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paab159-my.sharepoint.com/personal/joakim_hasselblad_pm3_se1/Documents/Omvärldsbevakning/Riskhantering/"/>
    </mc:Choice>
  </mc:AlternateContent>
  <xr:revisionPtr revIDLastSave="5" documentId="11_58A863652FF044E1FB72C04D849F5BFE83890DAC" xr6:coauthVersionLast="47" xr6:coauthVersionMax="47" xr10:uidLastSave="{EBCA9DD1-1D03-4E52-B768-7FFBD980AC8F}"/>
  <bookViews>
    <workbookView xWindow="-110" yWindow="-110" windowWidth="19420" windowHeight="11500" tabRatio="500" xr2:uid="{00000000-000D-0000-FFFF-FFFF00000000}"/>
  </bookViews>
  <sheets>
    <sheet name="Introduktion" sheetId="1" r:id="rId1"/>
    <sheet name="Riskregister" sheetId="2" r:id="rId2"/>
    <sheet name="Monte Carlo" sheetId="3" r:id="rId3"/>
    <sheet name="Sannolikhetstabell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4" l="1"/>
  <c r="B27" i="4"/>
  <c r="B24" i="4"/>
  <c r="B21" i="4"/>
  <c r="B22" i="4" s="1"/>
  <c r="B16" i="4"/>
  <c r="C16" i="4" s="1"/>
  <c r="B15" i="4"/>
  <c r="C15" i="4" s="1"/>
  <c r="B14" i="4"/>
  <c r="C14" i="4" s="1"/>
  <c r="C13" i="4"/>
  <c r="B13" i="4"/>
  <c r="B12" i="4"/>
  <c r="C12" i="4" s="1"/>
  <c r="B11" i="4"/>
  <c r="C11" i="4" s="1"/>
  <c r="B10" i="4"/>
  <c r="C10" i="4" s="1"/>
  <c r="B9" i="4"/>
  <c r="C9" i="4" s="1"/>
  <c r="B8" i="4"/>
  <c r="C8" i="4" s="1"/>
  <c r="C7" i="4"/>
  <c r="B7" i="4"/>
  <c r="B6" i="4"/>
  <c r="C6" i="4" s="1"/>
  <c r="B5" i="4"/>
  <c r="C5" i="4" s="1"/>
  <c r="C19" i="2"/>
  <c r="N16" i="2"/>
  <c r="M16" i="2"/>
  <c r="J16" i="2"/>
  <c r="I16" i="2"/>
  <c r="G16" i="2"/>
  <c r="F16" i="2"/>
  <c r="M15" i="2"/>
  <c r="J15" i="2"/>
  <c r="N15" i="2" s="1"/>
  <c r="I15" i="2"/>
  <c r="G15" i="2"/>
  <c r="F15" i="2"/>
  <c r="N14" i="2"/>
  <c r="M14" i="2"/>
  <c r="J14" i="2"/>
  <c r="I14" i="2"/>
  <c r="G14" i="2"/>
  <c r="F14" i="2"/>
  <c r="M13" i="2"/>
  <c r="J13" i="2"/>
  <c r="N13" i="2" s="1"/>
  <c r="I13" i="2"/>
  <c r="G13" i="2"/>
  <c r="F13" i="2"/>
  <c r="N12" i="2"/>
  <c r="M12" i="2"/>
  <c r="J12" i="2"/>
  <c r="I12" i="2"/>
  <c r="G12" i="2"/>
  <c r="F12" i="2"/>
  <c r="M11" i="2"/>
  <c r="J11" i="2"/>
  <c r="N11" i="2" s="1"/>
  <c r="I11" i="2"/>
  <c r="G11" i="2"/>
  <c r="F11" i="2"/>
  <c r="N10" i="2"/>
  <c r="M10" i="2"/>
  <c r="J10" i="2"/>
  <c r="I10" i="2"/>
  <c r="G10" i="2"/>
  <c r="F10" i="2"/>
  <c r="M9" i="2"/>
  <c r="J9" i="2"/>
  <c r="N9" i="2" s="1"/>
  <c r="I9" i="2"/>
  <c r="G9" i="2"/>
  <c r="F9" i="2"/>
  <c r="N8" i="2"/>
  <c r="M8" i="2"/>
  <c r="J8" i="2"/>
  <c r="I8" i="2"/>
  <c r="F8" i="2"/>
  <c r="G8" i="2" s="1"/>
  <c r="M7" i="2"/>
  <c r="J7" i="2"/>
  <c r="N7" i="2" s="1"/>
  <c r="I7" i="2"/>
  <c r="F7" i="2"/>
  <c r="G7" i="2" s="1"/>
  <c r="N6" i="2"/>
  <c r="M6" i="2"/>
  <c r="J6" i="2"/>
  <c r="I6" i="2"/>
  <c r="F6" i="2"/>
  <c r="G6" i="2" s="1"/>
  <c r="M5" i="2"/>
  <c r="J5" i="2"/>
  <c r="N5" i="2" s="1"/>
  <c r="I5" i="2"/>
  <c r="C23" i="2" s="1"/>
  <c r="F5" i="2"/>
  <c r="G5" i="2" s="1"/>
  <c r="BC2003" i="3"/>
  <c r="BB2003" i="3"/>
  <c r="BA2003" i="3"/>
  <c r="AZ2003" i="3"/>
  <c r="AY2003" i="3"/>
  <c r="AX2003" i="3"/>
  <c r="AW2003" i="3"/>
  <c r="AV2003" i="3"/>
  <c r="AU2003" i="3"/>
  <c r="AT2003" i="3"/>
  <c r="AS2003" i="3"/>
  <c r="AR2003" i="3"/>
  <c r="AQ2003" i="3"/>
  <c r="AP2003" i="3"/>
  <c r="AO2003" i="3"/>
  <c r="AN2003" i="3"/>
  <c r="AM2003" i="3"/>
  <c r="AL2003" i="3"/>
  <c r="AK2003" i="3"/>
  <c r="AJ2003" i="3"/>
  <c r="AI2003" i="3"/>
  <c r="AH2003" i="3"/>
  <c r="AG2003" i="3"/>
  <c r="AF2003" i="3"/>
  <c r="AD2003" i="3"/>
  <c r="AC2003" i="3"/>
  <c r="AA2003" i="3"/>
  <c r="Z2003" i="3"/>
  <c r="X2003" i="3"/>
  <c r="W2003" i="3"/>
  <c r="U2003" i="3"/>
  <c r="T2003" i="3"/>
  <c r="BC2002" i="3"/>
  <c r="BB2002" i="3"/>
  <c r="BA2002" i="3"/>
  <c r="AZ2002" i="3"/>
  <c r="AY2002" i="3"/>
  <c r="AX2002" i="3"/>
  <c r="AW2002" i="3"/>
  <c r="AV2002" i="3"/>
  <c r="AU2002" i="3"/>
  <c r="AT2002" i="3"/>
  <c r="AS2002" i="3"/>
  <c r="AR2002" i="3"/>
  <c r="AQ2002" i="3"/>
  <c r="AP2002" i="3"/>
  <c r="AO2002" i="3"/>
  <c r="AN2002" i="3"/>
  <c r="AM2002" i="3"/>
  <c r="AL2002" i="3"/>
  <c r="AK2002" i="3"/>
  <c r="AJ2002" i="3"/>
  <c r="AI2002" i="3"/>
  <c r="AH2002" i="3"/>
  <c r="AG2002" i="3"/>
  <c r="AF2002" i="3"/>
  <c r="AD2002" i="3"/>
  <c r="AC2002" i="3"/>
  <c r="AA2002" i="3"/>
  <c r="Z2002" i="3"/>
  <c r="X2002" i="3"/>
  <c r="W2002" i="3"/>
  <c r="U2002" i="3"/>
  <c r="T2002" i="3"/>
  <c r="BC2001" i="3"/>
  <c r="BB2001" i="3"/>
  <c r="BA2001" i="3"/>
  <c r="AZ2001" i="3"/>
  <c r="AY2001" i="3"/>
  <c r="AX2001" i="3"/>
  <c r="AW2001" i="3"/>
  <c r="AV2001" i="3"/>
  <c r="AU2001" i="3"/>
  <c r="AT2001" i="3"/>
  <c r="AS2001" i="3"/>
  <c r="AR2001" i="3"/>
  <c r="AQ2001" i="3"/>
  <c r="AP2001" i="3"/>
  <c r="AO2001" i="3"/>
  <c r="AN2001" i="3"/>
  <c r="AM2001" i="3"/>
  <c r="AL2001" i="3"/>
  <c r="AK2001" i="3"/>
  <c r="AJ2001" i="3"/>
  <c r="AI2001" i="3"/>
  <c r="AH2001" i="3"/>
  <c r="AG2001" i="3"/>
  <c r="AF2001" i="3"/>
  <c r="AD2001" i="3"/>
  <c r="AC2001" i="3"/>
  <c r="AA2001" i="3"/>
  <c r="Z2001" i="3"/>
  <c r="X2001" i="3"/>
  <c r="W2001" i="3"/>
  <c r="U2001" i="3"/>
  <c r="T2001" i="3"/>
  <c r="BC2000" i="3"/>
  <c r="BB2000" i="3"/>
  <c r="BA2000" i="3"/>
  <c r="AZ2000" i="3"/>
  <c r="AY2000" i="3"/>
  <c r="AX2000" i="3"/>
  <c r="AW2000" i="3"/>
  <c r="AV2000" i="3"/>
  <c r="AU2000" i="3"/>
  <c r="AT2000" i="3"/>
  <c r="AS2000" i="3"/>
  <c r="AR2000" i="3"/>
  <c r="AQ2000" i="3"/>
  <c r="AP2000" i="3"/>
  <c r="AO2000" i="3"/>
  <c r="AN2000" i="3"/>
  <c r="AM2000" i="3"/>
  <c r="AL2000" i="3"/>
  <c r="AK2000" i="3"/>
  <c r="AJ2000" i="3"/>
  <c r="AI2000" i="3"/>
  <c r="AH2000" i="3"/>
  <c r="AG2000" i="3"/>
  <c r="AF2000" i="3"/>
  <c r="AD2000" i="3"/>
  <c r="AC2000" i="3"/>
  <c r="AA2000" i="3"/>
  <c r="Z2000" i="3"/>
  <c r="X2000" i="3"/>
  <c r="W2000" i="3"/>
  <c r="U2000" i="3"/>
  <c r="T2000" i="3"/>
  <c r="BC1999" i="3"/>
  <c r="BB1999" i="3"/>
  <c r="BA1999" i="3"/>
  <c r="AZ1999" i="3"/>
  <c r="AY1999" i="3"/>
  <c r="AX1999" i="3"/>
  <c r="AW1999" i="3"/>
  <c r="AV1999" i="3"/>
  <c r="AU1999" i="3"/>
  <c r="AT1999" i="3"/>
  <c r="AS1999" i="3"/>
  <c r="AR1999" i="3"/>
  <c r="AQ1999" i="3"/>
  <c r="AP1999" i="3"/>
  <c r="AO1999" i="3"/>
  <c r="AN1999" i="3"/>
  <c r="AM1999" i="3"/>
  <c r="AL1999" i="3"/>
  <c r="AK1999" i="3"/>
  <c r="AJ1999" i="3"/>
  <c r="AI1999" i="3"/>
  <c r="AH1999" i="3"/>
  <c r="AG1999" i="3"/>
  <c r="AF1999" i="3"/>
  <c r="AD1999" i="3"/>
  <c r="AC1999" i="3"/>
  <c r="AA1999" i="3"/>
  <c r="Z1999" i="3"/>
  <c r="X1999" i="3"/>
  <c r="W1999" i="3"/>
  <c r="U1999" i="3"/>
  <c r="T1999" i="3"/>
  <c r="BC1998" i="3"/>
  <c r="BB1998" i="3"/>
  <c r="BA1998" i="3"/>
  <c r="AZ1998" i="3"/>
  <c r="AY1998" i="3"/>
  <c r="AX1998" i="3"/>
  <c r="AW1998" i="3"/>
  <c r="AV1998" i="3"/>
  <c r="AU1998" i="3"/>
  <c r="AT1998" i="3"/>
  <c r="AS1998" i="3"/>
  <c r="AR1998" i="3"/>
  <c r="AQ1998" i="3"/>
  <c r="AP1998" i="3"/>
  <c r="AO1998" i="3"/>
  <c r="AN1998" i="3"/>
  <c r="AM1998" i="3"/>
  <c r="AL1998" i="3"/>
  <c r="AK1998" i="3"/>
  <c r="AJ1998" i="3"/>
  <c r="AI1998" i="3"/>
  <c r="AH1998" i="3"/>
  <c r="AG1998" i="3"/>
  <c r="AF1998" i="3"/>
  <c r="AD1998" i="3"/>
  <c r="AC1998" i="3"/>
  <c r="AA1998" i="3"/>
  <c r="Z1998" i="3"/>
  <c r="X1998" i="3"/>
  <c r="W1998" i="3"/>
  <c r="U1998" i="3"/>
  <c r="T1998" i="3"/>
  <c r="BC1997" i="3"/>
  <c r="BB1997" i="3"/>
  <c r="BA1997" i="3"/>
  <c r="AZ1997" i="3"/>
  <c r="AY1997" i="3"/>
  <c r="AX1997" i="3"/>
  <c r="AW1997" i="3"/>
  <c r="AV1997" i="3"/>
  <c r="AU1997" i="3"/>
  <c r="AT1997" i="3"/>
  <c r="AS1997" i="3"/>
  <c r="AR1997" i="3"/>
  <c r="AQ1997" i="3"/>
  <c r="AP1997" i="3"/>
  <c r="AO1997" i="3"/>
  <c r="AN1997" i="3"/>
  <c r="AM1997" i="3"/>
  <c r="AL1997" i="3"/>
  <c r="AK1997" i="3"/>
  <c r="AJ1997" i="3"/>
  <c r="AI1997" i="3"/>
  <c r="AH1997" i="3"/>
  <c r="AG1997" i="3"/>
  <c r="AF1997" i="3"/>
  <c r="AD1997" i="3"/>
  <c r="AC1997" i="3"/>
  <c r="AA1997" i="3"/>
  <c r="Z1997" i="3"/>
  <c r="X1997" i="3"/>
  <c r="W1997" i="3"/>
  <c r="U1997" i="3"/>
  <c r="T1997" i="3"/>
  <c r="BC1996" i="3"/>
  <c r="BB1996" i="3"/>
  <c r="BA1996" i="3"/>
  <c r="AZ1996" i="3"/>
  <c r="AY1996" i="3"/>
  <c r="AX1996" i="3"/>
  <c r="AW1996" i="3"/>
  <c r="AV1996" i="3"/>
  <c r="AU1996" i="3"/>
  <c r="AT1996" i="3"/>
  <c r="AS1996" i="3"/>
  <c r="AR1996" i="3"/>
  <c r="AQ1996" i="3"/>
  <c r="AP1996" i="3"/>
  <c r="AO1996" i="3"/>
  <c r="AN1996" i="3"/>
  <c r="AM1996" i="3"/>
  <c r="AL1996" i="3"/>
  <c r="AK1996" i="3"/>
  <c r="AJ1996" i="3"/>
  <c r="AI1996" i="3"/>
  <c r="AH1996" i="3"/>
  <c r="AG1996" i="3"/>
  <c r="AF1996" i="3"/>
  <c r="AD1996" i="3"/>
  <c r="AC1996" i="3"/>
  <c r="AA1996" i="3"/>
  <c r="Z1996" i="3"/>
  <c r="X1996" i="3"/>
  <c r="W1996" i="3"/>
  <c r="U1996" i="3"/>
  <c r="T1996" i="3"/>
  <c r="BC1995" i="3"/>
  <c r="BB1995" i="3"/>
  <c r="BA1995" i="3"/>
  <c r="AZ1995" i="3"/>
  <c r="AY1995" i="3"/>
  <c r="AX1995" i="3"/>
  <c r="AW1995" i="3"/>
  <c r="AV1995" i="3"/>
  <c r="AU1995" i="3"/>
  <c r="AT1995" i="3"/>
  <c r="AS1995" i="3"/>
  <c r="AR1995" i="3"/>
  <c r="AQ1995" i="3"/>
  <c r="AP1995" i="3"/>
  <c r="AO1995" i="3"/>
  <c r="AN1995" i="3"/>
  <c r="AM1995" i="3"/>
  <c r="AL1995" i="3"/>
  <c r="AK1995" i="3"/>
  <c r="AJ1995" i="3"/>
  <c r="AI1995" i="3"/>
  <c r="AH1995" i="3"/>
  <c r="AG1995" i="3"/>
  <c r="AF1995" i="3"/>
  <c r="AD1995" i="3"/>
  <c r="AC1995" i="3"/>
  <c r="AA1995" i="3"/>
  <c r="Z1995" i="3"/>
  <c r="X1995" i="3"/>
  <c r="W1995" i="3"/>
  <c r="U1995" i="3"/>
  <c r="T1995" i="3"/>
  <c r="BC1994" i="3"/>
  <c r="BB1994" i="3"/>
  <c r="BA1994" i="3"/>
  <c r="AZ1994" i="3"/>
  <c r="AY1994" i="3"/>
  <c r="AX1994" i="3"/>
  <c r="AW1994" i="3"/>
  <c r="AV1994" i="3"/>
  <c r="AU1994" i="3"/>
  <c r="AT1994" i="3"/>
  <c r="AS1994" i="3"/>
  <c r="AR1994" i="3"/>
  <c r="AQ1994" i="3"/>
  <c r="AP1994" i="3"/>
  <c r="AO1994" i="3"/>
  <c r="AN1994" i="3"/>
  <c r="AM1994" i="3"/>
  <c r="AL1994" i="3"/>
  <c r="AK1994" i="3"/>
  <c r="AJ1994" i="3"/>
  <c r="AI1994" i="3"/>
  <c r="AH1994" i="3"/>
  <c r="AG1994" i="3"/>
  <c r="AF1994" i="3"/>
  <c r="AD1994" i="3"/>
  <c r="AC1994" i="3"/>
  <c r="AA1994" i="3"/>
  <c r="Z1994" i="3"/>
  <c r="X1994" i="3"/>
  <c r="W1994" i="3"/>
  <c r="U1994" i="3"/>
  <c r="T1994" i="3"/>
  <c r="BC1993" i="3"/>
  <c r="BB1993" i="3"/>
  <c r="BA1993" i="3"/>
  <c r="AZ1993" i="3"/>
  <c r="AY1993" i="3"/>
  <c r="AX1993" i="3"/>
  <c r="AW1993" i="3"/>
  <c r="AV1993" i="3"/>
  <c r="AU1993" i="3"/>
  <c r="AT1993" i="3"/>
  <c r="AS1993" i="3"/>
  <c r="AR1993" i="3"/>
  <c r="AQ1993" i="3"/>
  <c r="AP1993" i="3"/>
  <c r="AO1993" i="3"/>
  <c r="AN1993" i="3"/>
  <c r="AM1993" i="3"/>
  <c r="AL1993" i="3"/>
  <c r="AK1993" i="3"/>
  <c r="AJ1993" i="3"/>
  <c r="AI1993" i="3"/>
  <c r="AH1993" i="3"/>
  <c r="AG1993" i="3"/>
  <c r="AF1993" i="3"/>
  <c r="AD1993" i="3"/>
  <c r="AC1993" i="3"/>
  <c r="AA1993" i="3"/>
  <c r="Z1993" i="3"/>
  <c r="X1993" i="3"/>
  <c r="W1993" i="3"/>
  <c r="U1993" i="3"/>
  <c r="T1993" i="3"/>
  <c r="BC1992" i="3"/>
  <c r="BB1992" i="3"/>
  <c r="BA1992" i="3"/>
  <c r="AZ1992" i="3"/>
  <c r="AY1992" i="3"/>
  <c r="AX1992" i="3"/>
  <c r="AW1992" i="3"/>
  <c r="AV1992" i="3"/>
  <c r="AU1992" i="3"/>
  <c r="AT1992" i="3"/>
  <c r="AS1992" i="3"/>
  <c r="AR1992" i="3"/>
  <c r="AQ1992" i="3"/>
  <c r="AP1992" i="3"/>
  <c r="AO1992" i="3"/>
  <c r="AN1992" i="3"/>
  <c r="AM1992" i="3"/>
  <c r="AL1992" i="3"/>
  <c r="AK1992" i="3"/>
  <c r="AJ1992" i="3"/>
  <c r="AI1992" i="3"/>
  <c r="AH1992" i="3"/>
  <c r="AG1992" i="3"/>
  <c r="AF1992" i="3"/>
  <c r="AD1992" i="3"/>
  <c r="AC1992" i="3"/>
  <c r="AA1992" i="3"/>
  <c r="Z1992" i="3"/>
  <c r="X1992" i="3"/>
  <c r="W1992" i="3"/>
  <c r="U1992" i="3"/>
  <c r="T1992" i="3"/>
  <c r="BC1991" i="3"/>
  <c r="BB1991" i="3"/>
  <c r="BA1991" i="3"/>
  <c r="AZ1991" i="3"/>
  <c r="AY1991" i="3"/>
  <c r="AX1991" i="3"/>
  <c r="AW1991" i="3"/>
  <c r="AV1991" i="3"/>
  <c r="AU1991" i="3"/>
  <c r="AT1991" i="3"/>
  <c r="AS1991" i="3"/>
  <c r="AR1991" i="3"/>
  <c r="AQ1991" i="3"/>
  <c r="AP1991" i="3"/>
  <c r="AO1991" i="3"/>
  <c r="AN1991" i="3"/>
  <c r="AM1991" i="3"/>
  <c r="AL1991" i="3"/>
  <c r="AK1991" i="3"/>
  <c r="AJ1991" i="3"/>
  <c r="AI1991" i="3"/>
  <c r="AH1991" i="3"/>
  <c r="AG1991" i="3"/>
  <c r="AF1991" i="3"/>
  <c r="AD1991" i="3"/>
  <c r="AC1991" i="3"/>
  <c r="AA1991" i="3"/>
  <c r="Z1991" i="3"/>
  <c r="X1991" i="3"/>
  <c r="W1991" i="3"/>
  <c r="U1991" i="3"/>
  <c r="T1991" i="3"/>
  <c r="BC1990" i="3"/>
  <c r="BB1990" i="3"/>
  <c r="BA1990" i="3"/>
  <c r="AZ1990" i="3"/>
  <c r="AY1990" i="3"/>
  <c r="AX1990" i="3"/>
  <c r="AW1990" i="3"/>
  <c r="AV1990" i="3"/>
  <c r="AU1990" i="3"/>
  <c r="AT1990" i="3"/>
  <c r="AS1990" i="3"/>
  <c r="AR1990" i="3"/>
  <c r="AQ1990" i="3"/>
  <c r="AP1990" i="3"/>
  <c r="AO1990" i="3"/>
  <c r="AN1990" i="3"/>
  <c r="AM1990" i="3"/>
  <c r="AL1990" i="3"/>
  <c r="AK1990" i="3"/>
  <c r="AJ1990" i="3"/>
  <c r="AI1990" i="3"/>
  <c r="AH1990" i="3"/>
  <c r="AG1990" i="3"/>
  <c r="AF1990" i="3"/>
  <c r="AD1990" i="3"/>
  <c r="AC1990" i="3"/>
  <c r="AA1990" i="3"/>
  <c r="Z1990" i="3"/>
  <c r="X1990" i="3"/>
  <c r="W1990" i="3"/>
  <c r="U1990" i="3"/>
  <c r="T1990" i="3"/>
  <c r="BC1989" i="3"/>
  <c r="BB1989" i="3"/>
  <c r="BA1989" i="3"/>
  <c r="AZ1989" i="3"/>
  <c r="AY1989" i="3"/>
  <c r="AX1989" i="3"/>
  <c r="AW1989" i="3"/>
  <c r="AV1989" i="3"/>
  <c r="AU1989" i="3"/>
  <c r="AT1989" i="3"/>
  <c r="AS1989" i="3"/>
  <c r="AR1989" i="3"/>
  <c r="AQ1989" i="3"/>
  <c r="AP1989" i="3"/>
  <c r="AO1989" i="3"/>
  <c r="AN1989" i="3"/>
  <c r="AM1989" i="3"/>
  <c r="AL1989" i="3"/>
  <c r="AK1989" i="3"/>
  <c r="AJ1989" i="3"/>
  <c r="AI1989" i="3"/>
  <c r="AH1989" i="3"/>
  <c r="AG1989" i="3"/>
  <c r="AF1989" i="3"/>
  <c r="AD1989" i="3"/>
  <c r="AC1989" i="3"/>
  <c r="AA1989" i="3"/>
  <c r="Z1989" i="3"/>
  <c r="X1989" i="3"/>
  <c r="W1989" i="3"/>
  <c r="U1989" i="3"/>
  <c r="T1989" i="3"/>
  <c r="BC1988" i="3"/>
  <c r="BB1988" i="3"/>
  <c r="BA1988" i="3"/>
  <c r="AZ1988" i="3"/>
  <c r="AY1988" i="3"/>
  <c r="AX1988" i="3"/>
  <c r="AW1988" i="3"/>
  <c r="AV1988" i="3"/>
  <c r="AU1988" i="3"/>
  <c r="AT1988" i="3"/>
  <c r="AS1988" i="3"/>
  <c r="AR1988" i="3"/>
  <c r="AQ1988" i="3"/>
  <c r="AP1988" i="3"/>
  <c r="AO1988" i="3"/>
  <c r="AN1988" i="3"/>
  <c r="AM1988" i="3"/>
  <c r="AL1988" i="3"/>
  <c r="AK1988" i="3"/>
  <c r="AJ1988" i="3"/>
  <c r="AI1988" i="3"/>
  <c r="AH1988" i="3"/>
  <c r="AG1988" i="3"/>
  <c r="AF1988" i="3"/>
  <c r="AD1988" i="3"/>
  <c r="AC1988" i="3"/>
  <c r="AA1988" i="3"/>
  <c r="Z1988" i="3"/>
  <c r="X1988" i="3"/>
  <c r="W1988" i="3"/>
  <c r="U1988" i="3"/>
  <c r="T1988" i="3"/>
  <c r="BC1987" i="3"/>
  <c r="BB1987" i="3"/>
  <c r="BA1987" i="3"/>
  <c r="AZ1987" i="3"/>
  <c r="AY1987" i="3"/>
  <c r="AX1987" i="3"/>
  <c r="AW1987" i="3"/>
  <c r="AV1987" i="3"/>
  <c r="AU1987" i="3"/>
  <c r="AT1987" i="3"/>
  <c r="AS1987" i="3"/>
  <c r="AR1987" i="3"/>
  <c r="AQ1987" i="3"/>
  <c r="AP1987" i="3"/>
  <c r="AO1987" i="3"/>
  <c r="AN1987" i="3"/>
  <c r="AM1987" i="3"/>
  <c r="AL1987" i="3"/>
  <c r="AK1987" i="3"/>
  <c r="AJ1987" i="3"/>
  <c r="AI1987" i="3"/>
  <c r="AH1987" i="3"/>
  <c r="AG1987" i="3"/>
  <c r="AF1987" i="3"/>
  <c r="AD1987" i="3"/>
  <c r="AC1987" i="3"/>
  <c r="AA1987" i="3"/>
  <c r="Z1987" i="3"/>
  <c r="X1987" i="3"/>
  <c r="W1987" i="3"/>
  <c r="U1987" i="3"/>
  <c r="T1987" i="3"/>
  <c r="BC1986" i="3"/>
  <c r="BB1986" i="3"/>
  <c r="BA1986" i="3"/>
  <c r="AZ1986" i="3"/>
  <c r="AY1986" i="3"/>
  <c r="AX1986" i="3"/>
  <c r="AW1986" i="3"/>
  <c r="AV1986" i="3"/>
  <c r="AU1986" i="3"/>
  <c r="AT1986" i="3"/>
  <c r="AS1986" i="3"/>
  <c r="AR1986" i="3"/>
  <c r="AQ1986" i="3"/>
  <c r="AP1986" i="3"/>
  <c r="AO1986" i="3"/>
  <c r="AN1986" i="3"/>
  <c r="AM1986" i="3"/>
  <c r="AL1986" i="3"/>
  <c r="AK1986" i="3"/>
  <c r="AJ1986" i="3"/>
  <c r="AI1986" i="3"/>
  <c r="AH1986" i="3"/>
  <c r="AG1986" i="3"/>
  <c r="AF1986" i="3"/>
  <c r="AD1986" i="3"/>
  <c r="AC1986" i="3"/>
  <c r="AA1986" i="3"/>
  <c r="Z1986" i="3"/>
  <c r="X1986" i="3"/>
  <c r="W1986" i="3"/>
  <c r="U1986" i="3"/>
  <c r="T1986" i="3"/>
  <c r="BC1985" i="3"/>
  <c r="BB1985" i="3"/>
  <c r="BA1985" i="3"/>
  <c r="AZ1985" i="3"/>
  <c r="AY1985" i="3"/>
  <c r="AX1985" i="3"/>
  <c r="AW1985" i="3"/>
  <c r="AV1985" i="3"/>
  <c r="AU1985" i="3"/>
  <c r="AT1985" i="3"/>
  <c r="AS1985" i="3"/>
  <c r="AR1985" i="3"/>
  <c r="AQ1985" i="3"/>
  <c r="AP1985" i="3"/>
  <c r="AO1985" i="3"/>
  <c r="AN1985" i="3"/>
  <c r="AM1985" i="3"/>
  <c r="AL1985" i="3"/>
  <c r="AK1985" i="3"/>
  <c r="AJ1985" i="3"/>
  <c r="AI1985" i="3"/>
  <c r="AH1985" i="3"/>
  <c r="AG1985" i="3"/>
  <c r="AF1985" i="3"/>
  <c r="AD1985" i="3"/>
  <c r="AC1985" i="3"/>
  <c r="AA1985" i="3"/>
  <c r="Z1985" i="3"/>
  <c r="X1985" i="3"/>
  <c r="W1985" i="3"/>
  <c r="U1985" i="3"/>
  <c r="T1985" i="3"/>
  <c r="BC1984" i="3"/>
  <c r="BB1984" i="3"/>
  <c r="BA1984" i="3"/>
  <c r="AZ1984" i="3"/>
  <c r="AY1984" i="3"/>
  <c r="AX1984" i="3"/>
  <c r="AW1984" i="3"/>
  <c r="AV1984" i="3"/>
  <c r="AU1984" i="3"/>
  <c r="AT1984" i="3"/>
  <c r="AS1984" i="3"/>
  <c r="AR1984" i="3"/>
  <c r="AQ1984" i="3"/>
  <c r="AP1984" i="3"/>
  <c r="AO1984" i="3"/>
  <c r="AN1984" i="3"/>
  <c r="AM1984" i="3"/>
  <c r="AL1984" i="3"/>
  <c r="AK1984" i="3"/>
  <c r="AJ1984" i="3"/>
  <c r="AI1984" i="3"/>
  <c r="AH1984" i="3"/>
  <c r="AG1984" i="3"/>
  <c r="AF1984" i="3"/>
  <c r="AD1984" i="3"/>
  <c r="AC1984" i="3"/>
  <c r="AA1984" i="3"/>
  <c r="Z1984" i="3"/>
  <c r="X1984" i="3"/>
  <c r="W1984" i="3"/>
  <c r="U1984" i="3"/>
  <c r="T1984" i="3"/>
  <c r="BC1983" i="3"/>
  <c r="BB1983" i="3"/>
  <c r="BA1983" i="3"/>
  <c r="AZ1983" i="3"/>
  <c r="AY1983" i="3"/>
  <c r="AX1983" i="3"/>
  <c r="AW1983" i="3"/>
  <c r="AV1983" i="3"/>
  <c r="AU1983" i="3"/>
  <c r="AT1983" i="3"/>
  <c r="AS1983" i="3"/>
  <c r="AR1983" i="3"/>
  <c r="AQ1983" i="3"/>
  <c r="AP1983" i="3"/>
  <c r="AO1983" i="3"/>
  <c r="AN1983" i="3"/>
  <c r="AM1983" i="3"/>
  <c r="AL1983" i="3"/>
  <c r="AK1983" i="3"/>
  <c r="AJ1983" i="3"/>
  <c r="AI1983" i="3"/>
  <c r="AH1983" i="3"/>
  <c r="AG1983" i="3"/>
  <c r="AF1983" i="3"/>
  <c r="AD1983" i="3"/>
  <c r="AC1983" i="3"/>
  <c r="AA1983" i="3"/>
  <c r="Z1983" i="3"/>
  <c r="X1983" i="3"/>
  <c r="W1983" i="3"/>
  <c r="U1983" i="3"/>
  <c r="T1983" i="3"/>
  <c r="BC1982" i="3"/>
  <c r="BB1982" i="3"/>
  <c r="BA1982" i="3"/>
  <c r="AZ1982" i="3"/>
  <c r="AY1982" i="3"/>
  <c r="AX1982" i="3"/>
  <c r="AW1982" i="3"/>
  <c r="AV1982" i="3"/>
  <c r="AU1982" i="3"/>
  <c r="AT1982" i="3"/>
  <c r="AS1982" i="3"/>
  <c r="AR1982" i="3"/>
  <c r="AQ1982" i="3"/>
  <c r="AP1982" i="3"/>
  <c r="AO1982" i="3"/>
  <c r="AN1982" i="3"/>
  <c r="AM1982" i="3"/>
  <c r="AL1982" i="3"/>
  <c r="AK1982" i="3"/>
  <c r="AJ1982" i="3"/>
  <c r="AI1982" i="3"/>
  <c r="AH1982" i="3"/>
  <c r="AG1982" i="3"/>
  <c r="AF1982" i="3"/>
  <c r="AD1982" i="3"/>
  <c r="AC1982" i="3"/>
  <c r="AA1982" i="3"/>
  <c r="Z1982" i="3"/>
  <c r="X1982" i="3"/>
  <c r="W1982" i="3"/>
  <c r="U1982" i="3"/>
  <c r="T1982" i="3"/>
  <c r="BC1981" i="3"/>
  <c r="BB1981" i="3"/>
  <c r="BA1981" i="3"/>
  <c r="AZ1981" i="3"/>
  <c r="AY1981" i="3"/>
  <c r="AX1981" i="3"/>
  <c r="AW1981" i="3"/>
  <c r="AV1981" i="3"/>
  <c r="AU1981" i="3"/>
  <c r="AT1981" i="3"/>
  <c r="AS1981" i="3"/>
  <c r="AR1981" i="3"/>
  <c r="AQ1981" i="3"/>
  <c r="AP1981" i="3"/>
  <c r="AO1981" i="3"/>
  <c r="AN1981" i="3"/>
  <c r="AM1981" i="3"/>
  <c r="AL1981" i="3"/>
  <c r="AK1981" i="3"/>
  <c r="AJ1981" i="3"/>
  <c r="AI1981" i="3"/>
  <c r="AH1981" i="3"/>
  <c r="AG1981" i="3"/>
  <c r="AF1981" i="3"/>
  <c r="AD1981" i="3"/>
  <c r="AC1981" i="3"/>
  <c r="AA1981" i="3"/>
  <c r="Z1981" i="3"/>
  <c r="X1981" i="3"/>
  <c r="W1981" i="3"/>
  <c r="U1981" i="3"/>
  <c r="T1981" i="3"/>
  <c r="BC1980" i="3"/>
  <c r="BB1980" i="3"/>
  <c r="BA1980" i="3"/>
  <c r="AZ1980" i="3"/>
  <c r="AY1980" i="3"/>
  <c r="AX1980" i="3"/>
  <c r="AW1980" i="3"/>
  <c r="AV1980" i="3"/>
  <c r="AU1980" i="3"/>
  <c r="AT1980" i="3"/>
  <c r="AS1980" i="3"/>
  <c r="AR1980" i="3"/>
  <c r="AQ1980" i="3"/>
  <c r="AP1980" i="3"/>
  <c r="AO1980" i="3"/>
  <c r="AN1980" i="3"/>
  <c r="AM1980" i="3"/>
  <c r="AL1980" i="3"/>
  <c r="AK1980" i="3"/>
  <c r="AJ1980" i="3"/>
  <c r="AI1980" i="3"/>
  <c r="AH1980" i="3"/>
  <c r="AG1980" i="3"/>
  <c r="AF1980" i="3"/>
  <c r="AD1980" i="3"/>
  <c r="AC1980" i="3"/>
  <c r="AA1980" i="3"/>
  <c r="Z1980" i="3"/>
  <c r="X1980" i="3"/>
  <c r="W1980" i="3"/>
  <c r="U1980" i="3"/>
  <c r="T1980" i="3"/>
  <c r="BC1979" i="3"/>
  <c r="BB1979" i="3"/>
  <c r="BA1979" i="3"/>
  <c r="AZ1979" i="3"/>
  <c r="AY1979" i="3"/>
  <c r="AX1979" i="3"/>
  <c r="AW1979" i="3"/>
  <c r="AV1979" i="3"/>
  <c r="AU1979" i="3"/>
  <c r="AT1979" i="3"/>
  <c r="AS1979" i="3"/>
  <c r="AR1979" i="3"/>
  <c r="AQ1979" i="3"/>
  <c r="AP1979" i="3"/>
  <c r="AO1979" i="3"/>
  <c r="AN1979" i="3"/>
  <c r="AM1979" i="3"/>
  <c r="AL1979" i="3"/>
  <c r="AK1979" i="3"/>
  <c r="AJ1979" i="3"/>
  <c r="AI1979" i="3"/>
  <c r="AH1979" i="3"/>
  <c r="AG1979" i="3"/>
  <c r="AF1979" i="3"/>
  <c r="AD1979" i="3"/>
  <c r="AC1979" i="3"/>
  <c r="AA1979" i="3"/>
  <c r="Z1979" i="3"/>
  <c r="X1979" i="3"/>
  <c r="W1979" i="3"/>
  <c r="U1979" i="3"/>
  <c r="T1979" i="3"/>
  <c r="BC1978" i="3"/>
  <c r="BB1978" i="3"/>
  <c r="BA1978" i="3"/>
  <c r="AZ1978" i="3"/>
  <c r="AY1978" i="3"/>
  <c r="AX1978" i="3"/>
  <c r="AW1978" i="3"/>
  <c r="AV1978" i="3"/>
  <c r="AU1978" i="3"/>
  <c r="AT1978" i="3"/>
  <c r="AS1978" i="3"/>
  <c r="AR1978" i="3"/>
  <c r="AQ1978" i="3"/>
  <c r="AP1978" i="3"/>
  <c r="AO1978" i="3"/>
  <c r="AN1978" i="3"/>
  <c r="AM1978" i="3"/>
  <c r="AL1978" i="3"/>
  <c r="AK1978" i="3"/>
  <c r="AJ1978" i="3"/>
  <c r="AI1978" i="3"/>
  <c r="AH1978" i="3"/>
  <c r="AG1978" i="3"/>
  <c r="AF1978" i="3"/>
  <c r="AD1978" i="3"/>
  <c r="AC1978" i="3"/>
  <c r="AA1978" i="3"/>
  <c r="Z1978" i="3"/>
  <c r="X1978" i="3"/>
  <c r="W1978" i="3"/>
  <c r="U1978" i="3"/>
  <c r="T1978" i="3"/>
  <c r="BC1977" i="3"/>
  <c r="BB1977" i="3"/>
  <c r="BA1977" i="3"/>
  <c r="AZ1977" i="3"/>
  <c r="AY1977" i="3"/>
  <c r="AX1977" i="3"/>
  <c r="AW1977" i="3"/>
  <c r="AV1977" i="3"/>
  <c r="AU1977" i="3"/>
  <c r="AT1977" i="3"/>
  <c r="AS1977" i="3"/>
  <c r="AR1977" i="3"/>
  <c r="AQ1977" i="3"/>
  <c r="AP1977" i="3"/>
  <c r="AO1977" i="3"/>
  <c r="AN1977" i="3"/>
  <c r="AM1977" i="3"/>
  <c r="AL1977" i="3"/>
  <c r="AK1977" i="3"/>
  <c r="AJ1977" i="3"/>
  <c r="AI1977" i="3"/>
  <c r="AH1977" i="3"/>
  <c r="AG1977" i="3"/>
  <c r="AF1977" i="3"/>
  <c r="AD1977" i="3"/>
  <c r="AC1977" i="3"/>
  <c r="AA1977" i="3"/>
  <c r="Z1977" i="3"/>
  <c r="X1977" i="3"/>
  <c r="W1977" i="3"/>
  <c r="U1977" i="3"/>
  <c r="T1977" i="3"/>
  <c r="BC1976" i="3"/>
  <c r="BB1976" i="3"/>
  <c r="BA1976" i="3"/>
  <c r="AZ1976" i="3"/>
  <c r="AY1976" i="3"/>
  <c r="AX1976" i="3"/>
  <c r="AW1976" i="3"/>
  <c r="AV1976" i="3"/>
  <c r="AU1976" i="3"/>
  <c r="AT1976" i="3"/>
  <c r="AS1976" i="3"/>
  <c r="AR1976" i="3"/>
  <c r="AQ1976" i="3"/>
  <c r="AP1976" i="3"/>
  <c r="AO1976" i="3"/>
  <c r="AN1976" i="3"/>
  <c r="AM1976" i="3"/>
  <c r="AL1976" i="3"/>
  <c r="AK1976" i="3"/>
  <c r="AJ1976" i="3"/>
  <c r="AI1976" i="3"/>
  <c r="AH1976" i="3"/>
  <c r="AG1976" i="3"/>
  <c r="AF1976" i="3"/>
  <c r="AD1976" i="3"/>
  <c r="AC1976" i="3"/>
  <c r="AA1976" i="3"/>
  <c r="Z1976" i="3"/>
  <c r="X1976" i="3"/>
  <c r="W1976" i="3"/>
  <c r="U1976" i="3"/>
  <c r="T1976" i="3"/>
  <c r="BC1975" i="3"/>
  <c r="BB1975" i="3"/>
  <c r="BA1975" i="3"/>
  <c r="AZ1975" i="3"/>
  <c r="AY1975" i="3"/>
  <c r="AX1975" i="3"/>
  <c r="AW1975" i="3"/>
  <c r="AV1975" i="3"/>
  <c r="AU1975" i="3"/>
  <c r="AT1975" i="3"/>
  <c r="AS1975" i="3"/>
  <c r="AR1975" i="3"/>
  <c r="AQ1975" i="3"/>
  <c r="AP1975" i="3"/>
  <c r="AO1975" i="3"/>
  <c r="AN1975" i="3"/>
  <c r="AM1975" i="3"/>
  <c r="AL1975" i="3"/>
  <c r="AK1975" i="3"/>
  <c r="AJ1975" i="3"/>
  <c r="AI1975" i="3"/>
  <c r="AH1975" i="3"/>
  <c r="AG1975" i="3"/>
  <c r="AF1975" i="3"/>
  <c r="AD1975" i="3"/>
  <c r="AC1975" i="3"/>
  <c r="AA1975" i="3"/>
  <c r="Z1975" i="3"/>
  <c r="X1975" i="3"/>
  <c r="W1975" i="3"/>
  <c r="U1975" i="3"/>
  <c r="T1975" i="3"/>
  <c r="BC1974" i="3"/>
  <c r="BB1974" i="3"/>
  <c r="BA1974" i="3"/>
  <c r="AZ1974" i="3"/>
  <c r="AY1974" i="3"/>
  <c r="AX1974" i="3"/>
  <c r="AW1974" i="3"/>
  <c r="AV1974" i="3"/>
  <c r="AU1974" i="3"/>
  <c r="AT1974" i="3"/>
  <c r="AS1974" i="3"/>
  <c r="AR1974" i="3"/>
  <c r="AQ1974" i="3"/>
  <c r="AP1974" i="3"/>
  <c r="AO1974" i="3"/>
  <c r="AN1974" i="3"/>
  <c r="AM1974" i="3"/>
  <c r="AL1974" i="3"/>
  <c r="AK1974" i="3"/>
  <c r="AJ1974" i="3"/>
  <c r="AI1974" i="3"/>
  <c r="AH1974" i="3"/>
  <c r="AG1974" i="3"/>
  <c r="AF1974" i="3"/>
  <c r="AD1974" i="3"/>
  <c r="AC1974" i="3"/>
  <c r="AA1974" i="3"/>
  <c r="Z1974" i="3"/>
  <c r="X1974" i="3"/>
  <c r="W1974" i="3"/>
  <c r="U1974" i="3"/>
  <c r="T1974" i="3"/>
  <c r="BC1973" i="3"/>
  <c r="BB1973" i="3"/>
  <c r="BA1973" i="3"/>
  <c r="AZ1973" i="3"/>
  <c r="AY1973" i="3"/>
  <c r="AX1973" i="3"/>
  <c r="AW1973" i="3"/>
  <c r="AV1973" i="3"/>
  <c r="AU1973" i="3"/>
  <c r="AT1973" i="3"/>
  <c r="AS1973" i="3"/>
  <c r="AR1973" i="3"/>
  <c r="AQ1973" i="3"/>
  <c r="AP1973" i="3"/>
  <c r="AO1973" i="3"/>
  <c r="AN1973" i="3"/>
  <c r="AM1973" i="3"/>
  <c r="AL1973" i="3"/>
  <c r="AK1973" i="3"/>
  <c r="AJ1973" i="3"/>
  <c r="AI1973" i="3"/>
  <c r="AH1973" i="3"/>
  <c r="AG1973" i="3"/>
  <c r="AF1973" i="3"/>
  <c r="AD1973" i="3"/>
  <c r="AC1973" i="3"/>
  <c r="AA1973" i="3"/>
  <c r="Z1973" i="3"/>
  <c r="X1973" i="3"/>
  <c r="W1973" i="3"/>
  <c r="U1973" i="3"/>
  <c r="T1973" i="3"/>
  <c r="BC1972" i="3"/>
  <c r="BB1972" i="3"/>
  <c r="BA1972" i="3"/>
  <c r="AZ1972" i="3"/>
  <c r="AY1972" i="3"/>
  <c r="AX1972" i="3"/>
  <c r="AW1972" i="3"/>
  <c r="AV1972" i="3"/>
  <c r="AU1972" i="3"/>
  <c r="AT1972" i="3"/>
  <c r="AS1972" i="3"/>
  <c r="AR1972" i="3"/>
  <c r="AQ1972" i="3"/>
  <c r="AP1972" i="3"/>
  <c r="AO1972" i="3"/>
  <c r="AN1972" i="3"/>
  <c r="AM1972" i="3"/>
  <c r="AL1972" i="3"/>
  <c r="AK1972" i="3"/>
  <c r="AJ1972" i="3"/>
  <c r="AI1972" i="3"/>
  <c r="AH1972" i="3"/>
  <c r="AG1972" i="3"/>
  <c r="AF1972" i="3"/>
  <c r="AD1972" i="3"/>
  <c r="AC1972" i="3"/>
  <c r="AA1972" i="3"/>
  <c r="Z1972" i="3"/>
  <c r="X1972" i="3"/>
  <c r="W1972" i="3"/>
  <c r="U1972" i="3"/>
  <c r="T1972" i="3"/>
  <c r="BC1971" i="3"/>
  <c r="BB1971" i="3"/>
  <c r="BA1971" i="3"/>
  <c r="AZ1971" i="3"/>
  <c r="AY1971" i="3"/>
  <c r="AX1971" i="3"/>
  <c r="AW1971" i="3"/>
  <c r="AV1971" i="3"/>
  <c r="AU1971" i="3"/>
  <c r="AT1971" i="3"/>
  <c r="AS1971" i="3"/>
  <c r="AR1971" i="3"/>
  <c r="AQ1971" i="3"/>
  <c r="AP1971" i="3"/>
  <c r="AO1971" i="3"/>
  <c r="AN1971" i="3"/>
  <c r="AM1971" i="3"/>
  <c r="AL1971" i="3"/>
  <c r="AK1971" i="3"/>
  <c r="AJ1971" i="3"/>
  <c r="AI1971" i="3"/>
  <c r="AH1971" i="3"/>
  <c r="AG1971" i="3"/>
  <c r="AF1971" i="3"/>
  <c r="AD1971" i="3"/>
  <c r="AC1971" i="3"/>
  <c r="AA1971" i="3"/>
  <c r="Z1971" i="3"/>
  <c r="X1971" i="3"/>
  <c r="W1971" i="3"/>
  <c r="U1971" i="3"/>
  <c r="T1971" i="3"/>
  <c r="BC1970" i="3"/>
  <c r="BB1970" i="3"/>
  <c r="BA1970" i="3"/>
  <c r="AZ1970" i="3"/>
  <c r="AY1970" i="3"/>
  <c r="AX1970" i="3"/>
  <c r="AW1970" i="3"/>
  <c r="AV1970" i="3"/>
  <c r="AU1970" i="3"/>
  <c r="AT1970" i="3"/>
  <c r="AS1970" i="3"/>
  <c r="AR1970" i="3"/>
  <c r="AQ1970" i="3"/>
  <c r="AP1970" i="3"/>
  <c r="AO1970" i="3"/>
  <c r="AN1970" i="3"/>
  <c r="AM1970" i="3"/>
  <c r="AL1970" i="3"/>
  <c r="AK1970" i="3"/>
  <c r="AJ1970" i="3"/>
  <c r="AI1970" i="3"/>
  <c r="AH1970" i="3"/>
  <c r="AG1970" i="3"/>
  <c r="AF1970" i="3"/>
  <c r="AD1970" i="3"/>
  <c r="AC1970" i="3"/>
  <c r="AA1970" i="3"/>
  <c r="Z1970" i="3"/>
  <c r="X1970" i="3"/>
  <c r="W1970" i="3"/>
  <c r="U1970" i="3"/>
  <c r="T1970" i="3"/>
  <c r="BC1969" i="3"/>
  <c r="BB1969" i="3"/>
  <c r="BA1969" i="3"/>
  <c r="AZ1969" i="3"/>
  <c r="AY1969" i="3"/>
  <c r="AX1969" i="3"/>
  <c r="AW1969" i="3"/>
  <c r="AV1969" i="3"/>
  <c r="AU1969" i="3"/>
  <c r="AT1969" i="3"/>
  <c r="AS1969" i="3"/>
  <c r="AR1969" i="3"/>
  <c r="AQ1969" i="3"/>
  <c r="AP1969" i="3"/>
  <c r="AO1969" i="3"/>
  <c r="AN1969" i="3"/>
  <c r="AM1969" i="3"/>
  <c r="AL1969" i="3"/>
  <c r="AK1969" i="3"/>
  <c r="AJ1969" i="3"/>
  <c r="AI1969" i="3"/>
  <c r="AH1969" i="3"/>
  <c r="AG1969" i="3"/>
  <c r="AF1969" i="3"/>
  <c r="AD1969" i="3"/>
  <c r="AC1969" i="3"/>
  <c r="AA1969" i="3"/>
  <c r="Z1969" i="3"/>
  <c r="X1969" i="3"/>
  <c r="W1969" i="3"/>
  <c r="U1969" i="3"/>
  <c r="T1969" i="3"/>
  <c r="BC1968" i="3"/>
  <c r="BB1968" i="3"/>
  <c r="BA1968" i="3"/>
  <c r="AZ1968" i="3"/>
  <c r="AY1968" i="3"/>
  <c r="AX1968" i="3"/>
  <c r="AW1968" i="3"/>
  <c r="AV1968" i="3"/>
  <c r="AU1968" i="3"/>
  <c r="AT1968" i="3"/>
  <c r="AS1968" i="3"/>
  <c r="AR1968" i="3"/>
  <c r="AQ1968" i="3"/>
  <c r="AP1968" i="3"/>
  <c r="AO1968" i="3"/>
  <c r="AN1968" i="3"/>
  <c r="AM1968" i="3"/>
  <c r="AL1968" i="3"/>
  <c r="AK1968" i="3"/>
  <c r="AJ1968" i="3"/>
  <c r="AI1968" i="3"/>
  <c r="AH1968" i="3"/>
  <c r="AG1968" i="3"/>
  <c r="AF1968" i="3"/>
  <c r="AD1968" i="3"/>
  <c r="AC1968" i="3"/>
  <c r="AA1968" i="3"/>
  <c r="Z1968" i="3"/>
  <c r="X1968" i="3"/>
  <c r="W1968" i="3"/>
  <c r="U1968" i="3"/>
  <c r="T1968" i="3"/>
  <c r="BC1967" i="3"/>
  <c r="BB1967" i="3"/>
  <c r="BA1967" i="3"/>
  <c r="AZ1967" i="3"/>
  <c r="AY1967" i="3"/>
  <c r="AX1967" i="3"/>
  <c r="AW1967" i="3"/>
  <c r="AV1967" i="3"/>
  <c r="AU1967" i="3"/>
  <c r="AT1967" i="3"/>
  <c r="AS1967" i="3"/>
  <c r="AR1967" i="3"/>
  <c r="AQ1967" i="3"/>
  <c r="AP1967" i="3"/>
  <c r="AO1967" i="3"/>
  <c r="AN1967" i="3"/>
  <c r="AM1967" i="3"/>
  <c r="AL1967" i="3"/>
  <c r="AK1967" i="3"/>
  <c r="AJ1967" i="3"/>
  <c r="AI1967" i="3"/>
  <c r="AH1967" i="3"/>
  <c r="AG1967" i="3"/>
  <c r="AF1967" i="3"/>
  <c r="AD1967" i="3"/>
  <c r="AC1967" i="3"/>
  <c r="AA1967" i="3"/>
  <c r="Z1967" i="3"/>
  <c r="X1967" i="3"/>
  <c r="W1967" i="3"/>
  <c r="U1967" i="3"/>
  <c r="T1967" i="3"/>
  <c r="BC1966" i="3"/>
  <c r="BB1966" i="3"/>
  <c r="BA1966" i="3"/>
  <c r="AZ1966" i="3"/>
  <c r="AY1966" i="3"/>
  <c r="AX1966" i="3"/>
  <c r="AW1966" i="3"/>
  <c r="AV1966" i="3"/>
  <c r="AU1966" i="3"/>
  <c r="AT1966" i="3"/>
  <c r="AS1966" i="3"/>
  <c r="AR1966" i="3"/>
  <c r="AQ1966" i="3"/>
  <c r="AP1966" i="3"/>
  <c r="AO1966" i="3"/>
  <c r="AN1966" i="3"/>
  <c r="AM1966" i="3"/>
  <c r="AL1966" i="3"/>
  <c r="AK1966" i="3"/>
  <c r="AJ1966" i="3"/>
  <c r="AI1966" i="3"/>
  <c r="AH1966" i="3"/>
  <c r="AG1966" i="3"/>
  <c r="AF1966" i="3"/>
  <c r="AD1966" i="3"/>
  <c r="AC1966" i="3"/>
  <c r="AA1966" i="3"/>
  <c r="Z1966" i="3"/>
  <c r="X1966" i="3"/>
  <c r="W1966" i="3"/>
  <c r="U1966" i="3"/>
  <c r="T1966" i="3"/>
  <c r="BC1965" i="3"/>
  <c r="BB1965" i="3"/>
  <c r="BA1965" i="3"/>
  <c r="AZ1965" i="3"/>
  <c r="AY1965" i="3"/>
  <c r="AX1965" i="3"/>
  <c r="AW1965" i="3"/>
  <c r="AV1965" i="3"/>
  <c r="AU1965" i="3"/>
  <c r="AT1965" i="3"/>
  <c r="AS1965" i="3"/>
  <c r="AR1965" i="3"/>
  <c r="AQ1965" i="3"/>
  <c r="AP1965" i="3"/>
  <c r="AO1965" i="3"/>
  <c r="AN1965" i="3"/>
  <c r="AM1965" i="3"/>
  <c r="AL1965" i="3"/>
  <c r="AK1965" i="3"/>
  <c r="AJ1965" i="3"/>
  <c r="AI1965" i="3"/>
  <c r="AH1965" i="3"/>
  <c r="AG1965" i="3"/>
  <c r="AF1965" i="3"/>
  <c r="AD1965" i="3"/>
  <c r="AC1965" i="3"/>
  <c r="AA1965" i="3"/>
  <c r="Z1965" i="3"/>
  <c r="X1965" i="3"/>
  <c r="W1965" i="3"/>
  <c r="U1965" i="3"/>
  <c r="T1965" i="3"/>
  <c r="BC1964" i="3"/>
  <c r="BB1964" i="3"/>
  <c r="BA1964" i="3"/>
  <c r="AZ1964" i="3"/>
  <c r="AY1964" i="3"/>
  <c r="AX1964" i="3"/>
  <c r="AW1964" i="3"/>
  <c r="AV1964" i="3"/>
  <c r="AU1964" i="3"/>
  <c r="AT1964" i="3"/>
  <c r="AS1964" i="3"/>
  <c r="AR1964" i="3"/>
  <c r="AQ1964" i="3"/>
  <c r="AP1964" i="3"/>
  <c r="AO1964" i="3"/>
  <c r="AN1964" i="3"/>
  <c r="AM1964" i="3"/>
  <c r="AL1964" i="3"/>
  <c r="AK1964" i="3"/>
  <c r="AJ1964" i="3"/>
  <c r="AI1964" i="3"/>
  <c r="AH1964" i="3"/>
  <c r="AG1964" i="3"/>
  <c r="AF1964" i="3"/>
  <c r="AD1964" i="3"/>
  <c r="AC1964" i="3"/>
  <c r="AA1964" i="3"/>
  <c r="Z1964" i="3"/>
  <c r="X1964" i="3"/>
  <c r="W1964" i="3"/>
  <c r="U1964" i="3"/>
  <c r="T1964" i="3"/>
  <c r="BC1963" i="3"/>
  <c r="BB1963" i="3"/>
  <c r="BA1963" i="3"/>
  <c r="AZ1963" i="3"/>
  <c r="AY1963" i="3"/>
  <c r="AX1963" i="3"/>
  <c r="AW1963" i="3"/>
  <c r="AV1963" i="3"/>
  <c r="AU1963" i="3"/>
  <c r="AT1963" i="3"/>
  <c r="AS1963" i="3"/>
  <c r="AR1963" i="3"/>
  <c r="AQ1963" i="3"/>
  <c r="AP1963" i="3"/>
  <c r="AO1963" i="3"/>
  <c r="AN1963" i="3"/>
  <c r="AM1963" i="3"/>
  <c r="AL1963" i="3"/>
  <c r="AK1963" i="3"/>
  <c r="AJ1963" i="3"/>
  <c r="AI1963" i="3"/>
  <c r="AH1963" i="3"/>
  <c r="AG1963" i="3"/>
  <c r="AF1963" i="3"/>
  <c r="AD1963" i="3"/>
  <c r="AC1963" i="3"/>
  <c r="AA1963" i="3"/>
  <c r="Z1963" i="3"/>
  <c r="X1963" i="3"/>
  <c r="W1963" i="3"/>
  <c r="U1963" i="3"/>
  <c r="T1963" i="3"/>
  <c r="BC1962" i="3"/>
  <c r="BB1962" i="3"/>
  <c r="BA1962" i="3"/>
  <c r="AZ1962" i="3"/>
  <c r="AY1962" i="3"/>
  <c r="AX1962" i="3"/>
  <c r="AW1962" i="3"/>
  <c r="AV1962" i="3"/>
  <c r="AU1962" i="3"/>
  <c r="AT1962" i="3"/>
  <c r="AS1962" i="3"/>
  <c r="AR1962" i="3"/>
  <c r="AQ1962" i="3"/>
  <c r="AP1962" i="3"/>
  <c r="AO1962" i="3"/>
  <c r="AN1962" i="3"/>
  <c r="AM1962" i="3"/>
  <c r="AL1962" i="3"/>
  <c r="AK1962" i="3"/>
  <c r="AJ1962" i="3"/>
  <c r="AI1962" i="3"/>
  <c r="AH1962" i="3"/>
  <c r="AG1962" i="3"/>
  <c r="AF1962" i="3"/>
  <c r="AD1962" i="3"/>
  <c r="AC1962" i="3"/>
  <c r="AA1962" i="3"/>
  <c r="Z1962" i="3"/>
  <c r="X1962" i="3"/>
  <c r="W1962" i="3"/>
  <c r="U1962" i="3"/>
  <c r="T1962" i="3"/>
  <c r="BC1961" i="3"/>
  <c r="BB1961" i="3"/>
  <c r="BA1961" i="3"/>
  <c r="AZ1961" i="3"/>
  <c r="AY1961" i="3"/>
  <c r="AX1961" i="3"/>
  <c r="AW1961" i="3"/>
  <c r="AV1961" i="3"/>
  <c r="AU1961" i="3"/>
  <c r="AT1961" i="3"/>
  <c r="AS1961" i="3"/>
  <c r="AR1961" i="3"/>
  <c r="AQ1961" i="3"/>
  <c r="AP1961" i="3"/>
  <c r="AO1961" i="3"/>
  <c r="AN1961" i="3"/>
  <c r="AM1961" i="3"/>
  <c r="AL1961" i="3"/>
  <c r="AK1961" i="3"/>
  <c r="AJ1961" i="3"/>
  <c r="AI1961" i="3"/>
  <c r="AH1961" i="3"/>
  <c r="AG1961" i="3"/>
  <c r="AF1961" i="3"/>
  <c r="AD1961" i="3"/>
  <c r="AC1961" i="3"/>
  <c r="AA1961" i="3"/>
  <c r="Z1961" i="3"/>
  <c r="X1961" i="3"/>
  <c r="W1961" i="3"/>
  <c r="U1961" i="3"/>
  <c r="T1961" i="3"/>
  <c r="BC1960" i="3"/>
  <c r="BB1960" i="3"/>
  <c r="BA1960" i="3"/>
  <c r="AZ1960" i="3"/>
  <c r="AY1960" i="3"/>
  <c r="AX1960" i="3"/>
  <c r="AW1960" i="3"/>
  <c r="AV1960" i="3"/>
  <c r="AU1960" i="3"/>
  <c r="AT1960" i="3"/>
  <c r="AS1960" i="3"/>
  <c r="AR1960" i="3"/>
  <c r="AQ1960" i="3"/>
  <c r="AP1960" i="3"/>
  <c r="AO1960" i="3"/>
  <c r="AN1960" i="3"/>
  <c r="AM1960" i="3"/>
  <c r="AL1960" i="3"/>
  <c r="AK1960" i="3"/>
  <c r="AJ1960" i="3"/>
  <c r="AI1960" i="3"/>
  <c r="AH1960" i="3"/>
  <c r="AG1960" i="3"/>
  <c r="AF1960" i="3"/>
  <c r="AD1960" i="3"/>
  <c r="AC1960" i="3"/>
  <c r="AA1960" i="3"/>
  <c r="Z1960" i="3"/>
  <c r="X1960" i="3"/>
  <c r="W1960" i="3"/>
  <c r="U1960" i="3"/>
  <c r="T1960" i="3"/>
  <c r="BC1959" i="3"/>
  <c r="BB1959" i="3"/>
  <c r="BA1959" i="3"/>
  <c r="AZ1959" i="3"/>
  <c r="AY1959" i="3"/>
  <c r="AX1959" i="3"/>
  <c r="AW1959" i="3"/>
  <c r="AV1959" i="3"/>
  <c r="AU1959" i="3"/>
  <c r="AT1959" i="3"/>
  <c r="AS1959" i="3"/>
  <c r="AR1959" i="3"/>
  <c r="AQ1959" i="3"/>
  <c r="AP1959" i="3"/>
  <c r="AO1959" i="3"/>
  <c r="AN1959" i="3"/>
  <c r="AM1959" i="3"/>
  <c r="AL1959" i="3"/>
  <c r="AK1959" i="3"/>
  <c r="AJ1959" i="3"/>
  <c r="AI1959" i="3"/>
  <c r="AH1959" i="3"/>
  <c r="AG1959" i="3"/>
  <c r="AF1959" i="3"/>
  <c r="AD1959" i="3"/>
  <c r="AC1959" i="3"/>
  <c r="AA1959" i="3"/>
  <c r="Z1959" i="3"/>
  <c r="X1959" i="3"/>
  <c r="W1959" i="3"/>
  <c r="U1959" i="3"/>
  <c r="T1959" i="3"/>
  <c r="BC1958" i="3"/>
  <c r="BB1958" i="3"/>
  <c r="BA1958" i="3"/>
  <c r="AZ1958" i="3"/>
  <c r="AY1958" i="3"/>
  <c r="AX1958" i="3"/>
  <c r="AW1958" i="3"/>
  <c r="AV1958" i="3"/>
  <c r="AU1958" i="3"/>
  <c r="AT1958" i="3"/>
  <c r="AS1958" i="3"/>
  <c r="AR1958" i="3"/>
  <c r="AQ1958" i="3"/>
  <c r="AP1958" i="3"/>
  <c r="AO1958" i="3"/>
  <c r="AN1958" i="3"/>
  <c r="AM1958" i="3"/>
  <c r="AL1958" i="3"/>
  <c r="AK1958" i="3"/>
  <c r="AJ1958" i="3"/>
  <c r="AI1958" i="3"/>
  <c r="AH1958" i="3"/>
  <c r="AG1958" i="3"/>
  <c r="AF1958" i="3"/>
  <c r="AD1958" i="3"/>
  <c r="AC1958" i="3"/>
  <c r="AA1958" i="3"/>
  <c r="Z1958" i="3"/>
  <c r="X1958" i="3"/>
  <c r="W1958" i="3"/>
  <c r="U1958" i="3"/>
  <c r="T1958" i="3"/>
  <c r="BC1957" i="3"/>
  <c r="BB1957" i="3"/>
  <c r="BA1957" i="3"/>
  <c r="AZ1957" i="3"/>
  <c r="AY1957" i="3"/>
  <c r="AX1957" i="3"/>
  <c r="AW1957" i="3"/>
  <c r="AV1957" i="3"/>
  <c r="AU1957" i="3"/>
  <c r="AT1957" i="3"/>
  <c r="AS1957" i="3"/>
  <c r="AR1957" i="3"/>
  <c r="AQ1957" i="3"/>
  <c r="AP1957" i="3"/>
  <c r="AO1957" i="3"/>
  <c r="AN1957" i="3"/>
  <c r="AM1957" i="3"/>
  <c r="AL1957" i="3"/>
  <c r="AK1957" i="3"/>
  <c r="AJ1957" i="3"/>
  <c r="AI1957" i="3"/>
  <c r="AH1957" i="3"/>
  <c r="AG1957" i="3"/>
  <c r="AF1957" i="3"/>
  <c r="AD1957" i="3"/>
  <c r="AC1957" i="3"/>
  <c r="AA1957" i="3"/>
  <c r="Z1957" i="3"/>
  <c r="X1957" i="3"/>
  <c r="W1957" i="3"/>
  <c r="U1957" i="3"/>
  <c r="T1957" i="3"/>
  <c r="BC1956" i="3"/>
  <c r="BB1956" i="3"/>
  <c r="BA1956" i="3"/>
  <c r="AZ1956" i="3"/>
  <c r="AY1956" i="3"/>
  <c r="AX1956" i="3"/>
  <c r="AW1956" i="3"/>
  <c r="AV1956" i="3"/>
  <c r="AU1956" i="3"/>
  <c r="AT1956" i="3"/>
  <c r="AS1956" i="3"/>
  <c r="AR1956" i="3"/>
  <c r="AQ1956" i="3"/>
  <c r="AP1956" i="3"/>
  <c r="AO1956" i="3"/>
  <c r="AN1956" i="3"/>
  <c r="AM1956" i="3"/>
  <c r="AL1956" i="3"/>
  <c r="AK1956" i="3"/>
  <c r="AJ1956" i="3"/>
  <c r="AI1956" i="3"/>
  <c r="AH1956" i="3"/>
  <c r="AG1956" i="3"/>
  <c r="AF1956" i="3"/>
  <c r="AD1956" i="3"/>
  <c r="AC1956" i="3"/>
  <c r="AA1956" i="3"/>
  <c r="Z1956" i="3"/>
  <c r="X1956" i="3"/>
  <c r="W1956" i="3"/>
  <c r="U1956" i="3"/>
  <c r="T1956" i="3"/>
  <c r="BC1955" i="3"/>
  <c r="BB1955" i="3"/>
  <c r="BA1955" i="3"/>
  <c r="AZ1955" i="3"/>
  <c r="AY1955" i="3"/>
  <c r="AX1955" i="3"/>
  <c r="AW1955" i="3"/>
  <c r="AV1955" i="3"/>
  <c r="AU1955" i="3"/>
  <c r="AT1955" i="3"/>
  <c r="AS1955" i="3"/>
  <c r="AR1955" i="3"/>
  <c r="AQ1955" i="3"/>
  <c r="AP1955" i="3"/>
  <c r="AO1955" i="3"/>
  <c r="AN1955" i="3"/>
  <c r="AM1955" i="3"/>
  <c r="AL1955" i="3"/>
  <c r="AK1955" i="3"/>
  <c r="AJ1955" i="3"/>
  <c r="AI1955" i="3"/>
  <c r="AH1955" i="3"/>
  <c r="AG1955" i="3"/>
  <c r="AF1955" i="3"/>
  <c r="AD1955" i="3"/>
  <c r="AC1955" i="3"/>
  <c r="AA1955" i="3"/>
  <c r="Z1955" i="3"/>
  <c r="X1955" i="3"/>
  <c r="W1955" i="3"/>
  <c r="U1955" i="3"/>
  <c r="T1955" i="3"/>
  <c r="BC1954" i="3"/>
  <c r="BB1954" i="3"/>
  <c r="BA1954" i="3"/>
  <c r="AZ1954" i="3"/>
  <c r="AY1954" i="3"/>
  <c r="AX1954" i="3"/>
  <c r="AW1954" i="3"/>
  <c r="AV1954" i="3"/>
  <c r="AU1954" i="3"/>
  <c r="AT1954" i="3"/>
  <c r="AS1954" i="3"/>
  <c r="AR1954" i="3"/>
  <c r="AQ1954" i="3"/>
  <c r="AP1954" i="3"/>
  <c r="AO1954" i="3"/>
  <c r="AN1954" i="3"/>
  <c r="AM1954" i="3"/>
  <c r="AL1954" i="3"/>
  <c r="AK1954" i="3"/>
  <c r="AJ1954" i="3"/>
  <c r="AI1954" i="3"/>
  <c r="AH1954" i="3"/>
  <c r="AG1954" i="3"/>
  <c r="AF1954" i="3"/>
  <c r="AD1954" i="3"/>
  <c r="AC1954" i="3"/>
  <c r="AA1954" i="3"/>
  <c r="Z1954" i="3"/>
  <c r="X1954" i="3"/>
  <c r="W1954" i="3"/>
  <c r="U1954" i="3"/>
  <c r="T1954" i="3"/>
  <c r="BC1953" i="3"/>
  <c r="BB1953" i="3"/>
  <c r="BA1953" i="3"/>
  <c r="AZ1953" i="3"/>
  <c r="AY1953" i="3"/>
  <c r="AX1953" i="3"/>
  <c r="AW1953" i="3"/>
  <c r="AV1953" i="3"/>
  <c r="AU1953" i="3"/>
  <c r="AT1953" i="3"/>
  <c r="AS1953" i="3"/>
  <c r="AR1953" i="3"/>
  <c r="AQ1953" i="3"/>
  <c r="AP1953" i="3"/>
  <c r="AO1953" i="3"/>
  <c r="AN1953" i="3"/>
  <c r="AM1953" i="3"/>
  <c r="AL1953" i="3"/>
  <c r="AK1953" i="3"/>
  <c r="AJ1953" i="3"/>
  <c r="AI1953" i="3"/>
  <c r="AH1953" i="3"/>
  <c r="AG1953" i="3"/>
  <c r="AF1953" i="3"/>
  <c r="AD1953" i="3"/>
  <c r="AC1953" i="3"/>
  <c r="AA1953" i="3"/>
  <c r="Z1953" i="3"/>
  <c r="X1953" i="3"/>
  <c r="W1953" i="3"/>
  <c r="U1953" i="3"/>
  <c r="T1953" i="3"/>
  <c r="BC1952" i="3"/>
  <c r="BB1952" i="3"/>
  <c r="BA1952" i="3"/>
  <c r="AZ1952" i="3"/>
  <c r="AY1952" i="3"/>
  <c r="AX1952" i="3"/>
  <c r="AW1952" i="3"/>
  <c r="AV1952" i="3"/>
  <c r="AU1952" i="3"/>
  <c r="AT1952" i="3"/>
  <c r="AS1952" i="3"/>
  <c r="AR1952" i="3"/>
  <c r="AQ1952" i="3"/>
  <c r="AP1952" i="3"/>
  <c r="AO1952" i="3"/>
  <c r="AN1952" i="3"/>
  <c r="AM1952" i="3"/>
  <c r="AL1952" i="3"/>
  <c r="AK1952" i="3"/>
  <c r="AJ1952" i="3"/>
  <c r="AI1952" i="3"/>
  <c r="AH1952" i="3"/>
  <c r="AG1952" i="3"/>
  <c r="AF1952" i="3"/>
  <c r="AD1952" i="3"/>
  <c r="AC1952" i="3"/>
  <c r="AA1952" i="3"/>
  <c r="Z1952" i="3"/>
  <c r="X1952" i="3"/>
  <c r="W1952" i="3"/>
  <c r="U1952" i="3"/>
  <c r="T1952" i="3"/>
  <c r="BC1951" i="3"/>
  <c r="BB1951" i="3"/>
  <c r="BA1951" i="3"/>
  <c r="AZ1951" i="3"/>
  <c r="AY1951" i="3"/>
  <c r="AX1951" i="3"/>
  <c r="AW1951" i="3"/>
  <c r="AV1951" i="3"/>
  <c r="AU1951" i="3"/>
  <c r="AT1951" i="3"/>
  <c r="AS1951" i="3"/>
  <c r="AR1951" i="3"/>
  <c r="AQ1951" i="3"/>
  <c r="AP1951" i="3"/>
  <c r="AO1951" i="3"/>
  <c r="AN1951" i="3"/>
  <c r="AM1951" i="3"/>
  <c r="AL1951" i="3"/>
  <c r="AK1951" i="3"/>
  <c r="AJ1951" i="3"/>
  <c r="AI1951" i="3"/>
  <c r="AH1951" i="3"/>
  <c r="AG1951" i="3"/>
  <c r="AF1951" i="3"/>
  <c r="AD1951" i="3"/>
  <c r="AC1951" i="3"/>
  <c r="AA1951" i="3"/>
  <c r="Z1951" i="3"/>
  <c r="X1951" i="3"/>
  <c r="W1951" i="3"/>
  <c r="U1951" i="3"/>
  <c r="T1951" i="3"/>
  <c r="BC1950" i="3"/>
  <c r="BB1950" i="3"/>
  <c r="BA1950" i="3"/>
  <c r="AZ1950" i="3"/>
  <c r="AY1950" i="3"/>
  <c r="AX1950" i="3"/>
  <c r="AW1950" i="3"/>
  <c r="AV1950" i="3"/>
  <c r="AU1950" i="3"/>
  <c r="AT1950" i="3"/>
  <c r="AS1950" i="3"/>
  <c r="AR1950" i="3"/>
  <c r="AQ1950" i="3"/>
  <c r="AP1950" i="3"/>
  <c r="AO1950" i="3"/>
  <c r="AN1950" i="3"/>
  <c r="AM1950" i="3"/>
  <c r="AL1950" i="3"/>
  <c r="AK1950" i="3"/>
  <c r="AJ1950" i="3"/>
  <c r="AI1950" i="3"/>
  <c r="AH1950" i="3"/>
  <c r="AG1950" i="3"/>
  <c r="AF1950" i="3"/>
  <c r="AD1950" i="3"/>
  <c r="AC1950" i="3"/>
  <c r="AA1950" i="3"/>
  <c r="Z1950" i="3"/>
  <c r="X1950" i="3"/>
  <c r="W1950" i="3"/>
  <c r="U1950" i="3"/>
  <c r="T1950" i="3"/>
  <c r="BC1949" i="3"/>
  <c r="BB1949" i="3"/>
  <c r="BA1949" i="3"/>
  <c r="AZ1949" i="3"/>
  <c r="AY1949" i="3"/>
  <c r="AX1949" i="3"/>
  <c r="AW1949" i="3"/>
  <c r="AV1949" i="3"/>
  <c r="AU1949" i="3"/>
  <c r="AT1949" i="3"/>
  <c r="AS1949" i="3"/>
  <c r="AR1949" i="3"/>
  <c r="AQ1949" i="3"/>
  <c r="AP1949" i="3"/>
  <c r="AO1949" i="3"/>
  <c r="AN1949" i="3"/>
  <c r="AM1949" i="3"/>
  <c r="AL1949" i="3"/>
  <c r="AK1949" i="3"/>
  <c r="AJ1949" i="3"/>
  <c r="AI1949" i="3"/>
  <c r="AH1949" i="3"/>
  <c r="AG1949" i="3"/>
  <c r="AF1949" i="3"/>
  <c r="AD1949" i="3"/>
  <c r="AC1949" i="3"/>
  <c r="AA1949" i="3"/>
  <c r="Z1949" i="3"/>
  <c r="X1949" i="3"/>
  <c r="W1949" i="3"/>
  <c r="U1949" i="3"/>
  <c r="T1949" i="3"/>
  <c r="BC1948" i="3"/>
  <c r="BB1948" i="3"/>
  <c r="BA1948" i="3"/>
  <c r="AZ1948" i="3"/>
  <c r="AY1948" i="3"/>
  <c r="AX1948" i="3"/>
  <c r="AW1948" i="3"/>
  <c r="AV1948" i="3"/>
  <c r="AU1948" i="3"/>
  <c r="AT1948" i="3"/>
  <c r="AS1948" i="3"/>
  <c r="AR1948" i="3"/>
  <c r="AQ1948" i="3"/>
  <c r="AP1948" i="3"/>
  <c r="AO1948" i="3"/>
  <c r="AN1948" i="3"/>
  <c r="AM1948" i="3"/>
  <c r="AL1948" i="3"/>
  <c r="AK1948" i="3"/>
  <c r="AJ1948" i="3"/>
  <c r="AI1948" i="3"/>
  <c r="AH1948" i="3"/>
  <c r="AG1948" i="3"/>
  <c r="AF1948" i="3"/>
  <c r="AD1948" i="3"/>
  <c r="AC1948" i="3"/>
  <c r="AA1948" i="3"/>
  <c r="Z1948" i="3"/>
  <c r="X1948" i="3"/>
  <c r="W1948" i="3"/>
  <c r="U1948" i="3"/>
  <c r="T1948" i="3"/>
  <c r="BC1947" i="3"/>
  <c r="BB1947" i="3"/>
  <c r="BA1947" i="3"/>
  <c r="AZ1947" i="3"/>
  <c r="AY1947" i="3"/>
  <c r="AX1947" i="3"/>
  <c r="AW1947" i="3"/>
  <c r="AV1947" i="3"/>
  <c r="AU1947" i="3"/>
  <c r="AT1947" i="3"/>
  <c r="AS1947" i="3"/>
  <c r="AR1947" i="3"/>
  <c r="AQ1947" i="3"/>
  <c r="AP1947" i="3"/>
  <c r="AO1947" i="3"/>
  <c r="AN1947" i="3"/>
  <c r="AM1947" i="3"/>
  <c r="AL1947" i="3"/>
  <c r="AK1947" i="3"/>
  <c r="AJ1947" i="3"/>
  <c r="AI1947" i="3"/>
  <c r="AH1947" i="3"/>
  <c r="AG1947" i="3"/>
  <c r="AF1947" i="3"/>
  <c r="AD1947" i="3"/>
  <c r="AC1947" i="3"/>
  <c r="AA1947" i="3"/>
  <c r="Z1947" i="3"/>
  <c r="X1947" i="3"/>
  <c r="W1947" i="3"/>
  <c r="U1947" i="3"/>
  <c r="T1947" i="3"/>
  <c r="BC1946" i="3"/>
  <c r="BB1946" i="3"/>
  <c r="BA1946" i="3"/>
  <c r="AZ1946" i="3"/>
  <c r="AY1946" i="3"/>
  <c r="AX1946" i="3"/>
  <c r="AW1946" i="3"/>
  <c r="AV1946" i="3"/>
  <c r="AU1946" i="3"/>
  <c r="AT1946" i="3"/>
  <c r="AS1946" i="3"/>
  <c r="AR1946" i="3"/>
  <c r="AQ1946" i="3"/>
  <c r="AP1946" i="3"/>
  <c r="AO1946" i="3"/>
  <c r="AN1946" i="3"/>
  <c r="AM1946" i="3"/>
  <c r="AL1946" i="3"/>
  <c r="AK1946" i="3"/>
  <c r="AJ1946" i="3"/>
  <c r="AI1946" i="3"/>
  <c r="AH1946" i="3"/>
  <c r="AG1946" i="3"/>
  <c r="AF1946" i="3"/>
  <c r="AD1946" i="3"/>
  <c r="AC1946" i="3"/>
  <c r="AA1946" i="3"/>
  <c r="Z1946" i="3"/>
  <c r="X1946" i="3"/>
  <c r="W1946" i="3"/>
  <c r="U1946" i="3"/>
  <c r="T1946" i="3"/>
  <c r="BC1945" i="3"/>
  <c r="BB1945" i="3"/>
  <c r="BA1945" i="3"/>
  <c r="AZ1945" i="3"/>
  <c r="AY1945" i="3"/>
  <c r="AX1945" i="3"/>
  <c r="AW1945" i="3"/>
  <c r="AV1945" i="3"/>
  <c r="AU1945" i="3"/>
  <c r="AT1945" i="3"/>
  <c r="AS1945" i="3"/>
  <c r="AR1945" i="3"/>
  <c r="AQ1945" i="3"/>
  <c r="AP1945" i="3"/>
  <c r="AO1945" i="3"/>
  <c r="AN1945" i="3"/>
  <c r="AM1945" i="3"/>
  <c r="AL1945" i="3"/>
  <c r="AK1945" i="3"/>
  <c r="AJ1945" i="3"/>
  <c r="AI1945" i="3"/>
  <c r="AH1945" i="3"/>
  <c r="AG1945" i="3"/>
  <c r="AF1945" i="3"/>
  <c r="AD1945" i="3"/>
  <c r="AC1945" i="3"/>
  <c r="AA1945" i="3"/>
  <c r="Z1945" i="3"/>
  <c r="X1945" i="3"/>
  <c r="W1945" i="3"/>
  <c r="U1945" i="3"/>
  <c r="T1945" i="3"/>
  <c r="BC1944" i="3"/>
  <c r="BB1944" i="3"/>
  <c r="BA1944" i="3"/>
  <c r="AZ1944" i="3"/>
  <c r="AY1944" i="3"/>
  <c r="AX1944" i="3"/>
  <c r="AW1944" i="3"/>
  <c r="AV1944" i="3"/>
  <c r="AU1944" i="3"/>
  <c r="AT1944" i="3"/>
  <c r="AS1944" i="3"/>
  <c r="AR1944" i="3"/>
  <c r="AQ1944" i="3"/>
  <c r="AP1944" i="3"/>
  <c r="AO1944" i="3"/>
  <c r="AN1944" i="3"/>
  <c r="AM1944" i="3"/>
  <c r="AL1944" i="3"/>
  <c r="AK1944" i="3"/>
  <c r="AJ1944" i="3"/>
  <c r="AI1944" i="3"/>
  <c r="AH1944" i="3"/>
  <c r="AG1944" i="3"/>
  <c r="AF1944" i="3"/>
  <c r="AD1944" i="3"/>
  <c r="AC1944" i="3"/>
  <c r="AA1944" i="3"/>
  <c r="Z1944" i="3"/>
  <c r="X1944" i="3"/>
  <c r="W1944" i="3"/>
  <c r="U1944" i="3"/>
  <c r="T1944" i="3"/>
  <c r="BC1943" i="3"/>
  <c r="BB1943" i="3"/>
  <c r="BA1943" i="3"/>
  <c r="AZ1943" i="3"/>
  <c r="AY1943" i="3"/>
  <c r="AX1943" i="3"/>
  <c r="AW1943" i="3"/>
  <c r="AV1943" i="3"/>
  <c r="AU1943" i="3"/>
  <c r="AT1943" i="3"/>
  <c r="AS1943" i="3"/>
  <c r="AR1943" i="3"/>
  <c r="AQ1943" i="3"/>
  <c r="AP1943" i="3"/>
  <c r="AO1943" i="3"/>
  <c r="AN1943" i="3"/>
  <c r="AM1943" i="3"/>
  <c r="AL1943" i="3"/>
  <c r="AK1943" i="3"/>
  <c r="AJ1943" i="3"/>
  <c r="AI1943" i="3"/>
  <c r="AH1943" i="3"/>
  <c r="AG1943" i="3"/>
  <c r="AF1943" i="3"/>
  <c r="AD1943" i="3"/>
  <c r="AC1943" i="3"/>
  <c r="AA1943" i="3"/>
  <c r="Z1943" i="3"/>
  <c r="X1943" i="3"/>
  <c r="W1943" i="3"/>
  <c r="U1943" i="3"/>
  <c r="T1943" i="3"/>
  <c r="BC1942" i="3"/>
  <c r="BB1942" i="3"/>
  <c r="BA1942" i="3"/>
  <c r="AZ1942" i="3"/>
  <c r="AY1942" i="3"/>
  <c r="AX1942" i="3"/>
  <c r="AW1942" i="3"/>
  <c r="AV1942" i="3"/>
  <c r="AU1942" i="3"/>
  <c r="AT1942" i="3"/>
  <c r="AS1942" i="3"/>
  <c r="AR1942" i="3"/>
  <c r="AQ1942" i="3"/>
  <c r="AP1942" i="3"/>
  <c r="AO1942" i="3"/>
  <c r="AN1942" i="3"/>
  <c r="AM1942" i="3"/>
  <c r="AL1942" i="3"/>
  <c r="AK1942" i="3"/>
  <c r="AJ1942" i="3"/>
  <c r="AI1942" i="3"/>
  <c r="AH1942" i="3"/>
  <c r="AG1942" i="3"/>
  <c r="AF1942" i="3"/>
  <c r="AD1942" i="3"/>
  <c r="AC1942" i="3"/>
  <c r="AA1942" i="3"/>
  <c r="Z1942" i="3"/>
  <c r="X1942" i="3"/>
  <c r="W1942" i="3"/>
  <c r="U1942" i="3"/>
  <c r="T1942" i="3"/>
  <c r="BC1941" i="3"/>
  <c r="BB1941" i="3"/>
  <c r="BA1941" i="3"/>
  <c r="AZ1941" i="3"/>
  <c r="AY1941" i="3"/>
  <c r="AX1941" i="3"/>
  <c r="AW1941" i="3"/>
  <c r="AV1941" i="3"/>
  <c r="AU1941" i="3"/>
  <c r="AT1941" i="3"/>
  <c r="AS1941" i="3"/>
  <c r="AR1941" i="3"/>
  <c r="AQ1941" i="3"/>
  <c r="AP1941" i="3"/>
  <c r="AO1941" i="3"/>
  <c r="AN1941" i="3"/>
  <c r="AM1941" i="3"/>
  <c r="AL1941" i="3"/>
  <c r="AK1941" i="3"/>
  <c r="AJ1941" i="3"/>
  <c r="AI1941" i="3"/>
  <c r="AH1941" i="3"/>
  <c r="AG1941" i="3"/>
  <c r="AF1941" i="3"/>
  <c r="AD1941" i="3"/>
  <c r="AC1941" i="3"/>
  <c r="AA1941" i="3"/>
  <c r="Z1941" i="3"/>
  <c r="X1941" i="3"/>
  <c r="W1941" i="3"/>
  <c r="U1941" i="3"/>
  <c r="T1941" i="3"/>
  <c r="BC1940" i="3"/>
  <c r="BB1940" i="3"/>
  <c r="BA1940" i="3"/>
  <c r="AZ1940" i="3"/>
  <c r="AY1940" i="3"/>
  <c r="AX1940" i="3"/>
  <c r="AW1940" i="3"/>
  <c r="AV1940" i="3"/>
  <c r="AU1940" i="3"/>
  <c r="AT1940" i="3"/>
  <c r="AS1940" i="3"/>
  <c r="AR1940" i="3"/>
  <c r="AQ1940" i="3"/>
  <c r="AP1940" i="3"/>
  <c r="AO1940" i="3"/>
  <c r="AN1940" i="3"/>
  <c r="AM1940" i="3"/>
  <c r="AL1940" i="3"/>
  <c r="AK1940" i="3"/>
  <c r="AJ1940" i="3"/>
  <c r="AI1940" i="3"/>
  <c r="AH1940" i="3"/>
  <c r="AG1940" i="3"/>
  <c r="AF1940" i="3"/>
  <c r="AD1940" i="3"/>
  <c r="AC1940" i="3"/>
  <c r="AA1940" i="3"/>
  <c r="Z1940" i="3"/>
  <c r="X1940" i="3"/>
  <c r="W1940" i="3"/>
  <c r="U1940" i="3"/>
  <c r="T1940" i="3"/>
  <c r="BC1939" i="3"/>
  <c r="BB1939" i="3"/>
  <c r="BA1939" i="3"/>
  <c r="AZ1939" i="3"/>
  <c r="AY1939" i="3"/>
  <c r="AX1939" i="3"/>
  <c r="AW1939" i="3"/>
  <c r="AV1939" i="3"/>
  <c r="AU1939" i="3"/>
  <c r="AT1939" i="3"/>
  <c r="AS1939" i="3"/>
  <c r="AR1939" i="3"/>
  <c r="AQ1939" i="3"/>
  <c r="AP1939" i="3"/>
  <c r="AO1939" i="3"/>
  <c r="AN1939" i="3"/>
  <c r="AM1939" i="3"/>
  <c r="AL1939" i="3"/>
  <c r="AK1939" i="3"/>
  <c r="AJ1939" i="3"/>
  <c r="AI1939" i="3"/>
  <c r="AH1939" i="3"/>
  <c r="AG1939" i="3"/>
  <c r="AF1939" i="3"/>
  <c r="AD1939" i="3"/>
  <c r="AC1939" i="3"/>
  <c r="AA1939" i="3"/>
  <c r="Z1939" i="3"/>
  <c r="X1939" i="3"/>
  <c r="W1939" i="3"/>
  <c r="U1939" i="3"/>
  <c r="T1939" i="3"/>
  <c r="BC1938" i="3"/>
  <c r="BB1938" i="3"/>
  <c r="BA1938" i="3"/>
  <c r="AZ1938" i="3"/>
  <c r="AY1938" i="3"/>
  <c r="AX1938" i="3"/>
  <c r="AW1938" i="3"/>
  <c r="AV1938" i="3"/>
  <c r="AU1938" i="3"/>
  <c r="AT1938" i="3"/>
  <c r="AS1938" i="3"/>
  <c r="AR1938" i="3"/>
  <c r="AQ1938" i="3"/>
  <c r="AP1938" i="3"/>
  <c r="AO1938" i="3"/>
  <c r="AN1938" i="3"/>
  <c r="AM1938" i="3"/>
  <c r="AL1938" i="3"/>
  <c r="AK1938" i="3"/>
  <c r="AJ1938" i="3"/>
  <c r="AI1938" i="3"/>
  <c r="AH1938" i="3"/>
  <c r="AG1938" i="3"/>
  <c r="AF1938" i="3"/>
  <c r="AD1938" i="3"/>
  <c r="AC1938" i="3"/>
  <c r="AA1938" i="3"/>
  <c r="Z1938" i="3"/>
  <c r="X1938" i="3"/>
  <c r="W1938" i="3"/>
  <c r="U1938" i="3"/>
  <c r="T1938" i="3"/>
  <c r="BC1937" i="3"/>
  <c r="BB1937" i="3"/>
  <c r="BA1937" i="3"/>
  <c r="AZ1937" i="3"/>
  <c r="AY1937" i="3"/>
  <c r="AX1937" i="3"/>
  <c r="AW1937" i="3"/>
  <c r="AV1937" i="3"/>
  <c r="AU1937" i="3"/>
  <c r="AT1937" i="3"/>
  <c r="AS1937" i="3"/>
  <c r="AR1937" i="3"/>
  <c r="AQ1937" i="3"/>
  <c r="AP1937" i="3"/>
  <c r="AO1937" i="3"/>
  <c r="AN1937" i="3"/>
  <c r="AM1937" i="3"/>
  <c r="AL1937" i="3"/>
  <c r="AK1937" i="3"/>
  <c r="AJ1937" i="3"/>
  <c r="AI1937" i="3"/>
  <c r="AH1937" i="3"/>
  <c r="AG1937" i="3"/>
  <c r="AF1937" i="3"/>
  <c r="AD1937" i="3"/>
  <c r="AC1937" i="3"/>
  <c r="AA1937" i="3"/>
  <c r="Z1937" i="3"/>
  <c r="X1937" i="3"/>
  <c r="W1937" i="3"/>
  <c r="U1937" i="3"/>
  <c r="T1937" i="3"/>
  <c r="BC1936" i="3"/>
  <c r="BB1936" i="3"/>
  <c r="BA1936" i="3"/>
  <c r="AZ1936" i="3"/>
  <c r="AY1936" i="3"/>
  <c r="AX1936" i="3"/>
  <c r="AW1936" i="3"/>
  <c r="AV1936" i="3"/>
  <c r="AU1936" i="3"/>
  <c r="AT1936" i="3"/>
  <c r="AS1936" i="3"/>
  <c r="AR1936" i="3"/>
  <c r="AQ1936" i="3"/>
  <c r="AP1936" i="3"/>
  <c r="AO1936" i="3"/>
  <c r="AN1936" i="3"/>
  <c r="AM1936" i="3"/>
  <c r="AL1936" i="3"/>
  <c r="AK1936" i="3"/>
  <c r="AJ1936" i="3"/>
  <c r="AI1936" i="3"/>
  <c r="AH1936" i="3"/>
  <c r="AG1936" i="3"/>
  <c r="AF1936" i="3"/>
  <c r="AD1936" i="3"/>
  <c r="AC1936" i="3"/>
  <c r="AA1936" i="3"/>
  <c r="Z1936" i="3"/>
  <c r="X1936" i="3"/>
  <c r="W1936" i="3"/>
  <c r="U1936" i="3"/>
  <c r="T1936" i="3"/>
  <c r="BC1935" i="3"/>
  <c r="BB1935" i="3"/>
  <c r="BA1935" i="3"/>
  <c r="AZ1935" i="3"/>
  <c r="AY1935" i="3"/>
  <c r="AX1935" i="3"/>
  <c r="AW1935" i="3"/>
  <c r="AV1935" i="3"/>
  <c r="AU1935" i="3"/>
  <c r="AT1935" i="3"/>
  <c r="AS1935" i="3"/>
  <c r="AR1935" i="3"/>
  <c r="AQ1935" i="3"/>
  <c r="AP1935" i="3"/>
  <c r="AO1935" i="3"/>
  <c r="AN1935" i="3"/>
  <c r="AM1935" i="3"/>
  <c r="AL1935" i="3"/>
  <c r="AK1935" i="3"/>
  <c r="AJ1935" i="3"/>
  <c r="AI1935" i="3"/>
  <c r="AH1935" i="3"/>
  <c r="AG1935" i="3"/>
  <c r="AF1935" i="3"/>
  <c r="AD1935" i="3"/>
  <c r="AC1935" i="3"/>
  <c r="AA1935" i="3"/>
  <c r="Z1935" i="3"/>
  <c r="X1935" i="3"/>
  <c r="W1935" i="3"/>
  <c r="U1935" i="3"/>
  <c r="T1935" i="3"/>
  <c r="BC1934" i="3"/>
  <c r="BB1934" i="3"/>
  <c r="BA1934" i="3"/>
  <c r="AZ1934" i="3"/>
  <c r="AY1934" i="3"/>
  <c r="AX1934" i="3"/>
  <c r="AW1934" i="3"/>
  <c r="AV1934" i="3"/>
  <c r="AU1934" i="3"/>
  <c r="AT1934" i="3"/>
  <c r="AS1934" i="3"/>
  <c r="AR1934" i="3"/>
  <c r="AQ1934" i="3"/>
  <c r="AP1934" i="3"/>
  <c r="AO1934" i="3"/>
  <c r="AN1934" i="3"/>
  <c r="AM1934" i="3"/>
  <c r="AL1934" i="3"/>
  <c r="AK1934" i="3"/>
  <c r="AJ1934" i="3"/>
  <c r="AI1934" i="3"/>
  <c r="AH1934" i="3"/>
  <c r="AG1934" i="3"/>
  <c r="AF1934" i="3"/>
  <c r="AD1934" i="3"/>
  <c r="AC1934" i="3"/>
  <c r="AA1934" i="3"/>
  <c r="Z1934" i="3"/>
  <c r="X1934" i="3"/>
  <c r="W1934" i="3"/>
  <c r="U1934" i="3"/>
  <c r="T1934" i="3"/>
  <c r="BC1933" i="3"/>
  <c r="BB1933" i="3"/>
  <c r="BA1933" i="3"/>
  <c r="AZ1933" i="3"/>
  <c r="AY1933" i="3"/>
  <c r="AX1933" i="3"/>
  <c r="AW1933" i="3"/>
  <c r="AV1933" i="3"/>
  <c r="AU1933" i="3"/>
  <c r="AT1933" i="3"/>
  <c r="AS1933" i="3"/>
  <c r="AR1933" i="3"/>
  <c r="AQ1933" i="3"/>
  <c r="AP1933" i="3"/>
  <c r="AO1933" i="3"/>
  <c r="AN1933" i="3"/>
  <c r="AM1933" i="3"/>
  <c r="AL1933" i="3"/>
  <c r="AK1933" i="3"/>
  <c r="AJ1933" i="3"/>
  <c r="AI1933" i="3"/>
  <c r="AH1933" i="3"/>
  <c r="AG1933" i="3"/>
  <c r="AF1933" i="3"/>
  <c r="AD1933" i="3"/>
  <c r="AC1933" i="3"/>
  <c r="AA1933" i="3"/>
  <c r="Z1933" i="3"/>
  <c r="X1933" i="3"/>
  <c r="W1933" i="3"/>
  <c r="U1933" i="3"/>
  <c r="T1933" i="3"/>
  <c r="BC1932" i="3"/>
  <c r="BB1932" i="3"/>
  <c r="BA1932" i="3"/>
  <c r="AZ1932" i="3"/>
  <c r="AY1932" i="3"/>
  <c r="AX1932" i="3"/>
  <c r="AW1932" i="3"/>
  <c r="AV1932" i="3"/>
  <c r="AU1932" i="3"/>
  <c r="AT1932" i="3"/>
  <c r="AS1932" i="3"/>
  <c r="AR1932" i="3"/>
  <c r="AQ1932" i="3"/>
  <c r="AP1932" i="3"/>
  <c r="AO1932" i="3"/>
  <c r="AN1932" i="3"/>
  <c r="AM1932" i="3"/>
  <c r="AL1932" i="3"/>
  <c r="AK1932" i="3"/>
  <c r="AJ1932" i="3"/>
  <c r="AI1932" i="3"/>
  <c r="AH1932" i="3"/>
  <c r="AG1932" i="3"/>
  <c r="AF1932" i="3"/>
  <c r="AD1932" i="3"/>
  <c r="AC1932" i="3"/>
  <c r="AA1932" i="3"/>
  <c r="Z1932" i="3"/>
  <c r="X1932" i="3"/>
  <c r="W1932" i="3"/>
  <c r="U1932" i="3"/>
  <c r="T1932" i="3"/>
  <c r="BC1931" i="3"/>
  <c r="BB1931" i="3"/>
  <c r="BA1931" i="3"/>
  <c r="AZ1931" i="3"/>
  <c r="AY1931" i="3"/>
  <c r="AX1931" i="3"/>
  <c r="AW1931" i="3"/>
  <c r="AV1931" i="3"/>
  <c r="AU1931" i="3"/>
  <c r="AT1931" i="3"/>
  <c r="AS1931" i="3"/>
  <c r="AR1931" i="3"/>
  <c r="AQ1931" i="3"/>
  <c r="AP1931" i="3"/>
  <c r="AO1931" i="3"/>
  <c r="AN1931" i="3"/>
  <c r="AM1931" i="3"/>
  <c r="AL1931" i="3"/>
  <c r="AK1931" i="3"/>
  <c r="AJ1931" i="3"/>
  <c r="AI1931" i="3"/>
  <c r="AH1931" i="3"/>
  <c r="AG1931" i="3"/>
  <c r="AF1931" i="3"/>
  <c r="AD1931" i="3"/>
  <c r="AC1931" i="3"/>
  <c r="AA1931" i="3"/>
  <c r="Z1931" i="3"/>
  <c r="X1931" i="3"/>
  <c r="W1931" i="3"/>
  <c r="U1931" i="3"/>
  <c r="T1931" i="3"/>
  <c r="BC1930" i="3"/>
  <c r="BB1930" i="3"/>
  <c r="BA1930" i="3"/>
  <c r="AZ1930" i="3"/>
  <c r="AY1930" i="3"/>
  <c r="AX1930" i="3"/>
  <c r="AW1930" i="3"/>
  <c r="AV1930" i="3"/>
  <c r="AU1930" i="3"/>
  <c r="AT1930" i="3"/>
  <c r="AS1930" i="3"/>
  <c r="AR1930" i="3"/>
  <c r="AQ1930" i="3"/>
  <c r="AP1930" i="3"/>
  <c r="AO1930" i="3"/>
  <c r="AN1930" i="3"/>
  <c r="AM1930" i="3"/>
  <c r="AL1930" i="3"/>
  <c r="AK1930" i="3"/>
  <c r="AJ1930" i="3"/>
  <c r="AI1930" i="3"/>
  <c r="AH1930" i="3"/>
  <c r="AG1930" i="3"/>
  <c r="AF1930" i="3"/>
  <c r="AD1930" i="3"/>
  <c r="AC1930" i="3"/>
  <c r="AA1930" i="3"/>
  <c r="Z1930" i="3"/>
  <c r="X1930" i="3"/>
  <c r="W1930" i="3"/>
  <c r="U1930" i="3"/>
  <c r="T1930" i="3"/>
  <c r="BC1929" i="3"/>
  <c r="BB1929" i="3"/>
  <c r="BA1929" i="3"/>
  <c r="AZ1929" i="3"/>
  <c r="AY1929" i="3"/>
  <c r="AX1929" i="3"/>
  <c r="AW1929" i="3"/>
  <c r="AV1929" i="3"/>
  <c r="AU1929" i="3"/>
  <c r="AT1929" i="3"/>
  <c r="AS1929" i="3"/>
  <c r="AR1929" i="3"/>
  <c r="AQ1929" i="3"/>
  <c r="AP1929" i="3"/>
  <c r="AO1929" i="3"/>
  <c r="AN1929" i="3"/>
  <c r="AM1929" i="3"/>
  <c r="AL1929" i="3"/>
  <c r="AK1929" i="3"/>
  <c r="AJ1929" i="3"/>
  <c r="AI1929" i="3"/>
  <c r="AH1929" i="3"/>
  <c r="AG1929" i="3"/>
  <c r="AF1929" i="3"/>
  <c r="AD1929" i="3"/>
  <c r="AC1929" i="3"/>
  <c r="AA1929" i="3"/>
  <c r="Z1929" i="3"/>
  <c r="X1929" i="3"/>
  <c r="W1929" i="3"/>
  <c r="U1929" i="3"/>
  <c r="T1929" i="3"/>
  <c r="BC1928" i="3"/>
  <c r="BB1928" i="3"/>
  <c r="BA1928" i="3"/>
  <c r="AZ1928" i="3"/>
  <c r="AY1928" i="3"/>
  <c r="AX1928" i="3"/>
  <c r="AW1928" i="3"/>
  <c r="AV1928" i="3"/>
  <c r="AU1928" i="3"/>
  <c r="AT1928" i="3"/>
  <c r="AS1928" i="3"/>
  <c r="AR1928" i="3"/>
  <c r="AQ1928" i="3"/>
  <c r="AP1928" i="3"/>
  <c r="AO1928" i="3"/>
  <c r="AN1928" i="3"/>
  <c r="AM1928" i="3"/>
  <c r="AL1928" i="3"/>
  <c r="AK1928" i="3"/>
  <c r="AJ1928" i="3"/>
  <c r="AI1928" i="3"/>
  <c r="AH1928" i="3"/>
  <c r="AG1928" i="3"/>
  <c r="AF1928" i="3"/>
  <c r="AD1928" i="3"/>
  <c r="AC1928" i="3"/>
  <c r="AA1928" i="3"/>
  <c r="Z1928" i="3"/>
  <c r="X1928" i="3"/>
  <c r="W1928" i="3"/>
  <c r="U1928" i="3"/>
  <c r="T1928" i="3"/>
  <c r="BC1927" i="3"/>
  <c r="BB1927" i="3"/>
  <c r="BA1927" i="3"/>
  <c r="AZ1927" i="3"/>
  <c r="AY1927" i="3"/>
  <c r="AX1927" i="3"/>
  <c r="AW1927" i="3"/>
  <c r="AV1927" i="3"/>
  <c r="AU1927" i="3"/>
  <c r="AT1927" i="3"/>
  <c r="AS1927" i="3"/>
  <c r="AR1927" i="3"/>
  <c r="AQ1927" i="3"/>
  <c r="AP1927" i="3"/>
  <c r="AO1927" i="3"/>
  <c r="AN1927" i="3"/>
  <c r="AM1927" i="3"/>
  <c r="AL1927" i="3"/>
  <c r="AK1927" i="3"/>
  <c r="AJ1927" i="3"/>
  <c r="AI1927" i="3"/>
  <c r="AH1927" i="3"/>
  <c r="AG1927" i="3"/>
  <c r="AF1927" i="3"/>
  <c r="AD1927" i="3"/>
  <c r="AC1927" i="3"/>
  <c r="AA1927" i="3"/>
  <c r="Z1927" i="3"/>
  <c r="X1927" i="3"/>
  <c r="W1927" i="3"/>
  <c r="U1927" i="3"/>
  <c r="T1927" i="3"/>
  <c r="BC1926" i="3"/>
  <c r="BB1926" i="3"/>
  <c r="BA1926" i="3"/>
  <c r="AZ1926" i="3"/>
  <c r="AY1926" i="3"/>
  <c r="AX1926" i="3"/>
  <c r="AW1926" i="3"/>
  <c r="AV1926" i="3"/>
  <c r="AU1926" i="3"/>
  <c r="AT1926" i="3"/>
  <c r="AS1926" i="3"/>
  <c r="AR1926" i="3"/>
  <c r="AQ1926" i="3"/>
  <c r="AP1926" i="3"/>
  <c r="AO1926" i="3"/>
  <c r="AN1926" i="3"/>
  <c r="AM1926" i="3"/>
  <c r="AL1926" i="3"/>
  <c r="AK1926" i="3"/>
  <c r="AJ1926" i="3"/>
  <c r="AI1926" i="3"/>
  <c r="AH1926" i="3"/>
  <c r="AG1926" i="3"/>
  <c r="AF1926" i="3"/>
  <c r="AD1926" i="3"/>
  <c r="AC1926" i="3"/>
  <c r="AA1926" i="3"/>
  <c r="Z1926" i="3"/>
  <c r="X1926" i="3"/>
  <c r="W1926" i="3"/>
  <c r="U1926" i="3"/>
  <c r="T1926" i="3"/>
  <c r="BC1925" i="3"/>
  <c r="BB1925" i="3"/>
  <c r="BA1925" i="3"/>
  <c r="AZ1925" i="3"/>
  <c r="AY1925" i="3"/>
  <c r="AX1925" i="3"/>
  <c r="AW1925" i="3"/>
  <c r="AV1925" i="3"/>
  <c r="AU1925" i="3"/>
  <c r="AT1925" i="3"/>
  <c r="AS1925" i="3"/>
  <c r="AR1925" i="3"/>
  <c r="AQ1925" i="3"/>
  <c r="AP1925" i="3"/>
  <c r="AO1925" i="3"/>
  <c r="AN1925" i="3"/>
  <c r="AM1925" i="3"/>
  <c r="AL1925" i="3"/>
  <c r="AK1925" i="3"/>
  <c r="AJ1925" i="3"/>
  <c r="AI1925" i="3"/>
  <c r="AH1925" i="3"/>
  <c r="AG1925" i="3"/>
  <c r="AF1925" i="3"/>
  <c r="AD1925" i="3"/>
  <c r="AC1925" i="3"/>
  <c r="AA1925" i="3"/>
  <c r="Z1925" i="3"/>
  <c r="X1925" i="3"/>
  <c r="W1925" i="3"/>
  <c r="U1925" i="3"/>
  <c r="T1925" i="3"/>
  <c r="BC1924" i="3"/>
  <c r="BB1924" i="3"/>
  <c r="BA1924" i="3"/>
  <c r="AZ1924" i="3"/>
  <c r="AY1924" i="3"/>
  <c r="AX1924" i="3"/>
  <c r="AW1924" i="3"/>
  <c r="AV1924" i="3"/>
  <c r="AU1924" i="3"/>
  <c r="AT1924" i="3"/>
  <c r="AS1924" i="3"/>
  <c r="AR1924" i="3"/>
  <c r="AQ1924" i="3"/>
  <c r="AP1924" i="3"/>
  <c r="AO1924" i="3"/>
  <c r="AN1924" i="3"/>
  <c r="AM1924" i="3"/>
  <c r="AL1924" i="3"/>
  <c r="AK1924" i="3"/>
  <c r="AJ1924" i="3"/>
  <c r="AI1924" i="3"/>
  <c r="AH1924" i="3"/>
  <c r="AG1924" i="3"/>
  <c r="AF1924" i="3"/>
  <c r="AD1924" i="3"/>
  <c r="AC1924" i="3"/>
  <c r="AA1924" i="3"/>
  <c r="Z1924" i="3"/>
  <c r="X1924" i="3"/>
  <c r="W1924" i="3"/>
  <c r="U1924" i="3"/>
  <c r="T1924" i="3"/>
  <c r="BC1923" i="3"/>
  <c r="BB1923" i="3"/>
  <c r="BA1923" i="3"/>
  <c r="AZ1923" i="3"/>
  <c r="AY1923" i="3"/>
  <c r="AX1923" i="3"/>
  <c r="AW1923" i="3"/>
  <c r="AV1923" i="3"/>
  <c r="AU1923" i="3"/>
  <c r="AT1923" i="3"/>
  <c r="AS1923" i="3"/>
  <c r="AR1923" i="3"/>
  <c r="AQ1923" i="3"/>
  <c r="AP1923" i="3"/>
  <c r="AO1923" i="3"/>
  <c r="AN1923" i="3"/>
  <c r="AM1923" i="3"/>
  <c r="AL1923" i="3"/>
  <c r="AK1923" i="3"/>
  <c r="AJ1923" i="3"/>
  <c r="AI1923" i="3"/>
  <c r="AH1923" i="3"/>
  <c r="AG1923" i="3"/>
  <c r="AF1923" i="3"/>
  <c r="AD1923" i="3"/>
  <c r="AC1923" i="3"/>
  <c r="AA1923" i="3"/>
  <c r="Z1923" i="3"/>
  <c r="X1923" i="3"/>
  <c r="W1923" i="3"/>
  <c r="U1923" i="3"/>
  <c r="T1923" i="3"/>
  <c r="BC1922" i="3"/>
  <c r="BB1922" i="3"/>
  <c r="BA1922" i="3"/>
  <c r="AZ1922" i="3"/>
  <c r="AY1922" i="3"/>
  <c r="AX1922" i="3"/>
  <c r="AW1922" i="3"/>
  <c r="AV1922" i="3"/>
  <c r="AU1922" i="3"/>
  <c r="AT1922" i="3"/>
  <c r="AS1922" i="3"/>
  <c r="AR1922" i="3"/>
  <c r="AQ1922" i="3"/>
  <c r="AP1922" i="3"/>
  <c r="AO1922" i="3"/>
  <c r="AN1922" i="3"/>
  <c r="AM1922" i="3"/>
  <c r="AL1922" i="3"/>
  <c r="AK1922" i="3"/>
  <c r="AJ1922" i="3"/>
  <c r="AI1922" i="3"/>
  <c r="AH1922" i="3"/>
  <c r="AG1922" i="3"/>
  <c r="AF1922" i="3"/>
  <c r="AD1922" i="3"/>
  <c r="AC1922" i="3"/>
  <c r="AA1922" i="3"/>
  <c r="Z1922" i="3"/>
  <c r="X1922" i="3"/>
  <c r="W1922" i="3"/>
  <c r="U1922" i="3"/>
  <c r="T1922" i="3"/>
  <c r="BC1921" i="3"/>
  <c r="BB1921" i="3"/>
  <c r="BA1921" i="3"/>
  <c r="AZ1921" i="3"/>
  <c r="AY1921" i="3"/>
  <c r="AX1921" i="3"/>
  <c r="AW1921" i="3"/>
  <c r="AV1921" i="3"/>
  <c r="AU1921" i="3"/>
  <c r="AT1921" i="3"/>
  <c r="AS1921" i="3"/>
  <c r="AR1921" i="3"/>
  <c r="AQ1921" i="3"/>
  <c r="AP1921" i="3"/>
  <c r="AO1921" i="3"/>
  <c r="AN1921" i="3"/>
  <c r="AM1921" i="3"/>
  <c r="AL1921" i="3"/>
  <c r="AK1921" i="3"/>
  <c r="AJ1921" i="3"/>
  <c r="AI1921" i="3"/>
  <c r="AH1921" i="3"/>
  <c r="AG1921" i="3"/>
  <c r="AF1921" i="3"/>
  <c r="AD1921" i="3"/>
  <c r="AC1921" i="3"/>
  <c r="AA1921" i="3"/>
  <c r="Z1921" i="3"/>
  <c r="X1921" i="3"/>
  <c r="W1921" i="3"/>
  <c r="U1921" i="3"/>
  <c r="T1921" i="3"/>
  <c r="BC1920" i="3"/>
  <c r="BB1920" i="3"/>
  <c r="BA1920" i="3"/>
  <c r="AZ1920" i="3"/>
  <c r="AY1920" i="3"/>
  <c r="AX1920" i="3"/>
  <c r="AW1920" i="3"/>
  <c r="AV1920" i="3"/>
  <c r="AU1920" i="3"/>
  <c r="AT1920" i="3"/>
  <c r="AS1920" i="3"/>
  <c r="AR1920" i="3"/>
  <c r="AQ1920" i="3"/>
  <c r="AP1920" i="3"/>
  <c r="AO1920" i="3"/>
  <c r="AN1920" i="3"/>
  <c r="AM1920" i="3"/>
  <c r="AL1920" i="3"/>
  <c r="AK1920" i="3"/>
  <c r="AJ1920" i="3"/>
  <c r="AI1920" i="3"/>
  <c r="AH1920" i="3"/>
  <c r="AG1920" i="3"/>
  <c r="AF1920" i="3"/>
  <c r="AD1920" i="3"/>
  <c r="AC1920" i="3"/>
  <c r="AA1920" i="3"/>
  <c r="Z1920" i="3"/>
  <c r="X1920" i="3"/>
  <c r="W1920" i="3"/>
  <c r="U1920" i="3"/>
  <c r="T1920" i="3"/>
  <c r="BC1919" i="3"/>
  <c r="BB1919" i="3"/>
  <c r="BA1919" i="3"/>
  <c r="AZ1919" i="3"/>
  <c r="AY1919" i="3"/>
  <c r="AX1919" i="3"/>
  <c r="AW1919" i="3"/>
  <c r="AV1919" i="3"/>
  <c r="AU1919" i="3"/>
  <c r="AT1919" i="3"/>
  <c r="AS1919" i="3"/>
  <c r="AR1919" i="3"/>
  <c r="AQ1919" i="3"/>
  <c r="AP1919" i="3"/>
  <c r="AO1919" i="3"/>
  <c r="AN1919" i="3"/>
  <c r="AM1919" i="3"/>
  <c r="AL1919" i="3"/>
  <c r="AK1919" i="3"/>
  <c r="AJ1919" i="3"/>
  <c r="AI1919" i="3"/>
  <c r="AH1919" i="3"/>
  <c r="AG1919" i="3"/>
  <c r="AF1919" i="3"/>
  <c r="AD1919" i="3"/>
  <c r="AC1919" i="3"/>
  <c r="AA1919" i="3"/>
  <c r="Z1919" i="3"/>
  <c r="X1919" i="3"/>
  <c r="W1919" i="3"/>
  <c r="U1919" i="3"/>
  <c r="T1919" i="3"/>
  <c r="BC1918" i="3"/>
  <c r="BB1918" i="3"/>
  <c r="BA1918" i="3"/>
  <c r="AZ1918" i="3"/>
  <c r="AY1918" i="3"/>
  <c r="AX1918" i="3"/>
  <c r="AW1918" i="3"/>
  <c r="AV1918" i="3"/>
  <c r="AU1918" i="3"/>
  <c r="AT1918" i="3"/>
  <c r="AS1918" i="3"/>
  <c r="AR1918" i="3"/>
  <c r="AQ1918" i="3"/>
  <c r="AP1918" i="3"/>
  <c r="AO1918" i="3"/>
  <c r="AN1918" i="3"/>
  <c r="AM1918" i="3"/>
  <c r="AL1918" i="3"/>
  <c r="AK1918" i="3"/>
  <c r="AJ1918" i="3"/>
  <c r="AI1918" i="3"/>
  <c r="AH1918" i="3"/>
  <c r="AG1918" i="3"/>
  <c r="AF1918" i="3"/>
  <c r="AD1918" i="3"/>
  <c r="AC1918" i="3"/>
  <c r="AA1918" i="3"/>
  <c r="Z1918" i="3"/>
  <c r="X1918" i="3"/>
  <c r="W1918" i="3"/>
  <c r="U1918" i="3"/>
  <c r="T1918" i="3"/>
  <c r="BC1917" i="3"/>
  <c r="BB1917" i="3"/>
  <c r="BA1917" i="3"/>
  <c r="AZ1917" i="3"/>
  <c r="AY1917" i="3"/>
  <c r="AX1917" i="3"/>
  <c r="AW1917" i="3"/>
  <c r="AV1917" i="3"/>
  <c r="AU1917" i="3"/>
  <c r="AT1917" i="3"/>
  <c r="AS1917" i="3"/>
  <c r="AR1917" i="3"/>
  <c r="AQ1917" i="3"/>
  <c r="AP1917" i="3"/>
  <c r="AO1917" i="3"/>
  <c r="AN1917" i="3"/>
  <c r="AM1917" i="3"/>
  <c r="AL1917" i="3"/>
  <c r="AK1917" i="3"/>
  <c r="AJ1917" i="3"/>
  <c r="AI1917" i="3"/>
  <c r="AH1917" i="3"/>
  <c r="AG1917" i="3"/>
  <c r="AF1917" i="3"/>
  <c r="AD1917" i="3"/>
  <c r="AC1917" i="3"/>
  <c r="AA1917" i="3"/>
  <c r="Z1917" i="3"/>
  <c r="X1917" i="3"/>
  <c r="W1917" i="3"/>
  <c r="U1917" i="3"/>
  <c r="T1917" i="3"/>
  <c r="BC1916" i="3"/>
  <c r="BB1916" i="3"/>
  <c r="BA1916" i="3"/>
  <c r="AZ1916" i="3"/>
  <c r="AY1916" i="3"/>
  <c r="AX1916" i="3"/>
  <c r="AW1916" i="3"/>
  <c r="AV1916" i="3"/>
  <c r="AU1916" i="3"/>
  <c r="AT1916" i="3"/>
  <c r="AS1916" i="3"/>
  <c r="AR1916" i="3"/>
  <c r="AQ1916" i="3"/>
  <c r="AP1916" i="3"/>
  <c r="AO1916" i="3"/>
  <c r="AN1916" i="3"/>
  <c r="AM1916" i="3"/>
  <c r="AL1916" i="3"/>
  <c r="AK1916" i="3"/>
  <c r="AJ1916" i="3"/>
  <c r="AI1916" i="3"/>
  <c r="AH1916" i="3"/>
  <c r="AG1916" i="3"/>
  <c r="AF1916" i="3"/>
  <c r="AD1916" i="3"/>
  <c r="AC1916" i="3"/>
  <c r="AA1916" i="3"/>
  <c r="Z1916" i="3"/>
  <c r="X1916" i="3"/>
  <c r="W1916" i="3"/>
  <c r="U1916" i="3"/>
  <c r="T1916" i="3"/>
  <c r="BC1915" i="3"/>
  <c r="BB1915" i="3"/>
  <c r="BA1915" i="3"/>
  <c r="AZ1915" i="3"/>
  <c r="AY1915" i="3"/>
  <c r="AX1915" i="3"/>
  <c r="AW1915" i="3"/>
  <c r="AV1915" i="3"/>
  <c r="AU1915" i="3"/>
  <c r="AT1915" i="3"/>
  <c r="AS1915" i="3"/>
  <c r="AR1915" i="3"/>
  <c r="AQ1915" i="3"/>
  <c r="AP1915" i="3"/>
  <c r="AO1915" i="3"/>
  <c r="AN1915" i="3"/>
  <c r="AM1915" i="3"/>
  <c r="AL1915" i="3"/>
  <c r="AK1915" i="3"/>
  <c r="AJ1915" i="3"/>
  <c r="AI1915" i="3"/>
  <c r="AH1915" i="3"/>
  <c r="AG1915" i="3"/>
  <c r="AF1915" i="3"/>
  <c r="AD1915" i="3"/>
  <c r="AC1915" i="3"/>
  <c r="AA1915" i="3"/>
  <c r="Z1915" i="3"/>
  <c r="X1915" i="3"/>
  <c r="W1915" i="3"/>
  <c r="U1915" i="3"/>
  <c r="T1915" i="3"/>
  <c r="BC1914" i="3"/>
  <c r="BB1914" i="3"/>
  <c r="BA1914" i="3"/>
  <c r="AZ1914" i="3"/>
  <c r="AY1914" i="3"/>
  <c r="AX1914" i="3"/>
  <c r="AW1914" i="3"/>
  <c r="AV1914" i="3"/>
  <c r="AU1914" i="3"/>
  <c r="AT1914" i="3"/>
  <c r="AS1914" i="3"/>
  <c r="AR1914" i="3"/>
  <c r="AQ1914" i="3"/>
  <c r="AP1914" i="3"/>
  <c r="AO1914" i="3"/>
  <c r="AN1914" i="3"/>
  <c r="AM1914" i="3"/>
  <c r="AL1914" i="3"/>
  <c r="AK1914" i="3"/>
  <c r="AJ1914" i="3"/>
  <c r="AI1914" i="3"/>
  <c r="AH1914" i="3"/>
  <c r="AG1914" i="3"/>
  <c r="AF1914" i="3"/>
  <c r="AD1914" i="3"/>
  <c r="AC1914" i="3"/>
  <c r="AA1914" i="3"/>
  <c r="Z1914" i="3"/>
  <c r="X1914" i="3"/>
  <c r="W1914" i="3"/>
  <c r="U1914" i="3"/>
  <c r="T1914" i="3"/>
  <c r="BC1913" i="3"/>
  <c r="BB1913" i="3"/>
  <c r="BA1913" i="3"/>
  <c r="AZ1913" i="3"/>
  <c r="AY1913" i="3"/>
  <c r="AX1913" i="3"/>
  <c r="AW1913" i="3"/>
  <c r="AV1913" i="3"/>
  <c r="AU1913" i="3"/>
  <c r="AT1913" i="3"/>
  <c r="AS1913" i="3"/>
  <c r="AR1913" i="3"/>
  <c r="AQ1913" i="3"/>
  <c r="AP1913" i="3"/>
  <c r="AO1913" i="3"/>
  <c r="AN1913" i="3"/>
  <c r="AM1913" i="3"/>
  <c r="AL1913" i="3"/>
  <c r="AK1913" i="3"/>
  <c r="AJ1913" i="3"/>
  <c r="AI1913" i="3"/>
  <c r="AH1913" i="3"/>
  <c r="AG1913" i="3"/>
  <c r="AF1913" i="3"/>
  <c r="AD1913" i="3"/>
  <c r="AC1913" i="3"/>
  <c r="AA1913" i="3"/>
  <c r="Z1913" i="3"/>
  <c r="X1913" i="3"/>
  <c r="W1913" i="3"/>
  <c r="U1913" i="3"/>
  <c r="T1913" i="3"/>
  <c r="BC1912" i="3"/>
  <c r="BB1912" i="3"/>
  <c r="BA1912" i="3"/>
  <c r="AZ1912" i="3"/>
  <c r="AY1912" i="3"/>
  <c r="AX1912" i="3"/>
  <c r="AW1912" i="3"/>
  <c r="AV1912" i="3"/>
  <c r="AU1912" i="3"/>
  <c r="AT1912" i="3"/>
  <c r="AS1912" i="3"/>
  <c r="AR1912" i="3"/>
  <c r="AQ1912" i="3"/>
  <c r="AP1912" i="3"/>
  <c r="AO1912" i="3"/>
  <c r="AN1912" i="3"/>
  <c r="AM1912" i="3"/>
  <c r="AL1912" i="3"/>
  <c r="AK1912" i="3"/>
  <c r="AJ1912" i="3"/>
  <c r="AI1912" i="3"/>
  <c r="AH1912" i="3"/>
  <c r="AG1912" i="3"/>
  <c r="AF1912" i="3"/>
  <c r="AD1912" i="3"/>
  <c r="AC1912" i="3"/>
  <c r="AA1912" i="3"/>
  <c r="Z1912" i="3"/>
  <c r="X1912" i="3"/>
  <c r="W1912" i="3"/>
  <c r="U1912" i="3"/>
  <c r="T1912" i="3"/>
  <c r="BC1911" i="3"/>
  <c r="BB1911" i="3"/>
  <c r="BA1911" i="3"/>
  <c r="AZ1911" i="3"/>
  <c r="AY1911" i="3"/>
  <c r="AX1911" i="3"/>
  <c r="AW1911" i="3"/>
  <c r="AV1911" i="3"/>
  <c r="AU1911" i="3"/>
  <c r="AT1911" i="3"/>
  <c r="AS1911" i="3"/>
  <c r="AR1911" i="3"/>
  <c r="AQ1911" i="3"/>
  <c r="AP1911" i="3"/>
  <c r="AO1911" i="3"/>
  <c r="AN1911" i="3"/>
  <c r="AM1911" i="3"/>
  <c r="AL1911" i="3"/>
  <c r="AK1911" i="3"/>
  <c r="AJ1911" i="3"/>
  <c r="AI1911" i="3"/>
  <c r="AH1911" i="3"/>
  <c r="AG1911" i="3"/>
  <c r="AF1911" i="3"/>
  <c r="AD1911" i="3"/>
  <c r="AC1911" i="3"/>
  <c r="AA1911" i="3"/>
  <c r="Z1911" i="3"/>
  <c r="X1911" i="3"/>
  <c r="W1911" i="3"/>
  <c r="U1911" i="3"/>
  <c r="T1911" i="3"/>
  <c r="BC1910" i="3"/>
  <c r="BB1910" i="3"/>
  <c r="BA1910" i="3"/>
  <c r="AZ1910" i="3"/>
  <c r="AY1910" i="3"/>
  <c r="AX1910" i="3"/>
  <c r="AW1910" i="3"/>
  <c r="AV1910" i="3"/>
  <c r="AU1910" i="3"/>
  <c r="AT1910" i="3"/>
  <c r="AS1910" i="3"/>
  <c r="AR1910" i="3"/>
  <c r="AQ1910" i="3"/>
  <c r="AP1910" i="3"/>
  <c r="AO1910" i="3"/>
  <c r="AN1910" i="3"/>
  <c r="AM1910" i="3"/>
  <c r="AL1910" i="3"/>
  <c r="AK1910" i="3"/>
  <c r="AJ1910" i="3"/>
  <c r="AI1910" i="3"/>
  <c r="AH1910" i="3"/>
  <c r="AG1910" i="3"/>
  <c r="AF1910" i="3"/>
  <c r="AD1910" i="3"/>
  <c r="AC1910" i="3"/>
  <c r="AA1910" i="3"/>
  <c r="Z1910" i="3"/>
  <c r="X1910" i="3"/>
  <c r="W1910" i="3"/>
  <c r="U1910" i="3"/>
  <c r="T1910" i="3"/>
  <c r="BC1909" i="3"/>
  <c r="BB1909" i="3"/>
  <c r="BA1909" i="3"/>
  <c r="AZ1909" i="3"/>
  <c r="AY1909" i="3"/>
  <c r="AX1909" i="3"/>
  <c r="AW1909" i="3"/>
  <c r="AV1909" i="3"/>
  <c r="AU1909" i="3"/>
  <c r="AT1909" i="3"/>
  <c r="AS1909" i="3"/>
  <c r="AR1909" i="3"/>
  <c r="AQ1909" i="3"/>
  <c r="AP1909" i="3"/>
  <c r="AO1909" i="3"/>
  <c r="AN1909" i="3"/>
  <c r="AM1909" i="3"/>
  <c r="AL1909" i="3"/>
  <c r="AK1909" i="3"/>
  <c r="AJ1909" i="3"/>
  <c r="AI1909" i="3"/>
  <c r="AH1909" i="3"/>
  <c r="AG1909" i="3"/>
  <c r="AF1909" i="3"/>
  <c r="AD1909" i="3"/>
  <c r="AC1909" i="3"/>
  <c r="AA1909" i="3"/>
  <c r="Z1909" i="3"/>
  <c r="X1909" i="3"/>
  <c r="W1909" i="3"/>
  <c r="U1909" i="3"/>
  <c r="T1909" i="3"/>
  <c r="BC1908" i="3"/>
  <c r="BB1908" i="3"/>
  <c r="BA1908" i="3"/>
  <c r="AZ1908" i="3"/>
  <c r="AY1908" i="3"/>
  <c r="AX1908" i="3"/>
  <c r="AW1908" i="3"/>
  <c r="AV1908" i="3"/>
  <c r="AU1908" i="3"/>
  <c r="AT1908" i="3"/>
  <c r="AS1908" i="3"/>
  <c r="AR1908" i="3"/>
  <c r="AQ1908" i="3"/>
  <c r="AP1908" i="3"/>
  <c r="AO1908" i="3"/>
  <c r="AN1908" i="3"/>
  <c r="AM1908" i="3"/>
  <c r="AL1908" i="3"/>
  <c r="AK1908" i="3"/>
  <c r="AJ1908" i="3"/>
  <c r="AI1908" i="3"/>
  <c r="AH1908" i="3"/>
  <c r="AG1908" i="3"/>
  <c r="AF1908" i="3"/>
  <c r="AD1908" i="3"/>
  <c r="AC1908" i="3"/>
  <c r="AA1908" i="3"/>
  <c r="Z1908" i="3"/>
  <c r="X1908" i="3"/>
  <c r="W1908" i="3"/>
  <c r="U1908" i="3"/>
  <c r="T1908" i="3"/>
  <c r="BC1907" i="3"/>
  <c r="BB1907" i="3"/>
  <c r="BA1907" i="3"/>
  <c r="AZ1907" i="3"/>
  <c r="AY1907" i="3"/>
  <c r="AX1907" i="3"/>
  <c r="AW1907" i="3"/>
  <c r="AV1907" i="3"/>
  <c r="AU1907" i="3"/>
  <c r="AT1907" i="3"/>
  <c r="AS1907" i="3"/>
  <c r="AR1907" i="3"/>
  <c r="AQ1907" i="3"/>
  <c r="AP1907" i="3"/>
  <c r="AO1907" i="3"/>
  <c r="AN1907" i="3"/>
  <c r="AM1907" i="3"/>
  <c r="AL1907" i="3"/>
  <c r="AK1907" i="3"/>
  <c r="AJ1907" i="3"/>
  <c r="AI1907" i="3"/>
  <c r="AH1907" i="3"/>
  <c r="AG1907" i="3"/>
  <c r="AF1907" i="3"/>
  <c r="AD1907" i="3"/>
  <c r="AC1907" i="3"/>
  <c r="AA1907" i="3"/>
  <c r="Z1907" i="3"/>
  <c r="X1907" i="3"/>
  <c r="W1907" i="3"/>
  <c r="U1907" i="3"/>
  <c r="T1907" i="3"/>
  <c r="BC1906" i="3"/>
  <c r="BB1906" i="3"/>
  <c r="BA1906" i="3"/>
  <c r="AZ1906" i="3"/>
  <c r="AY1906" i="3"/>
  <c r="AX1906" i="3"/>
  <c r="AW1906" i="3"/>
  <c r="AV1906" i="3"/>
  <c r="AU1906" i="3"/>
  <c r="AT1906" i="3"/>
  <c r="AS1906" i="3"/>
  <c r="AR1906" i="3"/>
  <c r="AQ1906" i="3"/>
  <c r="AP1906" i="3"/>
  <c r="AO1906" i="3"/>
  <c r="AN1906" i="3"/>
  <c r="AM1906" i="3"/>
  <c r="AL1906" i="3"/>
  <c r="AK1906" i="3"/>
  <c r="AJ1906" i="3"/>
  <c r="AI1906" i="3"/>
  <c r="AH1906" i="3"/>
  <c r="AG1906" i="3"/>
  <c r="AF1906" i="3"/>
  <c r="AD1906" i="3"/>
  <c r="AC1906" i="3"/>
  <c r="AA1906" i="3"/>
  <c r="Z1906" i="3"/>
  <c r="X1906" i="3"/>
  <c r="W1906" i="3"/>
  <c r="U1906" i="3"/>
  <c r="T1906" i="3"/>
  <c r="BC1905" i="3"/>
  <c r="BB1905" i="3"/>
  <c r="BA1905" i="3"/>
  <c r="AZ1905" i="3"/>
  <c r="AY1905" i="3"/>
  <c r="AX1905" i="3"/>
  <c r="AW1905" i="3"/>
  <c r="AV1905" i="3"/>
  <c r="AU1905" i="3"/>
  <c r="AT1905" i="3"/>
  <c r="AS1905" i="3"/>
  <c r="AR1905" i="3"/>
  <c r="AQ1905" i="3"/>
  <c r="AP1905" i="3"/>
  <c r="AO1905" i="3"/>
  <c r="AN1905" i="3"/>
  <c r="AM1905" i="3"/>
  <c r="AL1905" i="3"/>
  <c r="AK1905" i="3"/>
  <c r="AJ1905" i="3"/>
  <c r="AI1905" i="3"/>
  <c r="AH1905" i="3"/>
  <c r="AG1905" i="3"/>
  <c r="AF1905" i="3"/>
  <c r="AD1905" i="3"/>
  <c r="AC1905" i="3"/>
  <c r="AA1905" i="3"/>
  <c r="Z1905" i="3"/>
  <c r="X1905" i="3"/>
  <c r="W1905" i="3"/>
  <c r="U1905" i="3"/>
  <c r="T1905" i="3"/>
  <c r="BC1904" i="3"/>
  <c r="BB1904" i="3"/>
  <c r="BA1904" i="3"/>
  <c r="AZ1904" i="3"/>
  <c r="AY1904" i="3"/>
  <c r="AX1904" i="3"/>
  <c r="AW1904" i="3"/>
  <c r="AV1904" i="3"/>
  <c r="AU1904" i="3"/>
  <c r="AT1904" i="3"/>
  <c r="AS1904" i="3"/>
  <c r="AR1904" i="3"/>
  <c r="AQ1904" i="3"/>
  <c r="AP1904" i="3"/>
  <c r="AO1904" i="3"/>
  <c r="AN1904" i="3"/>
  <c r="AM1904" i="3"/>
  <c r="AL1904" i="3"/>
  <c r="AK1904" i="3"/>
  <c r="AJ1904" i="3"/>
  <c r="AI1904" i="3"/>
  <c r="AH1904" i="3"/>
  <c r="AG1904" i="3"/>
  <c r="AF1904" i="3"/>
  <c r="AD1904" i="3"/>
  <c r="AC1904" i="3"/>
  <c r="AA1904" i="3"/>
  <c r="Z1904" i="3"/>
  <c r="X1904" i="3"/>
  <c r="W1904" i="3"/>
  <c r="U1904" i="3"/>
  <c r="T1904" i="3"/>
  <c r="BC1903" i="3"/>
  <c r="BB1903" i="3"/>
  <c r="BA1903" i="3"/>
  <c r="AZ1903" i="3"/>
  <c r="AY1903" i="3"/>
  <c r="AX1903" i="3"/>
  <c r="AW1903" i="3"/>
  <c r="AV1903" i="3"/>
  <c r="AU1903" i="3"/>
  <c r="AT1903" i="3"/>
  <c r="AS1903" i="3"/>
  <c r="AR1903" i="3"/>
  <c r="AQ1903" i="3"/>
  <c r="AP1903" i="3"/>
  <c r="AO1903" i="3"/>
  <c r="AN1903" i="3"/>
  <c r="AM1903" i="3"/>
  <c r="AL1903" i="3"/>
  <c r="AK1903" i="3"/>
  <c r="AJ1903" i="3"/>
  <c r="AI1903" i="3"/>
  <c r="AH1903" i="3"/>
  <c r="AG1903" i="3"/>
  <c r="AF1903" i="3"/>
  <c r="AD1903" i="3"/>
  <c r="AC1903" i="3"/>
  <c r="AA1903" i="3"/>
  <c r="Z1903" i="3"/>
  <c r="X1903" i="3"/>
  <c r="W1903" i="3"/>
  <c r="U1903" i="3"/>
  <c r="T1903" i="3"/>
  <c r="BC1902" i="3"/>
  <c r="BB1902" i="3"/>
  <c r="BA1902" i="3"/>
  <c r="AZ1902" i="3"/>
  <c r="AY1902" i="3"/>
  <c r="AX1902" i="3"/>
  <c r="AW1902" i="3"/>
  <c r="AV1902" i="3"/>
  <c r="AU1902" i="3"/>
  <c r="AT1902" i="3"/>
  <c r="AS1902" i="3"/>
  <c r="AR1902" i="3"/>
  <c r="AQ1902" i="3"/>
  <c r="AP1902" i="3"/>
  <c r="AO1902" i="3"/>
  <c r="AN1902" i="3"/>
  <c r="AM1902" i="3"/>
  <c r="AL1902" i="3"/>
  <c r="AK1902" i="3"/>
  <c r="AJ1902" i="3"/>
  <c r="AI1902" i="3"/>
  <c r="AH1902" i="3"/>
  <c r="AG1902" i="3"/>
  <c r="AF1902" i="3"/>
  <c r="AD1902" i="3"/>
  <c r="AC1902" i="3"/>
  <c r="AA1902" i="3"/>
  <c r="Z1902" i="3"/>
  <c r="X1902" i="3"/>
  <c r="W1902" i="3"/>
  <c r="U1902" i="3"/>
  <c r="T1902" i="3"/>
  <c r="BC1901" i="3"/>
  <c r="BB1901" i="3"/>
  <c r="BA1901" i="3"/>
  <c r="AZ1901" i="3"/>
  <c r="AY1901" i="3"/>
  <c r="AX1901" i="3"/>
  <c r="AW1901" i="3"/>
  <c r="AV1901" i="3"/>
  <c r="AU1901" i="3"/>
  <c r="AT1901" i="3"/>
  <c r="AS1901" i="3"/>
  <c r="AR1901" i="3"/>
  <c r="AQ1901" i="3"/>
  <c r="AP1901" i="3"/>
  <c r="AO1901" i="3"/>
  <c r="AN1901" i="3"/>
  <c r="AM1901" i="3"/>
  <c r="AL1901" i="3"/>
  <c r="AK1901" i="3"/>
  <c r="AJ1901" i="3"/>
  <c r="AI1901" i="3"/>
  <c r="AH1901" i="3"/>
  <c r="AG1901" i="3"/>
  <c r="AF1901" i="3"/>
  <c r="AD1901" i="3"/>
  <c r="AC1901" i="3"/>
  <c r="AA1901" i="3"/>
  <c r="Z1901" i="3"/>
  <c r="X1901" i="3"/>
  <c r="W1901" i="3"/>
  <c r="U1901" i="3"/>
  <c r="T1901" i="3"/>
  <c r="BC1900" i="3"/>
  <c r="BB1900" i="3"/>
  <c r="BA1900" i="3"/>
  <c r="AZ1900" i="3"/>
  <c r="AY1900" i="3"/>
  <c r="AX1900" i="3"/>
  <c r="AW1900" i="3"/>
  <c r="AV1900" i="3"/>
  <c r="AU1900" i="3"/>
  <c r="AT1900" i="3"/>
  <c r="AS1900" i="3"/>
  <c r="AR1900" i="3"/>
  <c r="AQ1900" i="3"/>
  <c r="AP1900" i="3"/>
  <c r="AO1900" i="3"/>
  <c r="AN1900" i="3"/>
  <c r="AM1900" i="3"/>
  <c r="AL1900" i="3"/>
  <c r="AK1900" i="3"/>
  <c r="AJ1900" i="3"/>
  <c r="AI1900" i="3"/>
  <c r="AH1900" i="3"/>
  <c r="AG1900" i="3"/>
  <c r="AF1900" i="3"/>
  <c r="AD1900" i="3"/>
  <c r="AC1900" i="3"/>
  <c r="AA1900" i="3"/>
  <c r="Z1900" i="3"/>
  <c r="X1900" i="3"/>
  <c r="W1900" i="3"/>
  <c r="U1900" i="3"/>
  <c r="T1900" i="3"/>
  <c r="BC1899" i="3"/>
  <c r="BB1899" i="3"/>
  <c r="BA1899" i="3"/>
  <c r="AZ1899" i="3"/>
  <c r="AY1899" i="3"/>
  <c r="AX1899" i="3"/>
  <c r="AW1899" i="3"/>
  <c r="AV1899" i="3"/>
  <c r="AU1899" i="3"/>
  <c r="AT1899" i="3"/>
  <c r="AS1899" i="3"/>
  <c r="AR1899" i="3"/>
  <c r="AQ1899" i="3"/>
  <c r="AP1899" i="3"/>
  <c r="AO1899" i="3"/>
  <c r="AN1899" i="3"/>
  <c r="AM1899" i="3"/>
  <c r="AL1899" i="3"/>
  <c r="AK1899" i="3"/>
  <c r="AJ1899" i="3"/>
  <c r="AI1899" i="3"/>
  <c r="AH1899" i="3"/>
  <c r="AG1899" i="3"/>
  <c r="AF1899" i="3"/>
  <c r="AD1899" i="3"/>
  <c r="AC1899" i="3"/>
  <c r="AA1899" i="3"/>
  <c r="Z1899" i="3"/>
  <c r="X1899" i="3"/>
  <c r="W1899" i="3"/>
  <c r="U1899" i="3"/>
  <c r="T1899" i="3"/>
  <c r="BC1898" i="3"/>
  <c r="BB1898" i="3"/>
  <c r="BA1898" i="3"/>
  <c r="AZ1898" i="3"/>
  <c r="AY1898" i="3"/>
  <c r="AX1898" i="3"/>
  <c r="AW1898" i="3"/>
  <c r="AV1898" i="3"/>
  <c r="AU1898" i="3"/>
  <c r="AT1898" i="3"/>
  <c r="AS1898" i="3"/>
  <c r="AR1898" i="3"/>
  <c r="AQ1898" i="3"/>
  <c r="AP1898" i="3"/>
  <c r="AO1898" i="3"/>
  <c r="AN1898" i="3"/>
  <c r="AM1898" i="3"/>
  <c r="AL1898" i="3"/>
  <c r="AK1898" i="3"/>
  <c r="AJ1898" i="3"/>
  <c r="AI1898" i="3"/>
  <c r="AH1898" i="3"/>
  <c r="AG1898" i="3"/>
  <c r="AF1898" i="3"/>
  <c r="AD1898" i="3"/>
  <c r="AC1898" i="3"/>
  <c r="AA1898" i="3"/>
  <c r="Z1898" i="3"/>
  <c r="X1898" i="3"/>
  <c r="W1898" i="3"/>
  <c r="U1898" i="3"/>
  <c r="T1898" i="3"/>
  <c r="BC1897" i="3"/>
  <c r="BB1897" i="3"/>
  <c r="BA1897" i="3"/>
  <c r="AZ1897" i="3"/>
  <c r="AY1897" i="3"/>
  <c r="AX1897" i="3"/>
  <c r="AW1897" i="3"/>
  <c r="AV1897" i="3"/>
  <c r="AU1897" i="3"/>
  <c r="AT1897" i="3"/>
  <c r="AS1897" i="3"/>
  <c r="AR1897" i="3"/>
  <c r="AQ1897" i="3"/>
  <c r="AP1897" i="3"/>
  <c r="AO1897" i="3"/>
  <c r="AN1897" i="3"/>
  <c r="AM1897" i="3"/>
  <c r="AL1897" i="3"/>
  <c r="AK1897" i="3"/>
  <c r="AJ1897" i="3"/>
  <c r="AI1897" i="3"/>
  <c r="AH1897" i="3"/>
  <c r="AG1897" i="3"/>
  <c r="AF1897" i="3"/>
  <c r="AD1897" i="3"/>
  <c r="AC1897" i="3"/>
  <c r="AA1897" i="3"/>
  <c r="Z1897" i="3"/>
  <c r="X1897" i="3"/>
  <c r="W1897" i="3"/>
  <c r="U1897" i="3"/>
  <c r="T1897" i="3"/>
  <c r="BC1896" i="3"/>
  <c r="BB1896" i="3"/>
  <c r="BA1896" i="3"/>
  <c r="AZ1896" i="3"/>
  <c r="AY1896" i="3"/>
  <c r="AX1896" i="3"/>
  <c r="AW1896" i="3"/>
  <c r="AV1896" i="3"/>
  <c r="AU1896" i="3"/>
  <c r="AT1896" i="3"/>
  <c r="AS1896" i="3"/>
  <c r="AR1896" i="3"/>
  <c r="AQ1896" i="3"/>
  <c r="AP1896" i="3"/>
  <c r="AO1896" i="3"/>
  <c r="AN1896" i="3"/>
  <c r="AM1896" i="3"/>
  <c r="AL1896" i="3"/>
  <c r="AK1896" i="3"/>
  <c r="AJ1896" i="3"/>
  <c r="AI1896" i="3"/>
  <c r="AH1896" i="3"/>
  <c r="AG1896" i="3"/>
  <c r="AF1896" i="3"/>
  <c r="AD1896" i="3"/>
  <c r="AC1896" i="3"/>
  <c r="AA1896" i="3"/>
  <c r="Z1896" i="3"/>
  <c r="X1896" i="3"/>
  <c r="W1896" i="3"/>
  <c r="U1896" i="3"/>
  <c r="T1896" i="3"/>
  <c r="BC1895" i="3"/>
  <c r="BB1895" i="3"/>
  <c r="BA1895" i="3"/>
  <c r="AZ1895" i="3"/>
  <c r="AY1895" i="3"/>
  <c r="AX1895" i="3"/>
  <c r="AW1895" i="3"/>
  <c r="AV1895" i="3"/>
  <c r="AU1895" i="3"/>
  <c r="AT1895" i="3"/>
  <c r="AS1895" i="3"/>
  <c r="AR1895" i="3"/>
  <c r="AQ1895" i="3"/>
  <c r="AP1895" i="3"/>
  <c r="AO1895" i="3"/>
  <c r="AN1895" i="3"/>
  <c r="AM1895" i="3"/>
  <c r="AL1895" i="3"/>
  <c r="AK1895" i="3"/>
  <c r="AJ1895" i="3"/>
  <c r="AI1895" i="3"/>
  <c r="AH1895" i="3"/>
  <c r="AG1895" i="3"/>
  <c r="AF1895" i="3"/>
  <c r="AD1895" i="3"/>
  <c r="AC1895" i="3"/>
  <c r="AA1895" i="3"/>
  <c r="Z1895" i="3"/>
  <c r="X1895" i="3"/>
  <c r="W1895" i="3"/>
  <c r="U1895" i="3"/>
  <c r="T1895" i="3"/>
  <c r="BC1894" i="3"/>
  <c r="BB1894" i="3"/>
  <c r="BA1894" i="3"/>
  <c r="AZ1894" i="3"/>
  <c r="AY1894" i="3"/>
  <c r="AX1894" i="3"/>
  <c r="AW1894" i="3"/>
  <c r="AV1894" i="3"/>
  <c r="AU1894" i="3"/>
  <c r="AT1894" i="3"/>
  <c r="AS1894" i="3"/>
  <c r="AR1894" i="3"/>
  <c r="AQ1894" i="3"/>
  <c r="AP1894" i="3"/>
  <c r="AO1894" i="3"/>
  <c r="AN1894" i="3"/>
  <c r="AM1894" i="3"/>
  <c r="AL1894" i="3"/>
  <c r="AK1894" i="3"/>
  <c r="AJ1894" i="3"/>
  <c r="AI1894" i="3"/>
  <c r="AH1894" i="3"/>
  <c r="AG1894" i="3"/>
  <c r="AF1894" i="3"/>
  <c r="AD1894" i="3"/>
  <c r="AC1894" i="3"/>
  <c r="AA1894" i="3"/>
  <c r="Z1894" i="3"/>
  <c r="X1894" i="3"/>
  <c r="W1894" i="3"/>
  <c r="U1894" i="3"/>
  <c r="T1894" i="3"/>
  <c r="BC1893" i="3"/>
  <c r="BB1893" i="3"/>
  <c r="BA1893" i="3"/>
  <c r="AZ1893" i="3"/>
  <c r="AY1893" i="3"/>
  <c r="AX1893" i="3"/>
  <c r="AW1893" i="3"/>
  <c r="AV1893" i="3"/>
  <c r="AU1893" i="3"/>
  <c r="AT1893" i="3"/>
  <c r="AS1893" i="3"/>
  <c r="AR1893" i="3"/>
  <c r="AQ1893" i="3"/>
  <c r="AP1893" i="3"/>
  <c r="AO1893" i="3"/>
  <c r="AN1893" i="3"/>
  <c r="AM1893" i="3"/>
  <c r="AL1893" i="3"/>
  <c r="AK1893" i="3"/>
  <c r="AJ1893" i="3"/>
  <c r="AI1893" i="3"/>
  <c r="AH1893" i="3"/>
  <c r="AG1893" i="3"/>
  <c r="AF1893" i="3"/>
  <c r="AD1893" i="3"/>
  <c r="AC1893" i="3"/>
  <c r="AA1893" i="3"/>
  <c r="Z1893" i="3"/>
  <c r="X1893" i="3"/>
  <c r="W1893" i="3"/>
  <c r="U1893" i="3"/>
  <c r="T1893" i="3"/>
  <c r="BC1892" i="3"/>
  <c r="BB1892" i="3"/>
  <c r="BA1892" i="3"/>
  <c r="AZ1892" i="3"/>
  <c r="AY1892" i="3"/>
  <c r="AX1892" i="3"/>
  <c r="AW1892" i="3"/>
  <c r="AV1892" i="3"/>
  <c r="AU1892" i="3"/>
  <c r="AT1892" i="3"/>
  <c r="AS1892" i="3"/>
  <c r="AR1892" i="3"/>
  <c r="AQ1892" i="3"/>
  <c r="AP1892" i="3"/>
  <c r="AO1892" i="3"/>
  <c r="AN1892" i="3"/>
  <c r="AM1892" i="3"/>
  <c r="AL1892" i="3"/>
  <c r="AK1892" i="3"/>
  <c r="AJ1892" i="3"/>
  <c r="AI1892" i="3"/>
  <c r="AH1892" i="3"/>
  <c r="AG1892" i="3"/>
  <c r="AF1892" i="3"/>
  <c r="AD1892" i="3"/>
  <c r="AC1892" i="3"/>
  <c r="AA1892" i="3"/>
  <c r="Z1892" i="3"/>
  <c r="X1892" i="3"/>
  <c r="W1892" i="3"/>
  <c r="U1892" i="3"/>
  <c r="T1892" i="3"/>
  <c r="BC1891" i="3"/>
  <c r="BB1891" i="3"/>
  <c r="BA1891" i="3"/>
  <c r="AZ1891" i="3"/>
  <c r="AY1891" i="3"/>
  <c r="AX1891" i="3"/>
  <c r="AW1891" i="3"/>
  <c r="AV1891" i="3"/>
  <c r="AU1891" i="3"/>
  <c r="AT1891" i="3"/>
  <c r="AS1891" i="3"/>
  <c r="AR1891" i="3"/>
  <c r="AQ1891" i="3"/>
  <c r="AP1891" i="3"/>
  <c r="AO1891" i="3"/>
  <c r="AN1891" i="3"/>
  <c r="AM1891" i="3"/>
  <c r="AL1891" i="3"/>
  <c r="AK1891" i="3"/>
  <c r="AJ1891" i="3"/>
  <c r="AI1891" i="3"/>
  <c r="AH1891" i="3"/>
  <c r="AG1891" i="3"/>
  <c r="AF1891" i="3"/>
  <c r="AD1891" i="3"/>
  <c r="AC1891" i="3"/>
  <c r="AA1891" i="3"/>
  <c r="Z1891" i="3"/>
  <c r="X1891" i="3"/>
  <c r="W1891" i="3"/>
  <c r="U1891" i="3"/>
  <c r="T1891" i="3"/>
  <c r="BC1890" i="3"/>
  <c r="BB1890" i="3"/>
  <c r="BA1890" i="3"/>
  <c r="AZ1890" i="3"/>
  <c r="AY1890" i="3"/>
  <c r="AX1890" i="3"/>
  <c r="AW1890" i="3"/>
  <c r="AV1890" i="3"/>
  <c r="AU1890" i="3"/>
  <c r="AT1890" i="3"/>
  <c r="AS1890" i="3"/>
  <c r="AR1890" i="3"/>
  <c r="AQ1890" i="3"/>
  <c r="AP1890" i="3"/>
  <c r="AO1890" i="3"/>
  <c r="AN1890" i="3"/>
  <c r="AM1890" i="3"/>
  <c r="AL1890" i="3"/>
  <c r="AK1890" i="3"/>
  <c r="AJ1890" i="3"/>
  <c r="AI1890" i="3"/>
  <c r="AH1890" i="3"/>
  <c r="AG1890" i="3"/>
  <c r="AF1890" i="3"/>
  <c r="AD1890" i="3"/>
  <c r="AC1890" i="3"/>
  <c r="AA1890" i="3"/>
  <c r="Z1890" i="3"/>
  <c r="X1890" i="3"/>
  <c r="W1890" i="3"/>
  <c r="U1890" i="3"/>
  <c r="T1890" i="3"/>
  <c r="BC1889" i="3"/>
  <c r="BB1889" i="3"/>
  <c r="BA1889" i="3"/>
  <c r="AZ1889" i="3"/>
  <c r="AY1889" i="3"/>
  <c r="AX1889" i="3"/>
  <c r="AW1889" i="3"/>
  <c r="AV1889" i="3"/>
  <c r="AU1889" i="3"/>
  <c r="AT1889" i="3"/>
  <c r="AS1889" i="3"/>
  <c r="AR1889" i="3"/>
  <c r="AQ1889" i="3"/>
  <c r="AP1889" i="3"/>
  <c r="AO1889" i="3"/>
  <c r="AN1889" i="3"/>
  <c r="AM1889" i="3"/>
  <c r="AL1889" i="3"/>
  <c r="AK1889" i="3"/>
  <c r="AJ1889" i="3"/>
  <c r="AI1889" i="3"/>
  <c r="AH1889" i="3"/>
  <c r="AG1889" i="3"/>
  <c r="AF1889" i="3"/>
  <c r="AD1889" i="3"/>
  <c r="AC1889" i="3"/>
  <c r="AA1889" i="3"/>
  <c r="Z1889" i="3"/>
  <c r="X1889" i="3"/>
  <c r="W1889" i="3"/>
  <c r="U1889" i="3"/>
  <c r="T1889" i="3"/>
  <c r="BC1888" i="3"/>
  <c r="BB1888" i="3"/>
  <c r="BA1888" i="3"/>
  <c r="AZ1888" i="3"/>
  <c r="AY1888" i="3"/>
  <c r="AX1888" i="3"/>
  <c r="AW1888" i="3"/>
  <c r="AV1888" i="3"/>
  <c r="AU1888" i="3"/>
  <c r="AT1888" i="3"/>
  <c r="AS1888" i="3"/>
  <c r="AR1888" i="3"/>
  <c r="AQ1888" i="3"/>
  <c r="AP1888" i="3"/>
  <c r="AO1888" i="3"/>
  <c r="AN1888" i="3"/>
  <c r="AM1888" i="3"/>
  <c r="AL1888" i="3"/>
  <c r="AK1888" i="3"/>
  <c r="AJ1888" i="3"/>
  <c r="AI1888" i="3"/>
  <c r="AH1888" i="3"/>
  <c r="AG1888" i="3"/>
  <c r="AF1888" i="3"/>
  <c r="AD1888" i="3"/>
  <c r="AC1888" i="3"/>
  <c r="AA1888" i="3"/>
  <c r="Z1888" i="3"/>
  <c r="X1888" i="3"/>
  <c r="W1888" i="3"/>
  <c r="U1888" i="3"/>
  <c r="T1888" i="3"/>
  <c r="BC1887" i="3"/>
  <c r="BB1887" i="3"/>
  <c r="BA1887" i="3"/>
  <c r="AZ1887" i="3"/>
  <c r="AY1887" i="3"/>
  <c r="AX1887" i="3"/>
  <c r="AW1887" i="3"/>
  <c r="AV1887" i="3"/>
  <c r="AU1887" i="3"/>
  <c r="AT1887" i="3"/>
  <c r="AS1887" i="3"/>
  <c r="AR1887" i="3"/>
  <c r="AQ1887" i="3"/>
  <c r="AP1887" i="3"/>
  <c r="AO1887" i="3"/>
  <c r="AN1887" i="3"/>
  <c r="AM1887" i="3"/>
  <c r="AL1887" i="3"/>
  <c r="AK1887" i="3"/>
  <c r="AJ1887" i="3"/>
  <c r="AI1887" i="3"/>
  <c r="AH1887" i="3"/>
  <c r="AG1887" i="3"/>
  <c r="AF1887" i="3"/>
  <c r="AD1887" i="3"/>
  <c r="AC1887" i="3"/>
  <c r="AA1887" i="3"/>
  <c r="Z1887" i="3"/>
  <c r="X1887" i="3"/>
  <c r="W1887" i="3"/>
  <c r="U1887" i="3"/>
  <c r="T1887" i="3"/>
  <c r="BC1886" i="3"/>
  <c r="BB1886" i="3"/>
  <c r="BA1886" i="3"/>
  <c r="AZ1886" i="3"/>
  <c r="AY1886" i="3"/>
  <c r="AX1886" i="3"/>
  <c r="AW1886" i="3"/>
  <c r="AV1886" i="3"/>
  <c r="AU1886" i="3"/>
  <c r="AT1886" i="3"/>
  <c r="AS1886" i="3"/>
  <c r="AR1886" i="3"/>
  <c r="AQ1886" i="3"/>
  <c r="AP1886" i="3"/>
  <c r="AO1886" i="3"/>
  <c r="AN1886" i="3"/>
  <c r="AM1886" i="3"/>
  <c r="AL1886" i="3"/>
  <c r="AK1886" i="3"/>
  <c r="AJ1886" i="3"/>
  <c r="AI1886" i="3"/>
  <c r="AH1886" i="3"/>
  <c r="AG1886" i="3"/>
  <c r="AF1886" i="3"/>
  <c r="AD1886" i="3"/>
  <c r="AC1886" i="3"/>
  <c r="AA1886" i="3"/>
  <c r="Z1886" i="3"/>
  <c r="X1886" i="3"/>
  <c r="W1886" i="3"/>
  <c r="U1886" i="3"/>
  <c r="T1886" i="3"/>
  <c r="BC1885" i="3"/>
  <c r="BB1885" i="3"/>
  <c r="BA1885" i="3"/>
  <c r="AZ1885" i="3"/>
  <c r="AY1885" i="3"/>
  <c r="AX1885" i="3"/>
  <c r="AW1885" i="3"/>
  <c r="AV1885" i="3"/>
  <c r="AU1885" i="3"/>
  <c r="AT1885" i="3"/>
  <c r="AS1885" i="3"/>
  <c r="AR1885" i="3"/>
  <c r="AQ1885" i="3"/>
  <c r="AP1885" i="3"/>
  <c r="AO1885" i="3"/>
  <c r="AN1885" i="3"/>
  <c r="AM1885" i="3"/>
  <c r="AL1885" i="3"/>
  <c r="AK1885" i="3"/>
  <c r="AJ1885" i="3"/>
  <c r="AI1885" i="3"/>
  <c r="AH1885" i="3"/>
  <c r="AG1885" i="3"/>
  <c r="AF1885" i="3"/>
  <c r="AD1885" i="3"/>
  <c r="AC1885" i="3"/>
  <c r="AA1885" i="3"/>
  <c r="Z1885" i="3"/>
  <c r="X1885" i="3"/>
  <c r="W1885" i="3"/>
  <c r="U1885" i="3"/>
  <c r="T1885" i="3"/>
  <c r="BC1884" i="3"/>
  <c r="BB1884" i="3"/>
  <c r="BA1884" i="3"/>
  <c r="AZ1884" i="3"/>
  <c r="AY1884" i="3"/>
  <c r="AX1884" i="3"/>
  <c r="AW1884" i="3"/>
  <c r="AV1884" i="3"/>
  <c r="AU1884" i="3"/>
  <c r="AT1884" i="3"/>
  <c r="AS1884" i="3"/>
  <c r="AR1884" i="3"/>
  <c r="AQ1884" i="3"/>
  <c r="AP1884" i="3"/>
  <c r="AO1884" i="3"/>
  <c r="AN1884" i="3"/>
  <c r="AM1884" i="3"/>
  <c r="AL1884" i="3"/>
  <c r="AK1884" i="3"/>
  <c r="AJ1884" i="3"/>
  <c r="AI1884" i="3"/>
  <c r="AH1884" i="3"/>
  <c r="AG1884" i="3"/>
  <c r="AF1884" i="3"/>
  <c r="AD1884" i="3"/>
  <c r="AC1884" i="3"/>
  <c r="AA1884" i="3"/>
  <c r="Z1884" i="3"/>
  <c r="X1884" i="3"/>
  <c r="W1884" i="3"/>
  <c r="U1884" i="3"/>
  <c r="T1884" i="3"/>
  <c r="BC1883" i="3"/>
  <c r="BB1883" i="3"/>
  <c r="BA1883" i="3"/>
  <c r="AZ1883" i="3"/>
  <c r="AY1883" i="3"/>
  <c r="AX1883" i="3"/>
  <c r="AW1883" i="3"/>
  <c r="AV1883" i="3"/>
  <c r="AU1883" i="3"/>
  <c r="AT1883" i="3"/>
  <c r="AS1883" i="3"/>
  <c r="AR1883" i="3"/>
  <c r="AQ1883" i="3"/>
  <c r="AP1883" i="3"/>
  <c r="AO1883" i="3"/>
  <c r="AN1883" i="3"/>
  <c r="AM1883" i="3"/>
  <c r="AL1883" i="3"/>
  <c r="AK1883" i="3"/>
  <c r="AJ1883" i="3"/>
  <c r="AI1883" i="3"/>
  <c r="AH1883" i="3"/>
  <c r="AG1883" i="3"/>
  <c r="AF1883" i="3"/>
  <c r="AD1883" i="3"/>
  <c r="AC1883" i="3"/>
  <c r="AA1883" i="3"/>
  <c r="Z1883" i="3"/>
  <c r="X1883" i="3"/>
  <c r="W1883" i="3"/>
  <c r="U1883" i="3"/>
  <c r="T1883" i="3"/>
  <c r="BC1882" i="3"/>
  <c r="BB1882" i="3"/>
  <c r="BA1882" i="3"/>
  <c r="AZ1882" i="3"/>
  <c r="AY1882" i="3"/>
  <c r="AX1882" i="3"/>
  <c r="AW1882" i="3"/>
  <c r="AV1882" i="3"/>
  <c r="AU1882" i="3"/>
  <c r="AT1882" i="3"/>
  <c r="AS1882" i="3"/>
  <c r="AR1882" i="3"/>
  <c r="AQ1882" i="3"/>
  <c r="AP1882" i="3"/>
  <c r="AO1882" i="3"/>
  <c r="AN1882" i="3"/>
  <c r="AM1882" i="3"/>
  <c r="AL1882" i="3"/>
  <c r="AK1882" i="3"/>
  <c r="AJ1882" i="3"/>
  <c r="AI1882" i="3"/>
  <c r="AH1882" i="3"/>
  <c r="AG1882" i="3"/>
  <c r="AF1882" i="3"/>
  <c r="AD1882" i="3"/>
  <c r="AC1882" i="3"/>
  <c r="AA1882" i="3"/>
  <c r="Z1882" i="3"/>
  <c r="X1882" i="3"/>
  <c r="W1882" i="3"/>
  <c r="U1882" i="3"/>
  <c r="T1882" i="3"/>
  <c r="BC1881" i="3"/>
  <c r="BB1881" i="3"/>
  <c r="BA1881" i="3"/>
  <c r="AZ1881" i="3"/>
  <c r="AY1881" i="3"/>
  <c r="AX1881" i="3"/>
  <c r="AW1881" i="3"/>
  <c r="AV1881" i="3"/>
  <c r="AU1881" i="3"/>
  <c r="AT1881" i="3"/>
  <c r="AS1881" i="3"/>
  <c r="AR1881" i="3"/>
  <c r="AQ1881" i="3"/>
  <c r="AP1881" i="3"/>
  <c r="AO1881" i="3"/>
  <c r="AN1881" i="3"/>
  <c r="AM1881" i="3"/>
  <c r="AL1881" i="3"/>
  <c r="AK1881" i="3"/>
  <c r="AJ1881" i="3"/>
  <c r="AI1881" i="3"/>
  <c r="AH1881" i="3"/>
  <c r="AG1881" i="3"/>
  <c r="AF1881" i="3"/>
  <c r="AD1881" i="3"/>
  <c r="AC1881" i="3"/>
  <c r="AA1881" i="3"/>
  <c r="Z1881" i="3"/>
  <c r="X1881" i="3"/>
  <c r="W1881" i="3"/>
  <c r="U1881" i="3"/>
  <c r="T1881" i="3"/>
  <c r="BC1880" i="3"/>
  <c r="BB1880" i="3"/>
  <c r="BA1880" i="3"/>
  <c r="AZ1880" i="3"/>
  <c r="AY1880" i="3"/>
  <c r="AX1880" i="3"/>
  <c r="AW1880" i="3"/>
  <c r="AV1880" i="3"/>
  <c r="AU1880" i="3"/>
  <c r="AT1880" i="3"/>
  <c r="AS1880" i="3"/>
  <c r="AR1880" i="3"/>
  <c r="AQ1880" i="3"/>
  <c r="AP1880" i="3"/>
  <c r="AO1880" i="3"/>
  <c r="AN1880" i="3"/>
  <c r="AM1880" i="3"/>
  <c r="AL1880" i="3"/>
  <c r="AK1880" i="3"/>
  <c r="AJ1880" i="3"/>
  <c r="AI1880" i="3"/>
  <c r="AH1880" i="3"/>
  <c r="AG1880" i="3"/>
  <c r="AF1880" i="3"/>
  <c r="AD1880" i="3"/>
  <c r="AC1880" i="3"/>
  <c r="AA1880" i="3"/>
  <c r="Z1880" i="3"/>
  <c r="X1880" i="3"/>
  <c r="W1880" i="3"/>
  <c r="U1880" i="3"/>
  <c r="T1880" i="3"/>
  <c r="BC1879" i="3"/>
  <c r="BB1879" i="3"/>
  <c r="BA1879" i="3"/>
  <c r="AZ1879" i="3"/>
  <c r="AY1879" i="3"/>
  <c r="AX1879" i="3"/>
  <c r="AW1879" i="3"/>
  <c r="AV1879" i="3"/>
  <c r="AU1879" i="3"/>
  <c r="AT1879" i="3"/>
  <c r="AS1879" i="3"/>
  <c r="AR1879" i="3"/>
  <c r="AQ1879" i="3"/>
  <c r="AP1879" i="3"/>
  <c r="AO1879" i="3"/>
  <c r="AN1879" i="3"/>
  <c r="AM1879" i="3"/>
  <c r="AL1879" i="3"/>
  <c r="AK1879" i="3"/>
  <c r="AJ1879" i="3"/>
  <c r="AI1879" i="3"/>
  <c r="AH1879" i="3"/>
  <c r="AG1879" i="3"/>
  <c r="AF1879" i="3"/>
  <c r="AD1879" i="3"/>
  <c r="AC1879" i="3"/>
  <c r="AA1879" i="3"/>
  <c r="Z1879" i="3"/>
  <c r="X1879" i="3"/>
  <c r="W1879" i="3"/>
  <c r="U1879" i="3"/>
  <c r="T1879" i="3"/>
  <c r="BC1878" i="3"/>
  <c r="BB1878" i="3"/>
  <c r="BA1878" i="3"/>
  <c r="AZ1878" i="3"/>
  <c r="AY1878" i="3"/>
  <c r="AX1878" i="3"/>
  <c r="AW1878" i="3"/>
  <c r="AV1878" i="3"/>
  <c r="AU1878" i="3"/>
  <c r="AT1878" i="3"/>
  <c r="AS1878" i="3"/>
  <c r="AR1878" i="3"/>
  <c r="AQ1878" i="3"/>
  <c r="AP1878" i="3"/>
  <c r="AO1878" i="3"/>
  <c r="AN1878" i="3"/>
  <c r="AM1878" i="3"/>
  <c r="AL1878" i="3"/>
  <c r="AK1878" i="3"/>
  <c r="AJ1878" i="3"/>
  <c r="AI1878" i="3"/>
  <c r="AH1878" i="3"/>
  <c r="AG1878" i="3"/>
  <c r="AF1878" i="3"/>
  <c r="AD1878" i="3"/>
  <c r="AC1878" i="3"/>
  <c r="AA1878" i="3"/>
  <c r="Z1878" i="3"/>
  <c r="X1878" i="3"/>
  <c r="W1878" i="3"/>
  <c r="U1878" i="3"/>
  <c r="T1878" i="3"/>
  <c r="BC1877" i="3"/>
  <c r="BB1877" i="3"/>
  <c r="BA1877" i="3"/>
  <c r="AZ1877" i="3"/>
  <c r="AY1877" i="3"/>
  <c r="AX1877" i="3"/>
  <c r="AW1877" i="3"/>
  <c r="AV1877" i="3"/>
  <c r="AU1877" i="3"/>
  <c r="AT1877" i="3"/>
  <c r="AS1877" i="3"/>
  <c r="AR1877" i="3"/>
  <c r="AQ1877" i="3"/>
  <c r="AP1877" i="3"/>
  <c r="AO1877" i="3"/>
  <c r="AN1877" i="3"/>
  <c r="AM1877" i="3"/>
  <c r="AL1877" i="3"/>
  <c r="AK1877" i="3"/>
  <c r="AJ1877" i="3"/>
  <c r="AI1877" i="3"/>
  <c r="AH1877" i="3"/>
  <c r="AG1877" i="3"/>
  <c r="AF1877" i="3"/>
  <c r="AD1877" i="3"/>
  <c r="AC1877" i="3"/>
  <c r="AA1877" i="3"/>
  <c r="Z1877" i="3"/>
  <c r="X1877" i="3"/>
  <c r="W1877" i="3"/>
  <c r="U1877" i="3"/>
  <c r="T1877" i="3"/>
  <c r="BC1876" i="3"/>
  <c r="BB1876" i="3"/>
  <c r="BA1876" i="3"/>
  <c r="AZ1876" i="3"/>
  <c r="AY1876" i="3"/>
  <c r="AX1876" i="3"/>
  <c r="AW1876" i="3"/>
  <c r="AV1876" i="3"/>
  <c r="AU1876" i="3"/>
  <c r="AT1876" i="3"/>
  <c r="AS1876" i="3"/>
  <c r="AR1876" i="3"/>
  <c r="AQ1876" i="3"/>
  <c r="AP1876" i="3"/>
  <c r="AO1876" i="3"/>
  <c r="AN1876" i="3"/>
  <c r="AM1876" i="3"/>
  <c r="AL1876" i="3"/>
  <c r="AK1876" i="3"/>
  <c r="AJ1876" i="3"/>
  <c r="AI1876" i="3"/>
  <c r="AH1876" i="3"/>
  <c r="AG1876" i="3"/>
  <c r="AF1876" i="3"/>
  <c r="AD1876" i="3"/>
  <c r="AC1876" i="3"/>
  <c r="AA1876" i="3"/>
  <c r="Z1876" i="3"/>
  <c r="X1876" i="3"/>
  <c r="W1876" i="3"/>
  <c r="U1876" i="3"/>
  <c r="T1876" i="3"/>
  <c r="BC1875" i="3"/>
  <c r="BB1875" i="3"/>
  <c r="BA1875" i="3"/>
  <c r="AZ1875" i="3"/>
  <c r="AY1875" i="3"/>
  <c r="AX1875" i="3"/>
  <c r="AW1875" i="3"/>
  <c r="AV1875" i="3"/>
  <c r="AU1875" i="3"/>
  <c r="AT1875" i="3"/>
  <c r="AS1875" i="3"/>
  <c r="AR1875" i="3"/>
  <c r="AQ1875" i="3"/>
  <c r="AP1875" i="3"/>
  <c r="AO1875" i="3"/>
  <c r="AN1875" i="3"/>
  <c r="AM1875" i="3"/>
  <c r="AL1875" i="3"/>
  <c r="AK1875" i="3"/>
  <c r="AJ1875" i="3"/>
  <c r="AI1875" i="3"/>
  <c r="AH1875" i="3"/>
  <c r="AG1875" i="3"/>
  <c r="AF1875" i="3"/>
  <c r="AD1875" i="3"/>
  <c r="AC1875" i="3"/>
  <c r="AA1875" i="3"/>
  <c r="Z1875" i="3"/>
  <c r="X1875" i="3"/>
  <c r="W1875" i="3"/>
  <c r="U1875" i="3"/>
  <c r="T1875" i="3"/>
  <c r="BC1874" i="3"/>
  <c r="BB1874" i="3"/>
  <c r="BA1874" i="3"/>
  <c r="AZ1874" i="3"/>
  <c r="AY1874" i="3"/>
  <c r="AX1874" i="3"/>
  <c r="AW1874" i="3"/>
  <c r="AV1874" i="3"/>
  <c r="AU1874" i="3"/>
  <c r="AT1874" i="3"/>
  <c r="AS1874" i="3"/>
  <c r="AR1874" i="3"/>
  <c r="AQ1874" i="3"/>
  <c r="AP1874" i="3"/>
  <c r="AO1874" i="3"/>
  <c r="AN1874" i="3"/>
  <c r="AM1874" i="3"/>
  <c r="AL1874" i="3"/>
  <c r="AK1874" i="3"/>
  <c r="AJ1874" i="3"/>
  <c r="AI1874" i="3"/>
  <c r="AH1874" i="3"/>
  <c r="AG1874" i="3"/>
  <c r="AF1874" i="3"/>
  <c r="AD1874" i="3"/>
  <c r="AC1874" i="3"/>
  <c r="AA1874" i="3"/>
  <c r="Z1874" i="3"/>
  <c r="X1874" i="3"/>
  <c r="W1874" i="3"/>
  <c r="U1874" i="3"/>
  <c r="T1874" i="3"/>
  <c r="BC1873" i="3"/>
  <c r="BB1873" i="3"/>
  <c r="BA1873" i="3"/>
  <c r="AZ1873" i="3"/>
  <c r="AY1873" i="3"/>
  <c r="AX1873" i="3"/>
  <c r="AW1873" i="3"/>
  <c r="AV1873" i="3"/>
  <c r="AU1873" i="3"/>
  <c r="AT1873" i="3"/>
  <c r="AS1873" i="3"/>
  <c r="AR1873" i="3"/>
  <c r="AQ1873" i="3"/>
  <c r="AP1873" i="3"/>
  <c r="AO1873" i="3"/>
  <c r="AN1873" i="3"/>
  <c r="AM1873" i="3"/>
  <c r="AL1873" i="3"/>
  <c r="AK1873" i="3"/>
  <c r="AJ1873" i="3"/>
  <c r="AI1873" i="3"/>
  <c r="AH1873" i="3"/>
  <c r="AG1873" i="3"/>
  <c r="AF1873" i="3"/>
  <c r="AD1873" i="3"/>
  <c r="AC1873" i="3"/>
  <c r="AA1873" i="3"/>
  <c r="Z1873" i="3"/>
  <c r="X1873" i="3"/>
  <c r="W1873" i="3"/>
  <c r="U1873" i="3"/>
  <c r="T1873" i="3"/>
  <c r="BC1872" i="3"/>
  <c r="BB1872" i="3"/>
  <c r="BA1872" i="3"/>
  <c r="AZ1872" i="3"/>
  <c r="AY1872" i="3"/>
  <c r="AX1872" i="3"/>
  <c r="AW1872" i="3"/>
  <c r="AV1872" i="3"/>
  <c r="AU1872" i="3"/>
  <c r="AT1872" i="3"/>
  <c r="AS1872" i="3"/>
  <c r="AR1872" i="3"/>
  <c r="AQ1872" i="3"/>
  <c r="AP1872" i="3"/>
  <c r="AO1872" i="3"/>
  <c r="AN1872" i="3"/>
  <c r="AM1872" i="3"/>
  <c r="AL1872" i="3"/>
  <c r="AK1872" i="3"/>
  <c r="AJ1872" i="3"/>
  <c r="AI1872" i="3"/>
  <c r="AH1872" i="3"/>
  <c r="AG1872" i="3"/>
  <c r="AF1872" i="3"/>
  <c r="AD1872" i="3"/>
  <c r="AC1872" i="3"/>
  <c r="AA1872" i="3"/>
  <c r="Z1872" i="3"/>
  <c r="X1872" i="3"/>
  <c r="W1872" i="3"/>
  <c r="U1872" i="3"/>
  <c r="T1872" i="3"/>
  <c r="BC1871" i="3"/>
  <c r="BB1871" i="3"/>
  <c r="BA1871" i="3"/>
  <c r="AZ1871" i="3"/>
  <c r="AY1871" i="3"/>
  <c r="AX1871" i="3"/>
  <c r="AW1871" i="3"/>
  <c r="AV1871" i="3"/>
  <c r="AU1871" i="3"/>
  <c r="AT1871" i="3"/>
  <c r="AS1871" i="3"/>
  <c r="AR1871" i="3"/>
  <c r="AQ1871" i="3"/>
  <c r="AP1871" i="3"/>
  <c r="AO1871" i="3"/>
  <c r="AN1871" i="3"/>
  <c r="AM1871" i="3"/>
  <c r="AL1871" i="3"/>
  <c r="AK1871" i="3"/>
  <c r="AJ1871" i="3"/>
  <c r="AI1871" i="3"/>
  <c r="AH1871" i="3"/>
  <c r="AG1871" i="3"/>
  <c r="AF1871" i="3"/>
  <c r="AD1871" i="3"/>
  <c r="AC1871" i="3"/>
  <c r="AA1871" i="3"/>
  <c r="Z1871" i="3"/>
  <c r="X1871" i="3"/>
  <c r="W1871" i="3"/>
  <c r="U1871" i="3"/>
  <c r="T1871" i="3"/>
  <c r="BC1870" i="3"/>
  <c r="BB1870" i="3"/>
  <c r="BA1870" i="3"/>
  <c r="AZ1870" i="3"/>
  <c r="AY1870" i="3"/>
  <c r="AX1870" i="3"/>
  <c r="AW1870" i="3"/>
  <c r="AV1870" i="3"/>
  <c r="AU1870" i="3"/>
  <c r="AT1870" i="3"/>
  <c r="AS1870" i="3"/>
  <c r="AR1870" i="3"/>
  <c r="AQ1870" i="3"/>
  <c r="AP1870" i="3"/>
  <c r="AO1870" i="3"/>
  <c r="AN1870" i="3"/>
  <c r="AM1870" i="3"/>
  <c r="AL1870" i="3"/>
  <c r="AK1870" i="3"/>
  <c r="AJ1870" i="3"/>
  <c r="AI1870" i="3"/>
  <c r="AH1870" i="3"/>
  <c r="AG1870" i="3"/>
  <c r="AF1870" i="3"/>
  <c r="AD1870" i="3"/>
  <c r="AC1870" i="3"/>
  <c r="AA1870" i="3"/>
  <c r="Z1870" i="3"/>
  <c r="X1870" i="3"/>
  <c r="W1870" i="3"/>
  <c r="U1870" i="3"/>
  <c r="T1870" i="3"/>
  <c r="BC1869" i="3"/>
  <c r="BB1869" i="3"/>
  <c r="BA1869" i="3"/>
  <c r="AZ1869" i="3"/>
  <c r="AY1869" i="3"/>
  <c r="AX1869" i="3"/>
  <c r="AW1869" i="3"/>
  <c r="AV1869" i="3"/>
  <c r="AU1869" i="3"/>
  <c r="AT1869" i="3"/>
  <c r="AS1869" i="3"/>
  <c r="AR1869" i="3"/>
  <c r="AQ1869" i="3"/>
  <c r="AP1869" i="3"/>
  <c r="AO1869" i="3"/>
  <c r="AN1869" i="3"/>
  <c r="AM1869" i="3"/>
  <c r="AL1869" i="3"/>
  <c r="AK1869" i="3"/>
  <c r="AJ1869" i="3"/>
  <c r="AI1869" i="3"/>
  <c r="AH1869" i="3"/>
  <c r="AG1869" i="3"/>
  <c r="AF1869" i="3"/>
  <c r="AD1869" i="3"/>
  <c r="AC1869" i="3"/>
  <c r="AA1869" i="3"/>
  <c r="Z1869" i="3"/>
  <c r="X1869" i="3"/>
  <c r="W1869" i="3"/>
  <c r="U1869" i="3"/>
  <c r="T1869" i="3"/>
  <c r="BC1868" i="3"/>
  <c r="BB1868" i="3"/>
  <c r="BA1868" i="3"/>
  <c r="AZ1868" i="3"/>
  <c r="AY1868" i="3"/>
  <c r="AX1868" i="3"/>
  <c r="AW1868" i="3"/>
  <c r="AV1868" i="3"/>
  <c r="AU1868" i="3"/>
  <c r="AT1868" i="3"/>
  <c r="AS1868" i="3"/>
  <c r="AR1868" i="3"/>
  <c r="AQ1868" i="3"/>
  <c r="AP1868" i="3"/>
  <c r="AO1868" i="3"/>
  <c r="AN1868" i="3"/>
  <c r="AM1868" i="3"/>
  <c r="AL1868" i="3"/>
  <c r="AK1868" i="3"/>
  <c r="AJ1868" i="3"/>
  <c r="AI1868" i="3"/>
  <c r="AH1868" i="3"/>
  <c r="AG1868" i="3"/>
  <c r="AF1868" i="3"/>
  <c r="AD1868" i="3"/>
  <c r="AC1868" i="3"/>
  <c r="AA1868" i="3"/>
  <c r="Z1868" i="3"/>
  <c r="X1868" i="3"/>
  <c r="W1868" i="3"/>
  <c r="U1868" i="3"/>
  <c r="T1868" i="3"/>
  <c r="BC1867" i="3"/>
  <c r="BB1867" i="3"/>
  <c r="BA1867" i="3"/>
  <c r="AZ1867" i="3"/>
  <c r="AY1867" i="3"/>
  <c r="AX1867" i="3"/>
  <c r="AW1867" i="3"/>
  <c r="AV1867" i="3"/>
  <c r="AU1867" i="3"/>
  <c r="AT1867" i="3"/>
  <c r="AS1867" i="3"/>
  <c r="AR1867" i="3"/>
  <c r="AQ1867" i="3"/>
  <c r="AP1867" i="3"/>
  <c r="AO1867" i="3"/>
  <c r="AN1867" i="3"/>
  <c r="AM1867" i="3"/>
  <c r="AL1867" i="3"/>
  <c r="AK1867" i="3"/>
  <c r="AJ1867" i="3"/>
  <c r="AI1867" i="3"/>
  <c r="AH1867" i="3"/>
  <c r="AG1867" i="3"/>
  <c r="AF1867" i="3"/>
  <c r="AD1867" i="3"/>
  <c r="AC1867" i="3"/>
  <c r="AA1867" i="3"/>
  <c r="Z1867" i="3"/>
  <c r="X1867" i="3"/>
  <c r="W1867" i="3"/>
  <c r="U1867" i="3"/>
  <c r="T1867" i="3"/>
  <c r="BC1866" i="3"/>
  <c r="BB1866" i="3"/>
  <c r="BA1866" i="3"/>
  <c r="AZ1866" i="3"/>
  <c r="AY1866" i="3"/>
  <c r="AX1866" i="3"/>
  <c r="AW1866" i="3"/>
  <c r="AV1866" i="3"/>
  <c r="AU1866" i="3"/>
  <c r="AT1866" i="3"/>
  <c r="AS1866" i="3"/>
  <c r="AR1866" i="3"/>
  <c r="AQ1866" i="3"/>
  <c r="AP1866" i="3"/>
  <c r="AO1866" i="3"/>
  <c r="AN1866" i="3"/>
  <c r="AM1866" i="3"/>
  <c r="AL1866" i="3"/>
  <c r="AK1866" i="3"/>
  <c r="AJ1866" i="3"/>
  <c r="AI1866" i="3"/>
  <c r="AH1866" i="3"/>
  <c r="AG1866" i="3"/>
  <c r="AF1866" i="3"/>
  <c r="AD1866" i="3"/>
  <c r="AC1866" i="3"/>
  <c r="AA1866" i="3"/>
  <c r="Z1866" i="3"/>
  <c r="X1866" i="3"/>
  <c r="W1866" i="3"/>
  <c r="U1866" i="3"/>
  <c r="T1866" i="3"/>
  <c r="BC1865" i="3"/>
  <c r="BB1865" i="3"/>
  <c r="BA1865" i="3"/>
  <c r="AZ1865" i="3"/>
  <c r="AY1865" i="3"/>
  <c r="AX1865" i="3"/>
  <c r="AW1865" i="3"/>
  <c r="AV1865" i="3"/>
  <c r="AU1865" i="3"/>
  <c r="AT1865" i="3"/>
  <c r="AS1865" i="3"/>
  <c r="AR1865" i="3"/>
  <c r="AQ1865" i="3"/>
  <c r="AP1865" i="3"/>
  <c r="AO1865" i="3"/>
  <c r="AN1865" i="3"/>
  <c r="AM1865" i="3"/>
  <c r="AL1865" i="3"/>
  <c r="AK1865" i="3"/>
  <c r="AJ1865" i="3"/>
  <c r="AI1865" i="3"/>
  <c r="AH1865" i="3"/>
  <c r="AG1865" i="3"/>
  <c r="AF1865" i="3"/>
  <c r="AD1865" i="3"/>
  <c r="AC1865" i="3"/>
  <c r="AA1865" i="3"/>
  <c r="Z1865" i="3"/>
  <c r="X1865" i="3"/>
  <c r="W1865" i="3"/>
  <c r="U1865" i="3"/>
  <c r="T1865" i="3"/>
  <c r="BC1864" i="3"/>
  <c r="BB1864" i="3"/>
  <c r="BA1864" i="3"/>
  <c r="AZ1864" i="3"/>
  <c r="AY1864" i="3"/>
  <c r="AX1864" i="3"/>
  <c r="AW1864" i="3"/>
  <c r="AV1864" i="3"/>
  <c r="AU1864" i="3"/>
  <c r="AT1864" i="3"/>
  <c r="AS1864" i="3"/>
  <c r="AR1864" i="3"/>
  <c r="AQ1864" i="3"/>
  <c r="AP1864" i="3"/>
  <c r="AO1864" i="3"/>
  <c r="AN1864" i="3"/>
  <c r="AM1864" i="3"/>
  <c r="AL1864" i="3"/>
  <c r="AK1864" i="3"/>
  <c r="AJ1864" i="3"/>
  <c r="AI1864" i="3"/>
  <c r="AH1864" i="3"/>
  <c r="AG1864" i="3"/>
  <c r="AF1864" i="3"/>
  <c r="AD1864" i="3"/>
  <c r="AC1864" i="3"/>
  <c r="AA1864" i="3"/>
  <c r="Z1864" i="3"/>
  <c r="X1864" i="3"/>
  <c r="W1864" i="3"/>
  <c r="U1864" i="3"/>
  <c r="T1864" i="3"/>
  <c r="BC1863" i="3"/>
  <c r="BB1863" i="3"/>
  <c r="BA1863" i="3"/>
  <c r="AZ1863" i="3"/>
  <c r="AY1863" i="3"/>
  <c r="AX1863" i="3"/>
  <c r="AW1863" i="3"/>
  <c r="AV1863" i="3"/>
  <c r="AU1863" i="3"/>
  <c r="AT1863" i="3"/>
  <c r="AS1863" i="3"/>
  <c r="AR1863" i="3"/>
  <c r="AQ1863" i="3"/>
  <c r="AP1863" i="3"/>
  <c r="AO1863" i="3"/>
  <c r="AN1863" i="3"/>
  <c r="AM1863" i="3"/>
  <c r="AL1863" i="3"/>
  <c r="AK1863" i="3"/>
  <c r="AJ1863" i="3"/>
  <c r="AI1863" i="3"/>
  <c r="AH1863" i="3"/>
  <c r="AG1863" i="3"/>
  <c r="AF1863" i="3"/>
  <c r="AD1863" i="3"/>
  <c r="AC1863" i="3"/>
  <c r="AA1863" i="3"/>
  <c r="Z1863" i="3"/>
  <c r="X1863" i="3"/>
  <c r="W1863" i="3"/>
  <c r="U1863" i="3"/>
  <c r="T1863" i="3"/>
  <c r="BC1862" i="3"/>
  <c r="BB1862" i="3"/>
  <c r="BA1862" i="3"/>
  <c r="AZ1862" i="3"/>
  <c r="AY1862" i="3"/>
  <c r="AX1862" i="3"/>
  <c r="AW1862" i="3"/>
  <c r="AV1862" i="3"/>
  <c r="AU1862" i="3"/>
  <c r="AT1862" i="3"/>
  <c r="AS1862" i="3"/>
  <c r="AR1862" i="3"/>
  <c r="AQ1862" i="3"/>
  <c r="AP1862" i="3"/>
  <c r="AO1862" i="3"/>
  <c r="AN1862" i="3"/>
  <c r="AM1862" i="3"/>
  <c r="AL1862" i="3"/>
  <c r="AK1862" i="3"/>
  <c r="AJ1862" i="3"/>
  <c r="AI1862" i="3"/>
  <c r="AH1862" i="3"/>
  <c r="AG1862" i="3"/>
  <c r="AF1862" i="3"/>
  <c r="AD1862" i="3"/>
  <c r="AC1862" i="3"/>
  <c r="AA1862" i="3"/>
  <c r="Z1862" i="3"/>
  <c r="X1862" i="3"/>
  <c r="W1862" i="3"/>
  <c r="U1862" i="3"/>
  <c r="T1862" i="3"/>
  <c r="BC1861" i="3"/>
  <c r="BB1861" i="3"/>
  <c r="BA1861" i="3"/>
  <c r="AZ1861" i="3"/>
  <c r="AY1861" i="3"/>
  <c r="AX1861" i="3"/>
  <c r="AW1861" i="3"/>
  <c r="AV1861" i="3"/>
  <c r="AU1861" i="3"/>
  <c r="AT1861" i="3"/>
  <c r="AS1861" i="3"/>
  <c r="AR1861" i="3"/>
  <c r="AQ1861" i="3"/>
  <c r="AP1861" i="3"/>
  <c r="AO1861" i="3"/>
  <c r="AN1861" i="3"/>
  <c r="AM1861" i="3"/>
  <c r="AL1861" i="3"/>
  <c r="AK1861" i="3"/>
  <c r="AJ1861" i="3"/>
  <c r="AI1861" i="3"/>
  <c r="AH1861" i="3"/>
  <c r="AG1861" i="3"/>
  <c r="AF1861" i="3"/>
  <c r="AD1861" i="3"/>
  <c r="AC1861" i="3"/>
  <c r="AA1861" i="3"/>
  <c r="Z1861" i="3"/>
  <c r="X1861" i="3"/>
  <c r="W1861" i="3"/>
  <c r="U1861" i="3"/>
  <c r="T1861" i="3"/>
  <c r="BC1860" i="3"/>
  <c r="BB1860" i="3"/>
  <c r="BA1860" i="3"/>
  <c r="AZ1860" i="3"/>
  <c r="AY1860" i="3"/>
  <c r="AX1860" i="3"/>
  <c r="AW1860" i="3"/>
  <c r="AV1860" i="3"/>
  <c r="AU1860" i="3"/>
  <c r="AT1860" i="3"/>
  <c r="AS1860" i="3"/>
  <c r="AR1860" i="3"/>
  <c r="AQ1860" i="3"/>
  <c r="AP1860" i="3"/>
  <c r="AO1860" i="3"/>
  <c r="AN1860" i="3"/>
  <c r="AM1860" i="3"/>
  <c r="AL1860" i="3"/>
  <c r="AK1860" i="3"/>
  <c r="AJ1860" i="3"/>
  <c r="AI1860" i="3"/>
  <c r="AH1860" i="3"/>
  <c r="AG1860" i="3"/>
  <c r="AF1860" i="3"/>
  <c r="AD1860" i="3"/>
  <c r="AC1860" i="3"/>
  <c r="AA1860" i="3"/>
  <c r="Z1860" i="3"/>
  <c r="X1860" i="3"/>
  <c r="W1860" i="3"/>
  <c r="U1860" i="3"/>
  <c r="T1860" i="3"/>
  <c r="BC1859" i="3"/>
  <c r="BB1859" i="3"/>
  <c r="BA1859" i="3"/>
  <c r="AZ1859" i="3"/>
  <c r="AY1859" i="3"/>
  <c r="AX1859" i="3"/>
  <c r="AW1859" i="3"/>
  <c r="AV1859" i="3"/>
  <c r="AU1859" i="3"/>
  <c r="AT1859" i="3"/>
  <c r="AS1859" i="3"/>
  <c r="AR1859" i="3"/>
  <c r="AQ1859" i="3"/>
  <c r="AP1859" i="3"/>
  <c r="AO1859" i="3"/>
  <c r="AN1859" i="3"/>
  <c r="AM1859" i="3"/>
  <c r="AL1859" i="3"/>
  <c r="AK1859" i="3"/>
  <c r="AJ1859" i="3"/>
  <c r="AI1859" i="3"/>
  <c r="AH1859" i="3"/>
  <c r="AG1859" i="3"/>
  <c r="AF1859" i="3"/>
  <c r="AD1859" i="3"/>
  <c r="AC1859" i="3"/>
  <c r="AA1859" i="3"/>
  <c r="Z1859" i="3"/>
  <c r="X1859" i="3"/>
  <c r="W1859" i="3"/>
  <c r="U1859" i="3"/>
  <c r="T1859" i="3"/>
  <c r="BC1858" i="3"/>
  <c r="BB1858" i="3"/>
  <c r="BA1858" i="3"/>
  <c r="AZ1858" i="3"/>
  <c r="AY1858" i="3"/>
  <c r="AX1858" i="3"/>
  <c r="AW1858" i="3"/>
  <c r="AV1858" i="3"/>
  <c r="AU1858" i="3"/>
  <c r="AT1858" i="3"/>
  <c r="AS1858" i="3"/>
  <c r="AR1858" i="3"/>
  <c r="AQ1858" i="3"/>
  <c r="AP1858" i="3"/>
  <c r="AO1858" i="3"/>
  <c r="AN1858" i="3"/>
  <c r="AM1858" i="3"/>
  <c r="AL1858" i="3"/>
  <c r="AK1858" i="3"/>
  <c r="AJ1858" i="3"/>
  <c r="AI1858" i="3"/>
  <c r="AH1858" i="3"/>
  <c r="AG1858" i="3"/>
  <c r="AF1858" i="3"/>
  <c r="AD1858" i="3"/>
  <c r="AC1858" i="3"/>
  <c r="AA1858" i="3"/>
  <c r="Z1858" i="3"/>
  <c r="X1858" i="3"/>
  <c r="W1858" i="3"/>
  <c r="U1858" i="3"/>
  <c r="T1858" i="3"/>
  <c r="BC1857" i="3"/>
  <c r="BB1857" i="3"/>
  <c r="BA1857" i="3"/>
  <c r="AZ1857" i="3"/>
  <c r="AY1857" i="3"/>
  <c r="AX1857" i="3"/>
  <c r="AW1857" i="3"/>
  <c r="AV1857" i="3"/>
  <c r="AU1857" i="3"/>
  <c r="AT1857" i="3"/>
  <c r="AS1857" i="3"/>
  <c r="AR1857" i="3"/>
  <c r="AQ1857" i="3"/>
  <c r="AP1857" i="3"/>
  <c r="AO1857" i="3"/>
  <c r="AN1857" i="3"/>
  <c r="AM1857" i="3"/>
  <c r="AL1857" i="3"/>
  <c r="AK1857" i="3"/>
  <c r="AJ1857" i="3"/>
  <c r="AI1857" i="3"/>
  <c r="AH1857" i="3"/>
  <c r="AG1857" i="3"/>
  <c r="AF1857" i="3"/>
  <c r="AD1857" i="3"/>
  <c r="AC1857" i="3"/>
  <c r="AA1857" i="3"/>
  <c r="Z1857" i="3"/>
  <c r="X1857" i="3"/>
  <c r="W1857" i="3"/>
  <c r="U1857" i="3"/>
  <c r="T1857" i="3"/>
  <c r="BC1856" i="3"/>
  <c r="BB1856" i="3"/>
  <c r="BA1856" i="3"/>
  <c r="AZ1856" i="3"/>
  <c r="AY1856" i="3"/>
  <c r="AX1856" i="3"/>
  <c r="AW1856" i="3"/>
  <c r="AV1856" i="3"/>
  <c r="AU1856" i="3"/>
  <c r="AT1856" i="3"/>
  <c r="AS1856" i="3"/>
  <c r="AR1856" i="3"/>
  <c r="AQ1856" i="3"/>
  <c r="AP1856" i="3"/>
  <c r="AO1856" i="3"/>
  <c r="AN1856" i="3"/>
  <c r="AM1856" i="3"/>
  <c r="AL1856" i="3"/>
  <c r="AK1856" i="3"/>
  <c r="AJ1856" i="3"/>
  <c r="AI1856" i="3"/>
  <c r="AH1856" i="3"/>
  <c r="AG1856" i="3"/>
  <c r="AF1856" i="3"/>
  <c r="AD1856" i="3"/>
  <c r="AC1856" i="3"/>
  <c r="AA1856" i="3"/>
  <c r="Z1856" i="3"/>
  <c r="X1856" i="3"/>
  <c r="W1856" i="3"/>
  <c r="U1856" i="3"/>
  <c r="T1856" i="3"/>
  <c r="BC1855" i="3"/>
  <c r="BB1855" i="3"/>
  <c r="BA1855" i="3"/>
  <c r="AZ1855" i="3"/>
  <c r="AY1855" i="3"/>
  <c r="AX1855" i="3"/>
  <c r="AW1855" i="3"/>
  <c r="AV1855" i="3"/>
  <c r="AU1855" i="3"/>
  <c r="AT1855" i="3"/>
  <c r="AS1855" i="3"/>
  <c r="AR1855" i="3"/>
  <c r="AQ1855" i="3"/>
  <c r="AP1855" i="3"/>
  <c r="AO1855" i="3"/>
  <c r="AN1855" i="3"/>
  <c r="AM1855" i="3"/>
  <c r="AL1855" i="3"/>
  <c r="AK1855" i="3"/>
  <c r="AJ1855" i="3"/>
  <c r="AI1855" i="3"/>
  <c r="AH1855" i="3"/>
  <c r="AG1855" i="3"/>
  <c r="AF1855" i="3"/>
  <c r="AD1855" i="3"/>
  <c r="AC1855" i="3"/>
  <c r="AA1855" i="3"/>
  <c r="Z1855" i="3"/>
  <c r="X1855" i="3"/>
  <c r="W1855" i="3"/>
  <c r="U1855" i="3"/>
  <c r="T1855" i="3"/>
  <c r="BC1854" i="3"/>
  <c r="BB1854" i="3"/>
  <c r="BA1854" i="3"/>
  <c r="AZ1854" i="3"/>
  <c r="AY1854" i="3"/>
  <c r="AX1854" i="3"/>
  <c r="AW1854" i="3"/>
  <c r="AV1854" i="3"/>
  <c r="AU1854" i="3"/>
  <c r="AT1854" i="3"/>
  <c r="AS1854" i="3"/>
  <c r="AR1854" i="3"/>
  <c r="AQ1854" i="3"/>
  <c r="AP1854" i="3"/>
  <c r="AO1854" i="3"/>
  <c r="AN1854" i="3"/>
  <c r="AM1854" i="3"/>
  <c r="AL1854" i="3"/>
  <c r="AK1854" i="3"/>
  <c r="AJ1854" i="3"/>
  <c r="AI1854" i="3"/>
  <c r="AH1854" i="3"/>
  <c r="AG1854" i="3"/>
  <c r="AF1854" i="3"/>
  <c r="AD1854" i="3"/>
  <c r="AC1854" i="3"/>
  <c r="AA1854" i="3"/>
  <c r="Z1854" i="3"/>
  <c r="X1854" i="3"/>
  <c r="W1854" i="3"/>
  <c r="U1854" i="3"/>
  <c r="T1854" i="3"/>
  <c r="BC1853" i="3"/>
  <c r="BB1853" i="3"/>
  <c r="BA1853" i="3"/>
  <c r="AZ1853" i="3"/>
  <c r="AY1853" i="3"/>
  <c r="AX1853" i="3"/>
  <c r="AW1853" i="3"/>
  <c r="AV1853" i="3"/>
  <c r="AU1853" i="3"/>
  <c r="AT1853" i="3"/>
  <c r="AS1853" i="3"/>
  <c r="AR1853" i="3"/>
  <c r="AQ1853" i="3"/>
  <c r="AP1853" i="3"/>
  <c r="AO1853" i="3"/>
  <c r="AN1853" i="3"/>
  <c r="AM1853" i="3"/>
  <c r="AL1853" i="3"/>
  <c r="AK1853" i="3"/>
  <c r="AJ1853" i="3"/>
  <c r="AI1853" i="3"/>
  <c r="AH1853" i="3"/>
  <c r="AG1853" i="3"/>
  <c r="AF1853" i="3"/>
  <c r="AD1853" i="3"/>
  <c r="AC1853" i="3"/>
  <c r="AA1853" i="3"/>
  <c r="Z1853" i="3"/>
  <c r="X1853" i="3"/>
  <c r="W1853" i="3"/>
  <c r="U1853" i="3"/>
  <c r="T1853" i="3"/>
  <c r="BC1852" i="3"/>
  <c r="BB1852" i="3"/>
  <c r="BA1852" i="3"/>
  <c r="AZ1852" i="3"/>
  <c r="AY1852" i="3"/>
  <c r="AX1852" i="3"/>
  <c r="AW1852" i="3"/>
  <c r="AV1852" i="3"/>
  <c r="AU1852" i="3"/>
  <c r="AT1852" i="3"/>
  <c r="AS1852" i="3"/>
  <c r="AR1852" i="3"/>
  <c r="AQ1852" i="3"/>
  <c r="AP1852" i="3"/>
  <c r="AO1852" i="3"/>
  <c r="AN1852" i="3"/>
  <c r="AM1852" i="3"/>
  <c r="AL1852" i="3"/>
  <c r="AK1852" i="3"/>
  <c r="AJ1852" i="3"/>
  <c r="AI1852" i="3"/>
  <c r="AH1852" i="3"/>
  <c r="AG1852" i="3"/>
  <c r="AF1852" i="3"/>
  <c r="AD1852" i="3"/>
  <c r="AC1852" i="3"/>
  <c r="AA1852" i="3"/>
  <c r="Z1852" i="3"/>
  <c r="X1852" i="3"/>
  <c r="W1852" i="3"/>
  <c r="U1852" i="3"/>
  <c r="T1852" i="3"/>
  <c r="BC1851" i="3"/>
  <c r="BB1851" i="3"/>
  <c r="BA1851" i="3"/>
  <c r="AZ1851" i="3"/>
  <c r="AY1851" i="3"/>
  <c r="AX1851" i="3"/>
  <c r="AW1851" i="3"/>
  <c r="AV1851" i="3"/>
  <c r="AU1851" i="3"/>
  <c r="AT1851" i="3"/>
  <c r="AS1851" i="3"/>
  <c r="AR1851" i="3"/>
  <c r="AQ1851" i="3"/>
  <c r="AP1851" i="3"/>
  <c r="AO1851" i="3"/>
  <c r="AN1851" i="3"/>
  <c r="AM1851" i="3"/>
  <c r="AL1851" i="3"/>
  <c r="AK1851" i="3"/>
  <c r="AJ1851" i="3"/>
  <c r="AI1851" i="3"/>
  <c r="AH1851" i="3"/>
  <c r="AG1851" i="3"/>
  <c r="AF1851" i="3"/>
  <c r="AD1851" i="3"/>
  <c r="AC1851" i="3"/>
  <c r="AA1851" i="3"/>
  <c r="Z1851" i="3"/>
  <c r="X1851" i="3"/>
  <c r="W1851" i="3"/>
  <c r="U1851" i="3"/>
  <c r="T1851" i="3"/>
  <c r="BC1850" i="3"/>
  <c r="BB1850" i="3"/>
  <c r="BA1850" i="3"/>
  <c r="AZ1850" i="3"/>
  <c r="AY1850" i="3"/>
  <c r="AX1850" i="3"/>
  <c r="AW1850" i="3"/>
  <c r="AV1850" i="3"/>
  <c r="AU1850" i="3"/>
  <c r="AT1850" i="3"/>
  <c r="AS1850" i="3"/>
  <c r="AR1850" i="3"/>
  <c r="AQ1850" i="3"/>
  <c r="AP1850" i="3"/>
  <c r="AO1850" i="3"/>
  <c r="AN1850" i="3"/>
  <c r="AM1850" i="3"/>
  <c r="AL1850" i="3"/>
  <c r="AK1850" i="3"/>
  <c r="AJ1850" i="3"/>
  <c r="AI1850" i="3"/>
  <c r="AH1850" i="3"/>
  <c r="AG1850" i="3"/>
  <c r="AF1850" i="3"/>
  <c r="AD1850" i="3"/>
  <c r="AC1850" i="3"/>
  <c r="AA1850" i="3"/>
  <c r="Z1850" i="3"/>
  <c r="X1850" i="3"/>
  <c r="W1850" i="3"/>
  <c r="U1850" i="3"/>
  <c r="T1850" i="3"/>
  <c r="BC1849" i="3"/>
  <c r="BB1849" i="3"/>
  <c r="BA1849" i="3"/>
  <c r="AZ1849" i="3"/>
  <c r="AY1849" i="3"/>
  <c r="AX1849" i="3"/>
  <c r="AW1849" i="3"/>
  <c r="AV1849" i="3"/>
  <c r="AU1849" i="3"/>
  <c r="AT1849" i="3"/>
  <c r="AS1849" i="3"/>
  <c r="AR1849" i="3"/>
  <c r="AQ1849" i="3"/>
  <c r="AP1849" i="3"/>
  <c r="AO1849" i="3"/>
  <c r="AN1849" i="3"/>
  <c r="AM1849" i="3"/>
  <c r="AL1849" i="3"/>
  <c r="AK1849" i="3"/>
  <c r="AJ1849" i="3"/>
  <c r="AI1849" i="3"/>
  <c r="AH1849" i="3"/>
  <c r="AG1849" i="3"/>
  <c r="AF1849" i="3"/>
  <c r="AD1849" i="3"/>
  <c r="AC1849" i="3"/>
  <c r="AA1849" i="3"/>
  <c r="Z1849" i="3"/>
  <c r="X1849" i="3"/>
  <c r="W1849" i="3"/>
  <c r="U1849" i="3"/>
  <c r="T1849" i="3"/>
  <c r="BC1848" i="3"/>
  <c r="BB1848" i="3"/>
  <c r="BA1848" i="3"/>
  <c r="AZ1848" i="3"/>
  <c r="AY1848" i="3"/>
  <c r="AX1848" i="3"/>
  <c r="AW1848" i="3"/>
  <c r="AV1848" i="3"/>
  <c r="AU1848" i="3"/>
  <c r="AT1848" i="3"/>
  <c r="AS1848" i="3"/>
  <c r="AR1848" i="3"/>
  <c r="AQ1848" i="3"/>
  <c r="AP1848" i="3"/>
  <c r="AO1848" i="3"/>
  <c r="AN1848" i="3"/>
  <c r="AM1848" i="3"/>
  <c r="AL1848" i="3"/>
  <c r="AK1848" i="3"/>
  <c r="AJ1848" i="3"/>
  <c r="AI1848" i="3"/>
  <c r="AH1848" i="3"/>
  <c r="AG1848" i="3"/>
  <c r="AF1848" i="3"/>
  <c r="AD1848" i="3"/>
  <c r="AC1848" i="3"/>
  <c r="AA1848" i="3"/>
  <c r="Z1848" i="3"/>
  <c r="X1848" i="3"/>
  <c r="W1848" i="3"/>
  <c r="U1848" i="3"/>
  <c r="T1848" i="3"/>
  <c r="BC1847" i="3"/>
  <c r="BB1847" i="3"/>
  <c r="BA1847" i="3"/>
  <c r="AZ1847" i="3"/>
  <c r="AY1847" i="3"/>
  <c r="AX1847" i="3"/>
  <c r="AW1847" i="3"/>
  <c r="AV1847" i="3"/>
  <c r="AU1847" i="3"/>
  <c r="AT1847" i="3"/>
  <c r="AS1847" i="3"/>
  <c r="AR1847" i="3"/>
  <c r="AQ1847" i="3"/>
  <c r="AP1847" i="3"/>
  <c r="AO1847" i="3"/>
  <c r="AN1847" i="3"/>
  <c r="AM1847" i="3"/>
  <c r="AL1847" i="3"/>
  <c r="AK1847" i="3"/>
  <c r="AJ1847" i="3"/>
  <c r="AI1847" i="3"/>
  <c r="AH1847" i="3"/>
  <c r="AG1847" i="3"/>
  <c r="AF1847" i="3"/>
  <c r="AD1847" i="3"/>
  <c r="AC1847" i="3"/>
  <c r="AA1847" i="3"/>
  <c r="Z1847" i="3"/>
  <c r="X1847" i="3"/>
  <c r="W1847" i="3"/>
  <c r="U1847" i="3"/>
  <c r="T1847" i="3"/>
  <c r="BC1846" i="3"/>
  <c r="BB1846" i="3"/>
  <c r="BA1846" i="3"/>
  <c r="AZ1846" i="3"/>
  <c r="AY1846" i="3"/>
  <c r="AX1846" i="3"/>
  <c r="AW1846" i="3"/>
  <c r="AV1846" i="3"/>
  <c r="AU1846" i="3"/>
  <c r="AT1846" i="3"/>
  <c r="AS1846" i="3"/>
  <c r="AR1846" i="3"/>
  <c r="AQ1846" i="3"/>
  <c r="AP1846" i="3"/>
  <c r="AO1846" i="3"/>
  <c r="AN1846" i="3"/>
  <c r="AM1846" i="3"/>
  <c r="AL1846" i="3"/>
  <c r="AK1846" i="3"/>
  <c r="AJ1846" i="3"/>
  <c r="AI1846" i="3"/>
  <c r="AH1846" i="3"/>
  <c r="AG1846" i="3"/>
  <c r="AF1846" i="3"/>
  <c r="AD1846" i="3"/>
  <c r="AC1846" i="3"/>
  <c r="AA1846" i="3"/>
  <c r="Z1846" i="3"/>
  <c r="X1846" i="3"/>
  <c r="W1846" i="3"/>
  <c r="U1846" i="3"/>
  <c r="T1846" i="3"/>
  <c r="BC1845" i="3"/>
  <c r="BB1845" i="3"/>
  <c r="BA1845" i="3"/>
  <c r="AZ1845" i="3"/>
  <c r="AY1845" i="3"/>
  <c r="AX1845" i="3"/>
  <c r="AW1845" i="3"/>
  <c r="AV1845" i="3"/>
  <c r="AU1845" i="3"/>
  <c r="AT1845" i="3"/>
  <c r="AS1845" i="3"/>
  <c r="AR1845" i="3"/>
  <c r="AQ1845" i="3"/>
  <c r="AP1845" i="3"/>
  <c r="AO1845" i="3"/>
  <c r="AN1845" i="3"/>
  <c r="AM1845" i="3"/>
  <c r="AL1845" i="3"/>
  <c r="AK1845" i="3"/>
  <c r="AJ1845" i="3"/>
  <c r="AI1845" i="3"/>
  <c r="AH1845" i="3"/>
  <c r="AG1845" i="3"/>
  <c r="AF1845" i="3"/>
  <c r="AD1845" i="3"/>
  <c r="AC1845" i="3"/>
  <c r="AA1845" i="3"/>
  <c r="Z1845" i="3"/>
  <c r="X1845" i="3"/>
  <c r="W1845" i="3"/>
  <c r="U1845" i="3"/>
  <c r="T1845" i="3"/>
  <c r="BC1844" i="3"/>
  <c r="BB1844" i="3"/>
  <c r="BA1844" i="3"/>
  <c r="AZ1844" i="3"/>
  <c r="AY1844" i="3"/>
  <c r="AX1844" i="3"/>
  <c r="AW1844" i="3"/>
  <c r="AV1844" i="3"/>
  <c r="AU1844" i="3"/>
  <c r="AT1844" i="3"/>
  <c r="AS1844" i="3"/>
  <c r="AR1844" i="3"/>
  <c r="AQ1844" i="3"/>
  <c r="AP1844" i="3"/>
  <c r="AO1844" i="3"/>
  <c r="AN1844" i="3"/>
  <c r="AM1844" i="3"/>
  <c r="AL1844" i="3"/>
  <c r="AK1844" i="3"/>
  <c r="AJ1844" i="3"/>
  <c r="AI1844" i="3"/>
  <c r="AH1844" i="3"/>
  <c r="AG1844" i="3"/>
  <c r="AF1844" i="3"/>
  <c r="AD1844" i="3"/>
  <c r="AC1844" i="3"/>
  <c r="AA1844" i="3"/>
  <c r="Z1844" i="3"/>
  <c r="X1844" i="3"/>
  <c r="W1844" i="3"/>
  <c r="U1844" i="3"/>
  <c r="T1844" i="3"/>
  <c r="BC1843" i="3"/>
  <c r="BB1843" i="3"/>
  <c r="BA1843" i="3"/>
  <c r="AZ1843" i="3"/>
  <c r="AY1843" i="3"/>
  <c r="AX1843" i="3"/>
  <c r="AW1843" i="3"/>
  <c r="AV1843" i="3"/>
  <c r="AU1843" i="3"/>
  <c r="AT1843" i="3"/>
  <c r="AS1843" i="3"/>
  <c r="AR1843" i="3"/>
  <c r="AQ1843" i="3"/>
  <c r="AP1843" i="3"/>
  <c r="AO1843" i="3"/>
  <c r="AN1843" i="3"/>
  <c r="AM1843" i="3"/>
  <c r="AL1843" i="3"/>
  <c r="AK1843" i="3"/>
  <c r="AJ1843" i="3"/>
  <c r="AI1843" i="3"/>
  <c r="AH1843" i="3"/>
  <c r="AG1843" i="3"/>
  <c r="AF1843" i="3"/>
  <c r="AD1843" i="3"/>
  <c r="AC1843" i="3"/>
  <c r="AA1843" i="3"/>
  <c r="Z1843" i="3"/>
  <c r="X1843" i="3"/>
  <c r="W1843" i="3"/>
  <c r="U1843" i="3"/>
  <c r="T1843" i="3"/>
  <c r="BC1842" i="3"/>
  <c r="BB1842" i="3"/>
  <c r="BA1842" i="3"/>
  <c r="AZ1842" i="3"/>
  <c r="AY1842" i="3"/>
  <c r="AX1842" i="3"/>
  <c r="AW1842" i="3"/>
  <c r="AV1842" i="3"/>
  <c r="AU1842" i="3"/>
  <c r="AT1842" i="3"/>
  <c r="AS1842" i="3"/>
  <c r="AR1842" i="3"/>
  <c r="AQ1842" i="3"/>
  <c r="AP1842" i="3"/>
  <c r="AO1842" i="3"/>
  <c r="AN1842" i="3"/>
  <c r="AM1842" i="3"/>
  <c r="AL1842" i="3"/>
  <c r="AK1842" i="3"/>
  <c r="AJ1842" i="3"/>
  <c r="AI1842" i="3"/>
  <c r="AH1842" i="3"/>
  <c r="AG1842" i="3"/>
  <c r="AF1842" i="3"/>
  <c r="AD1842" i="3"/>
  <c r="AC1842" i="3"/>
  <c r="AA1842" i="3"/>
  <c r="Z1842" i="3"/>
  <c r="X1842" i="3"/>
  <c r="W1842" i="3"/>
  <c r="U1842" i="3"/>
  <c r="T1842" i="3"/>
  <c r="BC1841" i="3"/>
  <c r="BB1841" i="3"/>
  <c r="BA1841" i="3"/>
  <c r="AZ1841" i="3"/>
  <c r="AY1841" i="3"/>
  <c r="AX1841" i="3"/>
  <c r="AW1841" i="3"/>
  <c r="AV1841" i="3"/>
  <c r="AU1841" i="3"/>
  <c r="AT1841" i="3"/>
  <c r="AS1841" i="3"/>
  <c r="AR1841" i="3"/>
  <c r="AQ1841" i="3"/>
  <c r="AP1841" i="3"/>
  <c r="AO1841" i="3"/>
  <c r="AN1841" i="3"/>
  <c r="AM1841" i="3"/>
  <c r="AL1841" i="3"/>
  <c r="AK1841" i="3"/>
  <c r="AJ1841" i="3"/>
  <c r="AI1841" i="3"/>
  <c r="AH1841" i="3"/>
  <c r="AG1841" i="3"/>
  <c r="AF1841" i="3"/>
  <c r="AD1841" i="3"/>
  <c r="AC1841" i="3"/>
  <c r="AA1841" i="3"/>
  <c r="Z1841" i="3"/>
  <c r="X1841" i="3"/>
  <c r="W1841" i="3"/>
  <c r="U1841" i="3"/>
  <c r="T1841" i="3"/>
  <c r="BC1840" i="3"/>
  <c r="BB1840" i="3"/>
  <c r="BA1840" i="3"/>
  <c r="AZ1840" i="3"/>
  <c r="AY1840" i="3"/>
  <c r="AX1840" i="3"/>
  <c r="AW1840" i="3"/>
  <c r="AV1840" i="3"/>
  <c r="AU1840" i="3"/>
  <c r="AT1840" i="3"/>
  <c r="AS1840" i="3"/>
  <c r="AR1840" i="3"/>
  <c r="AQ1840" i="3"/>
  <c r="AP1840" i="3"/>
  <c r="AO1840" i="3"/>
  <c r="AN1840" i="3"/>
  <c r="AM1840" i="3"/>
  <c r="AL1840" i="3"/>
  <c r="AK1840" i="3"/>
  <c r="AJ1840" i="3"/>
  <c r="AI1840" i="3"/>
  <c r="AH1840" i="3"/>
  <c r="AG1840" i="3"/>
  <c r="AF1840" i="3"/>
  <c r="AD1840" i="3"/>
  <c r="AC1840" i="3"/>
  <c r="AA1840" i="3"/>
  <c r="Z1840" i="3"/>
  <c r="X1840" i="3"/>
  <c r="W1840" i="3"/>
  <c r="U1840" i="3"/>
  <c r="T1840" i="3"/>
  <c r="BC1839" i="3"/>
  <c r="BB1839" i="3"/>
  <c r="BA1839" i="3"/>
  <c r="AZ1839" i="3"/>
  <c r="AY1839" i="3"/>
  <c r="AX1839" i="3"/>
  <c r="AW1839" i="3"/>
  <c r="AV1839" i="3"/>
  <c r="AU1839" i="3"/>
  <c r="AT1839" i="3"/>
  <c r="AS1839" i="3"/>
  <c r="AR1839" i="3"/>
  <c r="AQ1839" i="3"/>
  <c r="AP1839" i="3"/>
  <c r="AO1839" i="3"/>
  <c r="AN1839" i="3"/>
  <c r="AM1839" i="3"/>
  <c r="AL1839" i="3"/>
  <c r="AK1839" i="3"/>
  <c r="AJ1839" i="3"/>
  <c r="AI1839" i="3"/>
  <c r="AH1839" i="3"/>
  <c r="AG1839" i="3"/>
  <c r="AF1839" i="3"/>
  <c r="AD1839" i="3"/>
  <c r="AC1839" i="3"/>
  <c r="AA1839" i="3"/>
  <c r="Z1839" i="3"/>
  <c r="X1839" i="3"/>
  <c r="W1839" i="3"/>
  <c r="U1839" i="3"/>
  <c r="T1839" i="3"/>
  <c r="BC1838" i="3"/>
  <c r="BB1838" i="3"/>
  <c r="BA1838" i="3"/>
  <c r="AZ1838" i="3"/>
  <c r="AY1838" i="3"/>
  <c r="AX1838" i="3"/>
  <c r="AW1838" i="3"/>
  <c r="AV1838" i="3"/>
  <c r="AU1838" i="3"/>
  <c r="AT1838" i="3"/>
  <c r="AS1838" i="3"/>
  <c r="AR1838" i="3"/>
  <c r="AQ1838" i="3"/>
  <c r="AP1838" i="3"/>
  <c r="AO1838" i="3"/>
  <c r="AN1838" i="3"/>
  <c r="AM1838" i="3"/>
  <c r="AL1838" i="3"/>
  <c r="AK1838" i="3"/>
  <c r="AJ1838" i="3"/>
  <c r="AI1838" i="3"/>
  <c r="AH1838" i="3"/>
  <c r="AG1838" i="3"/>
  <c r="AF1838" i="3"/>
  <c r="AD1838" i="3"/>
  <c r="AC1838" i="3"/>
  <c r="AA1838" i="3"/>
  <c r="Z1838" i="3"/>
  <c r="X1838" i="3"/>
  <c r="W1838" i="3"/>
  <c r="U1838" i="3"/>
  <c r="T1838" i="3"/>
  <c r="BC1837" i="3"/>
  <c r="BB1837" i="3"/>
  <c r="BA1837" i="3"/>
  <c r="AZ1837" i="3"/>
  <c r="AY1837" i="3"/>
  <c r="AX1837" i="3"/>
  <c r="AW1837" i="3"/>
  <c r="AV1837" i="3"/>
  <c r="AU1837" i="3"/>
  <c r="AT1837" i="3"/>
  <c r="AS1837" i="3"/>
  <c r="AR1837" i="3"/>
  <c r="AQ1837" i="3"/>
  <c r="AP1837" i="3"/>
  <c r="AO1837" i="3"/>
  <c r="AN1837" i="3"/>
  <c r="AM1837" i="3"/>
  <c r="AL1837" i="3"/>
  <c r="AK1837" i="3"/>
  <c r="AJ1837" i="3"/>
  <c r="AI1837" i="3"/>
  <c r="AH1837" i="3"/>
  <c r="AG1837" i="3"/>
  <c r="AF1837" i="3"/>
  <c r="AD1837" i="3"/>
  <c r="AC1837" i="3"/>
  <c r="AA1837" i="3"/>
  <c r="Z1837" i="3"/>
  <c r="X1837" i="3"/>
  <c r="W1837" i="3"/>
  <c r="U1837" i="3"/>
  <c r="T1837" i="3"/>
  <c r="BC1836" i="3"/>
  <c r="BB1836" i="3"/>
  <c r="BA1836" i="3"/>
  <c r="AZ1836" i="3"/>
  <c r="AY1836" i="3"/>
  <c r="AX1836" i="3"/>
  <c r="AW1836" i="3"/>
  <c r="AV1836" i="3"/>
  <c r="AU1836" i="3"/>
  <c r="AT1836" i="3"/>
  <c r="AS1836" i="3"/>
  <c r="AR1836" i="3"/>
  <c r="AQ1836" i="3"/>
  <c r="AP1836" i="3"/>
  <c r="AO1836" i="3"/>
  <c r="AN1836" i="3"/>
  <c r="AM1836" i="3"/>
  <c r="AL1836" i="3"/>
  <c r="AK1836" i="3"/>
  <c r="AJ1836" i="3"/>
  <c r="AI1836" i="3"/>
  <c r="AH1836" i="3"/>
  <c r="AG1836" i="3"/>
  <c r="AF1836" i="3"/>
  <c r="AD1836" i="3"/>
  <c r="AC1836" i="3"/>
  <c r="AA1836" i="3"/>
  <c r="Z1836" i="3"/>
  <c r="X1836" i="3"/>
  <c r="W1836" i="3"/>
  <c r="U1836" i="3"/>
  <c r="T1836" i="3"/>
  <c r="BC1835" i="3"/>
  <c r="BB1835" i="3"/>
  <c r="BA1835" i="3"/>
  <c r="AZ1835" i="3"/>
  <c r="AY1835" i="3"/>
  <c r="AX1835" i="3"/>
  <c r="AW1835" i="3"/>
  <c r="AV1835" i="3"/>
  <c r="AU1835" i="3"/>
  <c r="AT1835" i="3"/>
  <c r="AS1835" i="3"/>
  <c r="AR1835" i="3"/>
  <c r="AQ1835" i="3"/>
  <c r="AP1835" i="3"/>
  <c r="AO1835" i="3"/>
  <c r="AN1835" i="3"/>
  <c r="AM1835" i="3"/>
  <c r="AL1835" i="3"/>
  <c r="AK1835" i="3"/>
  <c r="AJ1835" i="3"/>
  <c r="AI1835" i="3"/>
  <c r="AH1835" i="3"/>
  <c r="AG1835" i="3"/>
  <c r="AF1835" i="3"/>
  <c r="AD1835" i="3"/>
  <c r="AC1835" i="3"/>
  <c r="AA1835" i="3"/>
  <c r="Z1835" i="3"/>
  <c r="X1835" i="3"/>
  <c r="W1835" i="3"/>
  <c r="U1835" i="3"/>
  <c r="T1835" i="3"/>
  <c r="BC1834" i="3"/>
  <c r="BB1834" i="3"/>
  <c r="BA1834" i="3"/>
  <c r="AZ1834" i="3"/>
  <c r="AY1834" i="3"/>
  <c r="AX1834" i="3"/>
  <c r="AW1834" i="3"/>
  <c r="AV1834" i="3"/>
  <c r="AU1834" i="3"/>
  <c r="AT1834" i="3"/>
  <c r="AS1834" i="3"/>
  <c r="AR1834" i="3"/>
  <c r="AQ1834" i="3"/>
  <c r="AP1834" i="3"/>
  <c r="AO1834" i="3"/>
  <c r="AN1834" i="3"/>
  <c r="AM1834" i="3"/>
  <c r="AL1834" i="3"/>
  <c r="AK1834" i="3"/>
  <c r="AJ1834" i="3"/>
  <c r="AI1834" i="3"/>
  <c r="AH1834" i="3"/>
  <c r="AG1834" i="3"/>
  <c r="AF1834" i="3"/>
  <c r="AD1834" i="3"/>
  <c r="AC1834" i="3"/>
  <c r="AA1834" i="3"/>
  <c r="Z1834" i="3"/>
  <c r="X1834" i="3"/>
  <c r="W1834" i="3"/>
  <c r="U1834" i="3"/>
  <c r="T1834" i="3"/>
  <c r="BC1833" i="3"/>
  <c r="BB1833" i="3"/>
  <c r="BA1833" i="3"/>
  <c r="AZ1833" i="3"/>
  <c r="AY1833" i="3"/>
  <c r="AX1833" i="3"/>
  <c r="AW1833" i="3"/>
  <c r="AV1833" i="3"/>
  <c r="AU1833" i="3"/>
  <c r="AT1833" i="3"/>
  <c r="AS1833" i="3"/>
  <c r="AR1833" i="3"/>
  <c r="AQ1833" i="3"/>
  <c r="AP1833" i="3"/>
  <c r="AO1833" i="3"/>
  <c r="AN1833" i="3"/>
  <c r="AM1833" i="3"/>
  <c r="AL1833" i="3"/>
  <c r="AK1833" i="3"/>
  <c r="AJ1833" i="3"/>
  <c r="AI1833" i="3"/>
  <c r="AH1833" i="3"/>
  <c r="AG1833" i="3"/>
  <c r="AF1833" i="3"/>
  <c r="AD1833" i="3"/>
  <c r="AC1833" i="3"/>
  <c r="AA1833" i="3"/>
  <c r="Z1833" i="3"/>
  <c r="X1833" i="3"/>
  <c r="W1833" i="3"/>
  <c r="U1833" i="3"/>
  <c r="T1833" i="3"/>
  <c r="BC1832" i="3"/>
  <c r="BB1832" i="3"/>
  <c r="BA1832" i="3"/>
  <c r="AZ1832" i="3"/>
  <c r="AY1832" i="3"/>
  <c r="AX1832" i="3"/>
  <c r="AW1832" i="3"/>
  <c r="AV1832" i="3"/>
  <c r="AU1832" i="3"/>
  <c r="AT1832" i="3"/>
  <c r="AS1832" i="3"/>
  <c r="AR1832" i="3"/>
  <c r="AQ1832" i="3"/>
  <c r="AP1832" i="3"/>
  <c r="AO1832" i="3"/>
  <c r="AN1832" i="3"/>
  <c r="AM1832" i="3"/>
  <c r="AL1832" i="3"/>
  <c r="AK1832" i="3"/>
  <c r="AJ1832" i="3"/>
  <c r="AI1832" i="3"/>
  <c r="AH1832" i="3"/>
  <c r="AG1832" i="3"/>
  <c r="AF1832" i="3"/>
  <c r="AD1832" i="3"/>
  <c r="AC1832" i="3"/>
  <c r="AA1832" i="3"/>
  <c r="Z1832" i="3"/>
  <c r="X1832" i="3"/>
  <c r="W1832" i="3"/>
  <c r="U1832" i="3"/>
  <c r="T1832" i="3"/>
  <c r="BC1831" i="3"/>
  <c r="BB1831" i="3"/>
  <c r="BA1831" i="3"/>
  <c r="AZ1831" i="3"/>
  <c r="AY1831" i="3"/>
  <c r="AX1831" i="3"/>
  <c r="AW1831" i="3"/>
  <c r="AV1831" i="3"/>
  <c r="AU1831" i="3"/>
  <c r="AT1831" i="3"/>
  <c r="AS1831" i="3"/>
  <c r="AR1831" i="3"/>
  <c r="AQ1831" i="3"/>
  <c r="AP1831" i="3"/>
  <c r="AO1831" i="3"/>
  <c r="AN1831" i="3"/>
  <c r="AM1831" i="3"/>
  <c r="AL1831" i="3"/>
  <c r="AK1831" i="3"/>
  <c r="AJ1831" i="3"/>
  <c r="AI1831" i="3"/>
  <c r="AH1831" i="3"/>
  <c r="AG1831" i="3"/>
  <c r="AF1831" i="3"/>
  <c r="AD1831" i="3"/>
  <c r="AC1831" i="3"/>
  <c r="AA1831" i="3"/>
  <c r="Z1831" i="3"/>
  <c r="X1831" i="3"/>
  <c r="W1831" i="3"/>
  <c r="U1831" i="3"/>
  <c r="T1831" i="3"/>
  <c r="BC1830" i="3"/>
  <c r="BB1830" i="3"/>
  <c r="BA1830" i="3"/>
  <c r="AZ1830" i="3"/>
  <c r="AY1830" i="3"/>
  <c r="AX1830" i="3"/>
  <c r="AW1830" i="3"/>
  <c r="AV1830" i="3"/>
  <c r="AU1830" i="3"/>
  <c r="AT1830" i="3"/>
  <c r="AS1830" i="3"/>
  <c r="AR1830" i="3"/>
  <c r="AQ1830" i="3"/>
  <c r="AP1830" i="3"/>
  <c r="AO1830" i="3"/>
  <c r="AN1830" i="3"/>
  <c r="AM1830" i="3"/>
  <c r="AL1830" i="3"/>
  <c r="AK1830" i="3"/>
  <c r="AJ1830" i="3"/>
  <c r="AI1830" i="3"/>
  <c r="AH1830" i="3"/>
  <c r="AG1830" i="3"/>
  <c r="AF1830" i="3"/>
  <c r="AD1830" i="3"/>
  <c r="AC1830" i="3"/>
  <c r="AA1830" i="3"/>
  <c r="Z1830" i="3"/>
  <c r="X1830" i="3"/>
  <c r="W1830" i="3"/>
  <c r="U1830" i="3"/>
  <c r="T1830" i="3"/>
  <c r="BC1829" i="3"/>
  <c r="BB1829" i="3"/>
  <c r="BA1829" i="3"/>
  <c r="AZ1829" i="3"/>
  <c r="AY1829" i="3"/>
  <c r="AX1829" i="3"/>
  <c r="AW1829" i="3"/>
  <c r="AV1829" i="3"/>
  <c r="AU1829" i="3"/>
  <c r="AT1829" i="3"/>
  <c r="AS1829" i="3"/>
  <c r="AR1829" i="3"/>
  <c r="AQ1829" i="3"/>
  <c r="AP1829" i="3"/>
  <c r="AO1829" i="3"/>
  <c r="AN1829" i="3"/>
  <c r="AM1829" i="3"/>
  <c r="AL1829" i="3"/>
  <c r="AK1829" i="3"/>
  <c r="AJ1829" i="3"/>
  <c r="AI1829" i="3"/>
  <c r="AH1829" i="3"/>
  <c r="AG1829" i="3"/>
  <c r="AF1829" i="3"/>
  <c r="AD1829" i="3"/>
  <c r="AC1829" i="3"/>
  <c r="AA1829" i="3"/>
  <c r="Z1829" i="3"/>
  <c r="X1829" i="3"/>
  <c r="W1829" i="3"/>
  <c r="U1829" i="3"/>
  <c r="T1829" i="3"/>
  <c r="BC1828" i="3"/>
  <c r="BB1828" i="3"/>
  <c r="BA1828" i="3"/>
  <c r="AZ1828" i="3"/>
  <c r="AY1828" i="3"/>
  <c r="AX1828" i="3"/>
  <c r="AW1828" i="3"/>
  <c r="AV1828" i="3"/>
  <c r="AU1828" i="3"/>
  <c r="AT1828" i="3"/>
  <c r="AS1828" i="3"/>
  <c r="AR1828" i="3"/>
  <c r="AQ1828" i="3"/>
  <c r="AP1828" i="3"/>
  <c r="AO1828" i="3"/>
  <c r="AN1828" i="3"/>
  <c r="AM1828" i="3"/>
  <c r="AL1828" i="3"/>
  <c r="AK1828" i="3"/>
  <c r="AJ1828" i="3"/>
  <c r="AI1828" i="3"/>
  <c r="AH1828" i="3"/>
  <c r="AG1828" i="3"/>
  <c r="AF1828" i="3"/>
  <c r="AD1828" i="3"/>
  <c r="AC1828" i="3"/>
  <c r="AA1828" i="3"/>
  <c r="Z1828" i="3"/>
  <c r="X1828" i="3"/>
  <c r="W1828" i="3"/>
  <c r="U1828" i="3"/>
  <c r="T1828" i="3"/>
  <c r="BC1827" i="3"/>
  <c r="BB1827" i="3"/>
  <c r="BA1827" i="3"/>
  <c r="AZ1827" i="3"/>
  <c r="AY1827" i="3"/>
  <c r="AX1827" i="3"/>
  <c r="AW1827" i="3"/>
  <c r="AV1827" i="3"/>
  <c r="AU1827" i="3"/>
  <c r="AT1827" i="3"/>
  <c r="AS1827" i="3"/>
  <c r="AR1827" i="3"/>
  <c r="AQ1827" i="3"/>
  <c r="AP1827" i="3"/>
  <c r="AO1827" i="3"/>
  <c r="AN1827" i="3"/>
  <c r="AM1827" i="3"/>
  <c r="AL1827" i="3"/>
  <c r="AK1827" i="3"/>
  <c r="AJ1827" i="3"/>
  <c r="AI1827" i="3"/>
  <c r="AH1827" i="3"/>
  <c r="AG1827" i="3"/>
  <c r="AF1827" i="3"/>
  <c r="AD1827" i="3"/>
  <c r="AC1827" i="3"/>
  <c r="AA1827" i="3"/>
  <c r="Z1827" i="3"/>
  <c r="X1827" i="3"/>
  <c r="W1827" i="3"/>
  <c r="U1827" i="3"/>
  <c r="T1827" i="3"/>
  <c r="BC1826" i="3"/>
  <c r="BB1826" i="3"/>
  <c r="BA1826" i="3"/>
  <c r="AZ1826" i="3"/>
  <c r="AY1826" i="3"/>
  <c r="AX1826" i="3"/>
  <c r="AW1826" i="3"/>
  <c r="AV1826" i="3"/>
  <c r="AU1826" i="3"/>
  <c r="AT1826" i="3"/>
  <c r="AS1826" i="3"/>
  <c r="AR1826" i="3"/>
  <c r="AQ1826" i="3"/>
  <c r="AP1826" i="3"/>
  <c r="AO1826" i="3"/>
  <c r="AN1826" i="3"/>
  <c r="AM1826" i="3"/>
  <c r="AL1826" i="3"/>
  <c r="AK1826" i="3"/>
  <c r="AJ1826" i="3"/>
  <c r="AI1826" i="3"/>
  <c r="AH1826" i="3"/>
  <c r="AG1826" i="3"/>
  <c r="AF1826" i="3"/>
  <c r="AD1826" i="3"/>
  <c r="AC1826" i="3"/>
  <c r="AA1826" i="3"/>
  <c r="Z1826" i="3"/>
  <c r="X1826" i="3"/>
  <c r="W1826" i="3"/>
  <c r="U1826" i="3"/>
  <c r="T1826" i="3"/>
  <c r="BC1825" i="3"/>
  <c r="BB1825" i="3"/>
  <c r="BA1825" i="3"/>
  <c r="AZ1825" i="3"/>
  <c r="AY1825" i="3"/>
  <c r="AX1825" i="3"/>
  <c r="AW1825" i="3"/>
  <c r="AV1825" i="3"/>
  <c r="AU1825" i="3"/>
  <c r="AT1825" i="3"/>
  <c r="AS1825" i="3"/>
  <c r="AR1825" i="3"/>
  <c r="AQ1825" i="3"/>
  <c r="AP1825" i="3"/>
  <c r="AO1825" i="3"/>
  <c r="AN1825" i="3"/>
  <c r="AM1825" i="3"/>
  <c r="AL1825" i="3"/>
  <c r="AK1825" i="3"/>
  <c r="AJ1825" i="3"/>
  <c r="AI1825" i="3"/>
  <c r="AH1825" i="3"/>
  <c r="AG1825" i="3"/>
  <c r="AF1825" i="3"/>
  <c r="AD1825" i="3"/>
  <c r="AC1825" i="3"/>
  <c r="AA1825" i="3"/>
  <c r="Z1825" i="3"/>
  <c r="X1825" i="3"/>
  <c r="W1825" i="3"/>
  <c r="U1825" i="3"/>
  <c r="T1825" i="3"/>
  <c r="BC1824" i="3"/>
  <c r="BB1824" i="3"/>
  <c r="BA1824" i="3"/>
  <c r="AZ1824" i="3"/>
  <c r="AY1824" i="3"/>
  <c r="AX1824" i="3"/>
  <c r="AW1824" i="3"/>
  <c r="AV1824" i="3"/>
  <c r="AU1824" i="3"/>
  <c r="AT1824" i="3"/>
  <c r="AS1824" i="3"/>
  <c r="AR1824" i="3"/>
  <c r="AQ1824" i="3"/>
  <c r="AP1824" i="3"/>
  <c r="AO1824" i="3"/>
  <c r="AN1824" i="3"/>
  <c r="AM1824" i="3"/>
  <c r="AL1824" i="3"/>
  <c r="AK1824" i="3"/>
  <c r="AJ1824" i="3"/>
  <c r="AI1824" i="3"/>
  <c r="AH1824" i="3"/>
  <c r="AG1824" i="3"/>
  <c r="AF1824" i="3"/>
  <c r="AD1824" i="3"/>
  <c r="AC1824" i="3"/>
  <c r="AA1824" i="3"/>
  <c r="Z1824" i="3"/>
  <c r="X1824" i="3"/>
  <c r="W1824" i="3"/>
  <c r="U1824" i="3"/>
  <c r="T1824" i="3"/>
  <c r="BC1823" i="3"/>
  <c r="BB1823" i="3"/>
  <c r="BA1823" i="3"/>
  <c r="AZ1823" i="3"/>
  <c r="AY1823" i="3"/>
  <c r="AX1823" i="3"/>
  <c r="AW1823" i="3"/>
  <c r="AV1823" i="3"/>
  <c r="AU1823" i="3"/>
  <c r="AT1823" i="3"/>
  <c r="AS1823" i="3"/>
  <c r="AR1823" i="3"/>
  <c r="AQ1823" i="3"/>
  <c r="AP1823" i="3"/>
  <c r="AO1823" i="3"/>
  <c r="AN1823" i="3"/>
  <c r="AM1823" i="3"/>
  <c r="AL1823" i="3"/>
  <c r="AK1823" i="3"/>
  <c r="AJ1823" i="3"/>
  <c r="AI1823" i="3"/>
  <c r="AH1823" i="3"/>
  <c r="AG1823" i="3"/>
  <c r="AF1823" i="3"/>
  <c r="AD1823" i="3"/>
  <c r="AC1823" i="3"/>
  <c r="AA1823" i="3"/>
  <c r="Z1823" i="3"/>
  <c r="X1823" i="3"/>
  <c r="W1823" i="3"/>
  <c r="U1823" i="3"/>
  <c r="T1823" i="3"/>
  <c r="BC1822" i="3"/>
  <c r="BB1822" i="3"/>
  <c r="BA1822" i="3"/>
  <c r="AZ1822" i="3"/>
  <c r="AY1822" i="3"/>
  <c r="AX1822" i="3"/>
  <c r="AW1822" i="3"/>
  <c r="AV1822" i="3"/>
  <c r="AU1822" i="3"/>
  <c r="AT1822" i="3"/>
  <c r="AS1822" i="3"/>
  <c r="AR1822" i="3"/>
  <c r="AQ1822" i="3"/>
  <c r="AP1822" i="3"/>
  <c r="AO1822" i="3"/>
  <c r="AN1822" i="3"/>
  <c r="AM1822" i="3"/>
  <c r="AL1822" i="3"/>
  <c r="AK1822" i="3"/>
  <c r="AJ1822" i="3"/>
  <c r="AI1822" i="3"/>
  <c r="AH1822" i="3"/>
  <c r="AG1822" i="3"/>
  <c r="AF1822" i="3"/>
  <c r="AD1822" i="3"/>
  <c r="AC1822" i="3"/>
  <c r="AA1822" i="3"/>
  <c r="Z1822" i="3"/>
  <c r="X1822" i="3"/>
  <c r="W1822" i="3"/>
  <c r="U1822" i="3"/>
  <c r="T1822" i="3"/>
  <c r="BC1821" i="3"/>
  <c r="BB1821" i="3"/>
  <c r="BA1821" i="3"/>
  <c r="AZ1821" i="3"/>
  <c r="AY1821" i="3"/>
  <c r="AX1821" i="3"/>
  <c r="AW1821" i="3"/>
  <c r="AV1821" i="3"/>
  <c r="AU1821" i="3"/>
  <c r="AT1821" i="3"/>
  <c r="AS1821" i="3"/>
  <c r="AR1821" i="3"/>
  <c r="AQ1821" i="3"/>
  <c r="AP1821" i="3"/>
  <c r="AO1821" i="3"/>
  <c r="AN1821" i="3"/>
  <c r="AM1821" i="3"/>
  <c r="AL1821" i="3"/>
  <c r="AK1821" i="3"/>
  <c r="AJ1821" i="3"/>
  <c r="AI1821" i="3"/>
  <c r="AH1821" i="3"/>
  <c r="AG1821" i="3"/>
  <c r="AF1821" i="3"/>
  <c r="AD1821" i="3"/>
  <c r="AC1821" i="3"/>
  <c r="AA1821" i="3"/>
  <c r="Z1821" i="3"/>
  <c r="X1821" i="3"/>
  <c r="W1821" i="3"/>
  <c r="U1821" i="3"/>
  <c r="T1821" i="3"/>
  <c r="BC1820" i="3"/>
  <c r="BB1820" i="3"/>
  <c r="BA1820" i="3"/>
  <c r="AZ1820" i="3"/>
  <c r="AY1820" i="3"/>
  <c r="AX1820" i="3"/>
  <c r="AW1820" i="3"/>
  <c r="AV1820" i="3"/>
  <c r="AU1820" i="3"/>
  <c r="AT1820" i="3"/>
  <c r="AS1820" i="3"/>
  <c r="AR1820" i="3"/>
  <c r="AQ1820" i="3"/>
  <c r="AP1820" i="3"/>
  <c r="AO1820" i="3"/>
  <c r="AN1820" i="3"/>
  <c r="AM1820" i="3"/>
  <c r="AL1820" i="3"/>
  <c r="AK1820" i="3"/>
  <c r="AJ1820" i="3"/>
  <c r="AI1820" i="3"/>
  <c r="AH1820" i="3"/>
  <c r="AG1820" i="3"/>
  <c r="AF1820" i="3"/>
  <c r="AD1820" i="3"/>
  <c r="AC1820" i="3"/>
  <c r="AA1820" i="3"/>
  <c r="Z1820" i="3"/>
  <c r="X1820" i="3"/>
  <c r="W1820" i="3"/>
  <c r="U1820" i="3"/>
  <c r="T1820" i="3"/>
  <c r="BC1819" i="3"/>
  <c r="BB1819" i="3"/>
  <c r="BA1819" i="3"/>
  <c r="AZ1819" i="3"/>
  <c r="AY1819" i="3"/>
  <c r="AX1819" i="3"/>
  <c r="AW1819" i="3"/>
  <c r="AV1819" i="3"/>
  <c r="AU1819" i="3"/>
  <c r="AT1819" i="3"/>
  <c r="AS1819" i="3"/>
  <c r="AR1819" i="3"/>
  <c r="AQ1819" i="3"/>
  <c r="AP1819" i="3"/>
  <c r="AO1819" i="3"/>
  <c r="AN1819" i="3"/>
  <c r="AM1819" i="3"/>
  <c r="AL1819" i="3"/>
  <c r="AK1819" i="3"/>
  <c r="AJ1819" i="3"/>
  <c r="AI1819" i="3"/>
  <c r="AH1819" i="3"/>
  <c r="AG1819" i="3"/>
  <c r="AF1819" i="3"/>
  <c r="AD1819" i="3"/>
  <c r="AC1819" i="3"/>
  <c r="AA1819" i="3"/>
  <c r="Z1819" i="3"/>
  <c r="X1819" i="3"/>
  <c r="W1819" i="3"/>
  <c r="U1819" i="3"/>
  <c r="T1819" i="3"/>
  <c r="BC1818" i="3"/>
  <c r="BB1818" i="3"/>
  <c r="BA1818" i="3"/>
  <c r="AZ1818" i="3"/>
  <c r="AY1818" i="3"/>
  <c r="AX1818" i="3"/>
  <c r="AW1818" i="3"/>
  <c r="AV1818" i="3"/>
  <c r="AU1818" i="3"/>
  <c r="AT1818" i="3"/>
  <c r="AS1818" i="3"/>
  <c r="AR1818" i="3"/>
  <c r="AQ1818" i="3"/>
  <c r="AP1818" i="3"/>
  <c r="AO1818" i="3"/>
  <c r="AN1818" i="3"/>
  <c r="AM1818" i="3"/>
  <c r="AL1818" i="3"/>
  <c r="AK1818" i="3"/>
  <c r="AJ1818" i="3"/>
  <c r="AI1818" i="3"/>
  <c r="AH1818" i="3"/>
  <c r="AG1818" i="3"/>
  <c r="AF1818" i="3"/>
  <c r="AD1818" i="3"/>
  <c r="AC1818" i="3"/>
  <c r="AA1818" i="3"/>
  <c r="Z1818" i="3"/>
  <c r="X1818" i="3"/>
  <c r="W1818" i="3"/>
  <c r="U1818" i="3"/>
  <c r="T1818" i="3"/>
  <c r="BC1817" i="3"/>
  <c r="BB1817" i="3"/>
  <c r="BA1817" i="3"/>
  <c r="AZ1817" i="3"/>
  <c r="AY1817" i="3"/>
  <c r="AX1817" i="3"/>
  <c r="AW1817" i="3"/>
  <c r="AV1817" i="3"/>
  <c r="AU1817" i="3"/>
  <c r="AT1817" i="3"/>
  <c r="AS1817" i="3"/>
  <c r="AR1817" i="3"/>
  <c r="AQ1817" i="3"/>
  <c r="AP1817" i="3"/>
  <c r="AO1817" i="3"/>
  <c r="AN1817" i="3"/>
  <c r="AM1817" i="3"/>
  <c r="AL1817" i="3"/>
  <c r="AK1817" i="3"/>
  <c r="AJ1817" i="3"/>
  <c r="AI1817" i="3"/>
  <c r="AH1817" i="3"/>
  <c r="AG1817" i="3"/>
  <c r="AF1817" i="3"/>
  <c r="AD1817" i="3"/>
  <c r="AC1817" i="3"/>
  <c r="AA1817" i="3"/>
  <c r="Z1817" i="3"/>
  <c r="X1817" i="3"/>
  <c r="W1817" i="3"/>
  <c r="U1817" i="3"/>
  <c r="T1817" i="3"/>
  <c r="BC1816" i="3"/>
  <c r="BB1816" i="3"/>
  <c r="BA1816" i="3"/>
  <c r="AZ1816" i="3"/>
  <c r="AY1816" i="3"/>
  <c r="AX1816" i="3"/>
  <c r="AW1816" i="3"/>
  <c r="AV1816" i="3"/>
  <c r="AU1816" i="3"/>
  <c r="AT1816" i="3"/>
  <c r="AS1816" i="3"/>
  <c r="AR1816" i="3"/>
  <c r="AQ1816" i="3"/>
  <c r="AP1816" i="3"/>
  <c r="AO1816" i="3"/>
  <c r="AN1816" i="3"/>
  <c r="AM1816" i="3"/>
  <c r="AL1816" i="3"/>
  <c r="AK1816" i="3"/>
  <c r="AJ1816" i="3"/>
  <c r="AI1816" i="3"/>
  <c r="AH1816" i="3"/>
  <c r="AG1816" i="3"/>
  <c r="AF1816" i="3"/>
  <c r="AD1816" i="3"/>
  <c r="AC1816" i="3"/>
  <c r="AA1816" i="3"/>
  <c r="Z1816" i="3"/>
  <c r="X1816" i="3"/>
  <c r="W1816" i="3"/>
  <c r="U1816" i="3"/>
  <c r="T1816" i="3"/>
  <c r="BC1815" i="3"/>
  <c r="BB1815" i="3"/>
  <c r="BA1815" i="3"/>
  <c r="AZ1815" i="3"/>
  <c r="AY1815" i="3"/>
  <c r="AX1815" i="3"/>
  <c r="AW1815" i="3"/>
  <c r="AV1815" i="3"/>
  <c r="AU1815" i="3"/>
  <c r="AT1815" i="3"/>
  <c r="AS1815" i="3"/>
  <c r="AR1815" i="3"/>
  <c r="AQ1815" i="3"/>
  <c r="AP1815" i="3"/>
  <c r="AO1815" i="3"/>
  <c r="AN1815" i="3"/>
  <c r="AM1815" i="3"/>
  <c r="AL1815" i="3"/>
  <c r="AK1815" i="3"/>
  <c r="AJ1815" i="3"/>
  <c r="AI1815" i="3"/>
  <c r="AH1815" i="3"/>
  <c r="AG1815" i="3"/>
  <c r="AF1815" i="3"/>
  <c r="AD1815" i="3"/>
  <c r="AC1815" i="3"/>
  <c r="AA1815" i="3"/>
  <c r="Z1815" i="3"/>
  <c r="X1815" i="3"/>
  <c r="W1815" i="3"/>
  <c r="U1815" i="3"/>
  <c r="T1815" i="3"/>
  <c r="BC1814" i="3"/>
  <c r="BB1814" i="3"/>
  <c r="BA1814" i="3"/>
  <c r="AZ1814" i="3"/>
  <c r="AY1814" i="3"/>
  <c r="AX1814" i="3"/>
  <c r="AW1814" i="3"/>
  <c r="AV1814" i="3"/>
  <c r="AU1814" i="3"/>
  <c r="AT1814" i="3"/>
  <c r="AS1814" i="3"/>
  <c r="AR1814" i="3"/>
  <c r="AQ1814" i="3"/>
  <c r="AP1814" i="3"/>
  <c r="AO1814" i="3"/>
  <c r="AN1814" i="3"/>
  <c r="AM1814" i="3"/>
  <c r="AL1814" i="3"/>
  <c r="AK1814" i="3"/>
  <c r="AJ1814" i="3"/>
  <c r="AI1814" i="3"/>
  <c r="AH1814" i="3"/>
  <c r="AG1814" i="3"/>
  <c r="AF1814" i="3"/>
  <c r="AD1814" i="3"/>
  <c r="AC1814" i="3"/>
  <c r="AA1814" i="3"/>
  <c r="Z1814" i="3"/>
  <c r="X1814" i="3"/>
  <c r="W1814" i="3"/>
  <c r="U1814" i="3"/>
  <c r="T1814" i="3"/>
  <c r="BC1813" i="3"/>
  <c r="BB1813" i="3"/>
  <c r="BA1813" i="3"/>
  <c r="AZ1813" i="3"/>
  <c r="AY1813" i="3"/>
  <c r="AX1813" i="3"/>
  <c r="AW1813" i="3"/>
  <c r="AV1813" i="3"/>
  <c r="AU1813" i="3"/>
  <c r="AT1813" i="3"/>
  <c r="AS1813" i="3"/>
  <c r="AR1813" i="3"/>
  <c r="AQ1813" i="3"/>
  <c r="AP1813" i="3"/>
  <c r="AO1813" i="3"/>
  <c r="AN1813" i="3"/>
  <c r="AM1813" i="3"/>
  <c r="AL1813" i="3"/>
  <c r="AK1813" i="3"/>
  <c r="AJ1813" i="3"/>
  <c r="AI1813" i="3"/>
  <c r="AH1813" i="3"/>
  <c r="AG1813" i="3"/>
  <c r="AF1813" i="3"/>
  <c r="AD1813" i="3"/>
  <c r="AC1813" i="3"/>
  <c r="AA1813" i="3"/>
  <c r="Z1813" i="3"/>
  <c r="X1813" i="3"/>
  <c r="W1813" i="3"/>
  <c r="U1813" i="3"/>
  <c r="T1813" i="3"/>
  <c r="BC1812" i="3"/>
  <c r="BB1812" i="3"/>
  <c r="BA1812" i="3"/>
  <c r="AZ1812" i="3"/>
  <c r="AY1812" i="3"/>
  <c r="AX1812" i="3"/>
  <c r="AW1812" i="3"/>
  <c r="AV1812" i="3"/>
  <c r="AU1812" i="3"/>
  <c r="AT1812" i="3"/>
  <c r="AS1812" i="3"/>
  <c r="AR1812" i="3"/>
  <c r="AQ1812" i="3"/>
  <c r="AP1812" i="3"/>
  <c r="AO1812" i="3"/>
  <c r="AN1812" i="3"/>
  <c r="AM1812" i="3"/>
  <c r="AL1812" i="3"/>
  <c r="AK1812" i="3"/>
  <c r="AJ1812" i="3"/>
  <c r="AI1812" i="3"/>
  <c r="AH1812" i="3"/>
  <c r="AG1812" i="3"/>
  <c r="AF1812" i="3"/>
  <c r="AD1812" i="3"/>
  <c r="AC1812" i="3"/>
  <c r="AA1812" i="3"/>
  <c r="Z1812" i="3"/>
  <c r="X1812" i="3"/>
  <c r="W1812" i="3"/>
  <c r="U1812" i="3"/>
  <c r="T1812" i="3"/>
  <c r="BC1811" i="3"/>
  <c r="BB1811" i="3"/>
  <c r="BA1811" i="3"/>
  <c r="AZ1811" i="3"/>
  <c r="AY1811" i="3"/>
  <c r="AX1811" i="3"/>
  <c r="AW1811" i="3"/>
  <c r="AV1811" i="3"/>
  <c r="AU1811" i="3"/>
  <c r="AT1811" i="3"/>
  <c r="AS1811" i="3"/>
  <c r="AR1811" i="3"/>
  <c r="AQ1811" i="3"/>
  <c r="AP1811" i="3"/>
  <c r="AO1811" i="3"/>
  <c r="AN1811" i="3"/>
  <c r="AM1811" i="3"/>
  <c r="AL1811" i="3"/>
  <c r="AK1811" i="3"/>
  <c r="AJ1811" i="3"/>
  <c r="AI1811" i="3"/>
  <c r="AH1811" i="3"/>
  <c r="AG1811" i="3"/>
  <c r="AF1811" i="3"/>
  <c r="AD1811" i="3"/>
  <c r="AC1811" i="3"/>
  <c r="AA1811" i="3"/>
  <c r="Z1811" i="3"/>
  <c r="X1811" i="3"/>
  <c r="W1811" i="3"/>
  <c r="U1811" i="3"/>
  <c r="T1811" i="3"/>
  <c r="BC1810" i="3"/>
  <c r="BB1810" i="3"/>
  <c r="BA1810" i="3"/>
  <c r="AZ1810" i="3"/>
  <c r="AY1810" i="3"/>
  <c r="AX1810" i="3"/>
  <c r="AW1810" i="3"/>
  <c r="AV1810" i="3"/>
  <c r="AU1810" i="3"/>
  <c r="AT1810" i="3"/>
  <c r="AS1810" i="3"/>
  <c r="AR1810" i="3"/>
  <c r="AQ1810" i="3"/>
  <c r="AP1810" i="3"/>
  <c r="AO1810" i="3"/>
  <c r="AN1810" i="3"/>
  <c r="AM1810" i="3"/>
  <c r="AL1810" i="3"/>
  <c r="AK1810" i="3"/>
  <c r="AJ1810" i="3"/>
  <c r="AI1810" i="3"/>
  <c r="AH1810" i="3"/>
  <c r="AG1810" i="3"/>
  <c r="AF1810" i="3"/>
  <c r="AD1810" i="3"/>
  <c r="AC1810" i="3"/>
  <c r="AA1810" i="3"/>
  <c r="Z1810" i="3"/>
  <c r="X1810" i="3"/>
  <c r="W1810" i="3"/>
  <c r="U1810" i="3"/>
  <c r="T1810" i="3"/>
  <c r="BC1809" i="3"/>
  <c r="BB1809" i="3"/>
  <c r="BA1809" i="3"/>
  <c r="AZ1809" i="3"/>
  <c r="AY1809" i="3"/>
  <c r="AX1809" i="3"/>
  <c r="AW1809" i="3"/>
  <c r="AV1809" i="3"/>
  <c r="AU1809" i="3"/>
  <c r="AT1809" i="3"/>
  <c r="AS1809" i="3"/>
  <c r="AR1809" i="3"/>
  <c r="AQ1809" i="3"/>
  <c r="AP1809" i="3"/>
  <c r="AO1809" i="3"/>
  <c r="AN1809" i="3"/>
  <c r="AM1809" i="3"/>
  <c r="AL1809" i="3"/>
  <c r="AK1809" i="3"/>
  <c r="AJ1809" i="3"/>
  <c r="AI1809" i="3"/>
  <c r="AH1809" i="3"/>
  <c r="AG1809" i="3"/>
  <c r="AF1809" i="3"/>
  <c r="AD1809" i="3"/>
  <c r="AC1809" i="3"/>
  <c r="AA1809" i="3"/>
  <c r="Z1809" i="3"/>
  <c r="X1809" i="3"/>
  <c r="W1809" i="3"/>
  <c r="U1809" i="3"/>
  <c r="T1809" i="3"/>
  <c r="BC1808" i="3"/>
  <c r="BB1808" i="3"/>
  <c r="BA1808" i="3"/>
  <c r="AZ1808" i="3"/>
  <c r="AY1808" i="3"/>
  <c r="AX1808" i="3"/>
  <c r="AW1808" i="3"/>
  <c r="AV1808" i="3"/>
  <c r="AU1808" i="3"/>
  <c r="AT1808" i="3"/>
  <c r="AS1808" i="3"/>
  <c r="AR1808" i="3"/>
  <c r="AQ1808" i="3"/>
  <c r="AP1808" i="3"/>
  <c r="AO1808" i="3"/>
  <c r="AN1808" i="3"/>
  <c r="AM1808" i="3"/>
  <c r="AL1808" i="3"/>
  <c r="AK1808" i="3"/>
  <c r="AJ1808" i="3"/>
  <c r="AI1808" i="3"/>
  <c r="AH1808" i="3"/>
  <c r="AG1808" i="3"/>
  <c r="AF1808" i="3"/>
  <c r="AD1808" i="3"/>
  <c r="AC1808" i="3"/>
  <c r="AA1808" i="3"/>
  <c r="Z1808" i="3"/>
  <c r="X1808" i="3"/>
  <c r="W1808" i="3"/>
  <c r="U1808" i="3"/>
  <c r="T1808" i="3"/>
  <c r="BC1807" i="3"/>
  <c r="BB1807" i="3"/>
  <c r="BA1807" i="3"/>
  <c r="AZ1807" i="3"/>
  <c r="AY1807" i="3"/>
  <c r="AX1807" i="3"/>
  <c r="AW1807" i="3"/>
  <c r="AV1807" i="3"/>
  <c r="AU1807" i="3"/>
  <c r="AT1807" i="3"/>
  <c r="AS1807" i="3"/>
  <c r="AR1807" i="3"/>
  <c r="AQ1807" i="3"/>
  <c r="AP1807" i="3"/>
  <c r="AO1807" i="3"/>
  <c r="AN1807" i="3"/>
  <c r="AM1807" i="3"/>
  <c r="AL1807" i="3"/>
  <c r="AK1807" i="3"/>
  <c r="AJ1807" i="3"/>
  <c r="AI1807" i="3"/>
  <c r="AH1807" i="3"/>
  <c r="AG1807" i="3"/>
  <c r="AF1807" i="3"/>
  <c r="AD1807" i="3"/>
  <c r="AC1807" i="3"/>
  <c r="AA1807" i="3"/>
  <c r="Z1807" i="3"/>
  <c r="X1807" i="3"/>
  <c r="W1807" i="3"/>
  <c r="U1807" i="3"/>
  <c r="T1807" i="3"/>
  <c r="BC1806" i="3"/>
  <c r="BB1806" i="3"/>
  <c r="BA1806" i="3"/>
  <c r="AZ1806" i="3"/>
  <c r="AY1806" i="3"/>
  <c r="AX1806" i="3"/>
  <c r="AW1806" i="3"/>
  <c r="AV1806" i="3"/>
  <c r="AU1806" i="3"/>
  <c r="AT1806" i="3"/>
  <c r="AS1806" i="3"/>
  <c r="AR1806" i="3"/>
  <c r="AQ1806" i="3"/>
  <c r="AP1806" i="3"/>
  <c r="AO1806" i="3"/>
  <c r="AN1806" i="3"/>
  <c r="AM1806" i="3"/>
  <c r="AL1806" i="3"/>
  <c r="AK1806" i="3"/>
  <c r="AJ1806" i="3"/>
  <c r="AI1806" i="3"/>
  <c r="AH1806" i="3"/>
  <c r="AG1806" i="3"/>
  <c r="AF1806" i="3"/>
  <c r="AD1806" i="3"/>
  <c r="AC1806" i="3"/>
  <c r="AA1806" i="3"/>
  <c r="Z1806" i="3"/>
  <c r="X1806" i="3"/>
  <c r="W1806" i="3"/>
  <c r="U1806" i="3"/>
  <c r="T1806" i="3"/>
  <c r="BC1805" i="3"/>
  <c r="BB1805" i="3"/>
  <c r="BA1805" i="3"/>
  <c r="AZ1805" i="3"/>
  <c r="AY1805" i="3"/>
  <c r="AX1805" i="3"/>
  <c r="AW1805" i="3"/>
  <c r="AV1805" i="3"/>
  <c r="AU1805" i="3"/>
  <c r="AT1805" i="3"/>
  <c r="AS1805" i="3"/>
  <c r="AR1805" i="3"/>
  <c r="AQ1805" i="3"/>
  <c r="AP1805" i="3"/>
  <c r="AO1805" i="3"/>
  <c r="AN1805" i="3"/>
  <c r="AM1805" i="3"/>
  <c r="AL1805" i="3"/>
  <c r="AK1805" i="3"/>
  <c r="AJ1805" i="3"/>
  <c r="AI1805" i="3"/>
  <c r="AH1805" i="3"/>
  <c r="AG1805" i="3"/>
  <c r="AF1805" i="3"/>
  <c r="AD1805" i="3"/>
  <c r="AC1805" i="3"/>
  <c r="AA1805" i="3"/>
  <c r="Z1805" i="3"/>
  <c r="X1805" i="3"/>
  <c r="W1805" i="3"/>
  <c r="U1805" i="3"/>
  <c r="T1805" i="3"/>
  <c r="BC1804" i="3"/>
  <c r="BB1804" i="3"/>
  <c r="BA1804" i="3"/>
  <c r="AZ1804" i="3"/>
  <c r="AY1804" i="3"/>
  <c r="AX1804" i="3"/>
  <c r="AW1804" i="3"/>
  <c r="AV1804" i="3"/>
  <c r="AU1804" i="3"/>
  <c r="AT1804" i="3"/>
  <c r="AS1804" i="3"/>
  <c r="AR1804" i="3"/>
  <c r="AQ1804" i="3"/>
  <c r="AP1804" i="3"/>
  <c r="AO1804" i="3"/>
  <c r="AN1804" i="3"/>
  <c r="AM1804" i="3"/>
  <c r="AL1804" i="3"/>
  <c r="AK1804" i="3"/>
  <c r="AJ1804" i="3"/>
  <c r="AI1804" i="3"/>
  <c r="AH1804" i="3"/>
  <c r="AG1804" i="3"/>
  <c r="AF1804" i="3"/>
  <c r="AD1804" i="3"/>
  <c r="AC1804" i="3"/>
  <c r="AA1804" i="3"/>
  <c r="Z1804" i="3"/>
  <c r="X1804" i="3"/>
  <c r="W1804" i="3"/>
  <c r="U1804" i="3"/>
  <c r="T1804" i="3"/>
  <c r="BC1803" i="3"/>
  <c r="BB1803" i="3"/>
  <c r="BA1803" i="3"/>
  <c r="AZ1803" i="3"/>
  <c r="AY1803" i="3"/>
  <c r="AX1803" i="3"/>
  <c r="AW1803" i="3"/>
  <c r="AV1803" i="3"/>
  <c r="AU1803" i="3"/>
  <c r="AT1803" i="3"/>
  <c r="AS1803" i="3"/>
  <c r="AR1803" i="3"/>
  <c r="AQ1803" i="3"/>
  <c r="AP1803" i="3"/>
  <c r="AO1803" i="3"/>
  <c r="AN1803" i="3"/>
  <c r="AM1803" i="3"/>
  <c r="AL1803" i="3"/>
  <c r="AK1803" i="3"/>
  <c r="AJ1803" i="3"/>
  <c r="AI1803" i="3"/>
  <c r="AH1803" i="3"/>
  <c r="AG1803" i="3"/>
  <c r="AF1803" i="3"/>
  <c r="AD1803" i="3"/>
  <c r="AC1803" i="3"/>
  <c r="AA1803" i="3"/>
  <c r="Z1803" i="3"/>
  <c r="X1803" i="3"/>
  <c r="W1803" i="3"/>
  <c r="U1803" i="3"/>
  <c r="T1803" i="3"/>
  <c r="BC1802" i="3"/>
  <c r="BB1802" i="3"/>
  <c r="BA1802" i="3"/>
  <c r="AZ1802" i="3"/>
  <c r="AY1802" i="3"/>
  <c r="AX1802" i="3"/>
  <c r="AW1802" i="3"/>
  <c r="AV1802" i="3"/>
  <c r="AU1802" i="3"/>
  <c r="AT1802" i="3"/>
  <c r="AS1802" i="3"/>
  <c r="AR1802" i="3"/>
  <c r="AQ1802" i="3"/>
  <c r="AP1802" i="3"/>
  <c r="AO1802" i="3"/>
  <c r="AN1802" i="3"/>
  <c r="AM1802" i="3"/>
  <c r="AL1802" i="3"/>
  <c r="AK1802" i="3"/>
  <c r="AJ1802" i="3"/>
  <c r="AI1802" i="3"/>
  <c r="AH1802" i="3"/>
  <c r="AG1802" i="3"/>
  <c r="AF1802" i="3"/>
  <c r="AD1802" i="3"/>
  <c r="AC1802" i="3"/>
  <c r="AA1802" i="3"/>
  <c r="Z1802" i="3"/>
  <c r="X1802" i="3"/>
  <c r="W1802" i="3"/>
  <c r="U1802" i="3"/>
  <c r="T1802" i="3"/>
  <c r="BC1801" i="3"/>
  <c r="BB1801" i="3"/>
  <c r="BA1801" i="3"/>
  <c r="AZ1801" i="3"/>
  <c r="AY1801" i="3"/>
  <c r="AX1801" i="3"/>
  <c r="AW1801" i="3"/>
  <c r="AV1801" i="3"/>
  <c r="AU1801" i="3"/>
  <c r="AT1801" i="3"/>
  <c r="AS1801" i="3"/>
  <c r="AR1801" i="3"/>
  <c r="AQ1801" i="3"/>
  <c r="AP1801" i="3"/>
  <c r="AO1801" i="3"/>
  <c r="AN1801" i="3"/>
  <c r="AM1801" i="3"/>
  <c r="AL1801" i="3"/>
  <c r="AK1801" i="3"/>
  <c r="AJ1801" i="3"/>
  <c r="AI1801" i="3"/>
  <c r="AH1801" i="3"/>
  <c r="AG1801" i="3"/>
  <c r="AF1801" i="3"/>
  <c r="AD1801" i="3"/>
  <c r="AC1801" i="3"/>
  <c r="AA1801" i="3"/>
  <c r="Z1801" i="3"/>
  <c r="X1801" i="3"/>
  <c r="W1801" i="3"/>
  <c r="U1801" i="3"/>
  <c r="T1801" i="3"/>
  <c r="BC1800" i="3"/>
  <c r="BB1800" i="3"/>
  <c r="BA1800" i="3"/>
  <c r="AZ1800" i="3"/>
  <c r="AY1800" i="3"/>
  <c r="AX1800" i="3"/>
  <c r="AW1800" i="3"/>
  <c r="AV1800" i="3"/>
  <c r="AU1800" i="3"/>
  <c r="AT1800" i="3"/>
  <c r="AS1800" i="3"/>
  <c r="AR1800" i="3"/>
  <c r="AQ1800" i="3"/>
  <c r="AP1800" i="3"/>
  <c r="AO1800" i="3"/>
  <c r="AN1800" i="3"/>
  <c r="AM1800" i="3"/>
  <c r="AL1800" i="3"/>
  <c r="AK1800" i="3"/>
  <c r="AJ1800" i="3"/>
  <c r="AI1800" i="3"/>
  <c r="AH1800" i="3"/>
  <c r="AG1800" i="3"/>
  <c r="AF1800" i="3"/>
  <c r="AD1800" i="3"/>
  <c r="AC1800" i="3"/>
  <c r="AA1800" i="3"/>
  <c r="Z1800" i="3"/>
  <c r="X1800" i="3"/>
  <c r="W1800" i="3"/>
  <c r="U1800" i="3"/>
  <c r="T1800" i="3"/>
  <c r="BC1799" i="3"/>
  <c r="BB1799" i="3"/>
  <c r="BA1799" i="3"/>
  <c r="AZ1799" i="3"/>
  <c r="AY1799" i="3"/>
  <c r="AX1799" i="3"/>
  <c r="AW1799" i="3"/>
  <c r="AV1799" i="3"/>
  <c r="AU1799" i="3"/>
  <c r="AT1799" i="3"/>
  <c r="AS1799" i="3"/>
  <c r="AR1799" i="3"/>
  <c r="AQ1799" i="3"/>
  <c r="AP1799" i="3"/>
  <c r="AO1799" i="3"/>
  <c r="AN1799" i="3"/>
  <c r="AM1799" i="3"/>
  <c r="AL1799" i="3"/>
  <c r="AK1799" i="3"/>
  <c r="AJ1799" i="3"/>
  <c r="AI1799" i="3"/>
  <c r="AH1799" i="3"/>
  <c r="AG1799" i="3"/>
  <c r="AF1799" i="3"/>
  <c r="AD1799" i="3"/>
  <c r="AC1799" i="3"/>
  <c r="AA1799" i="3"/>
  <c r="Z1799" i="3"/>
  <c r="X1799" i="3"/>
  <c r="W1799" i="3"/>
  <c r="U1799" i="3"/>
  <c r="T1799" i="3"/>
  <c r="BC1798" i="3"/>
  <c r="BB1798" i="3"/>
  <c r="BA1798" i="3"/>
  <c r="AZ1798" i="3"/>
  <c r="AY1798" i="3"/>
  <c r="AX1798" i="3"/>
  <c r="AW1798" i="3"/>
  <c r="AV1798" i="3"/>
  <c r="AU1798" i="3"/>
  <c r="AT1798" i="3"/>
  <c r="AS1798" i="3"/>
  <c r="AR1798" i="3"/>
  <c r="AQ1798" i="3"/>
  <c r="AP1798" i="3"/>
  <c r="AO1798" i="3"/>
  <c r="AN1798" i="3"/>
  <c r="AM1798" i="3"/>
  <c r="AL1798" i="3"/>
  <c r="AK1798" i="3"/>
  <c r="AJ1798" i="3"/>
  <c r="AI1798" i="3"/>
  <c r="AH1798" i="3"/>
  <c r="AG1798" i="3"/>
  <c r="AF1798" i="3"/>
  <c r="AD1798" i="3"/>
  <c r="AC1798" i="3"/>
  <c r="AA1798" i="3"/>
  <c r="Z1798" i="3"/>
  <c r="X1798" i="3"/>
  <c r="W1798" i="3"/>
  <c r="U1798" i="3"/>
  <c r="T1798" i="3"/>
  <c r="BC1797" i="3"/>
  <c r="BB1797" i="3"/>
  <c r="BA1797" i="3"/>
  <c r="AZ1797" i="3"/>
  <c r="AY1797" i="3"/>
  <c r="AX1797" i="3"/>
  <c r="AW1797" i="3"/>
  <c r="AV1797" i="3"/>
  <c r="AU1797" i="3"/>
  <c r="AT1797" i="3"/>
  <c r="AS1797" i="3"/>
  <c r="AR1797" i="3"/>
  <c r="AQ1797" i="3"/>
  <c r="AP1797" i="3"/>
  <c r="AO1797" i="3"/>
  <c r="AN1797" i="3"/>
  <c r="AM1797" i="3"/>
  <c r="AL1797" i="3"/>
  <c r="AK1797" i="3"/>
  <c r="AJ1797" i="3"/>
  <c r="AI1797" i="3"/>
  <c r="AH1797" i="3"/>
  <c r="AG1797" i="3"/>
  <c r="AF1797" i="3"/>
  <c r="AD1797" i="3"/>
  <c r="AC1797" i="3"/>
  <c r="AA1797" i="3"/>
  <c r="Z1797" i="3"/>
  <c r="X1797" i="3"/>
  <c r="W1797" i="3"/>
  <c r="U1797" i="3"/>
  <c r="T1797" i="3"/>
  <c r="BC1796" i="3"/>
  <c r="BB1796" i="3"/>
  <c r="BA1796" i="3"/>
  <c r="AZ1796" i="3"/>
  <c r="AY1796" i="3"/>
  <c r="AX1796" i="3"/>
  <c r="AW1796" i="3"/>
  <c r="AV1796" i="3"/>
  <c r="AU1796" i="3"/>
  <c r="AT1796" i="3"/>
  <c r="AS1796" i="3"/>
  <c r="AR1796" i="3"/>
  <c r="AQ1796" i="3"/>
  <c r="AP1796" i="3"/>
  <c r="AO1796" i="3"/>
  <c r="AN1796" i="3"/>
  <c r="AM1796" i="3"/>
  <c r="AL1796" i="3"/>
  <c r="AK1796" i="3"/>
  <c r="AJ1796" i="3"/>
  <c r="AI1796" i="3"/>
  <c r="AH1796" i="3"/>
  <c r="AG1796" i="3"/>
  <c r="AF1796" i="3"/>
  <c r="AD1796" i="3"/>
  <c r="AC1796" i="3"/>
  <c r="AA1796" i="3"/>
  <c r="Z1796" i="3"/>
  <c r="X1796" i="3"/>
  <c r="W1796" i="3"/>
  <c r="U1796" i="3"/>
  <c r="T1796" i="3"/>
  <c r="BC1795" i="3"/>
  <c r="BB1795" i="3"/>
  <c r="BA1795" i="3"/>
  <c r="AZ1795" i="3"/>
  <c r="AY1795" i="3"/>
  <c r="AX1795" i="3"/>
  <c r="AW1795" i="3"/>
  <c r="AV1795" i="3"/>
  <c r="AU1795" i="3"/>
  <c r="AT1795" i="3"/>
  <c r="AS1795" i="3"/>
  <c r="AR1795" i="3"/>
  <c r="AQ1795" i="3"/>
  <c r="AP1795" i="3"/>
  <c r="AO1795" i="3"/>
  <c r="AN1795" i="3"/>
  <c r="AM1795" i="3"/>
  <c r="AL1795" i="3"/>
  <c r="AK1795" i="3"/>
  <c r="AJ1795" i="3"/>
  <c r="AI1795" i="3"/>
  <c r="AH1795" i="3"/>
  <c r="AG1795" i="3"/>
  <c r="AF1795" i="3"/>
  <c r="AD1795" i="3"/>
  <c r="AC1795" i="3"/>
  <c r="AA1795" i="3"/>
  <c r="Z1795" i="3"/>
  <c r="X1795" i="3"/>
  <c r="W1795" i="3"/>
  <c r="U1795" i="3"/>
  <c r="T1795" i="3"/>
  <c r="BC1794" i="3"/>
  <c r="BB1794" i="3"/>
  <c r="BA1794" i="3"/>
  <c r="AZ1794" i="3"/>
  <c r="AY1794" i="3"/>
  <c r="AX1794" i="3"/>
  <c r="AW1794" i="3"/>
  <c r="AV1794" i="3"/>
  <c r="AU1794" i="3"/>
  <c r="AT1794" i="3"/>
  <c r="AS1794" i="3"/>
  <c r="AR1794" i="3"/>
  <c r="AQ1794" i="3"/>
  <c r="AP1794" i="3"/>
  <c r="AO1794" i="3"/>
  <c r="AN1794" i="3"/>
  <c r="AM1794" i="3"/>
  <c r="AL1794" i="3"/>
  <c r="AK1794" i="3"/>
  <c r="AJ1794" i="3"/>
  <c r="AI1794" i="3"/>
  <c r="AH1794" i="3"/>
  <c r="AG1794" i="3"/>
  <c r="AF1794" i="3"/>
  <c r="AD1794" i="3"/>
  <c r="AC1794" i="3"/>
  <c r="AA1794" i="3"/>
  <c r="Z1794" i="3"/>
  <c r="X1794" i="3"/>
  <c r="W1794" i="3"/>
  <c r="U1794" i="3"/>
  <c r="T1794" i="3"/>
  <c r="BC1793" i="3"/>
  <c r="BB1793" i="3"/>
  <c r="BA1793" i="3"/>
  <c r="AZ1793" i="3"/>
  <c r="AY1793" i="3"/>
  <c r="AX1793" i="3"/>
  <c r="AW1793" i="3"/>
  <c r="AV1793" i="3"/>
  <c r="AU1793" i="3"/>
  <c r="AT1793" i="3"/>
  <c r="AS1793" i="3"/>
  <c r="AR1793" i="3"/>
  <c r="AQ1793" i="3"/>
  <c r="AP1793" i="3"/>
  <c r="AO1793" i="3"/>
  <c r="AN1793" i="3"/>
  <c r="AM1793" i="3"/>
  <c r="AL1793" i="3"/>
  <c r="AK1793" i="3"/>
  <c r="AJ1793" i="3"/>
  <c r="AI1793" i="3"/>
  <c r="AH1793" i="3"/>
  <c r="AG1793" i="3"/>
  <c r="AF1793" i="3"/>
  <c r="AD1793" i="3"/>
  <c r="AC1793" i="3"/>
  <c r="AA1793" i="3"/>
  <c r="Z1793" i="3"/>
  <c r="X1793" i="3"/>
  <c r="W1793" i="3"/>
  <c r="U1793" i="3"/>
  <c r="T1793" i="3"/>
  <c r="BC1792" i="3"/>
  <c r="BB1792" i="3"/>
  <c r="BA1792" i="3"/>
  <c r="AZ1792" i="3"/>
  <c r="AY1792" i="3"/>
  <c r="AX1792" i="3"/>
  <c r="AW1792" i="3"/>
  <c r="AV1792" i="3"/>
  <c r="AU1792" i="3"/>
  <c r="AT1792" i="3"/>
  <c r="AS1792" i="3"/>
  <c r="AR1792" i="3"/>
  <c r="AQ1792" i="3"/>
  <c r="AP1792" i="3"/>
  <c r="AO1792" i="3"/>
  <c r="AN1792" i="3"/>
  <c r="AM1792" i="3"/>
  <c r="AL1792" i="3"/>
  <c r="AK1792" i="3"/>
  <c r="AJ1792" i="3"/>
  <c r="AI1792" i="3"/>
  <c r="AH1792" i="3"/>
  <c r="AG1792" i="3"/>
  <c r="AF1792" i="3"/>
  <c r="AD1792" i="3"/>
  <c r="AC1792" i="3"/>
  <c r="AA1792" i="3"/>
  <c r="Z1792" i="3"/>
  <c r="X1792" i="3"/>
  <c r="W1792" i="3"/>
  <c r="U1792" i="3"/>
  <c r="T1792" i="3"/>
  <c r="BC1791" i="3"/>
  <c r="BB1791" i="3"/>
  <c r="BA1791" i="3"/>
  <c r="AZ1791" i="3"/>
  <c r="AY1791" i="3"/>
  <c r="AX1791" i="3"/>
  <c r="AW1791" i="3"/>
  <c r="AV1791" i="3"/>
  <c r="AU1791" i="3"/>
  <c r="AT1791" i="3"/>
  <c r="AS1791" i="3"/>
  <c r="AR1791" i="3"/>
  <c r="AQ1791" i="3"/>
  <c r="AP1791" i="3"/>
  <c r="AO1791" i="3"/>
  <c r="AN1791" i="3"/>
  <c r="AM1791" i="3"/>
  <c r="AL1791" i="3"/>
  <c r="AK1791" i="3"/>
  <c r="AJ1791" i="3"/>
  <c r="AI1791" i="3"/>
  <c r="AH1791" i="3"/>
  <c r="AG1791" i="3"/>
  <c r="AF1791" i="3"/>
  <c r="AD1791" i="3"/>
  <c r="AC1791" i="3"/>
  <c r="AA1791" i="3"/>
  <c r="Z1791" i="3"/>
  <c r="X1791" i="3"/>
  <c r="W1791" i="3"/>
  <c r="U1791" i="3"/>
  <c r="T1791" i="3"/>
  <c r="BC1790" i="3"/>
  <c r="BB1790" i="3"/>
  <c r="BA1790" i="3"/>
  <c r="AZ1790" i="3"/>
  <c r="AY1790" i="3"/>
  <c r="AX1790" i="3"/>
  <c r="AW1790" i="3"/>
  <c r="AV1790" i="3"/>
  <c r="AU1790" i="3"/>
  <c r="AT1790" i="3"/>
  <c r="AS1790" i="3"/>
  <c r="AR1790" i="3"/>
  <c r="AQ1790" i="3"/>
  <c r="AP1790" i="3"/>
  <c r="AO1790" i="3"/>
  <c r="AN1790" i="3"/>
  <c r="AM1790" i="3"/>
  <c r="AL1790" i="3"/>
  <c r="AK1790" i="3"/>
  <c r="AJ1790" i="3"/>
  <c r="AI1790" i="3"/>
  <c r="AH1790" i="3"/>
  <c r="AG1790" i="3"/>
  <c r="AF1790" i="3"/>
  <c r="AD1790" i="3"/>
  <c r="AC1790" i="3"/>
  <c r="AA1790" i="3"/>
  <c r="Z1790" i="3"/>
  <c r="X1790" i="3"/>
  <c r="W1790" i="3"/>
  <c r="U1790" i="3"/>
  <c r="T1790" i="3"/>
  <c r="BC1789" i="3"/>
  <c r="BB1789" i="3"/>
  <c r="BA1789" i="3"/>
  <c r="AZ1789" i="3"/>
  <c r="AY1789" i="3"/>
  <c r="AX1789" i="3"/>
  <c r="AW1789" i="3"/>
  <c r="AV1789" i="3"/>
  <c r="AU1789" i="3"/>
  <c r="AT1789" i="3"/>
  <c r="AS1789" i="3"/>
  <c r="AR1789" i="3"/>
  <c r="AQ1789" i="3"/>
  <c r="AP1789" i="3"/>
  <c r="AO1789" i="3"/>
  <c r="AN1789" i="3"/>
  <c r="AM1789" i="3"/>
  <c r="AL1789" i="3"/>
  <c r="AK1789" i="3"/>
  <c r="AJ1789" i="3"/>
  <c r="AI1789" i="3"/>
  <c r="AH1789" i="3"/>
  <c r="AG1789" i="3"/>
  <c r="AF1789" i="3"/>
  <c r="AD1789" i="3"/>
  <c r="AC1789" i="3"/>
  <c r="AA1789" i="3"/>
  <c r="Z1789" i="3"/>
  <c r="X1789" i="3"/>
  <c r="W1789" i="3"/>
  <c r="U1789" i="3"/>
  <c r="T1789" i="3"/>
  <c r="BC1788" i="3"/>
  <c r="BB1788" i="3"/>
  <c r="BA1788" i="3"/>
  <c r="AZ1788" i="3"/>
  <c r="AY1788" i="3"/>
  <c r="AX1788" i="3"/>
  <c r="AW1788" i="3"/>
  <c r="AV1788" i="3"/>
  <c r="AU1788" i="3"/>
  <c r="AT1788" i="3"/>
  <c r="AS1788" i="3"/>
  <c r="AR1788" i="3"/>
  <c r="AQ1788" i="3"/>
  <c r="AP1788" i="3"/>
  <c r="AO1788" i="3"/>
  <c r="AN1788" i="3"/>
  <c r="AM1788" i="3"/>
  <c r="AL1788" i="3"/>
  <c r="AK1788" i="3"/>
  <c r="AJ1788" i="3"/>
  <c r="AI1788" i="3"/>
  <c r="AH1788" i="3"/>
  <c r="AG1788" i="3"/>
  <c r="AF1788" i="3"/>
  <c r="AD1788" i="3"/>
  <c r="AC1788" i="3"/>
  <c r="AA1788" i="3"/>
  <c r="Z1788" i="3"/>
  <c r="X1788" i="3"/>
  <c r="W1788" i="3"/>
  <c r="U1788" i="3"/>
  <c r="T1788" i="3"/>
  <c r="BC1787" i="3"/>
  <c r="BB1787" i="3"/>
  <c r="BA1787" i="3"/>
  <c r="AZ1787" i="3"/>
  <c r="AY1787" i="3"/>
  <c r="AX1787" i="3"/>
  <c r="AW1787" i="3"/>
  <c r="AV1787" i="3"/>
  <c r="AU1787" i="3"/>
  <c r="AT1787" i="3"/>
  <c r="AS1787" i="3"/>
  <c r="AR1787" i="3"/>
  <c r="AQ1787" i="3"/>
  <c r="AP1787" i="3"/>
  <c r="AO1787" i="3"/>
  <c r="AN1787" i="3"/>
  <c r="AM1787" i="3"/>
  <c r="AL1787" i="3"/>
  <c r="AK1787" i="3"/>
  <c r="AJ1787" i="3"/>
  <c r="AI1787" i="3"/>
  <c r="AH1787" i="3"/>
  <c r="AG1787" i="3"/>
  <c r="AF1787" i="3"/>
  <c r="AD1787" i="3"/>
  <c r="AC1787" i="3"/>
  <c r="AA1787" i="3"/>
  <c r="Z1787" i="3"/>
  <c r="X1787" i="3"/>
  <c r="W1787" i="3"/>
  <c r="U1787" i="3"/>
  <c r="T1787" i="3"/>
  <c r="BC1786" i="3"/>
  <c r="BB1786" i="3"/>
  <c r="BA1786" i="3"/>
  <c r="AZ1786" i="3"/>
  <c r="AY1786" i="3"/>
  <c r="AX1786" i="3"/>
  <c r="AW1786" i="3"/>
  <c r="AV1786" i="3"/>
  <c r="AU1786" i="3"/>
  <c r="AT1786" i="3"/>
  <c r="AS1786" i="3"/>
  <c r="AR1786" i="3"/>
  <c r="AQ1786" i="3"/>
  <c r="AP1786" i="3"/>
  <c r="AO1786" i="3"/>
  <c r="AN1786" i="3"/>
  <c r="AM1786" i="3"/>
  <c r="AL1786" i="3"/>
  <c r="AK1786" i="3"/>
  <c r="AJ1786" i="3"/>
  <c r="AI1786" i="3"/>
  <c r="AH1786" i="3"/>
  <c r="AG1786" i="3"/>
  <c r="AF1786" i="3"/>
  <c r="AD1786" i="3"/>
  <c r="AC1786" i="3"/>
  <c r="AA1786" i="3"/>
  <c r="Z1786" i="3"/>
  <c r="X1786" i="3"/>
  <c r="W1786" i="3"/>
  <c r="U1786" i="3"/>
  <c r="T1786" i="3"/>
  <c r="BC1785" i="3"/>
  <c r="BB1785" i="3"/>
  <c r="BA1785" i="3"/>
  <c r="AZ1785" i="3"/>
  <c r="AY1785" i="3"/>
  <c r="AX1785" i="3"/>
  <c r="AW1785" i="3"/>
  <c r="AV1785" i="3"/>
  <c r="AU1785" i="3"/>
  <c r="AT1785" i="3"/>
  <c r="AS1785" i="3"/>
  <c r="AR1785" i="3"/>
  <c r="AQ1785" i="3"/>
  <c r="AP1785" i="3"/>
  <c r="AO1785" i="3"/>
  <c r="AN1785" i="3"/>
  <c r="AM1785" i="3"/>
  <c r="AL1785" i="3"/>
  <c r="AK1785" i="3"/>
  <c r="AJ1785" i="3"/>
  <c r="AI1785" i="3"/>
  <c r="AH1785" i="3"/>
  <c r="AG1785" i="3"/>
  <c r="AF1785" i="3"/>
  <c r="AD1785" i="3"/>
  <c r="AC1785" i="3"/>
  <c r="AA1785" i="3"/>
  <c r="Z1785" i="3"/>
  <c r="X1785" i="3"/>
  <c r="W1785" i="3"/>
  <c r="U1785" i="3"/>
  <c r="T1785" i="3"/>
  <c r="BC1784" i="3"/>
  <c r="BB1784" i="3"/>
  <c r="BA1784" i="3"/>
  <c r="AZ1784" i="3"/>
  <c r="AY1784" i="3"/>
  <c r="AX1784" i="3"/>
  <c r="AW1784" i="3"/>
  <c r="AV1784" i="3"/>
  <c r="AU1784" i="3"/>
  <c r="AT1784" i="3"/>
  <c r="AS1784" i="3"/>
  <c r="AR1784" i="3"/>
  <c r="AQ1784" i="3"/>
  <c r="AP1784" i="3"/>
  <c r="AO1784" i="3"/>
  <c r="AN1784" i="3"/>
  <c r="AM1784" i="3"/>
  <c r="AL1784" i="3"/>
  <c r="AK1784" i="3"/>
  <c r="AJ1784" i="3"/>
  <c r="AI1784" i="3"/>
  <c r="AH1784" i="3"/>
  <c r="AG1784" i="3"/>
  <c r="AF1784" i="3"/>
  <c r="AD1784" i="3"/>
  <c r="AC1784" i="3"/>
  <c r="AA1784" i="3"/>
  <c r="Z1784" i="3"/>
  <c r="X1784" i="3"/>
  <c r="W1784" i="3"/>
  <c r="U1784" i="3"/>
  <c r="T1784" i="3"/>
  <c r="BC1783" i="3"/>
  <c r="BB1783" i="3"/>
  <c r="BA1783" i="3"/>
  <c r="AZ1783" i="3"/>
  <c r="AY1783" i="3"/>
  <c r="AX1783" i="3"/>
  <c r="AW1783" i="3"/>
  <c r="AV1783" i="3"/>
  <c r="AU1783" i="3"/>
  <c r="AT1783" i="3"/>
  <c r="AS1783" i="3"/>
  <c r="AR1783" i="3"/>
  <c r="AQ1783" i="3"/>
  <c r="AP1783" i="3"/>
  <c r="AO1783" i="3"/>
  <c r="AN1783" i="3"/>
  <c r="AM1783" i="3"/>
  <c r="AL1783" i="3"/>
  <c r="AK1783" i="3"/>
  <c r="AJ1783" i="3"/>
  <c r="AI1783" i="3"/>
  <c r="AH1783" i="3"/>
  <c r="AG1783" i="3"/>
  <c r="AF1783" i="3"/>
  <c r="AD1783" i="3"/>
  <c r="AC1783" i="3"/>
  <c r="AA1783" i="3"/>
  <c r="Z1783" i="3"/>
  <c r="X1783" i="3"/>
  <c r="W1783" i="3"/>
  <c r="U1783" i="3"/>
  <c r="T1783" i="3"/>
  <c r="BC1782" i="3"/>
  <c r="BB1782" i="3"/>
  <c r="BA1782" i="3"/>
  <c r="AZ1782" i="3"/>
  <c r="AY1782" i="3"/>
  <c r="AX1782" i="3"/>
  <c r="AW1782" i="3"/>
  <c r="AV1782" i="3"/>
  <c r="AU1782" i="3"/>
  <c r="AT1782" i="3"/>
  <c r="AS1782" i="3"/>
  <c r="AR1782" i="3"/>
  <c r="AQ1782" i="3"/>
  <c r="AP1782" i="3"/>
  <c r="AO1782" i="3"/>
  <c r="AN1782" i="3"/>
  <c r="AM1782" i="3"/>
  <c r="AL1782" i="3"/>
  <c r="AK1782" i="3"/>
  <c r="AJ1782" i="3"/>
  <c r="AI1782" i="3"/>
  <c r="AH1782" i="3"/>
  <c r="AG1782" i="3"/>
  <c r="AF1782" i="3"/>
  <c r="AD1782" i="3"/>
  <c r="AC1782" i="3"/>
  <c r="AA1782" i="3"/>
  <c r="Z1782" i="3"/>
  <c r="X1782" i="3"/>
  <c r="W1782" i="3"/>
  <c r="U1782" i="3"/>
  <c r="T1782" i="3"/>
  <c r="BC1781" i="3"/>
  <c r="BB1781" i="3"/>
  <c r="BA1781" i="3"/>
  <c r="AZ1781" i="3"/>
  <c r="AY1781" i="3"/>
  <c r="AX1781" i="3"/>
  <c r="AW1781" i="3"/>
  <c r="AV1781" i="3"/>
  <c r="AU1781" i="3"/>
  <c r="AT1781" i="3"/>
  <c r="AS1781" i="3"/>
  <c r="AR1781" i="3"/>
  <c r="AQ1781" i="3"/>
  <c r="AP1781" i="3"/>
  <c r="AO1781" i="3"/>
  <c r="AN1781" i="3"/>
  <c r="AM1781" i="3"/>
  <c r="AL1781" i="3"/>
  <c r="AK1781" i="3"/>
  <c r="AJ1781" i="3"/>
  <c r="AI1781" i="3"/>
  <c r="AH1781" i="3"/>
  <c r="AG1781" i="3"/>
  <c r="AF1781" i="3"/>
  <c r="AD1781" i="3"/>
  <c r="AC1781" i="3"/>
  <c r="AA1781" i="3"/>
  <c r="Z1781" i="3"/>
  <c r="X1781" i="3"/>
  <c r="W1781" i="3"/>
  <c r="U1781" i="3"/>
  <c r="T1781" i="3"/>
  <c r="BC1780" i="3"/>
  <c r="BB1780" i="3"/>
  <c r="BA1780" i="3"/>
  <c r="AZ1780" i="3"/>
  <c r="AY1780" i="3"/>
  <c r="AX1780" i="3"/>
  <c r="AW1780" i="3"/>
  <c r="AV1780" i="3"/>
  <c r="AU1780" i="3"/>
  <c r="AT1780" i="3"/>
  <c r="AS1780" i="3"/>
  <c r="AR1780" i="3"/>
  <c r="AQ1780" i="3"/>
  <c r="AP1780" i="3"/>
  <c r="AO1780" i="3"/>
  <c r="AN1780" i="3"/>
  <c r="AM1780" i="3"/>
  <c r="AL1780" i="3"/>
  <c r="AK1780" i="3"/>
  <c r="AJ1780" i="3"/>
  <c r="AI1780" i="3"/>
  <c r="AH1780" i="3"/>
  <c r="AG1780" i="3"/>
  <c r="AF1780" i="3"/>
  <c r="AD1780" i="3"/>
  <c r="AC1780" i="3"/>
  <c r="AA1780" i="3"/>
  <c r="Z1780" i="3"/>
  <c r="X1780" i="3"/>
  <c r="W1780" i="3"/>
  <c r="U1780" i="3"/>
  <c r="T1780" i="3"/>
  <c r="BC1779" i="3"/>
  <c r="BB1779" i="3"/>
  <c r="BA1779" i="3"/>
  <c r="AZ1779" i="3"/>
  <c r="AY1779" i="3"/>
  <c r="AX1779" i="3"/>
  <c r="AW1779" i="3"/>
  <c r="AV1779" i="3"/>
  <c r="AU1779" i="3"/>
  <c r="AT1779" i="3"/>
  <c r="AS1779" i="3"/>
  <c r="AR1779" i="3"/>
  <c r="AQ1779" i="3"/>
  <c r="AP1779" i="3"/>
  <c r="AO1779" i="3"/>
  <c r="AN1779" i="3"/>
  <c r="AM1779" i="3"/>
  <c r="AL1779" i="3"/>
  <c r="AK1779" i="3"/>
  <c r="AJ1779" i="3"/>
  <c r="AI1779" i="3"/>
  <c r="AH1779" i="3"/>
  <c r="AG1779" i="3"/>
  <c r="AF1779" i="3"/>
  <c r="AD1779" i="3"/>
  <c r="AC1779" i="3"/>
  <c r="AA1779" i="3"/>
  <c r="Z1779" i="3"/>
  <c r="X1779" i="3"/>
  <c r="W1779" i="3"/>
  <c r="U1779" i="3"/>
  <c r="T1779" i="3"/>
  <c r="BC1778" i="3"/>
  <c r="BB1778" i="3"/>
  <c r="BA1778" i="3"/>
  <c r="AZ1778" i="3"/>
  <c r="AY1778" i="3"/>
  <c r="AX1778" i="3"/>
  <c r="AW1778" i="3"/>
  <c r="AV1778" i="3"/>
  <c r="AU1778" i="3"/>
  <c r="AT1778" i="3"/>
  <c r="AS1778" i="3"/>
  <c r="AR1778" i="3"/>
  <c r="AQ1778" i="3"/>
  <c r="AP1778" i="3"/>
  <c r="AO1778" i="3"/>
  <c r="AN1778" i="3"/>
  <c r="AM1778" i="3"/>
  <c r="AL1778" i="3"/>
  <c r="AK1778" i="3"/>
  <c r="AJ1778" i="3"/>
  <c r="AI1778" i="3"/>
  <c r="AH1778" i="3"/>
  <c r="AG1778" i="3"/>
  <c r="AF1778" i="3"/>
  <c r="AD1778" i="3"/>
  <c r="AC1778" i="3"/>
  <c r="AA1778" i="3"/>
  <c r="Z1778" i="3"/>
  <c r="X1778" i="3"/>
  <c r="W1778" i="3"/>
  <c r="U1778" i="3"/>
  <c r="T1778" i="3"/>
  <c r="BC1777" i="3"/>
  <c r="BB1777" i="3"/>
  <c r="BA1777" i="3"/>
  <c r="AZ1777" i="3"/>
  <c r="AY1777" i="3"/>
  <c r="AX1777" i="3"/>
  <c r="AW1777" i="3"/>
  <c r="AV1777" i="3"/>
  <c r="AU1777" i="3"/>
  <c r="AT1777" i="3"/>
  <c r="AS1777" i="3"/>
  <c r="AR1777" i="3"/>
  <c r="AQ1777" i="3"/>
  <c r="AP1777" i="3"/>
  <c r="AO1777" i="3"/>
  <c r="AN1777" i="3"/>
  <c r="AM1777" i="3"/>
  <c r="AL1777" i="3"/>
  <c r="AK1777" i="3"/>
  <c r="AJ1777" i="3"/>
  <c r="AI1777" i="3"/>
  <c r="AH1777" i="3"/>
  <c r="AG1777" i="3"/>
  <c r="AF1777" i="3"/>
  <c r="AD1777" i="3"/>
  <c r="AC1777" i="3"/>
  <c r="AA1777" i="3"/>
  <c r="Z1777" i="3"/>
  <c r="X1777" i="3"/>
  <c r="W1777" i="3"/>
  <c r="U1777" i="3"/>
  <c r="T1777" i="3"/>
  <c r="BC1776" i="3"/>
  <c r="BB1776" i="3"/>
  <c r="BA1776" i="3"/>
  <c r="AZ1776" i="3"/>
  <c r="AY1776" i="3"/>
  <c r="AX1776" i="3"/>
  <c r="AW1776" i="3"/>
  <c r="AV1776" i="3"/>
  <c r="AU1776" i="3"/>
  <c r="AT1776" i="3"/>
  <c r="AS1776" i="3"/>
  <c r="AR1776" i="3"/>
  <c r="AQ1776" i="3"/>
  <c r="AP1776" i="3"/>
  <c r="AO1776" i="3"/>
  <c r="AN1776" i="3"/>
  <c r="AM1776" i="3"/>
  <c r="AL1776" i="3"/>
  <c r="AK1776" i="3"/>
  <c r="AJ1776" i="3"/>
  <c r="AI1776" i="3"/>
  <c r="AH1776" i="3"/>
  <c r="AG1776" i="3"/>
  <c r="AF1776" i="3"/>
  <c r="AD1776" i="3"/>
  <c r="AC1776" i="3"/>
  <c r="AA1776" i="3"/>
  <c r="Z1776" i="3"/>
  <c r="X1776" i="3"/>
  <c r="W1776" i="3"/>
  <c r="U1776" i="3"/>
  <c r="T1776" i="3"/>
  <c r="BC1775" i="3"/>
  <c r="BB1775" i="3"/>
  <c r="BA1775" i="3"/>
  <c r="AZ1775" i="3"/>
  <c r="AY1775" i="3"/>
  <c r="AX1775" i="3"/>
  <c r="AW1775" i="3"/>
  <c r="AV1775" i="3"/>
  <c r="AU1775" i="3"/>
  <c r="AT1775" i="3"/>
  <c r="AS1775" i="3"/>
  <c r="AR1775" i="3"/>
  <c r="AQ1775" i="3"/>
  <c r="AP1775" i="3"/>
  <c r="AO1775" i="3"/>
  <c r="AN1775" i="3"/>
  <c r="AM1775" i="3"/>
  <c r="AL1775" i="3"/>
  <c r="AK1775" i="3"/>
  <c r="AJ1775" i="3"/>
  <c r="AI1775" i="3"/>
  <c r="AH1775" i="3"/>
  <c r="AG1775" i="3"/>
  <c r="AF1775" i="3"/>
  <c r="AD1775" i="3"/>
  <c r="AC1775" i="3"/>
  <c r="AA1775" i="3"/>
  <c r="Z1775" i="3"/>
  <c r="X1775" i="3"/>
  <c r="W1775" i="3"/>
  <c r="U1775" i="3"/>
  <c r="T1775" i="3"/>
  <c r="BC1774" i="3"/>
  <c r="BB1774" i="3"/>
  <c r="BA1774" i="3"/>
  <c r="AZ1774" i="3"/>
  <c r="AY1774" i="3"/>
  <c r="AX1774" i="3"/>
  <c r="AW1774" i="3"/>
  <c r="AV1774" i="3"/>
  <c r="AU1774" i="3"/>
  <c r="AT1774" i="3"/>
  <c r="AS1774" i="3"/>
  <c r="AR1774" i="3"/>
  <c r="AQ1774" i="3"/>
  <c r="AP1774" i="3"/>
  <c r="AO1774" i="3"/>
  <c r="AN1774" i="3"/>
  <c r="AM1774" i="3"/>
  <c r="AL1774" i="3"/>
  <c r="AK1774" i="3"/>
  <c r="AJ1774" i="3"/>
  <c r="AI1774" i="3"/>
  <c r="AH1774" i="3"/>
  <c r="AG1774" i="3"/>
  <c r="AF1774" i="3"/>
  <c r="AD1774" i="3"/>
  <c r="AC1774" i="3"/>
  <c r="AA1774" i="3"/>
  <c r="Z1774" i="3"/>
  <c r="X1774" i="3"/>
  <c r="W1774" i="3"/>
  <c r="U1774" i="3"/>
  <c r="T1774" i="3"/>
  <c r="BC1773" i="3"/>
  <c r="BB1773" i="3"/>
  <c r="BA1773" i="3"/>
  <c r="AZ1773" i="3"/>
  <c r="AY1773" i="3"/>
  <c r="AX1773" i="3"/>
  <c r="AW1773" i="3"/>
  <c r="AV1773" i="3"/>
  <c r="AU1773" i="3"/>
  <c r="AT1773" i="3"/>
  <c r="AS1773" i="3"/>
  <c r="AR1773" i="3"/>
  <c r="AQ1773" i="3"/>
  <c r="AP1773" i="3"/>
  <c r="AO1773" i="3"/>
  <c r="AN1773" i="3"/>
  <c r="AM1773" i="3"/>
  <c r="AL1773" i="3"/>
  <c r="AK1773" i="3"/>
  <c r="AJ1773" i="3"/>
  <c r="AI1773" i="3"/>
  <c r="AH1773" i="3"/>
  <c r="AG1773" i="3"/>
  <c r="AF1773" i="3"/>
  <c r="AD1773" i="3"/>
  <c r="AC1773" i="3"/>
  <c r="AA1773" i="3"/>
  <c r="Z1773" i="3"/>
  <c r="X1773" i="3"/>
  <c r="W1773" i="3"/>
  <c r="U1773" i="3"/>
  <c r="T1773" i="3"/>
  <c r="BC1772" i="3"/>
  <c r="BB1772" i="3"/>
  <c r="BA1772" i="3"/>
  <c r="AZ1772" i="3"/>
  <c r="AY1772" i="3"/>
  <c r="AX1772" i="3"/>
  <c r="AW1772" i="3"/>
  <c r="AV1772" i="3"/>
  <c r="AU1772" i="3"/>
  <c r="AT1772" i="3"/>
  <c r="AS1772" i="3"/>
  <c r="AR1772" i="3"/>
  <c r="AQ1772" i="3"/>
  <c r="AP1772" i="3"/>
  <c r="AO1772" i="3"/>
  <c r="AN1772" i="3"/>
  <c r="AM1772" i="3"/>
  <c r="AL1772" i="3"/>
  <c r="AK1772" i="3"/>
  <c r="AJ1772" i="3"/>
  <c r="AI1772" i="3"/>
  <c r="AH1772" i="3"/>
  <c r="AG1772" i="3"/>
  <c r="AF1772" i="3"/>
  <c r="AD1772" i="3"/>
  <c r="AC1772" i="3"/>
  <c r="AA1772" i="3"/>
  <c r="Z1772" i="3"/>
  <c r="X1772" i="3"/>
  <c r="W1772" i="3"/>
  <c r="U1772" i="3"/>
  <c r="T1772" i="3"/>
  <c r="BC1771" i="3"/>
  <c r="BB1771" i="3"/>
  <c r="BA1771" i="3"/>
  <c r="AZ1771" i="3"/>
  <c r="AY1771" i="3"/>
  <c r="AX1771" i="3"/>
  <c r="AW1771" i="3"/>
  <c r="AV1771" i="3"/>
  <c r="AU1771" i="3"/>
  <c r="AT1771" i="3"/>
  <c r="AS1771" i="3"/>
  <c r="AR1771" i="3"/>
  <c r="AQ1771" i="3"/>
  <c r="AP1771" i="3"/>
  <c r="AO1771" i="3"/>
  <c r="AN1771" i="3"/>
  <c r="AM1771" i="3"/>
  <c r="AL1771" i="3"/>
  <c r="AK1771" i="3"/>
  <c r="AJ1771" i="3"/>
  <c r="AI1771" i="3"/>
  <c r="AH1771" i="3"/>
  <c r="AG1771" i="3"/>
  <c r="AF1771" i="3"/>
  <c r="AD1771" i="3"/>
  <c r="AC1771" i="3"/>
  <c r="AA1771" i="3"/>
  <c r="Z1771" i="3"/>
  <c r="X1771" i="3"/>
  <c r="W1771" i="3"/>
  <c r="U1771" i="3"/>
  <c r="T1771" i="3"/>
  <c r="BC1770" i="3"/>
  <c r="BB1770" i="3"/>
  <c r="BA1770" i="3"/>
  <c r="AZ1770" i="3"/>
  <c r="AY1770" i="3"/>
  <c r="AX1770" i="3"/>
  <c r="AW1770" i="3"/>
  <c r="AV1770" i="3"/>
  <c r="AU1770" i="3"/>
  <c r="AT1770" i="3"/>
  <c r="AS1770" i="3"/>
  <c r="AR1770" i="3"/>
  <c r="AQ1770" i="3"/>
  <c r="AP1770" i="3"/>
  <c r="AO1770" i="3"/>
  <c r="AN1770" i="3"/>
  <c r="AM1770" i="3"/>
  <c r="AL1770" i="3"/>
  <c r="AK1770" i="3"/>
  <c r="AJ1770" i="3"/>
  <c r="AI1770" i="3"/>
  <c r="AH1770" i="3"/>
  <c r="AG1770" i="3"/>
  <c r="AF1770" i="3"/>
  <c r="AD1770" i="3"/>
  <c r="AC1770" i="3"/>
  <c r="AA1770" i="3"/>
  <c r="Z1770" i="3"/>
  <c r="X1770" i="3"/>
  <c r="W1770" i="3"/>
  <c r="U1770" i="3"/>
  <c r="T1770" i="3"/>
  <c r="BC1769" i="3"/>
  <c r="BB1769" i="3"/>
  <c r="BA1769" i="3"/>
  <c r="AZ1769" i="3"/>
  <c r="AY1769" i="3"/>
  <c r="AX1769" i="3"/>
  <c r="AW1769" i="3"/>
  <c r="AV1769" i="3"/>
  <c r="AU1769" i="3"/>
  <c r="AT1769" i="3"/>
  <c r="AS1769" i="3"/>
  <c r="AR1769" i="3"/>
  <c r="AQ1769" i="3"/>
  <c r="AP1769" i="3"/>
  <c r="AO1769" i="3"/>
  <c r="AN1769" i="3"/>
  <c r="AM1769" i="3"/>
  <c r="AL1769" i="3"/>
  <c r="AK1769" i="3"/>
  <c r="AJ1769" i="3"/>
  <c r="AI1769" i="3"/>
  <c r="AH1769" i="3"/>
  <c r="AG1769" i="3"/>
  <c r="AF1769" i="3"/>
  <c r="AD1769" i="3"/>
  <c r="AC1769" i="3"/>
  <c r="AA1769" i="3"/>
  <c r="Z1769" i="3"/>
  <c r="X1769" i="3"/>
  <c r="W1769" i="3"/>
  <c r="U1769" i="3"/>
  <c r="T1769" i="3"/>
  <c r="BC1768" i="3"/>
  <c r="BB1768" i="3"/>
  <c r="BA1768" i="3"/>
  <c r="AZ1768" i="3"/>
  <c r="AY1768" i="3"/>
  <c r="AX1768" i="3"/>
  <c r="AW1768" i="3"/>
  <c r="AV1768" i="3"/>
  <c r="AU1768" i="3"/>
  <c r="AT1768" i="3"/>
  <c r="AS1768" i="3"/>
  <c r="AR1768" i="3"/>
  <c r="AQ1768" i="3"/>
  <c r="AP1768" i="3"/>
  <c r="AO1768" i="3"/>
  <c r="AN1768" i="3"/>
  <c r="AM1768" i="3"/>
  <c r="AL1768" i="3"/>
  <c r="AK1768" i="3"/>
  <c r="AJ1768" i="3"/>
  <c r="AI1768" i="3"/>
  <c r="AH1768" i="3"/>
  <c r="AG1768" i="3"/>
  <c r="AF1768" i="3"/>
  <c r="AD1768" i="3"/>
  <c r="AC1768" i="3"/>
  <c r="AA1768" i="3"/>
  <c r="Z1768" i="3"/>
  <c r="X1768" i="3"/>
  <c r="W1768" i="3"/>
  <c r="U1768" i="3"/>
  <c r="T1768" i="3"/>
  <c r="BC1767" i="3"/>
  <c r="BB1767" i="3"/>
  <c r="BA1767" i="3"/>
  <c r="AZ1767" i="3"/>
  <c r="AY1767" i="3"/>
  <c r="AX1767" i="3"/>
  <c r="AW1767" i="3"/>
  <c r="AV1767" i="3"/>
  <c r="AU1767" i="3"/>
  <c r="AT1767" i="3"/>
  <c r="AS1767" i="3"/>
  <c r="AR1767" i="3"/>
  <c r="AQ1767" i="3"/>
  <c r="AP1767" i="3"/>
  <c r="AO1767" i="3"/>
  <c r="AN1767" i="3"/>
  <c r="AM1767" i="3"/>
  <c r="AL1767" i="3"/>
  <c r="AK1767" i="3"/>
  <c r="AJ1767" i="3"/>
  <c r="AI1767" i="3"/>
  <c r="AH1767" i="3"/>
  <c r="AG1767" i="3"/>
  <c r="AF1767" i="3"/>
  <c r="AD1767" i="3"/>
  <c r="AC1767" i="3"/>
  <c r="AA1767" i="3"/>
  <c r="Z1767" i="3"/>
  <c r="X1767" i="3"/>
  <c r="W1767" i="3"/>
  <c r="U1767" i="3"/>
  <c r="T1767" i="3"/>
  <c r="BC1766" i="3"/>
  <c r="BB1766" i="3"/>
  <c r="BA1766" i="3"/>
  <c r="AZ1766" i="3"/>
  <c r="AY1766" i="3"/>
  <c r="AX1766" i="3"/>
  <c r="AW1766" i="3"/>
  <c r="AV1766" i="3"/>
  <c r="AU1766" i="3"/>
  <c r="AT1766" i="3"/>
  <c r="AS1766" i="3"/>
  <c r="AR1766" i="3"/>
  <c r="AQ1766" i="3"/>
  <c r="AP1766" i="3"/>
  <c r="AO1766" i="3"/>
  <c r="AN1766" i="3"/>
  <c r="AM1766" i="3"/>
  <c r="AL1766" i="3"/>
  <c r="AK1766" i="3"/>
  <c r="AJ1766" i="3"/>
  <c r="AI1766" i="3"/>
  <c r="AH1766" i="3"/>
  <c r="AG1766" i="3"/>
  <c r="AF1766" i="3"/>
  <c r="AD1766" i="3"/>
  <c r="AC1766" i="3"/>
  <c r="AA1766" i="3"/>
  <c r="Z1766" i="3"/>
  <c r="X1766" i="3"/>
  <c r="W1766" i="3"/>
  <c r="U1766" i="3"/>
  <c r="T1766" i="3"/>
  <c r="BC1765" i="3"/>
  <c r="BB1765" i="3"/>
  <c r="BA1765" i="3"/>
  <c r="AZ1765" i="3"/>
  <c r="AY1765" i="3"/>
  <c r="AX1765" i="3"/>
  <c r="AW1765" i="3"/>
  <c r="AV1765" i="3"/>
  <c r="AU1765" i="3"/>
  <c r="AT1765" i="3"/>
  <c r="AS1765" i="3"/>
  <c r="AR1765" i="3"/>
  <c r="AQ1765" i="3"/>
  <c r="AP1765" i="3"/>
  <c r="AO1765" i="3"/>
  <c r="AN1765" i="3"/>
  <c r="AM1765" i="3"/>
  <c r="AL1765" i="3"/>
  <c r="AK1765" i="3"/>
  <c r="AJ1765" i="3"/>
  <c r="AI1765" i="3"/>
  <c r="AH1765" i="3"/>
  <c r="AG1765" i="3"/>
  <c r="AF1765" i="3"/>
  <c r="AD1765" i="3"/>
  <c r="AC1765" i="3"/>
  <c r="AA1765" i="3"/>
  <c r="Z1765" i="3"/>
  <c r="X1765" i="3"/>
  <c r="W1765" i="3"/>
  <c r="U1765" i="3"/>
  <c r="T1765" i="3"/>
  <c r="BC1764" i="3"/>
  <c r="BB1764" i="3"/>
  <c r="BA1764" i="3"/>
  <c r="AZ1764" i="3"/>
  <c r="AY1764" i="3"/>
  <c r="AX1764" i="3"/>
  <c r="AW1764" i="3"/>
  <c r="AV1764" i="3"/>
  <c r="AU1764" i="3"/>
  <c r="AT1764" i="3"/>
  <c r="AS1764" i="3"/>
  <c r="AR1764" i="3"/>
  <c r="AQ1764" i="3"/>
  <c r="AP1764" i="3"/>
  <c r="AO1764" i="3"/>
  <c r="AN1764" i="3"/>
  <c r="AM1764" i="3"/>
  <c r="AL1764" i="3"/>
  <c r="AK1764" i="3"/>
  <c r="AJ1764" i="3"/>
  <c r="AI1764" i="3"/>
  <c r="AH1764" i="3"/>
  <c r="AG1764" i="3"/>
  <c r="AF1764" i="3"/>
  <c r="AD1764" i="3"/>
  <c r="AC1764" i="3"/>
  <c r="AA1764" i="3"/>
  <c r="Z1764" i="3"/>
  <c r="X1764" i="3"/>
  <c r="W1764" i="3"/>
  <c r="U1764" i="3"/>
  <c r="T1764" i="3"/>
  <c r="BC1763" i="3"/>
  <c r="BB1763" i="3"/>
  <c r="BA1763" i="3"/>
  <c r="AZ1763" i="3"/>
  <c r="AY1763" i="3"/>
  <c r="AX1763" i="3"/>
  <c r="AW1763" i="3"/>
  <c r="AV1763" i="3"/>
  <c r="AU1763" i="3"/>
  <c r="AT1763" i="3"/>
  <c r="AS1763" i="3"/>
  <c r="AR1763" i="3"/>
  <c r="AQ1763" i="3"/>
  <c r="AP1763" i="3"/>
  <c r="AO1763" i="3"/>
  <c r="AN1763" i="3"/>
  <c r="AM1763" i="3"/>
  <c r="AL1763" i="3"/>
  <c r="AK1763" i="3"/>
  <c r="AJ1763" i="3"/>
  <c r="AI1763" i="3"/>
  <c r="AH1763" i="3"/>
  <c r="AG1763" i="3"/>
  <c r="AF1763" i="3"/>
  <c r="AD1763" i="3"/>
  <c r="AC1763" i="3"/>
  <c r="AA1763" i="3"/>
  <c r="Z1763" i="3"/>
  <c r="X1763" i="3"/>
  <c r="W1763" i="3"/>
  <c r="U1763" i="3"/>
  <c r="T1763" i="3"/>
  <c r="BC1762" i="3"/>
  <c r="BB1762" i="3"/>
  <c r="BA1762" i="3"/>
  <c r="AZ1762" i="3"/>
  <c r="AY1762" i="3"/>
  <c r="AX1762" i="3"/>
  <c r="AW1762" i="3"/>
  <c r="AV1762" i="3"/>
  <c r="AU1762" i="3"/>
  <c r="AT1762" i="3"/>
  <c r="AS1762" i="3"/>
  <c r="AR1762" i="3"/>
  <c r="AQ1762" i="3"/>
  <c r="AP1762" i="3"/>
  <c r="AO1762" i="3"/>
  <c r="AN1762" i="3"/>
  <c r="AM1762" i="3"/>
  <c r="AL1762" i="3"/>
  <c r="AK1762" i="3"/>
  <c r="AJ1762" i="3"/>
  <c r="AI1762" i="3"/>
  <c r="AH1762" i="3"/>
  <c r="AG1762" i="3"/>
  <c r="AF1762" i="3"/>
  <c r="AD1762" i="3"/>
  <c r="AC1762" i="3"/>
  <c r="AA1762" i="3"/>
  <c r="Z1762" i="3"/>
  <c r="X1762" i="3"/>
  <c r="W1762" i="3"/>
  <c r="U1762" i="3"/>
  <c r="T1762" i="3"/>
  <c r="BC1761" i="3"/>
  <c r="BB1761" i="3"/>
  <c r="BA1761" i="3"/>
  <c r="AZ1761" i="3"/>
  <c r="AY1761" i="3"/>
  <c r="AX1761" i="3"/>
  <c r="AW1761" i="3"/>
  <c r="AV1761" i="3"/>
  <c r="AU1761" i="3"/>
  <c r="AT1761" i="3"/>
  <c r="AS1761" i="3"/>
  <c r="AR1761" i="3"/>
  <c r="AQ1761" i="3"/>
  <c r="AP1761" i="3"/>
  <c r="AO1761" i="3"/>
  <c r="AN1761" i="3"/>
  <c r="AM1761" i="3"/>
  <c r="AL1761" i="3"/>
  <c r="AK1761" i="3"/>
  <c r="AJ1761" i="3"/>
  <c r="AI1761" i="3"/>
  <c r="AH1761" i="3"/>
  <c r="AG1761" i="3"/>
  <c r="AF1761" i="3"/>
  <c r="AD1761" i="3"/>
  <c r="AC1761" i="3"/>
  <c r="AA1761" i="3"/>
  <c r="Z1761" i="3"/>
  <c r="X1761" i="3"/>
  <c r="W1761" i="3"/>
  <c r="U1761" i="3"/>
  <c r="T1761" i="3"/>
  <c r="BC1760" i="3"/>
  <c r="BB1760" i="3"/>
  <c r="BA1760" i="3"/>
  <c r="AZ1760" i="3"/>
  <c r="AY1760" i="3"/>
  <c r="AX1760" i="3"/>
  <c r="AW1760" i="3"/>
  <c r="AV1760" i="3"/>
  <c r="AU1760" i="3"/>
  <c r="AT1760" i="3"/>
  <c r="AS1760" i="3"/>
  <c r="AR1760" i="3"/>
  <c r="AQ1760" i="3"/>
  <c r="AP1760" i="3"/>
  <c r="AO1760" i="3"/>
  <c r="AN1760" i="3"/>
  <c r="AM1760" i="3"/>
  <c r="AL1760" i="3"/>
  <c r="AK1760" i="3"/>
  <c r="AJ1760" i="3"/>
  <c r="AI1760" i="3"/>
  <c r="AH1760" i="3"/>
  <c r="AG1760" i="3"/>
  <c r="AF1760" i="3"/>
  <c r="AD1760" i="3"/>
  <c r="AC1760" i="3"/>
  <c r="AA1760" i="3"/>
  <c r="Z1760" i="3"/>
  <c r="X1760" i="3"/>
  <c r="W1760" i="3"/>
  <c r="U1760" i="3"/>
  <c r="T1760" i="3"/>
  <c r="BC1759" i="3"/>
  <c r="BB1759" i="3"/>
  <c r="BA1759" i="3"/>
  <c r="AZ1759" i="3"/>
  <c r="AY1759" i="3"/>
  <c r="AX1759" i="3"/>
  <c r="AW1759" i="3"/>
  <c r="AV1759" i="3"/>
  <c r="AU1759" i="3"/>
  <c r="AT1759" i="3"/>
  <c r="AS1759" i="3"/>
  <c r="AR1759" i="3"/>
  <c r="AQ1759" i="3"/>
  <c r="AP1759" i="3"/>
  <c r="AO1759" i="3"/>
  <c r="AN1759" i="3"/>
  <c r="AM1759" i="3"/>
  <c r="AL1759" i="3"/>
  <c r="AK1759" i="3"/>
  <c r="AJ1759" i="3"/>
  <c r="AI1759" i="3"/>
  <c r="AH1759" i="3"/>
  <c r="AG1759" i="3"/>
  <c r="AF1759" i="3"/>
  <c r="AD1759" i="3"/>
  <c r="AC1759" i="3"/>
  <c r="AA1759" i="3"/>
  <c r="Z1759" i="3"/>
  <c r="X1759" i="3"/>
  <c r="W1759" i="3"/>
  <c r="U1759" i="3"/>
  <c r="T1759" i="3"/>
  <c r="BC1758" i="3"/>
  <c r="BB1758" i="3"/>
  <c r="BA1758" i="3"/>
  <c r="AZ1758" i="3"/>
  <c r="AY1758" i="3"/>
  <c r="AX1758" i="3"/>
  <c r="AW1758" i="3"/>
  <c r="AV1758" i="3"/>
  <c r="AU1758" i="3"/>
  <c r="AT1758" i="3"/>
  <c r="AS1758" i="3"/>
  <c r="AR1758" i="3"/>
  <c r="AQ1758" i="3"/>
  <c r="AP1758" i="3"/>
  <c r="AO1758" i="3"/>
  <c r="AN1758" i="3"/>
  <c r="AM1758" i="3"/>
  <c r="AL1758" i="3"/>
  <c r="AK1758" i="3"/>
  <c r="AJ1758" i="3"/>
  <c r="AI1758" i="3"/>
  <c r="AH1758" i="3"/>
  <c r="AG1758" i="3"/>
  <c r="AF1758" i="3"/>
  <c r="AD1758" i="3"/>
  <c r="AC1758" i="3"/>
  <c r="AA1758" i="3"/>
  <c r="Z1758" i="3"/>
  <c r="X1758" i="3"/>
  <c r="W1758" i="3"/>
  <c r="U1758" i="3"/>
  <c r="T1758" i="3"/>
  <c r="BC1757" i="3"/>
  <c r="BB1757" i="3"/>
  <c r="BA1757" i="3"/>
  <c r="AZ1757" i="3"/>
  <c r="AY1757" i="3"/>
  <c r="AX1757" i="3"/>
  <c r="AW1757" i="3"/>
  <c r="AV1757" i="3"/>
  <c r="AU1757" i="3"/>
  <c r="AT1757" i="3"/>
  <c r="AS1757" i="3"/>
  <c r="AR1757" i="3"/>
  <c r="AQ1757" i="3"/>
  <c r="AP1757" i="3"/>
  <c r="AO1757" i="3"/>
  <c r="AN1757" i="3"/>
  <c r="AM1757" i="3"/>
  <c r="AL1757" i="3"/>
  <c r="AK1757" i="3"/>
  <c r="AJ1757" i="3"/>
  <c r="AI1757" i="3"/>
  <c r="AH1757" i="3"/>
  <c r="AG1757" i="3"/>
  <c r="AF1757" i="3"/>
  <c r="AD1757" i="3"/>
  <c r="AC1757" i="3"/>
  <c r="AA1757" i="3"/>
  <c r="Z1757" i="3"/>
  <c r="X1757" i="3"/>
  <c r="W1757" i="3"/>
  <c r="U1757" i="3"/>
  <c r="T1757" i="3"/>
  <c r="BC1756" i="3"/>
  <c r="BB1756" i="3"/>
  <c r="BA1756" i="3"/>
  <c r="AZ1756" i="3"/>
  <c r="AY1756" i="3"/>
  <c r="AX1756" i="3"/>
  <c r="AW1756" i="3"/>
  <c r="AV1756" i="3"/>
  <c r="AU1756" i="3"/>
  <c r="AT1756" i="3"/>
  <c r="AS1756" i="3"/>
  <c r="AR1756" i="3"/>
  <c r="AQ1756" i="3"/>
  <c r="AP1756" i="3"/>
  <c r="AO1756" i="3"/>
  <c r="AN1756" i="3"/>
  <c r="AM1756" i="3"/>
  <c r="AL1756" i="3"/>
  <c r="AK1756" i="3"/>
  <c r="AJ1756" i="3"/>
  <c r="AI1756" i="3"/>
  <c r="AH1756" i="3"/>
  <c r="AG1756" i="3"/>
  <c r="AF1756" i="3"/>
  <c r="AD1756" i="3"/>
  <c r="AC1756" i="3"/>
  <c r="AA1756" i="3"/>
  <c r="Z1756" i="3"/>
  <c r="X1756" i="3"/>
  <c r="W1756" i="3"/>
  <c r="U1756" i="3"/>
  <c r="T1756" i="3"/>
  <c r="BC1755" i="3"/>
  <c r="BB1755" i="3"/>
  <c r="BA1755" i="3"/>
  <c r="AZ1755" i="3"/>
  <c r="AY1755" i="3"/>
  <c r="AX1755" i="3"/>
  <c r="AW1755" i="3"/>
  <c r="AV1755" i="3"/>
  <c r="AU1755" i="3"/>
  <c r="AT1755" i="3"/>
  <c r="AS1755" i="3"/>
  <c r="AR1755" i="3"/>
  <c r="AQ1755" i="3"/>
  <c r="AP1755" i="3"/>
  <c r="AO1755" i="3"/>
  <c r="AN1755" i="3"/>
  <c r="AM1755" i="3"/>
  <c r="AL1755" i="3"/>
  <c r="AK1755" i="3"/>
  <c r="AJ1755" i="3"/>
  <c r="AI1755" i="3"/>
  <c r="AH1755" i="3"/>
  <c r="AG1755" i="3"/>
  <c r="AF1755" i="3"/>
  <c r="AD1755" i="3"/>
  <c r="AC1755" i="3"/>
  <c r="AA1755" i="3"/>
  <c r="Z1755" i="3"/>
  <c r="X1755" i="3"/>
  <c r="W1755" i="3"/>
  <c r="U1755" i="3"/>
  <c r="T1755" i="3"/>
  <c r="BC1754" i="3"/>
  <c r="BB1754" i="3"/>
  <c r="BA1754" i="3"/>
  <c r="AZ1754" i="3"/>
  <c r="AY1754" i="3"/>
  <c r="AX1754" i="3"/>
  <c r="AW1754" i="3"/>
  <c r="AV1754" i="3"/>
  <c r="AU1754" i="3"/>
  <c r="AT1754" i="3"/>
  <c r="AS1754" i="3"/>
  <c r="AR1754" i="3"/>
  <c r="AQ1754" i="3"/>
  <c r="AP1754" i="3"/>
  <c r="AO1754" i="3"/>
  <c r="AN1754" i="3"/>
  <c r="AM1754" i="3"/>
  <c r="AL1754" i="3"/>
  <c r="AK1754" i="3"/>
  <c r="AJ1754" i="3"/>
  <c r="AI1754" i="3"/>
  <c r="AH1754" i="3"/>
  <c r="AG1754" i="3"/>
  <c r="AF1754" i="3"/>
  <c r="AD1754" i="3"/>
  <c r="AC1754" i="3"/>
  <c r="AA1754" i="3"/>
  <c r="Z1754" i="3"/>
  <c r="X1754" i="3"/>
  <c r="W1754" i="3"/>
  <c r="U1754" i="3"/>
  <c r="T1754" i="3"/>
  <c r="BC1753" i="3"/>
  <c r="BB1753" i="3"/>
  <c r="BA1753" i="3"/>
  <c r="AZ1753" i="3"/>
  <c r="AY1753" i="3"/>
  <c r="AX1753" i="3"/>
  <c r="AW1753" i="3"/>
  <c r="AV1753" i="3"/>
  <c r="AU1753" i="3"/>
  <c r="AT1753" i="3"/>
  <c r="AS1753" i="3"/>
  <c r="AR1753" i="3"/>
  <c r="AQ1753" i="3"/>
  <c r="AP1753" i="3"/>
  <c r="AO1753" i="3"/>
  <c r="AN1753" i="3"/>
  <c r="AM1753" i="3"/>
  <c r="AL1753" i="3"/>
  <c r="AK1753" i="3"/>
  <c r="AJ1753" i="3"/>
  <c r="AI1753" i="3"/>
  <c r="AH1753" i="3"/>
  <c r="AG1753" i="3"/>
  <c r="AF1753" i="3"/>
  <c r="AD1753" i="3"/>
  <c r="AC1753" i="3"/>
  <c r="AA1753" i="3"/>
  <c r="Z1753" i="3"/>
  <c r="X1753" i="3"/>
  <c r="W1753" i="3"/>
  <c r="U1753" i="3"/>
  <c r="T1753" i="3"/>
  <c r="BC1752" i="3"/>
  <c r="BB1752" i="3"/>
  <c r="BA1752" i="3"/>
  <c r="AZ1752" i="3"/>
  <c r="AY1752" i="3"/>
  <c r="AX1752" i="3"/>
  <c r="AW1752" i="3"/>
  <c r="AV1752" i="3"/>
  <c r="AU1752" i="3"/>
  <c r="AT1752" i="3"/>
  <c r="AS1752" i="3"/>
  <c r="AR1752" i="3"/>
  <c r="AQ1752" i="3"/>
  <c r="AP1752" i="3"/>
  <c r="AO1752" i="3"/>
  <c r="AN1752" i="3"/>
  <c r="AM1752" i="3"/>
  <c r="AL1752" i="3"/>
  <c r="AK1752" i="3"/>
  <c r="AJ1752" i="3"/>
  <c r="AI1752" i="3"/>
  <c r="AH1752" i="3"/>
  <c r="AG1752" i="3"/>
  <c r="AF1752" i="3"/>
  <c r="AD1752" i="3"/>
  <c r="AC1752" i="3"/>
  <c r="AA1752" i="3"/>
  <c r="Z1752" i="3"/>
  <c r="X1752" i="3"/>
  <c r="W1752" i="3"/>
  <c r="U1752" i="3"/>
  <c r="T1752" i="3"/>
  <c r="BC1751" i="3"/>
  <c r="BB1751" i="3"/>
  <c r="BA1751" i="3"/>
  <c r="AZ1751" i="3"/>
  <c r="AY1751" i="3"/>
  <c r="AX1751" i="3"/>
  <c r="AW1751" i="3"/>
  <c r="AV1751" i="3"/>
  <c r="AU1751" i="3"/>
  <c r="AT1751" i="3"/>
  <c r="AS1751" i="3"/>
  <c r="AR1751" i="3"/>
  <c r="AQ1751" i="3"/>
  <c r="AP1751" i="3"/>
  <c r="AO1751" i="3"/>
  <c r="AN1751" i="3"/>
  <c r="AM1751" i="3"/>
  <c r="AL1751" i="3"/>
  <c r="AK1751" i="3"/>
  <c r="AJ1751" i="3"/>
  <c r="AI1751" i="3"/>
  <c r="AH1751" i="3"/>
  <c r="AG1751" i="3"/>
  <c r="AF1751" i="3"/>
  <c r="AD1751" i="3"/>
  <c r="AC1751" i="3"/>
  <c r="AA1751" i="3"/>
  <c r="Z1751" i="3"/>
  <c r="X1751" i="3"/>
  <c r="W1751" i="3"/>
  <c r="U1751" i="3"/>
  <c r="T1751" i="3"/>
  <c r="BC1750" i="3"/>
  <c r="BB1750" i="3"/>
  <c r="BA1750" i="3"/>
  <c r="AZ1750" i="3"/>
  <c r="AY1750" i="3"/>
  <c r="AX1750" i="3"/>
  <c r="AW1750" i="3"/>
  <c r="AV1750" i="3"/>
  <c r="AU1750" i="3"/>
  <c r="AT1750" i="3"/>
  <c r="AS1750" i="3"/>
  <c r="AR1750" i="3"/>
  <c r="AQ1750" i="3"/>
  <c r="AP1750" i="3"/>
  <c r="AO1750" i="3"/>
  <c r="AN1750" i="3"/>
  <c r="AM1750" i="3"/>
  <c r="AL1750" i="3"/>
  <c r="AK1750" i="3"/>
  <c r="AJ1750" i="3"/>
  <c r="AI1750" i="3"/>
  <c r="AH1750" i="3"/>
  <c r="AG1750" i="3"/>
  <c r="AF1750" i="3"/>
  <c r="AD1750" i="3"/>
  <c r="AC1750" i="3"/>
  <c r="AA1750" i="3"/>
  <c r="Z1750" i="3"/>
  <c r="X1750" i="3"/>
  <c r="W1750" i="3"/>
  <c r="U1750" i="3"/>
  <c r="T1750" i="3"/>
  <c r="BC1749" i="3"/>
  <c r="BB1749" i="3"/>
  <c r="BA1749" i="3"/>
  <c r="AZ1749" i="3"/>
  <c r="AY1749" i="3"/>
  <c r="AX1749" i="3"/>
  <c r="AW1749" i="3"/>
  <c r="AV1749" i="3"/>
  <c r="AU1749" i="3"/>
  <c r="AT1749" i="3"/>
  <c r="AS1749" i="3"/>
  <c r="AR1749" i="3"/>
  <c r="AQ1749" i="3"/>
  <c r="AP1749" i="3"/>
  <c r="AO1749" i="3"/>
  <c r="AN1749" i="3"/>
  <c r="AM1749" i="3"/>
  <c r="AL1749" i="3"/>
  <c r="AK1749" i="3"/>
  <c r="AJ1749" i="3"/>
  <c r="AI1749" i="3"/>
  <c r="AH1749" i="3"/>
  <c r="AG1749" i="3"/>
  <c r="AF1749" i="3"/>
  <c r="AD1749" i="3"/>
  <c r="AC1749" i="3"/>
  <c r="AA1749" i="3"/>
  <c r="Z1749" i="3"/>
  <c r="X1749" i="3"/>
  <c r="W1749" i="3"/>
  <c r="U1749" i="3"/>
  <c r="T1749" i="3"/>
  <c r="BC1748" i="3"/>
  <c r="BB1748" i="3"/>
  <c r="BA1748" i="3"/>
  <c r="AZ1748" i="3"/>
  <c r="AY1748" i="3"/>
  <c r="AX1748" i="3"/>
  <c r="AW1748" i="3"/>
  <c r="AV1748" i="3"/>
  <c r="AU1748" i="3"/>
  <c r="AT1748" i="3"/>
  <c r="AS1748" i="3"/>
  <c r="AR1748" i="3"/>
  <c r="AQ1748" i="3"/>
  <c r="AP1748" i="3"/>
  <c r="AO1748" i="3"/>
  <c r="AN1748" i="3"/>
  <c r="AM1748" i="3"/>
  <c r="AL1748" i="3"/>
  <c r="AK1748" i="3"/>
  <c r="AJ1748" i="3"/>
  <c r="AI1748" i="3"/>
  <c r="AH1748" i="3"/>
  <c r="AG1748" i="3"/>
  <c r="AF1748" i="3"/>
  <c r="AD1748" i="3"/>
  <c r="AC1748" i="3"/>
  <c r="AA1748" i="3"/>
  <c r="Z1748" i="3"/>
  <c r="X1748" i="3"/>
  <c r="W1748" i="3"/>
  <c r="U1748" i="3"/>
  <c r="T1748" i="3"/>
  <c r="BC1747" i="3"/>
  <c r="BB1747" i="3"/>
  <c r="BA1747" i="3"/>
  <c r="AZ1747" i="3"/>
  <c r="AY1747" i="3"/>
  <c r="AX1747" i="3"/>
  <c r="AW1747" i="3"/>
  <c r="AV1747" i="3"/>
  <c r="AU1747" i="3"/>
  <c r="AT1747" i="3"/>
  <c r="AS1747" i="3"/>
  <c r="AR1747" i="3"/>
  <c r="AQ1747" i="3"/>
  <c r="AP1747" i="3"/>
  <c r="AO1747" i="3"/>
  <c r="AN1747" i="3"/>
  <c r="AM1747" i="3"/>
  <c r="AL1747" i="3"/>
  <c r="AK1747" i="3"/>
  <c r="AJ1747" i="3"/>
  <c r="AI1747" i="3"/>
  <c r="AH1747" i="3"/>
  <c r="AG1747" i="3"/>
  <c r="AF1747" i="3"/>
  <c r="AD1747" i="3"/>
  <c r="AC1747" i="3"/>
  <c r="AA1747" i="3"/>
  <c r="Z1747" i="3"/>
  <c r="X1747" i="3"/>
  <c r="W1747" i="3"/>
  <c r="U1747" i="3"/>
  <c r="T1747" i="3"/>
  <c r="BC1746" i="3"/>
  <c r="BB1746" i="3"/>
  <c r="BA1746" i="3"/>
  <c r="AZ1746" i="3"/>
  <c r="AY1746" i="3"/>
  <c r="AX1746" i="3"/>
  <c r="AW1746" i="3"/>
  <c r="AV1746" i="3"/>
  <c r="AU1746" i="3"/>
  <c r="AT1746" i="3"/>
  <c r="AS1746" i="3"/>
  <c r="AR1746" i="3"/>
  <c r="AQ1746" i="3"/>
  <c r="AP1746" i="3"/>
  <c r="AO1746" i="3"/>
  <c r="AN1746" i="3"/>
  <c r="AM1746" i="3"/>
  <c r="AL1746" i="3"/>
  <c r="AK1746" i="3"/>
  <c r="AJ1746" i="3"/>
  <c r="AI1746" i="3"/>
  <c r="AH1746" i="3"/>
  <c r="AG1746" i="3"/>
  <c r="AF1746" i="3"/>
  <c r="AD1746" i="3"/>
  <c r="AC1746" i="3"/>
  <c r="AA1746" i="3"/>
  <c r="Z1746" i="3"/>
  <c r="X1746" i="3"/>
  <c r="W1746" i="3"/>
  <c r="U1746" i="3"/>
  <c r="T1746" i="3"/>
  <c r="BC1745" i="3"/>
  <c r="BB1745" i="3"/>
  <c r="BA1745" i="3"/>
  <c r="AZ1745" i="3"/>
  <c r="AY1745" i="3"/>
  <c r="AX1745" i="3"/>
  <c r="AW1745" i="3"/>
  <c r="AV1745" i="3"/>
  <c r="AU1745" i="3"/>
  <c r="AT1745" i="3"/>
  <c r="AS1745" i="3"/>
  <c r="AR1745" i="3"/>
  <c r="AQ1745" i="3"/>
  <c r="AP1745" i="3"/>
  <c r="AO1745" i="3"/>
  <c r="AN1745" i="3"/>
  <c r="AM1745" i="3"/>
  <c r="AL1745" i="3"/>
  <c r="AK1745" i="3"/>
  <c r="AJ1745" i="3"/>
  <c r="AI1745" i="3"/>
  <c r="AH1745" i="3"/>
  <c r="AG1745" i="3"/>
  <c r="AF1745" i="3"/>
  <c r="AD1745" i="3"/>
  <c r="AC1745" i="3"/>
  <c r="AA1745" i="3"/>
  <c r="Z1745" i="3"/>
  <c r="X1745" i="3"/>
  <c r="W1745" i="3"/>
  <c r="U1745" i="3"/>
  <c r="T1745" i="3"/>
  <c r="BC1744" i="3"/>
  <c r="BB1744" i="3"/>
  <c r="BA1744" i="3"/>
  <c r="AZ1744" i="3"/>
  <c r="AY1744" i="3"/>
  <c r="AX1744" i="3"/>
  <c r="AW1744" i="3"/>
  <c r="AV1744" i="3"/>
  <c r="AU1744" i="3"/>
  <c r="AT1744" i="3"/>
  <c r="AS1744" i="3"/>
  <c r="AR1744" i="3"/>
  <c r="AQ1744" i="3"/>
  <c r="AP1744" i="3"/>
  <c r="AO1744" i="3"/>
  <c r="AN1744" i="3"/>
  <c r="AM1744" i="3"/>
  <c r="AL1744" i="3"/>
  <c r="AK1744" i="3"/>
  <c r="AJ1744" i="3"/>
  <c r="AI1744" i="3"/>
  <c r="AH1744" i="3"/>
  <c r="AG1744" i="3"/>
  <c r="AF1744" i="3"/>
  <c r="AD1744" i="3"/>
  <c r="AC1744" i="3"/>
  <c r="AA1744" i="3"/>
  <c r="Z1744" i="3"/>
  <c r="X1744" i="3"/>
  <c r="W1744" i="3"/>
  <c r="U1744" i="3"/>
  <c r="T1744" i="3"/>
  <c r="BC1743" i="3"/>
  <c r="BB1743" i="3"/>
  <c r="BA1743" i="3"/>
  <c r="AZ1743" i="3"/>
  <c r="AY1743" i="3"/>
  <c r="AX1743" i="3"/>
  <c r="AW1743" i="3"/>
  <c r="AV1743" i="3"/>
  <c r="AU1743" i="3"/>
  <c r="AT1743" i="3"/>
  <c r="AS1743" i="3"/>
  <c r="AR1743" i="3"/>
  <c r="AQ1743" i="3"/>
  <c r="AP1743" i="3"/>
  <c r="AO1743" i="3"/>
  <c r="AN1743" i="3"/>
  <c r="AM1743" i="3"/>
  <c r="AL1743" i="3"/>
  <c r="AK1743" i="3"/>
  <c r="AJ1743" i="3"/>
  <c r="AI1743" i="3"/>
  <c r="AH1743" i="3"/>
  <c r="AG1743" i="3"/>
  <c r="AF1743" i="3"/>
  <c r="AD1743" i="3"/>
  <c r="AC1743" i="3"/>
  <c r="AA1743" i="3"/>
  <c r="Z1743" i="3"/>
  <c r="X1743" i="3"/>
  <c r="W1743" i="3"/>
  <c r="U1743" i="3"/>
  <c r="T1743" i="3"/>
  <c r="BC1742" i="3"/>
  <c r="BB1742" i="3"/>
  <c r="BA1742" i="3"/>
  <c r="AZ1742" i="3"/>
  <c r="AY1742" i="3"/>
  <c r="AX1742" i="3"/>
  <c r="AW1742" i="3"/>
  <c r="AV1742" i="3"/>
  <c r="AU1742" i="3"/>
  <c r="AT1742" i="3"/>
  <c r="AS1742" i="3"/>
  <c r="AR1742" i="3"/>
  <c r="AQ1742" i="3"/>
  <c r="AP1742" i="3"/>
  <c r="AO1742" i="3"/>
  <c r="AN1742" i="3"/>
  <c r="AM1742" i="3"/>
  <c r="AL1742" i="3"/>
  <c r="AK1742" i="3"/>
  <c r="AJ1742" i="3"/>
  <c r="AI1742" i="3"/>
  <c r="AH1742" i="3"/>
  <c r="AG1742" i="3"/>
  <c r="AF1742" i="3"/>
  <c r="AD1742" i="3"/>
  <c r="AC1742" i="3"/>
  <c r="AA1742" i="3"/>
  <c r="Z1742" i="3"/>
  <c r="X1742" i="3"/>
  <c r="W1742" i="3"/>
  <c r="U1742" i="3"/>
  <c r="T1742" i="3"/>
  <c r="BC1741" i="3"/>
  <c r="BB1741" i="3"/>
  <c r="BA1741" i="3"/>
  <c r="AZ1741" i="3"/>
  <c r="AY1741" i="3"/>
  <c r="AX1741" i="3"/>
  <c r="AW1741" i="3"/>
  <c r="AV1741" i="3"/>
  <c r="AU1741" i="3"/>
  <c r="AT1741" i="3"/>
  <c r="AS1741" i="3"/>
  <c r="AR1741" i="3"/>
  <c r="AQ1741" i="3"/>
  <c r="AP1741" i="3"/>
  <c r="AO1741" i="3"/>
  <c r="AN1741" i="3"/>
  <c r="AM1741" i="3"/>
  <c r="AL1741" i="3"/>
  <c r="AK1741" i="3"/>
  <c r="AJ1741" i="3"/>
  <c r="AI1741" i="3"/>
  <c r="AH1741" i="3"/>
  <c r="AG1741" i="3"/>
  <c r="AF1741" i="3"/>
  <c r="AD1741" i="3"/>
  <c r="AC1741" i="3"/>
  <c r="AA1741" i="3"/>
  <c r="Z1741" i="3"/>
  <c r="X1741" i="3"/>
  <c r="W1741" i="3"/>
  <c r="U1741" i="3"/>
  <c r="T1741" i="3"/>
  <c r="BC1740" i="3"/>
  <c r="BB1740" i="3"/>
  <c r="BA1740" i="3"/>
  <c r="AZ1740" i="3"/>
  <c r="AY1740" i="3"/>
  <c r="AX1740" i="3"/>
  <c r="AW1740" i="3"/>
  <c r="AV1740" i="3"/>
  <c r="AU1740" i="3"/>
  <c r="AT1740" i="3"/>
  <c r="AS1740" i="3"/>
  <c r="AR1740" i="3"/>
  <c r="AQ1740" i="3"/>
  <c r="AP1740" i="3"/>
  <c r="AO1740" i="3"/>
  <c r="AN1740" i="3"/>
  <c r="AM1740" i="3"/>
  <c r="AL1740" i="3"/>
  <c r="AK1740" i="3"/>
  <c r="AJ1740" i="3"/>
  <c r="AI1740" i="3"/>
  <c r="AH1740" i="3"/>
  <c r="AG1740" i="3"/>
  <c r="AF1740" i="3"/>
  <c r="AD1740" i="3"/>
  <c r="AC1740" i="3"/>
  <c r="AA1740" i="3"/>
  <c r="Z1740" i="3"/>
  <c r="X1740" i="3"/>
  <c r="W1740" i="3"/>
  <c r="U1740" i="3"/>
  <c r="T1740" i="3"/>
  <c r="BC1739" i="3"/>
  <c r="BB1739" i="3"/>
  <c r="BA1739" i="3"/>
  <c r="AZ1739" i="3"/>
  <c r="AY1739" i="3"/>
  <c r="AX1739" i="3"/>
  <c r="AW1739" i="3"/>
  <c r="AV1739" i="3"/>
  <c r="AU1739" i="3"/>
  <c r="AT1739" i="3"/>
  <c r="AS1739" i="3"/>
  <c r="AR1739" i="3"/>
  <c r="AQ1739" i="3"/>
  <c r="AP1739" i="3"/>
  <c r="AO1739" i="3"/>
  <c r="AN1739" i="3"/>
  <c r="AM1739" i="3"/>
  <c r="AL1739" i="3"/>
  <c r="AK1739" i="3"/>
  <c r="AJ1739" i="3"/>
  <c r="AI1739" i="3"/>
  <c r="AH1739" i="3"/>
  <c r="AG1739" i="3"/>
  <c r="AF1739" i="3"/>
  <c r="AD1739" i="3"/>
  <c r="AC1739" i="3"/>
  <c r="AA1739" i="3"/>
  <c r="Z1739" i="3"/>
  <c r="X1739" i="3"/>
  <c r="W1739" i="3"/>
  <c r="U1739" i="3"/>
  <c r="T1739" i="3"/>
  <c r="BC1738" i="3"/>
  <c r="BB1738" i="3"/>
  <c r="BA1738" i="3"/>
  <c r="AZ1738" i="3"/>
  <c r="AY1738" i="3"/>
  <c r="AX1738" i="3"/>
  <c r="AW1738" i="3"/>
  <c r="AV1738" i="3"/>
  <c r="AU1738" i="3"/>
  <c r="AT1738" i="3"/>
  <c r="AS1738" i="3"/>
  <c r="AR1738" i="3"/>
  <c r="AQ1738" i="3"/>
  <c r="AP1738" i="3"/>
  <c r="AO1738" i="3"/>
  <c r="AN1738" i="3"/>
  <c r="AM1738" i="3"/>
  <c r="AL1738" i="3"/>
  <c r="AK1738" i="3"/>
  <c r="AJ1738" i="3"/>
  <c r="AI1738" i="3"/>
  <c r="AH1738" i="3"/>
  <c r="AG1738" i="3"/>
  <c r="AF1738" i="3"/>
  <c r="AD1738" i="3"/>
  <c r="AC1738" i="3"/>
  <c r="AA1738" i="3"/>
  <c r="Z1738" i="3"/>
  <c r="X1738" i="3"/>
  <c r="W1738" i="3"/>
  <c r="U1738" i="3"/>
  <c r="T1738" i="3"/>
  <c r="BC1737" i="3"/>
  <c r="BB1737" i="3"/>
  <c r="BA1737" i="3"/>
  <c r="AZ1737" i="3"/>
  <c r="AY1737" i="3"/>
  <c r="AX1737" i="3"/>
  <c r="AW1737" i="3"/>
  <c r="AV1737" i="3"/>
  <c r="AU1737" i="3"/>
  <c r="AT1737" i="3"/>
  <c r="AS1737" i="3"/>
  <c r="AR1737" i="3"/>
  <c r="AQ1737" i="3"/>
  <c r="AP1737" i="3"/>
  <c r="AO1737" i="3"/>
  <c r="AN1737" i="3"/>
  <c r="AM1737" i="3"/>
  <c r="AL1737" i="3"/>
  <c r="AK1737" i="3"/>
  <c r="AJ1737" i="3"/>
  <c r="AI1737" i="3"/>
  <c r="AH1737" i="3"/>
  <c r="AG1737" i="3"/>
  <c r="AF1737" i="3"/>
  <c r="AD1737" i="3"/>
  <c r="AC1737" i="3"/>
  <c r="AA1737" i="3"/>
  <c r="Z1737" i="3"/>
  <c r="X1737" i="3"/>
  <c r="W1737" i="3"/>
  <c r="U1737" i="3"/>
  <c r="T1737" i="3"/>
  <c r="BC1736" i="3"/>
  <c r="BB1736" i="3"/>
  <c r="BA1736" i="3"/>
  <c r="AZ1736" i="3"/>
  <c r="AY1736" i="3"/>
  <c r="AX1736" i="3"/>
  <c r="AW1736" i="3"/>
  <c r="AV1736" i="3"/>
  <c r="AU1736" i="3"/>
  <c r="AT1736" i="3"/>
  <c r="AS1736" i="3"/>
  <c r="AR1736" i="3"/>
  <c r="AQ1736" i="3"/>
  <c r="AP1736" i="3"/>
  <c r="AO1736" i="3"/>
  <c r="AN1736" i="3"/>
  <c r="AM1736" i="3"/>
  <c r="AL1736" i="3"/>
  <c r="AK1736" i="3"/>
  <c r="AJ1736" i="3"/>
  <c r="AI1736" i="3"/>
  <c r="AH1736" i="3"/>
  <c r="AG1736" i="3"/>
  <c r="AF1736" i="3"/>
  <c r="AD1736" i="3"/>
  <c r="AC1736" i="3"/>
  <c r="AA1736" i="3"/>
  <c r="Z1736" i="3"/>
  <c r="X1736" i="3"/>
  <c r="W1736" i="3"/>
  <c r="U1736" i="3"/>
  <c r="T1736" i="3"/>
  <c r="BC1735" i="3"/>
  <c r="BB1735" i="3"/>
  <c r="BA1735" i="3"/>
  <c r="AZ1735" i="3"/>
  <c r="AY1735" i="3"/>
  <c r="AX1735" i="3"/>
  <c r="AW1735" i="3"/>
  <c r="AV1735" i="3"/>
  <c r="AU1735" i="3"/>
  <c r="AT1735" i="3"/>
  <c r="AS1735" i="3"/>
  <c r="AR1735" i="3"/>
  <c r="AQ1735" i="3"/>
  <c r="AP1735" i="3"/>
  <c r="AO1735" i="3"/>
  <c r="AN1735" i="3"/>
  <c r="AM1735" i="3"/>
  <c r="AL1735" i="3"/>
  <c r="AK1735" i="3"/>
  <c r="AJ1735" i="3"/>
  <c r="AI1735" i="3"/>
  <c r="AH1735" i="3"/>
  <c r="AG1735" i="3"/>
  <c r="AF1735" i="3"/>
  <c r="AD1735" i="3"/>
  <c r="AC1735" i="3"/>
  <c r="AA1735" i="3"/>
  <c r="Z1735" i="3"/>
  <c r="X1735" i="3"/>
  <c r="W1735" i="3"/>
  <c r="U1735" i="3"/>
  <c r="T1735" i="3"/>
  <c r="BC1734" i="3"/>
  <c r="BB1734" i="3"/>
  <c r="BA1734" i="3"/>
  <c r="AZ1734" i="3"/>
  <c r="AY1734" i="3"/>
  <c r="AX1734" i="3"/>
  <c r="AW1734" i="3"/>
  <c r="AV1734" i="3"/>
  <c r="AU1734" i="3"/>
  <c r="AT1734" i="3"/>
  <c r="AS1734" i="3"/>
  <c r="AR1734" i="3"/>
  <c r="AQ1734" i="3"/>
  <c r="AP1734" i="3"/>
  <c r="AO1734" i="3"/>
  <c r="AN1734" i="3"/>
  <c r="AM1734" i="3"/>
  <c r="AL1734" i="3"/>
  <c r="AK1734" i="3"/>
  <c r="AJ1734" i="3"/>
  <c r="AI1734" i="3"/>
  <c r="AH1734" i="3"/>
  <c r="AG1734" i="3"/>
  <c r="AF1734" i="3"/>
  <c r="AD1734" i="3"/>
  <c r="AC1734" i="3"/>
  <c r="AA1734" i="3"/>
  <c r="Z1734" i="3"/>
  <c r="X1734" i="3"/>
  <c r="W1734" i="3"/>
  <c r="U1734" i="3"/>
  <c r="T1734" i="3"/>
  <c r="BC1733" i="3"/>
  <c r="BB1733" i="3"/>
  <c r="BA1733" i="3"/>
  <c r="AZ1733" i="3"/>
  <c r="AY1733" i="3"/>
  <c r="AX1733" i="3"/>
  <c r="AW1733" i="3"/>
  <c r="AV1733" i="3"/>
  <c r="AU1733" i="3"/>
  <c r="AT1733" i="3"/>
  <c r="AS1733" i="3"/>
  <c r="AR1733" i="3"/>
  <c r="AQ1733" i="3"/>
  <c r="AP1733" i="3"/>
  <c r="AO1733" i="3"/>
  <c r="AN1733" i="3"/>
  <c r="AM1733" i="3"/>
  <c r="AL1733" i="3"/>
  <c r="AK1733" i="3"/>
  <c r="AJ1733" i="3"/>
  <c r="AI1733" i="3"/>
  <c r="AH1733" i="3"/>
  <c r="AG1733" i="3"/>
  <c r="AF1733" i="3"/>
  <c r="AD1733" i="3"/>
  <c r="AC1733" i="3"/>
  <c r="AA1733" i="3"/>
  <c r="Z1733" i="3"/>
  <c r="X1733" i="3"/>
  <c r="W1733" i="3"/>
  <c r="U1733" i="3"/>
  <c r="T1733" i="3"/>
  <c r="BC1732" i="3"/>
  <c r="BB1732" i="3"/>
  <c r="BA1732" i="3"/>
  <c r="AZ1732" i="3"/>
  <c r="AY1732" i="3"/>
  <c r="AX1732" i="3"/>
  <c r="AW1732" i="3"/>
  <c r="AV1732" i="3"/>
  <c r="AU1732" i="3"/>
  <c r="AT1732" i="3"/>
  <c r="AS1732" i="3"/>
  <c r="AR1732" i="3"/>
  <c r="AQ1732" i="3"/>
  <c r="AP1732" i="3"/>
  <c r="AO1732" i="3"/>
  <c r="AN1732" i="3"/>
  <c r="AM1732" i="3"/>
  <c r="AL1732" i="3"/>
  <c r="AK1732" i="3"/>
  <c r="AJ1732" i="3"/>
  <c r="AI1732" i="3"/>
  <c r="AH1732" i="3"/>
  <c r="AG1732" i="3"/>
  <c r="AF1732" i="3"/>
  <c r="AD1732" i="3"/>
  <c r="AC1732" i="3"/>
  <c r="AA1732" i="3"/>
  <c r="Z1732" i="3"/>
  <c r="X1732" i="3"/>
  <c r="W1732" i="3"/>
  <c r="U1732" i="3"/>
  <c r="T1732" i="3"/>
  <c r="BC1731" i="3"/>
  <c r="BB1731" i="3"/>
  <c r="BA1731" i="3"/>
  <c r="AZ1731" i="3"/>
  <c r="AY1731" i="3"/>
  <c r="AX1731" i="3"/>
  <c r="AW1731" i="3"/>
  <c r="AV1731" i="3"/>
  <c r="AU1731" i="3"/>
  <c r="AT1731" i="3"/>
  <c r="AS1731" i="3"/>
  <c r="AR1731" i="3"/>
  <c r="AQ1731" i="3"/>
  <c r="AP1731" i="3"/>
  <c r="AO1731" i="3"/>
  <c r="AN1731" i="3"/>
  <c r="AM1731" i="3"/>
  <c r="AL1731" i="3"/>
  <c r="AK1731" i="3"/>
  <c r="AJ1731" i="3"/>
  <c r="AI1731" i="3"/>
  <c r="AH1731" i="3"/>
  <c r="AG1731" i="3"/>
  <c r="AF1731" i="3"/>
  <c r="AD1731" i="3"/>
  <c r="AC1731" i="3"/>
  <c r="AA1731" i="3"/>
  <c r="Z1731" i="3"/>
  <c r="X1731" i="3"/>
  <c r="W1731" i="3"/>
  <c r="U1731" i="3"/>
  <c r="T1731" i="3"/>
  <c r="BC1730" i="3"/>
  <c r="BB1730" i="3"/>
  <c r="BA1730" i="3"/>
  <c r="AZ1730" i="3"/>
  <c r="AY1730" i="3"/>
  <c r="AX1730" i="3"/>
  <c r="AW1730" i="3"/>
  <c r="AV1730" i="3"/>
  <c r="AU1730" i="3"/>
  <c r="AT1730" i="3"/>
  <c r="AS1730" i="3"/>
  <c r="AR1730" i="3"/>
  <c r="AQ1730" i="3"/>
  <c r="AP1730" i="3"/>
  <c r="AO1730" i="3"/>
  <c r="AN1730" i="3"/>
  <c r="AM1730" i="3"/>
  <c r="AL1730" i="3"/>
  <c r="AK1730" i="3"/>
  <c r="AJ1730" i="3"/>
  <c r="AI1730" i="3"/>
  <c r="AH1730" i="3"/>
  <c r="AG1730" i="3"/>
  <c r="AF1730" i="3"/>
  <c r="AD1730" i="3"/>
  <c r="AC1730" i="3"/>
  <c r="AA1730" i="3"/>
  <c r="Z1730" i="3"/>
  <c r="X1730" i="3"/>
  <c r="W1730" i="3"/>
  <c r="U1730" i="3"/>
  <c r="T1730" i="3"/>
  <c r="BC1729" i="3"/>
  <c r="BB1729" i="3"/>
  <c r="BA1729" i="3"/>
  <c r="AZ1729" i="3"/>
  <c r="AY1729" i="3"/>
  <c r="AX1729" i="3"/>
  <c r="AW1729" i="3"/>
  <c r="AV1729" i="3"/>
  <c r="AU1729" i="3"/>
  <c r="AT1729" i="3"/>
  <c r="AS1729" i="3"/>
  <c r="AR1729" i="3"/>
  <c r="AQ1729" i="3"/>
  <c r="AP1729" i="3"/>
  <c r="AO1729" i="3"/>
  <c r="AN1729" i="3"/>
  <c r="AM1729" i="3"/>
  <c r="AL1729" i="3"/>
  <c r="AK1729" i="3"/>
  <c r="AJ1729" i="3"/>
  <c r="AI1729" i="3"/>
  <c r="AH1729" i="3"/>
  <c r="AG1729" i="3"/>
  <c r="AF1729" i="3"/>
  <c r="AD1729" i="3"/>
  <c r="AC1729" i="3"/>
  <c r="AA1729" i="3"/>
  <c r="Z1729" i="3"/>
  <c r="X1729" i="3"/>
  <c r="W1729" i="3"/>
  <c r="U1729" i="3"/>
  <c r="T1729" i="3"/>
  <c r="BC1728" i="3"/>
  <c r="BB1728" i="3"/>
  <c r="BA1728" i="3"/>
  <c r="AZ1728" i="3"/>
  <c r="AY1728" i="3"/>
  <c r="AX1728" i="3"/>
  <c r="AW1728" i="3"/>
  <c r="AV1728" i="3"/>
  <c r="AU1728" i="3"/>
  <c r="AT1728" i="3"/>
  <c r="AS1728" i="3"/>
  <c r="AR1728" i="3"/>
  <c r="AQ1728" i="3"/>
  <c r="AP1728" i="3"/>
  <c r="AO1728" i="3"/>
  <c r="AN1728" i="3"/>
  <c r="AM1728" i="3"/>
  <c r="AL1728" i="3"/>
  <c r="AK1728" i="3"/>
  <c r="AJ1728" i="3"/>
  <c r="AI1728" i="3"/>
  <c r="AH1728" i="3"/>
  <c r="AG1728" i="3"/>
  <c r="AF1728" i="3"/>
  <c r="AD1728" i="3"/>
  <c r="AC1728" i="3"/>
  <c r="AA1728" i="3"/>
  <c r="Z1728" i="3"/>
  <c r="X1728" i="3"/>
  <c r="W1728" i="3"/>
  <c r="U1728" i="3"/>
  <c r="T1728" i="3"/>
  <c r="BC1727" i="3"/>
  <c r="BB1727" i="3"/>
  <c r="BA1727" i="3"/>
  <c r="AZ1727" i="3"/>
  <c r="AY1727" i="3"/>
  <c r="AX1727" i="3"/>
  <c r="AW1727" i="3"/>
  <c r="AV1727" i="3"/>
  <c r="AU1727" i="3"/>
  <c r="AT1727" i="3"/>
  <c r="AS1727" i="3"/>
  <c r="AR1727" i="3"/>
  <c r="AQ1727" i="3"/>
  <c r="AP1727" i="3"/>
  <c r="AO1727" i="3"/>
  <c r="AN1727" i="3"/>
  <c r="AM1727" i="3"/>
  <c r="AL1727" i="3"/>
  <c r="AK1727" i="3"/>
  <c r="AJ1727" i="3"/>
  <c r="AI1727" i="3"/>
  <c r="AH1727" i="3"/>
  <c r="AG1727" i="3"/>
  <c r="AF1727" i="3"/>
  <c r="AD1727" i="3"/>
  <c r="AC1727" i="3"/>
  <c r="AA1727" i="3"/>
  <c r="Z1727" i="3"/>
  <c r="X1727" i="3"/>
  <c r="W1727" i="3"/>
  <c r="U1727" i="3"/>
  <c r="T1727" i="3"/>
  <c r="BC1726" i="3"/>
  <c r="BB1726" i="3"/>
  <c r="BA1726" i="3"/>
  <c r="AZ1726" i="3"/>
  <c r="AY1726" i="3"/>
  <c r="AX1726" i="3"/>
  <c r="AW1726" i="3"/>
  <c r="AV1726" i="3"/>
  <c r="AU1726" i="3"/>
  <c r="AT1726" i="3"/>
  <c r="AS1726" i="3"/>
  <c r="AR1726" i="3"/>
  <c r="AQ1726" i="3"/>
  <c r="AP1726" i="3"/>
  <c r="AO1726" i="3"/>
  <c r="AN1726" i="3"/>
  <c r="AM1726" i="3"/>
  <c r="AL1726" i="3"/>
  <c r="AK1726" i="3"/>
  <c r="AJ1726" i="3"/>
  <c r="AI1726" i="3"/>
  <c r="AH1726" i="3"/>
  <c r="AG1726" i="3"/>
  <c r="AF1726" i="3"/>
  <c r="AD1726" i="3"/>
  <c r="AC1726" i="3"/>
  <c r="AA1726" i="3"/>
  <c r="Z1726" i="3"/>
  <c r="X1726" i="3"/>
  <c r="W1726" i="3"/>
  <c r="U1726" i="3"/>
  <c r="T1726" i="3"/>
  <c r="BC1725" i="3"/>
  <c r="BB1725" i="3"/>
  <c r="BA1725" i="3"/>
  <c r="AZ1725" i="3"/>
  <c r="AY1725" i="3"/>
  <c r="AX1725" i="3"/>
  <c r="AW1725" i="3"/>
  <c r="AV1725" i="3"/>
  <c r="AU1725" i="3"/>
  <c r="AT1725" i="3"/>
  <c r="AS1725" i="3"/>
  <c r="AR1725" i="3"/>
  <c r="AQ1725" i="3"/>
  <c r="AP1725" i="3"/>
  <c r="AO1725" i="3"/>
  <c r="AN1725" i="3"/>
  <c r="AM1725" i="3"/>
  <c r="AL1725" i="3"/>
  <c r="AK1725" i="3"/>
  <c r="AJ1725" i="3"/>
  <c r="AI1725" i="3"/>
  <c r="AH1725" i="3"/>
  <c r="AG1725" i="3"/>
  <c r="AF1725" i="3"/>
  <c r="AD1725" i="3"/>
  <c r="AC1725" i="3"/>
  <c r="AA1725" i="3"/>
  <c r="Z1725" i="3"/>
  <c r="X1725" i="3"/>
  <c r="W1725" i="3"/>
  <c r="U1725" i="3"/>
  <c r="T1725" i="3"/>
  <c r="BC1724" i="3"/>
  <c r="BB1724" i="3"/>
  <c r="BA1724" i="3"/>
  <c r="AZ1724" i="3"/>
  <c r="AY1724" i="3"/>
  <c r="AX1724" i="3"/>
  <c r="AW1724" i="3"/>
  <c r="AV1724" i="3"/>
  <c r="AU1724" i="3"/>
  <c r="AT1724" i="3"/>
  <c r="AS1724" i="3"/>
  <c r="AR1724" i="3"/>
  <c r="AQ1724" i="3"/>
  <c r="AP1724" i="3"/>
  <c r="AO1724" i="3"/>
  <c r="AN1724" i="3"/>
  <c r="AM1724" i="3"/>
  <c r="AL1724" i="3"/>
  <c r="AK1724" i="3"/>
  <c r="AJ1724" i="3"/>
  <c r="AI1724" i="3"/>
  <c r="AH1724" i="3"/>
  <c r="AG1724" i="3"/>
  <c r="AF1724" i="3"/>
  <c r="AD1724" i="3"/>
  <c r="AC1724" i="3"/>
  <c r="AA1724" i="3"/>
  <c r="Z1724" i="3"/>
  <c r="X1724" i="3"/>
  <c r="W1724" i="3"/>
  <c r="U1724" i="3"/>
  <c r="T1724" i="3"/>
  <c r="BC1723" i="3"/>
  <c r="BB1723" i="3"/>
  <c r="BA1723" i="3"/>
  <c r="AZ1723" i="3"/>
  <c r="AY1723" i="3"/>
  <c r="AX1723" i="3"/>
  <c r="AW1723" i="3"/>
  <c r="AV1723" i="3"/>
  <c r="AU1723" i="3"/>
  <c r="AT1723" i="3"/>
  <c r="AS1723" i="3"/>
  <c r="AR1723" i="3"/>
  <c r="AQ1723" i="3"/>
  <c r="AP1723" i="3"/>
  <c r="AO1723" i="3"/>
  <c r="AN1723" i="3"/>
  <c r="AM1723" i="3"/>
  <c r="AL1723" i="3"/>
  <c r="AK1723" i="3"/>
  <c r="AJ1723" i="3"/>
  <c r="AI1723" i="3"/>
  <c r="AH1723" i="3"/>
  <c r="AG1723" i="3"/>
  <c r="AF1723" i="3"/>
  <c r="AD1723" i="3"/>
  <c r="AC1723" i="3"/>
  <c r="AA1723" i="3"/>
  <c r="Z1723" i="3"/>
  <c r="X1723" i="3"/>
  <c r="W1723" i="3"/>
  <c r="U1723" i="3"/>
  <c r="T1723" i="3"/>
  <c r="BC1722" i="3"/>
  <c r="BB1722" i="3"/>
  <c r="BA1722" i="3"/>
  <c r="AZ1722" i="3"/>
  <c r="AY1722" i="3"/>
  <c r="AX1722" i="3"/>
  <c r="AW1722" i="3"/>
  <c r="AV1722" i="3"/>
  <c r="AU1722" i="3"/>
  <c r="AT1722" i="3"/>
  <c r="AS1722" i="3"/>
  <c r="AR1722" i="3"/>
  <c r="AQ1722" i="3"/>
  <c r="AP1722" i="3"/>
  <c r="AO1722" i="3"/>
  <c r="AN1722" i="3"/>
  <c r="AM1722" i="3"/>
  <c r="AL1722" i="3"/>
  <c r="AK1722" i="3"/>
  <c r="AJ1722" i="3"/>
  <c r="AI1722" i="3"/>
  <c r="AH1722" i="3"/>
  <c r="AG1722" i="3"/>
  <c r="AF1722" i="3"/>
  <c r="AD1722" i="3"/>
  <c r="AC1722" i="3"/>
  <c r="AA1722" i="3"/>
  <c r="Z1722" i="3"/>
  <c r="X1722" i="3"/>
  <c r="W1722" i="3"/>
  <c r="U1722" i="3"/>
  <c r="T1722" i="3"/>
  <c r="BC1721" i="3"/>
  <c r="BB1721" i="3"/>
  <c r="BA1721" i="3"/>
  <c r="AZ1721" i="3"/>
  <c r="AY1721" i="3"/>
  <c r="AX1721" i="3"/>
  <c r="AW1721" i="3"/>
  <c r="AV1721" i="3"/>
  <c r="AU1721" i="3"/>
  <c r="AT1721" i="3"/>
  <c r="AS1721" i="3"/>
  <c r="AR1721" i="3"/>
  <c r="AQ1721" i="3"/>
  <c r="AP1721" i="3"/>
  <c r="AO1721" i="3"/>
  <c r="AN1721" i="3"/>
  <c r="AM1721" i="3"/>
  <c r="AL1721" i="3"/>
  <c r="AK1721" i="3"/>
  <c r="AJ1721" i="3"/>
  <c r="AI1721" i="3"/>
  <c r="AH1721" i="3"/>
  <c r="AG1721" i="3"/>
  <c r="AF1721" i="3"/>
  <c r="AD1721" i="3"/>
  <c r="AC1721" i="3"/>
  <c r="AA1721" i="3"/>
  <c r="Z1721" i="3"/>
  <c r="X1721" i="3"/>
  <c r="W1721" i="3"/>
  <c r="U1721" i="3"/>
  <c r="T1721" i="3"/>
  <c r="BC1720" i="3"/>
  <c r="BB1720" i="3"/>
  <c r="BA1720" i="3"/>
  <c r="AZ1720" i="3"/>
  <c r="AY1720" i="3"/>
  <c r="AX1720" i="3"/>
  <c r="AW1720" i="3"/>
  <c r="AV1720" i="3"/>
  <c r="AU1720" i="3"/>
  <c r="AT1720" i="3"/>
  <c r="AS1720" i="3"/>
  <c r="AR1720" i="3"/>
  <c r="AQ1720" i="3"/>
  <c r="AP1720" i="3"/>
  <c r="AO1720" i="3"/>
  <c r="AN1720" i="3"/>
  <c r="AM1720" i="3"/>
  <c r="AL1720" i="3"/>
  <c r="AK1720" i="3"/>
  <c r="AJ1720" i="3"/>
  <c r="AI1720" i="3"/>
  <c r="AH1720" i="3"/>
  <c r="AG1720" i="3"/>
  <c r="AF1720" i="3"/>
  <c r="AD1720" i="3"/>
  <c r="AC1720" i="3"/>
  <c r="AA1720" i="3"/>
  <c r="Z1720" i="3"/>
  <c r="X1720" i="3"/>
  <c r="W1720" i="3"/>
  <c r="U1720" i="3"/>
  <c r="T1720" i="3"/>
  <c r="BC1719" i="3"/>
  <c r="BB1719" i="3"/>
  <c r="BA1719" i="3"/>
  <c r="AZ1719" i="3"/>
  <c r="AY1719" i="3"/>
  <c r="AX1719" i="3"/>
  <c r="AW1719" i="3"/>
  <c r="AV1719" i="3"/>
  <c r="AU1719" i="3"/>
  <c r="AT1719" i="3"/>
  <c r="AS1719" i="3"/>
  <c r="AR1719" i="3"/>
  <c r="AQ1719" i="3"/>
  <c r="AP1719" i="3"/>
  <c r="AO1719" i="3"/>
  <c r="AN1719" i="3"/>
  <c r="AM1719" i="3"/>
  <c r="AL1719" i="3"/>
  <c r="AK1719" i="3"/>
  <c r="AJ1719" i="3"/>
  <c r="AI1719" i="3"/>
  <c r="AH1719" i="3"/>
  <c r="AG1719" i="3"/>
  <c r="AF1719" i="3"/>
  <c r="AD1719" i="3"/>
  <c r="AC1719" i="3"/>
  <c r="AA1719" i="3"/>
  <c r="Z1719" i="3"/>
  <c r="X1719" i="3"/>
  <c r="W1719" i="3"/>
  <c r="U1719" i="3"/>
  <c r="T1719" i="3"/>
  <c r="BC1718" i="3"/>
  <c r="BB1718" i="3"/>
  <c r="BA1718" i="3"/>
  <c r="AZ1718" i="3"/>
  <c r="AY1718" i="3"/>
  <c r="AX1718" i="3"/>
  <c r="AW1718" i="3"/>
  <c r="AV1718" i="3"/>
  <c r="AU1718" i="3"/>
  <c r="AT1718" i="3"/>
  <c r="AS1718" i="3"/>
  <c r="AR1718" i="3"/>
  <c r="AQ1718" i="3"/>
  <c r="AP1718" i="3"/>
  <c r="AO1718" i="3"/>
  <c r="AN1718" i="3"/>
  <c r="AM1718" i="3"/>
  <c r="AL1718" i="3"/>
  <c r="AK1718" i="3"/>
  <c r="AJ1718" i="3"/>
  <c r="AI1718" i="3"/>
  <c r="AH1718" i="3"/>
  <c r="AG1718" i="3"/>
  <c r="AF1718" i="3"/>
  <c r="AD1718" i="3"/>
  <c r="AC1718" i="3"/>
  <c r="AA1718" i="3"/>
  <c r="Z1718" i="3"/>
  <c r="X1718" i="3"/>
  <c r="W1718" i="3"/>
  <c r="U1718" i="3"/>
  <c r="T1718" i="3"/>
  <c r="BC1717" i="3"/>
  <c r="BB1717" i="3"/>
  <c r="BA1717" i="3"/>
  <c r="AZ1717" i="3"/>
  <c r="AY1717" i="3"/>
  <c r="AX1717" i="3"/>
  <c r="AW1717" i="3"/>
  <c r="AV1717" i="3"/>
  <c r="AU1717" i="3"/>
  <c r="AT1717" i="3"/>
  <c r="AS1717" i="3"/>
  <c r="AR1717" i="3"/>
  <c r="AQ1717" i="3"/>
  <c r="AP1717" i="3"/>
  <c r="AO1717" i="3"/>
  <c r="AN1717" i="3"/>
  <c r="AM1717" i="3"/>
  <c r="AL1717" i="3"/>
  <c r="AK1717" i="3"/>
  <c r="AJ1717" i="3"/>
  <c r="AI1717" i="3"/>
  <c r="AH1717" i="3"/>
  <c r="AG1717" i="3"/>
  <c r="AF1717" i="3"/>
  <c r="AD1717" i="3"/>
  <c r="AC1717" i="3"/>
  <c r="AA1717" i="3"/>
  <c r="Z1717" i="3"/>
  <c r="X1717" i="3"/>
  <c r="W1717" i="3"/>
  <c r="U1717" i="3"/>
  <c r="T1717" i="3"/>
  <c r="BC1716" i="3"/>
  <c r="BB1716" i="3"/>
  <c r="BA1716" i="3"/>
  <c r="AZ1716" i="3"/>
  <c r="AY1716" i="3"/>
  <c r="AX1716" i="3"/>
  <c r="AW1716" i="3"/>
  <c r="AV1716" i="3"/>
  <c r="AU1716" i="3"/>
  <c r="AT1716" i="3"/>
  <c r="AS1716" i="3"/>
  <c r="AR1716" i="3"/>
  <c r="AQ1716" i="3"/>
  <c r="AP1716" i="3"/>
  <c r="AO1716" i="3"/>
  <c r="AN1716" i="3"/>
  <c r="AM1716" i="3"/>
  <c r="AL1716" i="3"/>
  <c r="AK1716" i="3"/>
  <c r="AJ1716" i="3"/>
  <c r="AI1716" i="3"/>
  <c r="AH1716" i="3"/>
  <c r="AG1716" i="3"/>
  <c r="AF1716" i="3"/>
  <c r="AD1716" i="3"/>
  <c r="AC1716" i="3"/>
  <c r="AA1716" i="3"/>
  <c r="Z1716" i="3"/>
  <c r="X1716" i="3"/>
  <c r="W1716" i="3"/>
  <c r="U1716" i="3"/>
  <c r="T1716" i="3"/>
  <c r="BC1715" i="3"/>
  <c r="BB1715" i="3"/>
  <c r="BA1715" i="3"/>
  <c r="AZ1715" i="3"/>
  <c r="AY1715" i="3"/>
  <c r="AX1715" i="3"/>
  <c r="AW1715" i="3"/>
  <c r="AV1715" i="3"/>
  <c r="AU1715" i="3"/>
  <c r="AT1715" i="3"/>
  <c r="AS1715" i="3"/>
  <c r="AR1715" i="3"/>
  <c r="AQ1715" i="3"/>
  <c r="AP1715" i="3"/>
  <c r="AO1715" i="3"/>
  <c r="AN1715" i="3"/>
  <c r="AM1715" i="3"/>
  <c r="AL1715" i="3"/>
  <c r="AK1715" i="3"/>
  <c r="AJ1715" i="3"/>
  <c r="AI1715" i="3"/>
  <c r="AH1715" i="3"/>
  <c r="AG1715" i="3"/>
  <c r="AF1715" i="3"/>
  <c r="AD1715" i="3"/>
  <c r="AC1715" i="3"/>
  <c r="AA1715" i="3"/>
  <c r="Z1715" i="3"/>
  <c r="X1715" i="3"/>
  <c r="W1715" i="3"/>
  <c r="U1715" i="3"/>
  <c r="T1715" i="3"/>
  <c r="BC1714" i="3"/>
  <c r="BB1714" i="3"/>
  <c r="BA1714" i="3"/>
  <c r="AZ1714" i="3"/>
  <c r="AY1714" i="3"/>
  <c r="AX1714" i="3"/>
  <c r="AW1714" i="3"/>
  <c r="AV1714" i="3"/>
  <c r="AU1714" i="3"/>
  <c r="AT1714" i="3"/>
  <c r="AS1714" i="3"/>
  <c r="AR1714" i="3"/>
  <c r="AQ1714" i="3"/>
  <c r="AP1714" i="3"/>
  <c r="AO1714" i="3"/>
  <c r="AN1714" i="3"/>
  <c r="AM1714" i="3"/>
  <c r="AL1714" i="3"/>
  <c r="AK1714" i="3"/>
  <c r="AJ1714" i="3"/>
  <c r="AI1714" i="3"/>
  <c r="AH1714" i="3"/>
  <c r="AG1714" i="3"/>
  <c r="AF1714" i="3"/>
  <c r="AD1714" i="3"/>
  <c r="AC1714" i="3"/>
  <c r="AA1714" i="3"/>
  <c r="Z1714" i="3"/>
  <c r="X1714" i="3"/>
  <c r="W1714" i="3"/>
  <c r="U1714" i="3"/>
  <c r="T1714" i="3"/>
  <c r="BC1713" i="3"/>
  <c r="BB1713" i="3"/>
  <c r="BA1713" i="3"/>
  <c r="AZ1713" i="3"/>
  <c r="AY1713" i="3"/>
  <c r="AX1713" i="3"/>
  <c r="AW1713" i="3"/>
  <c r="AV1713" i="3"/>
  <c r="AU1713" i="3"/>
  <c r="AT1713" i="3"/>
  <c r="AS1713" i="3"/>
  <c r="AR1713" i="3"/>
  <c r="AQ1713" i="3"/>
  <c r="AP1713" i="3"/>
  <c r="AO1713" i="3"/>
  <c r="AN1713" i="3"/>
  <c r="AM1713" i="3"/>
  <c r="AL1713" i="3"/>
  <c r="AK1713" i="3"/>
  <c r="AJ1713" i="3"/>
  <c r="AI1713" i="3"/>
  <c r="AH1713" i="3"/>
  <c r="AG1713" i="3"/>
  <c r="AF1713" i="3"/>
  <c r="AD1713" i="3"/>
  <c r="AC1713" i="3"/>
  <c r="AA1713" i="3"/>
  <c r="Z1713" i="3"/>
  <c r="X1713" i="3"/>
  <c r="W1713" i="3"/>
  <c r="U1713" i="3"/>
  <c r="T1713" i="3"/>
  <c r="BC1712" i="3"/>
  <c r="BB1712" i="3"/>
  <c r="BA1712" i="3"/>
  <c r="AZ1712" i="3"/>
  <c r="AY1712" i="3"/>
  <c r="AX1712" i="3"/>
  <c r="AW1712" i="3"/>
  <c r="AV1712" i="3"/>
  <c r="AU1712" i="3"/>
  <c r="AT1712" i="3"/>
  <c r="AS1712" i="3"/>
  <c r="AR1712" i="3"/>
  <c r="AQ1712" i="3"/>
  <c r="AP1712" i="3"/>
  <c r="AO1712" i="3"/>
  <c r="AN1712" i="3"/>
  <c r="AM1712" i="3"/>
  <c r="AL1712" i="3"/>
  <c r="AK1712" i="3"/>
  <c r="AJ1712" i="3"/>
  <c r="AI1712" i="3"/>
  <c r="AH1712" i="3"/>
  <c r="AG1712" i="3"/>
  <c r="AF1712" i="3"/>
  <c r="AD1712" i="3"/>
  <c r="AC1712" i="3"/>
  <c r="AA1712" i="3"/>
  <c r="Z1712" i="3"/>
  <c r="X1712" i="3"/>
  <c r="W1712" i="3"/>
  <c r="U1712" i="3"/>
  <c r="T1712" i="3"/>
  <c r="BC1711" i="3"/>
  <c r="BB1711" i="3"/>
  <c r="BA1711" i="3"/>
  <c r="AZ1711" i="3"/>
  <c r="AY1711" i="3"/>
  <c r="AX1711" i="3"/>
  <c r="AW1711" i="3"/>
  <c r="AV1711" i="3"/>
  <c r="AU1711" i="3"/>
  <c r="AT1711" i="3"/>
  <c r="AS1711" i="3"/>
  <c r="AR1711" i="3"/>
  <c r="AQ1711" i="3"/>
  <c r="AP1711" i="3"/>
  <c r="AO1711" i="3"/>
  <c r="AN1711" i="3"/>
  <c r="AM1711" i="3"/>
  <c r="AL1711" i="3"/>
  <c r="AK1711" i="3"/>
  <c r="AJ1711" i="3"/>
  <c r="AI1711" i="3"/>
  <c r="AH1711" i="3"/>
  <c r="AG1711" i="3"/>
  <c r="AF1711" i="3"/>
  <c r="AD1711" i="3"/>
  <c r="AC1711" i="3"/>
  <c r="AA1711" i="3"/>
  <c r="Z1711" i="3"/>
  <c r="X1711" i="3"/>
  <c r="W1711" i="3"/>
  <c r="U1711" i="3"/>
  <c r="T1711" i="3"/>
  <c r="BC1710" i="3"/>
  <c r="BB1710" i="3"/>
  <c r="BA1710" i="3"/>
  <c r="AZ1710" i="3"/>
  <c r="AY1710" i="3"/>
  <c r="AX1710" i="3"/>
  <c r="AW1710" i="3"/>
  <c r="AV1710" i="3"/>
  <c r="AU1710" i="3"/>
  <c r="AT1710" i="3"/>
  <c r="AS1710" i="3"/>
  <c r="AR1710" i="3"/>
  <c r="AQ1710" i="3"/>
  <c r="AP1710" i="3"/>
  <c r="AO1710" i="3"/>
  <c r="AN1710" i="3"/>
  <c r="AM1710" i="3"/>
  <c r="AL1710" i="3"/>
  <c r="AK1710" i="3"/>
  <c r="AJ1710" i="3"/>
  <c r="AI1710" i="3"/>
  <c r="AH1710" i="3"/>
  <c r="AG1710" i="3"/>
  <c r="AF1710" i="3"/>
  <c r="AD1710" i="3"/>
  <c r="AC1710" i="3"/>
  <c r="AA1710" i="3"/>
  <c r="Z1710" i="3"/>
  <c r="X1710" i="3"/>
  <c r="W1710" i="3"/>
  <c r="U1710" i="3"/>
  <c r="T1710" i="3"/>
  <c r="BC1709" i="3"/>
  <c r="BB1709" i="3"/>
  <c r="BA1709" i="3"/>
  <c r="AZ1709" i="3"/>
  <c r="AY1709" i="3"/>
  <c r="AX1709" i="3"/>
  <c r="AW1709" i="3"/>
  <c r="AV1709" i="3"/>
  <c r="AU1709" i="3"/>
  <c r="AT1709" i="3"/>
  <c r="AS1709" i="3"/>
  <c r="AR1709" i="3"/>
  <c r="AQ1709" i="3"/>
  <c r="AP1709" i="3"/>
  <c r="AO1709" i="3"/>
  <c r="AN1709" i="3"/>
  <c r="AM1709" i="3"/>
  <c r="AL1709" i="3"/>
  <c r="AK1709" i="3"/>
  <c r="AJ1709" i="3"/>
  <c r="AI1709" i="3"/>
  <c r="AH1709" i="3"/>
  <c r="AG1709" i="3"/>
  <c r="AF1709" i="3"/>
  <c r="AD1709" i="3"/>
  <c r="AC1709" i="3"/>
  <c r="AA1709" i="3"/>
  <c r="Z1709" i="3"/>
  <c r="X1709" i="3"/>
  <c r="W1709" i="3"/>
  <c r="U1709" i="3"/>
  <c r="T1709" i="3"/>
  <c r="BC1708" i="3"/>
  <c r="BB1708" i="3"/>
  <c r="BA1708" i="3"/>
  <c r="AZ1708" i="3"/>
  <c r="AY1708" i="3"/>
  <c r="AX1708" i="3"/>
  <c r="AW1708" i="3"/>
  <c r="AV1708" i="3"/>
  <c r="AU1708" i="3"/>
  <c r="AT1708" i="3"/>
  <c r="AS1708" i="3"/>
  <c r="AR1708" i="3"/>
  <c r="AQ1708" i="3"/>
  <c r="AP1708" i="3"/>
  <c r="AO1708" i="3"/>
  <c r="AN1708" i="3"/>
  <c r="AM1708" i="3"/>
  <c r="AL1708" i="3"/>
  <c r="AK1708" i="3"/>
  <c r="AJ1708" i="3"/>
  <c r="AI1708" i="3"/>
  <c r="AH1708" i="3"/>
  <c r="AG1708" i="3"/>
  <c r="AF1708" i="3"/>
  <c r="AD1708" i="3"/>
  <c r="AC1708" i="3"/>
  <c r="AA1708" i="3"/>
  <c r="Z1708" i="3"/>
  <c r="X1708" i="3"/>
  <c r="W1708" i="3"/>
  <c r="U1708" i="3"/>
  <c r="T1708" i="3"/>
  <c r="BC1707" i="3"/>
  <c r="BB1707" i="3"/>
  <c r="BA1707" i="3"/>
  <c r="AZ1707" i="3"/>
  <c r="AY1707" i="3"/>
  <c r="AX1707" i="3"/>
  <c r="AW1707" i="3"/>
  <c r="AV1707" i="3"/>
  <c r="AU1707" i="3"/>
  <c r="AT1707" i="3"/>
  <c r="AS1707" i="3"/>
  <c r="AR1707" i="3"/>
  <c r="AQ1707" i="3"/>
  <c r="AP1707" i="3"/>
  <c r="AO1707" i="3"/>
  <c r="AN1707" i="3"/>
  <c r="AM1707" i="3"/>
  <c r="AL1707" i="3"/>
  <c r="AK1707" i="3"/>
  <c r="AJ1707" i="3"/>
  <c r="AI1707" i="3"/>
  <c r="AH1707" i="3"/>
  <c r="AG1707" i="3"/>
  <c r="AF1707" i="3"/>
  <c r="AD1707" i="3"/>
  <c r="AC1707" i="3"/>
  <c r="AA1707" i="3"/>
  <c r="Z1707" i="3"/>
  <c r="X1707" i="3"/>
  <c r="W1707" i="3"/>
  <c r="U1707" i="3"/>
  <c r="T1707" i="3"/>
  <c r="BC1706" i="3"/>
  <c r="BB1706" i="3"/>
  <c r="BA1706" i="3"/>
  <c r="AZ1706" i="3"/>
  <c r="AY1706" i="3"/>
  <c r="AX1706" i="3"/>
  <c r="AW1706" i="3"/>
  <c r="AV1706" i="3"/>
  <c r="AU1706" i="3"/>
  <c r="AT1706" i="3"/>
  <c r="AS1706" i="3"/>
  <c r="AR1706" i="3"/>
  <c r="AQ1706" i="3"/>
  <c r="AP1706" i="3"/>
  <c r="AO1706" i="3"/>
  <c r="AN1706" i="3"/>
  <c r="AM1706" i="3"/>
  <c r="AL1706" i="3"/>
  <c r="AK1706" i="3"/>
  <c r="AJ1706" i="3"/>
  <c r="AI1706" i="3"/>
  <c r="AH1706" i="3"/>
  <c r="AG1706" i="3"/>
  <c r="AF1706" i="3"/>
  <c r="AD1706" i="3"/>
  <c r="AC1706" i="3"/>
  <c r="AA1706" i="3"/>
  <c r="Z1706" i="3"/>
  <c r="X1706" i="3"/>
  <c r="W1706" i="3"/>
  <c r="U1706" i="3"/>
  <c r="T1706" i="3"/>
  <c r="BC1705" i="3"/>
  <c r="BB1705" i="3"/>
  <c r="BA1705" i="3"/>
  <c r="AZ1705" i="3"/>
  <c r="AY1705" i="3"/>
  <c r="AX1705" i="3"/>
  <c r="AW1705" i="3"/>
  <c r="AV1705" i="3"/>
  <c r="AU1705" i="3"/>
  <c r="AT1705" i="3"/>
  <c r="AS1705" i="3"/>
  <c r="AR1705" i="3"/>
  <c r="AQ1705" i="3"/>
  <c r="AP1705" i="3"/>
  <c r="AO1705" i="3"/>
  <c r="AN1705" i="3"/>
  <c r="AM1705" i="3"/>
  <c r="AL1705" i="3"/>
  <c r="AK1705" i="3"/>
  <c r="AJ1705" i="3"/>
  <c r="AI1705" i="3"/>
  <c r="AH1705" i="3"/>
  <c r="AG1705" i="3"/>
  <c r="AF1705" i="3"/>
  <c r="AD1705" i="3"/>
  <c r="AC1705" i="3"/>
  <c r="AA1705" i="3"/>
  <c r="Z1705" i="3"/>
  <c r="X1705" i="3"/>
  <c r="W1705" i="3"/>
  <c r="U1705" i="3"/>
  <c r="T1705" i="3"/>
  <c r="BC1704" i="3"/>
  <c r="BB1704" i="3"/>
  <c r="BA1704" i="3"/>
  <c r="AZ1704" i="3"/>
  <c r="AY1704" i="3"/>
  <c r="AX1704" i="3"/>
  <c r="AW1704" i="3"/>
  <c r="AV1704" i="3"/>
  <c r="AU1704" i="3"/>
  <c r="AT1704" i="3"/>
  <c r="AS1704" i="3"/>
  <c r="AR1704" i="3"/>
  <c r="AQ1704" i="3"/>
  <c r="AP1704" i="3"/>
  <c r="AO1704" i="3"/>
  <c r="AN1704" i="3"/>
  <c r="AM1704" i="3"/>
  <c r="AL1704" i="3"/>
  <c r="AK1704" i="3"/>
  <c r="AJ1704" i="3"/>
  <c r="AI1704" i="3"/>
  <c r="AH1704" i="3"/>
  <c r="AG1704" i="3"/>
  <c r="AF1704" i="3"/>
  <c r="AD1704" i="3"/>
  <c r="AC1704" i="3"/>
  <c r="AA1704" i="3"/>
  <c r="Z1704" i="3"/>
  <c r="X1704" i="3"/>
  <c r="W1704" i="3"/>
  <c r="U1704" i="3"/>
  <c r="T1704" i="3"/>
  <c r="BC1703" i="3"/>
  <c r="BB1703" i="3"/>
  <c r="BA1703" i="3"/>
  <c r="AZ1703" i="3"/>
  <c r="AY1703" i="3"/>
  <c r="AX1703" i="3"/>
  <c r="AW1703" i="3"/>
  <c r="AV1703" i="3"/>
  <c r="AU1703" i="3"/>
  <c r="AT1703" i="3"/>
  <c r="AS1703" i="3"/>
  <c r="AR1703" i="3"/>
  <c r="AQ1703" i="3"/>
  <c r="AP1703" i="3"/>
  <c r="AO1703" i="3"/>
  <c r="AN1703" i="3"/>
  <c r="AM1703" i="3"/>
  <c r="AL1703" i="3"/>
  <c r="AK1703" i="3"/>
  <c r="AJ1703" i="3"/>
  <c r="AI1703" i="3"/>
  <c r="AH1703" i="3"/>
  <c r="AG1703" i="3"/>
  <c r="AF1703" i="3"/>
  <c r="AD1703" i="3"/>
  <c r="AC1703" i="3"/>
  <c r="AA1703" i="3"/>
  <c r="Z1703" i="3"/>
  <c r="X1703" i="3"/>
  <c r="W1703" i="3"/>
  <c r="U1703" i="3"/>
  <c r="T1703" i="3"/>
  <c r="BC1702" i="3"/>
  <c r="BB1702" i="3"/>
  <c r="BA1702" i="3"/>
  <c r="AZ1702" i="3"/>
  <c r="AY1702" i="3"/>
  <c r="AX1702" i="3"/>
  <c r="AW1702" i="3"/>
  <c r="AV1702" i="3"/>
  <c r="AU1702" i="3"/>
  <c r="AT1702" i="3"/>
  <c r="AS1702" i="3"/>
  <c r="AR1702" i="3"/>
  <c r="AQ1702" i="3"/>
  <c r="AP1702" i="3"/>
  <c r="AO1702" i="3"/>
  <c r="AN1702" i="3"/>
  <c r="AM1702" i="3"/>
  <c r="AL1702" i="3"/>
  <c r="AK1702" i="3"/>
  <c r="AJ1702" i="3"/>
  <c r="AI1702" i="3"/>
  <c r="AH1702" i="3"/>
  <c r="AG1702" i="3"/>
  <c r="AF1702" i="3"/>
  <c r="AD1702" i="3"/>
  <c r="AC1702" i="3"/>
  <c r="AA1702" i="3"/>
  <c r="Z1702" i="3"/>
  <c r="X1702" i="3"/>
  <c r="W1702" i="3"/>
  <c r="U1702" i="3"/>
  <c r="T1702" i="3"/>
  <c r="BC1701" i="3"/>
  <c r="BB1701" i="3"/>
  <c r="BA1701" i="3"/>
  <c r="AZ1701" i="3"/>
  <c r="AY1701" i="3"/>
  <c r="AX1701" i="3"/>
  <c r="AW1701" i="3"/>
  <c r="AV1701" i="3"/>
  <c r="AU1701" i="3"/>
  <c r="AT1701" i="3"/>
  <c r="AS1701" i="3"/>
  <c r="AR1701" i="3"/>
  <c r="AQ1701" i="3"/>
  <c r="AP1701" i="3"/>
  <c r="AO1701" i="3"/>
  <c r="AN1701" i="3"/>
  <c r="AM1701" i="3"/>
  <c r="AL1701" i="3"/>
  <c r="AK1701" i="3"/>
  <c r="AJ1701" i="3"/>
  <c r="AI1701" i="3"/>
  <c r="AH1701" i="3"/>
  <c r="AG1701" i="3"/>
  <c r="AF1701" i="3"/>
  <c r="AD1701" i="3"/>
  <c r="AC1701" i="3"/>
  <c r="AA1701" i="3"/>
  <c r="Z1701" i="3"/>
  <c r="X1701" i="3"/>
  <c r="W1701" i="3"/>
  <c r="U1701" i="3"/>
  <c r="T1701" i="3"/>
  <c r="BC1700" i="3"/>
  <c r="BB1700" i="3"/>
  <c r="BA1700" i="3"/>
  <c r="AZ1700" i="3"/>
  <c r="AY1700" i="3"/>
  <c r="AX1700" i="3"/>
  <c r="AW1700" i="3"/>
  <c r="AV1700" i="3"/>
  <c r="AU1700" i="3"/>
  <c r="AT1700" i="3"/>
  <c r="AS1700" i="3"/>
  <c r="AR1700" i="3"/>
  <c r="AQ1700" i="3"/>
  <c r="AP1700" i="3"/>
  <c r="AO1700" i="3"/>
  <c r="AN1700" i="3"/>
  <c r="AM1700" i="3"/>
  <c r="AL1700" i="3"/>
  <c r="AK1700" i="3"/>
  <c r="AJ1700" i="3"/>
  <c r="AI1700" i="3"/>
  <c r="AH1700" i="3"/>
  <c r="AG1700" i="3"/>
  <c r="AF1700" i="3"/>
  <c r="AD1700" i="3"/>
  <c r="AC1700" i="3"/>
  <c r="AA1700" i="3"/>
  <c r="Z1700" i="3"/>
  <c r="X1700" i="3"/>
  <c r="W1700" i="3"/>
  <c r="U1700" i="3"/>
  <c r="T1700" i="3"/>
  <c r="BC1699" i="3"/>
  <c r="BB1699" i="3"/>
  <c r="BA1699" i="3"/>
  <c r="AZ1699" i="3"/>
  <c r="AY1699" i="3"/>
  <c r="AX1699" i="3"/>
  <c r="AW1699" i="3"/>
  <c r="AV1699" i="3"/>
  <c r="AU1699" i="3"/>
  <c r="AT1699" i="3"/>
  <c r="AS1699" i="3"/>
  <c r="AR1699" i="3"/>
  <c r="AQ1699" i="3"/>
  <c r="AP1699" i="3"/>
  <c r="AO1699" i="3"/>
  <c r="AN1699" i="3"/>
  <c r="AM1699" i="3"/>
  <c r="AL1699" i="3"/>
  <c r="AK1699" i="3"/>
  <c r="AJ1699" i="3"/>
  <c r="AI1699" i="3"/>
  <c r="AH1699" i="3"/>
  <c r="AG1699" i="3"/>
  <c r="AF1699" i="3"/>
  <c r="AD1699" i="3"/>
  <c r="AC1699" i="3"/>
  <c r="AA1699" i="3"/>
  <c r="Z1699" i="3"/>
  <c r="X1699" i="3"/>
  <c r="W1699" i="3"/>
  <c r="U1699" i="3"/>
  <c r="T1699" i="3"/>
  <c r="BC1698" i="3"/>
  <c r="BB1698" i="3"/>
  <c r="BA1698" i="3"/>
  <c r="AZ1698" i="3"/>
  <c r="AY1698" i="3"/>
  <c r="AX1698" i="3"/>
  <c r="AW1698" i="3"/>
  <c r="AV1698" i="3"/>
  <c r="AU1698" i="3"/>
  <c r="AT1698" i="3"/>
  <c r="AS1698" i="3"/>
  <c r="AR1698" i="3"/>
  <c r="AQ1698" i="3"/>
  <c r="AP1698" i="3"/>
  <c r="AO1698" i="3"/>
  <c r="AN1698" i="3"/>
  <c r="AM1698" i="3"/>
  <c r="AL1698" i="3"/>
  <c r="AK1698" i="3"/>
  <c r="AJ1698" i="3"/>
  <c r="AI1698" i="3"/>
  <c r="AH1698" i="3"/>
  <c r="AG1698" i="3"/>
  <c r="AF1698" i="3"/>
  <c r="AD1698" i="3"/>
  <c r="AC1698" i="3"/>
  <c r="AA1698" i="3"/>
  <c r="Z1698" i="3"/>
  <c r="X1698" i="3"/>
  <c r="W1698" i="3"/>
  <c r="U1698" i="3"/>
  <c r="T1698" i="3"/>
  <c r="BC1697" i="3"/>
  <c r="BB1697" i="3"/>
  <c r="BA1697" i="3"/>
  <c r="AZ1697" i="3"/>
  <c r="AY1697" i="3"/>
  <c r="AX1697" i="3"/>
  <c r="AW1697" i="3"/>
  <c r="AV1697" i="3"/>
  <c r="AU1697" i="3"/>
  <c r="AT1697" i="3"/>
  <c r="AS1697" i="3"/>
  <c r="AR1697" i="3"/>
  <c r="AQ1697" i="3"/>
  <c r="AP1697" i="3"/>
  <c r="AO1697" i="3"/>
  <c r="AN1697" i="3"/>
  <c r="AM1697" i="3"/>
  <c r="AL1697" i="3"/>
  <c r="AK1697" i="3"/>
  <c r="AJ1697" i="3"/>
  <c r="AI1697" i="3"/>
  <c r="AH1697" i="3"/>
  <c r="AG1697" i="3"/>
  <c r="AF1697" i="3"/>
  <c r="AD1697" i="3"/>
  <c r="AC1697" i="3"/>
  <c r="AA1697" i="3"/>
  <c r="Z1697" i="3"/>
  <c r="X1697" i="3"/>
  <c r="W1697" i="3"/>
  <c r="U1697" i="3"/>
  <c r="T1697" i="3"/>
  <c r="BC1696" i="3"/>
  <c r="BB1696" i="3"/>
  <c r="BA1696" i="3"/>
  <c r="AZ1696" i="3"/>
  <c r="AY1696" i="3"/>
  <c r="AX1696" i="3"/>
  <c r="AW1696" i="3"/>
  <c r="AV1696" i="3"/>
  <c r="AU1696" i="3"/>
  <c r="AT1696" i="3"/>
  <c r="AS1696" i="3"/>
  <c r="AR1696" i="3"/>
  <c r="AQ1696" i="3"/>
  <c r="AP1696" i="3"/>
  <c r="AO1696" i="3"/>
  <c r="AN1696" i="3"/>
  <c r="AM1696" i="3"/>
  <c r="AL1696" i="3"/>
  <c r="AK1696" i="3"/>
  <c r="AJ1696" i="3"/>
  <c r="AI1696" i="3"/>
  <c r="AH1696" i="3"/>
  <c r="AG1696" i="3"/>
  <c r="AF1696" i="3"/>
  <c r="AD1696" i="3"/>
  <c r="AC1696" i="3"/>
  <c r="AA1696" i="3"/>
  <c r="Z1696" i="3"/>
  <c r="X1696" i="3"/>
  <c r="W1696" i="3"/>
  <c r="U1696" i="3"/>
  <c r="T1696" i="3"/>
  <c r="BC1695" i="3"/>
  <c r="BB1695" i="3"/>
  <c r="BA1695" i="3"/>
  <c r="AZ1695" i="3"/>
  <c r="AY1695" i="3"/>
  <c r="AX1695" i="3"/>
  <c r="AW1695" i="3"/>
  <c r="AV1695" i="3"/>
  <c r="AU1695" i="3"/>
  <c r="AT1695" i="3"/>
  <c r="AS1695" i="3"/>
  <c r="AR1695" i="3"/>
  <c r="AQ1695" i="3"/>
  <c r="AP1695" i="3"/>
  <c r="AO1695" i="3"/>
  <c r="AN1695" i="3"/>
  <c r="AM1695" i="3"/>
  <c r="AL1695" i="3"/>
  <c r="AK1695" i="3"/>
  <c r="AJ1695" i="3"/>
  <c r="AI1695" i="3"/>
  <c r="AH1695" i="3"/>
  <c r="AG1695" i="3"/>
  <c r="AF1695" i="3"/>
  <c r="AD1695" i="3"/>
  <c r="AC1695" i="3"/>
  <c r="AA1695" i="3"/>
  <c r="Z1695" i="3"/>
  <c r="X1695" i="3"/>
  <c r="W1695" i="3"/>
  <c r="U1695" i="3"/>
  <c r="T1695" i="3"/>
  <c r="BC1694" i="3"/>
  <c r="BB1694" i="3"/>
  <c r="BA1694" i="3"/>
  <c r="AZ1694" i="3"/>
  <c r="AY1694" i="3"/>
  <c r="AX1694" i="3"/>
  <c r="AW1694" i="3"/>
  <c r="AV1694" i="3"/>
  <c r="AU1694" i="3"/>
  <c r="AT1694" i="3"/>
  <c r="AS1694" i="3"/>
  <c r="AR1694" i="3"/>
  <c r="AQ1694" i="3"/>
  <c r="AP1694" i="3"/>
  <c r="AO1694" i="3"/>
  <c r="AN1694" i="3"/>
  <c r="AM1694" i="3"/>
  <c r="AL1694" i="3"/>
  <c r="AK1694" i="3"/>
  <c r="AJ1694" i="3"/>
  <c r="AI1694" i="3"/>
  <c r="AH1694" i="3"/>
  <c r="AG1694" i="3"/>
  <c r="AF1694" i="3"/>
  <c r="AD1694" i="3"/>
  <c r="AC1694" i="3"/>
  <c r="AA1694" i="3"/>
  <c r="Z1694" i="3"/>
  <c r="X1694" i="3"/>
  <c r="W1694" i="3"/>
  <c r="U1694" i="3"/>
  <c r="T1694" i="3"/>
  <c r="BC1693" i="3"/>
  <c r="BB1693" i="3"/>
  <c r="BA1693" i="3"/>
  <c r="AZ1693" i="3"/>
  <c r="AY1693" i="3"/>
  <c r="AX1693" i="3"/>
  <c r="AW1693" i="3"/>
  <c r="AV1693" i="3"/>
  <c r="AU1693" i="3"/>
  <c r="AT1693" i="3"/>
  <c r="AS1693" i="3"/>
  <c r="AR1693" i="3"/>
  <c r="AQ1693" i="3"/>
  <c r="AP1693" i="3"/>
  <c r="AO1693" i="3"/>
  <c r="AN1693" i="3"/>
  <c r="AM1693" i="3"/>
  <c r="AL1693" i="3"/>
  <c r="AK1693" i="3"/>
  <c r="AJ1693" i="3"/>
  <c r="AI1693" i="3"/>
  <c r="AH1693" i="3"/>
  <c r="AG1693" i="3"/>
  <c r="AF1693" i="3"/>
  <c r="AD1693" i="3"/>
  <c r="AC1693" i="3"/>
  <c r="AA1693" i="3"/>
  <c r="Z1693" i="3"/>
  <c r="X1693" i="3"/>
  <c r="W1693" i="3"/>
  <c r="U1693" i="3"/>
  <c r="T1693" i="3"/>
  <c r="BC1692" i="3"/>
  <c r="BB1692" i="3"/>
  <c r="BA1692" i="3"/>
  <c r="AZ1692" i="3"/>
  <c r="AY1692" i="3"/>
  <c r="AX1692" i="3"/>
  <c r="AW1692" i="3"/>
  <c r="AV1692" i="3"/>
  <c r="AU1692" i="3"/>
  <c r="AT1692" i="3"/>
  <c r="AS1692" i="3"/>
  <c r="AR1692" i="3"/>
  <c r="AQ1692" i="3"/>
  <c r="AP1692" i="3"/>
  <c r="AO1692" i="3"/>
  <c r="AN1692" i="3"/>
  <c r="AM1692" i="3"/>
  <c r="AL1692" i="3"/>
  <c r="AK1692" i="3"/>
  <c r="AJ1692" i="3"/>
  <c r="AI1692" i="3"/>
  <c r="AH1692" i="3"/>
  <c r="AG1692" i="3"/>
  <c r="AF1692" i="3"/>
  <c r="AD1692" i="3"/>
  <c r="AC1692" i="3"/>
  <c r="AA1692" i="3"/>
  <c r="Z1692" i="3"/>
  <c r="X1692" i="3"/>
  <c r="W1692" i="3"/>
  <c r="U1692" i="3"/>
  <c r="T1692" i="3"/>
  <c r="BC1691" i="3"/>
  <c r="BB1691" i="3"/>
  <c r="BA1691" i="3"/>
  <c r="AZ1691" i="3"/>
  <c r="AY1691" i="3"/>
  <c r="AX1691" i="3"/>
  <c r="AW1691" i="3"/>
  <c r="AV1691" i="3"/>
  <c r="AU1691" i="3"/>
  <c r="AT1691" i="3"/>
  <c r="AS1691" i="3"/>
  <c r="AR1691" i="3"/>
  <c r="AQ1691" i="3"/>
  <c r="AP1691" i="3"/>
  <c r="AO1691" i="3"/>
  <c r="AN1691" i="3"/>
  <c r="AM1691" i="3"/>
  <c r="AL1691" i="3"/>
  <c r="AK1691" i="3"/>
  <c r="AJ1691" i="3"/>
  <c r="AI1691" i="3"/>
  <c r="AH1691" i="3"/>
  <c r="AG1691" i="3"/>
  <c r="AF1691" i="3"/>
  <c r="AD1691" i="3"/>
  <c r="AC1691" i="3"/>
  <c r="AA1691" i="3"/>
  <c r="Z1691" i="3"/>
  <c r="X1691" i="3"/>
  <c r="W1691" i="3"/>
  <c r="U1691" i="3"/>
  <c r="T1691" i="3"/>
  <c r="BC1690" i="3"/>
  <c r="BB1690" i="3"/>
  <c r="BA1690" i="3"/>
  <c r="AZ1690" i="3"/>
  <c r="AY1690" i="3"/>
  <c r="AX1690" i="3"/>
  <c r="AW1690" i="3"/>
  <c r="AV1690" i="3"/>
  <c r="AU1690" i="3"/>
  <c r="AT1690" i="3"/>
  <c r="AS1690" i="3"/>
  <c r="AR1690" i="3"/>
  <c r="AQ1690" i="3"/>
  <c r="AP1690" i="3"/>
  <c r="AO1690" i="3"/>
  <c r="AN1690" i="3"/>
  <c r="AM1690" i="3"/>
  <c r="AL1690" i="3"/>
  <c r="AK1690" i="3"/>
  <c r="AJ1690" i="3"/>
  <c r="AI1690" i="3"/>
  <c r="AH1690" i="3"/>
  <c r="AG1690" i="3"/>
  <c r="AF1690" i="3"/>
  <c r="AD1690" i="3"/>
  <c r="AC1690" i="3"/>
  <c r="AA1690" i="3"/>
  <c r="Z1690" i="3"/>
  <c r="X1690" i="3"/>
  <c r="W1690" i="3"/>
  <c r="U1690" i="3"/>
  <c r="T1690" i="3"/>
  <c r="BC1689" i="3"/>
  <c r="BB1689" i="3"/>
  <c r="BA1689" i="3"/>
  <c r="AZ1689" i="3"/>
  <c r="AY1689" i="3"/>
  <c r="AX1689" i="3"/>
  <c r="AW1689" i="3"/>
  <c r="AV1689" i="3"/>
  <c r="AU1689" i="3"/>
  <c r="AT1689" i="3"/>
  <c r="AS1689" i="3"/>
  <c r="AR1689" i="3"/>
  <c r="AQ1689" i="3"/>
  <c r="AP1689" i="3"/>
  <c r="AO1689" i="3"/>
  <c r="AN1689" i="3"/>
  <c r="AM1689" i="3"/>
  <c r="AL1689" i="3"/>
  <c r="AK1689" i="3"/>
  <c r="AJ1689" i="3"/>
  <c r="AI1689" i="3"/>
  <c r="AH1689" i="3"/>
  <c r="AG1689" i="3"/>
  <c r="AF1689" i="3"/>
  <c r="AD1689" i="3"/>
  <c r="AC1689" i="3"/>
  <c r="AA1689" i="3"/>
  <c r="Z1689" i="3"/>
  <c r="X1689" i="3"/>
  <c r="W1689" i="3"/>
  <c r="U1689" i="3"/>
  <c r="T1689" i="3"/>
  <c r="BC1688" i="3"/>
  <c r="BB1688" i="3"/>
  <c r="BA1688" i="3"/>
  <c r="AZ1688" i="3"/>
  <c r="AY1688" i="3"/>
  <c r="AX1688" i="3"/>
  <c r="AW1688" i="3"/>
  <c r="AV1688" i="3"/>
  <c r="AU1688" i="3"/>
  <c r="AT1688" i="3"/>
  <c r="AS1688" i="3"/>
  <c r="AR1688" i="3"/>
  <c r="AQ1688" i="3"/>
  <c r="AP1688" i="3"/>
  <c r="AO1688" i="3"/>
  <c r="AN1688" i="3"/>
  <c r="AM1688" i="3"/>
  <c r="AL1688" i="3"/>
  <c r="AK1688" i="3"/>
  <c r="AJ1688" i="3"/>
  <c r="AI1688" i="3"/>
  <c r="AH1688" i="3"/>
  <c r="AG1688" i="3"/>
  <c r="AF1688" i="3"/>
  <c r="AD1688" i="3"/>
  <c r="AC1688" i="3"/>
  <c r="AA1688" i="3"/>
  <c r="Z1688" i="3"/>
  <c r="X1688" i="3"/>
  <c r="W1688" i="3"/>
  <c r="U1688" i="3"/>
  <c r="T1688" i="3"/>
  <c r="BC1687" i="3"/>
  <c r="BB1687" i="3"/>
  <c r="BA1687" i="3"/>
  <c r="AZ1687" i="3"/>
  <c r="AY1687" i="3"/>
  <c r="AX1687" i="3"/>
  <c r="AW1687" i="3"/>
  <c r="AV1687" i="3"/>
  <c r="AU1687" i="3"/>
  <c r="AT1687" i="3"/>
  <c r="AS1687" i="3"/>
  <c r="AR1687" i="3"/>
  <c r="AQ1687" i="3"/>
  <c r="AP1687" i="3"/>
  <c r="AO1687" i="3"/>
  <c r="AN1687" i="3"/>
  <c r="AM1687" i="3"/>
  <c r="AL1687" i="3"/>
  <c r="AK1687" i="3"/>
  <c r="AJ1687" i="3"/>
  <c r="AI1687" i="3"/>
  <c r="AH1687" i="3"/>
  <c r="AG1687" i="3"/>
  <c r="AF1687" i="3"/>
  <c r="AD1687" i="3"/>
  <c r="AC1687" i="3"/>
  <c r="AA1687" i="3"/>
  <c r="Z1687" i="3"/>
  <c r="X1687" i="3"/>
  <c r="W1687" i="3"/>
  <c r="U1687" i="3"/>
  <c r="T1687" i="3"/>
  <c r="BC1686" i="3"/>
  <c r="BB1686" i="3"/>
  <c r="BA1686" i="3"/>
  <c r="AZ1686" i="3"/>
  <c r="AY1686" i="3"/>
  <c r="AX1686" i="3"/>
  <c r="AW1686" i="3"/>
  <c r="AV1686" i="3"/>
  <c r="AU1686" i="3"/>
  <c r="AT1686" i="3"/>
  <c r="AS1686" i="3"/>
  <c r="AR1686" i="3"/>
  <c r="AQ1686" i="3"/>
  <c r="AP1686" i="3"/>
  <c r="AO1686" i="3"/>
  <c r="AN1686" i="3"/>
  <c r="AM1686" i="3"/>
  <c r="AL1686" i="3"/>
  <c r="AK1686" i="3"/>
  <c r="AJ1686" i="3"/>
  <c r="AI1686" i="3"/>
  <c r="AH1686" i="3"/>
  <c r="AG1686" i="3"/>
  <c r="AF1686" i="3"/>
  <c r="AD1686" i="3"/>
  <c r="AC1686" i="3"/>
  <c r="AA1686" i="3"/>
  <c r="Z1686" i="3"/>
  <c r="X1686" i="3"/>
  <c r="W1686" i="3"/>
  <c r="U1686" i="3"/>
  <c r="T1686" i="3"/>
  <c r="BC1685" i="3"/>
  <c r="BB1685" i="3"/>
  <c r="BA1685" i="3"/>
  <c r="AZ1685" i="3"/>
  <c r="AY1685" i="3"/>
  <c r="AX1685" i="3"/>
  <c r="AW1685" i="3"/>
  <c r="AV1685" i="3"/>
  <c r="AU1685" i="3"/>
  <c r="AT1685" i="3"/>
  <c r="AS1685" i="3"/>
  <c r="AR1685" i="3"/>
  <c r="AQ1685" i="3"/>
  <c r="AP1685" i="3"/>
  <c r="AO1685" i="3"/>
  <c r="AN1685" i="3"/>
  <c r="AM1685" i="3"/>
  <c r="AL1685" i="3"/>
  <c r="AK1685" i="3"/>
  <c r="AJ1685" i="3"/>
  <c r="AI1685" i="3"/>
  <c r="AH1685" i="3"/>
  <c r="AG1685" i="3"/>
  <c r="AF1685" i="3"/>
  <c r="AD1685" i="3"/>
  <c r="AC1685" i="3"/>
  <c r="AA1685" i="3"/>
  <c r="Z1685" i="3"/>
  <c r="X1685" i="3"/>
  <c r="W1685" i="3"/>
  <c r="U1685" i="3"/>
  <c r="T1685" i="3"/>
  <c r="BC1684" i="3"/>
  <c r="BB1684" i="3"/>
  <c r="BA1684" i="3"/>
  <c r="AZ1684" i="3"/>
  <c r="AY1684" i="3"/>
  <c r="AX1684" i="3"/>
  <c r="AW1684" i="3"/>
  <c r="AV1684" i="3"/>
  <c r="AU1684" i="3"/>
  <c r="AT1684" i="3"/>
  <c r="AS1684" i="3"/>
  <c r="AR1684" i="3"/>
  <c r="AQ1684" i="3"/>
  <c r="AP1684" i="3"/>
  <c r="AO1684" i="3"/>
  <c r="AN1684" i="3"/>
  <c r="AM1684" i="3"/>
  <c r="AL1684" i="3"/>
  <c r="AK1684" i="3"/>
  <c r="AJ1684" i="3"/>
  <c r="AI1684" i="3"/>
  <c r="AH1684" i="3"/>
  <c r="AG1684" i="3"/>
  <c r="AF1684" i="3"/>
  <c r="AD1684" i="3"/>
  <c r="AC1684" i="3"/>
  <c r="AA1684" i="3"/>
  <c r="Z1684" i="3"/>
  <c r="X1684" i="3"/>
  <c r="W1684" i="3"/>
  <c r="U1684" i="3"/>
  <c r="T1684" i="3"/>
  <c r="BC1683" i="3"/>
  <c r="BB1683" i="3"/>
  <c r="BA1683" i="3"/>
  <c r="AZ1683" i="3"/>
  <c r="AY1683" i="3"/>
  <c r="AX1683" i="3"/>
  <c r="AW1683" i="3"/>
  <c r="AV1683" i="3"/>
  <c r="AU1683" i="3"/>
  <c r="AT1683" i="3"/>
  <c r="AS1683" i="3"/>
  <c r="AR1683" i="3"/>
  <c r="AQ1683" i="3"/>
  <c r="AP1683" i="3"/>
  <c r="AO1683" i="3"/>
  <c r="AN1683" i="3"/>
  <c r="AM1683" i="3"/>
  <c r="AL1683" i="3"/>
  <c r="AK1683" i="3"/>
  <c r="AJ1683" i="3"/>
  <c r="AI1683" i="3"/>
  <c r="AH1683" i="3"/>
  <c r="AG1683" i="3"/>
  <c r="AF1683" i="3"/>
  <c r="AD1683" i="3"/>
  <c r="AC1683" i="3"/>
  <c r="AA1683" i="3"/>
  <c r="Z1683" i="3"/>
  <c r="X1683" i="3"/>
  <c r="W1683" i="3"/>
  <c r="U1683" i="3"/>
  <c r="T1683" i="3"/>
  <c r="BC1682" i="3"/>
  <c r="BB1682" i="3"/>
  <c r="BA1682" i="3"/>
  <c r="AZ1682" i="3"/>
  <c r="AY1682" i="3"/>
  <c r="AX1682" i="3"/>
  <c r="AW1682" i="3"/>
  <c r="AV1682" i="3"/>
  <c r="AU1682" i="3"/>
  <c r="AT1682" i="3"/>
  <c r="AS1682" i="3"/>
  <c r="AR1682" i="3"/>
  <c r="AQ1682" i="3"/>
  <c r="AP1682" i="3"/>
  <c r="AO1682" i="3"/>
  <c r="AN1682" i="3"/>
  <c r="AM1682" i="3"/>
  <c r="AL1682" i="3"/>
  <c r="AK1682" i="3"/>
  <c r="AJ1682" i="3"/>
  <c r="AI1682" i="3"/>
  <c r="AH1682" i="3"/>
  <c r="AG1682" i="3"/>
  <c r="AF1682" i="3"/>
  <c r="AD1682" i="3"/>
  <c r="AC1682" i="3"/>
  <c r="AA1682" i="3"/>
  <c r="Z1682" i="3"/>
  <c r="X1682" i="3"/>
  <c r="W1682" i="3"/>
  <c r="U1682" i="3"/>
  <c r="T1682" i="3"/>
  <c r="BC1681" i="3"/>
  <c r="BB1681" i="3"/>
  <c r="BA1681" i="3"/>
  <c r="AZ1681" i="3"/>
  <c r="AY1681" i="3"/>
  <c r="AX1681" i="3"/>
  <c r="AW1681" i="3"/>
  <c r="AV1681" i="3"/>
  <c r="AU1681" i="3"/>
  <c r="AT1681" i="3"/>
  <c r="AS1681" i="3"/>
  <c r="AR1681" i="3"/>
  <c r="AQ1681" i="3"/>
  <c r="AP1681" i="3"/>
  <c r="AO1681" i="3"/>
  <c r="AN1681" i="3"/>
  <c r="AM1681" i="3"/>
  <c r="AL1681" i="3"/>
  <c r="AK1681" i="3"/>
  <c r="AJ1681" i="3"/>
  <c r="AI1681" i="3"/>
  <c r="AH1681" i="3"/>
  <c r="AG1681" i="3"/>
  <c r="AF1681" i="3"/>
  <c r="AD1681" i="3"/>
  <c r="AC1681" i="3"/>
  <c r="AA1681" i="3"/>
  <c r="Z1681" i="3"/>
  <c r="X1681" i="3"/>
  <c r="W1681" i="3"/>
  <c r="U1681" i="3"/>
  <c r="T1681" i="3"/>
  <c r="BC1680" i="3"/>
  <c r="BB1680" i="3"/>
  <c r="BA1680" i="3"/>
  <c r="AZ1680" i="3"/>
  <c r="AY1680" i="3"/>
  <c r="AX1680" i="3"/>
  <c r="AW1680" i="3"/>
  <c r="AV1680" i="3"/>
  <c r="AU1680" i="3"/>
  <c r="AT1680" i="3"/>
  <c r="AS1680" i="3"/>
  <c r="AR1680" i="3"/>
  <c r="AQ1680" i="3"/>
  <c r="AP1680" i="3"/>
  <c r="AO1680" i="3"/>
  <c r="AN1680" i="3"/>
  <c r="AM1680" i="3"/>
  <c r="AL1680" i="3"/>
  <c r="AK1680" i="3"/>
  <c r="AJ1680" i="3"/>
  <c r="AI1680" i="3"/>
  <c r="AH1680" i="3"/>
  <c r="AG1680" i="3"/>
  <c r="AF1680" i="3"/>
  <c r="AD1680" i="3"/>
  <c r="AC1680" i="3"/>
  <c r="AA1680" i="3"/>
  <c r="Z1680" i="3"/>
  <c r="X1680" i="3"/>
  <c r="W1680" i="3"/>
  <c r="U1680" i="3"/>
  <c r="T1680" i="3"/>
  <c r="BC1679" i="3"/>
  <c r="BB1679" i="3"/>
  <c r="BA1679" i="3"/>
  <c r="AZ1679" i="3"/>
  <c r="AY1679" i="3"/>
  <c r="AX1679" i="3"/>
  <c r="AW1679" i="3"/>
  <c r="AV1679" i="3"/>
  <c r="AU1679" i="3"/>
  <c r="AT1679" i="3"/>
  <c r="AS1679" i="3"/>
  <c r="AR1679" i="3"/>
  <c r="AQ1679" i="3"/>
  <c r="AP1679" i="3"/>
  <c r="AO1679" i="3"/>
  <c r="AN1679" i="3"/>
  <c r="AM1679" i="3"/>
  <c r="AL1679" i="3"/>
  <c r="AK1679" i="3"/>
  <c r="AJ1679" i="3"/>
  <c r="AI1679" i="3"/>
  <c r="AH1679" i="3"/>
  <c r="AG1679" i="3"/>
  <c r="AF1679" i="3"/>
  <c r="AD1679" i="3"/>
  <c r="AC1679" i="3"/>
  <c r="AA1679" i="3"/>
  <c r="Z1679" i="3"/>
  <c r="X1679" i="3"/>
  <c r="W1679" i="3"/>
  <c r="U1679" i="3"/>
  <c r="T1679" i="3"/>
  <c r="BC1678" i="3"/>
  <c r="BB1678" i="3"/>
  <c r="BA1678" i="3"/>
  <c r="AZ1678" i="3"/>
  <c r="AY1678" i="3"/>
  <c r="AX1678" i="3"/>
  <c r="AW1678" i="3"/>
  <c r="AV1678" i="3"/>
  <c r="AU1678" i="3"/>
  <c r="AT1678" i="3"/>
  <c r="AS1678" i="3"/>
  <c r="AR1678" i="3"/>
  <c r="AQ1678" i="3"/>
  <c r="AP1678" i="3"/>
  <c r="AO1678" i="3"/>
  <c r="AN1678" i="3"/>
  <c r="AM1678" i="3"/>
  <c r="AL1678" i="3"/>
  <c r="AK1678" i="3"/>
  <c r="AJ1678" i="3"/>
  <c r="AI1678" i="3"/>
  <c r="AH1678" i="3"/>
  <c r="AG1678" i="3"/>
  <c r="AF1678" i="3"/>
  <c r="AD1678" i="3"/>
  <c r="AC1678" i="3"/>
  <c r="AA1678" i="3"/>
  <c r="Z1678" i="3"/>
  <c r="X1678" i="3"/>
  <c r="W1678" i="3"/>
  <c r="U1678" i="3"/>
  <c r="T1678" i="3"/>
  <c r="BC1677" i="3"/>
  <c r="BB1677" i="3"/>
  <c r="BA1677" i="3"/>
  <c r="AZ1677" i="3"/>
  <c r="AY1677" i="3"/>
  <c r="AX1677" i="3"/>
  <c r="AW1677" i="3"/>
  <c r="AV1677" i="3"/>
  <c r="AU1677" i="3"/>
  <c r="AT1677" i="3"/>
  <c r="AS1677" i="3"/>
  <c r="AR1677" i="3"/>
  <c r="AQ1677" i="3"/>
  <c r="AP1677" i="3"/>
  <c r="AO1677" i="3"/>
  <c r="AN1677" i="3"/>
  <c r="AM1677" i="3"/>
  <c r="AL1677" i="3"/>
  <c r="AK1677" i="3"/>
  <c r="AJ1677" i="3"/>
  <c r="AI1677" i="3"/>
  <c r="AH1677" i="3"/>
  <c r="AG1677" i="3"/>
  <c r="AF1677" i="3"/>
  <c r="AD1677" i="3"/>
  <c r="AC1677" i="3"/>
  <c r="AA1677" i="3"/>
  <c r="Z1677" i="3"/>
  <c r="X1677" i="3"/>
  <c r="W1677" i="3"/>
  <c r="U1677" i="3"/>
  <c r="T1677" i="3"/>
  <c r="BC1676" i="3"/>
  <c r="BB1676" i="3"/>
  <c r="BA1676" i="3"/>
  <c r="AZ1676" i="3"/>
  <c r="AY1676" i="3"/>
  <c r="AX1676" i="3"/>
  <c r="AW1676" i="3"/>
  <c r="AV1676" i="3"/>
  <c r="AU1676" i="3"/>
  <c r="AT1676" i="3"/>
  <c r="AS1676" i="3"/>
  <c r="AR1676" i="3"/>
  <c r="AQ1676" i="3"/>
  <c r="AP1676" i="3"/>
  <c r="AO1676" i="3"/>
  <c r="AN1676" i="3"/>
  <c r="AM1676" i="3"/>
  <c r="AL1676" i="3"/>
  <c r="AK1676" i="3"/>
  <c r="AJ1676" i="3"/>
  <c r="AI1676" i="3"/>
  <c r="AH1676" i="3"/>
  <c r="AG1676" i="3"/>
  <c r="AF1676" i="3"/>
  <c r="AD1676" i="3"/>
  <c r="AC1676" i="3"/>
  <c r="AA1676" i="3"/>
  <c r="Z1676" i="3"/>
  <c r="X1676" i="3"/>
  <c r="W1676" i="3"/>
  <c r="U1676" i="3"/>
  <c r="T1676" i="3"/>
  <c r="BC1675" i="3"/>
  <c r="BB1675" i="3"/>
  <c r="BA1675" i="3"/>
  <c r="AZ1675" i="3"/>
  <c r="AY1675" i="3"/>
  <c r="AX1675" i="3"/>
  <c r="AW1675" i="3"/>
  <c r="AV1675" i="3"/>
  <c r="AU1675" i="3"/>
  <c r="AT1675" i="3"/>
  <c r="AS1675" i="3"/>
  <c r="AR1675" i="3"/>
  <c r="AQ1675" i="3"/>
  <c r="AP1675" i="3"/>
  <c r="AO1675" i="3"/>
  <c r="AN1675" i="3"/>
  <c r="AM1675" i="3"/>
  <c r="AL1675" i="3"/>
  <c r="AK1675" i="3"/>
  <c r="AJ1675" i="3"/>
  <c r="AI1675" i="3"/>
  <c r="AH1675" i="3"/>
  <c r="AG1675" i="3"/>
  <c r="AF1675" i="3"/>
  <c r="AD1675" i="3"/>
  <c r="AC1675" i="3"/>
  <c r="AA1675" i="3"/>
  <c r="Z1675" i="3"/>
  <c r="X1675" i="3"/>
  <c r="W1675" i="3"/>
  <c r="U1675" i="3"/>
  <c r="T1675" i="3"/>
  <c r="BC1674" i="3"/>
  <c r="BB1674" i="3"/>
  <c r="BA1674" i="3"/>
  <c r="AZ1674" i="3"/>
  <c r="AY1674" i="3"/>
  <c r="AX1674" i="3"/>
  <c r="AW1674" i="3"/>
  <c r="AV1674" i="3"/>
  <c r="AU1674" i="3"/>
  <c r="AT1674" i="3"/>
  <c r="AS1674" i="3"/>
  <c r="AR1674" i="3"/>
  <c r="AQ1674" i="3"/>
  <c r="AP1674" i="3"/>
  <c r="AO1674" i="3"/>
  <c r="AN1674" i="3"/>
  <c r="AM1674" i="3"/>
  <c r="AL1674" i="3"/>
  <c r="AK1674" i="3"/>
  <c r="AJ1674" i="3"/>
  <c r="AI1674" i="3"/>
  <c r="AH1674" i="3"/>
  <c r="AG1674" i="3"/>
  <c r="AF1674" i="3"/>
  <c r="AD1674" i="3"/>
  <c r="AC1674" i="3"/>
  <c r="AA1674" i="3"/>
  <c r="Z1674" i="3"/>
  <c r="X1674" i="3"/>
  <c r="W1674" i="3"/>
  <c r="U1674" i="3"/>
  <c r="T1674" i="3"/>
  <c r="BC1673" i="3"/>
  <c r="BB1673" i="3"/>
  <c r="BA1673" i="3"/>
  <c r="AZ1673" i="3"/>
  <c r="AY1673" i="3"/>
  <c r="AX1673" i="3"/>
  <c r="AW1673" i="3"/>
  <c r="AV1673" i="3"/>
  <c r="AU1673" i="3"/>
  <c r="AT1673" i="3"/>
  <c r="AS1673" i="3"/>
  <c r="AR1673" i="3"/>
  <c r="AQ1673" i="3"/>
  <c r="AP1673" i="3"/>
  <c r="AO1673" i="3"/>
  <c r="AN1673" i="3"/>
  <c r="AM1673" i="3"/>
  <c r="AL1673" i="3"/>
  <c r="AK1673" i="3"/>
  <c r="AJ1673" i="3"/>
  <c r="AI1673" i="3"/>
  <c r="AH1673" i="3"/>
  <c r="AG1673" i="3"/>
  <c r="AF1673" i="3"/>
  <c r="AD1673" i="3"/>
  <c r="AC1673" i="3"/>
  <c r="AA1673" i="3"/>
  <c r="Z1673" i="3"/>
  <c r="X1673" i="3"/>
  <c r="W1673" i="3"/>
  <c r="U1673" i="3"/>
  <c r="T1673" i="3"/>
  <c r="BC1672" i="3"/>
  <c r="BB1672" i="3"/>
  <c r="BA1672" i="3"/>
  <c r="AZ1672" i="3"/>
  <c r="AY1672" i="3"/>
  <c r="AX1672" i="3"/>
  <c r="AW1672" i="3"/>
  <c r="AV1672" i="3"/>
  <c r="AU1672" i="3"/>
  <c r="AT1672" i="3"/>
  <c r="AS1672" i="3"/>
  <c r="AR1672" i="3"/>
  <c r="AQ1672" i="3"/>
  <c r="AP1672" i="3"/>
  <c r="AO1672" i="3"/>
  <c r="AN1672" i="3"/>
  <c r="AM1672" i="3"/>
  <c r="AL1672" i="3"/>
  <c r="AK1672" i="3"/>
  <c r="AJ1672" i="3"/>
  <c r="AI1672" i="3"/>
  <c r="AH1672" i="3"/>
  <c r="AG1672" i="3"/>
  <c r="AF1672" i="3"/>
  <c r="AD1672" i="3"/>
  <c r="AC1672" i="3"/>
  <c r="AA1672" i="3"/>
  <c r="Z1672" i="3"/>
  <c r="X1672" i="3"/>
  <c r="W1672" i="3"/>
  <c r="U1672" i="3"/>
  <c r="T1672" i="3"/>
  <c r="BC1671" i="3"/>
  <c r="BB1671" i="3"/>
  <c r="BA1671" i="3"/>
  <c r="AZ1671" i="3"/>
  <c r="AY1671" i="3"/>
  <c r="AX1671" i="3"/>
  <c r="AW1671" i="3"/>
  <c r="AV1671" i="3"/>
  <c r="AU1671" i="3"/>
  <c r="AT1671" i="3"/>
  <c r="AS1671" i="3"/>
  <c r="AR1671" i="3"/>
  <c r="AQ1671" i="3"/>
  <c r="AP1671" i="3"/>
  <c r="AO1671" i="3"/>
  <c r="AN1671" i="3"/>
  <c r="AM1671" i="3"/>
  <c r="AL1671" i="3"/>
  <c r="AK1671" i="3"/>
  <c r="AJ1671" i="3"/>
  <c r="AI1671" i="3"/>
  <c r="AH1671" i="3"/>
  <c r="AG1671" i="3"/>
  <c r="AF1671" i="3"/>
  <c r="AD1671" i="3"/>
  <c r="AC1671" i="3"/>
  <c r="AA1671" i="3"/>
  <c r="Z1671" i="3"/>
  <c r="X1671" i="3"/>
  <c r="W1671" i="3"/>
  <c r="U1671" i="3"/>
  <c r="T1671" i="3"/>
  <c r="BC1670" i="3"/>
  <c r="BB1670" i="3"/>
  <c r="BA1670" i="3"/>
  <c r="AZ1670" i="3"/>
  <c r="AY1670" i="3"/>
  <c r="AX1670" i="3"/>
  <c r="AW1670" i="3"/>
  <c r="AV1670" i="3"/>
  <c r="AU1670" i="3"/>
  <c r="AT1670" i="3"/>
  <c r="AS1670" i="3"/>
  <c r="AR1670" i="3"/>
  <c r="AQ1670" i="3"/>
  <c r="AP1670" i="3"/>
  <c r="AO1670" i="3"/>
  <c r="AN1670" i="3"/>
  <c r="AM1670" i="3"/>
  <c r="AL1670" i="3"/>
  <c r="AK1670" i="3"/>
  <c r="AJ1670" i="3"/>
  <c r="AI1670" i="3"/>
  <c r="AH1670" i="3"/>
  <c r="AG1670" i="3"/>
  <c r="AF1670" i="3"/>
  <c r="AD1670" i="3"/>
  <c r="AC1670" i="3"/>
  <c r="AA1670" i="3"/>
  <c r="Z1670" i="3"/>
  <c r="X1670" i="3"/>
  <c r="W1670" i="3"/>
  <c r="U1670" i="3"/>
  <c r="T1670" i="3"/>
  <c r="BC1669" i="3"/>
  <c r="BB1669" i="3"/>
  <c r="BA1669" i="3"/>
  <c r="AZ1669" i="3"/>
  <c r="AY1669" i="3"/>
  <c r="AX1669" i="3"/>
  <c r="AW1669" i="3"/>
  <c r="AV1669" i="3"/>
  <c r="AU1669" i="3"/>
  <c r="AT1669" i="3"/>
  <c r="AS1669" i="3"/>
  <c r="AR1669" i="3"/>
  <c r="AQ1669" i="3"/>
  <c r="AP1669" i="3"/>
  <c r="AO1669" i="3"/>
  <c r="AN1669" i="3"/>
  <c r="AM1669" i="3"/>
  <c r="AL1669" i="3"/>
  <c r="AK1669" i="3"/>
  <c r="AJ1669" i="3"/>
  <c r="AI1669" i="3"/>
  <c r="AH1669" i="3"/>
  <c r="AG1669" i="3"/>
  <c r="AF1669" i="3"/>
  <c r="AD1669" i="3"/>
  <c r="AC1669" i="3"/>
  <c r="AA1669" i="3"/>
  <c r="Z1669" i="3"/>
  <c r="X1669" i="3"/>
  <c r="W1669" i="3"/>
  <c r="U1669" i="3"/>
  <c r="T1669" i="3"/>
  <c r="BC1668" i="3"/>
  <c r="BB1668" i="3"/>
  <c r="BA1668" i="3"/>
  <c r="AZ1668" i="3"/>
  <c r="AY1668" i="3"/>
  <c r="AX1668" i="3"/>
  <c r="AW1668" i="3"/>
  <c r="AV1668" i="3"/>
  <c r="AU1668" i="3"/>
  <c r="AT1668" i="3"/>
  <c r="AS1668" i="3"/>
  <c r="AR1668" i="3"/>
  <c r="AQ1668" i="3"/>
  <c r="AP1668" i="3"/>
  <c r="AO1668" i="3"/>
  <c r="AN1668" i="3"/>
  <c r="AM1668" i="3"/>
  <c r="AL1668" i="3"/>
  <c r="AK1668" i="3"/>
  <c r="AJ1668" i="3"/>
  <c r="AI1668" i="3"/>
  <c r="AH1668" i="3"/>
  <c r="AG1668" i="3"/>
  <c r="AF1668" i="3"/>
  <c r="AD1668" i="3"/>
  <c r="AC1668" i="3"/>
  <c r="AA1668" i="3"/>
  <c r="Z1668" i="3"/>
  <c r="X1668" i="3"/>
  <c r="W1668" i="3"/>
  <c r="U1668" i="3"/>
  <c r="T1668" i="3"/>
  <c r="BC1667" i="3"/>
  <c r="BB1667" i="3"/>
  <c r="BA1667" i="3"/>
  <c r="AZ1667" i="3"/>
  <c r="AY1667" i="3"/>
  <c r="AX1667" i="3"/>
  <c r="AW1667" i="3"/>
  <c r="AV1667" i="3"/>
  <c r="AU1667" i="3"/>
  <c r="AT1667" i="3"/>
  <c r="AS1667" i="3"/>
  <c r="AR1667" i="3"/>
  <c r="AQ1667" i="3"/>
  <c r="AP1667" i="3"/>
  <c r="AO1667" i="3"/>
  <c r="AN1667" i="3"/>
  <c r="AM1667" i="3"/>
  <c r="AL1667" i="3"/>
  <c r="AK1667" i="3"/>
  <c r="AJ1667" i="3"/>
  <c r="AI1667" i="3"/>
  <c r="AH1667" i="3"/>
  <c r="AG1667" i="3"/>
  <c r="AF1667" i="3"/>
  <c r="AD1667" i="3"/>
  <c r="AC1667" i="3"/>
  <c r="AA1667" i="3"/>
  <c r="Z1667" i="3"/>
  <c r="X1667" i="3"/>
  <c r="W1667" i="3"/>
  <c r="U1667" i="3"/>
  <c r="T1667" i="3"/>
  <c r="BC1666" i="3"/>
  <c r="BB1666" i="3"/>
  <c r="BA1666" i="3"/>
  <c r="AZ1666" i="3"/>
  <c r="AY1666" i="3"/>
  <c r="AX1666" i="3"/>
  <c r="AW1666" i="3"/>
  <c r="AV1666" i="3"/>
  <c r="AU1666" i="3"/>
  <c r="AT1666" i="3"/>
  <c r="AS1666" i="3"/>
  <c r="AR1666" i="3"/>
  <c r="AQ1666" i="3"/>
  <c r="AP1666" i="3"/>
  <c r="AO1666" i="3"/>
  <c r="AN1666" i="3"/>
  <c r="AM1666" i="3"/>
  <c r="AL1666" i="3"/>
  <c r="AK1666" i="3"/>
  <c r="AJ1666" i="3"/>
  <c r="AI1666" i="3"/>
  <c r="AH1666" i="3"/>
  <c r="AG1666" i="3"/>
  <c r="AF1666" i="3"/>
  <c r="AD1666" i="3"/>
  <c r="AC1666" i="3"/>
  <c r="AA1666" i="3"/>
  <c r="Z1666" i="3"/>
  <c r="X1666" i="3"/>
  <c r="W1666" i="3"/>
  <c r="U1666" i="3"/>
  <c r="T1666" i="3"/>
  <c r="BC1665" i="3"/>
  <c r="BB1665" i="3"/>
  <c r="BA1665" i="3"/>
  <c r="AZ1665" i="3"/>
  <c r="AY1665" i="3"/>
  <c r="AX1665" i="3"/>
  <c r="AW1665" i="3"/>
  <c r="AV1665" i="3"/>
  <c r="AU1665" i="3"/>
  <c r="AT1665" i="3"/>
  <c r="AS1665" i="3"/>
  <c r="AR1665" i="3"/>
  <c r="AQ1665" i="3"/>
  <c r="AP1665" i="3"/>
  <c r="AO1665" i="3"/>
  <c r="AN1665" i="3"/>
  <c r="AM1665" i="3"/>
  <c r="AL1665" i="3"/>
  <c r="AK1665" i="3"/>
  <c r="AJ1665" i="3"/>
  <c r="AI1665" i="3"/>
  <c r="AH1665" i="3"/>
  <c r="AG1665" i="3"/>
  <c r="AF1665" i="3"/>
  <c r="AD1665" i="3"/>
  <c r="AC1665" i="3"/>
  <c r="AA1665" i="3"/>
  <c r="Z1665" i="3"/>
  <c r="X1665" i="3"/>
  <c r="W1665" i="3"/>
  <c r="U1665" i="3"/>
  <c r="T1665" i="3"/>
  <c r="BC1664" i="3"/>
  <c r="BB1664" i="3"/>
  <c r="BA1664" i="3"/>
  <c r="AZ1664" i="3"/>
  <c r="AY1664" i="3"/>
  <c r="AX1664" i="3"/>
  <c r="AW1664" i="3"/>
  <c r="AV1664" i="3"/>
  <c r="AU1664" i="3"/>
  <c r="AT1664" i="3"/>
  <c r="AS1664" i="3"/>
  <c r="AR1664" i="3"/>
  <c r="AQ1664" i="3"/>
  <c r="AP1664" i="3"/>
  <c r="AO1664" i="3"/>
  <c r="AN1664" i="3"/>
  <c r="AM1664" i="3"/>
  <c r="AL1664" i="3"/>
  <c r="AK1664" i="3"/>
  <c r="AJ1664" i="3"/>
  <c r="AI1664" i="3"/>
  <c r="AH1664" i="3"/>
  <c r="AG1664" i="3"/>
  <c r="AF1664" i="3"/>
  <c r="AD1664" i="3"/>
  <c r="AC1664" i="3"/>
  <c r="AA1664" i="3"/>
  <c r="Z1664" i="3"/>
  <c r="X1664" i="3"/>
  <c r="W1664" i="3"/>
  <c r="U1664" i="3"/>
  <c r="T1664" i="3"/>
  <c r="BC1663" i="3"/>
  <c r="BB1663" i="3"/>
  <c r="BA1663" i="3"/>
  <c r="AZ1663" i="3"/>
  <c r="AY1663" i="3"/>
  <c r="AX1663" i="3"/>
  <c r="AW1663" i="3"/>
  <c r="AV1663" i="3"/>
  <c r="AU1663" i="3"/>
  <c r="AT1663" i="3"/>
  <c r="AS1663" i="3"/>
  <c r="AR1663" i="3"/>
  <c r="AQ1663" i="3"/>
  <c r="AP1663" i="3"/>
  <c r="AO1663" i="3"/>
  <c r="AN1663" i="3"/>
  <c r="AM1663" i="3"/>
  <c r="AL1663" i="3"/>
  <c r="AK1663" i="3"/>
  <c r="AJ1663" i="3"/>
  <c r="AI1663" i="3"/>
  <c r="AH1663" i="3"/>
  <c r="AG1663" i="3"/>
  <c r="AF1663" i="3"/>
  <c r="AD1663" i="3"/>
  <c r="AC1663" i="3"/>
  <c r="AA1663" i="3"/>
  <c r="Z1663" i="3"/>
  <c r="X1663" i="3"/>
  <c r="W1663" i="3"/>
  <c r="U1663" i="3"/>
  <c r="T1663" i="3"/>
  <c r="BC1662" i="3"/>
  <c r="BB1662" i="3"/>
  <c r="BA1662" i="3"/>
  <c r="AZ1662" i="3"/>
  <c r="AY1662" i="3"/>
  <c r="AX1662" i="3"/>
  <c r="AW1662" i="3"/>
  <c r="AV1662" i="3"/>
  <c r="AU1662" i="3"/>
  <c r="AT1662" i="3"/>
  <c r="AS1662" i="3"/>
  <c r="AR1662" i="3"/>
  <c r="AQ1662" i="3"/>
  <c r="AP1662" i="3"/>
  <c r="AO1662" i="3"/>
  <c r="AN1662" i="3"/>
  <c r="AM1662" i="3"/>
  <c r="AL1662" i="3"/>
  <c r="AK1662" i="3"/>
  <c r="AJ1662" i="3"/>
  <c r="AI1662" i="3"/>
  <c r="AH1662" i="3"/>
  <c r="AG1662" i="3"/>
  <c r="AF1662" i="3"/>
  <c r="AD1662" i="3"/>
  <c r="AC1662" i="3"/>
  <c r="AA1662" i="3"/>
  <c r="Z1662" i="3"/>
  <c r="X1662" i="3"/>
  <c r="W1662" i="3"/>
  <c r="U1662" i="3"/>
  <c r="T1662" i="3"/>
  <c r="BC1661" i="3"/>
  <c r="BB1661" i="3"/>
  <c r="BA1661" i="3"/>
  <c r="AZ1661" i="3"/>
  <c r="AY1661" i="3"/>
  <c r="AX1661" i="3"/>
  <c r="AW1661" i="3"/>
  <c r="AV1661" i="3"/>
  <c r="AU1661" i="3"/>
  <c r="AT1661" i="3"/>
  <c r="AS1661" i="3"/>
  <c r="AR1661" i="3"/>
  <c r="AQ1661" i="3"/>
  <c r="AP1661" i="3"/>
  <c r="AO1661" i="3"/>
  <c r="AN1661" i="3"/>
  <c r="AM1661" i="3"/>
  <c r="AL1661" i="3"/>
  <c r="AK1661" i="3"/>
  <c r="AJ1661" i="3"/>
  <c r="AI1661" i="3"/>
  <c r="AH1661" i="3"/>
  <c r="AG1661" i="3"/>
  <c r="AF1661" i="3"/>
  <c r="AD1661" i="3"/>
  <c r="AC1661" i="3"/>
  <c r="AA1661" i="3"/>
  <c r="Z1661" i="3"/>
  <c r="X1661" i="3"/>
  <c r="W1661" i="3"/>
  <c r="U1661" i="3"/>
  <c r="T1661" i="3"/>
  <c r="BC1660" i="3"/>
  <c r="BB1660" i="3"/>
  <c r="BA1660" i="3"/>
  <c r="AZ1660" i="3"/>
  <c r="AY1660" i="3"/>
  <c r="AX1660" i="3"/>
  <c r="AW1660" i="3"/>
  <c r="AV1660" i="3"/>
  <c r="AU1660" i="3"/>
  <c r="AT1660" i="3"/>
  <c r="AS1660" i="3"/>
  <c r="AR1660" i="3"/>
  <c r="AQ1660" i="3"/>
  <c r="AP1660" i="3"/>
  <c r="AO1660" i="3"/>
  <c r="AN1660" i="3"/>
  <c r="AM1660" i="3"/>
  <c r="AL1660" i="3"/>
  <c r="AK1660" i="3"/>
  <c r="AJ1660" i="3"/>
  <c r="AI1660" i="3"/>
  <c r="AH1660" i="3"/>
  <c r="AG1660" i="3"/>
  <c r="AF1660" i="3"/>
  <c r="AD1660" i="3"/>
  <c r="AC1660" i="3"/>
  <c r="AA1660" i="3"/>
  <c r="Z1660" i="3"/>
  <c r="X1660" i="3"/>
  <c r="W1660" i="3"/>
  <c r="U1660" i="3"/>
  <c r="T1660" i="3"/>
  <c r="BC1659" i="3"/>
  <c r="BB1659" i="3"/>
  <c r="BA1659" i="3"/>
  <c r="AZ1659" i="3"/>
  <c r="AY1659" i="3"/>
  <c r="AX1659" i="3"/>
  <c r="AW1659" i="3"/>
  <c r="AV1659" i="3"/>
  <c r="AU1659" i="3"/>
  <c r="AT1659" i="3"/>
  <c r="AS1659" i="3"/>
  <c r="AR1659" i="3"/>
  <c r="AQ1659" i="3"/>
  <c r="AP1659" i="3"/>
  <c r="AO1659" i="3"/>
  <c r="AN1659" i="3"/>
  <c r="AM1659" i="3"/>
  <c r="AL1659" i="3"/>
  <c r="AK1659" i="3"/>
  <c r="AJ1659" i="3"/>
  <c r="AI1659" i="3"/>
  <c r="AH1659" i="3"/>
  <c r="AG1659" i="3"/>
  <c r="AF1659" i="3"/>
  <c r="AD1659" i="3"/>
  <c r="AC1659" i="3"/>
  <c r="AA1659" i="3"/>
  <c r="Z1659" i="3"/>
  <c r="X1659" i="3"/>
  <c r="W1659" i="3"/>
  <c r="U1659" i="3"/>
  <c r="T1659" i="3"/>
  <c r="BC1658" i="3"/>
  <c r="BB1658" i="3"/>
  <c r="BA1658" i="3"/>
  <c r="AZ1658" i="3"/>
  <c r="AY1658" i="3"/>
  <c r="AX1658" i="3"/>
  <c r="AW1658" i="3"/>
  <c r="AV1658" i="3"/>
  <c r="AU1658" i="3"/>
  <c r="AT1658" i="3"/>
  <c r="AS1658" i="3"/>
  <c r="AR1658" i="3"/>
  <c r="AQ1658" i="3"/>
  <c r="AP1658" i="3"/>
  <c r="AO1658" i="3"/>
  <c r="AN1658" i="3"/>
  <c r="AM1658" i="3"/>
  <c r="AL1658" i="3"/>
  <c r="AK1658" i="3"/>
  <c r="AJ1658" i="3"/>
  <c r="AI1658" i="3"/>
  <c r="AH1658" i="3"/>
  <c r="AG1658" i="3"/>
  <c r="AF1658" i="3"/>
  <c r="AD1658" i="3"/>
  <c r="AC1658" i="3"/>
  <c r="AA1658" i="3"/>
  <c r="Z1658" i="3"/>
  <c r="X1658" i="3"/>
  <c r="W1658" i="3"/>
  <c r="U1658" i="3"/>
  <c r="T1658" i="3"/>
  <c r="BC1657" i="3"/>
  <c r="BB1657" i="3"/>
  <c r="BA1657" i="3"/>
  <c r="AZ1657" i="3"/>
  <c r="AY1657" i="3"/>
  <c r="AX1657" i="3"/>
  <c r="AW1657" i="3"/>
  <c r="AV1657" i="3"/>
  <c r="AU1657" i="3"/>
  <c r="AT1657" i="3"/>
  <c r="AS1657" i="3"/>
  <c r="AR1657" i="3"/>
  <c r="AQ1657" i="3"/>
  <c r="AP1657" i="3"/>
  <c r="AO1657" i="3"/>
  <c r="AN1657" i="3"/>
  <c r="AM1657" i="3"/>
  <c r="AL1657" i="3"/>
  <c r="AK1657" i="3"/>
  <c r="AJ1657" i="3"/>
  <c r="AI1657" i="3"/>
  <c r="AH1657" i="3"/>
  <c r="AG1657" i="3"/>
  <c r="AF1657" i="3"/>
  <c r="AD1657" i="3"/>
  <c r="AC1657" i="3"/>
  <c r="AA1657" i="3"/>
  <c r="Z1657" i="3"/>
  <c r="X1657" i="3"/>
  <c r="W1657" i="3"/>
  <c r="U1657" i="3"/>
  <c r="T1657" i="3"/>
  <c r="BC1656" i="3"/>
  <c r="BB1656" i="3"/>
  <c r="BA1656" i="3"/>
  <c r="AZ1656" i="3"/>
  <c r="AY1656" i="3"/>
  <c r="AX1656" i="3"/>
  <c r="AW1656" i="3"/>
  <c r="AV1656" i="3"/>
  <c r="AU1656" i="3"/>
  <c r="AT1656" i="3"/>
  <c r="AS1656" i="3"/>
  <c r="AR1656" i="3"/>
  <c r="AQ1656" i="3"/>
  <c r="AP1656" i="3"/>
  <c r="AO1656" i="3"/>
  <c r="AN1656" i="3"/>
  <c r="AM1656" i="3"/>
  <c r="AL1656" i="3"/>
  <c r="AK1656" i="3"/>
  <c r="AJ1656" i="3"/>
  <c r="AI1656" i="3"/>
  <c r="AH1656" i="3"/>
  <c r="AG1656" i="3"/>
  <c r="AF1656" i="3"/>
  <c r="AD1656" i="3"/>
  <c r="AC1656" i="3"/>
  <c r="AA1656" i="3"/>
  <c r="Z1656" i="3"/>
  <c r="X1656" i="3"/>
  <c r="W1656" i="3"/>
  <c r="U1656" i="3"/>
  <c r="T1656" i="3"/>
  <c r="BC1655" i="3"/>
  <c r="BB1655" i="3"/>
  <c r="BA1655" i="3"/>
  <c r="AZ1655" i="3"/>
  <c r="AY1655" i="3"/>
  <c r="AX1655" i="3"/>
  <c r="AW1655" i="3"/>
  <c r="AV1655" i="3"/>
  <c r="AU1655" i="3"/>
  <c r="AT1655" i="3"/>
  <c r="AS1655" i="3"/>
  <c r="AR1655" i="3"/>
  <c r="AQ1655" i="3"/>
  <c r="AP1655" i="3"/>
  <c r="AO1655" i="3"/>
  <c r="AN1655" i="3"/>
  <c r="AM1655" i="3"/>
  <c r="AL1655" i="3"/>
  <c r="AK1655" i="3"/>
  <c r="AJ1655" i="3"/>
  <c r="AI1655" i="3"/>
  <c r="AH1655" i="3"/>
  <c r="AG1655" i="3"/>
  <c r="AF1655" i="3"/>
  <c r="AD1655" i="3"/>
  <c r="AC1655" i="3"/>
  <c r="AA1655" i="3"/>
  <c r="Z1655" i="3"/>
  <c r="X1655" i="3"/>
  <c r="W1655" i="3"/>
  <c r="U1655" i="3"/>
  <c r="T1655" i="3"/>
  <c r="BC1654" i="3"/>
  <c r="BB1654" i="3"/>
  <c r="BA1654" i="3"/>
  <c r="AZ1654" i="3"/>
  <c r="AY1654" i="3"/>
  <c r="AX1654" i="3"/>
  <c r="AW1654" i="3"/>
  <c r="AV1654" i="3"/>
  <c r="AU1654" i="3"/>
  <c r="AT1654" i="3"/>
  <c r="AS1654" i="3"/>
  <c r="AR1654" i="3"/>
  <c r="AQ1654" i="3"/>
  <c r="AP1654" i="3"/>
  <c r="AO1654" i="3"/>
  <c r="AN1654" i="3"/>
  <c r="AM1654" i="3"/>
  <c r="AL1654" i="3"/>
  <c r="AK1654" i="3"/>
  <c r="AJ1654" i="3"/>
  <c r="AI1654" i="3"/>
  <c r="AH1654" i="3"/>
  <c r="AG1654" i="3"/>
  <c r="AF1654" i="3"/>
  <c r="AD1654" i="3"/>
  <c r="AC1654" i="3"/>
  <c r="AA1654" i="3"/>
  <c r="Z1654" i="3"/>
  <c r="X1654" i="3"/>
  <c r="W1654" i="3"/>
  <c r="U1654" i="3"/>
  <c r="T1654" i="3"/>
  <c r="BC1653" i="3"/>
  <c r="BB1653" i="3"/>
  <c r="BA1653" i="3"/>
  <c r="AZ1653" i="3"/>
  <c r="AY1653" i="3"/>
  <c r="AX1653" i="3"/>
  <c r="AW1653" i="3"/>
  <c r="AV1653" i="3"/>
  <c r="AU1653" i="3"/>
  <c r="AT1653" i="3"/>
  <c r="AS1653" i="3"/>
  <c r="AR1653" i="3"/>
  <c r="AQ1653" i="3"/>
  <c r="AP1653" i="3"/>
  <c r="AO1653" i="3"/>
  <c r="AN1653" i="3"/>
  <c r="AM1653" i="3"/>
  <c r="AL1653" i="3"/>
  <c r="AK1653" i="3"/>
  <c r="AJ1653" i="3"/>
  <c r="AI1653" i="3"/>
  <c r="AH1653" i="3"/>
  <c r="AG1653" i="3"/>
  <c r="AF1653" i="3"/>
  <c r="AD1653" i="3"/>
  <c r="AC1653" i="3"/>
  <c r="AA1653" i="3"/>
  <c r="Z1653" i="3"/>
  <c r="X1653" i="3"/>
  <c r="W1653" i="3"/>
  <c r="U1653" i="3"/>
  <c r="T1653" i="3"/>
  <c r="BC1652" i="3"/>
  <c r="BB1652" i="3"/>
  <c r="BA1652" i="3"/>
  <c r="AZ1652" i="3"/>
  <c r="AY1652" i="3"/>
  <c r="AX1652" i="3"/>
  <c r="AW1652" i="3"/>
  <c r="AV1652" i="3"/>
  <c r="AU1652" i="3"/>
  <c r="AT1652" i="3"/>
  <c r="AS1652" i="3"/>
  <c r="AR1652" i="3"/>
  <c r="AQ1652" i="3"/>
  <c r="AP1652" i="3"/>
  <c r="AO1652" i="3"/>
  <c r="AN1652" i="3"/>
  <c r="AM1652" i="3"/>
  <c r="AL1652" i="3"/>
  <c r="AK1652" i="3"/>
  <c r="AJ1652" i="3"/>
  <c r="AI1652" i="3"/>
  <c r="AH1652" i="3"/>
  <c r="AG1652" i="3"/>
  <c r="AF1652" i="3"/>
  <c r="AD1652" i="3"/>
  <c r="AC1652" i="3"/>
  <c r="AA1652" i="3"/>
  <c r="Z1652" i="3"/>
  <c r="X1652" i="3"/>
  <c r="W1652" i="3"/>
  <c r="U1652" i="3"/>
  <c r="T1652" i="3"/>
  <c r="BC1651" i="3"/>
  <c r="BB1651" i="3"/>
  <c r="BA1651" i="3"/>
  <c r="AZ1651" i="3"/>
  <c r="AY1651" i="3"/>
  <c r="AX1651" i="3"/>
  <c r="AW1651" i="3"/>
  <c r="AV1651" i="3"/>
  <c r="AU1651" i="3"/>
  <c r="AT1651" i="3"/>
  <c r="AS1651" i="3"/>
  <c r="AR1651" i="3"/>
  <c r="AQ1651" i="3"/>
  <c r="AP1651" i="3"/>
  <c r="AO1651" i="3"/>
  <c r="AN1651" i="3"/>
  <c r="AM1651" i="3"/>
  <c r="AL1651" i="3"/>
  <c r="AK1651" i="3"/>
  <c r="AJ1651" i="3"/>
  <c r="AI1651" i="3"/>
  <c r="AH1651" i="3"/>
  <c r="AG1651" i="3"/>
  <c r="AF1651" i="3"/>
  <c r="AD1651" i="3"/>
  <c r="AC1651" i="3"/>
  <c r="AA1651" i="3"/>
  <c r="Z1651" i="3"/>
  <c r="X1651" i="3"/>
  <c r="W1651" i="3"/>
  <c r="U1651" i="3"/>
  <c r="T1651" i="3"/>
  <c r="BC1650" i="3"/>
  <c r="BB1650" i="3"/>
  <c r="BA1650" i="3"/>
  <c r="AZ1650" i="3"/>
  <c r="AY1650" i="3"/>
  <c r="AX1650" i="3"/>
  <c r="AW1650" i="3"/>
  <c r="AV1650" i="3"/>
  <c r="AU1650" i="3"/>
  <c r="AT1650" i="3"/>
  <c r="AS1650" i="3"/>
  <c r="AR1650" i="3"/>
  <c r="AQ1650" i="3"/>
  <c r="AP1650" i="3"/>
  <c r="AO1650" i="3"/>
  <c r="AN1650" i="3"/>
  <c r="AM1650" i="3"/>
  <c r="AL1650" i="3"/>
  <c r="AK1650" i="3"/>
  <c r="AJ1650" i="3"/>
  <c r="AI1650" i="3"/>
  <c r="AH1650" i="3"/>
  <c r="AG1650" i="3"/>
  <c r="AF1650" i="3"/>
  <c r="AD1650" i="3"/>
  <c r="AC1650" i="3"/>
  <c r="AA1650" i="3"/>
  <c r="Z1650" i="3"/>
  <c r="X1650" i="3"/>
  <c r="W1650" i="3"/>
  <c r="U1650" i="3"/>
  <c r="T1650" i="3"/>
  <c r="BC1649" i="3"/>
  <c r="BB1649" i="3"/>
  <c r="BA1649" i="3"/>
  <c r="AZ1649" i="3"/>
  <c r="AY1649" i="3"/>
  <c r="AX1649" i="3"/>
  <c r="AW1649" i="3"/>
  <c r="AV1649" i="3"/>
  <c r="AU1649" i="3"/>
  <c r="AT1649" i="3"/>
  <c r="AS1649" i="3"/>
  <c r="AR1649" i="3"/>
  <c r="AQ1649" i="3"/>
  <c r="AP1649" i="3"/>
  <c r="AO1649" i="3"/>
  <c r="AN1649" i="3"/>
  <c r="AM1649" i="3"/>
  <c r="AL1649" i="3"/>
  <c r="AK1649" i="3"/>
  <c r="AJ1649" i="3"/>
  <c r="AI1649" i="3"/>
  <c r="AH1649" i="3"/>
  <c r="AG1649" i="3"/>
  <c r="AF1649" i="3"/>
  <c r="AD1649" i="3"/>
  <c r="AC1649" i="3"/>
  <c r="AA1649" i="3"/>
  <c r="Z1649" i="3"/>
  <c r="X1649" i="3"/>
  <c r="W1649" i="3"/>
  <c r="U1649" i="3"/>
  <c r="T1649" i="3"/>
  <c r="BC1648" i="3"/>
  <c r="BB1648" i="3"/>
  <c r="BA1648" i="3"/>
  <c r="AZ1648" i="3"/>
  <c r="AY1648" i="3"/>
  <c r="AX1648" i="3"/>
  <c r="AW1648" i="3"/>
  <c r="AV1648" i="3"/>
  <c r="AU1648" i="3"/>
  <c r="AT1648" i="3"/>
  <c r="AS1648" i="3"/>
  <c r="AR1648" i="3"/>
  <c r="AQ1648" i="3"/>
  <c r="AP1648" i="3"/>
  <c r="AO1648" i="3"/>
  <c r="AN1648" i="3"/>
  <c r="AM1648" i="3"/>
  <c r="AL1648" i="3"/>
  <c r="AK1648" i="3"/>
  <c r="AJ1648" i="3"/>
  <c r="AI1648" i="3"/>
  <c r="AH1648" i="3"/>
  <c r="AG1648" i="3"/>
  <c r="AF1648" i="3"/>
  <c r="AD1648" i="3"/>
  <c r="AC1648" i="3"/>
  <c r="AA1648" i="3"/>
  <c r="Z1648" i="3"/>
  <c r="X1648" i="3"/>
  <c r="W1648" i="3"/>
  <c r="U1648" i="3"/>
  <c r="T1648" i="3"/>
  <c r="BC1647" i="3"/>
  <c r="BB1647" i="3"/>
  <c r="BA1647" i="3"/>
  <c r="AZ1647" i="3"/>
  <c r="AY1647" i="3"/>
  <c r="AX1647" i="3"/>
  <c r="AW1647" i="3"/>
  <c r="AV1647" i="3"/>
  <c r="AU1647" i="3"/>
  <c r="AT1647" i="3"/>
  <c r="AS1647" i="3"/>
  <c r="AR1647" i="3"/>
  <c r="AQ1647" i="3"/>
  <c r="AP1647" i="3"/>
  <c r="AO1647" i="3"/>
  <c r="AN1647" i="3"/>
  <c r="AM1647" i="3"/>
  <c r="AL1647" i="3"/>
  <c r="AK1647" i="3"/>
  <c r="AJ1647" i="3"/>
  <c r="AI1647" i="3"/>
  <c r="AH1647" i="3"/>
  <c r="AG1647" i="3"/>
  <c r="AF1647" i="3"/>
  <c r="AD1647" i="3"/>
  <c r="AC1647" i="3"/>
  <c r="AA1647" i="3"/>
  <c r="Z1647" i="3"/>
  <c r="X1647" i="3"/>
  <c r="W1647" i="3"/>
  <c r="U1647" i="3"/>
  <c r="T1647" i="3"/>
  <c r="BC1646" i="3"/>
  <c r="BB1646" i="3"/>
  <c r="BA1646" i="3"/>
  <c r="AZ1646" i="3"/>
  <c r="AY1646" i="3"/>
  <c r="AX1646" i="3"/>
  <c r="AW1646" i="3"/>
  <c r="AV1646" i="3"/>
  <c r="AU1646" i="3"/>
  <c r="AT1646" i="3"/>
  <c r="AS1646" i="3"/>
  <c r="AR1646" i="3"/>
  <c r="AQ1646" i="3"/>
  <c r="AP1646" i="3"/>
  <c r="AO1646" i="3"/>
  <c r="AN1646" i="3"/>
  <c r="AM1646" i="3"/>
  <c r="AL1646" i="3"/>
  <c r="AK1646" i="3"/>
  <c r="AJ1646" i="3"/>
  <c r="AI1646" i="3"/>
  <c r="AH1646" i="3"/>
  <c r="AG1646" i="3"/>
  <c r="AF1646" i="3"/>
  <c r="AD1646" i="3"/>
  <c r="AC1646" i="3"/>
  <c r="AA1646" i="3"/>
  <c r="Z1646" i="3"/>
  <c r="X1646" i="3"/>
  <c r="W1646" i="3"/>
  <c r="U1646" i="3"/>
  <c r="T1646" i="3"/>
  <c r="BC1645" i="3"/>
  <c r="BB1645" i="3"/>
  <c r="BA1645" i="3"/>
  <c r="AZ1645" i="3"/>
  <c r="AY1645" i="3"/>
  <c r="AX1645" i="3"/>
  <c r="AW1645" i="3"/>
  <c r="AV1645" i="3"/>
  <c r="AU1645" i="3"/>
  <c r="AT1645" i="3"/>
  <c r="AS1645" i="3"/>
  <c r="AR1645" i="3"/>
  <c r="AQ1645" i="3"/>
  <c r="AP1645" i="3"/>
  <c r="AO1645" i="3"/>
  <c r="AN1645" i="3"/>
  <c r="AM1645" i="3"/>
  <c r="AL1645" i="3"/>
  <c r="AK1645" i="3"/>
  <c r="AJ1645" i="3"/>
  <c r="AI1645" i="3"/>
  <c r="AH1645" i="3"/>
  <c r="AG1645" i="3"/>
  <c r="AF1645" i="3"/>
  <c r="AD1645" i="3"/>
  <c r="AC1645" i="3"/>
  <c r="AA1645" i="3"/>
  <c r="Z1645" i="3"/>
  <c r="X1645" i="3"/>
  <c r="W1645" i="3"/>
  <c r="U1645" i="3"/>
  <c r="T1645" i="3"/>
  <c r="BC1644" i="3"/>
  <c r="BB1644" i="3"/>
  <c r="BA1644" i="3"/>
  <c r="AZ1644" i="3"/>
  <c r="AY1644" i="3"/>
  <c r="AX1644" i="3"/>
  <c r="AW1644" i="3"/>
  <c r="AV1644" i="3"/>
  <c r="AU1644" i="3"/>
  <c r="AT1644" i="3"/>
  <c r="AS1644" i="3"/>
  <c r="AR1644" i="3"/>
  <c r="AQ1644" i="3"/>
  <c r="AP1644" i="3"/>
  <c r="AO1644" i="3"/>
  <c r="AN1644" i="3"/>
  <c r="AM1644" i="3"/>
  <c r="AL1644" i="3"/>
  <c r="AK1644" i="3"/>
  <c r="AJ1644" i="3"/>
  <c r="AI1644" i="3"/>
  <c r="AH1644" i="3"/>
  <c r="AG1644" i="3"/>
  <c r="AF1644" i="3"/>
  <c r="AD1644" i="3"/>
  <c r="AC1644" i="3"/>
  <c r="AA1644" i="3"/>
  <c r="Z1644" i="3"/>
  <c r="X1644" i="3"/>
  <c r="W1644" i="3"/>
  <c r="U1644" i="3"/>
  <c r="T1644" i="3"/>
  <c r="BC1643" i="3"/>
  <c r="BB1643" i="3"/>
  <c r="BA1643" i="3"/>
  <c r="AZ1643" i="3"/>
  <c r="AY1643" i="3"/>
  <c r="AX1643" i="3"/>
  <c r="AW1643" i="3"/>
  <c r="AV1643" i="3"/>
  <c r="AU1643" i="3"/>
  <c r="AT1643" i="3"/>
  <c r="AS1643" i="3"/>
  <c r="AR1643" i="3"/>
  <c r="AQ1643" i="3"/>
  <c r="AP1643" i="3"/>
  <c r="AO1643" i="3"/>
  <c r="AN1643" i="3"/>
  <c r="AM1643" i="3"/>
  <c r="AL1643" i="3"/>
  <c r="AK1643" i="3"/>
  <c r="AJ1643" i="3"/>
  <c r="AI1643" i="3"/>
  <c r="AH1643" i="3"/>
  <c r="AG1643" i="3"/>
  <c r="AF1643" i="3"/>
  <c r="AD1643" i="3"/>
  <c r="AC1643" i="3"/>
  <c r="AA1643" i="3"/>
  <c r="Z1643" i="3"/>
  <c r="X1643" i="3"/>
  <c r="W1643" i="3"/>
  <c r="U1643" i="3"/>
  <c r="T1643" i="3"/>
  <c r="BC1642" i="3"/>
  <c r="BB1642" i="3"/>
  <c r="BA1642" i="3"/>
  <c r="AZ1642" i="3"/>
  <c r="AY1642" i="3"/>
  <c r="AX1642" i="3"/>
  <c r="AW1642" i="3"/>
  <c r="AV1642" i="3"/>
  <c r="AU1642" i="3"/>
  <c r="AT1642" i="3"/>
  <c r="AS1642" i="3"/>
  <c r="AR1642" i="3"/>
  <c r="AQ1642" i="3"/>
  <c r="AP1642" i="3"/>
  <c r="AO1642" i="3"/>
  <c r="AN1642" i="3"/>
  <c r="AM1642" i="3"/>
  <c r="AL1642" i="3"/>
  <c r="AK1642" i="3"/>
  <c r="AJ1642" i="3"/>
  <c r="AI1642" i="3"/>
  <c r="AH1642" i="3"/>
  <c r="AG1642" i="3"/>
  <c r="AF1642" i="3"/>
  <c r="AD1642" i="3"/>
  <c r="AC1642" i="3"/>
  <c r="AA1642" i="3"/>
  <c r="Z1642" i="3"/>
  <c r="X1642" i="3"/>
  <c r="W1642" i="3"/>
  <c r="U1642" i="3"/>
  <c r="T1642" i="3"/>
  <c r="BC1641" i="3"/>
  <c r="BB1641" i="3"/>
  <c r="BA1641" i="3"/>
  <c r="AZ1641" i="3"/>
  <c r="AY1641" i="3"/>
  <c r="AX1641" i="3"/>
  <c r="AW1641" i="3"/>
  <c r="AV1641" i="3"/>
  <c r="AU1641" i="3"/>
  <c r="AT1641" i="3"/>
  <c r="AS1641" i="3"/>
  <c r="AR1641" i="3"/>
  <c r="AQ1641" i="3"/>
  <c r="AP1641" i="3"/>
  <c r="AO1641" i="3"/>
  <c r="AN1641" i="3"/>
  <c r="AM1641" i="3"/>
  <c r="AL1641" i="3"/>
  <c r="AK1641" i="3"/>
  <c r="AJ1641" i="3"/>
  <c r="AI1641" i="3"/>
  <c r="AH1641" i="3"/>
  <c r="AG1641" i="3"/>
  <c r="AF1641" i="3"/>
  <c r="AD1641" i="3"/>
  <c r="AC1641" i="3"/>
  <c r="AA1641" i="3"/>
  <c r="Z1641" i="3"/>
  <c r="X1641" i="3"/>
  <c r="W1641" i="3"/>
  <c r="U1641" i="3"/>
  <c r="T1641" i="3"/>
  <c r="BC1640" i="3"/>
  <c r="BB1640" i="3"/>
  <c r="BA1640" i="3"/>
  <c r="AZ1640" i="3"/>
  <c r="AY1640" i="3"/>
  <c r="AX1640" i="3"/>
  <c r="AW1640" i="3"/>
  <c r="AV1640" i="3"/>
  <c r="AU1640" i="3"/>
  <c r="AT1640" i="3"/>
  <c r="AS1640" i="3"/>
  <c r="AR1640" i="3"/>
  <c r="AQ1640" i="3"/>
  <c r="AP1640" i="3"/>
  <c r="AO1640" i="3"/>
  <c r="AN1640" i="3"/>
  <c r="AM1640" i="3"/>
  <c r="AL1640" i="3"/>
  <c r="AK1640" i="3"/>
  <c r="AJ1640" i="3"/>
  <c r="AI1640" i="3"/>
  <c r="AH1640" i="3"/>
  <c r="AG1640" i="3"/>
  <c r="AF1640" i="3"/>
  <c r="AD1640" i="3"/>
  <c r="AC1640" i="3"/>
  <c r="AA1640" i="3"/>
  <c r="Z1640" i="3"/>
  <c r="X1640" i="3"/>
  <c r="W1640" i="3"/>
  <c r="U1640" i="3"/>
  <c r="T1640" i="3"/>
  <c r="BC1639" i="3"/>
  <c r="BB1639" i="3"/>
  <c r="BA1639" i="3"/>
  <c r="AZ1639" i="3"/>
  <c r="AY1639" i="3"/>
  <c r="AX1639" i="3"/>
  <c r="AW1639" i="3"/>
  <c r="AV1639" i="3"/>
  <c r="AU1639" i="3"/>
  <c r="AT1639" i="3"/>
  <c r="AS1639" i="3"/>
  <c r="AR1639" i="3"/>
  <c r="AQ1639" i="3"/>
  <c r="AP1639" i="3"/>
  <c r="AO1639" i="3"/>
  <c r="AN1639" i="3"/>
  <c r="AM1639" i="3"/>
  <c r="AL1639" i="3"/>
  <c r="AK1639" i="3"/>
  <c r="AJ1639" i="3"/>
  <c r="AI1639" i="3"/>
  <c r="AH1639" i="3"/>
  <c r="AG1639" i="3"/>
  <c r="AF1639" i="3"/>
  <c r="AD1639" i="3"/>
  <c r="AC1639" i="3"/>
  <c r="AA1639" i="3"/>
  <c r="Z1639" i="3"/>
  <c r="X1639" i="3"/>
  <c r="W1639" i="3"/>
  <c r="U1639" i="3"/>
  <c r="T1639" i="3"/>
  <c r="BC1638" i="3"/>
  <c r="BB1638" i="3"/>
  <c r="BA1638" i="3"/>
  <c r="AZ1638" i="3"/>
  <c r="AY1638" i="3"/>
  <c r="AX1638" i="3"/>
  <c r="AW1638" i="3"/>
  <c r="AV1638" i="3"/>
  <c r="AU1638" i="3"/>
  <c r="AT1638" i="3"/>
  <c r="AS1638" i="3"/>
  <c r="AR1638" i="3"/>
  <c r="AQ1638" i="3"/>
  <c r="AP1638" i="3"/>
  <c r="AO1638" i="3"/>
  <c r="AN1638" i="3"/>
  <c r="AM1638" i="3"/>
  <c r="AL1638" i="3"/>
  <c r="AK1638" i="3"/>
  <c r="AJ1638" i="3"/>
  <c r="AI1638" i="3"/>
  <c r="AH1638" i="3"/>
  <c r="AG1638" i="3"/>
  <c r="AF1638" i="3"/>
  <c r="AD1638" i="3"/>
  <c r="AC1638" i="3"/>
  <c r="AA1638" i="3"/>
  <c r="Z1638" i="3"/>
  <c r="X1638" i="3"/>
  <c r="W1638" i="3"/>
  <c r="U1638" i="3"/>
  <c r="T1638" i="3"/>
  <c r="BC1637" i="3"/>
  <c r="BB1637" i="3"/>
  <c r="BA1637" i="3"/>
  <c r="AZ1637" i="3"/>
  <c r="AY1637" i="3"/>
  <c r="AX1637" i="3"/>
  <c r="AW1637" i="3"/>
  <c r="AV1637" i="3"/>
  <c r="AU1637" i="3"/>
  <c r="AT1637" i="3"/>
  <c r="AS1637" i="3"/>
  <c r="AR1637" i="3"/>
  <c r="AQ1637" i="3"/>
  <c r="AP1637" i="3"/>
  <c r="AO1637" i="3"/>
  <c r="AN1637" i="3"/>
  <c r="AM1637" i="3"/>
  <c r="AL1637" i="3"/>
  <c r="AK1637" i="3"/>
  <c r="AJ1637" i="3"/>
  <c r="AI1637" i="3"/>
  <c r="AH1637" i="3"/>
  <c r="AG1637" i="3"/>
  <c r="AF1637" i="3"/>
  <c r="AD1637" i="3"/>
  <c r="AC1637" i="3"/>
  <c r="AA1637" i="3"/>
  <c r="Z1637" i="3"/>
  <c r="X1637" i="3"/>
  <c r="W1637" i="3"/>
  <c r="U1637" i="3"/>
  <c r="T1637" i="3"/>
  <c r="BC1636" i="3"/>
  <c r="BB1636" i="3"/>
  <c r="BA1636" i="3"/>
  <c r="AZ1636" i="3"/>
  <c r="AY1636" i="3"/>
  <c r="AX1636" i="3"/>
  <c r="AW1636" i="3"/>
  <c r="AV1636" i="3"/>
  <c r="AU1636" i="3"/>
  <c r="AT1636" i="3"/>
  <c r="AS1636" i="3"/>
  <c r="AR1636" i="3"/>
  <c r="AQ1636" i="3"/>
  <c r="AP1636" i="3"/>
  <c r="AO1636" i="3"/>
  <c r="AN1636" i="3"/>
  <c r="AM1636" i="3"/>
  <c r="AL1636" i="3"/>
  <c r="AK1636" i="3"/>
  <c r="AJ1636" i="3"/>
  <c r="AI1636" i="3"/>
  <c r="AH1636" i="3"/>
  <c r="AG1636" i="3"/>
  <c r="AF1636" i="3"/>
  <c r="AD1636" i="3"/>
  <c r="AC1636" i="3"/>
  <c r="AA1636" i="3"/>
  <c r="Z1636" i="3"/>
  <c r="X1636" i="3"/>
  <c r="W1636" i="3"/>
  <c r="U1636" i="3"/>
  <c r="T1636" i="3"/>
  <c r="BC1635" i="3"/>
  <c r="BB1635" i="3"/>
  <c r="BA1635" i="3"/>
  <c r="AZ1635" i="3"/>
  <c r="AY1635" i="3"/>
  <c r="AX1635" i="3"/>
  <c r="AW1635" i="3"/>
  <c r="AV1635" i="3"/>
  <c r="AU1635" i="3"/>
  <c r="AT1635" i="3"/>
  <c r="AS1635" i="3"/>
  <c r="AR1635" i="3"/>
  <c r="AQ1635" i="3"/>
  <c r="AP1635" i="3"/>
  <c r="AO1635" i="3"/>
  <c r="AN1635" i="3"/>
  <c r="AM1635" i="3"/>
  <c r="AL1635" i="3"/>
  <c r="AK1635" i="3"/>
  <c r="AJ1635" i="3"/>
  <c r="AI1635" i="3"/>
  <c r="AH1635" i="3"/>
  <c r="AG1635" i="3"/>
  <c r="AF1635" i="3"/>
  <c r="AD1635" i="3"/>
  <c r="AC1635" i="3"/>
  <c r="AA1635" i="3"/>
  <c r="Z1635" i="3"/>
  <c r="X1635" i="3"/>
  <c r="W1635" i="3"/>
  <c r="U1635" i="3"/>
  <c r="T1635" i="3"/>
  <c r="BC1634" i="3"/>
  <c r="BB1634" i="3"/>
  <c r="BA1634" i="3"/>
  <c r="AZ1634" i="3"/>
  <c r="AY1634" i="3"/>
  <c r="AX1634" i="3"/>
  <c r="AW1634" i="3"/>
  <c r="AV1634" i="3"/>
  <c r="AU1634" i="3"/>
  <c r="AT1634" i="3"/>
  <c r="AS1634" i="3"/>
  <c r="AR1634" i="3"/>
  <c r="AQ1634" i="3"/>
  <c r="AP1634" i="3"/>
  <c r="AO1634" i="3"/>
  <c r="AN1634" i="3"/>
  <c r="AM1634" i="3"/>
  <c r="AL1634" i="3"/>
  <c r="AK1634" i="3"/>
  <c r="AJ1634" i="3"/>
  <c r="AI1634" i="3"/>
  <c r="AH1634" i="3"/>
  <c r="AG1634" i="3"/>
  <c r="AF1634" i="3"/>
  <c r="AD1634" i="3"/>
  <c r="AC1634" i="3"/>
  <c r="AA1634" i="3"/>
  <c r="Z1634" i="3"/>
  <c r="X1634" i="3"/>
  <c r="W1634" i="3"/>
  <c r="U1634" i="3"/>
  <c r="T1634" i="3"/>
  <c r="BC1633" i="3"/>
  <c r="BB1633" i="3"/>
  <c r="BA1633" i="3"/>
  <c r="AZ1633" i="3"/>
  <c r="AY1633" i="3"/>
  <c r="AX1633" i="3"/>
  <c r="AW1633" i="3"/>
  <c r="AV1633" i="3"/>
  <c r="AU1633" i="3"/>
  <c r="AT1633" i="3"/>
  <c r="AS1633" i="3"/>
  <c r="AR1633" i="3"/>
  <c r="AQ1633" i="3"/>
  <c r="AP1633" i="3"/>
  <c r="AO1633" i="3"/>
  <c r="AN1633" i="3"/>
  <c r="AM1633" i="3"/>
  <c r="AL1633" i="3"/>
  <c r="AK1633" i="3"/>
  <c r="AJ1633" i="3"/>
  <c r="AI1633" i="3"/>
  <c r="AH1633" i="3"/>
  <c r="AG1633" i="3"/>
  <c r="AF1633" i="3"/>
  <c r="AD1633" i="3"/>
  <c r="AC1633" i="3"/>
  <c r="AA1633" i="3"/>
  <c r="Z1633" i="3"/>
  <c r="X1633" i="3"/>
  <c r="W1633" i="3"/>
  <c r="U1633" i="3"/>
  <c r="T1633" i="3"/>
  <c r="BC1632" i="3"/>
  <c r="BB1632" i="3"/>
  <c r="BA1632" i="3"/>
  <c r="AZ1632" i="3"/>
  <c r="AY1632" i="3"/>
  <c r="AX1632" i="3"/>
  <c r="AW1632" i="3"/>
  <c r="AV1632" i="3"/>
  <c r="AU1632" i="3"/>
  <c r="AT1632" i="3"/>
  <c r="AS1632" i="3"/>
  <c r="AR1632" i="3"/>
  <c r="AQ1632" i="3"/>
  <c r="AP1632" i="3"/>
  <c r="AO1632" i="3"/>
  <c r="AN1632" i="3"/>
  <c r="AM1632" i="3"/>
  <c r="AL1632" i="3"/>
  <c r="AK1632" i="3"/>
  <c r="AJ1632" i="3"/>
  <c r="AI1632" i="3"/>
  <c r="AH1632" i="3"/>
  <c r="AG1632" i="3"/>
  <c r="AF1632" i="3"/>
  <c r="AD1632" i="3"/>
  <c r="AC1632" i="3"/>
  <c r="AA1632" i="3"/>
  <c r="Z1632" i="3"/>
  <c r="X1632" i="3"/>
  <c r="W1632" i="3"/>
  <c r="U1632" i="3"/>
  <c r="T1632" i="3"/>
  <c r="BC1631" i="3"/>
  <c r="BB1631" i="3"/>
  <c r="BA1631" i="3"/>
  <c r="AZ1631" i="3"/>
  <c r="AY1631" i="3"/>
  <c r="AX1631" i="3"/>
  <c r="AW1631" i="3"/>
  <c r="AV1631" i="3"/>
  <c r="AU1631" i="3"/>
  <c r="AT1631" i="3"/>
  <c r="AS1631" i="3"/>
  <c r="AR1631" i="3"/>
  <c r="AQ1631" i="3"/>
  <c r="AP1631" i="3"/>
  <c r="AO1631" i="3"/>
  <c r="AN1631" i="3"/>
  <c r="AM1631" i="3"/>
  <c r="AL1631" i="3"/>
  <c r="AK1631" i="3"/>
  <c r="AJ1631" i="3"/>
  <c r="AI1631" i="3"/>
  <c r="AH1631" i="3"/>
  <c r="AG1631" i="3"/>
  <c r="AF1631" i="3"/>
  <c r="AD1631" i="3"/>
  <c r="AC1631" i="3"/>
  <c r="AA1631" i="3"/>
  <c r="Z1631" i="3"/>
  <c r="X1631" i="3"/>
  <c r="W1631" i="3"/>
  <c r="U1631" i="3"/>
  <c r="T1631" i="3"/>
  <c r="BC1630" i="3"/>
  <c r="BB1630" i="3"/>
  <c r="BA1630" i="3"/>
  <c r="AZ1630" i="3"/>
  <c r="AY1630" i="3"/>
  <c r="AX1630" i="3"/>
  <c r="AW1630" i="3"/>
  <c r="AV1630" i="3"/>
  <c r="AU1630" i="3"/>
  <c r="AT1630" i="3"/>
  <c r="AS1630" i="3"/>
  <c r="AR1630" i="3"/>
  <c r="AQ1630" i="3"/>
  <c r="AP1630" i="3"/>
  <c r="AO1630" i="3"/>
  <c r="AN1630" i="3"/>
  <c r="AM1630" i="3"/>
  <c r="AL1630" i="3"/>
  <c r="AK1630" i="3"/>
  <c r="AJ1630" i="3"/>
  <c r="AI1630" i="3"/>
  <c r="AH1630" i="3"/>
  <c r="AG1630" i="3"/>
  <c r="AF1630" i="3"/>
  <c r="AD1630" i="3"/>
  <c r="AC1630" i="3"/>
  <c r="AA1630" i="3"/>
  <c r="Z1630" i="3"/>
  <c r="X1630" i="3"/>
  <c r="W1630" i="3"/>
  <c r="U1630" i="3"/>
  <c r="T1630" i="3"/>
  <c r="BC1629" i="3"/>
  <c r="BB1629" i="3"/>
  <c r="BA1629" i="3"/>
  <c r="AZ1629" i="3"/>
  <c r="AY1629" i="3"/>
  <c r="AX1629" i="3"/>
  <c r="AW1629" i="3"/>
  <c r="AV1629" i="3"/>
  <c r="AU1629" i="3"/>
  <c r="AT1629" i="3"/>
  <c r="AS1629" i="3"/>
  <c r="AR1629" i="3"/>
  <c r="AQ1629" i="3"/>
  <c r="AP1629" i="3"/>
  <c r="AO1629" i="3"/>
  <c r="AN1629" i="3"/>
  <c r="AM1629" i="3"/>
  <c r="AL1629" i="3"/>
  <c r="AK1629" i="3"/>
  <c r="AJ1629" i="3"/>
  <c r="AI1629" i="3"/>
  <c r="AH1629" i="3"/>
  <c r="AG1629" i="3"/>
  <c r="AF1629" i="3"/>
  <c r="AD1629" i="3"/>
  <c r="AC1629" i="3"/>
  <c r="AA1629" i="3"/>
  <c r="Z1629" i="3"/>
  <c r="X1629" i="3"/>
  <c r="W1629" i="3"/>
  <c r="U1629" i="3"/>
  <c r="T1629" i="3"/>
  <c r="BC1628" i="3"/>
  <c r="BB1628" i="3"/>
  <c r="BA1628" i="3"/>
  <c r="AZ1628" i="3"/>
  <c r="AY1628" i="3"/>
  <c r="AX1628" i="3"/>
  <c r="AW1628" i="3"/>
  <c r="AV1628" i="3"/>
  <c r="AU1628" i="3"/>
  <c r="AT1628" i="3"/>
  <c r="AS1628" i="3"/>
  <c r="AR1628" i="3"/>
  <c r="AQ1628" i="3"/>
  <c r="AP1628" i="3"/>
  <c r="AO1628" i="3"/>
  <c r="AN1628" i="3"/>
  <c r="AM1628" i="3"/>
  <c r="AL1628" i="3"/>
  <c r="AK1628" i="3"/>
  <c r="AJ1628" i="3"/>
  <c r="AI1628" i="3"/>
  <c r="AH1628" i="3"/>
  <c r="AG1628" i="3"/>
  <c r="AF1628" i="3"/>
  <c r="AD1628" i="3"/>
  <c r="AC1628" i="3"/>
  <c r="AA1628" i="3"/>
  <c r="Z1628" i="3"/>
  <c r="X1628" i="3"/>
  <c r="W1628" i="3"/>
  <c r="U1628" i="3"/>
  <c r="T1628" i="3"/>
  <c r="BC1627" i="3"/>
  <c r="BB1627" i="3"/>
  <c r="BA1627" i="3"/>
  <c r="AZ1627" i="3"/>
  <c r="AY1627" i="3"/>
  <c r="AX1627" i="3"/>
  <c r="AW1627" i="3"/>
  <c r="AV1627" i="3"/>
  <c r="AU1627" i="3"/>
  <c r="AT1627" i="3"/>
  <c r="AS1627" i="3"/>
  <c r="AR1627" i="3"/>
  <c r="AQ1627" i="3"/>
  <c r="AP1627" i="3"/>
  <c r="AO1627" i="3"/>
  <c r="AN1627" i="3"/>
  <c r="AM1627" i="3"/>
  <c r="AL1627" i="3"/>
  <c r="AK1627" i="3"/>
  <c r="AJ1627" i="3"/>
  <c r="AI1627" i="3"/>
  <c r="AH1627" i="3"/>
  <c r="AG1627" i="3"/>
  <c r="AF1627" i="3"/>
  <c r="AD1627" i="3"/>
  <c r="AC1627" i="3"/>
  <c r="AA1627" i="3"/>
  <c r="Z1627" i="3"/>
  <c r="X1627" i="3"/>
  <c r="W1627" i="3"/>
  <c r="U1627" i="3"/>
  <c r="T1627" i="3"/>
  <c r="BC1626" i="3"/>
  <c r="BB1626" i="3"/>
  <c r="BA1626" i="3"/>
  <c r="AZ1626" i="3"/>
  <c r="AY1626" i="3"/>
  <c r="AX1626" i="3"/>
  <c r="AW1626" i="3"/>
  <c r="AV1626" i="3"/>
  <c r="AU1626" i="3"/>
  <c r="AT1626" i="3"/>
  <c r="AS1626" i="3"/>
  <c r="AR1626" i="3"/>
  <c r="AQ1626" i="3"/>
  <c r="AP1626" i="3"/>
  <c r="AO1626" i="3"/>
  <c r="AN1626" i="3"/>
  <c r="AM1626" i="3"/>
  <c r="AL1626" i="3"/>
  <c r="AK1626" i="3"/>
  <c r="AJ1626" i="3"/>
  <c r="AI1626" i="3"/>
  <c r="AH1626" i="3"/>
  <c r="AG1626" i="3"/>
  <c r="AF1626" i="3"/>
  <c r="AD1626" i="3"/>
  <c r="AC1626" i="3"/>
  <c r="AA1626" i="3"/>
  <c r="Z1626" i="3"/>
  <c r="X1626" i="3"/>
  <c r="W1626" i="3"/>
  <c r="U1626" i="3"/>
  <c r="T1626" i="3"/>
  <c r="BC1625" i="3"/>
  <c r="BB1625" i="3"/>
  <c r="BA1625" i="3"/>
  <c r="AZ1625" i="3"/>
  <c r="AY1625" i="3"/>
  <c r="AX1625" i="3"/>
  <c r="AW1625" i="3"/>
  <c r="AV1625" i="3"/>
  <c r="AU1625" i="3"/>
  <c r="AT1625" i="3"/>
  <c r="AS1625" i="3"/>
  <c r="AR1625" i="3"/>
  <c r="AQ1625" i="3"/>
  <c r="AP1625" i="3"/>
  <c r="AO1625" i="3"/>
  <c r="AN1625" i="3"/>
  <c r="AM1625" i="3"/>
  <c r="AL1625" i="3"/>
  <c r="AK1625" i="3"/>
  <c r="AJ1625" i="3"/>
  <c r="AI1625" i="3"/>
  <c r="AH1625" i="3"/>
  <c r="AG1625" i="3"/>
  <c r="AF1625" i="3"/>
  <c r="AD1625" i="3"/>
  <c r="AC1625" i="3"/>
  <c r="AA1625" i="3"/>
  <c r="Z1625" i="3"/>
  <c r="X1625" i="3"/>
  <c r="W1625" i="3"/>
  <c r="U1625" i="3"/>
  <c r="T1625" i="3"/>
  <c r="BC1624" i="3"/>
  <c r="BB1624" i="3"/>
  <c r="BA1624" i="3"/>
  <c r="AZ1624" i="3"/>
  <c r="AY1624" i="3"/>
  <c r="AX1624" i="3"/>
  <c r="AW1624" i="3"/>
  <c r="AV1624" i="3"/>
  <c r="AU1624" i="3"/>
  <c r="AT1624" i="3"/>
  <c r="AS1624" i="3"/>
  <c r="AR1624" i="3"/>
  <c r="AQ1624" i="3"/>
  <c r="AP1624" i="3"/>
  <c r="AO1624" i="3"/>
  <c r="AN1624" i="3"/>
  <c r="AM1624" i="3"/>
  <c r="AL1624" i="3"/>
  <c r="AK1624" i="3"/>
  <c r="AJ1624" i="3"/>
  <c r="AI1624" i="3"/>
  <c r="AH1624" i="3"/>
  <c r="AG1624" i="3"/>
  <c r="AF1624" i="3"/>
  <c r="AD1624" i="3"/>
  <c r="AC1624" i="3"/>
  <c r="AA1624" i="3"/>
  <c r="Z1624" i="3"/>
  <c r="X1624" i="3"/>
  <c r="W1624" i="3"/>
  <c r="U1624" i="3"/>
  <c r="T1624" i="3"/>
  <c r="BC1623" i="3"/>
  <c r="BB1623" i="3"/>
  <c r="BA1623" i="3"/>
  <c r="AZ1623" i="3"/>
  <c r="AY1623" i="3"/>
  <c r="AX1623" i="3"/>
  <c r="AW1623" i="3"/>
  <c r="AV1623" i="3"/>
  <c r="AU1623" i="3"/>
  <c r="AT1623" i="3"/>
  <c r="AS1623" i="3"/>
  <c r="AR1623" i="3"/>
  <c r="AQ1623" i="3"/>
  <c r="AP1623" i="3"/>
  <c r="AO1623" i="3"/>
  <c r="AN1623" i="3"/>
  <c r="AM1623" i="3"/>
  <c r="AL1623" i="3"/>
  <c r="AK1623" i="3"/>
  <c r="AJ1623" i="3"/>
  <c r="AI1623" i="3"/>
  <c r="AH1623" i="3"/>
  <c r="AG1623" i="3"/>
  <c r="AF1623" i="3"/>
  <c r="AD1623" i="3"/>
  <c r="AC1623" i="3"/>
  <c r="AA1623" i="3"/>
  <c r="Z1623" i="3"/>
  <c r="X1623" i="3"/>
  <c r="W1623" i="3"/>
  <c r="U1623" i="3"/>
  <c r="T1623" i="3"/>
  <c r="BC1622" i="3"/>
  <c r="BB1622" i="3"/>
  <c r="BA1622" i="3"/>
  <c r="AZ1622" i="3"/>
  <c r="AY1622" i="3"/>
  <c r="AX1622" i="3"/>
  <c r="AW1622" i="3"/>
  <c r="AV1622" i="3"/>
  <c r="AU1622" i="3"/>
  <c r="AT1622" i="3"/>
  <c r="AS1622" i="3"/>
  <c r="AR1622" i="3"/>
  <c r="AQ1622" i="3"/>
  <c r="AP1622" i="3"/>
  <c r="AO1622" i="3"/>
  <c r="AN1622" i="3"/>
  <c r="AM1622" i="3"/>
  <c r="AL1622" i="3"/>
  <c r="AK1622" i="3"/>
  <c r="AJ1622" i="3"/>
  <c r="AI1622" i="3"/>
  <c r="AH1622" i="3"/>
  <c r="AG1622" i="3"/>
  <c r="AF1622" i="3"/>
  <c r="AD1622" i="3"/>
  <c r="AC1622" i="3"/>
  <c r="AA1622" i="3"/>
  <c r="Z1622" i="3"/>
  <c r="X1622" i="3"/>
  <c r="W1622" i="3"/>
  <c r="U1622" i="3"/>
  <c r="T1622" i="3"/>
  <c r="BC1621" i="3"/>
  <c r="BB1621" i="3"/>
  <c r="BA1621" i="3"/>
  <c r="AZ1621" i="3"/>
  <c r="AY1621" i="3"/>
  <c r="AX1621" i="3"/>
  <c r="AW1621" i="3"/>
  <c r="AV1621" i="3"/>
  <c r="AU1621" i="3"/>
  <c r="AT1621" i="3"/>
  <c r="AS1621" i="3"/>
  <c r="AR1621" i="3"/>
  <c r="AQ1621" i="3"/>
  <c r="AP1621" i="3"/>
  <c r="AO1621" i="3"/>
  <c r="AN1621" i="3"/>
  <c r="AM1621" i="3"/>
  <c r="AL1621" i="3"/>
  <c r="AK1621" i="3"/>
  <c r="AJ1621" i="3"/>
  <c r="AI1621" i="3"/>
  <c r="AH1621" i="3"/>
  <c r="AG1621" i="3"/>
  <c r="AF1621" i="3"/>
  <c r="AD1621" i="3"/>
  <c r="AC1621" i="3"/>
  <c r="AA1621" i="3"/>
  <c r="Z1621" i="3"/>
  <c r="X1621" i="3"/>
  <c r="W1621" i="3"/>
  <c r="U1621" i="3"/>
  <c r="T1621" i="3"/>
  <c r="BC1620" i="3"/>
  <c r="BB1620" i="3"/>
  <c r="BA1620" i="3"/>
  <c r="AZ1620" i="3"/>
  <c r="AY1620" i="3"/>
  <c r="AX1620" i="3"/>
  <c r="AW1620" i="3"/>
  <c r="AV1620" i="3"/>
  <c r="AU1620" i="3"/>
  <c r="AT1620" i="3"/>
  <c r="AS1620" i="3"/>
  <c r="AR1620" i="3"/>
  <c r="AQ1620" i="3"/>
  <c r="AP1620" i="3"/>
  <c r="AO1620" i="3"/>
  <c r="AN1620" i="3"/>
  <c r="AM1620" i="3"/>
  <c r="AL1620" i="3"/>
  <c r="AK1620" i="3"/>
  <c r="AJ1620" i="3"/>
  <c r="AI1620" i="3"/>
  <c r="AH1620" i="3"/>
  <c r="AG1620" i="3"/>
  <c r="AF1620" i="3"/>
  <c r="AD1620" i="3"/>
  <c r="AC1620" i="3"/>
  <c r="AA1620" i="3"/>
  <c r="Z1620" i="3"/>
  <c r="X1620" i="3"/>
  <c r="W1620" i="3"/>
  <c r="U1620" i="3"/>
  <c r="T1620" i="3"/>
  <c r="BC1619" i="3"/>
  <c r="BB1619" i="3"/>
  <c r="BA1619" i="3"/>
  <c r="AZ1619" i="3"/>
  <c r="AY1619" i="3"/>
  <c r="AX1619" i="3"/>
  <c r="AW1619" i="3"/>
  <c r="AV1619" i="3"/>
  <c r="AU1619" i="3"/>
  <c r="AT1619" i="3"/>
  <c r="AS1619" i="3"/>
  <c r="AR1619" i="3"/>
  <c r="AQ1619" i="3"/>
  <c r="AP1619" i="3"/>
  <c r="AO1619" i="3"/>
  <c r="AN1619" i="3"/>
  <c r="AM1619" i="3"/>
  <c r="AL1619" i="3"/>
  <c r="AK1619" i="3"/>
  <c r="AJ1619" i="3"/>
  <c r="AI1619" i="3"/>
  <c r="AH1619" i="3"/>
  <c r="AG1619" i="3"/>
  <c r="AF1619" i="3"/>
  <c r="AD1619" i="3"/>
  <c r="AC1619" i="3"/>
  <c r="AA1619" i="3"/>
  <c r="Z1619" i="3"/>
  <c r="X1619" i="3"/>
  <c r="W1619" i="3"/>
  <c r="U1619" i="3"/>
  <c r="T1619" i="3"/>
  <c r="BC1618" i="3"/>
  <c r="BB1618" i="3"/>
  <c r="BA1618" i="3"/>
  <c r="AZ1618" i="3"/>
  <c r="AY1618" i="3"/>
  <c r="AX1618" i="3"/>
  <c r="AW1618" i="3"/>
  <c r="AV1618" i="3"/>
  <c r="AU1618" i="3"/>
  <c r="AT1618" i="3"/>
  <c r="AS1618" i="3"/>
  <c r="AR1618" i="3"/>
  <c r="AQ1618" i="3"/>
  <c r="AP1618" i="3"/>
  <c r="AO1618" i="3"/>
  <c r="AN1618" i="3"/>
  <c r="AM1618" i="3"/>
  <c r="AL1618" i="3"/>
  <c r="AK1618" i="3"/>
  <c r="AJ1618" i="3"/>
  <c r="AI1618" i="3"/>
  <c r="AH1618" i="3"/>
  <c r="AG1618" i="3"/>
  <c r="AF1618" i="3"/>
  <c r="AD1618" i="3"/>
  <c r="AC1618" i="3"/>
  <c r="AA1618" i="3"/>
  <c r="Z1618" i="3"/>
  <c r="X1618" i="3"/>
  <c r="W1618" i="3"/>
  <c r="U1618" i="3"/>
  <c r="T1618" i="3"/>
  <c r="BC1617" i="3"/>
  <c r="BB1617" i="3"/>
  <c r="BA1617" i="3"/>
  <c r="AZ1617" i="3"/>
  <c r="AY1617" i="3"/>
  <c r="AX1617" i="3"/>
  <c r="AW1617" i="3"/>
  <c r="AV1617" i="3"/>
  <c r="AU1617" i="3"/>
  <c r="AT1617" i="3"/>
  <c r="AS1617" i="3"/>
  <c r="AR1617" i="3"/>
  <c r="AQ1617" i="3"/>
  <c r="AP1617" i="3"/>
  <c r="AO1617" i="3"/>
  <c r="AN1617" i="3"/>
  <c r="AM1617" i="3"/>
  <c r="AL1617" i="3"/>
  <c r="AK1617" i="3"/>
  <c r="AJ1617" i="3"/>
  <c r="AI1617" i="3"/>
  <c r="AH1617" i="3"/>
  <c r="AG1617" i="3"/>
  <c r="AF1617" i="3"/>
  <c r="AD1617" i="3"/>
  <c r="AC1617" i="3"/>
  <c r="AA1617" i="3"/>
  <c r="Z1617" i="3"/>
  <c r="X1617" i="3"/>
  <c r="W1617" i="3"/>
  <c r="U1617" i="3"/>
  <c r="T1617" i="3"/>
  <c r="BC1616" i="3"/>
  <c r="BB1616" i="3"/>
  <c r="BA1616" i="3"/>
  <c r="AZ1616" i="3"/>
  <c r="AY1616" i="3"/>
  <c r="AX1616" i="3"/>
  <c r="AW1616" i="3"/>
  <c r="AV1616" i="3"/>
  <c r="AU1616" i="3"/>
  <c r="AT1616" i="3"/>
  <c r="AS1616" i="3"/>
  <c r="AR1616" i="3"/>
  <c r="AQ1616" i="3"/>
  <c r="AP1616" i="3"/>
  <c r="AO1616" i="3"/>
  <c r="AN1616" i="3"/>
  <c r="AM1616" i="3"/>
  <c r="AL1616" i="3"/>
  <c r="AK1616" i="3"/>
  <c r="AJ1616" i="3"/>
  <c r="AI1616" i="3"/>
  <c r="AH1616" i="3"/>
  <c r="AG1616" i="3"/>
  <c r="AF1616" i="3"/>
  <c r="AD1616" i="3"/>
  <c r="AC1616" i="3"/>
  <c r="AA1616" i="3"/>
  <c r="Z1616" i="3"/>
  <c r="X1616" i="3"/>
  <c r="W1616" i="3"/>
  <c r="U1616" i="3"/>
  <c r="T1616" i="3"/>
  <c r="BC1615" i="3"/>
  <c r="BB1615" i="3"/>
  <c r="BA1615" i="3"/>
  <c r="AZ1615" i="3"/>
  <c r="AY1615" i="3"/>
  <c r="AX1615" i="3"/>
  <c r="AW1615" i="3"/>
  <c r="AV1615" i="3"/>
  <c r="AU1615" i="3"/>
  <c r="AT1615" i="3"/>
  <c r="AS1615" i="3"/>
  <c r="AR1615" i="3"/>
  <c r="AQ1615" i="3"/>
  <c r="AP1615" i="3"/>
  <c r="AO1615" i="3"/>
  <c r="AN1615" i="3"/>
  <c r="AM1615" i="3"/>
  <c r="AL1615" i="3"/>
  <c r="AK1615" i="3"/>
  <c r="AJ1615" i="3"/>
  <c r="AI1615" i="3"/>
  <c r="AH1615" i="3"/>
  <c r="AG1615" i="3"/>
  <c r="AF1615" i="3"/>
  <c r="AD1615" i="3"/>
  <c r="AC1615" i="3"/>
  <c r="AA1615" i="3"/>
  <c r="Z1615" i="3"/>
  <c r="X1615" i="3"/>
  <c r="W1615" i="3"/>
  <c r="U1615" i="3"/>
  <c r="T1615" i="3"/>
  <c r="BC1614" i="3"/>
  <c r="BB1614" i="3"/>
  <c r="BA1614" i="3"/>
  <c r="AZ1614" i="3"/>
  <c r="AY1614" i="3"/>
  <c r="AX1614" i="3"/>
  <c r="AW1614" i="3"/>
  <c r="AV1614" i="3"/>
  <c r="AU1614" i="3"/>
  <c r="AT1614" i="3"/>
  <c r="AS1614" i="3"/>
  <c r="AR1614" i="3"/>
  <c r="AQ1614" i="3"/>
  <c r="AP1614" i="3"/>
  <c r="AO1614" i="3"/>
  <c r="AN1614" i="3"/>
  <c r="AM1614" i="3"/>
  <c r="AL1614" i="3"/>
  <c r="AK1614" i="3"/>
  <c r="AJ1614" i="3"/>
  <c r="AI1614" i="3"/>
  <c r="AH1614" i="3"/>
  <c r="AG1614" i="3"/>
  <c r="AF1614" i="3"/>
  <c r="AD1614" i="3"/>
  <c r="AC1614" i="3"/>
  <c r="AA1614" i="3"/>
  <c r="Z1614" i="3"/>
  <c r="X1614" i="3"/>
  <c r="W1614" i="3"/>
  <c r="U1614" i="3"/>
  <c r="T1614" i="3"/>
  <c r="BC1613" i="3"/>
  <c r="BB1613" i="3"/>
  <c r="BA1613" i="3"/>
  <c r="AZ1613" i="3"/>
  <c r="AY1613" i="3"/>
  <c r="AX1613" i="3"/>
  <c r="AW1613" i="3"/>
  <c r="AV1613" i="3"/>
  <c r="AU1613" i="3"/>
  <c r="AT1613" i="3"/>
  <c r="AS1613" i="3"/>
  <c r="AR1613" i="3"/>
  <c r="AQ1613" i="3"/>
  <c r="AP1613" i="3"/>
  <c r="AO1613" i="3"/>
  <c r="AN1613" i="3"/>
  <c r="AM1613" i="3"/>
  <c r="AL1613" i="3"/>
  <c r="AK1613" i="3"/>
  <c r="AJ1613" i="3"/>
  <c r="AI1613" i="3"/>
  <c r="AH1613" i="3"/>
  <c r="AG1613" i="3"/>
  <c r="AF1613" i="3"/>
  <c r="AD1613" i="3"/>
  <c r="AC1613" i="3"/>
  <c r="AA1613" i="3"/>
  <c r="Z1613" i="3"/>
  <c r="X1613" i="3"/>
  <c r="W1613" i="3"/>
  <c r="U1613" i="3"/>
  <c r="T1613" i="3"/>
  <c r="BC1612" i="3"/>
  <c r="BB1612" i="3"/>
  <c r="BA1612" i="3"/>
  <c r="AZ1612" i="3"/>
  <c r="AY1612" i="3"/>
  <c r="AX1612" i="3"/>
  <c r="AW1612" i="3"/>
  <c r="AV1612" i="3"/>
  <c r="AU1612" i="3"/>
  <c r="AT1612" i="3"/>
  <c r="AS1612" i="3"/>
  <c r="AR1612" i="3"/>
  <c r="AQ1612" i="3"/>
  <c r="AP1612" i="3"/>
  <c r="AO1612" i="3"/>
  <c r="AN1612" i="3"/>
  <c r="AM1612" i="3"/>
  <c r="AL1612" i="3"/>
  <c r="AK1612" i="3"/>
  <c r="AJ1612" i="3"/>
  <c r="AI1612" i="3"/>
  <c r="AH1612" i="3"/>
  <c r="AG1612" i="3"/>
  <c r="AF1612" i="3"/>
  <c r="AD1612" i="3"/>
  <c r="AC1612" i="3"/>
  <c r="AA1612" i="3"/>
  <c r="Z1612" i="3"/>
  <c r="X1612" i="3"/>
  <c r="W1612" i="3"/>
  <c r="U1612" i="3"/>
  <c r="T1612" i="3"/>
  <c r="BC1611" i="3"/>
  <c r="BB1611" i="3"/>
  <c r="BA1611" i="3"/>
  <c r="AZ1611" i="3"/>
  <c r="AY1611" i="3"/>
  <c r="AX1611" i="3"/>
  <c r="AW1611" i="3"/>
  <c r="AV1611" i="3"/>
  <c r="AU1611" i="3"/>
  <c r="AT1611" i="3"/>
  <c r="AS1611" i="3"/>
  <c r="AR1611" i="3"/>
  <c r="AQ1611" i="3"/>
  <c r="AP1611" i="3"/>
  <c r="AO1611" i="3"/>
  <c r="AN1611" i="3"/>
  <c r="AM1611" i="3"/>
  <c r="AL1611" i="3"/>
  <c r="AK1611" i="3"/>
  <c r="AJ1611" i="3"/>
  <c r="AI1611" i="3"/>
  <c r="AH1611" i="3"/>
  <c r="AG1611" i="3"/>
  <c r="AF1611" i="3"/>
  <c r="AD1611" i="3"/>
  <c r="AC1611" i="3"/>
  <c r="AA1611" i="3"/>
  <c r="Z1611" i="3"/>
  <c r="X1611" i="3"/>
  <c r="W1611" i="3"/>
  <c r="U1611" i="3"/>
  <c r="T1611" i="3"/>
  <c r="BC1610" i="3"/>
  <c r="BB1610" i="3"/>
  <c r="BA1610" i="3"/>
  <c r="AZ1610" i="3"/>
  <c r="AY1610" i="3"/>
  <c r="AX1610" i="3"/>
  <c r="AW1610" i="3"/>
  <c r="AV1610" i="3"/>
  <c r="AU1610" i="3"/>
  <c r="AT1610" i="3"/>
  <c r="AS1610" i="3"/>
  <c r="AR1610" i="3"/>
  <c r="AQ1610" i="3"/>
  <c r="AP1610" i="3"/>
  <c r="AO1610" i="3"/>
  <c r="AN1610" i="3"/>
  <c r="AM1610" i="3"/>
  <c r="AL1610" i="3"/>
  <c r="AK1610" i="3"/>
  <c r="AJ1610" i="3"/>
  <c r="AI1610" i="3"/>
  <c r="AH1610" i="3"/>
  <c r="AG1610" i="3"/>
  <c r="AF1610" i="3"/>
  <c r="AD1610" i="3"/>
  <c r="AC1610" i="3"/>
  <c r="AA1610" i="3"/>
  <c r="Z1610" i="3"/>
  <c r="X1610" i="3"/>
  <c r="W1610" i="3"/>
  <c r="U1610" i="3"/>
  <c r="T1610" i="3"/>
  <c r="BC1609" i="3"/>
  <c r="BB1609" i="3"/>
  <c r="BA1609" i="3"/>
  <c r="AZ1609" i="3"/>
  <c r="AY1609" i="3"/>
  <c r="AX1609" i="3"/>
  <c r="AW1609" i="3"/>
  <c r="AV1609" i="3"/>
  <c r="AU1609" i="3"/>
  <c r="AT1609" i="3"/>
  <c r="AS1609" i="3"/>
  <c r="AR1609" i="3"/>
  <c r="AQ1609" i="3"/>
  <c r="AP1609" i="3"/>
  <c r="AO1609" i="3"/>
  <c r="AN1609" i="3"/>
  <c r="AM1609" i="3"/>
  <c r="AL1609" i="3"/>
  <c r="AK1609" i="3"/>
  <c r="AJ1609" i="3"/>
  <c r="AI1609" i="3"/>
  <c r="AH1609" i="3"/>
  <c r="AG1609" i="3"/>
  <c r="AF1609" i="3"/>
  <c r="AD1609" i="3"/>
  <c r="AC1609" i="3"/>
  <c r="AA1609" i="3"/>
  <c r="Z1609" i="3"/>
  <c r="X1609" i="3"/>
  <c r="W1609" i="3"/>
  <c r="U1609" i="3"/>
  <c r="T1609" i="3"/>
  <c r="BC1608" i="3"/>
  <c r="BB1608" i="3"/>
  <c r="BA1608" i="3"/>
  <c r="AZ1608" i="3"/>
  <c r="AY1608" i="3"/>
  <c r="AX1608" i="3"/>
  <c r="AW1608" i="3"/>
  <c r="AV1608" i="3"/>
  <c r="AU1608" i="3"/>
  <c r="AT1608" i="3"/>
  <c r="AS1608" i="3"/>
  <c r="AR1608" i="3"/>
  <c r="AQ1608" i="3"/>
  <c r="AP1608" i="3"/>
  <c r="AO1608" i="3"/>
  <c r="AN1608" i="3"/>
  <c r="AM1608" i="3"/>
  <c r="AL1608" i="3"/>
  <c r="AK1608" i="3"/>
  <c r="AJ1608" i="3"/>
  <c r="AI1608" i="3"/>
  <c r="AH1608" i="3"/>
  <c r="AG1608" i="3"/>
  <c r="AF1608" i="3"/>
  <c r="AD1608" i="3"/>
  <c r="AC1608" i="3"/>
  <c r="AA1608" i="3"/>
  <c r="Z1608" i="3"/>
  <c r="X1608" i="3"/>
  <c r="W1608" i="3"/>
  <c r="U1608" i="3"/>
  <c r="T1608" i="3"/>
  <c r="BC1607" i="3"/>
  <c r="BB1607" i="3"/>
  <c r="BA1607" i="3"/>
  <c r="AZ1607" i="3"/>
  <c r="AY1607" i="3"/>
  <c r="AX1607" i="3"/>
  <c r="AW1607" i="3"/>
  <c r="AV1607" i="3"/>
  <c r="AU1607" i="3"/>
  <c r="AT1607" i="3"/>
  <c r="AS1607" i="3"/>
  <c r="AR1607" i="3"/>
  <c r="AQ1607" i="3"/>
  <c r="AP1607" i="3"/>
  <c r="AO1607" i="3"/>
  <c r="AN1607" i="3"/>
  <c r="AM1607" i="3"/>
  <c r="AL1607" i="3"/>
  <c r="AK1607" i="3"/>
  <c r="AJ1607" i="3"/>
  <c r="AI1607" i="3"/>
  <c r="AH1607" i="3"/>
  <c r="AG1607" i="3"/>
  <c r="AF1607" i="3"/>
  <c r="AD1607" i="3"/>
  <c r="AC1607" i="3"/>
  <c r="AA1607" i="3"/>
  <c r="Z1607" i="3"/>
  <c r="X1607" i="3"/>
  <c r="W1607" i="3"/>
  <c r="U1607" i="3"/>
  <c r="T1607" i="3"/>
  <c r="BC1606" i="3"/>
  <c r="BB1606" i="3"/>
  <c r="BA1606" i="3"/>
  <c r="AZ1606" i="3"/>
  <c r="AY1606" i="3"/>
  <c r="AX1606" i="3"/>
  <c r="AW1606" i="3"/>
  <c r="AV1606" i="3"/>
  <c r="AU1606" i="3"/>
  <c r="AT1606" i="3"/>
  <c r="AS1606" i="3"/>
  <c r="AR1606" i="3"/>
  <c r="AQ1606" i="3"/>
  <c r="AP1606" i="3"/>
  <c r="AO1606" i="3"/>
  <c r="AN1606" i="3"/>
  <c r="AM1606" i="3"/>
  <c r="AL1606" i="3"/>
  <c r="AK1606" i="3"/>
  <c r="AJ1606" i="3"/>
  <c r="AI1606" i="3"/>
  <c r="AH1606" i="3"/>
  <c r="AG1606" i="3"/>
  <c r="AF1606" i="3"/>
  <c r="AD1606" i="3"/>
  <c r="AC1606" i="3"/>
  <c r="AA1606" i="3"/>
  <c r="Z1606" i="3"/>
  <c r="X1606" i="3"/>
  <c r="W1606" i="3"/>
  <c r="U1606" i="3"/>
  <c r="T1606" i="3"/>
  <c r="BC1605" i="3"/>
  <c r="BB1605" i="3"/>
  <c r="BA1605" i="3"/>
  <c r="AZ1605" i="3"/>
  <c r="AY1605" i="3"/>
  <c r="AX1605" i="3"/>
  <c r="AW1605" i="3"/>
  <c r="AV1605" i="3"/>
  <c r="AU1605" i="3"/>
  <c r="AT1605" i="3"/>
  <c r="AS1605" i="3"/>
  <c r="AR1605" i="3"/>
  <c r="AQ1605" i="3"/>
  <c r="AP1605" i="3"/>
  <c r="AO1605" i="3"/>
  <c r="AN1605" i="3"/>
  <c r="AM1605" i="3"/>
  <c r="AL1605" i="3"/>
  <c r="AK1605" i="3"/>
  <c r="AJ1605" i="3"/>
  <c r="AI1605" i="3"/>
  <c r="AH1605" i="3"/>
  <c r="AG1605" i="3"/>
  <c r="AF1605" i="3"/>
  <c r="AD1605" i="3"/>
  <c r="AC1605" i="3"/>
  <c r="AA1605" i="3"/>
  <c r="Z1605" i="3"/>
  <c r="X1605" i="3"/>
  <c r="W1605" i="3"/>
  <c r="U1605" i="3"/>
  <c r="T1605" i="3"/>
  <c r="BC1604" i="3"/>
  <c r="BB1604" i="3"/>
  <c r="BA1604" i="3"/>
  <c r="AZ1604" i="3"/>
  <c r="AY1604" i="3"/>
  <c r="AX1604" i="3"/>
  <c r="AW1604" i="3"/>
  <c r="AV1604" i="3"/>
  <c r="AU1604" i="3"/>
  <c r="AT1604" i="3"/>
  <c r="AS1604" i="3"/>
  <c r="AR1604" i="3"/>
  <c r="AQ1604" i="3"/>
  <c r="AP1604" i="3"/>
  <c r="AO1604" i="3"/>
  <c r="AN1604" i="3"/>
  <c r="AM1604" i="3"/>
  <c r="AL1604" i="3"/>
  <c r="AK1604" i="3"/>
  <c r="AJ1604" i="3"/>
  <c r="AI1604" i="3"/>
  <c r="AH1604" i="3"/>
  <c r="AG1604" i="3"/>
  <c r="AF1604" i="3"/>
  <c r="AD1604" i="3"/>
  <c r="AC1604" i="3"/>
  <c r="AA1604" i="3"/>
  <c r="Z1604" i="3"/>
  <c r="X1604" i="3"/>
  <c r="W1604" i="3"/>
  <c r="U1604" i="3"/>
  <c r="T1604" i="3"/>
  <c r="BC1603" i="3"/>
  <c r="BB1603" i="3"/>
  <c r="BA1603" i="3"/>
  <c r="AZ1603" i="3"/>
  <c r="AY1603" i="3"/>
  <c r="AX1603" i="3"/>
  <c r="AW1603" i="3"/>
  <c r="AV1603" i="3"/>
  <c r="AU1603" i="3"/>
  <c r="AT1603" i="3"/>
  <c r="AS1603" i="3"/>
  <c r="AR1603" i="3"/>
  <c r="AQ1603" i="3"/>
  <c r="AP1603" i="3"/>
  <c r="AO1603" i="3"/>
  <c r="AN1603" i="3"/>
  <c r="AM1603" i="3"/>
  <c r="AL1603" i="3"/>
  <c r="AK1603" i="3"/>
  <c r="AJ1603" i="3"/>
  <c r="AI1603" i="3"/>
  <c r="AH1603" i="3"/>
  <c r="AG1603" i="3"/>
  <c r="AF1603" i="3"/>
  <c r="AD1603" i="3"/>
  <c r="AC1603" i="3"/>
  <c r="AA1603" i="3"/>
  <c r="Z1603" i="3"/>
  <c r="X1603" i="3"/>
  <c r="W1603" i="3"/>
  <c r="U1603" i="3"/>
  <c r="T1603" i="3"/>
  <c r="BC1602" i="3"/>
  <c r="BB1602" i="3"/>
  <c r="BA1602" i="3"/>
  <c r="AZ1602" i="3"/>
  <c r="AY1602" i="3"/>
  <c r="AX1602" i="3"/>
  <c r="AW1602" i="3"/>
  <c r="AV1602" i="3"/>
  <c r="AU1602" i="3"/>
  <c r="AT1602" i="3"/>
  <c r="AS1602" i="3"/>
  <c r="AR1602" i="3"/>
  <c r="AQ1602" i="3"/>
  <c r="AP1602" i="3"/>
  <c r="AO1602" i="3"/>
  <c r="AN1602" i="3"/>
  <c r="AM1602" i="3"/>
  <c r="AL1602" i="3"/>
  <c r="AK1602" i="3"/>
  <c r="AJ1602" i="3"/>
  <c r="AI1602" i="3"/>
  <c r="AH1602" i="3"/>
  <c r="AG1602" i="3"/>
  <c r="AF1602" i="3"/>
  <c r="AD1602" i="3"/>
  <c r="AC1602" i="3"/>
  <c r="AA1602" i="3"/>
  <c r="Z1602" i="3"/>
  <c r="X1602" i="3"/>
  <c r="W1602" i="3"/>
  <c r="U1602" i="3"/>
  <c r="T1602" i="3"/>
  <c r="BC1601" i="3"/>
  <c r="BB1601" i="3"/>
  <c r="BA1601" i="3"/>
  <c r="AZ1601" i="3"/>
  <c r="AY1601" i="3"/>
  <c r="AX1601" i="3"/>
  <c r="AW1601" i="3"/>
  <c r="AV1601" i="3"/>
  <c r="AU1601" i="3"/>
  <c r="AT1601" i="3"/>
  <c r="AS1601" i="3"/>
  <c r="AR1601" i="3"/>
  <c r="AQ1601" i="3"/>
  <c r="AP1601" i="3"/>
  <c r="AO1601" i="3"/>
  <c r="AN1601" i="3"/>
  <c r="AM1601" i="3"/>
  <c r="AL1601" i="3"/>
  <c r="AK1601" i="3"/>
  <c r="AJ1601" i="3"/>
  <c r="AI1601" i="3"/>
  <c r="AH1601" i="3"/>
  <c r="AG1601" i="3"/>
  <c r="AF1601" i="3"/>
  <c r="AD1601" i="3"/>
  <c r="AC1601" i="3"/>
  <c r="AA1601" i="3"/>
  <c r="Z1601" i="3"/>
  <c r="X1601" i="3"/>
  <c r="W1601" i="3"/>
  <c r="U1601" i="3"/>
  <c r="T1601" i="3"/>
  <c r="BC1600" i="3"/>
  <c r="BB1600" i="3"/>
  <c r="BA1600" i="3"/>
  <c r="AZ1600" i="3"/>
  <c r="AY1600" i="3"/>
  <c r="AX1600" i="3"/>
  <c r="AW1600" i="3"/>
  <c r="AV1600" i="3"/>
  <c r="AU1600" i="3"/>
  <c r="AT1600" i="3"/>
  <c r="AS1600" i="3"/>
  <c r="AR1600" i="3"/>
  <c r="AQ1600" i="3"/>
  <c r="AP1600" i="3"/>
  <c r="AO1600" i="3"/>
  <c r="AN1600" i="3"/>
  <c r="AM1600" i="3"/>
  <c r="AL1600" i="3"/>
  <c r="AK1600" i="3"/>
  <c r="AJ1600" i="3"/>
  <c r="AI1600" i="3"/>
  <c r="AH1600" i="3"/>
  <c r="AG1600" i="3"/>
  <c r="AF1600" i="3"/>
  <c r="AD1600" i="3"/>
  <c r="AC1600" i="3"/>
  <c r="AA1600" i="3"/>
  <c r="Z1600" i="3"/>
  <c r="X1600" i="3"/>
  <c r="W1600" i="3"/>
  <c r="U1600" i="3"/>
  <c r="T1600" i="3"/>
  <c r="BC1599" i="3"/>
  <c r="BB1599" i="3"/>
  <c r="BA1599" i="3"/>
  <c r="AZ1599" i="3"/>
  <c r="AY1599" i="3"/>
  <c r="AX1599" i="3"/>
  <c r="AW1599" i="3"/>
  <c r="AV1599" i="3"/>
  <c r="AU1599" i="3"/>
  <c r="AT1599" i="3"/>
  <c r="AS1599" i="3"/>
  <c r="AR1599" i="3"/>
  <c r="AQ1599" i="3"/>
  <c r="AP1599" i="3"/>
  <c r="AO1599" i="3"/>
  <c r="AN1599" i="3"/>
  <c r="AM1599" i="3"/>
  <c r="AL1599" i="3"/>
  <c r="AK1599" i="3"/>
  <c r="AJ1599" i="3"/>
  <c r="AI1599" i="3"/>
  <c r="AH1599" i="3"/>
  <c r="AG1599" i="3"/>
  <c r="AF1599" i="3"/>
  <c r="AD1599" i="3"/>
  <c r="AC1599" i="3"/>
  <c r="AA1599" i="3"/>
  <c r="Z1599" i="3"/>
  <c r="X1599" i="3"/>
  <c r="W1599" i="3"/>
  <c r="U1599" i="3"/>
  <c r="T1599" i="3"/>
  <c r="BC1598" i="3"/>
  <c r="BB1598" i="3"/>
  <c r="BA1598" i="3"/>
  <c r="AZ1598" i="3"/>
  <c r="AY1598" i="3"/>
  <c r="AX1598" i="3"/>
  <c r="AW1598" i="3"/>
  <c r="AV1598" i="3"/>
  <c r="AU1598" i="3"/>
  <c r="AT1598" i="3"/>
  <c r="AS1598" i="3"/>
  <c r="AR1598" i="3"/>
  <c r="AQ1598" i="3"/>
  <c r="AP1598" i="3"/>
  <c r="AO1598" i="3"/>
  <c r="AN1598" i="3"/>
  <c r="AM1598" i="3"/>
  <c r="AL1598" i="3"/>
  <c r="AK1598" i="3"/>
  <c r="AJ1598" i="3"/>
  <c r="AI1598" i="3"/>
  <c r="AH1598" i="3"/>
  <c r="AG1598" i="3"/>
  <c r="AF1598" i="3"/>
  <c r="AD1598" i="3"/>
  <c r="AC1598" i="3"/>
  <c r="AA1598" i="3"/>
  <c r="Z1598" i="3"/>
  <c r="X1598" i="3"/>
  <c r="W1598" i="3"/>
  <c r="U1598" i="3"/>
  <c r="T1598" i="3"/>
  <c r="BC1597" i="3"/>
  <c r="BB1597" i="3"/>
  <c r="BA1597" i="3"/>
  <c r="AZ1597" i="3"/>
  <c r="AY1597" i="3"/>
  <c r="AX1597" i="3"/>
  <c r="AW1597" i="3"/>
  <c r="AV1597" i="3"/>
  <c r="AU1597" i="3"/>
  <c r="AT1597" i="3"/>
  <c r="AS1597" i="3"/>
  <c r="AR1597" i="3"/>
  <c r="AQ1597" i="3"/>
  <c r="AP1597" i="3"/>
  <c r="AO1597" i="3"/>
  <c r="AN1597" i="3"/>
  <c r="AM1597" i="3"/>
  <c r="AL1597" i="3"/>
  <c r="AK1597" i="3"/>
  <c r="AJ1597" i="3"/>
  <c r="AI1597" i="3"/>
  <c r="AH1597" i="3"/>
  <c r="AG1597" i="3"/>
  <c r="AF1597" i="3"/>
  <c r="AD1597" i="3"/>
  <c r="AC1597" i="3"/>
  <c r="AA1597" i="3"/>
  <c r="Z1597" i="3"/>
  <c r="X1597" i="3"/>
  <c r="W1597" i="3"/>
  <c r="U1597" i="3"/>
  <c r="T1597" i="3"/>
  <c r="BC1596" i="3"/>
  <c r="BB1596" i="3"/>
  <c r="BA1596" i="3"/>
  <c r="AZ1596" i="3"/>
  <c r="AY1596" i="3"/>
  <c r="AX1596" i="3"/>
  <c r="AW1596" i="3"/>
  <c r="AV1596" i="3"/>
  <c r="AU1596" i="3"/>
  <c r="AT1596" i="3"/>
  <c r="AS1596" i="3"/>
  <c r="AR1596" i="3"/>
  <c r="AQ1596" i="3"/>
  <c r="AP1596" i="3"/>
  <c r="AO1596" i="3"/>
  <c r="AN1596" i="3"/>
  <c r="AM1596" i="3"/>
  <c r="AL1596" i="3"/>
  <c r="AK1596" i="3"/>
  <c r="AJ1596" i="3"/>
  <c r="AI1596" i="3"/>
  <c r="AH1596" i="3"/>
  <c r="AG1596" i="3"/>
  <c r="AF1596" i="3"/>
  <c r="AD1596" i="3"/>
  <c r="AC1596" i="3"/>
  <c r="AA1596" i="3"/>
  <c r="Z1596" i="3"/>
  <c r="X1596" i="3"/>
  <c r="W1596" i="3"/>
  <c r="U1596" i="3"/>
  <c r="T1596" i="3"/>
  <c r="BC1595" i="3"/>
  <c r="BB1595" i="3"/>
  <c r="BA1595" i="3"/>
  <c r="AZ1595" i="3"/>
  <c r="AY1595" i="3"/>
  <c r="AX1595" i="3"/>
  <c r="AW1595" i="3"/>
  <c r="AV1595" i="3"/>
  <c r="AU1595" i="3"/>
  <c r="AT1595" i="3"/>
  <c r="AS1595" i="3"/>
  <c r="AR1595" i="3"/>
  <c r="AQ1595" i="3"/>
  <c r="AP1595" i="3"/>
  <c r="AO1595" i="3"/>
  <c r="AN1595" i="3"/>
  <c r="AM1595" i="3"/>
  <c r="AL1595" i="3"/>
  <c r="AK1595" i="3"/>
  <c r="AJ1595" i="3"/>
  <c r="AI1595" i="3"/>
  <c r="AH1595" i="3"/>
  <c r="AG1595" i="3"/>
  <c r="AF1595" i="3"/>
  <c r="AD1595" i="3"/>
  <c r="AC1595" i="3"/>
  <c r="AA1595" i="3"/>
  <c r="Z1595" i="3"/>
  <c r="X1595" i="3"/>
  <c r="W1595" i="3"/>
  <c r="U1595" i="3"/>
  <c r="T1595" i="3"/>
  <c r="BC1594" i="3"/>
  <c r="BB1594" i="3"/>
  <c r="BA1594" i="3"/>
  <c r="AZ1594" i="3"/>
  <c r="AY1594" i="3"/>
  <c r="AX1594" i="3"/>
  <c r="AW1594" i="3"/>
  <c r="AV1594" i="3"/>
  <c r="AU1594" i="3"/>
  <c r="AT1594" i="3"/>
  <c r="AS1594" i="3"/>
  <c r="AR1594" i="3"/>
  <c r="AQ1594" i="3"/>
  <c r="AP1594" i="3"/>
  <c r="AO1594" i="3"/>
  <c r="AN1594" i="3"/>
  <c r="AM1594" i="3"/>
  <c r="AL1594" i="3"/>
  <c r="AK1594" i="3"/>
  <c r="AJ1594" i="3"/>
  <c r="AI1594" i="3"/>
  <c r="AH1594" i="3"/>
  <c r="AG1594" i="3"/>
  <c r="AF1594" i="3"/>
  <c r="AD1594" i="3"/>
  <c r="AC1594" i="3"/>
  <c r="AA1594" i="3"/>
  <c r="Z1594" i="3"/>
  <c r="X1594" i="3"/>
  <c r="W1594" i="3"/>
  <c r="U1594" i="3"/>
  <c r="T1594" i="3"/>
  <c r="BC1593" i="3"/>
  <c r="BB1593" i="3"/>
  <c r="BA1593" i="3"/>
  <c r="AZ1593" i="3"/>
  <c r="AY1593" i="3"/>
  <c r="AX1593" i="3"/>
  <c r="AW1593" i="3"/>
  <c r="AV1593" i="3"/>
  <c r="AU1593" i="3"/>
  <c r="AT1593" i="3"/>
  <c r="AS1593" i="3"/>
  <c r="AR1593" i="3"/>
  <c r="AQ1593" i="3"/>
  <c r="AP1593" i="3"/>
  <c r="AO1593" i="3"/>
  <c r="AN1593" i="3"/>
  <c r="AM1593" i="3"/>
  <c r="AL1593" i="3"/>
  <c r="AK1593" i="3"/>
  <c r="AJ1593" i="3"/>
  <c r="AI1593" i="3"/>
  <c r="AH1593" i="3"/>
  <c r="AG1593" i="3"/>
  <c r="AF1593" i="3"/>
  <c r="AD1593" i="3"/>
  <c r="AC1593" i="3"/>
  <c r="AA1593" i="3"/>
  <c r="Z1593" i="3"/>
  <c r="X1593" i="3"/>
  <c r="W1593" i="3"/>
  <c r="U1593" i="3"/>
  <c r="T1593" i="3"/>
  <c r="BC1592" i="3"/>
  <c r="BB1592" i="3"/>
  <c r="BA1592" i="3"/>
  <c r="AZ1592" i="3"/>
  <c r="AY1592" i="3"/>
  <c r="AX1592" i="3"/>
  <c r="AW1592" i="3"/>
  <c r="AV1592" i="3"/>
  <c r="AU1592" i="3"/>
  <c r="AT1592" i="3"/>
  <c r="AS1592" i="3"/>
  <c r="AR1592" i="3"/>
  <c r="AQ1592" i="3"/>
  <c r="AP1592" i="3"/>
  <c r="AO1592" i="3"/>
  <c r="AN1592" i="3"/>
  <c r="AM1592" i="3"/>
  <c r="AL1592" i="3"/>
  <c r="AK1592" i="3"/>
  <c r="AJ1592" i="3"/>
  <c r="AI1592" i="3"/>
  <c r="AH1592" i="3"/>
  <c r="AG1592" i="3"/>
  <c r="AF1592" i="3"/>
  <c r="AD1592" i="3"/>
  <c r="AC1592" i="3"/>
  <c r="AA1592" i="3"/>
  <c r="Z1592" i="3"/>
  <c r="X1592" i="3"/>
  <c r="W1592" i="3"/>
  <c r="U1592" i="3"/>
  <c r="T1592" i="3"/>
  <c r="BC1591" i="3"/>
  <c r="BB1591" i="3"/>
  <c r="BA1591" i="3"/>
  <c r="AZ1591" i="3"/>
  <c r="AY1591" i="3"/>
  <c r="AX1591" i="3"/>
  <c r="AW1591" i="3"/>
  <c r="AV1591" i="3"/>
  <c r="AU1591" i="3"/>
  <c r="AT1591" i="3"/>
  <c r="AS1591" i="3"/>
  <c r="AR1591" i="3"/>
  <c r="AQ1591" i="3"/>
  <c r="AP1591" i="3"/>
  <c r="AO1591" i="3"/>
  <c r="AN1591" i="3"/>
  <c r="AM1591" i="3"/>
  <c r="AL1591" i="3"/>
  <c r="AK1591" i="3"/>
  <c r="AJ1591" i="3"/>
  <c r="AI1591" i="3"/>
  <c r="AH1591" i="3"/>
  <c r="AG1591" i="3"/>
  <c r="AF1591" i="3"/>
  <c r="AD1591" i="3"/>
  <c r="AC1591" i="3"/>
  <c r="AA1591" i="3"/>
  <c r="Z1591" i="3"/>
  <c r="X1591" i="3"/>
  <c r="W1591" i="3"/>
  <c r="U1591" i="3"/>
  <c r="T1591" i="3"/>
  <c r="BC1590" i="3"/>
  <c r="BB1590" i="3"/>
  <c r="BA1590" i="3"/>
  <c r="AZ1590" i="3"/>
  <c r="AY1590" i="3"/>
  <c r="AX1590" i="3"/>
  <c r="AW1590" i="3"/>
  <c r="AV1590" i="3"/>
  <c r="AU1590" i="3"/>
  <c r="AT1590" i="3"/>
  <c r="AS1590" i="3"/>
  <c r="AR1590" i="3"/>
  <c r="AQ1590" i="3"/>
  <c r="AP1590" i="3"/>
  <c r="AO1590" i="3"/>
  <c r="AN1590" i="3"/>
  <c r="AM1590" i="3"/>
  <c r="AL1590" i="3"/>
  <c r="AK1590" i="3"/>
  <c r="AJ1590" i="3"/>
  <c r="AI1590" i="3"/>
  <c r="AH1590" i="3"/>
  <c r="AG1590" i="3"/>
  <c r="AF1590" i="3"/>
  <c r="AD1590" i="3"/>
  <c r="AC1590" i="3"/>
  <c r="AA1590" i="3"/>
  <c r="Z1590" i="3"/>
  <c r="X1590" i="3"/>
  <c r="W1590" i="3"/>
  <c r="U1590" i="3"/>
  <c r="T1590" i="3"/>
  <c r="BC1589" i="3"/>
  <c r="BB1589" i="3"/>
  <c r="BA1589" i="3"/>
  <c r="AZ1589" i="3"/>
  <c r="AY1589" i="3"/>
  <c r="AX1589" i="3"/>
  <c r="AW1589" i="3"/>
  <c r="AV1589" i="3"/>
  <c r="AU1589" i="3"/>
  <c r="AT1589" i="3"/>
  <c r="AS1589" i="3"/>
  <c r="AR1589" i="3"/>
  <c r="AQ1589" i="3"/>
  <c r="AP1589" i="3"/>
  <c r="AO1589" i="3"/>
  <c r="AN1589" i="3"/>
  <c r="AM1589" i="3"/>
  <c r="AL1589" i="3"/>
  <c r="AK1589" i="3"/>
  <c r="AJ1589" i="3"/>
  <c r="AI1589" i="3"/>
  <c r="AH1589" i="3"/>
  <c r="AG1589" i="3"/>
  <c r="AF1589" i="3"/>
  <c r="AD1589" i="3"/>
  <c r="AC1589" i="3"/>
  <c r="AA1589" i="3"/>
  <c r="Z1589" i="3"/>
  <c r="X1589" i="3"/>
  <c r="W1589" i="3"/>
  <c r="U1589" i="3"/>
  <c r="T1589" i="3"/>
  <c r="BC1588" i="3"/>
  <c r="BB1588" i="3"/>
  <c r="BA1588" i="3"/>
  <c r="AZ1588" i="3"/>
  <c r="AY1588" i="3"/>
  <c r="AX1588" i="3"/>
  <c r="AW1588" i="3"/>
  <c r="AV1588" i="3"/>
  <c r="AU1588" i="3"/>
  <c r="AT1588" i="3"/>
  <c r="AS1588" i="3"/>
  <c r="AR1588" i="3"/>
  <c r="AQ1588" i="3"/>
  <c r="AP1588" i="3"/>
  <c r="AO1588" i="3"/>
  <c r="AN1588" i="3"/>
  <c r="AM1588" i="3"/>
  <c r="AL1588" i="3"/>
  <c r="AK1588" i="3"/>
  <c r="AJ1588" i="3"/>
  <c r="AI1588" i="3"/>
  <c r="AH1588" i="3"/>
  <c r="AG1588" i="3"/>
  <c r="AF1588" i="3"/>
  <c r="AD1588" i="3"/>
  <c r="AC1588" i="3"/>
  <c r="AA1588" i="3"/>
  <c r="Z1588" i="3"/>
  <c r="X1588" i="3"/>
  <c r="W1588" i="3"/>
  <c r="U1588" i="3"/>
  <c r="T1588" i="3"/>
  <c r="BC1587" i="3"/>
  <c r="BB1587" i="3"/>
  <c r="BA1587" i="3"/>
  <c r="AZ1587" i="3"/>
  <c r="AY1587" i="3"/>
  <c r="AX1587" i="3"/>
  <c r="AW1587" i="3"/>
  <c r="AV1587" i="3"/>
  <c r="AU1587" i="3"/>
  <c r="AT1587" i="3"/>
  <c r="AS1587" i="3"/>
  <c r="AR1587" i="3"/>
  <c r="AQ1587" i="3"/>
  <c r="AP1587" i="3"/>
  <c r="AO1587" i="3"/>
  <c r="AN1587" i="3"/>
  <c r="AM1587" i="3"/>
  <c r="AL1587" i="3"/>
  <c r="AK1587" i="3"/>
  <c r="AJ1587" i="3"/>
  <c r="AI1587" i="3"/>
  <c r="AH1587" i="3"/>
  <c r="AG1587" i="3"/>
  <c r="AF1587" i="3"/>
  <c r="AD1587" i="3"/>
  <c r="AC1587" i="3"/>
  <c r="AA1587" i="3"/>
  <c r="Z1587" i="3"/>
  <c r="X1587" i="3"/>
  <c r="W1587" i="3"/>
  <c r="U1587" i="3"/>
  <c r="T1587" i="3"/>
  <c r="BC1586" i="3"/>
  <c r="BB1586" i="3"/>
  <c r="BA1586" i="3"/>
  <c r="AZ1586" i="3"/>
  <c r="AY1586" i="3"/>
  <c r="AX1586" i="3"/>
  <c r="AW1586" i="3"/>
  <c r="AV1586" i="3"/>
  <c r="AU1586" i="3"/>
  <c r="AT1586" i="3"/>
  <c r="AS1586" i="3"/>
  <c r="AR1586" i="3"/>
  <c r="AQ1586" i="3"/>
  <c r="AP1586" i="3"/>
  <c r="AO1586" i="3"/>
  <c r="AN1586" i="3"/>
  <c r="AM1586" i="3"/>
  <c r="AL1586" i="3"/>
  <c r="AK1586" i="3"/>
  <c r="AJ1586" i="3"/>
  <c r="AI1586" i="3"/>
  <c r="AH1586" i="3"/>
  <c r="AG1586" i="3"/>
  <c r="AF1586" i="3"/>
  <c r="AD1586" i="3"/>
  <c r="AC1586" i="3"/>
  <c r="AA1586" i="3"/>
  <c r="Z1586" i="3"/>
  <c r="X1586" i="3"/>
  <c r="W1586" i="3"/>
  <c r="U1586" i="3"/>
  <c r="T1586" i="3"/>
  <c r="BC1585" i="3"/>
  <c r="BB1585" i="3"/>
  <c r="BA1585" i="3"/>
  <c r="AZ1585" i="3"/>
  <c r="AY1585" i="3"/>
  <c r="AX1585" i="3"/>
  <c r="AW1585" i="3"/>
  <c r="AV1585" i="3"/>
  <c r="AU1585" i="3"/>
  <c r="AT1585" i="3"/>
  <c r="AS1585" i="3"/>
  <c r="AR1585" i="3"/>
  <c r="AQ1585" i="3"/>
  <c r="AP1585" i="3"/>
  <c r="AO1585" i="3"/>
  <c r="AN1585" i="3"/>
  <c r="AM1585" i="3"/>
  <c r="AL1585" i="3"/>
  <c r="AK1585" i="3"/>
  <c r="AJ1585" i="3"/>
  <c r="AI1585" i="3"/>
  <c r="AH1585" i="3"/>
  <c r="AG1585" i="3"/>
  <c r="AF1585" i="3"/>
  <c r="AD1585" i="3"/>
  <c r="AC1585" i="3"/>
  <c r="AA1585" i="3"/>
  <c r="Z1585" i="3"/>
  <c r="X1585" i="3"/>
  <c r="W1585" i="3"/>
  <c r="U1585" i="3"/>
  <c r="T1585" i="3"/>
  <c r="BC1584" i="3"/>
  <c r="BB1584" i="3"/>
  <c r="BA1584" i="3"/>
  <c r="AZ1584" i="3"/>
  <c r="AY1584" i="3"/>
  <c r="AX1584" i="3"/>
  <c r="AW1584" i="3"/>
  <c r="AV1584" i="3"/>
  <c r="AU1584" i="3"/>
  <c r="AT1584" i="3"/>
  <c r="AS1584" i="3"/>
  <c r="AR1584" i="3"/>
  <c r="AQ1584" i="3"/>
  <c r="AP1584" i="3"/>
  <c r="AO1584" i="3"/>
  <c r="AN1584" i="3"/>
  <c r="AM1584" i="3"/>
  <c r="AL1584" i="3"/>
  <c r="AK1584" i="3"/>
  <c r="AJ1584" i="3"/>
  <c r="AI1584" i="3"/>
  <c r="AH1584" i="3"/>
  <c r="AG1584" i="3"/>
  <c r="AF1584" i="3"/>
  <c r="AD1584" i="3"/>
  <c r="AC1584" i="3"/>
  <c r="AA1584" i="3"/>
  <c r="Z1584" i="3"/>
  <c r="X1584" i="3"/>
  <c r="W1584" i="3"/>
  <c r="U1584" i="3"/>
  <c r="T1584" i="3"/>
  <c r="BC1583" i="3"/>
  <c r="BB1583" i="3"/>
  <c r="BA1583" i="3"/>
  <c r="AZ1583" i="3"/>
  <c r="AY1583" i="3"/>
  <c r="AX1583" i="3"/>
  <c r="AW1583" i="3"/>
  <c r="AV1583" i="3"/>
  <c r="AU1583" i="3"/>
  <c r="AT1583" i="3"/>
  <c r="AS1583" i="3"/>
  <c r="AR1583" i="3"/>
  <c r="AQ1583" i="3"/>
  <c r="AP1583" i="3"/>
  <c r="AO1583" i="3"/>
  <c r="AN1583" i="3"/>
  <c r="AM1583" i="3"/>
  <c r="AL1583" i="3"/>
  <c r="AK1583" i="3"/>
  <c r="AJ1583" i="3"/>
  <c r="AI1583" i="3"/>
  <c r="AH1583" i="3"/>
  <c r="AG1583" i="3"/>
  <c r="AF1583" i="3"/>
  <c r="AD1583" i="3"/>
  <c r="AC1583" i="3"/>
  <c r="AA1583" i="3"/>
  <c r="Z1583" i="3"/>
  <c r="X1583" i="3"/>
  <c r="W1583" i="3"/>
  <c r="U1583" i="3"/>
  <c r="T1583" i="3"/>
  <c r="BC1582" i="3"/>
  <c r="BB1582" i="3"/>
  <c r="BA1582" i="3"/>
  <c r="AZ1582" i="3"/>
  <c r="AY1582" i="3"/>
  <c r="AX1582" i="3"/>
  <c r="AW1582" i="3"/>
  <c r="AV1582" i="3"/>
  <c r="AU1582" i="3"/>
  <c r="AT1582" i="3"/>
  <c r="AS1582" i="3"/>
  <c r="AR1582" i="3"/>
  <c r="AQ1582" i="3"/>
  <c r="AP1582" i="3"/>
  <c r="AO1582" i="3"/>
  <c r="AN1582" i="3"/>
  <c r="AM1582" i="3"/>
  <c r="AL1582" i="3"/>
  <c r="AK1582" i="3"/>
  <c r="AJ1582" i="3"/>
  <c r="AI1582" i="3"/>
  <c r="AH1582" i="3"/>
  <c r="AG1582" i="3"/>
  <c r="AF1582" i="3"/>
  <c r="AD1582" i="3"/>
  <c r="AC1582" i="3"/>
  <c r="AA1582" i="3"/>
  <c r="Z1582" i="3"/>
  <c r="X1582" i="3"/>
  <c r="W1582" i="3"/>
  <c r="U1582" i="3"/>
  <c r="T1582" i="3"/>
  <c r="BC1581" i="3"/>
  <c r="BB1581" i="3"/>
  <c r="BA1581" i="3"/>
  <c r="AZ1581" i="3"/>
  <c r="AY1581" i="3"/>
  <c r="AX1581" i="3"/>
  <c r="AW1581" i="3"/>
  <c r="AV1581" i="3"/>
  <c r="AU1581" i="3"/>
  <c r="AT1581" i="3"/>
  <c r="AS1581" i="3"/>
  <c r="AR1581" i="3"/>
  <c r="AQ1581" i="3"/>
  <c r="AP1581" i="3"/>
  <c r="AO1581" i="3"/>
  <c r="AN1581" i="3"/>
  <c r="AM1581" i="3"/>
  <c r="AL1581" i="3"/>
  <c r="AK1581" i="3"/>
  <c r="AJ1581" i="3"/>
  <c r="AI1581" i="3"/>
  <c r="AH1581" i="3"/>
  <c r="AG1581" i="3"/>
  <c r="AF1581" i="3"/>
  <c r="AD1581" i="3"/>
  <c r="AC1581" i="3"/>
  <c r="AA1581" i="3"/>
  <c r="Z1581" i="3"/>
  <c r="X1581" i="3"/>
  <c r="W1581" i="3"/>
  <c r="U1581" i="3"/>
  <c r="T1581" i="3"/>
  <c r="BC1580" i="3"/>
  <c r="BB1580" i="3"/>
  <c r="BA1580" i="3"/>
  <c r="AZ1580" i="3"/>
  <c r="AY1580" i="3"/>
  <c r="AX1580" i="3"/>
  <c r="AW1580" i="3"/>
  <c r="AV1580" i="3"/>
  <c r="AU1580" i="3"/>
  <c r="AT1580" i="3"/>
  <c r="AS1580" i="3"/>
  <c r="AR1580" i="3"/>
  <c r="AQ1580" i="3"/>
  <c r="AP1580" i="3"/>
  <c r="AO1580" i="3"/>
  <c r="AN1580" i="3"/>
  <c r="AM1580" i="3"/>
  <c r="AL1580" i="3"/>
  <c r="AK1580" i="3"/>
  <c r="AJ1580" i="3"/>
  <c r="AI1580" i="3"/>
  <c r="AH1580" i="3"/>
  <c r="AG1580" i="3"/>
  <c r="AF1580" i="3"/>
  <c r="AD1580" i="3"/>
  <c r="AC1580" i="3"/>
  <c r="AA1580" i="3"/>
  <c r="Z1580" i="3"/>
  <c r="X1580" i="3"/>
  <c r="W1580" i="3"/>
  <c r="U1580" i="3"/>
  <c r="T1580" i="3"/>
  <c r="BC1579" i="3"/>
  <c r="BB1579" i="3"/>
  <c r="BA1579" i="3"/>
  <c r="AZ1579" i="3"/>
  <c r="AY1579" i="3"/>
  <c r="AX1579" i="3"/>
  <c r="AW1579" i="3"/>
  <c r="AV1579" i="3"/>
  <c r="AU1579" i="3"/>
  <c r="AT1579" i="3"/>
  <c r="AS1579" i="3"/>
  <c r="AR1579" i="3"/>
  <c r="AQ1579" i="3"/>
  <c r="AP1579" i="3"/>
  <c r="AO1579" i="3"/>
  <c r="AN1579" i="3"/>
  <c r="AM1579" i="3"/>
  <c r="AL1579" i="3"/>
  <c r="AK1579" i="3"/>
  <c r="AJ1579" i="3"/>
  <c r="AI1579" i="3"/>
  <c r="AH1579" i="3"/>
  <c r="AG1579" i="3"/>
  <c r="AF1579" i="3"/>
  <c r="AD1579" i="3"/>
  <c r="AC1579" i="3"/>
  <c r="AA1579" i="3"/>
  <c r="Z1579" i="3"/>
  <c r="X1579" i="3"/>
  <c r="W1579" i="3"/>
  <c r="U1579" i="3"/>
  <c r="T1579" i="3"/>
  <c r="BC1578" i="3"/>
  <c r="BB1578" i="3"/>
  <c r="BA1578" i="3"/>
  <c r="AZ1578" i="3"/>
  <c r="AY1578" i="3"/>
  <c r="AX1578" i="3"/>
  <c r="AW1578" i="3"/>
  <c r="AV1578" i="3"/>
  <c r="AU1578" i="3"/>
  <c r="AT1578" i="3"/>
  <c r="AS1578" i="3"/>
  <c r="AR1578" i="3"/>
  <c r="AQ1578" i="3"/>
  <c r="AP1578" i="3"/>
  <c r="AO1578" i="3"/>
  <c r="AN1578" i="3"/>
  <c r="AM1578" i="3"/>
  <c r="AL1578" i="3"/>
  <c r="AK1578" i="3"/>
  <c r="AJ1578" i="3"/>
  <c r="AI1578" i="3"/>
  <c r="AH1578" i="3"/>
  <c r="AG1578" i="3"/>
  <c r="AF1578" i="3"/>
  <c r="AD1578" i="3"/>
  <c r="AC1578" i="3"/>
  <c r="AA1578" i="3"/>
  <c r="Z1578" i="3"/>
  <c r="X1578" i="3"/>
  <c r="W1578" i="3"/>
  <c r="U1578" i="3"/>
  <c r="T1578" i="3"/>
  <c r="BC1577" i="3"/>
  <c r="BB1577" i="3"/>
  <c r="BA1577" i="3"/>
  <c r="AZ1577" i="3"/>
  <c r="AY1577" i="3"/>
  <c r="AX1577" i="3"/>
  <c r="AW1577" i="3"/>
  <c r="AV1577" i="3"/>
  <c r="AU1577" i="3"/>
  <c r="AT1577" i="3"/>
  <c r="AS1577" i="3"/>
  <c r="AR1577" i="3"/>
  <c r="AQ1577" i="3"/>
  <c r="AP1577" i="3"/>
  <c r="AO1577" i="3"/>
  <c r="AN1577" i="3"/>
  <c r="AM1577" i="3"/>
  <c r="AL1577" i="3"/>
  <c r="AK1577" i="3"/>
  <c r="AJ1577" i="3"/>
  <c r="AI1577" i="3"/>
  <c r="AH1577" i="3"/>
  <c r="AG1577" i="3"/>
  <c r="AF1577" i="3"/>
  <c r="AD1577" i="3"/>
  <c r="AC1577" i="3"/>
  <c r="AA1577" i="3"/>
  <c r="Z1577" i="3"/>
  <c r="X1577" i="3"/>
  <c r="W1577" i="3"/>
  <c r="U1577" i="3"/>
  <c r="T1577" i="3"/>
  <c r="BC1576" i="3"/>
  <c r="BB1576" i="3"/>
  <c r="BA1576" i="3"/>
  <c r="AZ1576" i="3"/>
  <c r="AY1576" i="3"/>
  <c r="AX1576" i="3"/>
  <c r="AW1576" i="3"/>
  <c r="AV1576" i="3"/>
  <c r="AU1576" i="3"/>
  <c r="AT1576" i="3"/>
  <c r="AS1576" i="3"/>
  <c r="AR1576" i="3"/>
  <c r="AQ1576" i="3"/>
  <c r="AP1576" i="3"/>
  <c r="AO1576" i="3"/>
  <c r="AN1576" i="3"/>
  <c r="AM1576" i="3"/>
  <c r="AL1576" i="3"/>
  <c r="AK1576" i="3"/>
  <c r="AJ1576" i="3"/>
  <c r="AI1576" i="3"/>
  <c r="AH1576" i="3"/>
  <c r="AG1576" i="3"/>
  <c r="AF1576" i="3"/>
  <c r="AD1576" i="3"/>
  <c r="AC1576" i="3"/>
  <c r="AA1576" i="3"/>
  <c r="Z1576" i="3"/>
  <c r="X1576" i="3"/>
  <c r="W1576" i="3"/>
  <c r="U1576" i="3"/>
  <c r="T1576" i="3"/>
  <c r="BC1575" i="3"/>
  <c r="BB1575" i="3"/>
  <c r="BA1575" i="3"/>
  <c r="AZ1575" i="3"/>
  <c r="AY1575" i="3"/>
  <c r="AX1575" i="3"/>
  <c r="AW1575" i="3"/>
  <c r="AV1575" i="3"/>
  <c r="AU1575" i="3"/>
  <c r="AT1575" i="3"/>
  <c r="AS1575" i="3"/>
  <c r="AR1575" i="3"/>
  <c r="AQ1575" i="3"/>
  <c r="AP1575" i="3"/>
  <c r="AO1575" i="3"/>
  <c r="AN1575" i="3"/>
  <c r="AM1575" i="3"/>
  <c r="AL1575" i="3"/>
  <c r="AK1575" i="3"/>
  <c r="AJ1575" i="3"/>
  <c r="AI1575" i="3"/>
  <c r="AH1575" i="3"/>
  <c r="AG1575" i="3"/>
  <c r="AF1575" i="3"/>
  <c r="AD1575" i="3"/>
  <c r="AC1575" i="3"/>
  <c r="AA1575" i="3"/>
  <c r="Z1575" i="3"/>
  <c r="X1575" i="3"/>
  <c r="W1575" i="3"/>
  <c r="U1575" i="3"/>
  <c r="T1575" i="3"/>
  <c r="BC1574" i="3"/>
  <c r="BB1574" i="3"/>
  <c r="BA1574" i="3"/>
  <c r="AZ1574" i="3"/>
  <c r="AY1574" i="3"/>
  <c r="AX1574" i="3"/>
  <c r="AW1574" i="3"/>
  <c r="AV1574" i="3"/>
  <c r="AU1574" i="3"/>
  <c r="AT1574" i="3"/>
  <c r="AS1574" i="3"/>
  <c r="AR1574" i="3"/>
  <c r="AQ1574" i="3"/>
  <c r="AP1574" i="3"/>
  <c r="AO1574" i="3"/>
  <c r="AN1574" i="3"/>
  <c r="AM1574" i="3"/>
  <c r="AL1574" i="3"/>
  <c r="AK1574" i="3"/>
  <c r="AJ1574" i="3"/>
  <c r="AI1574" i="3"/>
  <c r="AH1574" i="3"/>
  <c r="AG1574" i="3"/>
  <c r="AF1574" i="3"/>
  <c r="AD1574" i="3"/>
  <c r="AC1574" i="3"/>
  <c r="AA1574" i="3"/>
  <c r="Z1574" i="3"/>
  <c r="X1574" i="3"/>
  <c r="W1574" i="3"/>
  <c r="U1574" i="3"/>
  <c r="T1574" i="3"/>
  <c r="BC1573" i="3"/>
  <c r="BB1573" i="3"/>
  <c r="BA1573" i="3"/>
  <c r="AZ1573" i="3"/>
  <c r="AY1573" i="3"/>
  <c r="AX1573" i="3"/>
  <c r="AW1573" i="3"/>
  <c r="AV1573" i="3"/>
  <c r="AU1573" i="3"/>
  <c r="AT1573" i="3"/>
  <c r="AS1573" i="3"/>
  <c r="AR1573" i="3"/>
  <c r="AQ1573" i="3"/>
  <c r="AP1573" i="3"/>
  <c r="AO1573" i="3"/>
  <c r="AN1573" i="3"/>
  <c r="AM1573" i="3"/>
  <c r="AL1573" i="3"/>
  <c r="AK1573" i="3"/>
  <c r="AJ1573" i="3"/>
  <c r="AI1573" i="3"/>
  <c r="AH1573" i="3"/>
  <c r="AG1573" i="3"/>
  <c r="AF1573" i="3"/>
  <c r="AD1573" i="3"/>
  <c r="AC1573" i="3"/>
  <c r="AA1573" i="3"/>
  <c r="Z1573" i="3"/>
  <c r="X1573" i="3"/>
  <c r="W1573" i="3"/>
  <c r="U1573" i="3"/>
  <c r="T1573" i="3"/>
  <c r="BC1572" i="3"/>
  <c r="BB1572" i="3"/>
  <c r="BA1572" i="3"/>
  <c r="AZ1572" i="3"/>
  <c r="AY1572" i="3"/>
  <c r="AX1572" i="3"/>
  <c r="AW1572" i="3"/>
  <c r="AV1572" i="3"/>
  <c r="AU1572" i="3"/>
  <c r="AT1572" i="3"/>
  <c r="AS1572" i="3"/>
  <c r="AR1572" i="3"/>
  <c r="AQ1572" i="3"/>
  <c r="AP1572" i="3"/>
  <c r="AO1572" i="3"/>
  <c r="AN1572" i="3"/>
  <c r="AM1572" i="3"/>
  <c r="AL1572" i="3"/>
  <c r="AK1572" i="3"/>
  <c r="AJ1572" i="3"/>
  <c r="AI1572" i="3"/>
  <c r="AH1572" i="3"/>
  <c r="AG1572" i="3"/>
  <c r="AF1572" i="3"/>
  <c r="AD1572" i="3"/>
  <c r="AC1572" i="3"/>
  <c r="AA1572" i="3"/>
  <c r="Z1572" i="3"/>
  <c r="X1572" i="3"/>
  <c r="W1572" i="3"/>
  <c r="U1572" i="3"/>
  <c r="T1572" i="3"/>
  <c r="BC1571" i="3"/>
  <c r="BB1571" i="3"/>
  <c r="BA1571" i="3"/>
  <c r="AZ1571" i="3"/>
  <c r="AY1571" i="3"/>
  <c r="AX1571" i="3"/>
  <c r="AW1571" i="3"/>
  <c r="AV1571" i="3"/>
  <c r="AU1571" i="3"/>
  <c r="AT1571" i="3"/>
  <c r="AS1571" i="3"/>
  <c r="AR1571" i="3"/>
  <c r="AQ1571" i="3"/>
  <c r="AP1571" i="3"/>
  <c r="AO1571" i="3"/>
  <c r="AN1571" i="3"/>
  <c r="AM1571" i="3"/>
  <c r="AL1571" i="3"/>
  <c r="AK1571" i="3"/>
  <c r="AJ1571" i="3"/>
  <c r="AI1571" i="3"/>
  <c r="AH1571" i="3"/>
  <c r="AG1571" i="3"/>
  <c r="AF1571" i="3"/>
  <c r="AD1571" i="3"/>
  <c r="AC1571" i="3"/>
  <c r="AA1571" i="3"/>
  <c r="Z1571" i="3"/>
  <c r="X1571" i="3"/>
  <c r="W1571" i="3"/>
  <c r="U1571" i="3"/>
  <c r="T1571" i="3"/>
  <c r="BC1570" i="3"/>
  <c r="BB1570" i="3"/>
  <c r="BA1570" i="3"/>
  <c r="AZ1570" i="3"/>
  <c r="AY1570" i="3"/>
  <c r="AX1570" i="3"/>
  <c r="AW1570" i="3"/>
  <c r="AV1570" i="3"/>
  <c r="AU1570" i="3"/>
  <c r="AT1570" i="3"/>
  <c r="AS1570" i="3"/>
  <c r="AR1570" i="3"/>
  <c r="AQ1570" i="3"/>
  <c r="AP1570" i="3"/>
  <c r="AO1570" i="3"/>
  <c r="AN1570" i="3"/>
  <c r="AM1570" i="3"/>
  <c r="AL1570" i="3"/>
  <c r="AK1570" i="3"/>
  <c r="AJ1570" i="3"/>
  <c r="AI1570" i="3"/>
  <c r="AH1570" i="3"/>
  <c r="AG1570" i="3"/>
  <c r="AF1570" i="3"/>
  <c r="AD1570" i="3"/>
  <c r="AC1570" i="3"/>
  <c r="AA1570" i="3"/>
  <c r="Z1570" i="3"/>
  <c r="X1570" i="3"/>
  <c r="W1570" i="3"/>
  <c r="U1570" i="3"/>
  <c r="T1570" i="3"/>
  <c r="BC1569" i="3"/>
  <c r="BB1569" i="3"/>
  <c r="BA1569" i="3"/>
  <c r="AZ1569" i="3"/>
  <c r="AY1569" i="3"/>
  <c r="AX1569" i="3"/>
  <c r="AW1569" i="3"/>
  <c r="AV1569" i="3"/>
  <c r="AU1569" i="3"/>
  <c r="AT1569" i="3"/>
  <c r="AS1569" i="3"/>
  <c r="AR1569" i="3"/>
  <c r="AQ1569" i="3"/>
  <c r="AP1569" i="3"/>
  <c r="AO1569" i="3"/>
  <c r="AN1569" i="3"/>
  <c r="AM1569" i="3"/>
  <c r="AL1569" i="3"/>
  <c r="AK1569" i="3"/>
  <c r="AJ1569" i="3"/>
  <c r="AI1569" i="3"/>
  <c r="AH1569" i="3"/>
  <c r="AG1569" i="3"/>
  <c r="AF1569" i="3"/>
  <c r="AD1569" i="3"/>
  <c r="AC1569" i="3"/>
  <c r="AA1569" i="3"/>
  <c r="Z1569" i="3"/>
  <c r="X1569" i="3"/>
  <c r="W1569" i="3"/>
  <c r="U1569" i="3"/>
  <c r="T1569" i="3"/>
  <c r="BC1568" i="3"/>
  <c r="BB1568" i="3"/>
  <c r="BA1568" i="3"/>
  <c r="AZ1568" i="3"/>
  <c r="AY1568" i="3"/>
  <c r="AX1568" i="3"/>
  <c r="AW1568" i="3"/>
  <c r="AV1568" i="3"/>
  <c r="AU1568" i="3"/>
  <c r="AT1568" i="3"/>
  <c r="AS1568" i="3"/>
  <c r="AR1568" i="3"/>
  <c r="AQ1568" i="3"/>
  <c r="AP1568" i="3"/>
  <c r="AO1568" i="3"/>
  <c r="AN1568" i="3"/>
  <c r="AM1568" i="3"/>
  <c r="AL1568" i="3"/>
  <c r="AK1568" i="3"/>
  <c r="AJ1568" i="3"/>
  <c r="AI1568" i="3"/>
  <c r="AH1568" i="3"/>
  <c r="AG1568" i="3"/>
  <c r="AF1568" i="3"/>
  <c r="AD1568" i="3"/>
  <c r="AC1568" i="3"/>
  <c r="AA1568" i="3"/>
  <c r="Z1568" i="3"/>
  <c r="X1568" i="3"/>
  <c r="W1568" i="3"/>
  <c r="U1568" i="3"/>
  <c r="T1568" i="3"/>
  <c r="BC1567" i="3"/>
  <c r="BB1567" i="3"/>
  <c r="BA1567" i="3"/>
  <c r="AZ1567" i="3"/>
  <c r="AY1567" i="3"/>
  <c r="AX1567" i="3"/>
  <c r="AW1567" i="3"/>
  <c r="AV1567" i="3"/>
  <c r="AU1567" i="3"/>
  <c r="AT1567" i="3"/>
  <c r="AS1567" i="3"/>
  <c r="AR1567" i="3"/>
  <c r="AQ1567" i="3"/>
  <c r="AP1567" i="3"/>
  <c r="AO1567" i="3"/>
  <c r="AN1567" i="3"/>
  <c r="AM1567" i="3"/>
  <c r="AL1567" i="3"/>
  <c r="AK1567" i="3"/>
  <c r="AJ1567" i="3"/>
  <c r="AI1567" i="3"/>
  <c r="AH1567" i="3"/>
  <c r="AG1567" i="3"/>
  <c r="AF1567" i="3"/>
  <c r="AD1567" i="3"/>
  <c r="AC1567" i="3"/>
  <c r="AA1567" i="3"/>
  <c r="Z1567" i="3"/>
  <c r="X1567" i="3"/>
  <c r="W1567" i="3"/>
  <c r="U1567" i="3"/>
  <c r="T1567" i="3"/>
  <c r="BC1566" i="3"/>
  <c r="BB1566" i="3"/>
  <c r="BA1566" i="3"/>
  <c r="AZ1566" i="3"/>
  <c r="AY1566" i="3"/>
  <c r="AX1566" i="3"/>
  <c r="AW1566" i="3"/>
  <c r="AV1566" i="3"/>
  <c r="AU1566" i="3"/>
  <c r="AT1566" i="3"/>
  <c r="AS1566" i="3"/>
  <c r="AR1566" i="3"/>
  <c r="AQ1566" i="3"/>
  <c r="AP1566" i="3"/>
  <c r="AO1566" i="3"/>
  <c r="AN1566" i="3"/>
  <c r="AM1566" i="3"/>
  <c r="AL1566" i="3"/>
  <c r="AK1566" i="3"/>
  <c r="AJ1566" i="3"/>
  <c r="AI1566" i="3"/>
  <c r="AH1566" i="3"/>
  <c r="AG1566" i="3"/>
  <c r="AF1566" i="3"/>
  <c r="AD1566" i="3"/>
  <c r="AC1566" i="3"/>
  <c r="AA1566" i="3"/>
  <c r="Z1566" i="3"/>
  <c r="X1566" i="3"/>
  <c r="W1566" i="3"/>
  <c r="U1566" i="3"/>
  <c r="T1566" i="3"/>
  <c r="BC1565" i="3"/>
  <c r="BB1565" i="3"/>
  <c r="BA1565" i="3"/>
  <c r="AZ1565" i="3"/>
  <c r="AY1565" i="3"/>
  <c r="AX1565" i="3"/>
  <c r="AW1565" i="3"/>
  <c r="AV1565" i="3"/>
  <c r="AU1565" i="3"/>
  <c r="AT1565" i="3"/>
  <c r="AS1565" i="3"/>
  <c r="AR1565" i="3"/>
  <c r="AQ1565" i="3"/>
  <c r="AP1565" i="3"/>
  <c r="AO1565" i="3"/>
  <c r="AN1565" i="3"/>
  <c r="AM1565" i="3"/>
  <c r="AL1565" i="3"/>
  <c r="AK1565" i="3"/>
  <c r="AJ1565" i="3"/>
  <c r="AI1565" i="3"/>
  <c r="AH1565" i="3"/>
  <c r="AG1565" i="3"/>
  <c r="AF1565" i="3"/>
  <c r="AD1565" i="3"/>
  <c r="AC1565" i="3"/>
  <c r="AA1565" i="3"/>
  <c r="Z1565" i="3"/>
  <c r="X1565" i="3"/>
  <c r="W1565" i="3"/>
  <c r="U1565" i="3"/>
  <c r="T1565" i="3"/>
  <c r="BC1564" i="3"/>
  <c r="BB1564" i="3"/>
  <c r="BA1564" i="3"/>
  <c r="AZ1564" i="3"/>
  <c r="AY1564" i="3"/>
  <c r="AX1564" i="3"/>
  <c r="AW1564" i="3"/>
  <c r="AV1564" i="3"/>
  <c r="AU1564" i="3"/>
  <c r="AT1564" i="3"/>
  <c r="AS1564" i="3"/>
  <c r="AR1564" i="3"/>
  <c r="AQ1564" i="3"/>
  <c r="AP1564" i="3"/>
  <c r="AO1564" i="3"/>
  <c r="AN1564" i="3"/>
  <c r="AM1564" i="3"/>
  <c r="AL1564" i="3"/>
  <c r="AK1564" i="3"/>
  <c r="AJ1564" i="3"/>
  <c r="AI1564" i="3"/>
  <c r="AH1564" i="3"/>
  <c r="AG1564" i="3"/>
  <c r="AF1564" i="3"/>
  <c r="AD1564" i="3"/>
  <c r="AC1564" i="3"/>
  <c r="AA1564" i="3"/>
  <c r="Z1564" i="3"/>
  <c r="X1564" i="3"/>
  <c r="W1564" i="3"/>
  <c r="U1564" i="3"/>
  <c r="T1564" i="3"/>
  <c r="BC1563" i="3"/>
  <c r="BB1563" i="3"/>
  <c r="BA1563" i="3"/>
  <c r="AZ1563" i="3"/>
  <c r="AY1563" i="3"/>
  <c r="AX1563" i="3"/>
  <c r="AW1563" i="3"/>
  <c r="AV1563" i="3"/>
  <c r="AU1563" i="3"/>
  <c r="AT1563" i="3"/>
  <c r="AS1563" i="3"/>
  <c r="AR1563" i="3"/>
  <c r="AQ1563" i="3"/>
  <c r="AP1563" i="3"/>
  <c r="AO1563" i="3"/>
  <c r="AN1563" i="3"/>
  <c r="AM1563" i="3"/>
  <c r="AL1563" i="3"/>
  <c r="AK1563" i="3"/>
  <c r="AJ1563" i="3"/>
  <c r="AI1563" i="3"/>
  <c r="AH1563" i="3"/>
  <c r="AG1563" i="3"/>
  <c r="AF1563" i="3"/>
  <c r="AD1563" i="3"/>
  <c r="AC1563" i="3"/>
  <c r="AA1563" i="3"/>
  <c r="Z1563" i="3"/>
  <c r="X1563" i="3"/>
  <c r="W1563" i="3"/>
  <c r="U1563" i="3"/>
  <c r="T1563" i="3"/>
  <c r="BC1562" i="3"/>
  <c r="BB1562" i="3"/>
  <c r="BA1562" i="3"/>
  <c r="AZ1562" i="3"/>
  <c r="AY1562" i="3"/>
  <c r="AX1562" i="3"/>
  <c r="AW1562" i="3"/>
  <c r="AV1562" i="3"/>
  <c r="AU1562" i="3"/>
  <c r="AT1562" i="3"/>
  <c r="AS1562" i="3"/>
  <c r="AR1562" i="3"/>
  <c r="AQ1562" i="3"/>
  <c r="AP1562" i="3"/>
  <c r="AO1562" i="3"/>
  <c r="AN1562" i="3"/>
  <c r="AM1562" i="3"/>
  <c r="AL1562" i="3"/>
  <c r="AK1562" i="3"/>
  <c r="AJ1562" i="3"/>
  <c r="AI1562" i="3"/>
  <c r="AH1562" i="3"/>
  <c r="AG1562" i="3"/>
  <c r="AF1562" i="3"/>
  <c r="AD1562" i="3"/>
  <c r="AC1562" i="3"/>
  <c r="AA1562" i="3"/>
  <c r="Z1562" i="3"/>
  <c r="X1562" i="3"/>
  <c r="W1562" i="3"/>
  <c r="U1562" i="3"/>
  <c r="T1562" i="3"/>
  <c r="BC1561" i="3"/>
  <c r="BB1561" i="3"/>
  <c r="BA1561" i="3"/>
  <c r="AZ1561" i="3"/>
  <c r="AY1561" i="3"/>
  <c r="AX1561" i="3"/>
  <c r="AW1561" i="3"/>
  <c r="AV1561" i="3"/>
  <c r="AU1561" i="3"/>
  <c r="AT1561" i="3"/>
  <c r="AS1561" i="3"/>
  <c r="AR1561" i="3"/>
  <c r="AQ1561" i="3"/>
  <c r="AP1561" i="3"/>
  <c r="AO1561" i="3"/>
  <c r="AN1561" i="3"/>
  <c r="AM1561" i="3"/>
  <c r="AL1561" i="3"/>
  <c r="AK1561" i="3"/>
  <c r="AJ1561" i="3"/>
  <c r="AI1561" i="3"/>
  <c r="AH1561" i="3"/>
  <c r="AG1561" i="3"/>
  <c r="AF1561" i="3"/>
  <c r="AD1561" i="3"/>
  <c r="AC1561" i="3"/>
  <c r="AA1561" i="3"/>
  <c r="Z1561" i="3"/>
  <c r="X1561" i="3"/>
  <c r="W1561" i="3"/>
  <c r="U1561" i="3"/>
  <c r="T1561" i="3"/>
  <c r="BC1560" i="3"/>
  <c r="BB1560" i="3"/>
  <c r="BA1560" i="3"/>
  <c r="AZ1560" i="3"/>
  <c r="AY1560" i="3"/>
  <c r="AX1560" i="3"/>
  <c r="AW1560" i="3"/>
  <c r="AV1560" i="3"/>
  <c r="AU1560" i="3"/>
  <c r="AT1560" i="3"/>
  <c r="AS1560" i="3"/>
  <c r="AR1560" i="3"/>
  <c r="AQ1560" i="3"/>
  <c r="AP1560" i="3"/>
  <c r="AO1560" i="3"/>
  <c r="AN1560" i="3"/>
  <c r="AM1560" i="3"/>
  <c r="AL1560" i="3"/>
  <c r="AK1560" i="3"/>
  <c r="AJ1560" i="3"/>
  <c r="AI1560" i="3"/>
  <c r="AH1560" i="3"/>
  <c r="AG1560" i="3"/>
  <c r="AF1560" i="3"/>
  <c r="AD1560" i="3"/>
  <c r="AC1560" i="3"/>
  <c r="AA1560" i="3"/>
  <c r="Z1560" i="3"/>
  <c r="X1560" i="3"/>
  <c r="W1560" i="3"/>
  <c r="U1560" i="3"/>
  <c r="T1560" i="3"/>
  <c r="BC1559" i="3"/>
  <c r="BB1559" i="3"/>
  <c r="BA1559" i="3"/>
  <c r="AZ1559" i="3"/>
  <c r="AY1559" i="3"/>
  <c r="AX1559" i="3"/>
  <c r="AW1559" i="3"/>
  <c r="AV1559" i="3"/>
  <c r="AU1559" i="3"/>
  <c r="AT1559" i="3"/>
  <c r="AS1559" i="3"/>
  <c r="AR1559" i="3"/>
  <c r="AQ1559" i="3"/>
  <c r="AP1559" i="3"/>
  <c r="AO1559" i="3"/>
  <c r="AN1559" i="3"/>
  <c r="AM1559" i="3"/>
  <c r="AL1559" i="3"/>
  <c r="AK1559" i="3"/>
  <c r="AJ1559" i="3"/>
  <c r="AI1559" i="3"/>
  <c r="AH1559" i="3"/>
  <c r="AG1559" i="3"/>
  <c r="AF1559" i="3"/>
  <c r="AD1559" i="3"/>
  <c r="AC1559" i="3"/>
  <c r="AA1559" i="3"/>
  <c r="Z1559" i="3"/>
  <c r="X1559" i="3"/>
  <c r="W1559" i="3"/>
  <c r="U1559" i="3"/>
  <c r="T1559" i="3"/>
  <c r="BC1558" i="3"/>
  <c r="BB1558" i="3"/>
  <c r="BA1558" i="3"/>
  <c r="AZ1558" i="3"/>
  <c r="AY1558" i="3"/>
  <c r="AX1558" i="3"/>
  <c r="AW1558" i="3"/>
  <c r="AV1558" i="3"/>
  <c r="AU1558" i="3"/>
  <c r="AT1558" i="3"/>
  <c r="AS1558" i="3"/>
  <c r="AR1558" i="3"/>
  <c r="AQ1558" i="3"/>
  <c r="AP1558" i="3"/>
  <c r="AO1558" i="3"/>
  <c r="AN1558" i="3"/>
  <c r="AM1558" i="3"/>
  <c r="AL1558" i="3"/>
  <c r="AK1558" i="3"/>
  <c r="AJ1558" i="3"/>
  <c r="AI1558" i="3"/>
  <c r="AH1558" i="3"/>
  <c r="AG1558" i="3"/>
  <c r="AF1558" i="3"/>
  <c r="AD1558" i="3"/>
  <c r="AC1558" i="3"/>
  <c r="AA1558" i="3"/>
  <c r="Z1558" i="3"/>
  <c r="X1558" i="3"/>
  <c r="W1558" i="3"/>
  <c r="U1558" i="3"/>
  <c r="T1558" i="3"/>
  <c r="BC1557" i="3"/>
  <c r="BB1557" i="3"/>
  <c r="BA1557" i="3"/>
  <c r="AZ1557" i="3"/>
  <c r="AY1557" i="3"/>
  <c r="AX1557" i="3"/>
  <c r="AW1557" i="3"/>
  <c r="AV1557" i="3"/>
  <c r="AU1557" i="3"/>
  <c r="AT1557" i="3"/>
  <c r="AS1557" i="3"/>
  <c r="AR1557" i="3"/>
  <c r="AQ1557" i="3"/>
  <c r="AP1557" i="3"/>
  <c r="AO1557" i="3"/>
  <c r="AN1557" i="3"/>
  <c r="AM1557" i="3"/>
  <c r="AL1557" i="3"/>
  <c r="AK1557" i="3"/>
  <c r="AJ1557" i="3"/>
  <c r="AI1557" i="3"/>
  <c r="AH1557" i="3"/>
  <c r="AG1557" i="3"/>
  <c r="AF1557" i="3"/>
  <c r="AD1557" i="3"/>
  <c r="AC1557" i="3"/>
  <c r="AA1557" i="3"/>
  <c r="Z1557" i="3"/>
  <c r="X1557" i="3"/>
  <c r="W1557" i="3"/>
  <c r="U1557" i="3"/>
  <c r="T1557" i="3"/>
  <c r="BC1556" i="3"/>
  <c r="BB1556" i="3"/>
  <c r="BA1556" i="3"/>
  <c r="AZ1556" i="3"/>
  <c r="AY1556" i="3"/>
  <c r="AX1556" i="3"/>
  <c r="AW1556" i="3"/>
  <c r="AV1556" i="3"/>
  <c r="AU1556" i="3"/>
  <c r="AT1556" i="3"/>
  <c r="AS1556" i="3"/>
  <c r="AR1556" i="3"/>
  <c r="AQ1556" i="3"/>
  <c r="AP1556" i="3"/>
  <c r="AO1556" i="3"/>
  <c r="AN1556" i="3"/>
  <c r="AM1556" i="3"/>
  <c r="AL1556" i="3"/>
  <c r="AK1556" i="3"/>
  <c r="AJ1556" i="3"/>
  <c r="AI1556" i="3"/>
  <c r="AH1556" i="3"/>
  <c r="AG1556" i="3"/>
  <c r="AF1556" i="3"/>
  <c r="AD1556" i="3"/>
  <c r="AC1556" i="3"/>
  <c r="AA1556" i="3"/>
  <c r="Z1556" i="3"/>
  <c r="X1556" i="3"/>
  <c r="W1556" i="3"/>
  <c r="U1556" i="3"/>
  <c r="T1556" i="3"/>
  <c r="BC1555" i="3"/>
  <c r="BB1555" i="3"/>
  <c r="BA1555" i="3"/>
  <c r="AZ1555" i="3"/>
  <c r="AY1555" i="3"/>
  <c r="AX1555" i="3"/>
  <c r="AW1555" i="3"/>
  <c r="AV1555" i="3"/>
  <c r="AU1555" i="3"/>
  <c r="AT1555" i="3"/>
  <c r="AS1555" i="3"/>
  <c r="AR1555" i="3"/>
  <c r="AQ1555" i="3"/>
  <c r="AP1555" i="3"/>
  <c r="AO1555" i="3"/>
  <c r="AN1555" i="3"/>
  <c r="AM1555" i="3"/>
  <c r="AL1555" i="3"/>
  <c r="AK1555" i="3"/>
  <c r="AJ1555" i="3"/>
  <c r="AI1555" i="3"/>
  <c r="AH1555" i="3"/>
  <c r="AG1555" i="3"/>
  <c r="AF1555" i="3"/>
  <c r="AD1555" i="3"/>
  <c r="AC1555" i="3"/>
  <c r="AA1555" i="3"/>
  <c r="Z1555" i="3"/>
  <c r="X1555" i="3"/>
  <c r="W1555" i="3"/>
  <c r="U1555" i="3"/>
  <c r="T1555" i="3"/>
  <c r="BC1554" i="3"/>
  <c r="BB1554" i="3"/>
  <c r="BA1554" i="3"/>
  <c r="AZ1554" i="3"/>
  <c r="AY1554" i="3"/>
  <c r="AX1554" i="3"/>
  <c r="AW1554" i="3"/>
  <c r="AV1554" i="3"/>
  <c r="AU1554" i="3"/>
  <c r="AT1554" i="3"/>
  <c r="AS1554" i="3"/>
  <c r="AR1554" i="3"/>
  <c r="AQ1554" i="3"/>
  <c r="AP1554" i="3"/>
  <c r="AO1554" i="3"/>
  <c r="AN1554" i="3"/>
  <c r="AM1554" i="3"/>
  <c r="AL1554" i="3"/>
  <c r="AK1554" i="3"/>
  <c r="AJ1554" i="3"/>
  <c r="AI1554" i="3"/>
  <c r="AH1554" i="3"/>
  <c r="AG1554" i="3"/>
  <c r="AF1554" i="3"/>
  <c r="AD1554" i="3"/>
  <c r="AC1554" i="3"/>
  <c r="AA1554" i="3"/>
  <c r="Z1554" i="3"/>
  <c r="X1554" i="3"/>
  <c r="W1554" i="3"/>
  <c r="U1554" i="3"/>
  <c r="T1554" i="3"/>
  <c r="BC1553" i="3"/>
  <c r="BB1553" i="3"/>
  <c r="BA1553" i="3"/>
  <c r="AZ1553" i="3"/>
  <c r="AY1553" i="3"/>
  <c r="AX1553" i="3"/>
  <c r="AW1553" i="3"/>
  <c r="AV1553" i="3"/>
  <c r="AU1553" i="3"/>
  <c r="AT1553" i="3"/>
  <c r="AS1553" i="3"/>
  <c r="AR1553" i="3"/>
  <c r="AQ1553" i="3"/>
  <c r="AP1553" i="3"/>
  <c r="AO1553" i="3"/>
  <c r="AN1553" i="3"/>
  <c r="AM1553" i="3"/>
  <c r="AL1553" i="3"/>
  <c r="AK1553" i="3"/>
  <c r="AJ1553" i="3"/>
  <c r="AI1553" i="3"/>
  <c r="AH1553" i="3"/>
  <c r="AG1553" i="3"/>
  <c r="AF1553" i="3"/>
  <c r="AD1553" i="3"/>
  <c r="AC1553" i="3"/>
  <c r="AA1553" i="3"/>
  <c r="Z1553" i="3"/>
  <c r="X1553" i="3"/>
  <c r="W1553" i="3"/>
  <c r="U1553" i="3"/>
  <c r="T1553" i="3"/>
  <c r="BC1552" i="3"/>
  <c r="BB1552" i="3"/>
  <c r="BA1552" i="3"/>
  <c r="AZ1552" i="3"/>
  <c r="AY1552" i="3"/>
  <c r="AX1552" i="3"/>
  <c r="AW1552" i="3"/>
  <c r="AV1552" i="3"/>
  <c r="AU1552" i="3"/>
  <c r="AT1552" i="3"/>
  <c r="AS1552" i="3"/>
  <c r="AR1552" i="3"/>
  <c r="AQ1552" i="3"/>
  <c r="AP1552" i="3"/>
  <c r="AO1552" i="3"/>
  <c r="AN1552" i="3"/>
  <c r="AM1552" i="3"/>
  <c r="AL1552" i="3"/>
  <c r="AK1552" i="3"/>
  <c r="AJ1552" i="3"/>
  <c r="AI1552" i="3"/>
  <c r="AH1552" i="3"/>
  <c r="AG1552" i="3"/>
  <c r="AF1552" i="3"/>
  <c r="AD1552" i="3"/>
  <c r="AC1552" i="3"/>
  <c r="AA1552" i="3"/>
  <c r="Z1552" i="3"/>
  <c r="X1552" i="3"/>
  <c r="W1552" i="3"/>
  <c r="U1552" i="3"/>
  <c r="T1552" i="3"/>
  <c r="BC1551" i="3"/>
  <c r="BB1551" i="3"/>
  <c r="BA1551" i="3"/>
  <c r="AZ1551" i="3"/>
  <c r="AY1551" i="3"/>
  <c r="AX1551" i="3"/>
  <c r="AW1551" i="3"/>
  <c r="AV1551" i="3"/>
  <c r="AU1551" i="3"/>
  <c r="AT1551" i="3"/>
  <c r="AS1551" i="3"/>
  <c r="AR1551" i="3"/>
  <c r="AQ1551" i="3"/>
  <c r="AP1551" i="3"/>
  <c r="AO1551" i="3"/>
  <c r="AN1551" i="3"/>
  <c r="AM1551" i="3"/>
  <c r="AL1551" i="3"/>
  <c r="AK1551" i="3"/>
  <c r="AJ1551" i="3"/>
  <c r="AI1551" i="3"/>
  <c r="AH1551" i="3"/>
  <c r="AG1551" i="3"/>
  <c r="AF1551" i="3"/>
  <c r="AD1551" i="3"/>
  <c r="AC1551" i="3"/>
  <c r="AA1551" i="3"/>
  <c r="Z1551" i="3"/>
  <c r="X1551" i="3"/>
  <c r="W1551" i="3"/>
  <c r="U1551" i="3"/>
  <c r="T1551" i="3"/>
  <c r="BC1550" i="3"/>
  <c r="BB1550" i="3"/>
  <c r="BA1550" i="3"/>
  <c r="AZ1550" i="3"/>
  <c r="AY1550" i="3"/>
  <c r="AX1550" i="3"/>
  <c r="AW1550" i="3"/>
  <c r="AV1550" i="3"/>
  <c r="AU1550" i="3"/>
  <c r="AT1550" i="3"/>
  <c r="AS1550" i="3"/>
  <c r="AR1550" i="3"/>
  <c r="AQ1550" i="3"/>
  <c r="AP1550" i="3"/>
  <c r="AO1550" i="3"/>
  <c r="AN1550" i="3"/>
  <c r="AM1550" i="3"/>
  <c r="AL1550" i="3"/>
  <c r="AK1550" i="3"/>
  <c r="AJ1550" i="3"/>
  <c r="AI1550" i="3"/>
  <c r="AH1550" i="3"/>
  <c r="AG1550" i="3"/>
  <c r="AF1550" i="3"/>
  <c r="AD1550" i="3"/>
  <c r="AC1550" i="3"/>
  <c r="AA1550" i="3"/>
  <c r="Z1550" i="3"/>
  <c r="X1550" i="3"/>
  <c r="W1550" i="3"/>
  <c r="U1550" i="3"/>
  <c r="T1550" i="3"/>
  <c r="BC1549" i="3"/>
  <c r="BB1549" i="3"/>
  <c r="BA1549" i="3"/>
  <c r="AZ1549" i="3"/>
  <c r="AY1549" i="3"/>
  <c r="AX1549" i="3"/>
  <c r="AW1549" i="3"/>
  <c r="AV1549" i="3"/>
  <c r="AU1549" i="3"/>
  <c r="AT1549" i="3"/>
  <c r="AS1549" i="3"/>
  <c r="AR1549" i="3"/>
  <c r="AQ1549" i="3"/>
  <c r="AP1549" i="3"/>
  <c r="AO1549" i="3"/>
  <c r="AN1549" i="3"/>
  <c r="AM1549" i="3"/>
  <c r="AL1549" i="3"/>
  <c r="AK1549" i="3"/>
  <c r="AJ1549" i="3"/>
  <c r="AI1549" i="3"/>
  <c r="AH1549" i="3"/>
  <c r="AG1549" i="3"/>
  <c r="AF1549" i="3"/>
  <c r="AD1549" i="3"/>
  <c r="AC1549" i="3"/>
  <c r="AA1549" i="3"/>
  <c r="Z1549" i="3"/>
  <c r="X1549" i="3"/>
  <c r="W1549" i="3"/>
  <c r="U1549" i="3"/>
  <c r="T1549" i="3"/>
  <c r="BC1548" i="3"/>
  <c r="BB1548" i="3"/>
  <c r="BA1548" i="3"/>
  <c r="AZ1548" i="3"/>
  <c r="AY1548" i="3"/>
  <c r="AX1548" i="3"/>
  <c r="AW1548" i="3"/>
  <c r="AV1548" i="3"/>
  <c r="AU1548" i="3"/>
  <c r="AT1548" i="3"/>
  <c r="AS1548" i="3"/>
  <c r="AR1548" i="3"/>
  <c r="AQ1548" i="3"/>
  <c r="AP1548" i="3"/>
  <c r="AO1548" i="3"/>
  <c r="AN1548" i="3"/>
  <c r="AM1548" i="3"/>
  <c r="AL1548" i="3"/>
  <c r="AK1548" i="3"/>
  <c r="AJ1548" i="3"/>
  <c r="AI1548" i="3"/>
  <c r="AH1548" i="3"/>
  <c r="AG1548" i="3"/>
  <c r="AF1548" i="3"/>
  <c r="AD1548" i="3"/>
  <c r="AC1548" i="3"/>
  <c r="AA1548" i="3"/>
  <c r="Z1548" i="3"/>
  <c r="X1548" i="3"/>
  <c r="W1548" i="3"/>
  <c r="U1548" i="3"/>
  <c r="T1548" i="3"/>
  <c r="BC1547" i="3"/>
  <c r="BB1547" i="3"/>
  <c r="BA1547" i="3"/>
  <c r="AZ1547" i="3"/>
  <c r="AY1547" i="3"/>
  <c r="AX1547" i="3"/>
  <c r="AW1547" i="3"/>
  <c r="AV1547" i="3"/>
  <c r="AU1547" i="3"/>
  <c r="AT1547" i="3"/>
  <c r="AS1547" i="3"/>
  <c r="AR1547" i="3"/>
  <c r="AQ1547" i="3"/>
  <c r="AP1547" i="3"/>
  <c r="AO1547" i="3"/>
  <c r="AN1547" i="3"/>
  <c r="AM1547" i="3"/>
  <c r="AL1547" i="3"/>
  <c r="AK1547" i="3"/>
  <c r="AJ1547" i="3"/>
  <c r="AI1547" i="3"/>
  <c r="AH1547" i="3"/>
  <c r="AG1547" i="3"/>
  <c r="AF1547" i="3"/>
  <c r="AD1547" i="3"/>
  <c r="AC1547" i="3"/>
  <c r="AA1547" i="3"/>
  <c r="Z1547" i="3"/>
  <c r="X1547" i="3"/>
  <c r="W1547" i="3"/>
  <c r="U1547" i="3"/>
  <c r="T1547" i="3"/>
  <c r="BC1546" i="3"/>
  <c r="BB1546" i="3"/>
  <c r="BA1546" i="3"/>
  <c r="AZ1546" i="3"/>
  <c r="AY1546" i="3"/>
  <c r="AX1546" i="3"/>
  <c r="AW1546" i="3"/>
  <c r="AV1546" i="3"/>
  <c r="AU1546" i="3"/>
  <c r="AT1546" i="3"/>
  <c r="AS1546" i="3"/>
  <c r="AR1546" i="3"/>
  <c r="AQ1546" i="3"/>
  <c r="AP1546" i="3"/>
  <c r="AO1546" i="3"/>
  <c r="AN1546" i="3"/>
  <c r="AM1546" i="3"/>
  <c r="AL1546" i="3"/>
  <c r="AK1546" i="3"/>
  <c r="AJ1546" i="3"/>
  <c r="AI1546" i="3"/>
  <c r="AH1546" i="3"/>
  <c r="AG1546" i="3"/>
  <c r="AF1546" i="3"/>
  <c r="AD1546" i="3"/>
  <c r="AC1546" i="3"/>
  <c r="AA1546" i="3"/>
  <c r="Z1546" i="3"/>
  <c r="X1546" i="3"/>
  <c r="W1546" i="3"/>
  <c r="U1546" i="3"/>
  <c r="T1546" i="3"/>
  <c r="BC1545" i="3"/>
  <c r="BB1545" i="3"/>
  <c r="BA1545" i="3"/>
  <c r="AZ1545" i="3"/>
  <c r="AY1545" i="3"/>
  <c r="AX1545" i="3"/>
  <c r="AW1545" i="3"/>
  <c r="AV1545" i="3"/>
  <c r="AU1545" i="3"/>
  <c r="AT1545" i="3"/>
  <c r="AS1545" i="3"/>
  <c r="AR1545" i="3"/>
  <c r="AQ1545" i="3"/>
  <c r="AP1545" i="3"/>
  <c r="AO1545" i="3"/>
  <c r="AN1545" i="3"/>
  <c r="AM1545" i="3"/>
  <c r="AL1545" i="3"/>
  <c r="AK1545" i="3"/>
  <c r="AJ1545" i="3"/>
  <c r="AI1545" i="3"/>
  <c r="AH1545" i="3"/>
  <c r="AG1545" i="3"/>
  <c r="AF1545" i="3"/>
  <c r="AD1545" i="3"/>
  <c r="AC1545" i="3"/>
  <c r="AA1545" i="3"/>
  <c r="Z1545" i="3"/>
  <c r="X1545" i="3"/>
  <c r="W1545" i="3"/>
  <c r="U1545" i="3"/>
  <c r="T1545" i="3"/>
  <c r="BC1544" i="3"/>
  <c r="BB1544" i="3"/>
  <c r="BA1544" i="3"/>
  <c r="AZ1544" i="3"/>
  <c r="AY1544" i="3"/>
  <c r="AX1544" i="3"/>
  <c r="AW1544" i="3"/>
  <c r="AV1544" i="3"/>
  <c r="AU1544" i="3"/>
  <c r="AT1544" i="3"/>
  <c r="AS1544" i="3"/>
  <c r="AR1544" i="3"/>
  <c r="AQ1544" i="3"/>
  <c r="AP1544" i="3"/>
  <c r="AO1544" i="3"/>
  <c r="AN1544" i="3"/>
  <c r="AM1544" i="3"/>
  <c r="AL1544" i="3"/>
  <c r="AK1544" i="3"/>
  <c r="AJ1544" i="3"/>
  <c r="AI1544" i="3"/>
  <c r="AH1544" i="3"/>
  <c r="AG1544" i="3"/>
  <c r="AF1544" i="3"/>
  <c r="AD1544" i="3"/>
  <c r="AC1544" i="3"/>
  <c r="AA1544" i="3"/>
  <c r="Z1544" i="3"/>
  <c r="X1544" i="3"/>
  <c r="W1544" i="3"/>
  <c r="U1544" i="3"/>
  <c r="T1544" i="3"/>
  <c r="BC1543" i="3"/>
  <c r="BB1543" i="3"/>
  <c r="BA1543" i="3"/>
  <c r="AZ1543" i="3"/>
  <c r="AY1543" i="3"/>
  <c r="AX1543" i="3"/>
  <c r="AW1543" i="3"/>
  <c r="AV1543" i="3"/>
  <c r="AU1543" i="3"/>
  <c r="AT1543" i="3"/>
  <c r="AS1543" i="3"/>
  <c r="AR1543" i="3"/>
  <c r="AQ1543" i="3"/>
  <c r="AP1543" i="3"/>
  <c r="AO1543" i="3"/>
  <c r="AN1543" i="3"/>
  <c r="AM1543" i="3"/>
  <c r="AL1543" i="3"/>
  <c r="AK1543" i="3"/>
  <c r="AJ1543" i="3"/>
  <c r="AI1543" i="3"/>
  <c r="AH1543" i="3"/>
  <c r="AG1543" i="3"/>
  <c r="AF1543" i="3"/>
  <c r="AD1543" i="3"/>
  <c r="AC1543" i="3"/>
  <c r="AA1543" i="3"/>
  <c r="Z1543" i="3"/>
  <c r="X1543" i="3"/>
  <c r="W1543" i="3"/>
  <c r="U1543" i="3"/>
  <c r="T1543" i="3"/>
  <c r="BC1542" i="3"/>
  <c r="BB1542" i="3"/>
  <c r="BA1542" i="3"/>
  <c r="AZ1542" i="3"/>
  <c r="AY1542" i="3"/>
  <c r="AX1542" i="3"/>
  <c r="AW1542" i="3"/>
  <c r="AV1542" i="3"/>
  <c r="AU1542" i="3"/>
  <c r="AT1542" i="3"/>
  <c r="AS1542" i="3"/>
  <c r="AR1542" i="3"/>
  <c r="AQ1542" i="3"/>
  <c r="AP1542" i="3"/>
  <c r="AO1542" i="3"/>
  <c r="AN1542" i="3"/>
  <c r="AM1542" i="3"/>
  <c r="AL1542" i="3"/>
  <c r="AK1542" i="3"/>
  <c r="AJ1542" i="3"/>
  <c r="AI1542" i="3"/>
  <c r="AH1542" i="3"/>
  <c r="AG1542" i="3"/>
  <c r="AF1542" i="3"/>
  <c r="AD1542" i="3"/>
  <c r="AC1542" i="3"/>
  <c r="AA1542" i="3"/>
  <c r="Z1542" i="3"/>
  <c r="X1542" i="3"/>
  <c r="W1542" i="3"/>
  <c r="U1542" i="3"/>
  <c r="T1542" i="3"/>
  <c r="BC1541" i="3"/>
  <c r="BB1541" i="3"/>
  <c r="BA1541" i="3"/>
  <c r="AZ1541" i="3"/>
  <c r="AY1541" i="3"/>
  <c r="AX1541" i="3"/>
  <c r="AW1541" i="3"/>
  <c r="AV1541" i="3"/>
  <c r="AU1541" i="3"/>
  <c r="AT1541" i="3"/>
  <c r="AS1541" i="3"/>
  <c r="AR1541" i="3"/>
  <c r="AQ1541" i="3"/>
  <c r="AP1541" i="3"/>
  <c r="AO1541" i="3"/>
  <c r="AN1541" i="3"/>
  <c r="AM1541" i="3"/>
  <c r="AL1541" i="3"/>
  <c r="AK1541" i="3"/>
  <c r="AJ1541" i="3"/>
  <c r="AI1541" i="3"/>
  <c r="AH1541" i="3"/>
  <c r="AG1541" i="3"/>
  <c r="AF1541" i="3"/>
  <c r="AD1541" i="3"/>
  <c r="AC1541" i="3"/>
  <c r="AA1541" i="3"/>
  <c r="Z1541" i="3"/>
  <c r="X1541" i="3"/>
  <c r="W1541" i="3"/>
  <c r="U1541" i="3"/>
  <c r="T1541" i="3"/>
  <c r="BC1540" i="3"/>
  <c r="BB1540" i="3"/>
  <c r="BA1540" i="3"/>
  <c r="AZ1540" i="3"/>
  <c r="AY1540" i="3"/>
  <c r="AX1540" i="3"/>
  <c r="AW1540" i="3"/>
  <c r="AV1540" i="3"/>
  <c r="AU1540" i="3"/>
  <c r="AT1540" i="3"/>
  <c r="AS1540" i="3"/>
  <c r="AR1540" i="3"/>
  <c r="AQ1540" i="3"/>
  <c r="AP1540" i="3"/>
  <c r="AO1540" i="3"/>
  <c r="AN1540" i="3"/>
  <c r="AM1540" i="3"/>
  <c r="AL1540" i="3"/>
  <c r="AK1540" i="3"/>
  <c r="AJ1540" i="3"/>
  <c r="AI1540" i="3"/>
  <c r="AH1540" i="3"/>
  <c r="AG1540" i="3"/>
  <c r="AF1540" i="3"/>
  <c r="AD1540" i="3"/>
  <c r="AC1540" i="3"/>
  <c r="AA1540" i="3"/>
  <c r="Z1540" i="3"/>
  <c r="X1540" i="3"/>
  <c r="W1540" i="3"/>
  <c r="U1540" i="3"/>
  <c r="T1540" i="3"/>
  <c r="BC1539" i="3"/>
  <c r="BB1539" i="3"/>
  <c r="BA1539" i="3"/>
  <c r="AZ1539" i="3"/>
  <c r="AY1539" i="3"/>
  <c r="AX1539" i="3"/>
  <c r="AW1539" i="3"/>
  <c r="AV1539" i="3"/>
  <c r="AU1539" i="3"/>
  <c r="AT1539" i="3"/>
  <c r="AS1539" i="3"/>
  <c r="AR1539" i="3"/>
  <c r="AQ1539" i="3"/>
  <c r="AP1539" i="3"/>
  <c r="AO1539" i="3"/>
  <c r="AN1539" i="3"/>
  <c r="AM1539" i="3"/>
  <c r="AL1539" i="3"/>
  <c r="AK1539" i="3"/>
  <c r="AJ1539" i="3"/>
  <c r="AI1539" i="3"/>
  <c r="AH1539" i="3"/>
  <c r="AG1539" i="3"/>
  <c r="AF1539" i="3"/>
  <c r="AD1539" i="3"/>
  <c r="AC1539" i="3"/>
  <c r="AA1539" i="3"/>
  <c r="Z1539" i="3"/>
  <c r="X1539" i="3"/>
  <c r="W1539" i="3"/>
  <c r="U1539" i="3"/>
  <c r="T1539" i="3"/>
  <c r="BC1538" i="3"/>
  <c r="BB1538" i="3"/>
  <c r="BA1538" i="3"/>
  <c r="AZ1538" i="3"/>
  <c r="AY1538" i="3"/>
  <c r="AX1538" i="3"/>
  <c r="AW1538" i="3"/>
  <c r="AV1538" i="3"/>
  <c r="AU1538" i="3"/>
  <c r="AT1538" i="3"/>
  <c r="AS1538" i="3"/>
  <c r="AR1538" i="3"/>
  <c r="AQ1538" i="3"/>
  <c r="AP1538" i="3"/>
  <c r="AO1538" i="3"/>
  <c r="AN1538" i="3"/>
  <c r="AM1538" i="3"/>
  <c r="AL1538" i="3"/>
  <c r="AK1538" i="3"/>
  <c r="AJ1538" i="3"/>
  <c r="AI1538" i="3"/>
  <c r="AH1538" i="3"/>
  <c r="AG1538" i="3"/>
  <c r="AF1538" i="3"/>
  <c r="AD1538" i="3"/>
  <c r="AC1538" i="3"/>
  <c r="AA1538" i="3"/>
  <c r="Z1538" i="3"/>
  <c r="X1538" i="3"/>
  <c r="W1538" i="3"/>
  <c r="U1538" i="3"/>
  <c r="T1538" i="3"/>
  <c r="BC1537" i="3"/>
  <c r="BB1537" i="3"/>
  <c r="BA1537" i="3"/>
  <c r="AZ1537" i="3"/>
  <c r="AY1537" i="3"/>
  <c r="AX1537" i="3"/>
  <c r="AW1537" i="3"/>
  <c r="AV1537" i="3"/>
  <c r="AU1537" i="3"/>
  <c r="AT1537" i="3"/>
  <c r="AS1537" i="3"/>
  <c r="AR1537" i="3"/>
  <c r="AQ1537" i="3"/>
  <c r="AP1537" i="3"/>
  <c r="AO1537" i="3"/>
  <c r="AN1537" i="3"/>
  <c r="AM1537" i="3"/>
  <c r="AL1537" i="3"/>
  <c r="AK1537" i="3"/>
  <c r="AJ1537" i="3"/>
  <c r="AI1537" i="3"/>
  <c r="AH1537" i="3"/>
  <c r="AG1537" i="3"/>
  <c r="AF1537" i="3"/>
  <c r="AD1537" i="3"/>
  <c r="AC1537" i="3"/>
  <c r="AA1537" i="3"/>
  <c r="Z1537" i="3"/>
  <c r="X1537" i="3"/>
  <c r="W1537" i="3"/>
  <c r="U1537" i="3"/>
  <c r="T1537" i="3"/>
  <c r="BC1536" i="3"/>
  <c r="BB1536" i="3"/>
  <c r="BA1536" i="3"/>
  <c r="AZ1536" i="3"/>
  <c r="AY1536" i="3"/>
  <c r="AX1536" i="3"/>
  <c r="AW1536" i="3"/>
  <c r="AV1536" i="3"/>
  <c r="AU1536" i="3"/>
  <c r="AT1536" i="3"/>
  <c r="AS1536" i="3"/>
  <c r="AR1536" i="3"/>
  <c r="AQ1536" i="3"/>
  <c r="AP1536" i="3"/>
  <c r="AO1536" i="3"/>
  <c r="AN1536" i="3"/>
  <c r="AM1536" i="3"/>
  <c r="AL1536" i="3"/>
  <c r="AK1536" i="3"/>
  <c r="AJ1536" i="3"/>
  <c r="AI1536" i="3"/>
  <c r="AH1536" i="3"/>
  <c r="AG1536" i="3"/>
  <c r="AF1536" i="3"/>
  <c r="AD1536" i="3"/>
  <c r="AC1536" i="3"/>
  <c r="AA1536" i="3"/>
  <c r="Z1536" i="3"/>
  <c r="X1536" i="3"/>
  <c r="W1536" i="3"/>
  <c r="U1536" i="3"/>
  <c r="T1536" i="3"/>
  <c r="BC1535" i="3"/>
  <c r="BB1535" i="3"/>
  <c r="BA1535" i="3"/>
  <c r="AZ1535" i="3"/>
  <c r="AY1535" i="3"/>
  <c r="AX1535" i="3"/>
  <c r="AW1535" i="3"/>
  <c r="AV1535" i="3"/>
  <c r="AU1535" i="3"/>
  <c r="AT1535" i="3"/>
  <c r="AS1535" i="3"/>
  <c r="AR1535" i="3"/>
  <c r="AQ1535" i="3"/>
  <c r="AP1535" i="3"/>
  <c r="AO1535" i="3"/>
  <c r="AN1535" i="3"/>
  <c r="AM1535" i="3"/>
  <c r="AL1535" i="3"/>
  <c r="AK1535" i="3"/>
  <c r="AJ1535" i="3"/>
  <c r="AI1535" i="3"/>
  <c r="AH1535" i="3"/>
  <c r="AG1535" i="3"/>
  <c r="AF1535" i="3"/>
  <c r="AD1535" i="3"/>
  <c r="AC1535" i="3"/>
  <c r="AA1535" i="3"/>
  <c r="Z1535" i="3"/>
  <c r="X1535" i="3"/>
  <c r="W1535" i="3"/>
  <c r="U1535" i="3"/>
  <c r="T1535" i="3"/>
  <c r="BC1534" i="3"/>
  <c r="BB1534" i="3"/>
  <c r="BA1534" i="3"/>
  <c r="AZ1534" i="3"/>
  <c r="AY1534" i="3"/>
  <c r="AX1534" i="3"/>
  <c r="AW1534" i="3"/>
  <c r="AV1534" i="3"/>
  <c r="AU1534" i="3"/>
  <c r="AT1534" i="3"/>
  <c r="AS1534" i="3"/>
  <c r="AR1534" i="3"/>
  <c r="AQ1534" i="3"/>
  <c r="AP1534" i="3"/>
  <c r="AO1534" i="3"/>
  <c r="AN1534" i="3"/>
  <c r="AM1534" i="3"/>
  <c r="AL1534" i="3"/>
  <c r="AK1534" i="3"/>
  <c r="AJ1534" i="3"/>
  <c r="AI1534" i="3"/>
  <c r="AH1534" i="3"/>
  <c r="AG1534" i="3"/>
  <c r="AF1534" i="3"/>
  <c r="AD1534" i="3"/>
  <c r="AC1534" i="3"/>
  <c r="AA1534" i="3"/>
  <c r="Z1534" i="3"/>
  <c r="X1534" i="3"/>
  <c r="W1534" i="3"/>
  <c r="U1534" i="3"/>
  <c r="T1534" i="3"/>
  <c r="BC1533" i="3"/>
  <c r="BB1533" i="3"/>
  <c r="BA1533" i="3"/>
  <c r="AZ1533" i="3"/>
  <c r="AY1533" i="3"/>
  <c r="AX1533" i="3"/>
  <c r="AW1533" i="3"/>
  <c r="AV1533" i="3"/>
  <c r="AU1533" i="3"/>
  <c r="AT1533" i="3"/>
  <c r="AS1533" i="3"/>
  <c r="AR1533" i="3"/>
  <c r="AQ1533" i="3"/>
  <c r="AP1533" i="3"/>
  <c r="AO1533" i="3"/>
  <c r="AN1533" i="3"/>
  <c r="AM1533" i="3"/>
  <c r="AL1533" i="3"/>
  <c r="AK1533" i="3"/>
  <c r="AJ1533" i="3"/>
  <c r="AI1533" i="3"/>
  <c r="AH1533" i="3"/>
  <c r="AG1533" i="3"/>
  <c r="AF1533" i="3"/>
  <c r="AD1533" i="3"/>
  <c r="AC1533" i="3"/>
  <c r="AA1533" i="3"/>
  <c r="Z1533" i="3"/>
  <c r="X1533" i="3"/>
  <c r="W1533" i="3"/>
  <c r="U1533" i="3"/>
  <c r="T1533" i="3"/>
  <c r="BC1532" i="3"/>
  <c r="BB1532" i="3"/>
  <c r="BA1532" i="3"/>
  <c r="AZ1532" i="3"/>
  <c r="AY1532" i="3"/>
  <c r="AX1532" i="3"/>
  <c r="AW1532" i="3"/>
  <c r="AV1532" i="3"/>
  <c r="AU1532" i="3"/>
  <c r="AT1532" i="3"/>
  <c r="AS1532" i="3"/>
  <c r="AR1532" i="3"/>
  <c r="AQ1532" i="3"/>
  <c r="AP1532" i="3"/>
  <c r="AO1532" i="3"/>
  <c r="AN1532" i="3"/>
  <c r="AM1532" i="3"/>
  <c r="AL1532" i="3"/>
  <c r="AK1532" i="3"/>
  <c r="AJ1532" i="3"/>
  <c r="AI1532" i="3"/>
  <c r="AH1532" i="3"/>
  <c r="AG1532" i="3"/>
  <c r="AF1532" i="3"/>
  <c r="AD1532" i="3"/>
  <c r="AC1532" i="3"/>
  <c r="AA1532" i="3"/>
  <c r="Z1532" i="3"/>
  <c r="X1532" i="3"/>
  <c r="W1532" i="3"/>
  <c r="U1532" i="3"/>
  <c r="T1532" i="3"/>
  <c r="BC1531" i="3"/>
  <c r="BB1531" i="3"/>
  <c r="BA1531" i="3"/>
  <c r="AZ1531" i="3"/>
  <c r="AY1531" i="3"/>
  <c r="AX1531" i="3"/>
  <c r="AW1531" i="3"/>
  <c r="AV1531" i="3"/>
  <c r="AU1531" i="3"/>
  <c r="AT1531" i="3"/>
  <c r="AS1531" i="3"/>
  <c r="AR1531" i="3"/>
  <c r="AQ1531" i="3"/>
  <c r="AP1531" i="3"/>
  <c r="AO1531" i="3"/>
  <c r="AN1531" i="3"/>
  <c r="AM1531" i="3"/>
  <c r="AL1531" i="3"/>
  <c r="AK1531" i="3"/>
  <c r="AJ1531" i="3"/>
  <c r="AI1531" i="3"/>
  <c r="AH1531" i="3"/>
  <c r="AG1531" i="3"/>
  <c r="AF1531" i="3"/>
  <c r="AD1531" i="3"/>
  <c r="AC1531" i="3"/>
  <c r="AA1531" i="3"/>
  <c r="Z1531" i="3"/>
  <c r="X1531" i="3"/>
  <c r="W1531" i="3"/>
  <c r="U1531" i="3"/>
  <c r="T1531" i="3"/>
  <c r="BC1530" i="3"/>
  <c r="BB1530" i="3"/>
  <c r="BA1530" i="3"/>
  <c r="AZ1530" i="3"/>
  <c r="AY1530" i="3"/>
  <c r="AX1530" i="3"/>
  <c r="AW1530" i="3"/>
  <c r="AV1530" i="3"/>
  <c r="AU1530" i="3"/>
  <c r="AT1530" i="3"/>
  <c r="AS1530" i="3"/>
  <c r="AR1530" i="3"/>
  <c r="AQ1530" i="3"/>
  <c r="AP1530" i="3"/>
  <c r="AO1530" i="3"/>
  <c r="AN1530" i="3"/>
  <c r="AM1530" i="3"/>
  <c r="AL1530" i="3"/>
  <c r="AK1530" i="3"/>
  <c r="AJ1530" i="3"/>
  <c r="AI1530" i="3"/>
  <c r="AH1530" i="3"/>
  <c r="AG1530" i="3"/>
  <c r="AF1530" i="3"/>
  <c r="AD1530" i="3"/>
  <c r="AC1530" i="3"/>
  <c r="AA1530" i="3"/>
  <c r="Z1530" i="3"/>
  <c r="X1530" i="3"/>
  <c r="W1530" i="3"/>
  <c r="U1530" i="3"/>
  <c r="T1530" i="3"/>
  <c r="BC1529" i="3"/>
  <c r="BB1529" i="3"/>
  <c r="BA1529" i="3"/>
  <c r="AZ1529" i="3"/>
  <c r="AY1529" i="3"/>
  <c r="AX1529" i="3"/>
  <c r="AW1529" i="3"/>
  <c r="AV1529" i="3"/>
  <c r="AU1529" i="3"/>
  <c r="AT1529" i="3"/>
  <c r="AS1529" i="3"/>
  <c r="AR1529" i="3"/>
  <c r="AQ1529" i="3"/>
  <c r="AP1529" i="3"/>
  <c r="AO1529" i="3"/>
  <c r="AN1529" i="3"/>
  <c r="AM1529" i="3"/>
  <c r="AL1529" i="3"/>
  <c r="AK1529" i="3"/>
  <c r="AJ1529" i="3"/>
  <c r="AI1529" i="3"/>
  <c r="AH1529" i="3"/>
  <c r="AG1529" i="3"/>
  <c r="AF1529" i="3"/>
  <c r="AD1529" i="3"/>
  <c r="AC1529" i="3"/>
  <c r="AA1529" i="3"/>
  <c r="Z1529" i="3"/>
  <c r="X1529" i="3"/>
  <c r="W1529" i="3"/>
  <c r="U1529" i="3"/>
  <c r="T1529" i="3"/>
  <c r="BC1528" i="3"/>
  <c r="BB1528" i="3"/>
  <c r="BA1528" i="3"/>
  <c r="AZ1528" i="3"/>
  <c r="AY1528" i="3"/>
  <c r="AX1528" i="3"/>
  <c r="AW1528" i="3"/>
  <c r="AV1528" i="3"/>
  <c r="AU1528" i="3"/>
  <c r="AT1528" i="3"/>
  <c r="AS1528" i="3"/>
  <c r="AR1528" i="3"/>
  <c r="AQ1528" i="3"/>
  <c r="AP1528" i="3"/>
  <c r="AO1528" i="3"/>
  <c r="AN1528" i="3"/>
  <c r="AM1528" i="3"/>
  <c r="AL1528" i="3"/>
  <c r="AK1528" i="3"/>
  <c r="AJ1528" i="3"/>
  <c r="AI1528" i="3"/>
  <c r="AH1528" i="3"/>
  <c r="AG1528" i="3"/>
  <c r="AF1528" i="3"/>
  <c r="AD1528" i="3"/>
  <c r="AC1528" i="3"/>
  <c r="AA1528" i="3"/>
  <c r="Z1528" i="3"/>
  <c r="X1528" i="3"/>
  <c r="W1528" i="3"/>
  <c r="U1528" i="3"/>
  <c r="T1528" i="3"/>
  <c r="BC1527" i="3"/>
  <c r="BB1527" i="3"/>
  <c r="BA1527" i="3"/>
  <c r="AZ1527" i="3"/>
  <c r="AY1527" i="3"/>
  <c r="AX1527" i="3"/>
  <c r="AW1527" i="3"/>
  <c r="AV1527" i="3"/>
  <c r="AU1527" i="3"/>
  <c r="AT1527" i="3"/>
  <c r="AS1527" i="3"/>
  <c r="AR1527" i="3"/>
  <c r="AQ1527" i="3"/>
  <c r="AP1527" i="3"/>
  <c r="AO1527" i="3"/>
  <c r="AN1527" i="3"/>
  <c r="AM1527" i="3"/>
  <c r="AL1527" i="3"/>
  <c r="AK1527" i="3"/>
  <c r="AJ1527" i="3"/>
  <c r="AI1527" i="3"/>
  <c r="AH1527" i="3"/>
  <c r="AG1527" i="3"/>
  <c r="AF1527" i="3"/>
  <c r="AD1527" i="3"/>
  <c r="AC1527" i="3"/>
  <c r="AA1527" i="3"/>
  <c r="Z1527" i="3"/>
  <c r="X1527" i="3"/>
  <c r="W1527" i="3"/>
  <c r="U1527" i="3"/>
  <c r="T1527" i="3"/>
  <c r="BC1526" i="3"/>
  <c r="BB1526" i="3"/>
  <c r="BA1526" i="3"/>
  <c r="AZ1526" i="3"/>
  <c r="AY1526" i="3"/>
  <c r="AX1526" i="3"/>
  <c r="AW1526" i="3"/>
  <c r="AV1526" i="3"/>
  <c r="AU1526" i="3"/>
  <c r="AT1526" i="3"/>
  <c r="AS1526" i="3"/>
  <c r="AR1526" i="3"/>
  <c r="AQ1526" i="3"/>
  <c r="AP1526" i="3"/>
  <c r="AO1526" i="3"/>
  <c r="AN1526" i="3"/>
  <c r="AM1526" i="3"/>
  <c r="AL1526" i="3"/>
  <c r="AK1526" i="3"/>
  <c r="AJ1526" i="3"/>
  <c r="AI1526" i="3"/>
  <c r="AH1526" i="3"/>
  <c r="AG1526" i="3"/>
  <c r="AF1526" i="3"/>
  <c r="AD1526" i="3"/>
  <c r="AC1526" i="3"/>
  <c r="AA1526" i="3"/>
  <c r="Z1526" i="3"/>
  <c r="X1526" i="3"/>
  <c r="W1526" i="3"/>
  <c r="U1526" i="3"/>
  <c r="T1526" i="3"/>
  <c r="BC1525" i="3"/>
  <c r="BB1525" i="3"/>
  <c r="BA1525" i="3"/>
  <c r="AZ1525" i="3"/>
  <c r="AY1525" i="3"/>
  <c r="AX1525" i="3"/>
  <c r="AW1525" i="3"/>
  <c r="AV1525" i="3"/>
  <c r="AU1525" i="3"/>
  <c r="AT1525" i="3"/>
  <c r="AS1525" i="3"/>
  <c r="AR1525" i="3"/>
  <c r="AQ1525" i="3"/>
  <c r="AP1525" i="3"/>
  <c r="AO1525" i="3"/>
  <c r="AN1525" i="3"/>
  <c r="AM1525" i="3"/>
  <c r="AL1525" i="3"/>
  <c r="AK1525" i="3"/>
  <c r="AJ1525" i="3"/>
  <c r="AI1525" i="3"/>
  <c r="AH1525" i="3"/>
  <c r="AG1525" i="3"/>
  <c r="AF1525" i="3"/>
  <c r="AD1525" i="3"/>
  <c r="AC1525" i="3"/>
  <c r="AA1525" i="3"/>
  <c r="Z1525" i="3"/>
  <c r="X1525" i="3"/>
  <c r="W1525" i="3"/>
  <c r="U1525" i="3"/>
  <c r="T1525" i="3"/>
  <c r="BC1524" i="3"/>
  <c r="BB1524" i="3"/>
  <c r="BA1524" i="3"/>
  <c r="AZ1524" i="3"/>
  <c r="AY1524" i="3"/>
  <c r="AX1524" i="3"/>
  <c r="AW1524" i="3"/>
  <c r="AV1524" i="3"/>
  <c r="AU1524" i="3"/>
  <c r="AT1524" i="3"/>
  <c r="AS1524" i="3"/>
  <c r="AR1524" i="3"/>
  <c r="AQ1524" i="3"/>
  <c r="AP1524" i="3"/>
  <c r="AO1524" i="3"/>
  <c r="AN1524" i="3"/>
  <c r="AM1524" i="3"/>
  <c r="AL1524" i="3"/>
  <c r="AK1524" i="3"/>
  <c r="AJ1524" i="3"/>
  <c r="AI1524" i="3"/>
  <c r="AH1524" i="3"/>
  <c r="AG1524" i="3"/>
  <c r="AF1524" i="3"/>
  <c r="AD1524" i="3"/>
  <c r="AC1524" i="3"/>
  <c r="AA1524" i="3"/>
  <c r="Z1524" i="3"/>
  <c r="X1524" i="3"/>
  <c r="W1524" i="3"/>
  <c r="U1524" i="3"/>
  <c r="T1524" i="3"/>
  <c r="BC1523" i="3"/>
  <c r="BB1523" i="3"/>
  <c r="BA1523" i="3"/>
  <c r="AZ1523" i="3"/>
  <c r="AY1523" i="3"/>
  <c r="AX1523" i="3"/>
  <c r="AW1523" i="3"/>
  <c r="AV1523" i="3"/>
  <c r="AU1523" i="3"/>
  <c r="AT1523" i="3"/>
  <c r="AS1523" i="3"/>
  <c r="AR1523" i="3"/>
  <c r="AQ1523" i="3"/>
  <c r="AP1523" i="3"/>
  <c r="AO1523" i="3"/>
  <c r="AN1523" i="3"/>
  <c r="AM1523" i="3"/>
  <c r="AL1523" i="3"/>
  <c r="AK1523" i="3"/>
  <c r="AJ1523" i="3"/>
  <c r="AI1523" i="3"/>
  <c r="AH1523" i="3"/>
  <c r="AG1523" i="3"/>
  <c r="AF1523" i="3"/>
  <c r="AD1523" i="3"/>
  <c r="AC1523" i="3"/>
  <c r="AA1523" i="3"/>
  <c r="Z1523" i="3"/>
  <c r="X1523" i="3"/>
  <c r="W1523" i="3"/>
  <c r="U1523" i="3"/>
  <c r="T1523" i="3"/>
  <c r="BC1522" i="3"/>
  <c r="BB1522" i="3"/>
  <c r="BA1522" i="3"/>
  <c r="AZ1522" i="3"/>
  <c r="AY1522" i="3"/>
  <c r="AX1522" i="3"/>
  <c r="AW1522" i="3"/>
  <c r="AV1522" i="3"/>
  <c r="AU1522" i="3"/>
  <c r="AT1522" i="3"/>
  <c r="AS1522" i="3"/>
  <c r="AR1522" i="3"/>
  <c r="AQ1522" i="3"/>
  <c r="AP1522" i="3"/>
  <c r="AO1522" i="3"/>
  <c r="AN1522" i="3"/>
  <c r="AM1522" i="3"/>
  <c r="AL1522" i="3"/>
  <c r="AK1522" i="3"/>
  <c r="AJ1522" i="3"/>
  <c r="AI1522" i="3"/>
  <c r="AH1522" i="3"/>
  <c r="AG1522" i="3"/>
  <c r="AF1522" i="3"/>
  <c r="AD1522" i="3"/>
  <c r="AC1522" i="3"/>
  <c r="AA1522" i="3"/>
  <c r="Z1522" i="3"/>
  <c r="X1522" i="3"/>
  <c r="W1522" i="3"/>
  <c r="U1522" i="3"/>
  <c r="T1522" i="3"/>
  <c r="BC1521" i="3"/>
  <c r="BB1521" i="3"/>
  <c r="BA1521" i="3"/>
  <c r="AZ1521" i="3"/>
  <c r="AY1521" i="3"/>
  <c r="AX1521" i="3"/>
  <c r="AW1521" i="3"/>
  <c r="AV1521" i="3"/>
  <c r="AU1521" i="3"/>
  <c r="AT1521" i="3"/>
  <c r="AS1521" i="3"/>
  <c r="AR1521" i="3"/>
  <c r="AQ1521" i="3"/>
  <c r="AP1521" i="3"/>
  <c r="AO1521" i="3"/>
  <c r="AN1521" i="3"/>
  <c r="AM1521" i="3"/>
  <c r="AL1521" i="3"/>
  <c r="AK1521" i="3"/>
  <c r="AJ1521" i="3"/>
  <c r="AI1521" i="3"/>
  <c r="AH1521" i="3"/>
  <c r="AG1521" i="3"/>
  <c r="AF1521" i="3"/>
  <c r="AD1521" i="3"/>
  <c r="AC1521" i="3"/>
  <c r="AA1521" i="3"/>
  <c r="Z1521" i="3"/>
  <c r="X1521" i="3"/>
  <c r="W1521" i="3"/>
  <c r="U1521" i="3"/>
  <c r="T1521" i="3"/>
  <c r="BC1520" i="3"/>
  <c r="BB1520" i="3"/>
  <c r="BA1520" i="3"/>
  <c r="AZ1520" i="3"/>
  <c r="AY1520" i="3"/>
  <c r="AX1520" i="3"/>
  <c r="AW1520" i="3"/>
  <c r="AV1520" i="3"/>
  <c r="AU1520" i="3"/>
  <c r="AT1520" i="3"/>
  <c r="AS1520" i="3"/>
  <c r="AR1520" i="3"/>
  <c r="AQ1520" i="3"/>
  <c r="AP1520" i="3"/>
  <c r="AO1520" i="3"/>
  <c r="AN1520" i="3"/>
  <c r="AM1520" i="3"/>
  <c r="AL1520" i="3"/>
  <c r="AK1520" i="3"/>
  <c r="AJ1520" i="3"/>
  <c r="AI1520" i="3"/>
  <c r="AH1520" i="3"/>
  <c r="AG1520" i="3"/>
  <c r="AF1520" i="3"/>
  <c r="AD1520" i="3"/>
  <c r="AC1520" i="3"/>
  <c r="AA1520" i="3"/>
  <c r="Z1520" i="3"/>
  <c r="X1520" i="3"/>
  <c r="W1520" i="3"/>
  <c r="U1520" i="3"/>
  <c r="T1520" i="3"/>
  <c r="BC1519" i="3"/>
  <c r="BB1519" i="3"/>
  <c r="BA1519" i="3"/>
  <c r="AZ1519" i="3"/>
  <c r="AY1519" i="3"/>
  <c r="AX1519" i="3"/>
  <c r="AW1519" i="3"/>
  <c r="AV1519" i="3"/>
  <c r="AU1519" i="3"/>
  <c r="AT1519" i="3"/>
  <c r="AS1519" i="3"/>
  <c r="AR1519" i="3"/>
  <c r="AQ1519" i="3"/>
  <c r="AP1519" i="3"/>
  <c r="AO1519" i="3"/>
  <c r="AN1519" i="3"/>
  <c r="AM1519" i="3"/>
  <c r="AL1519" i="3"/>
  <c r="AK1519" i="3"/>
  <c r="AJ1519" i="3"/>
  <c r="AI1519" i="3"/>
  <c r="AH1519" i="3"/>
  <c r="AG1519" i="3"/>
  <c r="AF1519" i="3"/>
  <c r="AD1519" i="3"/>
  <c r="AC1519" i="3"/>
  <c r="AA1519" i="3"/>
  <c r="Z1519" i="3"/>
  <c r="X1519" i="3"/>
  <c r="W1519" i="3"/>
  <c r="U1519" i="3"/>
  <c r="T1519" i="3"/>
  <c r="BC1518" i="3"/>
  <c r="BB1518" i="3"/>
  <c r="BA1518" i="3"/>
  <c r="AZ1518" i="3"/>
  <c r="AY1518" i="3"/>
  <c r="AX1518" i="3"/>
  <c r="AW1518" i="3"/>
  <c r="AV1518" i="3"/>
  <c r="AU1518" i="3"/>
  <c r="AT1518" i="3"/>
  <c r="AS1518" i="3"/>
  <c r="AR1518" i="3"/>
  <c r="AQ1518" i="3"/>
  <c r="AP1518" i="3"/>
  <c r="AO1518" i="3"/>
  <c r="AN1518" i="3"/>
  <c r="AM1518" i="3"/>
  <c r="AL1518" i="3"/>
  <c r="AK1518" i="3"/>
  <c r="AJ1518" i="3"/>
  <c r="AI1518" i="3"/>
  <c r="AH1518" i="3"/>
  <c r="AG1518" i="3"/>
  <c r="AF1518" i="3"/>
  <c r="AD1518" i="3"/>
  <c r="AC1518" i="3"/>
  <c r="AA1518" i="3"/>
  <c r="Z1518" i="3"/>
  <c r="X1518" i="3"/>
  <c r="W1518" i="3"/>
  <c r="U1518" i="3"/>
  <c r="T1518" i="3"/>
  <c r="BC1517" i="3"/>
  <c r="BB1517" i="3"/>
  <c r="BA1517" i="3"/>
  <c r="AZ1517" i="3"/>
  <c r="AY1517" i="3"/>
  <c r="AX1517" i="3"/>
  <c r="AW1517" i="3"/>
  <c r="AV1517" i="3"/>
  <c r="AU1517" i="3"/>
  <c r="AT1517" i="3"/>
  <c r="AS1517" i="3"/>
  <c r="AR1517" i="3"/>
  <c r="AQ1517" i="3"/>
  <c r="AP1517" i="3"/>
  <c r="AO1517" i="3"/>
  <c r="AN1517" i="3"/>
  <c r="AM1517" i="3"/>
  <c r="AL1517" i="3"/>
  <c r="AK1517" i="3"/>
  <c r="AJ1517" i="3"/>
  <c r="AI1517" i="3"/>
  <c r="AH1517" i="3"/>
  <c r="AG1517" i="3"/>
  <c r="AF1517" i="3"/>
  <c r="AD1517" i="3"/>
  <c r="AC1517" i="3"/>
  <c r="AA1517" i="3"/>
  <c r="Z1517" i="3"/>
  <c r="X1517" i="3"/>
  <c r="W1517" i="3"/>
  <c r="U1517" i="3"/>
  <c r="T1517" i="3"/>
  <c r="BC1516" i="3"/>
  <c r="BB1516" i="3"/>
  <c r="BA1516" i="3"/>
  <c r="AZ1516" i="3"/>
  <c r="AY1516" i="3"/>
  <c r="AX1516" i="3"/>
  <c r="AW1516" i="3"/>
  <c r="AV1516" i="3"/>
  <c r="AU1516" i="3"/>
  <c r="AT1516" i="3"/>
  <c r="AS1516" i="3"/>
  <c r="AR1516" i="3"/>
  <c r="AQ1516" i="3"/>
  <c r="AP1516" i="3"/>
  <c r="AO1516" i="3"/>
  <c r="AN1516" i="3"/>
  <c r="AM1516" i="3"/>
  <c r="AL1516" i="3"/>
  <c r="AK1516" i="3"/>
  <c r="AJ1516" i="3"/>
  <c r="AI1516" i="3"/>
  <c r="AH1516" i="3"/>
  <c r="AG1516" i="3"/>
  <c r="AF1516" i="3"/>
  <c r="AD1516" i="3"/>
  <c r="AC1516" i="3"/>
  <c r="AA1516" i="3"/>
  <c r="Z1516" i="3"/>
  <c r="X1516" i="3"/>
  <c r="W1516" i="3"/>
  <c r="U1516" i="3"/>
  <c r="T1516" i="3"/>
  <c r="BC1515" i="3"/>
  <c r="BB1515" i="3"/>
  <c r="BA1515" i="3"/>
  <c r="AZ1515" i="3"/>
  <c r="AY1515" i="3"/>
  <c r="AX1515" i="3"/>
  <c r="AW1515" i="3"/>
  <c r="AV1515" i="3"/>
  <c r="AU1515" i="3"/>
  <c r="AT1515" i="3"/>
  <c r="AS1515" i="3"/>
  <c r="AR1515" i="3"/>
  <c r="AQ1515" i="3"/>
  <c r="AP1515" i="3"/>
  <c r="AO1515" i="3"/>
  <c r="AN1515" i="3"/>
  <c r="AM1515" i="3"/>
  <c r="AL1515" i="3"/>
  <c r="AK1515" i="3"/>
  <c r="AJ1515" i="3"/>
  <c r="AI1515" i="3"/>
  <c r="AH1515" i="3"/>
  <c r="AG1515" i="3"/>
  <c r="AF1515" i="3"/>
  <c r="AD1515" i="3"/>
  <c r="AC1515" i="3"/>
  <c r="AA1515" i="3"/>
  <c r="Z1515" i="3"/>
  <c r="X1515" i="3"/>
  <c r="W1515" i="3"/>
  <c r="U1515" i="3"/>
  <c r="T1515" i="3"/>
  <c r="BC1514" i="3"/>
  <c r="BB1514" i="3"/>
  <c r="BA1514" i="3"/>
  <c r="AZ1514" i="3"/>
  <c r="AY1514" i="3"/>
  <c r="AX1514" i="3"/>
  <c r="AW1514" i="3"/>
  <c r="AV1514" i="3"/>
  <c r="AU1514" i="3"/>
  <c r="AT1514" i="3"/>
  <c r="AS1514" i="3"/>
  <c r="AR1514" i="3"/>
  <c r="AQ1514" i="3"/>
  <c r="AP1514" i="3"/>
  <c r="AO1514" i="3"/>
  <c r="AN1514" i="3"/>
  <c r="AM1514" i="3"/>
  <c r="AL1514" i="3"/>
  <c r="AK1514" i="3"/>
  <c r="AJ1514" i="3"/>
  <c r="AI1514" i="3"/>
  <c r="AH1514" i="3"/>
  <c r="AG1514" i="3"/>
  <c r="AF1514" i="3"/>
  <c r="AD1514" i="3"/>
  <c r="AC1514" i="3"/>
  <c r="AA1514" i="3"/>
  <c r="Z1514" i="3"/>
  <c r="X1514" i="3"/>
  <c r="W1514" i="3"/>
  <c r="U1514" i="3"/>
  <c r="T1514" i="3"/>
  <c r="BC1513" i="3"/>
  <c r="BB1513" i="3"/>
  <c r="BA1513" i="3"/>
  <c r="AZ1513" i="3"/>
  <c r="AY1513" i="3"/>
  <c r="AX1513" i="3"/>
  <c r="AW1513" i="3"/>
  <c r="AV1513" i="3"/>
  <c r="AU1513" i="3"/>
  <c r="AT1513" i="3"/>
  <c r="AS1513" i="3"/>
  <c r="AR1513" i="3"/>
  <c r="AQ1513" i="3"/>
  <c r="AP1513" i="3"/>
  <c r="AO1513" i="3"/>
  <c r="AN1513" i="3"/>
  <c r="AM1513" i="3"/>
  <c r="AL1513" i="3"/>
  <c r="AK1513" i="3"/>
  <c r="AJ1513" i="3"/>
  <c r="AI1513" i="3"/>
  <c r="AH1513" i="3"/>
  <c r="AG1513" i="3"/>
  <c r="AF1513" i="3"/>
  <c r="AD1513" i="3"/>
  <c r="AC1513" i="3"/>
  <c r="AA1513" i="3"/>
  <c r="Z1513" i="3"/>
  <c r="X1513" i="3"/>
  <c r="W1513" i="3"/>
  <c r="U1513" i="3"/>
  <c r="T1513" i="3"/>
  <c r="BC1512" i="3"/>
  <c r="BB1512" i="3"/>
  <c r="BA1512" i="3"/>
  <c r="AZ1512" i="3"/>
  <c r="AY1512" i="3"/>
  <c r="AX1512" i="3"/>
  <c r="AW1512" i="3"/>
  <c r="AV1512" i="3"/>
  <c r="AU1512" i="3"/>
  <c r="AT1512" i="3"/>
  <c r="AS1512" i="3"/>
  <c r="AR1512" i="3"/>
  <c r="AQ1512" i="3"/>
  <c r="AP1512" i="3"/>
  <c r="AO1512" i="3"/>
  <c r="AN1512" i="3"/>
  <c r="AM1512" i="3"/>
  <c r="AL1512" i="3"/>
  <c r="AK1512" i="3"/>
  <c r="AJ1512" i="3"/>
  <c r="AI1512" i="3"/>
  <c r="AH1512" i="3"/>
  <c r="AG1512" i="3"/>
  <c r="AF1512" i="3"/>
  <c r="AD1512" i="3"/>
  <c r="AC1512" i="3"/>
  <c r="AA1512" i="3"/>
  <c r="Z1512" i="3"/>
  <c r="X1512" i="3"/>
  <c r="W1512" i="3"/>
  <c r="U1512" i="3"/>
  <c r="T1512" i="3"/>
  <c r="BC1511" i="3"/>
  <c r="BB1511" i="3"/>
  <c r="BA1511" i="3"/>
  <c r="AZ1511" i="3"/>
  <c r="AY1511" i="3"/>
  <c r="AX1511" i="3"/>
  <c r="AW1511" i="3"/>
  <c r="AV1511" i="3"/>
  <c r="AU1511" i="3"/>
  <c r="AT1511" i="3"/>
  <c r="AS1511" i="3"/>
  <c r="AR1511" i="3"/>
  <c r="AQ1511" i="3"/>
  <c r="AP1511" i="3"/>
  <c r="AO1511" i="3"/>
  <c r="AN1511" i="3"/>
  <c r="AM1511" i="3"/>
  <c r="AL1511" i="3"/>
  <c r="AK1511" i="3"/>
  <c r="AJ1511" i="3"/>
  <c r="AI1511" i="3"/>
  <c r="AH1511" i="3"/>
  <c r="AG1511" i="3"/>
  <c r="AF1511" i="3"/>
  <c r="AD1511" i="3"/>
  <c r="AC1511" i="3"/>
  <c r="AA1511" i="3"/>
  <c r="Z1511" i="3"/>
  <c r="X1511" i="3"/>
  <c r="W1511" i="3"/>
  <c r="U1511" i="3"/>
  <c r="T1511" i="3"/>
  <c r="BC1510" i="3"/>
  <c r="BB1510" i="3"/>
  <c r="BA1510" i="3"/>
  <c r="AZ1510" i="3"/>
  <c r="AY1510" i="3"/>
  <c r="AX1510" i="3"/>
  <c r="AW1510" i="3"/>
  <c r="AV1510" i="3"/>
  <c r="AU1510" i="3"/>
  <c r="AT1510" i="3"/>
  <c r="AS1510" i="3"/>
  <c r="AR1510" i="3"/>
  <c r="AQ1510" i="3"/>
  <c r="AP1510" i="3"/>
  <c r="AO1510" i="3"/>
  <c r="AN1510" i="3"/>
  <c r="AM1510" i="3"/>
  <c r="AL1510" i="3"/>
  <c r="AK1510" i="3"/>
  <c r="AJ1510" i="3"/>
  <c r="AI1510" i="3"/>
  <c r="AH1510" i="3"/>
  <c r="AG1510" i="3"/>
  <c r="AF1510" i="3"/>
  <c r="AD1510" i="3"/>
  <c r="AC1510" i="3"/>
  <c r="AA1510" i="3"/>
  <c r="Z1510" i="3"/>
  <c r="X1510" i="3"/>
  <c r="W1510" i="3"/>
  <c r="U1510" i="3"/>
  <c r="T1510" i="3"/>
  <c r="BC1509" i="3"/>
  <c r="BB1509" i="3"/>
  <c r="BA1509" i="3"/>
  <c r="AZ1509" i="3"/>
  <c r="AY1509" i="3"/>
  <c r="AX1509" i="3"/>
  <c r="AW1509" i="3"/>
  <c r="AV1509" i="3"/>
  <c r="AU1509" i="3"/>
  <c r="AT1509" i="3"/>
  <c r="AS1509" i="3"/>
  <c r="AR1509" i="3"/>
  <c r="AQ1509" i="3"/>
  <c r="AP1509" i="3"/>
  <c r="AO1509" i="3"/>
  <c r="AN1509" i="3"/>
  <c r="AM1509" i="3"/>
  <c r="AL1509" i="3"/>
  <c r="AK1509" i="3"/>
  <c r="AJ1509" i="3"/>
  <c r="AI1509" i="3"/>
  <c r="AH1509" i="3"/>
  <c r="AG1509" i="3"/>
  <c r="AF1509" i="3"/>
  <c r="AD1509" i="3"/>
  <c r="AC1509" i="3"/>
  <c r="AA1509" i="3"/>
  <c r="Z1509" i="3"/>
  <c r="X1509" i="3"/>
  <c r="W1509" i="3"/>
  <c r="U1509" i="3"/>
  <c r="T1509" i="3"/>
  <c r="BC1508" i="3"/>
  <c r="BB1508" i="3"/>
  <c r="BA1508" i="3"/>
  <c r="AZ1508" i="3"/>
  <c r="AY1508" i="3"/>
  <c r="AX1508" i="3"/>
  <c r="AW1508" i="3"/>
  <c r="AV1508" i="3"/>
  <c r="AU1508" i="3"/>
  <c r="AT1508" i="3"/>
  <c r="AS1508" i="3"/>
  <c r="AR1508" i="3"/>
  <c r="AQ1508" i="3"/>
  <c r="AP1508" i="3"/>
  <c r="AO1508" i="3"/>
  <c r="AN1508" i="3"/>
  <c r="AM1508" i="3"/>
  <c r="AL1508" i="3"/>
  <c r="AK1508" i="3"/>
  <c r="AJ1508" i="3"/>
  <c r="AI1508" i="3"/>
  <c r="AH1508" i="3"/>
  <c r="AG1508" i="3"/>
  <c r="AF1508" i="3"/>
  <c r="AD1508" i="3"/>
  <c r="AC1508" i="3"/>
  <c r="AA1508" i="3"/>
  <c r="Z1508" i="3"/>
  <c r="X1508" i="3"/>
  <c r="W1508" i="3"/>
  <c r="U1508" i="3"/>
  <c r="T1508" i="3"/>
  <c r="BC1507" i="3"/>
  <c r="BB1507" i="3"/>
  <c r="BA1507" i="3"/>
  <c r="AZ1507" i="3"/>
  <c r="AY1507" i="3"/>
  <c r="AX1507" i="3"/>
  <c r="AW1507" i="3"/>
  <c r="AV1507" i="3"/>
  <c r="AU1507" i="3"/>
  <c r="AT1507" i="3"/>
  <c r="AS1507" i="3"/>
  <c r="AR1507" i="3"/>
  <c r="AQ1507" i="3"/>
  <c r="AP1507" i="3"/>
  <c r="AO1507" i="3"/>
  <c r="AN1507" i="3"/>
  <c r="AM1507" i="3"/>
  <c r="AL1507" i="3"/>
  <c r="AK1507" i="3"/>
  <c r="AJ1507" i="3"/>
  <c r="AI1507" i="3"/>
  <c r="AH1507" i="3"/>
  <c r="AG1507" i="3"/>
  <c r="AF1507" i="3"/>
  <c r="AD1507" i="3"/>
  <c r="AC1507" i="3"/>
  <c r="AA1507" i="3"/>
  <c r="Z1507" i="3"/>
  <c r="X1507" i="3"/>
  <c r="W1507" i="3"/>
  <c r="U1507" i="3"/>
  <c r="T1507" i="3"/>
  <c r="BC1506" i="3"/>
  <c r="BB1506" i="3"/>
  <c r="BA1506" i="3"/>
  <c r="AZ1506" i="3"/>
  <c r="AY1506" i="3"/>
  <c r="AX1506" i="3"/>
  <c r="AW1506" i="3"/>
  <c r="AV1506" i="3"/>
  <c r="AU1506" i="3"/>
  <c r="AT1506" i="3"/>
  <c r="AS1506" i="3"/>
  <c r="AR1506" i="3"/>
  <c r="AQ1506" i="3"/>
  <c r="AP1506" i="3"/>
  <c r="AO1506" i="3"/>
  <c r="AN1506" i="3"/>
  <c r="AM1506" i="3"/>
  <c r="AL1506" i="3"/>
  <c r="AK1506" i="3"/>
  <c r="AJ1506" i="3"/>
  <c r="AI1506" i="3"/>
  <c r="AH1506" i="3"/>
  <c r="AG1506" i="3"/>
  <c r="AF1506" i="3"/>
  <c r="AD1506" i="3"/>
  <c r="AC1506" i="3"/>
  <c r="AA1506" i="3"/>
  <c r="Z1506" i="3"/>
  <c r="X1506" i="3"/>
  <c r="W1506" i="3"/>
  <c r="U1506" i="3"/>
  <c r="T1506" i="3"/>
  <c r="BC1505" i="3"/>
  <c r="BB1505" i="3"/>
  <c r="BA1505" i="3"/>
  <c r="AZ1505" i="3"/>
  <c r="AY1505" i="3"/>
  <c r="AX1505" i="3"/>
  <c r="AW1505" i="3"/>
  <c r="AV1505" i="3"/>
  <c r="AU1505" i="3"/>
  <c r="AT1505" i="3"/>
  <c r="AS1505" i="3"/>
  <c r="AR1505" i="3"/>
  <c r="AQ1505" i="3"/>
  <c r="AP1505" i="3"/>
  <c r="AO1505" i="3"/>
  <c r="AN1505" i="3"/>
  <c r="AM1505" i="3"/>
  <c r="AL1505" i="3"/>
  <c r="AK1505" i="3"/>
  <c r="AJ1505" i="3"/>
  <c r="AI1505" i="3"/>
  <c r="AH1505" i="3"/>
  <c r="AG1505" i="3"/>
  <c r="AF1505" i="3"/>
  <c r="AD1505" i="3"/>
  <c r="AC1505" i="3"/>
  <c r="AA1505" i="3"/>
  <c r="Z1505" i="3"/>
  <c r="X1505" i="3"/>
  <c r="W1505" i="3"/>
  <c r="U1505" i="3"/>
  <c r="T1505" i="3"/>
  <c r="BC1504" i="3"/>
  <c r="BB1504" i="3"/>
  <c r="BA1504" i="3"/>
  <c r="AZ1504" i="3"/>
  <c r="AY1504" i="3"/>
  <c r="AX1504" i="3"/>
  <c r="AW1504" i="3"/>
  <c r="AV1504" i="3"/>
  <c r="AU1504" i="3"/>
  <c r="AT1504" i="3"/>
  <c r="AS1504" i="3"/>
  <c r="AR1504" i="3"/>
  <c r="AQ1504" i="3"/>
  <c r="AP1504" i="3"/>
  <c r="AO1504" i="3"/>
  <c r="AN1504" i="3"/>
  <c r="AM1504" i="3"/>
  <c r="AL1504" i="3"/>
  <c r="AK1504" i="3"/>
  <c r="AJ1504" i="3"/>
  <c r="AI1504" i="3"/>
  <c r="AH1504" i="3"/>
  <c r="AG1504" i="3"/>
  <c r="AF1504" i="3"/>
  <c r="AD1504" i="3"/>
  <c r="AC1504" i="3"/>
  <c r="AA1504" i="3"/>
  <c r="Z1504" i="3"/>
  <c r="X1504" i="3"/>
  <c r="W1504" i="3"/>
  <c r="U1504" i="3"/>
  <c r="T1504" i="3"/>
  <c r="BC1503" i="3"/>
  <c r="BB1503" i="3"/>
  <c r="BA1503" i="3"/>
  <c r="AZ1503" i="3"/>
  <c r="AY1503" i="3"/>
  <c r="AX1503" i="3"/>
  <c r="AW1503" i="3"/>
  <c r="AV1503" i="3"/>
  <c r="AU1503" i="3"/>
  <c r="AT1503" i="3"/>
  <c r="AS1503" i="3"/>
  <c r="AR1503" i="3"/>
  <c r="AQ1503" i="3"/>
  <c r="AP1503" i="3"/>
  <c r="AO1503" i="3"/>
  <c r="AN1503" i="3"/>
  <c r="AM1503" i="3"/>
  <c r="AL1503" i="3"/>
  <c r="AK1503" i="3"/>
  <c r="AJ1503" i="3"/>
  <c r="AI1503" i="3"/>
  <c r="AH1503" i="3"/>
  <c r="AG1503" i="3"/>
  <c r="AF1503" i="3"/>
  <c r="AD1503" i="3"/>
  <c r="AC1503" i="3"/>
  <c r="AA1503" i="3"/>
  <c r="Z1503" i="3"/>
  <c r="X1503" i="3"/>
  <c r="W1503" i="3"/>
  <c r="U1503" i="3"/>
  <c r="T1503" i="3"/>
  <c r="BC1502" i="3"/>
  <c r="BB1502" i="3"/>
  <c r="BA1502" i="3"/>
  <c r="AZ1502" i="3"/>
  <c r="AY1502" i="3"/>
  <c r="AX1502" i="3"/>
  <c r="AW1502" i="3"/>
  <c r="AV1502" i="3"/>
  <c r="AU1502" i="3"/>
  <c r="AT1502" i="3"/>
  <c r="AS1502" i="3"/>
  <c r="AR1502" i="3"/>
  <c r="AQ1502" i="3"/>
  <c r="AP1502" i="3"/>
  <c r="AO1502" i="3"/>
  <c r="AN1502" i="3"/>
  <c r="AM1502" i="3"/>
  <c r="AL1502" i="3"/>
  <c r="AK1502" i="3"/>
  <c r="AJ1502" i="3"/>
  <c r="AI1502" i="3"/>
  <c r="AH1502" i="3"/>
  <c r="AG1502" i="3"/>
  <c r="AF1502" i="3"/>
  <c r="AD1502" i="3"/>
  <c r="AC1502" i="3"/>
  <c r="AA1502" i="3"/>
  <c r="Z1502" i="3"/>
  <c r="X1502" i="3"/>
  <c r="W1502" i="3"/>
  <c r="U1502" i="3"/>
  <c r="T1502" i="3"/>
  <c r="BC1501" i="3"/>
  <c r="BB1501" i="3"/>
  <c r="BA1501" i="3"/>
  <c r="AZ1501" i="3"/>
  <c r="AY1501" i="3"/>
  <c r="AX1501" i="3"/>
  <c r="AW1501" i="3"/>
  <c r="AV1501" i="3"/>
  <c r="AU1501" i="3"/>
  <c r="AT1501" i="3"/>
  <c r="AS1501" i="3"/>
  <c r="AR1501" i="3"/>
  <c r="AQ1501" i="3"/>
  <c r="AP1501" i="3"/>
  <c r="AO1501" i="3"/>
  <c r="AN1501" i="3"/>
  <c r="AM1501" i="3"/>
  <c r="AL1501" i="3"/>
  <c r="AK1501" i="3"/>
  <c r="AJ1501" i="3"/>
  <c r="AI1501" i="3"/>
  <c r="AH1501" i="3"/>
  <c r="AG1501" i="3"/>
  <c r="AF1501" i="3"/>
  <c r="AD1501" i="3"/>
  <c r="AC1501" i="3"/>
  <c r="AA1501" i="3"/>
  <c r="Z1501" i="3"/>
  <c r="X1501" i="3"/>
  <c r="W1501" i="3"/>
  <c r="U1501" i="3"/>
  <c r="T1501" i="3"/>
  <c r="BC1500" i="3"/>
  <c r="BB1500" i="3"/>
  <c r="BA1500" i="3"/>
  <c r="AZ1500" i="3"/>
  <c r="AY1500" i="3"/>
  <c r="AX1500" i="3"/>
  <c r="AW1500" i="3"/>
  <c r="AV1500" i="3"/>
  <c r="AU1500" i="3"/>
  <c r="AT1500" i="3"/>
  <c r="AS1500" i="3"/>
  <c r="AR1500" i="3"/>
  <c r="AQ1500" i="3"/>
  <c r="AP1500" i="3"/>
  <c r="AO1500" i="3"/>
  <c r="AN1500" i="3"/>
  <c r="AM1500" i="3"/>
  <c r="AL1500" i="3"/>
  <c r="AK1500" i="3"/>
  <c r="AJ1500" i="3"/>
  <c r="AI1500" i="3"/>
  <c r="AH1500" i="3"/>
  <c r="AG1500" i="3"/>
  <c r="AF1500" i="3"/>
  <c r="AD1500" i="3"/>
  <c r="AC1500" i="3"/>
  <c r="AA1500" i="3"/>
  <c r="Z1500" i="3"/>
  <c r="X1500" i="3"/>
  <c r="W1500" i="3"/>
  <c r="U1500" i="3"/>
  <c r="T1500" i="3"/>
  <c r="BC1499" i="3"/>
  <c r="BB1499" i="3"/>
  <c r="BA1499" i="3"/>
  <c r="AZ1499" i="3"/>
  <c r="AY1499" i="3"/>
  <c r="AX1499" i="3"/>
  <c r="AW1499" i="3"/>
  <c r="AV1499" i="3"/>
  <c r="AU1499" i="3"/>
  <c r="AT1499" i="3"/>
  <c r="AS1499" i="3"/>
  <c r="AR1499" i="3"/>
  <c r="AQ1499" i="3"/>
  <c r="AP1499" i="3"/>
  <c r="AO1499" i="3"/>
  <c r="AN1499" i="3"/>
  <c r="AM1499" i="3"/>
  <c r="AL1499" i="3"/>
  <c r="AK1499" i="3"/>
  <c r="AJ1499" i="3"/>
  <c r="AI1499" i="3"/>
  <c r="AH1499" i="3"/>
  <c r="AG1499" i="3"/>
  <c r="AF1499" i="3"/>
  <c r="AD1499" i="3"/>
  <c r="AC1499" i="3"/>
  <c r="AA1499" i="3"/>
  <c r="Z1499" i="3"/>
  <c r="X1499" i="3"/>
  <c r="W1499" i="3"/>
  <c r="U1499" i="3"/>
  <c r="T1499" i="3"/>
  <c r="BC1498" i="3"/>
  <c r="BB1498" i="3"/>
  <c r="BA1498" i="3"/>
  <c r="AZ1498" i="3"/>
  <c r="AY1498" i="3"/>
  <c r="AX1498" i="3"/>
  <c r="AW1498" i="3"/>
  <c r="AV1498" i="3"/>
  <c r="AU1498" i="3"/>
  <c r="AT1498" i="3"/>
  <c r="AS1498" i="3"/>
  <c r="AR1498" i="3"/>
  <c r="AQ1498" i="3"/>
  <c r="AP1498" i="3"/>
  <c r="AO1498" i="3"/>
  <c r="AN1498" i="3"/>
  <c r="AM1498" i="3"/>
  <c r="AL1498" i="3"/>
  <c r="AK1498" i="3"/>
  <c r="AJ1498" i="3"/>
  <c r="AI1498" i="3"/>
  <c r="AH1498" i="3"/>
  <c r="AG1498" i="3"/>
  <c r="AF1498" i="3"/>
  <c r="AD1498" i="3"/>
  <c r="AC1498" i="3"/>
  <c r="AA1498" i="3"/>
  <c r="Z1498" i="3"/>
  <c r="X1498" i="3"/>
  <c r="W1498" i="3"/>
  <c r="U1498" i="3"/>
  <c r="T1498" i="3"/>
  <c r="BC1497" i="3"/>
  <c r="BB1497" i="3"/>
  <c r="BA1497" i="3"/>
  <c r="AZ1497" i="3"/>
  <c r="AY1497" i="3"/>
  <c r="AX1497" i="3"/>
  <c r="AW1497" i="3"/>
  <c r="AV1497" i="3"/>
  <c r="AU1497" i="3"/>
  <c r="AT1497" i="3"/>
  <c r="AS1497" i="3"/>
  <c r="AR1497" i="3"/>
  <c r="AQ1497" i="3"/>
  <c r="AP1497" i="3"/>
  <c r="AO1497" i="3"/>
  <c r="AN1497" i="3"/>
  <c r="AM1497" i="3"/>
  <c r="AL1497" i="3"/>
  <c r="AK1497" i="3"/>
  <c r="AJ1497" i="3"/>
  <c r="AI1497" i="3"/>
  <c r="AH1497" i="3"/>
  <c r="AG1497" i="3"/>
  <c r="AF1497" i="3"/>
  <c r="AD1497" i="3"/>
  <c r="AC1497" i="3"/>
  <c r="AA1497" i="3"/>
  <c r="Z1497" i="3"/>
  <c r="X1497" i="3"/>
  <c r="W1497" i="3"/>
  <c r="U1497" i="3"/>
  <c r="T1497" i="3"/>
  <c r="BC1496" i="3"/>
  <c r="BB1496" i="3"/>
  <c r="BA1496" i="3"/>
  <c r="AZ1496" i="3"/>
  <c r="AY1496" i="3"/>
  <c r="AX1496" i="3"/>
  <c r="AW1496" i="3"/>
  <c r="AV1496" i="3"/>
  <c r="AU1496" i="3"/>
  <c r="AT1496" i="3"/>
  <c r="AS1496" i="3"/>
  <c r="AR1496" i="3"/>
  <c r="AQ1496" i="3"/>
  <c r="AP1496" i="3"/>
  <c r="AO1496" i="3"/>
  <c r="AN1496" i="3"/>
  <c r="AM1496" i="3"/>
  <c r="AL1496" i="3"/>
  <c r="AK1496" i="3"/>
  <c r="AJ1496" i="3"/>
  <c r="AI1496" i="3"/>
  <c r="AH1496" i="3"/>
  <c r="AG1496" i="3"/>
  <c r="AF1496" i="3"/>
  <c r="AD1496" i="3"/>
  <c r="AC1496" i="3"/>
  <c r="AA1496" i="3"/>
  <c r="Z1496" i="3"/>
  <c r="X1496" i="3"/>
  <c r="W1496" i="3"/>
  <c r="U1496" i="3"/>
  <c r="T1496" i="3"/>
  <c r="BC1495" i="3"/>
  <c r="BB1495" i="3"/>
  <c r="BA1495" i="3"/>
  <c r="AZ1495" i="3"/>
  <c r="AY1495" i="3"/>
  <c r="AX1495" i="3"/>
  <c r="AW1495" i="3"/>
  <c r="AV1495" i="3"/>
  <c r="AU1495" i="3"/>
  <c r="AT1495" i="3"/>
  <c r="AS1495" i="3"/>
  <c r="AR1495" i="3"/>
  <c r="AQ1495" i="3"/>
  <c r="AP1495" i="3"/>
  <c r="AO1495" i="3"/>
  <c r="AN1495" i="3"/>
  <c r="AM1495" i="3"/>
  <c r="AL1495" i="3"/>
  <c r="AK1495" i="3"/>
  <c r="AJ1495" i="3"/>
  <c r="AI1495" i="3"/>
  <c r="AH1495" i="3"/>
  <c r="AG1495" i="3"/>
  <c r="AF1495" i="3"/>
  <c r="AD1495" i="3"/>
  <c r="AC1495" i="3"/>
  <c r="AA1495" i="3"/>
  <c r="Z1495" i="3"/>
  <c r="X1495" i="3"/>
  <c r="W1495" i="3"/>
  <c r="U1495" i="3"/>
  <c r="T1495" i="3"/>
  <c r="BC1494" i="3"/>
  <c r="BB1494" i="3"/>
  <c r="BA1494" i="3"/>
  <c r="AZ1494" i="3"/>
  <c r="AY1494" i="3"/>
  <c r="AX1494" i="3"/>
  <c r="AW1494" i="3"/>
  <c r="AV1494" i="3"/>
  <c r="AU1494" i="3"/>
  <c r="AT1494" i="3"/>
  <c r="AS1494" i="3"/>
  <c r="AR1494" i="3"/>
  <c r="AQ1494" i="3"/>
  <c r="AP1494" i="3"/>
  <c r="AO1494" i="3"/>
  <c r="AN1494" i="3"/>
  <c r="AM1494" i="3"/>
  <c r="AL1494" i="3"/>
  <c r="AK1494" i="3"/>
  <c r="AJ1494" i="3"/>
  <c r="AI1494" i="3"/>
  <c r="AH1494" i="3"/>
  <c r="AG1494" i="3"/>
  <c r="AF1494" i="3"/>
  <c r="AD1494" i="3"/>
  <c r="AC1494" i="3"/>
  <c r="AA1494" i="3"/>
  <c r="Z1494" i="3"/>
  <c r="X1494" i="3"/>
  <c r="W1494" i="3"/>
  <c r="U1494" i="3"/>
  <c r="T1494" i="3"/>
  <c r="BC1493" i="3"/>
  <c r="BB1493" i="3"/>
  <c r="BA1493" i="3"/>
  <c r="AZ1493" i="3"/>
  <c r="AY1493" i="3"/>
  <c r="AX1493" i="3"/>
  <c r="AW1493" i="3"/>
  <c r="AV1493" i="3"/>
  <c r="AU1493" i="3"/>
  <c r="AT1493" i="3"/>
  <c r="AS1493" i="3"/>
  <c r="AR1493" i="3"/>
  <c r="AQ1493" i="3"/>
  <c r="AP1493" i="3"/>
  <c r="AO1493" i="3"/>
  <c r="AN1493" i="3"/>
  <c r="AM1493" i="3"/>
  <c r="AL1493" i="3"/>
  <c r="AK1493" i="3"/>
  <c r="AJ1493" i="3"/>
  <c r="AI1493" i="3"/>
  <c r="AH1493" i="3"/>
  <c r="AG1493" i="3"/>
  <c r="AF1493" i="3"/>
  <c r="AD1493" i="3"/>
  <c r="AC1493" i="3"/>
  <c r="AA1493" i="3"/>
  <c r="Z1493" i="3"/>
  <c r="X1493" i="3"/>
  <c r="W1493" i="3"/>
  <c r="U1493" i="3"/>
  <c r="T1493" i="3"/>
  <c r="BC1492" i="3"/>
  <c r="BB1492" i="3"/>
  <c r="BA1492" i="3"/>
  <c r="AZ1492" i="3"/>
  <c r="AY1492" i="3"/>
  <c r="AX1492" i="3"/>
  <c r="AW1492" i="3"/>
  <c r="AV1492" i="3"/>
  <c r="AU1492" i="3"/>
  <c r="AT1492" i="3"/>
  <c r="AS1492" i="3"/>
  <c r="AR1492" i="3"/>
  <c r="AQ1492" i="3"/>
  <c r="AP1492" i="3"/>
  <c r="AO1492" i="3"/>
  <c r="AN1492" i="3"/>
  <c r="AM1492" i="3"/>
  <c r="AL1492" i="3"/>
  <c r="AK1492" i="3"/>
  <c r="AJ1492" i="3"/>
  <c r="AI1492" i="3"/>
  <c r="AH1492" i="3"/>
  <c r="AG1492" i="3"/>
  <c r="AF1492" i="3"/>
  <c r="AD1492" i="3"/>
  <c r="AC1492" i="3"/>
  <c r="AA1492" i="3"/>
  <c r="Z1492" i="3"/>
  <c r="X1492" i="3"/>
  <c r="W1492" i="3"/>
  <c r="U1492" i="3"/>
  <c r="T1492" i="3"/>
  <c r="BC1491" i="3"/>
  <c r="BB1491" i="3"/>
  <c r="BA1491" i="3"/>
  <c r="AZ1491" i="3"/>
  <c r="AY1491" i="3"/>
  <c r="AX1491" i="3"/>
  <c r="AW1491" i="3"/>
  <c r="AV1491" i="3"/>
  <c r="AU1491" i="3"/>
  <c r="AT1491" i="3"/>
  <c r="AS1491" i="3"/>
  <c r="AR1491" i="3"/>
  <c r="AQ1491" i="3"/>
  <c r="AP1491" i="3"/>
  <c r="AO1491" i="3"/>
  <c r="AN1491" i="3"/>
  <c r="AM1491" i="3"/>
  <c r="AL1491" i="3"/>
  <c r="AK1491" i="3"/>
  <c r="AJ1491" i="3"/>
  <c r="AI1491" i="3"/>
  <c r="AH1491" i="3"/>
  <c r="AG1491" i="3"/>
  <c r="AF1491" i="3"/>
  <c r="AD1491" i="3"/>
  <c r="AC1491" i="3"/>
  <c r="AA1491" i="3"/>
  <c r="Z1491" i="3"/>
  <c r="X1491" i="3"/>
  <c r="W1491" i="3"/>
  <c r="U1491" i="3"/>
  <c r="T1491" i="3"/>
  <c r="BC1490" i="3"/>
  <c r="BB1490" i="3"/>
  <c r="BA1490" i="3"/>
  <c r="AZ1490" i="3"/>
  <c r="AY1490" i="3"/>
  <c r="AX1490" i="3"/>
  <c r="AW1490" i="3"/>
  <c r="AV1490" i="3"/>
  <c r="AU1490" i="3"/>
  <c r="AT1490" i="3"/>
  <c r="AS1490" i="3"/>
  <c r="AR1490" i="3"/>
  <c r="AQ1490" i="3"/>
  <c r="AP1490" i="3"/>
  <c r="AO1490" i="3"/>
  <c r="AN1490" i="3"/>
  <c r="AM1490" i="3"/>
  <c r="AL1490" i="3"/>
  <c r="AK1490" i="3"/>
  <c r="AJ1490" i="3"/>
  <c r="AI1490" i="3"/>
  <c r="AH1490" i="3"/>
  <c r="AG1490" i="3"/>
  <c r="AF1490" i="3"/>
  <c r="AD1490" i="3"/>
  <c r="AC1490" i="3"/>
  <c r="AA1490" i="3"/>
  <c r="Z1490" i="3"/>
  <c r="X1490" i="3"/>
  <c r="W1490" i="3"/>
  <c r="U1490" i="3"/>
  <c r="T1490" i="3"/>
  <c r="BC1489" i="3"/>
  <c r="BB1489" i="3"/>
  <c r="BA1489" i="3"/>
  <c r="AZ1489" i="3"/>
  <c r="AY1489" i="3"/>
  <c r="AX1489" i="3"/>
  <c r="AW1489" i="3"/>
  <c r="AV1489" i="3"/>
  <c r="AU1489" i="3"/>
  <c r="AT1489" i="3"/>
  <c r="AS1489" i="3"/>
  <c r="AR1489" i="3"/>
  <c r="AQ1489" i="3"/>
  <c r="AP1489" i="3"/>
  <c r="AO1489" i="3"/>
  <c r="AN1489" i="3"/>
  <c r="AM1489" i="3"/>
  <c r="AL1489" i="3"/>
  <c r="AK1489" i="3"/>
  <c r="AJ1489" i="3"/>
  <c r="AI1489" i="3"/>
  <c r="AH1489" i="3"/>
  <c r="AG1489" i="3"/>
  <c r="AF1489" i="3"/>
  <c r="AD1489" i="3"/>
  <c r="AC1489" i="3"/>
  <c r="AA1489" i="3"/>
  <c r="Z1489" i="3"/>
  <c r="X1489" i="3"/>
  <c r="W1489" i="3"/>
  <c r="U1489" i="3"/>
  <c r="T1489" i="3"/>
  <c r="BC1488" i="3"/>
  <c r="BB1488" i="3"/>
  <c r="BA1488" i="3"/>
  <c r="AZ1488" i="3"/>
  <c r="AY1488" i="3"/>
  <c r="AX1488" i="3"/>
  <c r="AW1488" i="3"/>
  <c r="AV1488" i="3"/>
  <c r="AU1488" i="3"/>
  <c r="AT1488" i="3"/>
  <c r="AS1488" i="3"/>
  <c r="AR1488" i="3"/>
  <c r="AQ1488" i="3"/>
  <c r="AP1488" i="3"/>
  <c r="AO1488" i="3"/>
  <c r="AN1488" i="3"/>
  <c r="AM1488" i="3"/>
  <c r="AL1488" i="3"/>
  <c r="AK1488" i="3"/>
  <c r="AJ1488" i="3"/>
  <c r="AI1488" i="3"/>
  <c r="AH1488" i="3"/>
  <c r="AG1488" i="3"/>
  <c r="AF1488" i="3"/>
  <c r="AD1488" i="3"/>
  <c r="AC1488" i="3"/>
  <c r="AA1488" i="3"/>
  <c r="Z1488" i="3"/>
  <c r="X1488" i="3"/>
  <c r="W1488" i="3"/>
  <c r="U1488" i="3"/>
  <c r="T1488" i="3"/>
  <c r="BC1487" i="3"/>
  <c r="BB1487" i="3"/>
  <c r="BA1487" i="3"/>
  <c r="AZ1487" i="3"/>
  <c r="AY1487" i="3"/>
  <c r="AX1487" i="3"/>
  <c r="AW1487" i="3"/>
  <c r="AV1487" i="3"/>
  <c r="AU1487" i="3"/>
  <c r="AT1487" i="3"/>
  <c r="AS1487" i="3"/>
  <c r="AR1487" i="3"/>
  <c r="AQ1487" i="3"/>
  <c r="AP1487" i="3"/>
  <c r="AO1487" i="3"/>
  <c r="AN1487" i="3"/>
  <c r="AM1487" i="3"/>
  <c r="AL1487" i="3"/>
  <c r="AK1487" i="3"/>
  <c r="AJ1487" i="3"/>
  <c r="AI1487" i="3"/>
  <c r="AH1487" i="3"/>
  <c r="AG1487" i="3"/>
  <c r="AF1487" i="3"/>
  <c r="AD1487" i="3"/>
  <c r="AC1487" i="3"/>
  <c r="AA1487" i="3"/>
  <c r="Z1487" i="3"/>
  <c r="X1487" i="3"/>
  <c r="W1487" i="3"/>
  <c r="U1487" i="3"/>
  <c r="T1487" i="3"/>
  <c r="BC1486" i="3"/>
  <c r="BB1486" i="3"/>
  <c r="BA1486" i="3"/>
  <c r="AZ1486" i="3"/>
  <c r="AY1486" i="3"/>
  <c r="AX1486" i="3"/>
  <c r="AW1486" i="3"/>
  <c r="AV1486" i="3"/>
  <c r="AU1486" i="3"/>
  <c r="AT1486" i="3"/>
  <c r="AS1486" i="3"/>
  <c r="AR1486" i="3"/>
  <c r="AQ1486" i="3"/>
  <c r="AP1486" i="3"/>
  <c r="AO1486" i="3"/>
  <c r="AN1486" i="3"/>
  <c r="AM1486" i="3"/>
  <c r="AL1486" i="3"/>
  <c r="AK1486" i="3"/>
  <c r="AJ1486" i="3"/>
  <c r="AI1486" i="3"/>
  <c r="AH1486" i="3"/>
  <c r="AG1486" i="3"/>
  <c r="AF1486" i="3"/>
  <c r="AD1486" i="3"/>
  <c r="AC1486" i="3"/>
  <c r="AA1486" i="3"/>
  <c r="Z1486" i="3"/>
  <c r="X1486" i="3"/>
  <c r="W1486" i="3"/>
  <c r="U1486" i="3"/>
  <c r="T1486" i="3"/>
  <c r="BC1485" i="3"/>
  <c r="BB1485" i="3"/>
  <c r="BA1485" i="3"/>
  <c r="AZ1485" i="3"/>
  <c r="AY1485" i="3"/>
  <c r="AX1485" i="3"/>
  <c r="AW1485" i="3"/>
  <c r="AV1485" i="3"/>
  <c r="AU1485" i="3"/>
  <c r="AT1485" i="3"/>
  <c r="AS1485" i="3"/>
  <c r="AR1485" i="3"/>
  <c r="AQ1485" i="3"/>
  <c r="AP1485" i="3"/>
  <c r="AO1485" i="3"/>
  <c r="AN1485" i="3"/>
  <c r="AM1485" i="3"/>
  <c r="AL1485" i="3"/>
  <c r="AK1485" i="3"/>
  <c r="AJ1485" i="3"/>
  <c r="AI1485" i="3"/>
  <c r="AH1485" i="3"/>
  <c r="AG1485" i="3"/>
  <c r="AF1485" i="3"/>
  <c r="AD1485" i="3"/>
  <c r="AC1485" i="3"/>
  <c r="AA1485" i="3"/>
  <c r="Z1485" i="3"/>
  <c r="X1485" i="3"/>
  <c r="W1485" i="3"/>
  <c r="U1485" i="3"/>
  <c r="T1485" i="3"/>
  <c r="BC1484" i="3"/>
  <c r="BB1484" i="3"/>
  <c r="BA1484" i="3"/>
  <c r="AZ1484" i="3"/>
  <c r="AY1484" i="3"/>
  <c r="AX1484" i="3"/>
  <c r="AW1484" i="3"/>
  <c r="AV1484" i="3"/>
  <c r="AU1484" i="3"/>
  <c r="AT1484" i="3"/>
  <c r="AS1484" i="3"/>
  <c r="AR1484" i="3"/>
  <c r="AQ1484" i="3"/>
  <c r="AP1484" i="3"/>
  <c r="AO1484" i="3"/>
  <c r="AN1484" i="3"/>
  <c r="AM1484" i="3"/>
  <c r="AL1484" i="3"/>
  <c r="AK1484" i="3"/>
  <c r="AJ1484" i="3"/>
  <c r="AI1484" i="3"/>
  <c r="AH1484" i="3"/>
  <c r="AG1484" i="3"/>
  <c r="AF1484" i="3"/>
  <c r="AD1484" i="3"/>
  <c r="AC1484" i="3"/>
  <c r="AA1484" i="3"/>
  <c r="Z1484" i="3"/>
  <c r="X1484" i="3"/>
  <c r="W1484" i="3"/>
  <c r="U1484" i="3"/>
  <c r="T1484" i="3"/>
  <c r="BC1483" i="3"/>
  <c r="BB1483" i="3"/>
  <c r="BA1483" i="3"/>
  <c r="AZ1483" i="3"/>
  <c r="AY1483" i="3"/>
  <c r="AX1483" i="3"/>
  <c r="AW1483" i="3"/>
  <c r="AV1483" i="3"/>
  <c r="AU1483" i="3"/>
  <c r="AT1483" i="3"/>
  <c r="AS1483" i="3"/>
  <c r="AR1483" i="3"/>
  <c r="AQ1483" i="3"/>
  <c r="AP1483" i="3"/>
  <c r="AO1483" i="3"/>
  <c r="AN1483" i="3"/>
  <c r="AM1483" i="3"/>
  <c r="AL1483" i="3"/>
  <c r="AK1483" i="3"/>
  <c r="AJ1483" i="3"/>
  <c r="AI1483" i="3"/>
  <c r="AH1483" i="3"/>
  <c r="AG1483" i="3"/>
  <c r="AF1483" i="3"/>
  <c r="AD1483" i="3"/>
  <c r="AC1483" i="3"/>
  <c r="AA1483" i="3"/>
  <c r="Z1483" i="3"/>
  <c r="X1483" i="3"/>
  <c r="W1483" i="3"/>
  <c r="U1483" i="3"/>
  <c r="T1483" i="3"/>
  <c r="BC1482" i="3"/>
  <c r="BB1482" i="3"/>
  <c r="BA1482" i="3"/>
  <c r="AZ1482" i="3"/>
  <c r="AY1482" i="3"/>
  <c r="AX1482" i="3"/>
  <c r="AW1482" i="3"/>
  <c r="AV1482" i="3"/>
  <c r="AU1482" i="3"/>
  <c r="AT1482" i="3"/>
  <c r="AS1482" i="3"/>
  <c r="AR1482" i="3"/>
  <c r="AQ1482" i="3"/>
  <c r="AP1482" i="3"/>
  <c r="AO1482" i="3"/>
  <c r="AN1482" i="3"/>
  <c r="AM1482" i="3"/>
  <c r="AL1482" i="3"/>
  <c r="AK1482" i="3"/>
  <c r="AJ1482" i="3"/>
  <c r="AI1482" i="3"/>
  <c r="AH1482" i="3"/>
  <c r="AG1482" i="3"/>
  <c r="AF1482" i="3"/>
  <c r="AD1482" i="3"/>
  <c r="AC1482" i="3"/>
  <c r="AA1482" i="3"/>
  <c r="Z1482" i="3"/>
  <c r="X1482" i="3"/>
  <c r="W1482" i="3"/>
  <c r="U1482" i="3"/>
  <c r="T1482" i="3"/>
  <c r="BC1481" i="3"/>
  <c r="BB1481" i="3"/>
  <c r="BA1481" i="3"/>
  <c r="AZ1481" i="3"/>
  <c r="AY1481" i="3"/>
  <c r="AX1481" i="3"/>
  <c r="AW1481" i="3"/>
  <c r="AV1481" i="3"/>
  <c r="AU1481" i="3"/>
  <c r="AT1481" i="3"/>
  <c r="AS1481" i="3"/>
  <c r="AR1481" i="3"/>
  <c r="AQ1481" i="3"/>
  <c r="AP1481" i="3"/>
  <c r="AO1481" i="3"/>
  <c r="AN1481" i="3"/>
  <c r="AM1481" i="3"/>
  <c r="AL1481" i="3"/>
  <c r="AK1481" i="3"/>
  <c r="AJ1481" i="3"/>
  <c r="AI1481" i="3"/>
  <c r="AH1481" i="3"/>
  <c r="AG1481" i="3"/>
  <c r="AF1481" i="3"/>
  <c r="AD1481" i="3"/>
  <c r="AC1481" i="3"/>
  <c r="AA1481" i="3"/>
  <c r="Z1481" i="3"/>
  <c r="X1481" i="3"/>
  <c r="W1481" i="3"/>
  <c r="U1481" i="3"/>
  <c r="T1481" i="3"/>
  <c r="BC1480" i="3"/>
  <c r="BB1480" i="3"/>
  <c r="BA1480" i="3"/>
  <c r="AZ1480" i="3"/>
  <c r="AY1480" i="3"/>
  <c r="AX1480" i="3"/>
  <c r="AW1480" i="3"/>
  <c r="AV1480" i="3"/>
  <c r="AU1480" i="3"/>
  <c r="AT1480" i="3"/>
  <c r="AS1480" i="3"/>
  <c r="AR1480" i="3"/>
  <c r="AQ1480" i="3"/>
  <c r="AP1480" i="3"/>
  <c r="AO1480" i="3"/>
  <c r="AN1480" i="3"/>
  <c r="AM1480" i="3"/>
  <c r="AL1480" i="3"/>
  <c r="AK1480" i="3"/>
  <c r="AJ1480" i="3"/>
  <c r="AI1480" i="3"/>
  <c r="AH1480" i="3"/>
  <c r="AG1480" i="3"/>
  <c r="AF1480" i="3"/>
  <c r="AD1480" i="3"/>
  <c r="AC1480" i="3"/>
  <c r="AA1480" i="3"/>
  <c r="Z1480" i="3"/>
  <c r="X1480" i="3"/>
  <c r="W1480" i="3"/>
  <c r="U1480" i="3"/>
  <c r="T1480" i="3"/>
  <c r="BC1479" i="3"/>
  <c r="BB1479" i="3"/>
  <c r="BA1479" i="3"/>
  <c r="AZ1479" i="3"/>
  <c r="AY1479" i="3"/>
  <c r="AX1479" i="3"/>
  <c r="AW1479" i="3"/>
  <c r="AV1479" i="3"/>
  <c r="AU1479" i="3"/>
  <c r="AT1479" i="3"/>
  <c r="AS1479" i="3"/>
  <c r="AR1479" i="3"/>
  <c r="AQ1479" i="3"/>
  <c r="AP1479" i="3"/>
  <c r="AO1479" i="3"/>
  <c r="AN1479" i="3"/>
  <c r="AM1479" i="3"/>
  <c r="AL1479" i="3"/>
  <c r="AK1479" i="3"/>
  <c r="AJ1479" i="3"/>
  <c r="AI1479" i="3"/>
  <c r="AH1479" i="3"/>
  <c r="AG1479" i="3"/>
  <c r="AF1479" i="3"/>
  <c r="AD1479" i="3"/>
  <c r="AC1479" i="3"/>
  <c r="AA1479" i="3"/>
  <c r="Z1479" i="3"/>
  <c r="X1479" i="3"/>
  <c r="W1479" i="3"/>
  <c r="U1479" i="3"/>
  <c r="T1479" i="3"/>
  <c r="BC1478" i="3"/>
  <c r="BB1478" i="3"/>
  <c r="BA1478" i="3"/>
  <c r="AZ1478" i="3"/>
  <c r="AY1478" i="3"/>
  <c r="AX1478" i="3"/>
  <c r="AW1478" i="3"/>
  <c r="AV1478" i="3"/>
  <c r="AU1478" i="3"/>
  <c r="AT1478" i="3"/>
  <c r="AS1478" i="3"/>
  <c r="AR1478" i="3"/>
  <c r="AQ1478" i="3"/>
  <c r="AP1478" i="3"/>
  <c r="AO1478" i="3"/>
  <c r="AN1478" i="3"/>
  <c r="AM1478" i="3"/>
  <c r="AL1478" i="3"/>
  <c r="AK1478" i="3"/>
  <c r="AJ1478" i="3"/>
  <c r="AI1478" i="3"/>
  <c r="AH1478" i="3"/>
  <c r="AG1478" i="3"/>
  <c r="AF1478" i="3"/>
  <c r="AD1478" i="3"/>
  <c r="AC1478" i="3"/>
  <c r="AA1478" i="3"/>
  <c r="Z1478" i="3"/>
  <c r="X1478" i="3"/>
  <c r="W1478" i="3"/>
  <c r="U1478" i="3"/>
  <c r="T1478" i="3"/>
  <c r="BC1477" i="3"/>
  <c r="BB1477" i="3"/>
  <c r="BA1477" i="3"/>
  <c r="AZ1477" i="3"/>
  <c r="AY1477" i="3"/>
  <c r="AX1477" i="3"/>
  <c r="AW1477" i="3"/>
  <c r="AV1477" i="3"/>
  <c r="AU1477" i="3"/>
  <c r="AT1477" i="3"/>
  <c r="AS1477" i="3"/>
  <c r="AR1477" i="3"/>
  <c r="AQ1477" i="3"/>
  <c r="AP1477" i="3"/>
  <c r="AO1477" i="3"/>
  <c r="AN1477" i="3"/>
  <c r="AM1477" i="3"/>
  <c r="AL1477" i="3"/>
  <c r="AK1477" i="3"/>
  <c r="AJ1477" i="3"/>
  <c r="AI1477" i="3"/>
  <c r="AH1477" i="3"/>
  <c r="AG1477" i="3"/>
  <c r="AF1477" i="3"/>
  <c r="AD1477" i="3"/>
  <c r="AC1477" i="3"/>
  <c r="AA1477" i="3"/>
  <c r="Z1477" i="3"/>
  <c r="X1477" i="3"/>
  <c r="W1477" i="3"/>
  <c r="U1477" i="3"/>
  <c r="T1477" i="3"/>
  <c r="BC1476" i="3"/>
  <c r="BB1476" i="3"/>
  <c r="BA1476" i="3"/>
  <c r="AZ1476" i="3"/>
  <c r="AY1476" i="3"/>
  <c r="AX1476" i="3"/>
  <c r="AW1476" i="3"/>
  <c r="AV1476" i="3"/>
  <c r="AU1476" i="3"/>
  <c r="AT1476" i="3"/>
  <c r="AS1476" i="3"/>
  <c r="AR1476" i="3"/>
  <c r="AQ1476" i="3"/>
  <c r="AP1476" i="3"/>
  <c r="AO1476" i="3"/>
  <c r="AN1476" i="3"/>
  <c r="AM1476" i="3"/>
  <c r="AL1476" i="3"/>
  <c r="AK1476" i="3"/>
  <c r="AJ1476" i="3"/>
  <c r="AI1476" i="3"/>
  <c r="AH1476" i="3"/>
  <c r="AG1476" i="3"/>
  <c r="AF1476" i="3"/>
  <c r="AD1476" i="3"/>
  <c r="AC1476" i="3"/>
  <c r="AA1476" i="3"/>
  <c r="Z1476" i="3"/>
  <c r="X1476" i="3"/>
  <c r="W1476" i="3"/>
  <c r="U1476" i="3"/>
  <c r="T1476" i="3"/>
  <c r="BC1475" i="3"/>
  <c r="BB1475" i="3"/>
  <c r="BA1475" i="3"/>
  <c r="AZ1475" i="3"/>
  <c r="AY1475" i="3"/>
  <c r="AX1475" i="3"/>
  <c r="AW1475" i="3"/>
  <c r="AV1475" i="3"/>
  <c r="AU1475" i="3"/>
  <c r="AT1475" i="3"/>
  <c r="AS1475" i="3"/>
  <c r="AR1475" i="3"/>
  <c r="AQ1475" i="3"/>
  <c r="AP1475" i="3"/>
  <c r="AO1475" i="3"/>
  <c r="AN1475" i="3"/>
  <c r="AM1475" i="3"/>
  <c r="AL1475" i="3"/>
  <c r="AK1475" i="3"/>
  <c r="AJ1475" i="3"/>
  <c r="AI1475" i="3"/>
  <c r="AH1475" i="3"/>
  <c r="AG1475" i="3"/>
  <c r="AF1475" i="3"/>
  <c r="AD1475" i="3"/>
  <c r="AC1475" i="3"/>
  <c r="AA1475" i="3"/>
  <c r="Z1475" i="3"/>
  <c r="X1475" i="3"/>
  <c r="W1475" i="3"/>
  <c r="U1475" i="3"/>
  <c r="T1475" i="3"/>
  <c r="BC1474" i="3"/>
  <c r="BB1474" i="3"/>
  <c r="BA1474" i="3"/>
  <c r="AZ1474" i="3"/>
  <c r="AY1474" i="3"/>
  <c r="AX1474" i="3"/>
  <c r="AW1474" i="3"/>
  <c r="AV1474" i="3"/>
  <c r="AU1474" i="3"/>
  <c r="AT1474" i="3"/>
  <c r="AS1474" i="3"/>
  <c r="AR1474" i="3"/>
  <c r="AQ1474" i="3"/>
  <c r="AP1474" i="3"/>
  <c r="AO1474" i="3"/>
  <c r="AN1474" i="3"/>
  <c r="AM1474" i="3"/>
  <c r="AL1474" i="3"/>
  <c r="AK1474" i="3"/>
  <c r="AJ1474" i="3"/>
  <c r="AI1474" i="3"/>
  <c r="AH1474" i="3"/>
  <c r="AG1474" i="3"/>
  <c r="AF1474" i="3"/>
  <c r="AD1474" i="3"/>
  <c r="AC1474" i="3"/>
  <c r="AA1474" i="3"/>
  <c r="Z1474" i="3"/>
  <c r="X1474" i="3"/>
  <c r="W1474" i="3"/>
  <c r="U1474" i="3"/>
  <c r="T1474" i="3"/>
  <c r="BC1473" i="3"/>
  <c r="BB1473" i="3"/>
  <c r="BA1473" i="3"/>
  <c r="AZ1473" i="3"/>
  <c r="AY1473" i="3"/>
  <c r="AX1473" i="3"/>
  <c r="AW1473" i="3"/>
  <c r="AV1473" i="3"/>
  <c r="AU1473" i="3"/>
  <c r="AT1473" i="3"/>
  <c r="AS1473" i="3"/>
  <c r="AR1473" i="3"/>
  <c r="AQ1473" i="3"/>
  <c r="AP1473" i="3"/>
  <c r="AO1473" i="3"/>
  <c r="AN1473" i="3"/>
  <c r="AM1473" i="3"/>
  <c r="AL1473" i="3"/>
  <c r="AK1473" i="3"/>
  <c r="AJ1473" i="3"/>
  <c r="AI1473" i="3"/>
  <c r="AH1473" i="3"/>
  <c r="AG1473" i="3"/>
  <c r="AF1473" i="3"/>
  <c r="AD1473" i="3"/>
  <c r="AC1473" i="3"/>
  <c r="AA1473" i="3"/>
  <c r="Z1473" i="3"/>
  <c r="X1473" i="3"/>
  <c r="W1473" i="3"/>
  <c r="U1473" i="3"/>
  <c r="T1473" i="3"/>
  <c r="BC1472" i="3"/>
  <c r="BB1472" i="3"/>
  <c r="BA1472" i="3"/>
  <c r="AZ1472" i="3"/>
  <c r="AY1472" i="3"/>
  <c r="AX1472" i="3"/>
  <c r="AW1472" i="3"/>
  <c r="AV1472" i="3"/>
  <c r="AU1472" i="3"/>
  <c r="AT1472" i="3"/>
  <c r="AS1472" i="3"/>
  <c r="AR1472" i="3"/>
  <c r="AQ1472" i="3"/>
  <c r="AP1472" i="3"/>
  <c r="AO1472" i="3"/>
  <c r="AN1472" i="3"/>
  <c r="AM1472" i="3"/>
  <c r="AL1472" i="3"/>
  <c r="AK1472" i="3"/>
  <c r="AJ1472" i="3"/>
  <c r="AI1472" i="3"/>
  <c r="AH1472" i="3"/>
  <c r="AG1472" i="3"/>
  <c r="AF1472" i="3"/>
  <c r="AD1472" i="3"/>
  <c r="AC1472" i="3"/>
  <c r="AA1472" i="3"/>
  <c r="Z1472" i="3"/>
  <c r="X1472" i="3"/>
  <c r="W1472" i="3"/>
  <c r="U1472" i="3"/>
  <c r="T1472" i="3"/>
  <c r="BC1471" i="3"/>
  <c r="BB1471" i="3"/>
  <c r="BA1471" i="3"/>
  <c r="AZ1471" i="3"/>
  <c r="AY1471" i="3"/>
  <c r="AX1471" i="3"/>
  <c r="AW1471" i="3"/>
  <c r="AV1471" i="3"/>
  <c r="AU1471" i="3"/>
  <c r="AT1471" i="3"/>
  <c r="AS1471" i="3"/>
  <c r="AR1471" i="3"/>
  <c r="AQ1471" i="3"/>
  <c r="AP1471" i="3"/>
  <c r="AO1471" i="3"/>
  <c r="AN1471" i="3"/>
  <c r="AM1471" i="3"/>
  <c r="AL1471" i="3"/>
  <c r="AK1471" i="3"/>
  <c r="AJ1471" i="3"/>
  <c r="AI1471" i="3"/>
  <c r="AH1471" i="3"/>
  <c r="AG1471" i="3"/>
  <c r="AF1471" i="3"/>
  <c r="AD1471" i="3"/>
  <c r="AC1471" i="3"/>
  <c r="AA1471" i="3"/>
  <c r="Z1471" i="3"/>
  <c r="X1471" i="3"/>
  <c r="W1471" i="3"/>
  <c r="U1471" i="3"/>
  <c r="T1471" i="3"/>
  <c r="BC1470" i="3"/>
  <c r="BB1470" i="3"/>
  <c r="BA1470" i="3"/>
  <c r="AZ1470" i="3"/>
  <c r="AY1470" i="3"/>
  <c r="AX1470" i="3"/>
  <c r="AW1470" i="3"/>
  <c r="AV1470" i="3"/>
  <c r="AU1470" i="3"/>
  <c r="AT1470" i="3"/>
  <c r="AS1470" i="3"/>
  <c r="AR1470" i="3"/>
  <c r="AQ1470" i="3"/>
  <c r="AP1470" i="3"/>
  <c r="AO1470" i="3"/>
  <c r="AN1470" i="3"/>
  <c r="AM1470" i="3"/>
  <c r="AL1470" i="3"/>
  <c r="AK1470" i="3"/>
  <c r="AJ1470" i="3"/>
  <c r="AI1470" i="3"/>
  <c r="AH1470" i="3"/>
  <c r="AG1470" i="3"/>
  <c r="AF1470" i="3"/>
  <c r="AD1470" i="3"/>
  <c r="AC1470" i="3"/>
  <c r="AA1470" i="3"/>
  <c r="Z1470" i="3"/>
  <c r="X1470" i="3"/>
  <c r="W1470" i="3"/>
  <c r="U1470" i="3"/>
  <c r="T1470" i="3"/>
  <c r="BC1469" i="3"/>
  <c r="BB1469" i="3"/>
  <c r="BA1469" i="3"/>
  <c r="AZ1469" i="3"/>
  <c r="AY1469" i="3"/>
  <c r="AX1469" i="3"/>
  <c r="AW1469" i="3"/>
  <c r="AV1469" i="3"/>
  <c r="AU1469" i="3"/>
  <c r="AT1469" i="3"/>
  <c r="AS1469" i="3"/>
  <c r="AR1469" i="3"/>
  <c r="AQ1469" i="3"/>
  <c r="AP1469" i="3"/>
  <c r="AO1469" i="3"/>
  <c r="AN1469" i="3"/>
  <c r="AM1469" i="3"/>
  <c r="AL1469" i="3"/>
  <c r="AK1469" i="3"/>
  <c r="AJ1469" i="3"/>
  <c r="AI1469" i="3"/>
  <c r="AH1469" i="3"/>
  <c r="AG1469" i="3"/>
  <c r="AF1469" i="3"/>
  <c r="AD1469" i="3"/>
  <c r="AC1469" i="3"/>
  <c r="AA1469" i="3"/>
  <c r="Z1469" i="3"/>
  <c r="X1469" i="3"/>
  <c r="W1469" i="3"/>
  <c r="U1469" i="3"/>
  <c r="T1469" i="3"/>
  <c r="BC1468" i="3"/>
  <c r="BB1468" i="3"/>
  <c r="BA1468" i="3"/>
  <c r="AZ1468" i="3"/>
  <c r="AY1468" i="3"/>
  <c r="AX1468" i="3"/>
  <c r="AW1468" i="3"/>
  <c r="AV1468" i="3"/>
  <c r="AU1468" i="3"/>
  <c r="AT1468" i="3"/>
  <c r="AS1468" i="3"/>
  <c r="AR1468" i="3"/>
  <c r="AQ1468" i="3"/>
  <c r="AP1468" i="3"/>
  <c r="AO1468" i="3"/>
  <c r="AN1468" i="3"/>
  <c r="AM1468" i="3"/>
  <c r="AL1468" i="3"/>
  <c r="AK1468" i="3"/>
  <c r="AJ1468" i="3"/>
  <c r="AI1468" i="3"/>
  <c r="AH1468" i="3"/>
  <c r="AG1468" i="3"/>
  <c r="AF1468" i="3"/>
  <c r="AD1468" i="3"/>
  <c r="AC1468" i="3"/>
  <c r="AA1468" i="3"/>
  <c r="Z1468" i="3"/>
  <c r="X1468" i="3"/>
  <c r="W1468" i="3"/>
  <c r="U1468" i="3"/>
  <c r="T1468" i="3"/>
  <c r="BC1467" i="3"/>
  <c r="BB1467" i="3"/>
  <c r="BA1467" i="3"/>
  <c r="AZ1467" i="3"/>
  <c r="AY1467" i="3"/>
  <c r="AX1467" i="3"/>
  <c r="AW1467" i="3"/>
  <c r="AV1467" i="3"/>
  <c r="AU1467" i="3"/>
  <c r="AT1467" i="3"/>
  <c r="AS1467" i="3"/>
  <c r="AR1467" i="3"/>
  <c r="AQ1467" i="3"/>
  <c r="AP1467" i="3"/>
  <c r="AO1467" i="3"/>
  <c r="AN1467" i="3"/>
  <c r="AM1467" i="3"/>
  <c r="AL1467" i="3"/>
  <c r="AK1467" i="3"/>
  <c r="AJ1467" i="3"/>
  <c r="AI1467" i="3"/>
  <c r="AH1467" i="3"/>
  <c r="AG1467" i="3"/>
  <c r="AF1467" i="3"/>
  <c r="AD1467" i="3"/>
  <c r="AC1467" i="3"/>
  <c r="AA1467" i="3"/>
  <c r="Z1467" i="3"/>
  <c r="X1467" i="3"/>
  <c r="W1467" i="3"/>
  <c r="U1467" i="3"/>
  <c r="T1467" i="3"/>
  <c r="BC1466" i="3"/>
  <c r="BB1466" i="3"/>
  <c r="BA1466" i="3"/>
  <c r="AZ1466" i="3"/>
  <c r="AY1466" i="3"/>
  <c r="AX1466" i="3"/>
  <c r="AW1466" i="3"/>
  <c r="AV1466" i="3"/>
  <c r="AU1466" i="3"/>
  <c r="AT1466" i="3"/>
  <c r="AS1466" i="3"/>
  <c r="AR1466" i="3"/>
  <c r="AQ1466" i="3"/>
  <c r="AP1466" i="3"/>
  <c r="AO1466" i="3"/>
  <c r="AN1466" i="3"/>
  <c r="AM1466" i="3"/>
  <c r="AL1466" i="3"/>
  <c r="AK1466" i="3"/>
  <c r="AJ1466" i="3"/>
  <c r="AI1466" i="3"/>
  <c r="AH1466" i="3"/>
  <c r="AG1466" i="3"/>
  <c r="AF1466" i="3"/>
  <c r="AD1466" i="3"/>
  <c r="AC1466" i="3"/>
  <c r="AA1466" i="3"/>
  <c r="Z1466" i="3"/>
  <c r="X1466" i="3"/>
  <c r="W1466" i="3"/>
  <c r="U1466" i="3"/>
  <c r="T1466" i="3"/>
  <c r="BC1465" i="3"/>
  <c r="BB1465" i="3"/>
  <c r="BA1465" i="3"/>
  <c r="AZ1465" i="3"/>
  <c r="AY1465" i="3"/>
  <c r="AX1465" i="3"/>
  <c r="AW1465" i="3"/>
  <c r="AV1465" i="3"/>
  <c r="AU1465" i="3"/>
  <c r="AT1465" i="3"/>
  <c r="AS1465" i="3"/>
  <c r="AR1465" i="3"/>
  <c r="AQ1465" i="3"/>
  <c r="AP1465" i="3"/>
  <c r="AO1465" i="3"/>
  <c r="AN1465" i="3"/>
  <c r="AM1465" i="3"/>
  <c r="AL1465" i="3"/>
  <c r="AK1465" i="3"/>
  <c r="AJ1465" i="3"/>
  <c r="AI1465" i="3"/>
  <c r="AH1465" i="3"/>
  <c r="AG1465" i="3"/>
  <c r="AF1465" i="3"/>
  <c r="AD1465" i="3"/>
  <c r="AC1465" i="3"/>
  <c r="AA1465" i="3"/>
  <c r="Z1465" i="3"/>
  <c r="X1465" i="3"/>
  <c r="W1465" i="3"/>
  <c r="U1465" i="3"/>
  <c r="T1465" i="3"/>
  <c r="BC1464" i="3"/>
  <c r="BB1464" i="3"/>
  <c r="BA1464" i="3"/>
  <c r="AZ1464" i="3"/>
  <c r="AY1464" i="3"/>
  <c r="AX1464" i="3"/>
  <c r="AW1464" i="3"/>
  <c r="AV1464" i="3"/>
  <c r="AU1464" i="3"/>
  <c r="AT1464" i="3"/>
  <c r="AS1464" i="3"/>
  <c r="AR1464" i="3"/>
  <c r="AQ1464" i="3"/>
  <c r="AP1464" i="3"/>
  <c r="AO1464" i="3"/>
  <c r="AN1464" i="3"/>
  <c r="AM1464" i="3"/>
  <c r="AL1464" i="3"/>
  <c r="AK1464" i="3"/>
  <c r="AJ1464" i="3"/>
  <c r="AI1464" i="3"/>
  <c r="AH1464" i="3"/>
  <c r="AG1464" i="3"/>
  <c r="AF1464" i="3"/>
  <c r="AD1464" i="3"/>
  <c r="AC1464" i="3"/>
  <c r="AA1464" i="3"/>
  <c r="Z1464" i="3"/>
  <c r="X1464" i="3"/>
  <c r="W1464" i="3"/>
  <c r="U1464" i="3"/>
  <c r="T1464" i="3"/>
  <c r="BC1463" i="3"/>
  <c r="BB1463" i="3"/>
  <c r="BA1463" i="3"/>
  <c r="AZ1463" i="3"/>
  <c r="AY1463" i="3"/>
  <c r="AX1463" i="3"/>
  <c r="AW1463" i="3"/>
  <c r="AV1463" i="3"/>
  <c r="AU1463" i="3"/>
  <c r="AT1463" i="3"/>
  <c r="AS1463" i="3"/>
  <c r="AR1463" i="3"/>
  <c r="AQ1463" i="3"/>
  <c r="AP1463" i="3"/>
  <c r="AO1463" i="3"/>
  <c r="AN1463" i="3"/>
  <c r="AM1463" i="3"/>
  <c r="AL1463" i="3"/>
  <c r="AK1463" i="3"/>
  <c r="AJ1463" i="3"/>
  <c r="AI1463" i="3"/>
  <c r="AH1463" i="3"/>
  <c r="AG1463" i="3"/>
  <c r="AF1463" i="3"/>
  <c r="AD1463" i="3"/>
  <c r="AC1463" i="3"/>
  <c r="AA1463" i="3"/>
  <c r="Z1463" i="3"/>
  <c r="X1463" i="3"/>
  <c r="W1463" i="3"/>
  <c r="U1463" i="3"/>
  <c r="T1463" i="3"/>
  <c r="BC1462" i="3"/>
  <c r="BB1462" i="3"/>
  <c r="BA1462" i="3"/>
  <c r="AZ1462" i="3"/>
  <c r="AY1462" i="3"/>
  <c r="AX1462" i="3"/>
  <c r="AW1462" i="3"/>
  <c r="AV1462" i="3"/>
  <c r="AU1462" i="3"/>
  <c r="AT1462" i="3"/>
  <c r="AS1462" i="3"/>
  <c r="AR1462" i="3"/>
  <c r="AQ1462" i="3"/>
  <c r="AP1462" i="3"/>
  <c r="AO1462" i="3"/>
  <c r="AN1462" i="3"/>
  <c r="AM1462" i="3"/>
  <c r="AL1462" i="3"/>
  <c r="AK1462" i="3"/>
  <c r="AJ1462" i="3"/>
  <c r="AI1462" i="3"/>
  <c r="AH1462" i="3"/>
  <c r="AG1462" i="3"/>
  <c r="AF1462" i="3"/>
  <c r="AD1462" i="3"/>
  <c r="AC1462" i="3"/>
  <c r="AA1462" i="3"/>
  <c r="Z1462" i="3"/>
  <c r="X1462" i="3"/>
  <c r="W1462" i="3"/>
  <c r="U1462" i="3"/>
  <c r="T1462" i="3"/>
  <c r="BC1461" i="3"/>
  <c r="BB1461" i="3"/>
  <c r="BA1461" i="3"/>
  <c r="AZ1461" i="3"/>
  <c r="AY1461" i="3"/>
  <c r="AX1461" i="3"/>
  <c r="AW1461" i="3"/>
  <c r="AV1461" i="3"/>
  <c r="AU1461" i="3"/>
  <c r="AT1461" i="3"/>
  <c r="AS1461" i="3"/>
  <c r="AR1461" i="3"/>
  <c r="AQ1461" i="3"/>
  <c r="AP1461" i="3"/>
  <c r="AO1461" i="3"/>
  <c r="AN1461" i="3"/>
  <c r="AM1461" i="3"/>
  <c r="AL1461" i="3"/>
  <c r="AK1461" i="3"/>
  <c r="AJ1461" i="3"/>
  <c r="AI1461" i="3"/>
  <c r="AH1461" i="3"/>
  <c r="AG1461" i="3"/>
  <c r="AF1461" i="3"/>
  <c r="AD1461" i="3"/>
  <c r="AC1461" i="3"/>
  <c r="AA1461" i="3"/>
  <c r="Z1461" i="3"/>
  <c r="X1461" i="3"/>
  <c r="W1461" i="3"/>
  <c r="U1461" i="3"/>
  <c r="T1461" i="3"/>
  <c r="BC1460" i="3"/>
  <c r="BB1460" i="3"/>
  <c r="BA1460" i="3"/>
  <c r="AZ1460" i="3"/>
  <c r="AY1460" i="3"/>
  <c r="AX1460" i="3"/>
  <c r="AW1460" i="3"/>
  <c r="AV1460" i="3"/>
  <c r="AU1460" i="3"/>
  <c r="AT1460" i="3"/>
  <c r="AS1460" i="3"/>
  <c r="AR1460" i="3"/>
  <c r="AQ1460" i="3"/>
  <c r="AP1460" i="3"/>
  <c r="AO1460" i="3"/>
  <c r="AN1460" i="3"/>
  <c r="AM1460" i="3"/>
  <c r="AL1460" i="3"/>
  <c r="AK1460" i="3"/>
  <c r="AJ1460" i="3"/>
  <c r="AI1460" i="3"/>
  <c r="AH1460" i="3"/>
  <c r="AG1460" i="3"/>
  <c r="AF1460" i="3"/>
  <c r="AD1460" i="3"/>
  <c r="AC1460" i="3"/>
  <c r="AA1460" i="3"/>
  <c r="Z1460" i="3"/>
  <c r="X1460" i="3"/>
  <c r="W1460" i="3"/>
  <c r="U1460" i="3"/>
  <c r="T1460" i="3"/>
  <c r="BC1459" i="3"/>
  <c r="BB1459" i="3"/>
  <c r="BA1459" i="3"/>
  <c r="AZ1459" i="3"/>
  <c r="AY1459" i="3"/>
  <c r="AX1459" i="3"/>
  <c r="AW1459" i="3"/>
  <c r="AV1459" i="3"/>
  <c r="AU1459" i="3"/>
  <c r="AT1459" i="3"/>
  <c r="AS1459" i="3"/>
  <c r="AR1459" i="3"/>
  <c r="AQ1459" i="3"/>
  <c r="AP1459" i="3"/>
  <c r="AO1459" i="3"/>
  <c r="AN1459" i="3"/>
  <c r="AM1459" i="3"/>
  <c r="AL1459" i="3"/>
  <c r="AK1459" i="3"/>
  <c r="AJ1459" i="3"/>
  <c r="AI1459" i="3"/>
  <c r="AH1459" i="3"/>
  <c r="AG1459" i="3"/>
  <c r="AF1459" i="3"/>
  <c r="AD1459" i="3"/>
  <c r="AC1459" i="3"/>
  <c r="AA1459" i="3"/>
  <c r="Z1459" i="3"/>
  <c r="X1459" i="3"/>
  <c r="W1459" i="3"/>
  <c r="U1459" i="3"/>
  <c r="T1459" i="3"/>
  <c r="BC1458" i="3"/>
  <c r="BB1458" i="3"/>
  <c r="BA1458" i="3"/>
  <c r="AZ1458" i="3"/>
  <c r="AY1458" i="3"/>
  <c r="AX1458" i="3"/>
  <c r="AW1458" i="3"/>
  <c r="AV1458" i="3"/>
  <c r="AU1458" i="3"/>
  <c r="AT1458" i="3"/>
  <c r="AS1458" i="3"/>
  <c r="AR1458" i="3"/>
  <c r="AQ1458" i="3"/>
  <c r="AP1458" i="3"/>
  <c r="AO1458" i="3"/>
  <c r="AN1458" i="3"/>
  <c r="AM1458" i="3"/>
  <c r="AL1458" i="3"/>
  <c r="AK1458" i="3"/>
  <c r="AJ1458" i="3"/>
  <c r="AI1458" i="3"/>
  <c r="AH1458" i="3"/>
  <c r="AG1458" i="3"/>
  <c r="AF1458" i="3"/>
  <c r="AD1458" i="3"/>
  <c r="AC1458" i="3"/>
  <c r="AA1458" i="3"/>
  <c r="Z1458" i="3"/>
  <c r="X1458" i="3"/>
  <c r="W1458" i="3"/>
  <c r="U1458" i="3"/>
  <c r="T1458" i="3"/>
  <c r="BC1457" i="3"/>
  <c r="BB1457" i="3"/>
  <c r="BA1457" i="3"/>
  <c r="AZ1457" i="3"/>
  <c r="AY1457" i="3"/>
  <c r="AX1457" i="3"/>
  <c r="AW1457" i="3"/>
  <c r="AV1457" i="3"/>
  <c r="AU1457" i="3"/>
  <c r="AT1457" i="3"/>
  <c r="AS1457" i="3"/>
  <c r="AR1457" i="3"/>
  <c r="AQ1457" i="3"/>
  <c r="AP1457" i="3"/>
  <c r="AO1457" i="3"/>
  <c r="AN1457" i="3"/>
  <c r="AM1457" i="3"/>
  <c r="AL1457" i="3"/>
  <c r="AK1457" i="3"/>
  <c r="AJ1457" i="3"/>
  <c r="AI1457" i="3"/>
  <c r="AH1457" i="3"/>
  <c r="AG1457" i="3"/>
  <c r="AF1457" i="3"/>
  <c r="AD1457" i="3"/>
  <c r="AC1457" i="3"/>
  <c r="AA1457" i="3"/>
  <c r="Z1457" i="3"/>
  <c r="X1457" i="3"/>
  <c r="W1457" i="3"/>
  <c r="U1457" i="3"/>
  <c r="T1457" i="3"/>
  <c r="BC1456" i="3"/>
  <c r="BB1456" i="3"/>
  <c r="BA1456" i="3"/>
  <c r="AZ1456" i="3"/>
  <c r="AY1456" i="3"/>
  <c r="AX1456" i="3"/>
  <c r="AW1456" i="3"/>
  <c r="AV1456" i="3"/>
  <c r="AU1456" i="3"/>
  <c r="AT1456" i="3"/>
  <c r="AS1456" i="3"/>
  <c r="AR1456" i="3"/>
  <c r="AQ1456" i="3"/>
  <c r="AP1456" i="3"/>
  <c r="AO1456" i="3"/>
  <c r="AN1456" i="3"/>
  <c r="AM1456" i="3"/>
  <c r="AL1456" i="3"/>
  <c r="AK1456" i="3"/>
  <c r="AJ1456" i="3"/>
  <c r="AI1456" i="3"/>
  <c r="AH1456" i="3"/>
  <c r="AG1456" i="3"/>
  <c r="AF1456" i="3"/>
  <c r="AD1456" i="3"/>
  <c r="AC1456" i="3"/>
  <c r="AA1456" i="3"/>
  <c r="Z1456" i="3"/>
  <c r="X1456" i="3"/>
  <c r="W1456" i="3"/>
  <c r="U1456" i="3"/>
  <c r="T1456" i="3"/>
  <c r="BC1455" i="3"/>
  <c r="BB1455" i="3"/>
  <c r="BA1455" i="3"/>
  <c r="AZ1455" i="3"/>
  <c r="AY1455" i="3"/>
  <c r="AX1455" i="3"/>
  <c r="AW1455" i="3"/>
  <c r="AV1455" i="3"/>
  <c r="AU1455" i="3"/>
  <c r="AT1455" i="3"/>
  <c r="AS1455" i="3"/>
  <c r="AR1455" i="3"/>
  <c r="AQ1455" i="3"/>
  <c r="AP1455" i="3"/>
  <c r="AO1455" i="3"/>
  <c r="AN1455" i="3"/>
  <c r="AM1455" i="3"/>
  <c r="AL1455" i="3"/>
  <c r="AK1455" i="3"/>
  <c r="AJ1455" i="3"/>
  <c r="AI1455" i="3"/>
  <c r="AH1455" i="3"/>
  <c r="AG1455" i="3"/>
  <c r="AF1455" i="3"/>
  <c r="AD1455" i="3"/>
  <c r="AC1455" i="3"/>
  <c r="AA1455" i="3"/>
  <c r="Z1455" i="3"/>
  <c r="X1455" i="3"/>
  <c r="W1455" i="3"/>
  <c r="U1455" i="3"/>
  <c r="T1455" i="3"/>
  <c r="BC1454" i="3"/>
  <c r="BB1454" i="3"/>
  <c r="BA1454" i="3"/>
  <c r="AZ1454" i="3"/>
  <c r="AY1454" i="3"/>
  <c r="AX1454" i="3"/>
  <c r="AW1454" i="3"/>
  <c r="AV1454" i="3"/>
  <c r="AU1454" i="3"/>
  <c r="AT1454" i="3"/>
  <c r="AS1454" i="3"/>
  <c r="AR1454" i="3"/>
  <c r="AQ1454" i="3"/>
  <c r="AP1454" i="3"/>
  <c r="AO1454" i="3"/>
  <c r="AN1454" i="3"/>
  <c r="AM1454" i="3"/>
  <c r="AL1454" i="3"/>
  <c r="AK1454" i="3"/>
  <c r="AJ1454" i="3"/>
  <c r="AI1454" i="3"/>
  <c r="AH1454" i="3"/>
  <c r="AG1454" i="3"/>
  <c r="AF1454" i="3"/>
  <c r="AD1454" i="3"/>
  <c r="AC1454" i="3"/>
  <c r="AA1454" i="3"/>
  <c r="Z1454" i="3"/>
  <c r="X1454" i="3"/>
  <c r="W1454" i="3"/>
  <c r="U1454" i="3"/>
  <c r="T1454" i="3"/>
  <c r="BC1453" i="3"/>
  <c r="BB1453" i="3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D1453" i="3"/>
  <c r="AC1453" i="3"/>
  <c r="AA1453" i="3"/>
  <c r="Z1453" i="3"/>
  <c r="X1453" i="3"/>
  <c r="W1453" i="3"/>
  <c r="U1453" i="3"/>
  <c r="T1453" i="3"/>
  <c r="BC1452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D1452" i="3"/>
  <c r="AC1452" i="3"/>
  <c r="AA1452" i="3"/>
  <c r="Z1452" i="3"/>
  <c r="X1452" i="3"/>
  <c r="W1452" i="3"/>
  <c r="U1452" i="3"/>
  <c r="T1452" i="3"/>
  <c r="BC1451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D1451" i="3"/>
  <c r="AC1451" i="3"/>
  <c r="AA1451" i="3"/>
  <c r="Z1451" i="3"/>
  <c r="X1451" i="3"/>
  <c r="W1451" i="3"/>
  <c r="U1451" i="3"/>
  <c r="T1451" i="3"/>
  <c r="BC1450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D1450" i="3"/>
  <c r="AC1450" i="3"/>
  <c r="AA1450" i="3"/>
  <c r="Z1450" i="3"/>
  <c r="X1450" i="3"/>
  <c r="W1450" i="3"/>
  <c r="U1450" i="3"/>
  <c r="T1450" i="3"/>
  <c r="BC1449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D1449" i="3"/>
  <c r="AC1449" i="3"/>
  <c r="AA1449" i="3"/>
  <c r="Z1449" i="3"/>
  <c r="X1449" i="3"/>
  <c r="W1449" i="3"/>
  <c r="U1449" i="3"/>
  <c r="T1449" i="3"/>
  <c r="BC1448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D1448" i="3"/>
  <c r="AC1448" i="3"/>
  <c r="AA1448" i="3"/>
  <c r="Z1448" i="3"/>
  <c r="X1448" i="3"/>
  <c r="W1448" i="3"/>
  <c r="U1448" i="3"/>
  <c r="T1448" i="3"/>
  <c r="BC1447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D1447" i="3"/>
  <c r="AC1447" i="3"/>
  <c r="AA1447" i="3"/>
  <c r="Z1447" i="3"/>
  <c r="X1447" i="3"/>
  <c r="W1447" i="3"/>
  <c r="U1447" i="3"/>
  <c r="T1447" i="3"/>
  <c r="BC1446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D1446" i="3"/>
  <c r="AC1446" i="3"/>
  <c r="AA1446" i="3"/>
  <c r="Z1446" i="3"/>
  <c r="X1446" i="3"/>
  <c r="W1446" i="3"/>
  <c r="U1446" i="3"/>
  <c r="T1446" i="3"/>
  <c r="BC1445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D1445" i="3"/>
  <c r="AC1445" i="3"/>
  <c r="AA1445" i="3"/>
  <c r="Z1445" i="3"/>
  <c r="X1445" i="3"/>
  <c r="W1445" i="3"/>
  <c r="U1445" i="3"/>
  <c r="T1445" i="3"/>
  <c r="BC1444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D1444" i="3"/>
  <c r="AC1444" i="3"/>
  <c r="AA1444" i="3"/>
  <c r="Z1444" i="3"/>
  <c r="X1444" i="3"/>
  <c r="W1444" i="3"/>
  <c r="U1444" i="3"/>
  <c r="T1444" i="3"/>
  <c r="BC1443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D1443" i="3"/>
  <c r="AC1443" i="3"/>
  <c r="AA1443" i="3"/>
  <c r="Z1443" i="3"/>
  <c r="X1443" i="3"/>
  <c r="W1443" i="3"/>
  <c r="U1443" i="3"/>
  <c r="T1443" i="3"/>
  <c r="BC1442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D1442" i="3"/>
  <c r="AC1442" i="3"/>
  <c r="AA1442" i="3"/>
  <c r="Z1442" i="3"/>
  <c r="X1442" i="3"/>
  <c r="W1442" i="3"/>
  <c r="U1442" i="3"/>
  <c r="T1442" i="3"/>
  <c r="BC1441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D1441" i="3"/>
  <c r="AC1441" i="3"/>
  <c r="AA1441" i="3"/>
  <c r="Z1441" i="3"/>
  <c r="X1441" i="3"/>
  <c r="W1441" i="3"/>
  <c r="U1441" i="3"/>
  <c r="T1441" i="3"/>
  <c r="BC1440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D1440" i="3"/>
  <c r="AC1440" i="3"/>
  <c r="AA1440" i="3"/>
  <c r="Z1440" i="3"/>
  <c r="X1440" i="3"/>
  <c r="W1440" i="3"/>
  <c r="U1440" i="3"/>
  <c r="T1440" i="3"/>
  <c r="BC1439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D1439" i="3"/>
  <c r="AC1439" i="3"/>
  <c r="AA1439" i="3"/>
  <c r="Z1439" i="3"/>
  <c r="X1439" i="3"/>
  <c r="W1439" i="3"/>
  <c r="U1439" i="3"/>
  <c r="T1439" i="3"/>
  <c r="BC1438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D1438" i="3"/>
  <c r="AC1438" i="3"/>
  <c r="AA1438" i="3"/>
  <c r="Z1438" i="3"/>
  <c r="X1438" i="3"/>
  <c r="W1438" i="3"/>
  <c r="U1438" i="3"/>
  <c r="T1438" i="3"/>
  <c r="BC1437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D1437" i="3"/>
  <c r="AC1437" i="3"/>
  <c r="AA1437" i="3"/>
  <c r="Z1437" i="3"/>
  <c r="X1437" i="3"/>
  <c r="W1437" i="3"/>
  <c r="U1437" i="3"/>
  <c r="T1437" i="3"/>
  <c r="BC1436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D1436" i="3"/>
  <c r="AC1436" i="3"/>
  <c r="AA1436" i="3"/>
  <c r="Z1436" i="3"/>
  <c r="X1436" i="3"/>
  <c r="W1436" i="3"/>
  <c r="U1436" i="3"/>
  <c r="T1436" i="3"/>
  <c r="BC1435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D1435" i="3"/>
  <c r="AC1435" i="3"/>
  <c r="AA1435" i="3"/>
  <c r="Z1435" i="3"/>
  <c r="X1435" i="3"/>
  <c r="W1435" i="3"/>
  <c r="U1435" i="3"/>
  <c r="T1435" i="3"/>
  <c r="BC1434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D1434" i="3"/>
  <c r="AC1434" i="3"/>
  <c r="AA1434" i="3"/>
  <c r="Z1434" i="3"/>
  <c r="X1434" i="3"/>
  <c r="W1434" i="3"/>
  <c r="U1434" i="3"/>
  <c r="T1434" i="3"/>
  <c r="BC1433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D1433" i="3"/>
  <c r="AC1433" i="3"/>
  <c r="AA1433" i="3"/>
  <c r="Z1433" i="3"/>
  <c r="X1433" i="3"/>
  <c r="W1433" i="3"/>
  <c r="U1433" i="3"/>
  <c r="T1433" i="3"/>
  <c r="BC1432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D1432" i="3"/>
  <c r="AC1432" i="3"/>
  <c r="AA1432" i="3"/>
  <c r="Z1432" i="3"/>
  <c r="X1432" i="3"/>
  <c r="W1432" i="3"/>
  <c r="U1432" i="3"/>
  <c r="T1432" i="3"/>
  <c r="BC1431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D1431" i="3"/>
  <c r="AC1431" i="3"/>
  <c r="AA1431" i="3"/>
  <c r="Z1431" i="3"/>
  <c r="X1431" i="3"/>
  <c r="W1431" i="3"/>
  <c r="U1431" i="3"/>
  <c r="T1431" i="3"/>
  <c r="BC1430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D1430" i="3"/>
  <c r="AC1430" i="3"/>
  <c r="AA1430" i="3"/>
  <c r="Z1430" i="3"/>
  <c r="X1430" i="3"/>
  <c r="W1430" i="3"/>
  <c r="U1430" i="3"/>
  <c r="T1430" i="3"/>
  <c r="BC1429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D1429" i="3"/>
  <c r="AC1429" i="3"/>
  <c r="AA1429" i="3"/>
  <c r="Z1429" i="3"/>
  <c r="X1429" i="3"/>
  <c r="W1429" i="3"/>
  <c r="U1429" i="3"/>
  <c r="T1429" i="3"/>
  <c r="BC1428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D1428" i="3"/>
  <c r="AC1428" i="3"/>
  <c r="AA1428" i="3"/>
  <c r="Z1428" i="3"/>
  <c r="X1428" i="3"/>
  <c r="W1428" i="3"/>
  <c r="U1428" i="3"/>
  <c r="T1428" i="3"/>
  <c r="BC1427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D1427" i="3"/>
  <c r="AC1427" i="3"/>
  <c r="AA1427" i="3"/>
  <c r="Z1427" i="3"/>
  <c r="X1427" i="3"/>
  <c r="W1427" i="3"/>
  <c r="U1427" i="3"/>
  <c r="T1427" i="3"/>
  <c r="BC1426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D1426" i="3"/>
  <c r="AC1426" i="3"/>
  <c r="AA1426" i="3"/>
  <c r="Z1426" i="3"/>
  <c r="X1426" i="3"/>
  <c r="W1426" i="3"/>
  <c r="U1426" i="3"/>
  <c r="T1426" i="3"/>
  <c r="BC1425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D1425" i="3"/>
  <c r="AC1425" i="3"/>
  <c r="AA1425" i="3"/>
  <c r="Z1425" i="3"/>
  <c r="X1425" i="3"/>
  <c r="W1425" i="3"/>
  <c r="U1425" i="3"/>
  <c r="T1425" i="3"/>
  <c r="BC1424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D1424" i="3"/>
  <c r="AC1424" i="3"/>
  <c r="AA1424" i="3"/>
  <c r="Z1424" i="3"/>
  <c r="X1424" i="3"/>
  <c r="W1424" i="3"/>
  <c r="U1424" i="3"/>
  <c r="T1424" i="3"/>
  <c r="BC1423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D1423" i="3"/>
  <c r="AC1423" i="3"/>
  <c r="AA1423" i="3"/>
  <c r="Z1423" i="3"/>
  <c r="X1423" i="3"/>
  <c r="W1423" i="3"/>
  <c r="U1423" i="3"/>
  <c r="T1423" i="3"/>
  <c r="BC1422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D1422" i="3"/>
  <c r="AC1422" i="3"/>
  <c r="AA1422" i="3"/>
  <c r="Z1422" i="3"/>
  <c r="X1422" i="3"/>
  <c r="W1422" i="3"/>
  <c r="U1422" i="3"/>
  <c r="T1422" i="3"/>
  <c r="BC1421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D1421" i="3"/>
  <c r="AC1421" i="3"/>
  <c r="AA1421" i="3"/>
  <c r="Z1421" i="3"/>
  <c r="X1421" i="3"/>
  <c r="W1421" i="3"/>
  <c r="U1421" i="3"/>
  <c r="T1421" i="3"/>
  <c r="BC1420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D1420" i="3"/>
  <c r="AC1420" i="3"/>
  <c r="AA1420" i="3"/>
  <c r="Z1420" i="3"/>
  <c r="X1420" i="3"/>
  <c r="W1420" i="3"/>
  <c r="U1420" i="3"/>
  <c r="T1420" i="3"/>
  <c r="BC1419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D1419" i="3"/>
  <c r="AC1419" i="3"/>
  <c r="AA1419" i="3"/>
  <c r="Z1419" i="3"/>
  <c r="X1419" i="3"/>
  <c r="W1419" i="3"/>
  <c r="U1419" i="3"/>
  <c r="T1419" i="3"/>
  <c r="BC1418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D1418" i="3"/>
  <c r="AC1418" i="3"/>
  <c r="AA1418" i="3"/>
  <c r="Z1418" i="3"/>
  <c r="X1418" i="3"/>
  <c r="W1418" i="3"/>
  <c r="U1418" i="3"/>
  <c r="T1418" i="3"/>
  <c r="BC1417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D1417" i="3"/>
  <c r="AC1417" i="3"/>
  <c r="AA1417" i="3"/>
  <c r="Z1417" i="3"/>
  <c r="X1417" i="3"/>
  <c r="W1417" i="3"/>
  <c r="U1417" i="3"/>
  <c r="T1417" i="3"/>
  <c r="BC1416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D1416" i="3"/>
  <c r="AC1416" i="3"/>
  <c r="AA1416" i="3"/>
  <c r="Z1416" i="3"/>
  <c r="X1416" i="3"/>
  <c r="W1416" i="3"/>
  <c r="U1416" i="3"/>
  <c r="T1416" i="3"/>
  <c r="BC1415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D1415" i="3"/>
  <c r="AC1415" i="3"/>
  <c r="AA1415" i="3"/>
  <c r="Z1415" i="3"/>
  <c r="X1415" i="3"/>
  <c r="W1415" i="3"/>
  <c r="U1415" i="3"/>
  <c r="T1415" i="3"/>
  <c r="BC1414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D1414" i="3"/>
  <c r="AC1414" i="3"/>
  <c r="AA1414" i="3"/>
  <c r="Z1414" i="3"/>
  <c r="X1414" i="3"/>
  <c r="W1414" i="3"/>
  <c r="U1414" i="3"/>
  <c r="T1414" i="3"/>
  <c r="BC1413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D1413" i="3"/>
  <c r="AC1413" i="3"/>
  <c r="AA1413" i="3"/>
  <c r="Z1413" i="3"/>
  <c r="X1413" i="3"/>
  <c r="W1413" i="3"/>
  <c r="U1413" i="3"/>
  <c r="T1413" i="3"/>
  <c r="BC1412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D1412" i="3"/>
  <c r="AC1412" i="3"/>
  <c r="AA1412" i="3"/>
  <c r="Z1412" i="3"/>
  <c r="X1412" i="3"/>
  <c r="W1412" i="3"/>
  <c r="U1412" i="3"/>
  <c r="T1412" i="3"/>
  <c r="BC1411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D1411" i="3"/>
  <c r="AC1411" i="3"/>
  <c r="AA1411" i="3"/>
  <c r="Z1411" i="3"/>
  <c r="X1411" i="3"/>
  <c r="W1411" i="3"/>
  <c r="U1411" i="3"/>
  <c r="T1411" i="3"/>
  <c r="BC1410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D1410" i="3"/>
  <c r="AC1410" i="3"/>
  <c r="AA1410" i="3"/>
  <c r="Z1410" i="3"/>
  <c r="X1410" i="3"/>
  <c r="W1410" i="3"/>
  <c r="U1410" i="3"/>
  <c r="T1410" i="3"/>
  <c r="BC1409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D1409" i="3"/>
  <c r="AC1409" i="3"/>
  <c r="AA1409" i="3"/>
  <c r="Z1409" i="3"/>
  <c r="X1409" i="3"/>
  <c r="W1409" i="3"/>
  <c r="U1409" i="3"/>
  <c r="T1409" i="3"/>
  <c r="BC1408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D1408" i="3"/>
  <c r="AC1408" i="3"/>
  <c r="AA1408" i="3"/>
  <c r="Z1408" i="3"/>
  <c r="X1408" i="3"/>
  <c r="W1408" i="3"/>
  <c r="U1408" i="3"/>
  <c r="T1408" i="3"/>
  <c r="BC1407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D1407" i="3"/>
  <c r="AC1407" i="3"/>
  <c r="AA1407" i="3"/>
  <c r="Z1407" i="3"/>
  <c r="X1407" i="3"/>
  <c r="W1407" i="3"/>
  <c r="U1407" i="3"/>
  <c r="T1407" i="3"/>
  <c r="BC1406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D1406" i="3"/>
  <c r="AC1406" i="3"/>
  <c r="AA1406" i="3"/>
  <c r="Z1406" i="3"/>
  <c r="X1406" i="3"/>
  <c r="W1406" i="3"/>
  <c r="U1406" i="3"/>
  <c r="T1406" i="3"/>
  <c r="BC1405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D1405" i="3"/>
  <c r="AC1405" i="3"/>
  <c r="AA1405" i="3"/>
  <c r="Z1405" i="3"/>
  <c r="X1405" i="3"/>
  <c r="W1405" i="3"/>
  <c r="U1405" i="3"/>
  <c r="T1405" i="3"/>
  <c r="BC1404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D1404" i="3"/>
  <c r="AC1404" i="3"/>
  <c r="AA1404" i="3"/>
  <c r="Z1404" i="3"/>
  <c r="X1404" i="3"/>
  <c r="W1404" i="3"/>
  <c r="U1404" i="3"/>
  <c r="T1404" i="3"/>
  <c r="BC1403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D1403" i="3"/>
  <c r="AC1403" i="3"/>
  <c r="AA1403" i="3"/>
  <c r="Z1403" i="3"/>
  <c r="X1403" i="3"/>
  <c r="W1403" i="3"/>
  <c r="U1403" i="3"/>
  <c r="T1403" i="3"/>
  <c r="BC1402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D1402" i="3"/>
  <c r="AC1402" i="3"/>
  <c r="AA1402" i="3"/>
  <c r="Z1402" i="3"/>
  <c r="X1402" i="3"/>
  <c r="W1402" i="3"/>
  <c r="U1402" i="3"/>
  <c r="T1402" i="3"/>
  <c r="BC1401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D1401" i="3"/>
  <c r="AC1401" i="3"/>
  <c r="AA1401" i="3"/>
  <c r="Z1401" i="3"/>
  <c r="X1401" i="3"/>
  <c r="W1401" i="3"/>
  <c r="U1401" i="3"/>
  <c r="T1401" i="3"/>
  <c r="BC1400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D1400" i="3"/>
  <c r="AC1400" i="3"/>
  <c r="AA1400" i="3"/>
  <c r="Z1400" i="3"/>
  <c r="X1400" i="3"/>
  <c r="W1400" i="3"/>
  <c r="U1400" i="3"/>
  <c r="T1400" i="3"/>
  <c r="BC1399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D1399" i="3"/>
  <c r="AC1399" i="3"/>
  <c r="AA1399" i="3"/>
  <c r="Z1399" i="3"/>
  <c r="X1399" i="3"/>
  <c r="W1399" i="3"/>
  <c r="U1399" i="3"/>
  <c r="T1399" i="3"/>
  <c r="BC1398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D1398" i="3"/>
  <c r="AC1398" i="3"/>
  <c r="AA1398" i="3"/>
  <c r="Z1398" i="3"/>
  <c r="X1398" i="3"/>
  <c r="W1398" i="3"/>
  <c r="U1398" i="3"/>
  <c r="T1398" i="3"/>
  <c r="BC1397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D1397" i="3"/>
  <c r="AC1397" i="3"/>
  <c r="AA1397" i="3"/>
  <c r="Z1397" i="3"/>
  <c r="X1397" i="3"/>
  <c r="W1397" i="3"/>
  <c r="U1397" i="3"/>
  <c r="T1397" i="3"/>
  <c r="BC1396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D1396" i="3"/>
  <c r="AC1396" i="3"/>
  <c r="AA1396" i="3"/>
  <c r="Z1396" i="3"/>
  <c r="X1396" i="3"/>
  <c r="W1396" i="3"/>
  <c r="U1396" i="3"/>
  <c r="T1396" i="3"/>
  <c r="BC1395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D1395" i="3"/>
  <c r="AC1395" i="3"/>
  <c r="AA1395" i="3"/>
  <c r="Z1395" i="3"/>
  <c r="X1395" i="3"/>
  <c r="W1395" i="3"/>
  <c r="U1395" i="3"/>
  <c r="T1395" i="3"/>
  <c r="BC1394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D1394" i="3"/>
  <c r="AC1394" i="3"/>
  <c r="AA1394" i="3"/>
  <c r="Z1394" i="3"/>
  <c r="X1394" i="3"/>
  <c r="W1394" i="3"/>
  <c r="U1394" i="3"/>
  <c r="T1394" i="3"/>
  <c r="BC1393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D1393" i="3"/>
  <c r="AC1393" i="3"/>
  <c r="AA1393" i="3"/>
  <c r="Z1393" i="3"/>
  <c r="X1393" i="3"/>
  <c r="W1393" i="3"/>
  <c r="U1393" i="3"/>
  <c r="T1393" i="3"/>
  <c r="BC1392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D1392" i="3"/>
  <c r="AC1392" i="3"/>
  <c r="AA1392" i="3"/>
  <c r="Z1392" i="3"/>
  <c r="X1392" i="3"/>
  <c r="W1392" i="3"/>
  <c r="U1392" i="3"/>
  <c r="T1392" i="3"/>
  <c r="BC1391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D1391" i="3"/>
  <c r="AC1391" i="3"/>
  <c r="AA1391" i="3"/>
  <c r="Z1391" i="3"/>
  <c r="X1391" i="3"/>
  <c r="W1391" i="3"/>
  <c r="U1391" i="3"/>
  <c r="T1391" i="3"/>
  <c r="BC1390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D1390" i="3"/>
  <c r="AC1390" i="3"/>
  <c r="AA1390" i="3"/>
  <c r="Z1390" i="3"/>
  <c r="X1390" i="3"/>
  <c r="W1390" i="3"/>
  <c r="U1390" i="3"/>
  <c r="T1390" i="3"/>
  <c r="BC1389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D1389" i="3"/>
  <c r="AC1389" i="3"/>
  <c r="AA1389" i="3"/>
  <c r="Z1389" i="3"/>
  <c r="X1389" i="3"/>
  <c r="W1389" i="3"/>
  <c r="U1389" i="3"/>
  <c r="T1389" i="3"/>
  <c r="BC1388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D1388" i="3"/>
  <c r="AC1388" i="3"/>
  <c r="AA1388" i="3"/>
  <c r="Z1388" i="3"/>
  <c r="X1388" i="3"/>
  <c r="W1388" i="3"/>
  <c r="U1388" i="3"/>
  <c r="T1388" i="3"/>
  <c r="BC1387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D1387" i="3"/>
  <c r="AC1387" i="3"/>
  <c r="AA1387" i="3"/>
  <c r="Z1387" i="3"/>
  <c r="X1387" i="3"/>
  <c r="W1387" i="3"/>
  <c r="U1387" i="3"/>
  <c r="T1387" i="3"/>
  <c r="BC1386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D1386" i="3"/>
  <c r="AC1386" i="3"/>
  <c r="AA1386" i="3"/>
  <c r="Z1386" i="3"/>
  <c r="X1386" i="3"/>
  <c r="W1386" i="3"/>
  <c r="U1386" i="3"/>
  <c r="T1386" i="3"/>
  <c r="BC1385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D1385" i="3"/>
  <c r="AC1385" i="3"/>
  <c r="AA1385" i="3"/>
  <c r="Z1385" i="3"/>
  <c r="X1385" i="3"/>
  <c r="W1385" i="3"/>
  <c r="U1385" i="3"/>
  <c r="T1385" i="3"/>
  <c r="BC1384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D1384" i="3"/>
  <c r="AC1384" i="3"/>
  <c r="AA1384" i="3"/>
  <c r="Z1384" i="3"/>
  <c r="X1384" i="3"/>
  <c r="W1384" i="3"/>
  <c r="U1384" i="3"/>
  <c r="T1384" i="3"/>
  <c r="BC1383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D1383" i="3"/>
  <c r="AC1383" i="3"/>
  <c r="AA1383" i="3"/>
  <c r="Z1383" i="3"/>
  <c r="X1383" i="3"/>
  <c r="W1383" i="3"/>
  <c r="U1383" i="3"/>
  <c r="T1383" i="3"/>
  <c r="BC1382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D1382" i="3"/>
  <c r="AC1382" i="3"/>
  <c r="AA1382" i="3"/>
  <c r="Z1382" i="3"/>
  <c r="X1382" i="3"/>
  <c r="W1382" i="3"/>
  <c r="U1382" i="3"/>
  <c r="T1382" i="3"/>
  <c r="BC1381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D1381" i="3"/>
  <c r="AC1381" i="3"/>
  <c r="AA1381" i="3"/>
  <c r="Z1381" i="3"/>
  <c r="X1381" i="3"/>
  <c r="W1381" i="3"/>
  <c r="U1381" i="3"/>
  <c r="T1381" i="3"/>
  <c r="BC1380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D1380" i="3"/>
  <c r="AC1380" i="3"/>
  <c r="AA1380" i="3"/>
  <c r="Z1380" i="3"/>
  <c r="X1380" i="3"/>
  <c r="W1380" i="3"/>
  <c r="U1380" i="3"/>
  <c r="T1380" i="3"/>
  <c r="BC1379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D1379" i="3"/>
  <c r="AC1379" i="3"/>
  <c r="AA1379" i="3"/>
  <c r="Z1379" i="3"/>
  <c r="X1379" i="3"/>
  <c r="W1379" i="3"/>
  <c r="U1379" i="3"/>
  <c r="T1379" i="3"/>
  <c r="BC1378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D1378" i="3"/>
  <c r="AC1378" i="3"/>
  <c r="AA1378" i="3"/>
  <c r="Z1378" i="3"/>
  <c r="X1378" i="3"/>
  <c r="W1378" i="3"/>
  <c r="U1378" i="3"/>
  <c r="T1378" i="3"/>
  <c r="BC1377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D1377" i="3"/>
  <c r="AC1377" i="3"/>
  <c r="AA1377" i="3"/>
  <c r="Z1377" i="3"/>
  <c r="X1377" i="3"/>
  <c r="W1377" i="3"/>
  <c r="U1377" i="3"/>
  <c r="T1377" i="3"/>
  <c r="BC1376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D1376" i="3"/>
  <c r="AC1376" i="3"/>
  <c r="AA1376" i="3"/>
  <c r="Z1376" i="3"/>
  <c r="X1376" i="3"/>
  <c r="W1376" i="3"/>
  <c r="U1376" i="3"/>
  <c r="T1376" i="3"/>
  <c r="BC1375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D1375" i="3"/>
  <c r="AC1375" i="3"/>
  <c r="AA1375" i="3"/>
  <c r="Z1375" i="3"/>
  <c r="X1375" i="3"/>
  <c r="W1375" i="3"/>
  <c r="U1375" i="3"/>
  <c r="T1375" i="3"/>
  <c r="BC1374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D1374" i="3"/>
  <c r="AC1374" i="3"/>
  <c r="AA1374" i="3"/>
  <c r="Z1374" i="3"/>
  <c r="X1374" i="3"/>
  <c r="W1374" i="3"/>
  <c r="U1374" i="3"/>
  <c r="T1374" i="3"/>
  <c r="BC1373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D1373" i="3"/>
  <c r="AC1373" i="3"/>
  <c r="AA1373" i="3"/>
  <c r="Z1373" i="3"/>
  <c r="X1373" i="3"/>
  <c r="W1373" i="3"/>
  <c r="U1373" i="3"/>
  <c r="T1373" i="3"/>
  <c r="BC1372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D1372" i="3"/>
  <c r="AC1372" i="3"/>
  <c r="AA1372" i="3"/>
  <c r="Z1372" i="3"/>
  <c r="X1372" i="3"/>
  <c r="W1372" i="3"/>
  <c r="U1372" i="3"/>
  <c r="T1372" i="3"/>
  <c r="BC1371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D1371" i="3"/>
  <c r="AC1371" i="3"/>
  <c r="AA1371" i="3"/>
  <c r="Z1371" i="3"/>
  <c r="X1371" i="3"/>
  <c r="W1371" i="3"/>
  <c r="U1371" i="3"/>
  <c r="T1371" i="3"/>
  <c r="BC1370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D1370" i="3"/>
  <c r="AC1370" i="3"/>
  <c r="AA1370" i="3"/>
  <c r="Z1370" i="3"/>
  <c r="X1370" i="3"/>
  <c r="W1370" i="3"/>
  <c r="U1370" i="3"/>
  <c r="T1370" i="3"/>
  <c r="BC1369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D1369" i="3"/>
  <c r="AC1369" i="3"/>
  <c r="AA1369" i="3"/>
  <c r="Z1369" i="3"/>
  <c r="X1369" i="3"/>
  <c r="W1369" i="3"/>
  <c r="U1369" i="3"/>
  <c r="T1369" i="3"/>
  <c r="BC1368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D1368" i="3"/>
  <c r="AC1368" i="3"/>
  <c r="AA1368" i="3"/>
  <c r="Z1368" i="3"/>
  <c r="X1368" i="3"/>
  <c r="W1368" i="3"/>
  <c r="U1368" i="3"/>
  <c r="T1368" i="3"/>
  <c r="BC1367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D1367" i="3"/>
  <c r="AC1367" i="3"/>
  <c r="AA1367" i="3"/>
  <c r="Z1367" i="3"/>
  <c r="X1367" i="3"/>
  <c r="W1367" i="3"/>
  <c r="U1367" i="3"/>
  <c r="T1367" i="3"/>
  <c r="BC1366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D1366" i="3"/>
  <c r="AC1366" i="3"/>
  <c r="AA1366" i="3"/>
  <c r="Z1366" i="3"/>
  <c r="X1366" i="3"/>
  <c r="W1366" i="3"/>
  <c r="U1366" i="3"/>
  <c r="T1366" i="3"/>
  <c r="BC1365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D1365" i="3"/>
  <c r="AC1365" i="3"/>
  <c r="AA1365" i="3"/>
  <c r="Z1365" i="3"/>
  <c r="X1365" i="3"/>
  <c r="W1365" i="3"/>
  <c r="U1365" i="3"/>
  <c r="T1365" i="3"/>
  <c r="BC1364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D1364" i="3"/>
  <c r="AC1364" i="3"/>
  <c r="AA1364" i="3"/>
  <c r="Z1364" i="3"/>
  <c r="X1364" i="3"/>
  <c r="W1364" i="3"/>
  <c r="U1364" i="3"/>
  <c r="T1364" i="3"/>
  <c r="BC1363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D1363" i="3"/>
  <c r="AC1363" i="3"/>
  <c r="AA1363" i="3"/>
  <c r="Z1363" i="3"/>
  <c r="X1363" i="3"/>
  <c r="W1363" i="3"/>
  <c r="U1363" i="3"/>
  <c r="T1363" i="3"/>
  <c r="BC1362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D1362" i="3"/>
  <c r="AC1362" i="3"/>
  <c r="AA1362" i="3"/>
  <c r="Z1362" i="3"/>
  <c r="X1362" i="3"/>
  <c r="W1362" i="3"/>
  <c r="U1362" i="3"/>
  <c r="T1362" i="3"/>
  <c r="BC1361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D1361" i="3"/>
  <c r="AC1361" i="3"/>
  <c r="AA1361" i="3"/>
  <c r="Z1361" i="3"/>
  <c r="X1361" i="3"/>
  <c r="W1361" i="3"/>
  <c r="U1361" i="3"/>
  <c r="T1361" i="3"/>
  <c r="BC1360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D1360" i="3"/>
  <c r="AC1360" i="3"/>
  <c r="AA1360" i="3"/>
  <c r="Z1360" i="3"/>
  <c r="X1360" i="3"/>
  <c r="W1360" i="3"/>
  <c r="U1360" i="3"/>
  <c r="T1360" i="3"/>
  <c r="BC1359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D1359" i="3"/>
  <c r="AC1359" i="3"/>
  <c r="AA1359" i="3"/>
  <c r="Z1359" i="3"/>
  <c r="X1359" i="3"/>
  <c r="W1359" i="3"/>
  <c r="U1359" i="3"/>
  <c r="T1359" i="3"/>
  <c r="BC1358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D1358" i="3"/>
  <c r="AC1358" i="3"/>
  <c r="AA1358" i="3"/>
  <c r="Z1358" i="3"/>
  <c r="X1358" i="3"/>
  <c r="W1358" i="3"/>
  <c r="U1358" i="3"/>
  <c r="T1358" i="3"/>
  <c r="BC1357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D1357" i="3"/>
  <c r="AC1357" i="3"/>
  <c r="AA1357" i="3"/>
  <c r="Z1357" i="3"/>
  <c r="X1357" i="3"/>
  <c r="W1357" i="3"/>
  <c r="U1357" i="3"/>
  <c r="T1357" i="3"/>
  <c r="BC1356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D1356" i="3"/>
  <c r="AC1356" i="3"/>
  <c r="AA1356" i="3"/>
  <c r="Z1356" i="3"/>
  <c r="X1356" i="3"/>
  <c r="W1356" i="3"/>
  <c r="U1356" i="3"/>
  <c r="T1356" i="3"/>
  <c r="BC1355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D1355" i="3"/>
  <c r="AC1355" i="3"/>
  <c r="AA1355" i="3"/>
  <c r="Z1355" i="3"/>
  <c r="X1355" i="3"/>
  <c r="W1355" i="3"/>
  <c r="U1355" i="3"/>
  <c r="T1355" i="3"/>
  <c r="BC1354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D1354" i="3"/>
  <c r="AC1354" i="3"/>
  <c r="AA1354" i="3"/>
  <c r="Z1354" i="3"/>
  <c r="X1354" i="3"/>
  <c r="W1354" i="3"/>
  <c r="U1354" i="3"/>
  <c r="T1354" i="3"/>
  <c r="BC1353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D1353" i="3"/>
  <c r="AC1353" i="3"/>
  <c r="AA1353" i="3"/>
  <c r="Z1353" i="3"/>
  <c r="X1353" i="3"/>
  <c r="W1353" i="3"/>
  <c r="U1353" i="3"/>
  <c r="T1353" i="3"/>
  <c r="BC1352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D1352" i="3"/>
  <c r="AC1352" i="3"/>
  <c r="AA1352" i="3"/>
  <c r="Z1352" i="3"/>
  <c r="X1352" i="3"/>
  <c r="W1352" i="3"/>
  <c r="U1352" i="3"/>
  <c r="T1352" i="3"/>
  <c r="BC1351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D1351" i="3"/>
  <c r="AC1351" i="3"/>
  <c r="AA1351" i="3"/>
  <c r="Z1351" i="3"/>
  <c r="X1351" i="3"/>
  <c r="W1351" i="3"/>
  <c r="U1351" i="3"/>
  <c r="T1351" i="3"/>
  <c r="BC1350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D1350" i="3"/>
  <c r="AC1350" i="3"/>
  <c r="AA1350" i="3"/>
  <c r="Z1350" i="3"/>
  <c r="X1350" i="3"/>
  <c r="W1350" i="3"/>
  <c r="U1350" i="3"/>
  <c r="T1350" i="3"/>
  <c r="BC1349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D1349" i="3"/>
  <c r="AC1349" i="3"/>
  <c r="AA1349" i="3"/>
  <c r="Z1349" i="3"/>
  <c r="X1349" i="3"/>
  <c r="W1349" i="3"/>
  <c r="U1349" i="3"/>
  <c r="T1349" i="3"/>
  <c r="BC1348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D1348" i="3"/>
  <c r="AC1348" i="3"/>
  <c r="AA1348" i="3"/>
  <c r="Z1348" i="3"/>
  <c r="X1348" i="3"/>
  <c r="W1348" i="3"/>
  <c r="U1348" i="3"/>
  <c r="T1348" i="3"/>
  <c r="BC1347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D1347" i="3"/>
  <c r="AC1347" i="3"/>
  <c r="AA1347" i="3"/>
  <c r="Z1347" i="3"/>
  <c r="X1347" i="3"/>
  <c r="W1347" i="3"/>
  <c r="U1347" i="3"/>
  <c r="T1347" i="3"/>
  <c r="BC1346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D1346" i="3"/>
  <c r="AC1346" i="3"/>
  <c r="AA1346" i="3"/>
  <c r="Z1346" i="3"/>
  <c r="X1346" i="3"/>
  <c r="W1346" i="3"/>
  <c r="U1346" i="3"/>
  <c r="T1346" i="3"/>
  <c r="BC1345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D1345" i="3"/>
  <c r="AC1345" i="3"/>
  <c r="AA1345" i="3"/>
  <c r="Z1345" i="3"/>
  <c r="X1345" i="3"/>
  <c r="W1345" i="3"/>
  <c r="U1345" i="3"/>
  <c r="T1345" i="3"/>
  <c r="BC1344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D1344" i="3"/>
  <c r="AC1344" i="3"/>
  <c r="AA1344" i="3"/>
  <c r="Z1344" i="3"/>
  <c r="X1344" i="3"/>
  <c r="W1344" i="3"/>
  <c r="U1344" i="3"/>
  <c r="T1344" i="3"/>
  <c r="BC1343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D1343" i="3"/>
  <c r="AC1343" i="3"/>
  <c r="AA1343" i="3"/>
  <c r="Z1343" i="3"/>
  <c r="X1343" i="3"/>
  <c r="W1343" i="3"/>
  <c r="U1343" i="3"/>
  <c r="T1343" i="3"/>
  <c r="BC1342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D1342" i="3"/>
  <c r="AC1342" i="3"/>
  <c r="AA1342" i="3"/>
  <c r="Z1342" i="3"/>
  <c r="X1342" i="3"/>
  <c r="W1342" i="3"/>
  <c r="U1342" i="3"/>
  <c r="T1342" i="3"/>
  <c r="BC1341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D1341" i="3"/>
  <c r="AC1341" i="3"/>
  <c r="AA1341" i="3"/>
  <c r="Z1341" i="3"/>
  <c r="X1341" i="3"/>
  <c r="W1341" i="3"/>
  <c r="U1341" i="3"/>
  <c r="T1341" i="3"/>
  <c r="BC1340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D1340" i="3"/>
  <c r="AC1340" i="3"/>
  <c r="AA1340" i="3"/>
  <c r="Z1340" i="3"/>
  <c r="X1340" i="3"/>
  <c r="W1340" i="3"/>
  <c r="U1340" i="3"/>
  <c r="T1340" i="3"/>
  <c r="BC1339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D1339" i="3"/>
  <c r="AC1339" i="3"/>
  <c r="AA1339" i="3"/>
  <c r="Z1339" i="3"/>
  <c r="X1339" i="3"/>
  <c r="W1339" i="3"/>
  <c r="U1339" i="3"/>
  <c r="T1339" i="3"/>
  <c r="BC1338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D1338" i="3"/>
  <c r="AC1338" i="3"/>
  <c r="AA1338" i="3"/>
  <c r="Z1338" i="3"/>
  <c r="X1338" i="3"/>
  <c r="W1338" i="3"/>
  <c r="U1338" i="3"/>
  <c r="T1338" i="3"/>
  <c r="BC1337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D1337" i="3"/>
  <c r="AC1337" i="3"/>
  <c r="AA1337" i="3"/>
  <c r="Z1337" i="3"/>
  <c r="X1337" i="3"/>
  <c r="W1337" i="3"/>
  <c r="U1337" i="3"/>
  <c r="T1337" i="3"/>
  <c r="BC1336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D1336" i="3"/>
  <c r="AC1336" i="3"/>
  <c r="AA1336" i="3"/>
  <c r="Z1336" i="3"/>
  <c r="X1336" i="3"/>
  <c r="W1336" i="3"/>
  <c r="U1336" i="3"/>
  <c r="T1336" i="3"/>
  <c r="BC1335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D1335" i="3"/>
  <c r="AC1335" i="3"/>
  <c r="AA1335" i="3"/>
  <c r="Z1335" i="3"/>
  <c r="X1335" i="3"/>
  <c r="W1335" i="3"/>
  <c r="U1335" i="3"/>
  <c r="T1335" i="3"/>
  <c r="BC1334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D1334" i="3"/>
  <c r="AC1334" i="3"/>
  <c r="AA1334" i="3"/>
  <c r="Z1334" i="3"/>
  <c r="X1334" i="3"/>
  <c r="W1334" i="3"/>
  <c r="U1334" i="3"/>
  <c r="T1334" i="3"/>
  <c r="BC1333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D1333" i="3"/>
  <c r="AC1333" i="3"/>
  <c r="AA1333" i="3"/>
  <c r="Z1333" i="3"/>
  <c r="X1333" i="3"/>
  <c r="W1333" i="3"/>
  <c r="U1333" i="3"/>
  <c r="T1333" i="3"/>
  <c r="BC1332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D1332" i="3"/>
  <c r="AC1332" i="3"/>
  <c r="AA1332" i="3"/>
  <c r="Z1332" i="3"/>
  <c r="X1332" i="3"/>
  <c r="W1332" i="3"/>
  <c r="U1332" i="3"/>
  <c r="T1332" i="3"/>
  <c r="BC1331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D1331" i="3"/>
  <c r="AC1331" i="3"/>
  <c r="AA1331" i="3"/>
  <c r="Z1331" i="3"/>
  <c r="X1331" i="3"/>
  <c r="W1331" i="3"/>
  <c r="U1331" i="3"/>
  <c r="T1331" i="3"/>
  <c r="BC1330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D1330" i="3"/>
  <c r="AC1330" i="3"/>
  <c r="AA1330" i="3"/>
  <c r="Z1330" i="3"/>
  <c r="X1330" i="3"/>
  <c r="W1330" i="3"/>
  <c r="U1330" i="3"/>
  <c r="T1330" i="3"/>
  <c r="BC1329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D1329" i="3"/>
  <c r="AC1329" i="3"/>
  <c r="AA1329" i="3"/>
  <c r="Z1329" i="3"/>
  <c r="X1329" i="3"/>
  <c r="W1329" i="3"/>
  <c r="U1329" i="3"/>
  <c r="T1329" i="3"/>
  <c r="BC1328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D1328" i="3"/>
  <c r="AC1328" i="3"/>
  <c r="AA1328" i="3"/>
  <c r="Z1328" i="3"/>
  <c r="X1328" i="3"/>
  <c r="W1328" i="3"/>
  <c r="U1328" i="3"/>
  <c r="T1328" i="3"/>
  <c r="BC1327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D1327" i="3"/>
  <c r="AC1327" i="3"/>
  <c r="AA1327" i="3"/>
  <c r="Z1327" i="3"/>
  <c r="X1327" i="3"/>
  <c r="W1327" i="3"/>
  <c r="U1327" i="3"/>
  <c r="T1327" i="3"/>
  <c r="BC1326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D1326" i="3"/>
  <c r="AC1326" i="3"/>
  <c r="AA1326" i="3"/>
  <c r="Z1326" i="3"/>
  <c r="X1326" i="3"/>
  <c r="W1326" i="3"/>
  <c r="U1326" i="3"/>
  <c r="T1326" i="3"/>
  <c r="BC1325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D1325" i="3"/>
  <c r="AC1325" i="3"/>
  <c r="AA1325" i="3"/>
  <c r="Z1325" i="3"/>
  <c r="X1325" i="3"/>
  <c r="W1325" i="3"/>
  <c r="U1325" i="3"/>
  <c r="T1325" i="3"/>
  <c r="BC1324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D1324" i="3"/>
  <c r="AC1324" i="3"/>
  <c r="AA1324" i="3"/>
  <c r="Z1324" i="3"/>
  <c r="X1324" i="3"/>
  <c r="W1324" i="3"/>
  <c r="U1324" i="3"/>
  <c r="T1324" i="3"/>
  <c r="BC1323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D1323" i="3"/>
  <c r="AC1323" i="3"/>
  <c r="AA1323" i="3"/>
  <c r="Z1323" i="3"/>
  <c r="X1323" i="3"/>
  <c r="W1323" i="3"/>
  <c r="U1323" i="3"/>
  <c r="T1323" i="3"/>
  <c r="BC1322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D1322" i="3"/>
  <c r="AC1322" i="3"/>
  <c r="AA1322" i="3"/>
  <c r="Z1322" i="3"/>
  <c r="X1322" i="3"/>
  <c r="W1322" i="3"/>
  <c r="U1322" i="3"/>
  <c r="T1322" i="3"/>
  <c r="BC1321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D1321" i="3"/>
  <c r="AC1321" i="3"/>
  <c r="AA1321" i="3"/>
  <c r="Z1321" i="3"/>
  <c r="X1321" i="3"/>
  <c r="W1321" i="3"/>
  <c r="U1321" i="3"/>
  <c r="T1321" i="3"/>
  <c r="BC1320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D1320" i="3"/>
  <c r="AC1320" i="3"/>
  <c r="AA1320" i="3"/>
  <c r="Z1320" i="3"/>
  <c r="X1320" i="3"/>
  <c r="W1320" i="3"/>
  <c r="U1320" i="3"/>
  <c r="T1320" i="3"/>
  <c r="BC1319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D1319" i="3"/>
  <c r="AC1319" i="3"/>
  <c r="AA1319" i="3"/>
  <c r="Z1319" i="3"/>
  <c r="X1319" i="3"/>
  <c r="W1319" i="3"/>
  <c r="U1319" i="3"/>
  <c r="T1319" i="3"/>
  <c r="BC1318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D1318" i="3"/>
  <c r="AC1318" i="3"/>
  <c r="AA1318" i="3"/>
  <c r="Z1318" i="3"/>
  <c r="X1318" i="3"/>
  <c r="W1318" i="3"/>
  <c r="U1318" i="3"/>
  <c r="T1318" i="3"/>
  <c r="BC1317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D1317" i="3"/>
  <c r="AC1317" i="3"/>
  <c r="AA1317" i="3"/>
  <c r="Z1317" i="3"/>
  <c r="X1317" i="3"/>
  <c r="W1317" i="3"/>
  <c r="U1317" i="3"/>
  <c r="T1317" i="3"/>
  <c r="BC1316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D1316" i="3"/>
  <c r="AC1316" i="3"/>
  <c r="AA1316" i="3"/>
  <c r="Z1316" i="3"/>
  <c r="X1316" i="3"/>
  <c r="W1316" i="3"/>
  <c r="U1316" i="3"/>
  <c r="T1316" i="3"/>
  <c r="BC1315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D1315" i="3"/>
  <c r="AC1315" i="3"/>
  <c r="AA1315" i="3"/>
  <c r="Z1315" i="3"/>
  <c r="X1315" i="3"/>
  <c r="W1315" i="3"/>
  <c r="U1315" i="3"/>
  <c r="T1315" i="3"/>
  <c r="BC1314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D1314" i="3"/>
  <c r="AC1314" i="3"/>
  <c r="AA1314" i="3"/>
  <c r="Z1314" i="3"/>
  <c r="X1314" i="3"/>
  <c r="W1314" i="3"/>
  <c r="U1314" i="3"/>
  <c r="T1314" i="3"/>
  <c r="BC1313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D1313" i="3"/>
  <c r="AC1313" i="3"/>
  <c r="AA1313" i="3"/>
  <c r="Z1313" i="3"/>
  <c r="X1313" i="3"/>
  <c r="W1313" i="3"/>
  <c r="U1313" i="3"/>
  <c r="T1313" i="3"/>
  <c r="BC1312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D1312" i="3"/>
  <c r="AC1312" i="3"/>
  <c r="AA1312" i="3"/>
  <c r="Z1312" i="3"/>
  <c r="X1312" i="3"/>
  <c r="W1312" i="3"/>
  <c r="U1312" i="3"/>
  <c r="T1312" i="3"/>
  <c r="BC1311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D1311" i="3"/>
  <c r="AC1311" i="3"/>
  <c r="AA1311" i="3"/>
  <c r="Z1311" i="3"/>
  <c r="X1311" i="3"/>
  <c r="W1311" i="3"/>
  <c r="U1311" i="3"/>
  <c r="T1311" i="3"/>
  <c r="BC1310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D1310" i="3"/>
  <c r="AC1310" i="3"/>
  <c r="AA1310" i="3"/>
  <c r="Z1310" i="3"/>
  <c r="X1310" i="3"/>
  <c r="W1310" i="3"/>
  <c r="U1310" i="3"/>
  <c r="T1310" i="3"/>
  <c r="BC1309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D1309" i="3"/>
  <c r="AC1309" i="3"/>
  <c r="AA1309" i="3"/>
  <c r="Z1309" i="3"/>
  <c r="X1309" i="3"/>
  <c r="W1309" i="3"/>
  <c r="U1309" i="3"/>
  <c r="T1309" i="3"/>
  <c r="BC1308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D1308" i="3"/>
  <c r="AC1308" i="3"/>
  <c r="AA1308" i="3"/>
  <c r="Z1308" i="3"/>
  <c r="X1308" i="3"/>
  <c r="W1308" i="3"/>
  <c r="U1308" i="3"/>
  <c r="T1308" i="3"/>
  <c r="BC1307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D1307" i="3"/>
  <c r="AC1307" i="3"/>
  <c r="AA1307" i="3"/>
  <c r="Z1307" i="3"/>
  <c r="X1307" i="3"/>
  <c r="W1307" i="3"/>
  <c r="U1307" i="3"/>
  <c r="T1307" i="3"/>
  <c r="BC1306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D1306" i="3"/>
  <c r="AC1306" i="3"/>
  <c r="AA1306" i="3"/>
  <c r="Z1306" i="3"/>
  <c r="X1306" i="3"/>
  <c r="W1306" i="3"/>
  <c r="U1306" i="3"/>
  <c r="T1306" i="3"/>
  <c r="BC1305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D1305" i="3"/>
  <c r="AC1305" i="3"/>
  <c r="AA1305" i="3"/>
  <c r="Z1305" i="3"/>
  <c r="X1305" i="3"/>
  <c r="W1305" i="3"/>
  <c r="U1305" i="3"/>
  <c r="T1305" i="3"/>
  <c r="BC1304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D1304" i="3"/>
  <c r="AC1304" i="3"/>
  <c r="AA1304" i="3"/>
  <c r="Z1304" i="3"/>
  <c r="X1304" i="3"/>
  <c r="W1304" i="3"/>
  <c r="U1304" i="3"/>
  <c r="T1304" i="3"/>
  <c r="BC1303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D1303" i="3"/>
  <c r="AC1303" i="3"/>
  <c r="AA1303" i="3"/>
  <c r="Z1303" i="3"/>
  <c r="X1303" i="3"/>
  <c r="W1303" i="3"/>
  <c r="U1303" i="3"/>
  <c r="T1303" i="3"/>
  <c r="BC1302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D1302" i="3"/>
  <c r="AC1302" i="3"/>
  <c r="AA1302" i="3"/>
  <c r="Z1302" i="3"/>
  <c r="X1302" i="3"/>
  <c r="W1302" i="3"/>
  <c r="U1302" i="3"/>
  <c r="T1302" i="3"/>
  <c r="BC1301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D1301" i="3"/>
  <c r="AC1301" i="3"/>
  <c r="AA1301" i="3"/>
  <c r="Z1301" i="3"/>
  <c r="X1301" i="3"/>
  <c r="W1301" i="3"/>
  <c r="U1301" i="3"/>
  <c r="T1301" i="3"/>
  <c r="BC1300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D1300" i="3"/>
  <c r="AC1300" i="3"/>
  <c r="AA1300" i="3"/>
  <c r="Z1300" i="3"/>
  <c r="X1300" i="3"/>
  <c r="W1300" i="3"/>
  <c r="U1300" i="3"/>
  <c r="T1300" i="3"/>
  <c r="BC1299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D1299" i="3"/>
  <c r="AC1299" i="3"/>
  <c r="AA1299" i="3"/>
  <c r="Z1299" i="3"/>
  <c r="X1299" i="3"/>
  <c r="W1299" i="3"/>
  <c r="U1299" i="3"/>
  <c r="T1299" i="3"/>
  <c r="BC1298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D1298" i="3"/>
  <c r="AC1298" i="3"/>
  <c r="AA1298" i="3"/>
  <c r="Z1298" i="3"/>
  <c r="X1298" i="3"/>
  <c r="W1298" i="3"/>
  <c r="U1298" i="3"/>
  <c r="T1298" i="3"/>
  <c r="BC1297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D1297" i="3"/>
  <c r="AC1297" i="3"/>
  <c r="AA1297" i="3"/>
  <c r="Z1297" i="3"/>
  <c r="X1297" i="3"/>
  <c r="W1297" i="3"/>
  <c r="U1297" i="3"/>
  <c r="T1297" i="3"/>
  <c r="BC1296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D1296" i="3"/>
  <c r="AC1296" i="3"/>
  <c r="AA1296" i="3"/>
  <c r="Z1296" i="3"/>
  <c r="X1296" i="3"/>
  <c r="W1296" i="3"/>
  <c r="U1296" i="3"/>
  <c r="T1296" i="3"/>
  <c r="BC1295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D1295" i="3"/>
  <c r="AC1295" i="3"/>
  <c r="AA1295" i="3"/>
  <c r="Z1295" i="3"/>
  <c r="X1295" i="3"/>
  <c r="W1295" i="3"/>
  <c r="U1295" i="3"/>
  <c r="T1295" i="3"/>
  <c r="BC1294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D1294" i="3"/>
  <c r="AC1294" i="3"/>
  <c r="AA1294" i="3"/>
  <c r="Z1294" i="3"/>
  <c r="X1294" i="3"/>
  <c r="W1294" i="3"/>
  <c r="U1294" i="3"/>
  <c r="T1294" i="3"/>
  <c r="BC1293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D1293" i="3"/>
  <c r="AC1293" i="3"/>
  <c r="AA1293" i="3"/>
  <c r="Z1293" i="3"/>
  <c r="X1293" i="3"/>
  <c r="W1293" i="3"/>
  <c r="U1293" i="3"/>
  <c r="T1293" i="3"/>
  <c r="BC1292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D1292" i="3"/>
  <c r="AC1292" i="3"/>
  <c r="AA1292" i="3"/>
  <c r="Z1292" i="3"/>
  <c r="X1292" i="3"/>
  <c r="W1292" i="3"/>
  <c r="U1292" i="3"/>
  <c r="T1292" i="3"/>
  <c r="BC1291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D1291" i="3"/>
  <c r="AC1291" i="3"/>
  <c r="AA1291" i="3"/>
  <c r="Z1291" i="3"/>
  <c r="X1291" i="3"/>
  <c r="W1291" i="3"/>
  <c r="U1291" i="3"/>
  <c r="T1291" i="3"/>
  <c r="BC1290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D1290" i="3"/>
  <c r="AC1290" i="3"/>
  <c r="AA1290" i="3"/>
  <c r="Z1290" i="3"/>
  <c r="X1290" i="3"/>
  <c r="W1290" i="3"/>
  <c r="U1290" i="3"/>
  <c r="T1290" i="3"/>
  <c r="BC1289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D1289" i="3"/>
  <c r="AC1289" i="3"/>
  <c r="AA1289" i="3"/>
  <c r="Z1289" i="3"/>
  <c r="X1289" i="3"/>
  <c r="W1289" i="3"/>
  <c r="U1289" i="3"/>
  <c r="T1289" i="3"/>
  <c r="BC1288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D1288" i="3"/>
  <c r="AC1288" i="3"/>
  <c r="AA1288" i="3"/>
  <c r="Z1288" i="3"/>
  <c r="X1288" i="3"/>
  <c r="W1288" i="3"/>
  <c r="U1288" i="3"/>
  <c r="T1288" i="3"/>
  <c r="BC1287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D1287" i="3"/>
  <c r="AC1287" i="3"/>
  <c r="AA1287" i="3"/>
  <c r="Z1287" i="3"/>
  <c r="X1287" i="3"/>
  <c r="W1287" i="3"/>
  <c r="U1287" i="3"/>
  <c r="T1287" i="3"/>
  <c r="BC1286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D1286" i="3"/>
  <c r="AC1286" i="3"/>
  <c r="AA1286" i="3"/>
  <c r="Z1286" i="3"/>
  <c r="X1286" i="3"/>
  <c r="W1286" i="3"/>
  <c r="U1286" i="3"/>
  <c r="T1286" i="3"/>
  <c r="BC1285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D1285" i="3"/>
  <c r="AC1285" i="3"/>
  <c r="AA1285" i="3"/>
  <c r="Z1285" i="3"/>
  <c r="X1285" i="3"/>
  <c r="W1285" i="3"/>
  <c r="U1285" i="3"/>
  <c r="T1285" i="3"/>
  <c r="BC1284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D1284" i="3"/>
  <c r="AC1284" i="3"/>
  <c r="AA1284" i="3"/>
  <c r="Z1284" i="3"/>
  <c r="X1284" i="3"/>
  <c r="W1284" i="3"/>
  <c r="U1284" i="3"/>
  <c r="T1284" i="3"/>
  <c r="BC1283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D1283" i="3"/>
  <c r="AC1283" i="3"/>
  <c r="AA1283" i="3"/>
  <c r="Z1283" i="3"/>
  <c r="X1283" i="3"/>
  <c r="W1283" i="3"/>
  <c r="U1283" i="3"/>
  <c r="T1283" i="3"/>
  <c r="BC1282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D1282" i="3"/>
  <c r="AC1282" i="3"/>
  <c r="AA1282" i="3"/>
  <c r="Z1282" i="3"/>
  <c r="X1282" i="3"/>
  <c r="W1282" i="3"/>
  <c r="U1282" i="3"/>
  <c r="T1282" i="3"/>
  <c r="BC1281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D1281" i="3"/>
  <c r="AC1281" i="3"/>
  <c r="AA1281" i="3"/>
  <c r="Z1281" i="3"/>
  <c r="X1281" i="3"/>
  <c r="W1281" i="3"/>
  <c r="U1281" i="3"/>
  <c r="T1281" i="3"/>
  <c r="BC1280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D1280" i="3"/>
  <c r="AC1280" i="3"/>
  <c r="AA1280" i="3"/>
  <c r="Z1280" i="3"/>
  <c r="X1280" i="3"/>
  <c r="W1280" i="3"/>
  <c r="U1280" i="3"/>
  <c r="T1280" i="3"/>
  <c r="BC1279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D1279" i="3"/>
  <c r="AC1279" i="3"/>
  <c r="AA1279" i="3"/>
  <c r="Z1279" i="3"/>
  <c r="X1279" i="3"/>
  <c r="W1279" i="3"/>
  <c r="U1279" i="3"/>
  <c r="T1279" i="3"/>
  <c r="BC1278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D1278" i="3"/>
  <c r="AC1278" i="3"/>
  <c r="AA1278" i="3"/>
  <c r="Z1278" i="3"/>
  <c r="X1278" i="3"/>
  <c r="W1278" i="3"/>
  <c r="U1278" i="3"/>
  <c r="T1278" i="3"/>
  <c r="BC1277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D1277" i="3"/>
  <c r="AC1277" i="3"/>
  <c r="AA1277" i="3"/>
  <c r="Z1277" i="3"/>
  <c r="X1277" i="3"/>
  <c r="W1277" i="3"/>
  <c r="U1277" i="3"/>
  <c r="T1277" i="3"/>
  <c r="BC1276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D1276" i="3"/>
  <c r="AC1276" i="3"/>
  <c r="AA1276" i="3"/>
  <c r="Z1276" i="3"/>
  <c r="X1276" i="3"/>
  <c r="W1276" i="3"/>
  <c r="U1276" i="3"/>
  <c r="T1276" i="3"/>
  <c r="BC1275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D1275" i="3"/>
  <c r="AC1275" i="3"/>
  <c r="AA1275" i="3"/>
  <c r="Z1275" i="3"/>
  <c r="X1275" i="3"/>
  <c r="W1275" i="3"/>
  <c r="U1275" i="3"/>
  <c r="T1275" i="3"/>
  <c r="BC1274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D1274" i="3"/>
  <c r="AC1274" i="3"/>
  <c r="AA1274" i="3"/>
  <c r="Z1274" i="3"/>
  <c r="X1274" i="3"/>
  <c r="W1274" i="3"/>
  <c r="U1274" i="3"/>
  <c r="T1274" i="3"/>
  <c r="BC1273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D1273" i="3"/>
  <c r="AC1273" i="3"/>
  <c r="AA1273" i="3"/>
  <c r="Z1273" i="3"/>
  <c r="X1273" i="3"/>
  <c r="W1273" i="3"/>
  <c r="U1273" i="3"/>
  <c r="T1273" i="3"/>
  <c r="BC1272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D1272" i="3"/>
  <c r="AC1272" i="3"/>
  <c r="AA1272" i="3"/>
  <c r="Z1272" i="3"/>
  <c r="X1272" i="3"/>
  <c r="W1272" i="3"/>
  <c r="U1272" i="3"/>
  <c r="T1272" i="3"/>
  <c r="BC1271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D1271" i="3"/>
  <c r="AC1271" i="3"/>
  <c r="AA1271" i="3"/>
  <c r="Z1271" i="3"/>
  <c r="X1271" i="3"/>
  <c r="W1271" i="3"/>
  <c r="U1271" i="3"/>
  <c r="T1271" i="3"/>
  <c r="BC1270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D1270" i="3"/>
  <c r="AC1270" i="3"/>
  <c r="AA1270" i="3"/>
  <c r="Z1270" i="3"/>
  <c r="X1270" i="3"/>
  <c r="W1270" i="3"/>
  <c r="U1270" i="3"/>
  <c r="T1270" i="3"/>
  <c r="BC1269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D1269" i="3"/>
  <c r="AC1269" i="3"/>
  <c r="AA1269" i="3"/>
  <c r="Z1269" i="3"/>
  <c r="X1269" i="3"/>
  <c r="W1269" i="3"/>
  <c r="U1269" i="3"/>
  <c r="T1269" i="3"/>
  <c r="BC1268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D1268" i="3"/>
  <c r="AC1268" i="3"/>
  <c r="AA1268" i="3"/>
  <c r="Z1268" i="3"/>
  <c r="X1268" i="3"/>
  <c r="W1268" i="3"/>
  <c r="U1268" i="3"/>
  <c r="T1268" i="3"/>
  <c r="BC1267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D1267" i="3"/>
  <c r="AC1267" i="3"/>
  <c r="AA1267" i="3"/>
  <c r="Z1267" i="3"/>
  <c r="X1267" i="3"/>
  <c r="W1267" i="3"/>
  <c r="U1267" i="3"/>
  <c r="T1267" i="3"/>
  <c r="BC1266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D1266" i="3"/>
  <c r="AC1266" i="3"/>
  <c r="AA1266" i="3"/>
  <c r="Z1266" i="3"/>
  <c r="X1266" i="3"/>
  <c r="W1266" i="3"/>
  <c r="U1266" i="3"/>
  <c r="T1266" i="3"/>
  <c r="BC1265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D1265" i="3"/>
  <c r="AC1265" i="3"/>
  <c r="AA1265" i="3"/>
  <c r="Z1265" i="3"/>
  <c r="X1265" i="3"/>
  <c r="W1265" i="3"/>
  <c r="U1265" i="3"/>
  <c r="T1265" i="3"/>
  <c r="BC1264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D1264" i="3"/>
  <c r="AC1264" i="3"/>
  <c r="AA1264" i="3"/>
  <c r="Z1264" i="3"/>
  <c r="X1264" i="3"/>
  <c r="W1264" i="3"/>
  <c r="U1264" i="3"/>
  <c r="T1264" i="3"/>
  <c r="BC1263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D1263" i="3"/>
  <c r="AC1263" i="3"/>
  <c r="AA1263" i="3"/>
  <c r="Z1263" i="3"/>
  <c r="X1263" i="3"/>
  <c r="W1263" i="3"/>
  <c r="U1263" i="3"/>
  <c r="T1263" i="3"/>
  <c r="BC1262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D1262" i="3"/>
  <c r="AC1262" i="3"/>
  <c r="AA1262" i="3"/>
  <c r="Z1262" i="3"/>
  <c r="X1262" i="3"/>
  <c r="W1262" i="3"/>
  <c r="U1262" i="3"/>
  <c r="T1262" i="3"/>
  <c r="BC1261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D1261" i="3"/>
  <c r="AC1261" i="3"/>
  <c r="AA1261" i="3"/>
  <c r="Z1261" i="3"/>
  <c r="X1261" i="3"/>
  <c r="W1261" i="3"/>
  <c r="U1261" i="3"/>
  <c r="T1261" i="3"/>
  <c r="BC1260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D1260" i="3"/>
  <c r="AC1260" i="3"/>
  <c r="AA1260" i="3"/>
  <c r="Z1260" i="3"/>
  <c r="X1260" i="3"/>
  <c r="W1260" i="3"/>
  <c r="U1260" i="3"/>
  <c r="T1260" i="3"/>
  <c r="BC1259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D1259" i="3"/>
  <c r="AC1259" i="3"/>
  <c r="AA1259" i="3"/>
  <c r="Z1259" i="3"/>
  <c r="X1259" i="3"/>
  <c r="W1259" i="3"/>
  <c r="U1259" i="3"/>
  <c r="T1259" i="3"/>
  <c r="BC1258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D1258" i="3"/>
  <c r="AC1258" i="3"/>
  <c r="AA1258" i="3"/>
  <c r="Z1258" i="3"/>
  <c r="X1258" i="3"/>
  <c r="W1258" i="3"/>
  <c r="U1258" i="3"/>
  <c r="T1258" i="3"/>
  <c r="BC1257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D1257" i="3"/>
  <c r="AC1257" i="3"/>
  <c r="AA1257" i="3"/>
  <c r="Z1257" i="3"/>
  <c r="X1257" i="3"/>
  <c r="W1257" i="3"/>
  <c r="U1257" i="3"/>
  <c r="T1257" i="3"/>
  <c r="BC1256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D1256" i="3"/>
  <c r="AC1256" i="3"/>
  <c r="AA1256" i="3"/>
  <c r="Z1256" i="3"/>
  <c r="X1256" i="3"/>
  <c r="W1256" i="3"/>
  <c r="U1256" i="3"/>
  <c r="T1256" i="3"/>
  <c r="BC1255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D1255" i="3"/>
  <c r="AC1255" i="3"/>
  <c r="AA1255" i="3"/>
  <c r="Z1255" i="3"/>
  <c r="X1255" i="3"/>
  <c r="W1255" i="3"/>
  <c r="U1255" i="3"/>
  <c r="T1255" i="3"/>
  <c r="BC1254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D1254" i="3"/>
  <c r="AC1254" i="3"/>
  <c r="AA1254" i="3"/>
  <c r="Z1254" i="3"/>
  <c r="X1254" i="3"/>
  <c r="W1254" i="3"/>
  <c r="U1254" i="3"/>
  <c r="T1254" i="3"/>
  <c r="BC1253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D1253" i="3"/>
  <c r="AC1253" i="3"/>
  <c r="AA1253" i="3"/>
  <c r="Z1253" i="3"/>
  <c r="X1253" i="3"/>
  <c r="W1253" i="3"/>
  <c r="U1253" i="3"/>
  <c r="T1253" i="3"/>
  <c r="BC1252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D1252" i="3"/>
  <c r="AC1252" i="3"/>
  <c r="AA1252" i="3"/>
  <c r="Z1252" i="3"/>
  <c r="X1252" i="3"/>
  <c r="W1252" i="3"/>
  <c r="U1252" i="3"/>
  <c r="T1252" i="3"/>
  <c r="BC1251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D1251" i="3"/>
  <c r="AC1251" i="3"/>
  <c r="AA1251" i="3"/>
  <c r="Z1251" i="3"/>
  <c r="X1251" i="3"/>
  <c r="W1251" i="3"/>
  <c r="U1251" i="3"/>
  <c r="T1251" i="3"/>
  <c r="BC1250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D1250" i="3"/>
  <c r="AC1250" i="3"/>
  <c r="AA1250" i="3"/>
  <c r="Z1250" i="3"/>
  <c r="X1250" i="3"/>
  <c r="W1250" i="3"/>
  <c r="U1250" i="3"/>
  <c r="T1250" i="3"/>
  <c r="BC1249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D1249" i="3"/>
  <c r="AC1249" i="3"/>
  <c r="AA1249" i="3"/>
  <c r="Z1249" i="3"/>
  <c r="X1249" i="3"/>
  <c r="W1249" i="3"/>
  <c r="U1249" i="3"/>
  <c r="T1249" i="3"/>
  <c r="BC1248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D1248" i="3"/>
  <c r="AC1248" i="3"/>
  <c r="AA1248" i="3"/>
  <c r="Z1248" i="3"/>
  <c r="X1248" i="3"/>
  <c r="W1248" i="3"/>
  <c r="U1248" i="3"/>
  <c r="T1248" i="3"/>
  <c r="BC1247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D1247" i="3"/>
  <c r="AC1247" i="3"/>
  <c r="AA1247" i="3"/>
  <c r="Z1247" i="3"/>
  <c r="X1247" i="3"/>
  <c r="W1247" i="3"/>
  <c r="U1247" i="3"/>
  <c r="T1247" i="3"/>
  <c r="BC1246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D1246" i="3"/>
  <c r="AC1246" i="3"/>
  <c r="AA1246" i="3"/>
  <c r="Z1246" i="3"/>
  <c r="X1246" i="3"/>
  <c r="W1246" i="3"/>
  <c r="U1246" i="3"/>
  <c r="T1246" i="3"/>
  <c r="BC1245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D1245" i="3"/>
  <c r="AC1245" i="3"/>
  <c r="AA1245" i="3"/>
  <c r="Z1245" i="3"/>
  <c r="X1245" i="3"/>
  <c r="W1245" i="3"/>
  <c r="U1245" i="3"/>
  <c r="T1245" i="3"/>
  <c r="BC1244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D1244" i="3"/>
  <c r="AC1244" i="3"/>
  <c r="AA1244" i="3"/>
  <c r="Z1244" i="3"/>
  <c r="X1244" i="3"/>
  <c r="W1244" i="3"/>
  <c r="U1244" i="3"/>
  <c r="T1244" i="3"/>
  <c r="BC1243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D1243" i="3"/>
  <c r="AC1243" i="3"/>
  <c r="AA1243" i="3"/>
  <c r="Z1243" i="3"/>
  <c r="X1243" i="3"/>
  <c r="W1243" i="3"/>
  <c r="U1243" i="3"/>
  <c r="T1243" i="3"/>
  <c r="BC1242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D1242" i="3"/>
  <c r="AC1242" i="3"/>
  <c r="AA1242" i="3"/>
  <c r="Z1242" i="3"/>
  <c r="X1242" i="3"/>
  <c r="W1242" i="3"/>
  <c r="U1242" i="3"/>
  <c r="T1242" i="3"/>
  <c r="BC1241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D1241" i="3"/>
  <c r="AC1241" i="3"/>
  <c r="AA1241" i="3"/>
  <c r="Z1241" i="3"/>
  <c r="X1241" i="3"/>
  <c r="W1241" i="3"/>
  <c r="U1241" i="3"/>
  <c r="T1241" i="3"/>
  <c r="BC1240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D1240" i="3"/>
  <c r="AC1240" i="3"/>
  <c r="AA1240" i="3"/>
  <c r="Z1240" i="3"/>
  <c r="X1240" i="3"/>
  <c r="W1240" i="3"/>
  <c r="U1240" i="3"/>
  <c r="T1240" i="3"/>
  <c r="BC1239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D1239" i="3"/>
  <c r="AC1239" i="3"/>
  <c r="AA1239" i="3"/>
  <c r="Z1239" i="3"/>
  <c r="X1239" i="3"/>
  <c r="W1239" i="3"/>
  <c r="U1239" i="3"/>
  <c r="T1239" i="3"/>
  <c r="BC1238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D1238" i="3"/>
  <c r="AC1238" i="3"/>
  <c r="AA1238" i="3"/>
  <c r="Z1238" i="3"/>
  <c r="X1238" i="3"/>
  <c r="W1238" i="3"/>
  <c r="U1238" i="3"/>
  <c r="T1238" i="3"/>
  <c r="BC1237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D1237" i="3"/>
  <c r="AC1237" i="3"/>
  <c r="AA1237" i="3"/>
  <c r="Z1237" i="3"/>
  <c r="X1237" i="3"/>
  <c r="W1237" i="3"/>
  <c r="U1237" i="3"/>
  <c r="T1237" i="3"/>
  <c r="BC1236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D1236" i="3"/>
  <c r="AC1236" i="3"/>
  <c r="AA1236" i="3"/>
  <c r="Z1236" i="3"/>
  <c r="X1236" i="3"/>
  <c r="W1236" i="3"/>
  <c r="U1236" i="3"/>
  <c r="T1236" i="3"/>
  <c r="BC1235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D1235" i="3"/>
  <c r="AC1235" i="3"/>
  <c r="AA1235" i="3"/>
  <c r="Z1235" i="3"/>
  <c r="X1235" i="3"/>
  <c r="W1235" i="3"/>
  <c r="U1235" i="3"/>
  <c r="T1235" i="3"/>
  <c r="BC1234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D1234" i="3"/>
  <c r="AC1234" i="3"/>
  <c r="AA1234" i="3"/>
  <c r="Z1234" i="3"/>
  <c r="X1234" i="3"/>
  <c r="W1234" i="3"/>
  <c r="U1234" i="3"/>
  <c r="T1234" i="3"/>
  <c r="BC1233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D1233" i="3"/>
  <c r="AC1233" i="3"/>
  <c r="AA1233" i="3"/>
  <c r="Z1233" i="3"/>
  <c r="X1233" i="3"/>
  <c r="W1233" i="3"/>
  <c r="U1233" i="3"/>
  <c r="T1233" i="3"/>
  <c r="BC1232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D1232" i="3"/>
  <c r="AC1232" i="3"/>
  <c r="AA1232" i="3"/>
  <c r="Z1232" i="3"/>
  <c r="X1232" i="3"/>
  <c r="W1232" i="3"/>
  <c r="U1232" i="3"/>
  <c r="T1232" i="3"/>
  <c r="BC1231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D1231" i="3"/>
  <c r="AC1231" i="3"/>
  <c r="AA1231" i="3"/>
  <c r="Z1231" i="3"/>
  <c r="X1231" i="3"/>
  <c r="W1231" i="3"/>
  <c r="U1231" i="3"/>
  <c r="T1231" i="3"/>
  <c r="BC1230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D1230" i="3"/>
  <c r="AC1230" i="3"/>
  <c r="AA1230" i="3"/>
  <c r="Z1230" i="3"/>
  <c r="X1230" i="3"/>
  <c r="W1230" i="3"/>
  <c r="U1230" i="3"/>
  <c r="T1230" i="3"/>
  <c r="BC1229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D1229" i="3"/>
  <c r="AC1229" i="3"/>
  <c r="AA1229" i="3"/>
  <c r="Z1229" i="3"/>
  <c r="X1229" i="3"/>
  <c r="W1229" i="3"/>
  <c r="U1229" i="3"/>
  <c r="T1229" i="3"/>
  <c r="BC1228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D1228" i="3"/>
  <c r="AC1228" i="3"/>
  <c r="AA1228" i="3"/>
  <c r="Z1228" i="3"/>
  <c r="X1228" i="3"/>
  <c r="W1228" i="3"/>
  <c r="U1228" i="3"/>
  <c r="T1228" i="3"/>
  <c r="BC1227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D1227" i="3"/>
  <c r="AC1227" i="3"/>
  <c r="AA1227" i="3"/>
  <c r="Z1227" i="3"/>
  <c r="X1227" i="3"/>
  <c r="W1227" i="3"/>
  <c r="U1227" i="3"/>
  <c r="T1227" i="3"/>
  <c r="BC1226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D1226" i="3"/>
  <c r="AC1226" i="3"/>
  <c r="AA1226" i="3"/>
  <c r="Z1226" i="3"/>
  <c r="X1226" i="3"/>
  <c r="W1226" i="3"/>
  <c r="U1226" i="3"/>
  <c r="T1226" i="3"/>
  <c r="BC1225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D1225" i="3"/>
  <c r="AC1225" i="3"/>
  <c r="AA1225" i="3"/>
  <c r="Z1225" i="3"/>
  <c r="X1225" i="3"/>
  <c r="W1225" i="3"/>
  <c r="U1225" i="3"/>
  <c r="T1225" i="3"/>
  <c r="BC1224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D1224" i="3"/>
  <c r="AC1224" i="3"/>
  <c r="AA1224" i="3"/>
  <c r="Z1224" i="3"/>
  <c r="X1224" i="3"/>
  <c r="W1224" i="3"/>
  <c r="U1224" i="3"/>
  <c r="T1224" i="3"/>
  <c r="BC1223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D1223" i="3"/>
  <c r="AC1223" i="3"/>
  <c r="AA1223" i="3"/>
  <c r="Z1223" i="3"/>
  <c r="X1223" i="3"/>
  <c r="W1223" i="3"/>
  <c r="U1223" i="3"/>
  <c r="T1223" i="3"/>
  <c r="BC1222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D1222" i="3"/>
  <c r="AC1222" i="3"/>
  <c r="AA1222" i="3"/>
  <c r="Z1222" i="3"/>
  <c r="X1222" i="3"/>
  <c r="W1222" i="3"/>
  <c r="U1222" i="3"/>
  <c r="T1222" i="3"/>
  <c r="BC1221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D1221" i="3"/>
  <c r="AC1221" i="3"/>
  <c r="AA1221" i="3"/>
  <c r="Z1221" i="3"/>
  <c r="X1221" i="3"/>
  <c r="W1221" i="3"/>
  <c r="U1221" i="3"/>
  <c r="T1221" i="3"/>
  <c r="BC1220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D1220" i="3"/>
  <c r="AC1220" i="3"/>
  <c r="AA1220" i="3"/>
  <c r="Z1220" i="3"/>
  <c r="X1220" i="3"/>
  <c r="W1220" i="3"/>
  <c r="U1220" i="3"/>
  <c r="T1220" i="3"/>
  <c r="BC1219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D1219" i="3"/>
  <c r="AC1219" i="3"/>
  <c r="AA1219" i="3"/>
  <c r="Z1219" i="3"/>
  <c r="X1219" i="3"/>
  <c r="W1219" i="3"/>
  <c r="U1219" i="3"/>
  <c r="T1219" i="3"/>
  <c r="BC1218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D1218" i="3"/>
  <c r="AC1218" i="3"/>
  <c r="AA1218" i="3"/>
  <c r="Z1218" i="3"/>
  <c r="X1218" i="3"/>
  <c r="W1218" i="3"/>
  <c r="U1218" i="3"/>
  <c r="T1218" i="3"/>
  <c r="BC1217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D1217" i="3"/>
  <c r="AC1217" i="3"/>
  <c r="AA1217" i="3"/>
  <c r="Z1217" i="3"/>
  <c r="X1217" i="3"/>
  <c r="W1217" i="3"/>
  <c r="U1217" i="3"/>
  <c r="T1217" i="3"/>
  <c r="BC1216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D1216" i="3"/>
  <c r="AC1216" i="3"/>
  <c r="AA1216" i="3"/>
  <c r="Z1216" i="3"/>
  <c r="X1216" i="3"/>
  <c r="W1216" i="3"/>
  <c r="U1216" i="3"/>
  <c r="T1216" i="3"/>
  <c r="BC1215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D1215" i="3"/>
  <c r="AC1215" i="3"/>
  <c r="AA1215" i="3"/>
  <c r="Z1215" i="3"/>
  <c r="X1215" i="3"/>
  <c r="W1215" i="3"/>
  <c r="U1215" i="3"/>
  <c r="T1215" i="3"/>
  <c r="BC1214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D1214" i="3"/>
  <c r="AC1214" i="3"/>
  <c r="AA1214" i="3"/>
  <c r="Z1214" i="3"/>
  <c r="X1214" i="3"/>
  <c r="W1214" i="3"/>
  <c r="U1214" i="3"/>
  <c r="T1214" i="3"/>
  <c r="BC1213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D1213" i="3"/>
  <c r="AC1213" i="3"/>
  <c r="AA1213" i="3"/>
  <c r="Z1213" i="3"/>
  <c r="X1213" i="3"/>
  <c r="W1213" i="3"/>
  <c r="U1213" i="3"/>
  <c r="T1213" i="3"/>
  <c r="BC1212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D1212" i="3"/>
  <c r="AC1212" i="3"/>
  <c r="AA1212" i="3"/>
  <c r="Z1212" i="3"/>
  <c r="X1212" i="3"/>
  <c r="W1212" i="3"/>
  <c r="U1212" i="3"/>
  <c r="T1212" i="3"/>
  <c r="BC1211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D1211" i="3"/>
  <c r="AC1211" i="3"/>
  <c r="AA1211" i="3"/>
  <c r="Z1211" i="3"/>
  <c r="X1211" i="3"/>
  <c r="W1211" i="3"/>
  <c r="U1211" i="3"/>
  <c r="T1211" i="3"/>
  <c r="BC1210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D1210" i="3"/>
  <c r="AC1210" i="3"/>
  <c r="AA1210" i="3"/>
  <c r="Z1210" i="3"/>
  <c r="X1210" i="3"/>
  <c r="W1210" i="3"/>
  <c r="U1210" i="3"/>
  <c r="T1210" i="3"/>
  <c r="BC1209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D1209" i="3"/>
  <c r="AC1209" i="3"/>
  <c r="AA1209" i="3"/>
  <c r="Z1209" i="3"/>
  <c r="X1209" i="3"/>
  <c r="W1209" i="3"/>
  <c r="U1209" i="3"/>
  <c r="T1209" i="3"/>
  <c r="BC1208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D1208" i="3"/>
  <c r="AC1208" i="3"/>
  <c r="AA1208" i="3"/>
  <c r="Z1208" i="3"/>
  <c r="X1208" i="3"/>
  <c r="W1208" i="3"/>
  <c r="U1208" i="3"/>
  <c r="T1208" i="3"/>
  <c r="BC1207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D1207" i="3"/>
  <c r="AC1207" i="3"/>
  <c r="AA1207" i="3"/>
  <c r="Z1207" i="3"/>
  <c r="X1207" i="3"/>
  <c r="W1207" i="3"/>
  <c r="U1207" i="3"/>
  <c r="T1207" i="3"/>
  <c r="BC1206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D1206" i="3"/>
  <c r="AC1206" i="3"/>
  <c r="AA1206" i="3"/>
  <c r="Z1206" i="3"/>
  <c r="X1206" i="3"/>
  <c r="W1206" i="3"/>
  <c r="U1206" i="3"/>
  <c r="T1206" i="3"/>
  <c r="BC1205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D1205" i="3"/>
  <c r="AC1205" i="3"/>
  <c r="AA1205" i="3"/>
  <c r="Z1205" i="3"/>
  <c r="X1205" i="3"/>
  <c r="W1205" i="3"/>
  <c r="U1205" i="3"/>
  <c r="T1205" i="3"/>
  <c r="BC1204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D1204" i="3"/>
  <c r="AC1204" i="3"/>
  <c r="AA1204" i="3"/>
  <c r="Z1204" i="3"/>
  <c r="X1204" i="3"/>
  <c r="W1204" i="3"/>
  <c r="U1204" i="3"/>
  <c r="T1204" i="3"/>
  <c r="BC1203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D1203" i="3"/>
  <c r="AC1203" i="3"/>
  <c r="AA1203" i="3"/>
  <c r="Z1203" i="3"/>
  <c r="X1203" i="3"/>
  <c r="W1203" i="3"/>
  <c r="U1203" i="3"/>
  <c r="T1203" i="3"/>
  <c r="BC1202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D1202" i="3"/>
  <c r="AC1202" i="3"/>
  <c r="AA1202" i="3"/>
  <c r="Z1202" i="3"/>
  <c r="X1202" i="3"/>
  <c r="W1202" i="3"/>
  <c r="U1202" i="3"/>
  <c r="T1202" i="3"/>
  <c r="BC1201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D1201" i="3"/>
  <c r="AC1201" i="3"/>
  <c r="AA1201" i="3"/>
  <c r="Z1201" i="3"/>
  <c r="X1201" i="3"/>
  <c r="W1201" i="3"/>
  <c r="U1201" i="3"/>
  <c r="T1201" i="3"/>
  <c r="BC1200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D1200" i="3"/>
  <c r="AC1200" i="3"/>
  <c r="AA1200" i="3"/>
  <c r="Z1200" i="3"/>
  <c r="X1200" i="3"/>
  <c r="W1200" i="3"/>
  <c r="U1200" i="3"/>
  <c r="T1200" i="3"/>
  <c r="BC1199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D1199" i="3"/>
  <c r="AC1199" i="3"/>
  <c r="AA1199" i="3"/>
  <c r="Z1199" i="3"/>
  <c r="X1199" i="3"/>
  <c r="W1199" i="3"/>
  <c r="U1199" i="3"/>
  <c r="T1199" i="3"/>
  <c r="BC1198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D1198" i="3"/>
  <c r="AC1198" i="3"/>
  <c r="AA1198" i="3"/>
  <c r="Z1198" i="3"/>
  <c r="X1198" i="3"/>
  <c r="W1198" i="3"/>
  <c r="U1198" i="3"/>
  <c r="T1198" i="3"/>
  <c r="BC1197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D1197" i="3"/>
  <c r="AC1197" i="3"/>
  <c r="AA1197" i="3"/>
  <c r="Z1197" i="3"/>
  <c r="X1197" i="3"/>
  <c r="W1197" i="3"/>
  <c r="U1197" i="3"/>
  <c r="T1197" i="3"/>
  <c r="BC1196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D1196" i="3"/>
  <c r="AC1196" i="3"/>
  <c r="AA1196" i="3"/>
  <c r="Z1196" i="3"/>
  <c r="X1196" i="3"/>
  <c r="W1196" i="3"/>
  <c r="U1196" i="3"/>
  <c r="T1196" i="3"/>
  <c r="BC1195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D1195" i="3"/>
  <c r="AC1195" i="3"/>
  <c r="AA1195" i="3"/>
  <c r="Z1195" i="3"/>
  <c r="X1195" i="3"/>
  <c r="W1195" i="3"/>
  <c r="U1195" i="3"/>
  <c r="T1195" i="3"/>
  <c r="BC1194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D1194" i="3"/>
  <c r="AC1194" i="3"/>
  <c r="AA1194" i="3"/>
  <c r="Z1194" i="3"/>
  <c r="X1194" i="3"/>
  <c r="W1194" i="3"/>
  <c r="U1194" i="3"/>
  <c r="T1194" i="3"/>
  <c r="BC1193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D1193" i="3"/>
  <c r="AC1193" i="3"/>
  <c r="AA1193" i="3"/>
  <c r="Z1193" i="3"/>
  <c r="X1193" i="3"/>
  <c r="W1193" i="3"/>
  <c r="U1193" i="3"/>
  <c r="T1193" i="3"/>
  <c r="BC1192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D1192" i="3"/>
  <c r="AC1192" i="3"/>
  <c r="AA1192" i="3"/>
  <c r="Z1192" i="3"/>
  <c r="X1192" i="3"/>
  <c r="W1192" i="3"/>
  <c r="U1192" i="3"/>
  <c r="T1192" i="3"/>
  <c r="BC1191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D1191" i="3"/>
  <c r="AC1191" i="3"/>
  <c r="AA1191" i="3"/>
  <c r="Z1191" i="3"/>
  <c r="X1191" i="3"/>
  <c r="W1191" i="3"/>
  <c r="U1191" i="3"/>
  <c r="T1191" i="3"/>
  <c r="BC1190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D1190" i="3"/>
  <c r="AC1190" i="3"/>
  <c r="AA1190" i="3"/>
  <c r="Z1190" i="3"/>
  <c r="X1190" i="3"/>
  <c r="W1190" i="3"/>
  <c r="U1190" i="3"/>
  <c r="T1190" i="3"/>
  <c r="BC1189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D1189" i="3"/>
  <c r="AC1189" i="3"/>
  <c r="AA1189" i="3"/>
  <c r="Z1189" i="3"/>
  <c r="X1189" i="3"/>
  <c r="W1189" i="3"/>
  <c r="U1189" i="3"/>
  <c r="T1189" i="3"/>
  <c r="BC1188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D1188" i="3"/>
  <c r="AC1188" i="3"/>
  <c r="AA1188" i="3"/>
  <c r="Z1188" i="3"/>
  <c r="X1188" i="3"/>
  <c r="W1188" i="3"/>
  <c r="U1188" i="3"/>
  <c r="T1188" i="3"/>
  <c r="BC1187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D1187" i="3"/>
  <c r="AC1187" i="3"/>
  <c r="AA1187" i="3"/>
  <c r="Z1187" i="3"/>
  <c r="X1187" i="3"/>
  <c r="W1187" i="3"/>
  <c r="U1187" i="3"/>
  <c r="T1187" i="3"/>
  <c r="BC1186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D1186" i="3"/>
  <c r="AC1186" i="3"/>
  <c r="AA1186" i="3"/>
  <c r="Z1186" i="3"/>
  <c r="X1186" i="3"/>
  <c r="W1186" i="3"/>
  <c r="U1186" i="3"/>
  <c r="T1186" i="3"/>
  <c r="BC1185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D1185" i="3"/>
  <c r="AC1185" i="3"/>
  <c r="AA1185" i="3"/>
  <c r="Z1185" i="3"/>
  <c r="X1185" i="3"/>
  <c r="W1185" i="3"/>
  <c r="U1185" i="3"/>
  <c r="T1185" i="3"/>
  <c r="BC1184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D1184" i="3"/>
  <c r="AC1184" i="3"/>
  <c r="AA1184" i="3"/>
  <c r="Z1184" i="3"/>
  <c r="X1184" i="3"/>
  <c r="W1184" i="3"/>
  <c r="U1184" i="3"/>
  <c r="T1184" i="3"/>
  <c r="BC1183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D1183" i="3"/>
  <c r="AC1183" i="3"/>
  <c r="AA1183" i="3"/>
  <c r="Z1183" i="3"/>
  <c r="X1183" i="3"/>
  <c r="W1183" i="3"/>
  <c r="U1183" i="3"/>
  <c r="T1183" i="3"/>
  <c r="BC1182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D1182" i="3"/>
  <c r="AC1182" i="3"/>
  <c r="AA1182" i="3"/>
  <c r="Z1182" i="3"/>
  <c r="X1182" i="3"/>
  <c r="W1182" i="3"/>
  <c r="U1182" i="3"/>
  <c r="T1182" i="3"/>
  <c r="BC1181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D1181" i="3"/>
  <c r="AC1181" i="3"/>
  <c r="AA1181" i="3"/>
  <c r="Z1181" i="3"/>
  <c r="X1181" i="3"/>
  <c r="W1181" i="3"/>
  <c r="U1181" i="3"/>
  <c r="T1181" i="3"/>
  <c r="BC1180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D1180" i="3"/>
  <c r="AC1180" i="3"/>
  <c r="AA1180" i="3"/>
  <c r="Z1180" i="3"/>
  <c r="X1180" i="3"/>
  <c r="W1180" i="3"/>
  <c r="U1180" i="3"/>
  <c r="T1180" i="3"/>
  <c r="BC1179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D1179" i="3"/>
  <c r="AC1179" i="3"/>
  <c r="AA1179" i="3"/>
  <c r="Z1179" i="3"/>
  <c r="X1179" i="3"/>
  <c r="W1179" i="3"/>
  <c r="U1179" i="3"/>
  <c r="T1179" i="3"/>
  <c r="BC1178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D1178" i="3"/>
  <c r="AC1178" i="3"/>
  <c r="AA1178" i="3"/>
  <c r="Z1178" i="3"/>
  <c r="X1178" i="3"/>
  <c r="W1178" i="3"/>
  <c r="U1178" i="3"/>
  <c r="T1178" i="3"/>
  <c r="BC1177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D1177" i="3"/>
  <c r="AC1177" i="3"/>
  <c r="AA1177" i="3"/>
  <c r="Z1177" i="3"/>
  <c r="X1177" i="3"/>
  <c r="W1177" i="3"/>
  <c r="U1177" i="3"/>
  <c r="T1177" i="3"/>
  <c r="BC1176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D1176" i="3"/>
  <c r="AC1176" i="3"/>
  <c r="AA1176" i="3"/>
  <c r="Z1176" i="3"/>
  <c r="X1176" i="3"/>
  <c r="W1176" i="3"/>
  <c r="U1176" i="3"/>
  <c r="T1176" i="3"/>
  <c r="BC1175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D1175" i="3"/>
  <c r="AC1175" i="3"/>
  <c r="AA1175" i="3"/>
  <c r="Z1175" i="3"/>
  <c r="X1175" i="3"/>
  <c r="W1175" i="3"/>
  <c r="U1175" i="3"/>
  <c r="T1175" i="3"/>
  <c r="BC1174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D1174" i="3"/>
  <c r="AC1174" i="3"/>
  <c r="AA1174" i="3"/>
  <c r="Z1174" i="3"/>
  <c r="X1174" i="3"/>
  <c r="W1174" i="3"/>
  <c r="U1174" i="3"/>
  <c r="T1174" i="3"/>
  <c r="BC1173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D1173" i="3"/>
  <c r="AC1173" i="3"/>
  <c r="AA1173" i="3"/>
  <c r="Z1173" i="3"/>
  <c r="X1173" i="3"/>
  <c r="W1173" i="3"/>
  <c r="U1173" i="3"/>
  <c r="T1173" i="3"/>
  <c r="BC1172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D1172" i="3"/>
  <c r="AC1172" i="3"/>
  <c r="AA1172" i="3"/>
  <c r="Z1172" i="3"/>
  <c r="X1172" i="3"/>
  <c r="W1172" i="3"/>
  <c r="U1172" i="3"/>
  <c r="T1172" i="3"/>
  <c r="BC1171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D1171" i="3"/>
  <c r="AC1171" i="3"/>
  <c r="AA1171" i="3"/>
  <c r="Z1171" i="3"/>
  <c r="X1171" i="3"/>
  <c r="W1171" i="3"/>
  <c r="U1171" i="3"/>
  <c r="T1171" i="3"/>
  <c r="BC1170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D1170" i="3"/>
  <c r="AC1170" i="3"/>
  <c r="AA1170" i="3"/>
  <c r="Z1170" i="3"/>
  <c r="X1170" i="3"/>
  <c r="W1170" i="3"/>
  <c r="U1170" i="3"/>
  <c r="T1170" i="3"/>
  <c r="BC1169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D1169" i="3"/>
  <c r="AC1169" i="3"/>
  <c r="AA1169" i="3"/>
  <c r="Z1169" i="3"/>
  <c r="X1169" i="3"/>
  <c r="W1169" i="3"/>
  <c r="U1169" i="3"/>
  <c r="T1169" i="3"/>
  <c r="BC1168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D1168" i="3"/>
  <c r="AC1168" i="3"/>
  <c r="AA1168" i="3"/>
  <c r="Z1168" i="3"/>
  <c r="X1168" i="3"/>
  <c r="W1168" i="3"/>
  <c r="U1168" i="3"/>
  <c r="T1168" i="3"/>
  <c r="BC1167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D1167" i="3"/>
  <c r="AC1167" i="3"/>
  <c r="AA1167" i="3"/>
  <c r="Z1167" i="3"/>
  <c r="X1167" i="3"/>
  <c r="W1167" i="3"/>
  <c r="U1167" i="3"/>
  <c r="T1167" i="3"/>
  <c r="BC1166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D1166" i="3"/>
  <c r="AC1166" i="3"/>
  <c r="AA1166" i="3"/>
  <c r="Z1166" i="3"/>
  <c r="X1166" i="3"/>
  <c r="W1166" i="3"/>
  <c r="U1166" i="3"/>
  <c r="T1166" i="3"/>
  <c r="BC1165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D1165" i="3"/>
  <c r="AC1165" i="3"/>
  <c r="AA1165" i="3"/>
  <c r="Z1165" i="3"/>
  <c r="X1165" i="3"/>
  <c r="W1165" i="3"/>
  <c r="U1165" i="3"/>
  <c r="T1165" i="3"/>
  <c r="BC1164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D1164" i="3"/>
  <c r="AC1164" i="3"/>
  <c r="AA1164" i="3"/>
  <c r="Z1164" i="3"/>
  <c r="X1164" i="3"/>
  <c r="W1164" i="3"/>
  <c r="U1164" i="3"/>
  <c r="T1164" i="3"/>
  <c r="BC1163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D1163" i="3"/>
  <c r="AC1163" i="3"/>
  <c r="AA1163" i="3"/>
  <c r="Z1163" i="3"/>
  <c r="X1163" i="3"/>
  <c r="W1163" i="3"/>
  <c r="U1163" i="3"/>
  <c r="T1163" i="3"/>
  <c r="BC1162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D1162" i="3"/>
  <c r="AC1162" i="3"/>
  <c r="AA1162" i="3"/>
  <c r="Z1162" i="3"/>
  <c r="X1162" i="3"/>
  <c r="W1162" i="3"/>
  <c r="U1162" i="3"/>
  <c r="T1162" i="3"/>
  <c r="BC1161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D1161" i="3"/>
  <c r="AC1161" i="3"/>
  <c r="AA1161" i="3"/>
  <c r="Z1161" i="3"/>
  <c r="X1161" i="3"/>
  <c r="W1161" i="3"/>
  <c r="U1161" i="3"/>
  <c r="T1161" i="3"/>
  <c r="BC1160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D1160" i="3"/>
  <c r="AC1160" i="3"/>
  <c r="AA1160" i="3"/>
  <c r="Z1160" i="3"/>
  <c r="X1160" i="3"/>
  <c r="W1160" i="3"/>
  <c r="U1160" i="3"/>
  <c r="T1160" i="3"/>
  <c r="BC1159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D1159" i="3"/>
  <c r="AC1159" i="3"/>
  <c r="AA1159" i="3"/>
  <c r="Z1159" i="3"/>
  <c r="X1159" i="3"/>
  <c r="W1159" i="3"/>
  <c r="U1159" i="3"/>
  <c r="T1159" i="3"/>
  <c r="BC1158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D1158" i="3"/>
  <c r="AC1158" i="3"/>
  <c r="AA1158" i="3"/>
  <c r="Z1158" i="3"/>
  <c r="X1158" i="3"/>
  <c r="W1158" i="3"/>
  <c r="U1158" i="3"/>
  <c r="T1158" i="3"/>
  <c r="BC1157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D1157" i="3"/>
  <c r="AC1157" i="3"/>
  <c r="AA1157" i="3"/>
  <c r="Z1157" i="3"/>
  <c r="X1157" i="3"/>
  <c r="W1157" i="3"/>
  <c r="U1157" i="3"/>
  <c r="T1157" i="3"/>
  <c r="BC1156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D1156" i="3"/>
  <c r="AC1156" i="3"/>
  <c r="AA1156" i="3"/>
  <c r="Z1156" i="3"/>
  <c r="X1156" i="3"/>
  <c r="W1156" i="3"/>
  <c r="U1156" i="3"/>
  <c r="T1156" i="3"/>
  <c r="BC1155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D1155" i="3"/>
  <c r="AC1155" i="3"/>
  <c r="AA1155" i="3"/>
  <c r="Z1155" i="3"/>
  <c r="X1155" i="3"/>
  <c r="W1155" i="3"/>
  <c r="U1155" i="3"/>
  <c r="T1155" i="3"/>
  <c r="BC1154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D1154" i="3"/>
  <c r="AC1154" i="3"/>
  <c r="AA1154" i="3"/>
  <c r="Z1154" i="3"/>
  <c r="X1154" i="3"/>
  <c r="W1154" i="3"/>
  <c r="U1154" i="3"/>
  <c r="T1154" i="3"/>
  <c r="BC1153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D1153" i="3"/>
  <c r="AC1153" i="3"/>
  <c r="AA1153" i="3"/>
  <c r="Z1153" i="3"/>
  <c r="X1153" i="3"/>
  <c r="W1153" i="3"/>
  <c r="U1153" i="3"/>
  <c r="T1153" i="3"/>
  <c r="BC1152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D1152" i="3"/>
  <c r="AC1152" i="3"/>
  <c r="AA1152" i="3"/>
  <c r="Z1152" i="3"/>
  <c r="X1152" i="3"/>
  <c r="W1152" i="3"/>
  <c r="U1152" i="3"/>
  <c r="T1152" i="3"/>
  <c r="BC1151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D1151" i="3"/>
  <c r="AC1151" i="3"/>
  <c r="AA1151" i="3"/>
  <c r="Z1151" i="3"/>
  <c r="X1151" i="3"/>
  <c r="W1151" i="3"/>
  <c r="U1151" i="3"/>
  <c r="T1151" i="3"/>
  <c r="BC1150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D1150" i="3"/>
  <c r="AC1150" i="3"/>
  <c r="AA1150" i="3"/>
  <c r="Z1150" i="3"/>
  <c r="X1150" i="3"/>
  <c r="W1150" i="3"/>
  <c r="U1150" i="3"/>
  <c r="T1150" i="3"/>
  <c r="BC1149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D1149" i="3"/>
  <c r="AC1149" i="3"/>
  <c r="AA1149" i="3"/>
  <c r="Z1149" i="3"/>
  <c r="X1149" i="3"/>
  <c r="W1149" i="3"/>
  <c r="U1149" i="3"/>
  <c r="T1149" i="3"/>
  <c r="BC1148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D1148" i="3"/>
  <c r="AC1148" i="3"/>
  <c r="AA1148" i="3"/>
  <c r="Z1148" i="3"/>
  <c r="X1148" i="3"/>
  <c r="W1148" i="3"/>
  <c r="U1148" i="3"/>
  <c r="T1148" i="3"/>
  <c r="BC1147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D1147" i="3"/>
  <c r="AC1147" i="3"/>
  <c r="AA1147" i="3"/>
  <c r="Z1147" i="3"/>
  <c r="X1147" i="3"/>
  <c r="W1147" i="3"/>
  <c r="U1147" i="3"/>
  <c r="T1147" i="3"/>
  <c r="BC1146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D1146" i="3"/>
  <c r="AC1146" i="3"/>
  <c r="AA1146" i="3"/>
  <c r="Z1146" i="3"/>
  <c r="X1146" i="3"/>
  <c r="W1146" i="3"/>
  <c r="U1146" i="3"/>
  <c r="T1146" i="3"/>
  <c r="BC1145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D1145" i="3"/>
  <c r="AC1145" i="3"/>
  <c r="AA1145" i="3"/>
  <c r="Z1145" i="3"/>
  <c r="X1145" i="3"/>
  <c r="W1145" i="3"/>
  <c r="U1145" i="3"/>
  <c r="T1145" i="3"/>
  <c r="BC1144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D1144" i="3"/>
  <c r="AC1144" i="3"/>
  <c r="AA1144" i="3"/>
  <c r="Z1144" i="3"/>
  <c r="X1144" i="3"/>
  <c r="W1144" i="3"/>
  <c r="U1144" i="3"/>
  <c r="T1144" i="3"/>
  <c r="BC1143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D1143" i="3"/>
  <c r="AC1143" i="3"/>
  <c r="AA1143" i="3"/>
  <c r="Z1143" i="3"/>
  <c r="X1143" i="3"/>
  <c r="W1143" i="3"/>
  <c r="U1143" i="3"/>
  <c r="T1143" i="3"/>
  <c r="BC1142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D1142" i="3"/>
  <c r="AC1142" i="3"/>
  <c r="AA1142" i="3"/>
  <c r="Z1142" i="3"/>
  <c r="X1142" i="3"/>
  <c r="W1142" i="3"/>
  <c r="U1142" i="3"/>
  <c r="T1142" i="3"/>
  <c r="BC1141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D1141" i="3"/>
  <c r="AC1141" i="3"/>
  <c r="AA1141" i="3"/>
  <c r="Z1141" i="3"/>
  <c r="X1141" i="3"/>
  <c r="W1141" i="3"/>
  <c r="U1141" i="3"/>
  <c r="T1141" i="3"/>
  <c r="BC1140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D1140" i="3"/>
  <c r="AC1140" i="3"/>
  <c r="AA1140" i="3"/>
  <c r="Z1140" i="3"/>
  <c r="X1140" i="3"/>
  <c r="W1140" i="3"/>
  <c r="U1140" i="3"/>
  <c r="T1140" i="3"/>
  <c r="BC1139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D1139" i="3"/>
  <c r="AC1139" i="3"/>
  <c r="AA1139" i="3"/>
  <c r="Z1139" i="3"/>
  <c r="X1139" i="3"/>
  <c r="W1139" i="3"/>
  <c r="U1139" i="3"/>
  <c r="T1139" i="3"/>
  <c r="BC1138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D1138" i="3"/>
  <c r="AC1138" i="3"/>
  <c r="AA1138" i="3"/>
  <c r="Z1138" i="3"/>
  <c r="X1138" i="3"/>
  <c r="W1138" i="3"/>
  <c r="U1138" i="3"/>
  <c r="T1138" i="3"/>
  <c r="BC1137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D1137" i="3"/>
  <c r="AC1137" i="3"/>
  <c r="AA1137" i="3"/>
  <c r="Z1137" i="3"/>
  <c r="X1137" i="3"/>
  <c r="W1137" i="3"/>
  <c r="U1137" i="3"/>
  <c r="T1137" i="3"/>
  <c r="BC1136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D1136" i="3"/>
  <c r="AC1136" i="3"/>
  <c r="AA1136" i="3"/>
  <c r="Z1136" i="3"/>
  <c r="X1136" i="3"/>
  <c r="W1136" i="3"/>
  <c r="U1136" i="3"/>
  <c r="T1136" i="3"/>
  <c r="BC1135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D1135" i="3"/>
  <c r="AC1135" i="3"/>
  <c r="AA1135" i="3"/>
  <c r="Z1135" i="3"/>
  <c r="X1135" i="3"/>
  <c r="W1135" i="3"/>
  <c r="U1135" i="3"/>
  <c r="T1135" i="3"/>
  <c r="BC1134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D1134" i="3"/>
  <c r="AC1134" i="3"/>
  <c r="AA1134" i="3"/>
  <c r="Z1134" i="3"/>
  <c r="X1134" i="3"/>
  <c r="W1134" i="3"/>
  <c r="U1134" i="3"/>
  <c r="T1134" i="3"/>
  <c r="BC1133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D1133" i="3"/>
  <c r="AC1133" i="3"/>
  <c r="AA1133" i="3"/>
  <c r="Z1133" i="3"/>
  <c r="X1133" i="3"/>
  <c r="W1133" i="3"/>
  <c r="U1133" i="3"/>
  <c r="T1133" i="3"/>
  <c r="BC1132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D1132" i="3"/>
  <c r="AC1132" i="3"/>
  <c r="AA1132" i="3"/>
  <c r="Z1132" i="3"/>
  <c r="X1132" i="3"/>
  <c r="W1132" i="3"/>
  <c r="U1132" i="3"/>
  <c r="T1132" i="3"/>
  <c r="BC1131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D1131" i="3"/>
  <c r="AC1131" i="3"/>
  <c r="AA1131" i="3"/>
  <c r="Z1131" i="3"/>
  <c r="X1131" i="3"/>
  <c r="W1131" i="3"/>
  <c r="U1131" i="3"/>
  <c r="T1131" i="3"/>
  <c r="BC1130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D1130" i="3"/>
  <c r="AC1130" i="3"/>
  <c r="AA1130" i="3"/>
  <c r="Z1130" i="3"/>
  <c r="X1130" i="3"/>
  <c r="W1130" i="3"/>
  <c r="U1130" i="3"/>
  <c r="T1130" i="3"/>
  <c r="BC1129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D1129" i="3"/>
  <c r="AC1129" i="3"/>
  <c r="AA1129" i="3"/>
  <c r="Z1129" i="3"/>
  <c r="X1129" i="3"/>
  <c r="W1129" i="3"/>
  <c r="U1129" i="3"/>
  <c r="T1129" i="3"/>
  <c r="BC1128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D1128" i="3"/>
  <c r="AC1128" i="3"/>
  <c r="AA1128" i="3"/>
  <c r="Z1128" i="3"/>
  <c r="X1128" i="3"/>
  <c r="W1128" i="3"/>
  <c r="U1128" i="3"/>
  <c r="T1128" i="3"/>
  <c r="BC1127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D1127" i="3"/>
  <c r="AC1127" i="3"/>
  <c r="AA1127" i="3"/>
  <c r="Z1127" i="3"/>
  <c r="X1127" i="3"/>
  <c r="W1127" i="3"/>
  <c r="U1127" i="3"/>
  <c r="T1127" i="3"/>
  <c r="BC1126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D1126" i="3"/>
  <c r="AC1126" i="3"/>
  <c r="AA1126" i="3"/>
  <c r="Z1126" i="3"/>
  <c r="X1126" i="3"/>
  <c r="W1126" i="3"/>
  <c r="U1126" i="3"/>
  <c r="T1126" i="3"/>
  <c r="BC1125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D1125" i="3"/>
  <c r="AC1125" i="3"/>
  <c r="AA1125" i="3"/>
  <c r="Z1125" i="3"/>
  <c r="X1125" i="3"/>
  <c r="W1125" i="3"/>
  <c r="U1125" i="3"/>
  <c r="T1125" i="3"/>
  <c r="BC1124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D1124" i="3"/>
  <c r="AC1124" i="3"/>
  <c r="AA1124" i="3"/>
  <c r="Z1124" i="3"/>
  <c r="X1124" i="3"/>
  <c r="W1124" i="3"/>
  <c r="U1124" i="3"/>
  <c r="T1124" i="3"/>
  <c r="BC1123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D1123" i="3"/>
  <c r="AC1123" i="3"/>
  <c r="AA1123" i="3"/>
  <c r="Z1123" i="3"/>
  <c r="X1123" i="3"/>
  <c r="W1123" i="3"/>
  <c r="U1123" i="3"/>
  <c r="T1123" i="3"/>
  <c r="BC1122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D1122" i="3"/>
  <c r="AC1122" i="3"/>
  <c r="AA1122" i="3"/>
  <c r="Z1122" i="3"/>
  <c r="X1122" i="3"/>
  <c r="W1122" i="3"/>
  <c r="U1122" i="3"/>
  <c r="T1122" i="3"/>
  <c r="BC1121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D1121" i="3"/>
  <c r="AC1121" i="3"/>
  <c r="AA1121" i="3"/>
  <c r="Z1121" i="3"/>
  <c r="X1121" i="3"/>
  <c r="W1121" i="3"/>
  <c r="U1121" i="3"/>
  <c r="T1121" i="3"/>
  <c r="BC1120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D1120" i="3"/>
  <c r="AC1120" i="3"/>
  <c r="AA1120" i="3"/>
  <c r="Z1120" i="3"/>
  <c r="X1120" i="3"/>
  <c r="W1120" i="3"/>
  <c r="U1120" i="3"/>
  <c r="T1120" i="3"/>
  <c r="BC1119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D1119" i="3"/>
  <c r="AC1119" i="3"/>
  <c r="AA1119" i="3"/>
  <c r="Z1119" i="3"/>
  <c r="X1119" i="3"/>
  <c r="W1119" i="3"/>
  <c r="U1119" i="3"/>
  <c r="T1119" i="3"/>
  <c r="BC1118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D1118" i="3"/>
  <c r="AC1118" i="3"/>
  <c r="AA1118" i="3"/>
  <c r="Z1118" i="3"/>
  <c r="X1118" i="3"/>
  <c r="W1118" i="3"/>
  <c r="U1118" i="3"/>
  <c r="T1118" i="3"/>
  <c r="BC1117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D1117" i="3"/>
  <c r="AC1117" i="3"/>
  <c r="AA1117" i="3"/>
  <c r="Z1117" i="3"/>
  <c r="X1117" i="3"/>
  <c r="W1117" i="3"/>
  <c r="U1117" i="3"/>
  <c r="T1117" i="3"/>
  <c r="BC1116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D1116" i="3"/>
  <c r="AC1116" i="3"/>
  <c r="AA1116" i="3"/>
  <c r="Z1116" i="3"/>
  <c r="X1116" i="3"/>
  <c r="W1116" i="3"/>
  <c r="U1116" i="3"/>
  <c r="T1116" i="3"/>
  <c r="BC1115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D1115" i="3"/>
  <c r="AC1115" i="3"/>
  <c r="AA1115" i="3"/>
  <c r="Z1115" i="3"/>
  <c r="X1115" i="3"/>
  <c r="W1115" i="3"/>
  <c r="U1115" i="3"/>
  <c r="T1115" i="3"/>
  <c r="BC1114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D1114" i="3"/>
  <c r="AC1114" i="3"/>
  <c r="AA1114" i="3"/>
  <c r="Z1114" i="3"/>
  <c r="X1114" i="3"/>
  <c r="W1114" i="3"/>
  <c r="U1114" i="3"/>
  <c r="T1114" i="3"/>
  <c r="BC1113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D1113" i="3"/>
  <c r="AC1113" i="3"/>
  <c r="AA1113" i="3"/>
  <c r="Z1113" i="3"/>
  <c r="X1113" i="3"/>
  <c r="W1113" i="3"/>
  <c r="U1113" i="3"/>
  <c r="T1113" i="3"/>
  <c r="BC1112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D1112" i="3"/>
  <c r="AC1112" i="3"/>
  <c r="AA1112" i="3"/>
  <c r="Z1112" i="3"/>
  <c r="X1112" i="3"/>
  <c r="W1112" i="3"/>
  <c r="U1112" i="3"/>
  <c r="T1112" i="3"/>
  <c r="BC1111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D1111" i="3"/>
  <c r="AC1111" i="3"/>
  <c r="AA1111" i="3"/>
  <c r="Z1111" i="3"/>
  <c r="X1111" i="3"/>
  <c r="W1111" i="3"/>
  <c r="U1111" i="3"/>
  <c r="T1111" i="3"/>
  <c r="BC1110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D1110" i="3"/>
  <c r="AC1110" i="3"/>
  <c r="AA1110" i="3"/>
  <c r="Z1110" i="3"/>
  <c r="X1110" i="3"/>
  <c r="W1110" i="3"/>
  <c r="U1110" i="3"/>
  <c r="T1110" i="3"/>
  <c r="BC1109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D1109" i="3"/>
  <c r="AC1109" i="3"/>
  <c r="AA1109" i="3"/>
  <c r="Z1109" i="3"/>
  <c r="X1109" i="3"/>
  <c r="W1109" i="3"/>
  <c r="U1109" i="3"/>
  <c r="T1109" i="3"/>
  <c r="BC1108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D1108" i="3"/>
  <c r="AC1108" i="3"/>
  <c r="AA1108" i="3"/>
  <c r="Z1108" i="3"/>
  <c r="X1108" i="3"/>
  <c r="W1108" i="3"/>
  <c r="U1108" i="3"/>
  <c r="T1108" i="3"/>
  <c r="BC1107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D1107" i="3"/>
  <c r="AC1107" i="3"/>
  <c r="AA1107" i="3"/>
  <c r="Z1107" i="3"/>
  <c r="X1107" i="3"/>
  <c r="W1107" i="3"/>
  <c r="U1107" i="3"/>
  <c r="T1107" i="3"/>
  <c r="BC1106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D1106" i="3"/>
  <c r="AC1106" i="3"/>
  <c r="AA1106" i="3"/>
  <c r="Z1106" i="3"/>
  <c r="X1106" i="3"/>
  <c r="W1106" i="3"/>
  <c r="U1106" i="3"/>
  <c r="T1106" i="3"/>
  <c r="BC1105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D1105" i="3"/>
  <c r="AC1105" i="3"/>
  <c r="AA1105" i="3"/>
  <c r="Z1105" i="3"/>
  <c r="X1105" i="3"/>
  <c r="W1105" i="3"/>
  <c r="U1105" i="3"/>
  <c r="T1105" i="3"/>
  <c r="BC1104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D1104" i="3"/>
  <c r="AC1104" i="3"/>
  <c r="AA1104" i="3"/>
  <c r="Z1104" i="3"/>
  <c r="X1104" i="3"/>
  <c r="W1104" i="3"/>
  <c r="U1104" i="3"/>
  <c r="T1104" i="3"/>
  <c r="BC1103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D1103" i="3"/>
  <c r="AC1103" i="3"/>
  <c r="AA1103" i="3"/>
  <c r="Z1103" i="3"/>
  <c r="X1103" i="3"/>
  <c r="W1103" i="3"/>
  <c r="U1103" i="3"/>
  <c r="T1103" i="3"/>
  <c r="BC1102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D1102" i="3"/>
  <c r="AC1102" i="3"/>
  <c r="AA1102" i="3"/>
  <c r="Z1102" i="3"/>
  <c r="X1102" i="3"/>
  <c r="W1102" i="3"/>
  <c r="U1102" i="3"/>
  <c r="T1102" i="3"/>
  <c r="BC1101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D1101" i="3"/>
  <c r="AC1101" i="3"/>
  <c r="AA1101" i="3"/>
  <c r="Z1101" i="3"/>
  <c r="X1101" i="3"/>
  <c r="W1101" i="3"/>
  <c r="U1101" i="3"/>
  <c r="T1101" i="3"/>
  <c r="BC1100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D1100" i="3"/>
  <c r="AC1100" i="3"/>
  <c r="AA1100" i="3"/>
  <c r="Z1100" i="3"/>
  <c r="X1100" i="3"/>
  <c r="W1100" i="3"/>
  <c r="U1100" i="3"/>
  <c r="T1100" i="3"/>
  <c r="BC1099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D1099" i="3"/>
  <c r="AC1099" i="3"/>
  <c r="AA1099" i="3"/>
  <c r="Z1099" i="3"/>
  <c r="X1099" i="3"/>
  <c r="W1099" i="3"/>
  <c r="U1099" i="3"/>
  <c r="T1099" i="3"/>
  <c r="BC1098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D1098" i="3"/>
  <c r="AC1098" i="3"/>
  <c r="AA1098" i="3"/>
  <c r="Z1098" i="3"/>
  <c r="X1098" i="3"/>
  <c r="W1098" i="3"/>
  <c r="U1098" i="3"/>
  <c r="T1098" i="3"/>
  <c r="BC1097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D1097" i="3"/>
  <c r="AC1097" i="3"/>
  <c r="AA1097" i="3"/>
  <c r="Z1097" i="3"/>
  <c r="X1097" i="3"/>
  <c r="W1097" i="3"/>
  <c r="U1097" i="3"/>
  <c r="T1097" i="3"/>
  <c r="BC1096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D1096" i="3"/>
  <c r="AC1096" i="3"/>
  <c r="AA1096" i="3"/>
  <c r="Z1096" i="3"/>
  <c r="X1096" i="3"/>
  <c r="W1096" i="3"/>
  <c r="U1096" i="3"/>
  <c r="T1096" i="3"/>
  <c r="BC1095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D1095" i="3"/>
  <c r="AC1095" i="3"/>
  <c r="AA1095" i="3"/>
  <c r="Z1095" i="3"/>
  <c r="X1095" i="3"/>
  <c r="W1095" i="3"/>
  <c r="U1095" i="3"/>
  <c r="T1095" i="3"/>
  <c r="BC1094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D1094" i="3"/>
  <c r="AC1094" i="3"/>
  <c r="AA1094" i="3"/>
  <c r="Z1094" i="3"/>
  <c r="X1094" i="3"/>
  <c r="W1094" i="3"/>
  <c r="U1094" i="3"/>
  <c r="T1094" i="3"/>
  <c r="BC1093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D1093" i="3"/>
  <c r="AC1093" i="3"/>
  <c r="AA1093" i="3"/>
  <c r="Z1093" i="3"/>
  <c r="X1093" i="3"/>
  <c r="W1093" i="3"/>
  <c r="U1093" i="3"/>
  <c r="T1093" i="3"/>
  <c r="BC1092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D1092" i="3"/>
  <c r="AC1092" i="3"/>
  <c r="AA1092" i="3"/>
  <c r="Z1092" i="3"/>
  <c r="X1092" i="3"/>
  <c r="W1092" i="3"/>
  <c r="U1092" i="3"/>
  <c r="T1092" i="3"/>
  <c r="BC1091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D1091" i="3"/>
  <c r="AC1091" i="3"/>
  <c r="AA1091" i="3"/>
  <c r="Z1091" i="3"/>
  <c r="X1091" i="3"/>
  <c r="W1091" i="3"/>
  <c r="U1091" i="3"/>
  <c r="T1091" i="3"/>
  <c r="BC1090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D1090" i="3"/>
  <c r="AC1090" i="3"/>
  <c r="AA1090" i="3"/>
  <c r="Z1090" i="3"/>
  <c r="X1090" i="3"/>
  <c r="W1090" i="3"/>
  <c r="U1090" i="3"/>
  <c r="T1090" i="3"/>
  <c r="BC1089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D1089" i="3"/>
  <c r="AC1089" i="3"/>
  <c r="AA1089" i="3"/>
  <c r="Z1089" i="3"/>
  <c r="X1089" i="3"/>
  <c r="W1089" i="3"/>
  <c r="U1089" i="3"/>
  <c r="T1089" i="3"/>
  <c r="BC1088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D1088" i="3"/>
  <c r="AC1088" i="3"/>
  <c r="AA1088" i="3"/>
  <c r="Z1088" i="3"/>
  <c r="X1088" i="3"/>
  <c r="W1088" i="3"/>
  <c r="U1088" i="3"/>
  <c r="T1088" i="3"/>
  <c r="BC1087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D1087" i="3"/>
  <c r="AC1087" i="3"/>
  <c r="AA1087" i="3"/>
  <c r="Z1087" i="3"/>
  <c r="X1087" i="3"/>
  <c r="W1087" i="3"/>
  <c r="U1087" i="3"/>
  <c r="T1087" i="3"/>
  <c r="BC1086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D1086" i="3"/>
  <c r="AC1086" i="3"/>
  <c r="AA1086" i="3"/>
  <c r="Z1086" i="3"/>
  <c r="X1086" i="3"/>
  <c r="W1086" i="3"/>
  <c r="U1086" i="3"/>
  <c r="T1086" i="3"/>
  <c r="BC1085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D1085" i="3"/>
  <c r="AC1085" i="3"/>
  <c r="AA1085" i="3"/>
  <c r="Z1085" i="3"/>
  <c r="X1085" i="3"/>
  <c r="W1085" i="3"/>
  <c r="U1085" i="3"/>
  <c r="T1085" i="3"/>
  <c r="BC1084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D1084" i="3"/>
  <c r="AC1084" i="3"/>
  <c r="AA1084" i="3"/>
  <c r="Z1084" i="3"/>
  <c r="X1084" i="3"/>
  <c r="W1084" i="3"/>
  <c r="U1084" i="3"/>
  <c r="T1084" i="3"/>
  <c r="BC1083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D1083" i="3"/>
  <c r="AC1083" i="3"/>
  <c r="AA1083" i="3"/>
  <c r="Z1083" i="3"/>
  <c r="X1083" i="3"/>
  <c r="W1083" i="3"/>
  <c r="U1083" i="3"/>
  <c r="T1083" i="3"/>
  <c r="BC1082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D1082" i="3"/>
  <c r="AC1082" i="3"/>
  <c r="AA1082" i="3"/>
  <c r="Z1082" i="3"/>
  <c r="X1082" i="3"/>
  <c r="W1082" i="3"/>
  <c r="U1082" i="3"/>
  <c r="T1082" i="3"/>
  <c r="BC1081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D1081" i="3"/>
  <c r="AC1081" i="3"/>
  <c r="AA1081" i="3"/>
  <c r="Z1081" i="3"/>
  <c r="X1081" i="3"/>
  <c r="W1081" i="3"/>
  <c r="U1081" i="3"/>
  <c r="T1081" i="3"/>
  <c r="BC1080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D1080" i="3"/>
  <c r="AC1080" i="3"/>
  <c r="AA1080" i="3"/>
  <c r="Z1080" i="3"/>
  <c r="X1080" i="3"/>
  <c r="W1080" i="3"/>
  <c r="U1080" i="3"/>
  <c r="T1080" i="3"/>
  <c r="BC1079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D1079" i="3"/>
  <c r="AC1079" i="3"/>
  <c r="AA1079" i="3"/>
  <c r="Z1079" i="3"/>
  <c r="X1079" i="3"/>
  <c r="W1079" i="3"/>
  <c r="U1079" i="3"/>
  <c r="T1079" i="3"/>
  <c r="BC1078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D1078" i="3"/>
  <c r="AC1078" i="3"/>
  <c r="AA1078" i="3"/>
  <c r="Z1078" i="3"/>
  <c r="X1078" i="3"/>
  <c r="W1078" i="3"/>
  <c r="U1078" i="3"/>
  <c r="T1078" i="3"/>
  <c r="BC1077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D1077" i="3"/>
  <c r="AC1077" i="3"/>
  <c r="AA1077" i="3"/>
  <c r="Z1077" i="3"/>
  <c r="X1077" i="3"/>
  <c r="W1077" i="3"/>
  <c r="U1077" i="3"/>
  <c r="T1077" i="3"/>
  <c r="BC1076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D1076" i="3"/>
  <c r="AC1076" i="3"/>
  <c r="AA1076" i="3"/>
  <c r="Z1076" i="3"/>
  <c r="X1076" i="3"/>
  <c r="W1076" i="3"/>
  <c r="U1076" i="3"/>
  <c r="T1076" i="3"/>
  <c r="BC1075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D1075" i="3"/>
  <c r="AC1075" i="3"/>
  <c r="AA1075" i="3"/>
  <c r="Z1075" i="3"/>
  <c r="X1075" i="3"/>
  <c r="W1075" i="3"/>
  <c r="U1075" i="3"/>
  <c r="T1075" i="3"/>
  <c r="BC1074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D1074" i="3"/>
  <c r="AC1074" i="3"/>
  <c r="AA1074" i="3"/>
  <c r="Z1074" i="3"/>
  <c r="X1074" i="3"/>
  <c r="W1074" i="3"/>
  <c r="U1074" i="3"/>
  <c r="T1074" i="3"/>
  <c r="BC1073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D1073" i="3"/>
  <c r="AC1073" i="3"/>
  <c r="AA1073" i="3"/>
  <c r="Z1073" i="3"/>
  <c r="X1073" i="3"/>
  <c r="W1073" i="3"/>
  <c r="U1073" i="3"/>
  <c r="T1073" i="3"/>
  <c r="BC1072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D1072" i="3"/>
  <c r="AC1072" i="3"/>
  <c r="AA1072" i="3"/>
  <c r="Z1072" i="3"/>
  <c r="X1072" i="3"/>
  <c r="W1072" i="3"/>
  <c r="U1072" i="3"/>
  <c r="T1072" i="3"/>
  <c r="BC1071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D1071" i="3"/>
  <c r="AC1071" i="3"/>
  <c r="AA1071" i="3"/>
  <c r="Z1071" i="3"/>
  <c r="X1071" i="3"/>
  <c r="W1071" i="3"/>
  <c r="U1071" i="3"/>
  <c r="T1071" i="3"/>
  <c r="BC1070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D1070" i="3"/>
  <c r="AC1070" i="3"/>
  <c r="AA1070" i="3"/>
  <c r="Z1070" i="3"/>
  <c r="X1070" i="3"/>
  <c r="W1070" i="3"/>
  <c r="U1070" i="3"/>
  <c r="T1070" i="3"/>
  <c r="BC1069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D1069" i="3"/>
  <c r="AC1069" i="3"/>
  <c r="AA1069" i="3"/>
  <c r="Z1069" i="3"/>
  <c r="X1069" i="3"/>
  <c r="W1069" i="3"/>
  <c r="U1069" i="3"/>
  <c r="T1069" i="3"/>
  <c r="BC1068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D1068" i="3"/>
  <c r="AC1068" i="3"/>
  <c r="AA1068" i="3"/>
  <c r="Z1068" i="3"/>
  <c r="X1068" i="3"/>
  <c r="W1068" i="3"/>
  <c r="U1068" i="3"/>
  <c r="T1068" i="3"/>
  <c r="BC1067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D1067" i="3"/>
  <c r="AC1067" i="3"/>
  <c r="AA1067" i="3"/>
  <c r="Z1067" i="3"/>
  <c r="X1067" i="3"/>
  <c r="W1067" i="3"/>
  <c r="U1067" i="3"/>
  <c r="T1067" i="3"/>
  <c r="BC1066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D1066" i="3"/>
  <c r="AC1066" i="3"/>
  <c r="AA1066" i="3"/>
  <c r="Z1066" i="3"/>
  <c r="X1066" i="3"/>
  <c r="W1066" i="3"/>
  <c r="U1066" i="3"/>
  <c r="T1066" i="3"/>
  <c r="BC1065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D1065" i="3"/>
  <c r="AC1065" i="3"/>
  <c r="AA1065" i="3"/>
  <c r="Z1065" i="3"/>
  <c r="X1065" i="3"/>
  <c r="W1065" i="3"/>
  <c r="U1065" i="3"/>
  <c r="T1065" i="3"/>
  <c r="BC1064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D1064" i="3"/>
  <c r="AC1064" i="3"/>
  <c r="AA1064" i="3"/>
  <c r="Z1064" i="3"/>
  <c r="X1064" i="3"/>
  <c r="W1064" i="3"/>
  <c r="U1064" i="3"/>
  <c r="T1064" i="3"/>
  <c r="BC1063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D1063" i="3"/>
  <c r="AC1063" i="3"/>
  <c r="AA1063" i="3"/>
  <c r="Z1063" i="3"/>
  <c r="X1063" i="3"/>
  <c r="W1063" i="3"/>
  <c r="U1063" i="3"/>
  <c r="T1063" i="3"/>
  <c r="BC1062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D1062" i="3"/>
  <c r="AC1062" i="3"/>
  <c r="AA1062" i="3"/>
  <c r="Z1062" i="3"/>
  <c r="X1062" i="3"/>
  <c r="W1062" i="3"/>
  <c r="U1062" i="3"/>
  <c r="T1062" i="3"/>
  <c r="BC1061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D1061" i="3"/>
  <c r="AC1061" i="3"/>
  <c r="AA1061" i="3"/>
  <c r="Z1061" i="3"/>
  <c r="X1061" i="3"/>
  <c r="W1061" i="3"/>
  <c r="U1061" i="3"/>
  <c r="T1061" i="3"/>
  <c r="BC1060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D1060" i="3"/>
  <c r="AC1060" i="3"/>
  <c r="AA1060" i="3"/>
  <c r="Z1060" i="3"/>
  <c r="X1060" i="3"/>
  <c r="W1060" i="3"/>
  <c r="U1060" i="3"/>
  <c r="T1060" i="3"/>
  <c r="BC1059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D1059" i="3"/>
  <c r="AC1059" i="3"/>
  <c r="AA1059" i="3"/>
  <c r="Z1059" i="3"/>
  <c r="X1059" i="3"/>
  <c r="W1059" i="3"/>
  <c r="U1059" i="3"/>
  <c r="T1059" i="3"/>
  <c r="BC1058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D1058" i="3"/>
  <c r="AC1058" i="3"/>
  <c r="AA1058" i="3"/>
  <c r="Z1058" i="3"/>
  <c r="X1058" i="3"/>
  <c r="W1058" i="3"/>
  <c r="U1058" i="3"/>
  <c r="T1058" i="3"/>
  <c r="BC1057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D1057" i="3"/>
  <c r="AC1057" i="3"/>
  <c r="AA1057" i="3"/>
  <c r="Z1057" i="3"/>
  <c r="X1057" i="3"/>
  <c r="W1057" i="3"/>
  <c r="U1057" i="3"/>
  <c r="T1057" i="3"/>
  <c r="BC1056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D1056" i="3"/>
  <c r="AC1056" i="3"/>
  <c r="AA1056" i="3"/>
  <c r="Z1056" i="3"/>
  <c r="X1056" i="3"/>
  <c r="W1056" i="3"/>
  <c r="U1056" i="3"/>
  <c r="T1056" i="3"/>
  <c r="BC1055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D1055" i="3"/>
  <c r="AC1055" i="3"/>
  <c r="AA1055" i="3"/>
  <c r="Z1055" i="3"/>
  <c r="X1055" i="3"/>
  <c r="W1055" i="3"/>
  <c r="U1055" i="3"/>
  <c r="T1055" i="3"/>
  <c r="BC1054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D1054" i="3"/>
  <c r="AC1054" i="3"/>
  <c r="AA1054" i="3"/>
  <c r="Z1054" i="3"/>
  <c r="X1054" i="3"/>
  <c r="W1054" i="3"/>
  <c r="U1054" i="3"/>
  <c r="T1054" i="3"/>
  <c r="BC1053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D1053" i="3"/>
  <c r="AC1053" i="3"/>
  <c r="AA1053" i="3"/>
  <c r="Z1053" i="3"/>
  <c r="X1053" i="3"/>
  <c r="W1053" i="3"/>
  <c r="U1053" i="3"/>
  <c r="T1053" i="3"/>
  <c r="BC1052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D1052" i="3"/>
  <c r="AC1052" i="3"/>
  <c r="AA1052" i="3"/>
  <c r="Z1052" i="3"/>
  <c r="X1052" i="3"/>
  <c r="W1052" i="3"/>
  <c r="U1052" i="3"/>
  <c r="T1052" i="3"/>
  <c r="BC1051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D1051" i="3"/>
  <c r="AC1051" i="3"/>
  <c r="AA1051" i="3"/>
  <c r="Z1051" i="3"/>
  <c r="X1051" i="3"/>
  <c r="W1051" i="3"/>
  <c r="U1051" i="3"/>
  <c r="T1051" i="3"/>
  <c r="BC1050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D1050" i="3"/>
  <c r="AC1050" i="3"/>
  <c r="AA1050" i="3"/>
  <c r="Z1050" i="3"/>
  <c r="X1050" i="3"/>
  <c r="W1050" i="3"/>
  <c r="U1050" i="3"/>
  <c r="T1050" i="3"/>
  <c r="BC1049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D1049" i="3"/>
  <c r="AC1049" i="3"/>
  <c r="AA1049" i="3"/>
  <c r="Z1049" i="3"/>
  <c r="X1049" i="3"/>
  <c r="W1049" i="3"/>
  <c r="U1049" i="3"/>
  <c r="T1049" i="3"/>
  <c r="BC1048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D1048" i="3"/>
  <c r="AC1048" i="3"/>
  <c r="AA1048" i="3"/>
  <c r="Z1048" i="3"/>
  <c r="X1048" i="3"/>
  <c r="W1048" i="3"/>
  <c r="U1048" i="3"/>
  <c r="T1048" i="3"/>
  <c r="BC1047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D1047" i="3"/>
  <c r="AC1047" i="3"/>
  <c r="AA1047" i="3"/>
  <c r="Z1047" i="3"/>
  <c r="X1047" i="3"/>
  <c r="W1047" i="3"/>
  <c r="U1047" i="3"/>
  <c r="T1047" i="3"/>
  <c r="BC1046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D1046" i="3"/>
  <c r="AC1046" i="3"/>
  <c r="AA1046" i="3"/>
  <c r="Z1046" i="3"/>
  <c r="X1046" i="3"/>
  <c r="W1046" i="3"/>
  <c r="U1046" i="3"/>
  <c r="T1046" i="3"/>
  <c r="BC1045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D1045" i="3"/>
  <c r="AC1045" i="3"/>
  <c r="AA1045" i="3"/>
  <c r="Z1045" i="3"/>
  <c r="X1045" i="3"/>
  <c r="W1045" i="3"/>
  <c r="U1045" i="3"/>
  <c r="T1045" i="3"/>
  <c r="BC1044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D1044" i="3"/>
  <c r="AC1044" i="3"/>
  <c r="AA1044" i="3"/>
  <c r="Z1044" i="3"/>
  <c r="X1044" i="3"/>
  <c r="W1044" i="3"/>
  <c r="U1044" i="3"/>
  <c r="T1044" i="3"/>
  <c r="BC1043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D1043" i="3"/>
  <c r="AC1043" i="3"/>
  <c r="AA1043" i="3"/>
  <c r="Z1043" i="3"/>
  <c r="X1043" i="3"/>
  <c r="W1043" i="3"/>
  <c r="U1043" i="3"/>
  <c r="T1043" i="3"/>
  <c r="BC1042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D1042" i="3"/>
  <c r="AC1042" i="3"/>
  <c r="AA1042" i="3"/>
  <c r="Z1042" i="3"/>
  <c r="X1042" i="3"/>
  <c r="W1042" i="3"/>
  <c r="U1042" i="3"/>
  <c r="T1042" i="3"/>
  <c r="BC1041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D1041" i="3"/>
  <c r="AC1041" i="3"/>
  <c r="AA1041" i="3"/>
  <c r="Z1041" i="3"/>
  <c r="X1041" i="3"/>
  <c r="W1041" i="3"/>
  <c r="U1041" i="3"/>
  <c r="T1041" i="3"/>
  <c r="BC1040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D1040" i="3"/>
  <c r="AC1040" i="3"/>
  <c r="AA1040" i="3"/>
  <c r="Z1040" i="3"/>
  <c r="X1040" i="3"/>
  <c r="W1040" i="3"/>
  <c r="U1040" i="3"/>
  <c r="T1040" i="3"/>
  <c r="BC1039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D1039" i="3"/>
  <c r="AC1039" i="3"/>
  <c r="AA1039" i="3"/>
  <c r="Z1039" i="3"/>
  <c r="X1039" i="3"/>
  <c r="W1039" i="3"/>
  <c r="U1039" i="3"/>
  <c r="T1039" i="3"/>
  <c r="BC1038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D1038" i="3"/>
  <c r="AC1038" i="3"/>
  <c r="AA1038" i="3"/>
  <c r="Z1038" i="3"/>
  <c r="X1038" i="3"/>
  <c r="W1038" i="3"/>
  <c r="U1038" i="3"/>
  <c r="T1038" i="3"/>
  <c r="BC1037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D1037" i="3"/>
  <c r="AC1037" i="3"/>
  <c r="AA1037" i="3"/>
  <c r="Z1037" i="3"/>
  <c r="X1037" i="3"/>
  <c r="W1037" i="3"/>
  <c r="U1037" i="3"/>
  <c r="T1037" i="3"/>
  <c r="BC1036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D1036" i="3"/>
  <c r="AC1036" i="3"/>
  <c r="AA1036" i="3"/>
  <c r="Z1036" i="3"/>
  <c r="X1036" i="3"/>
  <c r="W1036" i="3"/>
  <c r="U1036" i="3"/>
  <c r="T1036" i="3"/>
  <c r="BC1035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D1035" i="3"/>
  <c r="AC1035" i="3"/>
  <c r="AA1035" i="3"/>
  <c r="Z1035" i="3"/>
  <c r="X1035" i="3"/>
  <c r="W1035" i="3"/>
  <c r="U1035" i="3"/>
  <c r="T1035" i="3"/>
  <c r="BC1034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D1034" i="3"/>
  <c r="AC1034" i="3"/>
  <c r="AA1034" i="3"/>
  <c r="Z1034" i="3"/>
  <c r="X1034" i="3"/>
  <c r="W1034" i="3"/>
  <c r="U1034" i="3"/>
  <c r="T1034" i="3"/>
  <c r="BC1033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D1033" i="3"/>
  <c r="AC1033" i="3"/>
  <c r="AA1033" i="3"/>
  <c r="Z1033" i="3"/>
  <c r="X1033" i="3"/>
  <c r="W1033" i="3"/>
  <c r="U1033" i="3"/>
  <c r="T1033" i="3"/>
  <c r="BC1032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D1032" i="3"/>
  <c r="AC1032" i="3"/>
  <c r="AA1032" i="3"/>
  <c r="Z1032" i="3"/>
  <c r="X1032" i="3"/>
  <c r="W1032" i="3"/>
  <c r="U1032" i="3"/>
  <c r="T1032" i="3"/>
  <c r="BC1031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D1031" i="3"/>
  <c r="AC1031" i="3"/>
  <c r="AA1031" i="3"/>
  <c r="Z1031" i="3"/>
  <c r="X1031" i="3"/>
  <c r="W1031" i="3"/>
  <c r="U1031" i="3"/>
  <c r="T1031" i="3"/>
  <c r="BC1030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D1030" i="3"/>
  <c r="AC1030" i="3"/>
  <c r="AA1030" i="3"/>
  <c r="Z1030" i="3"/>
  <c r="X1030" i="3"/>
  <c r="W1030" i="3"/>
  <c r="U1030" i="3"/>
  <c r="T1030" i="3"/>
  <c r="BC1029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D1029" i="3"/>
  <c r="AC1029" i="3"/>
  <c r="AA1029" i="3"/>
  <c r="Z1029" i="3"/>
  <c r="X1029" i="3"/>
  <c r="W1029" i="3"/>
  <c r="U1029" i="3"/>
  <c r="T1029" i="3"/>
  <c r="BC1028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D1028" i="3"/>
  <c r="AC1028" i="3"/>
  <c r="AA1028" i="3"/>
  <c r="Z1028" i="3"/>
  <c r="X1028" i="3"/>
  <c r="W1028" i="3"/>
  <c r="U1028" i="3"/>
  <c r="T1028" i="3"/>
  <c r="BC1027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D1027" i="3"/>
  <c r="AC1027" i="3"/>
  <c r="AA1027" i="3"/>
  <c r="Z1027" i="3"/>
  <c r="X1027" i="3"/>
  <c r="W1027" i="3"/>
  <c r="U1027" i="3"/>
  <c r="T1027" i="3"/>
  <c r="BC1026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D1026" i="3"/>
  <c r="AC1026" i="3"/>
  <c r="AA1026" i="3"/>
  <c r="Z1026" i="3"/>
  <c r="X1026" i="3"/>
  <c r="W1026" i="3"/>
  <c r="U1026" i="3"/>
  <c r="T1026" i="3"/>
  <c r="BC1025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D1025" i="3"/>
  <c r="AC1025" i="3"/>
  <c r="AA1025" i="3"/>
  <c r="Z1025" i="3"/>
  <c r="X1025" i="3"/>
  <c r="W1025" i="3"/>
  <c r="U1025" i="3"/>
  <c r="T1025" i="3"/>
  <c r="BC1024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D1024" i="3"/>
  <c r="AC1024" i="3"/>
  <c r="AA1024" i="3"/>
  <c r="Z1024" i="3"/>
  <c r="X1024" i="3"/>
  <c r="W1024" i="3"/>
  <c r="U1024" i="3"/>
  <c r="T1024" i="3"/>
  <c r="BC1023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D1023" i="3"/>
  <c r="AC1023" i="3"/>
  <c r="AA1023" i="3"/>
  <c r="Z1023" i="3"/>
  <c r="X1023" i="3"/>
  <c r="W1023" i="3"/>
  <c r="U1023" i="3"/>
  <c r="T1023" i="3"/>
  <c r="BC1022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D1022" i="3"/>
  <c r="AC1022" i="3"/>
  <c r="AA1022" i="3"/>
  <c r="Z1022" i="3"/>
  <c r="X1022" i="3"/>
  <c r="W1022" i="3"/>
  <c r="U1022" i="3"/>
  <c r="T1022" i="3"/>
  <c r="BC1021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D1021" i="3"/>
  <c r="AC1021" i="3"/>
  <c r="AA1021" i="3"/>
  <c r="Z1021" i="3"/>
  <c r="X1021" i="3"/>
  <c r="W1021" i="3"/>
  <c r="U1021" i="3"/>
  <c r="T1021" i="3"/>
  <c r="BC1020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D1020" i="3"/>
  <c r="AC1020" i="3"/>
  <c r="AA1020" i="3"/>
  <c r="Z1020" i="3"/>
  <c r="X1020" i="3"/>
  <c r="W1020" i="3"/>
  <c r="U1020" i="3"/>
  <c r="T1020" i="3"/>
  <c r="BC1019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D1019" i="3"/>
  <c r="AC1019" i="3"/>
  <c r="AA1019" i="3"/>
  <c r="Z1019" i="3"/>
  <c r="X1019" i="3"/>
  <c r="W1019" i="3"/>
  <c r="U1019" i="3"/>
  <c r="T1019" i="3"/>
  <c r="BC1018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D1018" i="3"/>
  <c r="AC1018" i="3"/>
  <c r="AA1018" i="3"/>
  <c r="Z1018" i="3"/>
  <c r="X1018" i="3"/>
  <c r="W1018" i="3"/>
  <c r="U1018" i="3"/>
  <c r="T1018" i="3"/>
  <c r="BC1017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D1017" i="3"/>
  <c r="AC1017" i="3"/>
  <c r="AA1017" i="3"/>
  <c r="Z1017" i="3"/>
  <c r="X1017" i="3"/>
  <c r="W1017" i="3"/>
  <c r="U1017" i="3"/>
  <c r="T1017" i="3"/>
  <c r="BC1016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D1016" i="3"/>
  <c r="AC1016" i="3"/>
  <c r="AA1016" i="3"/>
  <c r="Z1016" i="3"/>
  <c r="X1016" i="3"/>
  <c r="W1016" i="3"/>
  <c r="U1016" i="3"/>
  <c r="T1016" i="3"/>
  <c r="BC1015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D1015" i="3"/>
  <c r="AC1015" i="3"/>
  <c r="AA1015" i="3"/>
  <c r="Z1015" i="3"/>
  <c r="X1015" i="3"/>
  <c r="W1015" i="3"/>
  <c r="U1015" i="3"/>
  <c r="T1015" i="3"/>
  <c r="BC1014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D1014" i="3"/>
  <c r="AC1014" i="3"/>
  <c r="AA1014" i="3"/>
  <c r="Z1014" i="3"/>
  <c r="X1014" i="3"/>
  <c r="W1014" i="3"/>
  <c r="U1014" i="3"/>
  <c r="T1014" i="3"/>
  <c r="BC1013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D1013" i="3"/>
  <c r="AC1013" i="3"/>
  <c r="AA1013" i="3"/>
  <c r="Z1013" i="3"/>
  <c r="X1013" i="3"/>
  <c r="W1013" i="3"/>
  <c r="U1013" i="3"/>
  <c r="T1013" i="3"/>
  <c r="BC1012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D1012" i="3"/>
  <c r="AC1012" i="3"/>
  <c r="AA1012" i="3"/>
  <c r="Z1012" i="3"/>
  <c r="X1012" i="3"/>
  <c r="W1012" i="3"/>
  <c r="U1012" i="3"/>
  <c r="T1012" i="3"/>
  <c r="BC1011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D1011" i="3"/>
  <c r="AC1011" i="3"/>
  <c r="AA1011" i="3"/>
  <c r="Z1011" i="3"/>
  <c r="X1011" i="3"/>
  <c r="W1011" i="3"/>
  <c r="U1011" i="3"/>
  <c r="T1011" i="3"/>
  <c r="BC1010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D1010" i="3"/>
  <c r="AC1010" i="3"/>
  <c r="AA1010" i="3"/>
  <c r="Z1010" i="3"/>
  <c r="X1010" i="3"/>
  <c r="W1010" i="3"/>
  <c r="U1010" i="3"/>
  <c r="T1010" i="3"/>
  <c r="BC1009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D1009" i="3"/>
  <c r="AC1009" i="3"/>
  <c r="AA1009" i="3"/>
  <c r="Z1009" i="3"/>
  <c r="X1009" i="3"/>
  <c r="W1009" i="3"/>
  <c r="U1009" i="3"/>
  <c r="T1009" i="3"/>
  <c r="BC1008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D1008" i="3"/>
  <c r="AC1008" i="3"/>
  <c r="AA1008" i="3"/>
  <c r="Z1008" i="3"/>
  <c r="X1008" i="3"/>
  <c r="W1008" i="3"/>
  <c r="U1008" i="3"/>
  <c r="T1008" i="3"/>
  <c r="BC1007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D1007" i="3"/>
  <c r="AC1007" i="3"/>
  <c r="AA1007" i="3"/>
  <c r="Z1007" i="3"/>
  <c r="X1007" i="3"/>
  <c r="W1007" i="3"/>
  <c r="U1007" i="3"/>
  <c r="T1007" i="3"/>
  <c r="BC1006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D1006" i="3"/>
  <c r="AC1006" i="3"/>
  <c r="AA1006" i="3"/>
  <c r="Z1006" i="3"/>
  <c r="X1006" i="3"/>
  <c r="W1006" i="3"/>
  <c r="U1006" i="3"/>
  <c r="T1006" i="3"/>
  <c r="BC1005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D1005" i="3"/>
  <c r="AC1005" i="3"/>
  <c r="AA1005" i="3"/>
  <c r="Z1005" i="3"/>
  <c r="X1005" i="3"/>
  <c r="W1005" i="3"/>
  <c r="U1005" i="3"/>
  <c r="T1005" i="3"/>
  <c r="BC1004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D1004" i="3"/>
  <c r="AC1004" i="3"/>
  <c r="AA1004" i="3"/>
  <c r="Z1004" i="3"/>
  <c r="X1004" i="3"/>
  <c r="W1004" i="3"/>
  <c r="U1004" i="3"/>
  <c r="T1004" i="3"/>
  <c r="BC1003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D1003" i="3"/>
  <c r="AC1003" i="3"/>
  <c r="AA1003" i="3"/>
  <c r="Z1003" i="3"/>
  <c r="X1003" i="3"/>
  <c r="W1003" i="3"/>
  <c r="U1003" i="3"/>
  <c r="T1003" i="3"/>
  <c r="BC1002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D1002" i="3"/>
  <c r="AC1002" i="3"/>
  <c r="AA1002" i="3"/>
  <c r="Z1002" i="3"/>
  <c r="X1002" i="3"/>
  <c r="W1002" i="3"/>
  <c r="U1002" i="3"/>
  <c r="T1002" i="3"/>
  <c r="BC1001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D1001" i="3"/>
  <c r="AC1001" i="3"/>
  <c r="AA1001" i="3"/>
  <c r="Z1001" i="3"/>
  <c r="X1001" i="3"/>
  <c r="W1001" i="3"/>
  <c r="U1001" i="3"/>
  <c r="T1001" i="3"/>
  <c r="BC1000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D1000" i="3"/>
  <c r="AC1000" i="3"/>
  <c r="AA1000" i="3"/>
  <c r="Z1000" i="3"/>
  <c r="X1000" i="3"/>
  <c r="W1000" i="3"/>
  <c r="U1000" i="3"/>
  <c r="T1000" i="3"/>
  <c r="BC999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D999" i="3"/>
  <c r="AC999" i="3"/>
  <c r="AA999" i="3"/>
  <c r="Z999" i="3"/>
  <c r="X999" i="3"/>
  <c r="W999" i="3"/>
  <c r="U999" i="3"/>
  <c r="T999" i="3"/>
  <c r="BC998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D998" i="3"/>
  <c r="AC998" i="3"/>
  <c r="AA998" i="3"/>
  <c r="Z998" i="3"/>
  <c r="X998" i="3"/>
  <c r="W998" i="3"/>
  <c r="U998" i="3"/>
  <c r="T998" i="3"/>
  <c r="BC997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D997" i="3"/>
  <c r="AC997" i="3"/>
  <c r="AA997" i="3"/>
  <c r="Z997" i="3"/>
  <c r="X997" i="3"/>
  <c r="W997" i="3"/>
  <c r="U997" i="3"/>
  <c r="T997" i="3"/>
  <c r="BC996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D996" i="3"/>
  <c r="AC996" i="3"/>
  <c r="AA996" i="3"/>
  <c r="Z996" i="3"/>
  <c r="X996" i="3"/>
  <c r="W996" i="3"/>
  <c r="U996" i="3"/>
  <c r="T996" i="3"/>
  <c r="BC995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D995" i="3"/>
  <c r="AC995" i="3"/>
  <c r="AA995" i="3"/>
  <c r="Z995" i="3"/>
  <c r="X995" i="3"/>
  <c r="W995" i="3"/>
  <c r="U995" i="3"/>
  <c r="T995" i="3"/>
  <c r="BC994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D994" i="3"/>
  <c r="AC994" i="3"/>
  <c r="AA994" i="3"/>
  <c r="Z994" i="3"/>
  <c r="X994" i="3"/>
  <c r="W994" i="3"/>
  <c r="U994" i="3"/>
  <c r="T994" i="3"/>
  <c r="BC993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D993" i="3"/>
  <c r="AC993" i="3"/>
  <c r="AA993" i="3"/>
  <c r="Z993" i="3"/>
  <c r="X993" i="3"/>
  <c r="W993" i="3"/>
  <c r="U993" i="3"/>
  <c r="T993" i="3"/>
  <c r="BC992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D992" i="3"/>
  <c r="AC992" i="3"/>
  <c r="AA992" i="3"/>
  <c r="Z992" i="3"/>
  <c r="X992" i="3"/>
  <c r="W992" i="3"/>
  <c r="U992" i="3"/>
  <c r="T992" i="3"/>
  <c r="BC991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D991" i="3"/>
  <c r="AC991" i="3"/>
  <c r="AA991" i="3"/>
  <c r="Z991" i="3"/>
  <c r="X991" i="3"/>
  <c r="W991" i="3"/>
  <c r="U991" i="3"/>
  <c r="T991" i="3"/>
  <c r="BC990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D990" i="3"/>
  <c r="AC990" i="3"/>
  <c r="AA990" i="3"/>
  <c r="Z990" i="3"/>
  <c r="X990" i="3"/>
  <c r="W990" i="3"/>
  <c r="U990" i="3"/>
  <c r="T990" i="3"/>
  <c r="BC989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D989" i="3"/>
  <c r="AC989" i="3"/>
  <c r="AA989" i="3"/>
  <c r="Z989" i="3"/>
  <c r="X989" i="3"/>
  <c r="W989" i="3"/>
  <c r="U989" i="3"/>
  <c r="T989" i="3"/>
  <c r="BC988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D988" i="3"/>
  <c r="AC988" i="3"/>
  <c r="AA988" i="3"/>
  <c r="Z988" i="3"/>
  <c r="X988" i="3"/>
  <c r="W988" i="3"/>
  <c r="U988" i="3"/>
  <c r="T988" i="3"/>
  <c r="BC987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D987" i="3"/>
  <c r="AC987" i="3"/>
  <c r="AA987" i="3"/>
  <c r="Z987" i="3"/>
  <c r="X987" i="3"/>
  <c r="W987" i="3"/>
  <c r="U987" i="3"/>
  <c r="T987" i="3"/>
  <c r="BC986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D986" i="3"/>
  <c r="AC986" i="3"/>
  <c r="AA986" i="3"/>
  <c r="Z986" i="3"/>
  <c r="X986" i="3"/>
  <c r="W986" i="3"/>
  <c r="U986" i="3"/>
  <c r="T986" i="3"/>
  <c r="BC985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D985" i="3"/>
  <c r="AC985" i="3"/>
  <c r="AA985" i="3"/>
  <c r="Z985" i="3"/>
  <c r="X985" i="3"/>
  <c r="W985" i="3"/>
  <c r="U985" i="3"/>
  <c r="T985" i="3"/>
  <c r="BC984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D984" i="3"/>
  <c r="AC984" i="3"/>
  <c r="AA984" i="3"/>
  <c r="Z984" i="3"/>
  <c r="X984" i="3"/>
  <c r="W984" i="3"/>
  <c r="U984" i="3"/>
  <c r="T984" i="3"/>
  <c r="BC983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D983" i="3"/>
  <c r="AC983" i="3"/>
  <c r="AA983" i="3"/>
  <c r="Z983" i="3"/>
  <c r="X983" i="3"/>
  <c r="W983" i="3"/>
  <c r="U983" i="3"/>
  <c r="T983" i="3"/>
  <c r="BC982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D982" i="3"/>
  <c r="AC982" i="3"/>
  <c r="AA982" i="3"/>
  <c r="Z982" i="3"/>
  <c r="X982" i="3"/>
  <c r="W982" i="3"/>
  <c r="U982" i="3"/>
  <c r="T982" i="3"/>
  <c r="BC981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D981" i="3"/>
  <c r="AC981" i="3"/>
  <c r="AA981" i="3"/>
  <c r="Z981" i="3"/>
  <c r="X981" i="3"/>
  <c r="W981" i="3"/>
  <c r="U981" i="3"/>
  <c r="T981" i="3"/>
  <c r="BC980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D980" i="3"/>
  <c r="AC980" i="3"/>
  <c r="AA980" i="3"/>
  <c r="Z980" i="3"/>
  <c r="X980" i="3"/>
  <c r="W980" i="3"/>
  <c r="U980" i="3"/>
  <c r="T980" i="3"/>
  <c r="BC979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D979" i="3"/>
  <c r="AC979" i="3"/>
  <c r="AA979" i="3"/>
  <c r="Z979" i="3"/>
  <c r="X979" i="3"/>
  <c r="W979" i="3"/>
  <c r="U979" i="3"/>
  <c r="T979" i="3"/>
  <c r="BC978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D978" i="3"/>
  <c r="AC978" i="3"/>
  <c r="AA978" i="3"/>
  <c r="Z978" i="3"/>
  <c r="X978" i="3"/>
  <c r="W978" i="3"/>
  <c r="U978" i="3"/>
  <c r="T978" i="3"/>
  <c r="BC977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D977" i="3"/>
  <c r="AC977" i="3"/>
  <c r="AA977" i="3"/>
  <c r="Z977" i="3"/>
  <c r="X977" i="3"/>
  <c r="W977" i="3"/>
  <c r="U977" i="3"/>
  <c r="T977" i="3"/>
  <c r="BC976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D976" i="3"/>
  <c r="AC976" i="3"/>
  <c r="AA976" i="3"/>
  <c r="Z976" i="3"/>
  <c r="X976" i="3"/>
  <c r="W976" i="3"/>
  <c r="U976" i="3"/>
  <c r="T976" i="3"/>
  <c r="BC975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D975" i="3"/>
  <c r="AC975" i="3"/>
  <c r="AA975" i="3"/>
  <c r="Z975" i="3"/>
  <c r="X975" i="3"/>
  <c r="W975" i="3"/>
  <c r="U975" i="3"/>
  <c r="T975" i="3"/>
  <c r="BC974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D974" i="3"/>
  <c r="AC974" i="3"/>
  <c r="AA974" i="3"/>
  <c r="Z974" i="3"/>
  <c r="X974" i="3"/>
  <c r="W974" i="3"/>
  <c r="U974" i="3"/>
  <c r="T974" i="3"/>
  <c r="BC973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D973" i="3"/>
  <c r="AC973" i="3"/>
  <c r="AA973" i="3"/>
  <c r="Z973" i="3"/>
  <c r="X973" i="3"/>
  <c r="W973" i="3"/>
  <c r="U973" i="3"/>
  <c r="T973" i="3"/>
  <c r="BC972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D972" i="3"/>
  <c r="AC972" i="3"/>
  <c r="AA972" i="3"/>
  <c r="Z972" i="3"/>
  <c r="X972" i="3"/>
  <c r="W972" i="3"/>
  <c r="U972" i="3"/>
  <c r="T972" i="3"/>
  <c r="BC971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D971" i="3"/>
  <c r="AC971" i="3"/>
  <c r="AA971" i="3"/>
  <c r="Z971" i="3"/>
  <c r="X971" i="3"/>
  <c r="W971" i="3"/>
  <c r="U971" i="3"/>
  <c r="T971" i="3"/>
  <c r="BC970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D970" i="3"/>
  <c r="AC970" i="3"/>
  <c r="AA970" i="3"/>
  <c r="Z970" i="3"/>
  <c r="X970" i="3"/>
  <c r="W970" i="3"/>
  <c r="U970" i="3"/>
  <c r="T970" i="3"/>
  <c r="BC969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D969" i="3"/>
  <c r="AC969" i="3"/>
  <c r="AA969" i="3"/>
  <c r="Z969" i="3"/>
  <c r="X969" i="3"/>
  <c r="W969" i="3"/>
  <c r="U969" i="3"/>
  <c r="T969" i="3"/>
  <c r="BC968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D968" i="3"/>
  <c r="AC968" i="3"/>
  <c r="AA968" i="3"/>
  <c r="Z968" i="3"/>
  <c r="X968" i="3"/>
  <c r="W968" i="3"/>
  <c r="U968" i="3"/>
  <c r="T968" i="3"/>
  <c r="BC967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D967" i="3"/>
  <c r="AC967" i="3"/>
  <c r="AA967" i="3"/>
  <c r="Z967" i="3"/>
  <c r="X967" i="3"/>
  <c r="W967" i="3"/>
  <c r="U967" i="3"/>
  <c r="T967" i="3"/>
  <c r="BC966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D966" i="3"/>
  <c r="AC966" i="3"/>
  <c r="AA966" i="3"/>
  <c r="Z966" i="3"/>
  <c r="X966" i="3"/>
  <c r="W966" i="3"/>
  <c r="U966" i="3"/>
  <c r="T966" i="3"/>
  <c r="BC965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D965" i="3"/>
  <c r="AC965" i="3"/>
  <c r="AA965" i="3"/>
  <c r="Z965" i="3"/>
  <c r="X965" i="3"/>
  <c r="W965" i="3"/>
  <c r="U965" i="3"/>
  <c r="T965" i="3"/>
  <c r="BC964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D964" i="3"/>
  <c r="AC964" i="3"/>
  <c r="AA964" i="3"/>
  <c r="Z964" i="3"/>
  <c r="X964" i="3"/>
  <c r="W964" i="3"/>
  <c r="U964" i="3"/>
  <c r="T964" i="3"/>
  <c r="BC963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D963" i="3"/>
  <c r="AC963" i="3"/>
  <c r="AA963" i="3"/>
  <c r="Z963" i="3"/>
  <c r="X963" i="3"/>
  <c r="W963" i="3"/>
  <c r="U963" i="3"/>
  <c r="T963" i="3"/>
  <c r="BC962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D962" i="3"/>
  <c r="AC962" i="3"/>
  <c r="AA962" i="3"/>
  <c r="Z962" i="3"/>
  <c r="X962" i="3"/>
  <c r="W962" i="3"/>
  <c r="U962" i="3"/>
  <c r="T962" i="3"/>
  <c r="BC961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D961" i="3"/>
  <c r="AC961" i="3"/>
  <c r="AA961" i="3"/>
  <c r="Z961" i="3"/>
  <c r="X961" i="3"/>
  <c r="W961" i="3"/>
  <c r="U961" i="3"/>
  <c r="T961" i="3"/>
  <c r="BC960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D960" i="3"/>
  <c r="AC960" i="3"/>
  <c r="AA960" i="3"/>
  <c r="Z960" i="3"/>
  <c r="X960" i="3"/>
  <c r="W960" i="3"/>
  <c r="U960" i="3"/>
  <c r="T960" i="3"/>
  <c r="BC959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D959" i="3"/>
  <c r="AC959" i="3"/>
  <c r="AA959" i="3"/>
  <c r="Z959" i="3"/>
  <c r="X959" i="3"/>
  <c r="W959" i="3"/>
  <c r="U959" i="3"/>
  <c r="T959" i="3"/>
  <c r="BC958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D958" i="3"/>
  <c r="AC958" i="3"/>
  <c r="AA958" i="3"/>
  <c r="Z958" i="3"/>
  <c r="X958" i="3"/>
  <c r="W958" i="3"/>
  <c r="U958" i="3"/>
  <c r="T958" i="3"/>
  <c r="BC957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D957" i="3"/>
  <c r="AC957" i="3"/>
  <c r="AA957" i="3"/>
  <c r="Z957" i="3"/>
  <c r="X957" i="3"/>
  <c r="W957" i="3"/>
  <c r="U957" i="3"/>
  <c r="T957" i="3"/>
  <c r="BC956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D956" i="3"/>
  <c r="AC956" i="3"/>
  <c r="AA956" i="3"/>
  <c r="Z956" i="3"/>
  <c r="X956" i="3"/>
  <c r="W956" i="3"/>
  <c r="U956" i="3"/>
  <c r="T956" i="3"/>
  <c r="BC955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D955" i="3"/>
  <c r="AC955" i="3"/>
  <c r="AA955" i="3"/>
  <c r="Z955" i="3"/>
  <c r="X955" i="3"/>
  <c r="W955" i="3"/>
  <c r="U955" i="3"/>
  <c r="T955" i="3"/>
  <c r="BC954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D954" i="3"/>
  <c r="AC954" i="3"/>
  <c r="AA954" i="3"/>
  <c r="Z954" i="3"/>
  <c r="X954" i="3"/>
  <c r="W954" i="3"/>
  <c r="U954" i="3"/>
  <c r="T954" i="3"/>
  <c r="BC953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D953" i="3"/>
  <c r="AC953" i="3"/>
  <c r="AA953" i="3"/>
  <c r="Z953" i="3"/>
  <c r="X953" i="3"/>
  <c r="W953" i="3"/>
  <c r="U953" i="3"/>
  <c r="T953" i="3"/>
  <c r="BC952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D952" i="3"/>
  <c r="AC952" i="3"/>
  <c r="AA952" i="3"/>
  <c r="Z952" i="3"/>
  <c r="X952" i="3"/>
  <c r="W952" i="3"/>
  <c r="U952" i="3"/>
  <c r="T952" i="3"/>
  <c r="BC951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D951" i="3"/>
  <c r="AC951" i="3"/>
  <c r="AA951" i="3"/>
  <c r="Z951" i="3"/>
  <c r="X951" i="3"/>
  <c r="W951" i="3"/>
  <c r="U951" i="3"/>
  <c r="T951" i="3"/>
  <c r="BC950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D950" i="3"/>
  <c r="AC950" i="3"/>
  <c r="AA950" i="3"/>
  <c r="Z950" i="3"/>
  <c r="X950" i="3"/>
  <c r="W950" i="3"/>
  <c r="U950" i="3"/>
  <c r="T950" i="3"/>
  <c r="BC949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D949" i="3"/>
  <c r="AC949" i="3"/>
  <c r="AA949" i="3"/>
  <c r="Z949" i="3"/>
  <c r="X949" i="3"/>
  <c r="W949" i="3"/>
  <c r="U949" i="3"/>
  <c r="T949" i="3"/>
  <c r="BC948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D948" i="3"/>
  <c r="AC948" i="3"/>
  <c r="AA948" i="3"/>
  <c r="Z948" i="3"/>
  <c r="X948" i="3"/>
  <c r="W948" i="3"/>
  <c r="U948" i="3"/>
  <c r="T948" i="3"/>
  <c r="BC947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D947" i="3"/>
  <c r="AC947" i="3"/>
  <c r="AA947" i="3"/>
  <c r="Z947" i="3"/>
  <c r="X947" i="3"/>
  <c r="W947" i="3"/>
  <c r="U947" i="3"/>
  <c r="T947" i="3"/>
  <c r="BC946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D946" i="3"/>
  <c r="AC946" i="3"/>
  <c r="AA946" i="3"/>
  <c r="Z946" i="3"/>
  <c r="X946" i="3"/>
  <c r="W946" i="3"/>
  <c r="U946" i="3"/>
  <c r="T946" i="3"/>
  <c r="BC945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D945" i="3"/>
  <c r="AC945" i="3"/>
  <c r="AA945" i="3"/>
  <c r="Z945" i="3"/>
  <c r="X945" i="3"/>
  <c r="W945" i="3"/>
  <c r="U945" i="3"/>
  <c r="T945" i="3"/>
  <c r="BC944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D944" i="3"/>
  <c r="AC944" i="3"/>
  <c r="AA944" i="3"/>
  <c r="Z944" i="3"/>
  <c r="X944" i="3"/>
  <c r="W944" i="3"/>
  <c r="U944" i="3"/>
  <c r="T944" i="3"/>
  <c r="BC943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D943" i="3"/>
  <c r="AC943" i="3"/>
  <c r="AA943" i="3"/>
  <c r="Z943" i="3"/>
  <c r="X943" i="3"/>
  <c r="W943" i="3"/>
  <c r="U943" i="3"/>
  <c r="T943" i="3"/>
  <c r="BC942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D942" i="3"/>
  <c r="AC942" i="3"/>
  <c r="AA942" i="3"/>
  <c r="Z942" i="3"/>
  <c r="X942" i="3"/>
  <c r="W942" i="3"/>
  <c r="U942" i="3"/>
  <c r="T942" i="3"/>
  <c r="BC941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D941" i="3"/>
  <c r="AC941" i="3"/>
  <c r="AA941" i="3"/>
  <c r="Z941" i="3"/>
  <c r="X941" i="3"/>
  <c r="W941" i="3"/>
  <c r="U941" i="3"/>
  <c r="T941" i="3"/>
  <c r="BC940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D940" i="3"/>
  <c r="AC940" i="3"/>
  <c r="AA940" i="3"/>
  <c r="Z940" i="3"/>
  <c r="X940" i="3"/>
  <c r="W940" i="3"/>
  <c r="U940" i="3"/>
  <c r="T940" i="3"/>
  <c r="BC939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D939" i="3"/>
  <c r="AC939" i="3"/>
  <c r="AA939" i="3"/>
  <c r="Z939" i="3"/>
  <c r="X939" i="3"/>
  <c r="W939" i="3"/>
  <c r="U939" i="3"/>
  <c r="T939" i="3"/>
  <c r="BC938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D938" i="3"/>
  <c r="AC938" i="3"/>
  <c r="AA938" i="3"/>
  <c r="Z938" i="3"/>
  <c r="X938" i="3"/>
  <c r="W938" i="3"/>
  <c r="U938" i="3"/>
  <c r="T938" i="3"/>
  <c r="BC937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D937" i="3"/>
  <c r="AC937" i="3"/>
  <c r="AA937" i="3"/>
  <c r="Z937" i="3"/>
  <c r="X937" i="3"/>
  <c r="W937" i="3"/>
  <c r="U937" i="3"/>
  <c r="T937" i="3"/>
  <c r="BC936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D936" i="3"/>
  <c r="AC936" i="3"/>
  <c r="AA936" i="3"/>
  <c r="Z936" i="3"/>
  <c r="X936" i="3"/>
  <c r="W936" i="3"/>
  <c r="U936" i="3"/>
  <c r="T936" i="3"/>
  <c r="BC935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D935" i="3"/>
  <c r="AC935" i="3"/>
  <c r="AA935" i="3"/>
  <c r="Z935" i="3"/>
  <c r="X935" i="3"/>
  <c r="W935" i="3"/>
  <c r="U935" i="3"/>
  <c r="T935" i="3"/>
  <c r="BC934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D934" i="3"/>
  <c r="AC934" i="3"/>
  <c r="AA934" i="3"/>
  <c r="Z934" i="3"/>
  <c r="X934" i="3"/>
  <c r="W934" i="3"/>
  <c r="U934" i="3"/>
  <c r="T934" i="3"/>
  <c r="BC933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D933" i="3"/>
  <c r="AC933" i="3"/>
  <c r="AA933" i="3"/>
  <c r="Z933" i="3"/>
  <c r="X933" i="3"/>
  <c r="W933" i="3"/>
  <c r="U933" i="3"/>
  <c r="T933" i="3"/>
  <c r="BC932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D932" i="3"/>
  <c r="AC932" i="3"/>
  <c r="AA932" i="3"/>
  <c r="Z932" i="3"/>
  <c r="X932" i="3"/>
  <c r="W932" i="3"/>
  <c r="U932" i="3"/>
  <c r="T932" i="3"/>
  <c r="BC931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D931" i="3"/>
  <c r="AC931" i="3"/>
  <c r="AA931" i="3"/>
  <c r="Z931" i="3"/>
  <c r="X931" i="3"/>
  <c r="W931" i="3"/>
  <c r="U931" i="3"/>
  <c r="T931" i="3"/>
  <c r="BC930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D930" i="3"/>
  <c r="AC930" i="3"/>
  <c r="AA930" i="3"/>
  <c r="Z930" i="3"/>
  <c r="X930" i="3"/>
  <c r="W930" i="3"/>
  <c r="U930" i="3"/>
  <c r="T930" i="3"/>
  <c r="BC929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D929" i="3"/>
  <c r="AC929" i="3"/>
  <c r="AA929" i="3"/>
  <c r="Z929" i="3"/>
  <c r="X929" i="3"/>
  <c r="W929" i="3"/>
  <c r="U929" i="3"/>
  <c r="T929" i="3"/>
  <c r="BC928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D928" i="3"/>
  <c r="AC928" i="3"/>
  <c r="AA928" i="3"/>
  <c r="Z928" i="3"/>
  <c r="X928" i="3"/>
  <c r="W928" i="3"/>
  <c r="U928" i="3"/>
  <c r="T928" i="3"/>
  <c r="BC927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D927" i="3"/>
  <c r="AC927" i="3"/>
  <c r="AA927" i="3"/>
  <c r="Z927" i="3"/>
  <c r="X927" i="3"/>
  <c r="W927" i="3"/>
  <c r="U927" i="3"/>
  <c r="T927" i="3"/>
  <c r="BC926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D926" i="3"/>
  <c r="AC926" i="3"/>
  <c r="AA926" i="3"/>
  <c r="Z926" i="3"/>
  <c r="X926" i="3"/>
  <c r="W926" i="3"/>
  <c r="U926" i="3"/>
  <c r="T926" i="3"/>
  <c r="BC925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D925" i="3"/>
  <c r="AC925" i="3"/>
  <c r="AA925" i="3"/>
  <c r="Z925" i="3"/>
  <c r="X925" i="3"/>
  <c r="W925" i="3"/>
  <c r="U925" i="3"/>
  <c r="T925" i="3"/>
  <c r="BC924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D924" i="3"/>
  <c r="AC924" i="3"/>
  <c r="AA924" i="3"/>
  <c r="Z924" i="3"/>
  <c r="X924" i="3"/>
  <c r="W924" i="3"/>
  <c r="U924" i="3"/>
  <c r="T924" i="3"/>
  <c r="BC923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D923" i="3"/>
  <c r="AC923" i="3"/>
  <c r="AA923" i="3"/>
  <c r="Z923" i="3"/>
  <c r="X923" i="3"/>
  <c r="W923" i="3"/>
  <c r="U923" i="3"/>
  <c r="T923" i="3"/>
  <c r="BC922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D922" i="3"/>
  <c r="AC922" i="3"/>
  <c r="AA922" i="3"/>
  <c r="Z922" i="3"/>
  <c r="X922" i="3"/>
  <c r="W922" i="3"/>
  <c r="U922" i="3"/>
  <c r="T922" i="3"/>
  <c r="BC921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D921" i="3"/>
  <c r="AC921" i="3"/>
  <c r="AA921" i="3"/>
  <c r="Z921" i="3"/>
  <c r="X921" i="3"/>
  <c r="W921" i="3"/>
  <c r="U921" i="3"/>
  <c r="T921" i="3"/>
  <c r="BC920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D920" i="3"/>
  <c r="AC920" i="3"/>
  <c r="AA920" i="3"/>
  <c r="Z920" i="3"/>
  <c r="X920" i="3"/>
  <c r="W920" i="3"/>
  <c r="U920" i="3"/>
  <c r="T920" i="3"/>
  <c r="BC919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D919" i="3"/>
  <c r="AC919" i="3"/>
  <c r="AA919" i="3"/>
  <c r="Z919" i="3"/>
  <c r="X919" i="3"/>
  <c r="W919" i="3"/>
  <c r="U919" i="3"/>
  <c r="T919" i="3"/>
  <c r="BC918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D918" i="3"/>
  <c r="AC918" i="3"/>
  <c r="AA918" i="3"/>
  <c r="Z918" i="3"/>
  <c r="X918" i="3"/>
  <c r="W918" i="3"/>
  <c r="U918" i="3"/>
  <c r="T918" i="3"/>
  <c r="BC917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D917" i="3"/>
  <c r="AC917" i="3"/>
  <c r="AA917" i="3"/>
  <c r="Z917" i="3"/>
  <c r="X917" i="3"/>
  <c r="W917" i="3"/>
  <c r="U917" i="3"/>
  <c r="T917" i="3"/>
  <c r="BC916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D916" i="3"/>
  <c r="AC916" i="3"/>
  <c r="AA916" i="3"/>
  <c r="Z916" i="3"/>
  <c r="X916" i="3"/>
  <c r="W916" i="3"/>
  <c r="U916" i="3"/>
  <c r="T916" i="3"/>
  <c r="BC915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D915" i="3"/>
  <c r="AC915" i="3"/>
  <c r="AA915" i="3"/>
  <c r="Z915" i="3"/>
  <c r="X915" i="3"/>
  <c r="W915" i="3"/>
  <c r="U915" i="3"/>
  <c r="T915" i="3"/>
  <c r="BC914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D914" i="3"/>
  <c r="AC914" i="3"/>
  <c r="AA914" i="3"/>
  <c r="Z914" i="3"/>
  <c r="X914" i="3"/>
  <c r="W914" i="3"/>
  <c r="U914" i="3"/>
  <c r="T914" i="3"/>
  <c r="BC913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D913" i="3"/>
  <c r="AC913" i="3"/>
  <c r="AA913" i="3"/>
  <c r="Z913" i="3"/>
  <c r="X913" i="3"/>
  <c r="W913" i="3"/>
  <c r="U913" i="3"/>
  <c r="T913" i="3"/>
  <c r="BC912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D912" i="3"/>
  <c r="AC912" i="3"/>
  <c r="AA912" i="3"/>
  <c r="Z912" i="3"/>
  <c r="X912" i="3"/>
  <c r="W912" i="3"/>
  <c r="U912" i="3"/>
  <c r="T912" i="3"/>
  <c r="BC911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D911" i="3"/>
  <c r="AC911" i="3"/>
  <c r="AA911" i="3"/>
  <c r="Z911" i="3"/>
  <c r="X911" i="3"/>
  <c r="W911" i="3"/>
  <c r="U911" i="3"/>
  <c r="T911" i="3"/>
  <c r="BC910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D910" i="3"/>
  <c r="AC910" i="3"/>
  <c r="AA910" i="3"/>
  <c r="Z910" i="3"/>
  <c r="X910" i="3"/>
  <c r="W910" i="3"/>
  <c r="U910" i="3"/>
  <c r="T910" i="3"/>
  <c r="BC909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D909" i="3"/>
  <c r="AC909" i="3"/>
  <c r="AA909" i="3"/>
  <c r="Z909" i="3"/>
  <c r="X909" i="3"/>
  <c r="W909" i="3"/>
  <c r="U909" i="3"/>
  <c r="T909" i="3"/>
  <c r="BC908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D908" i="3"/>
  <c r="AC908" i="3"/>
  <c r="AA908" i="3"/>
  <c r="Z908" i="3"/>
  <c r="X908" i="3"/>
  <c r="W908" i="3"/>
  <c r="U908" i="3"/>
  <c r="T908" i="3"/>
  <c r="BC907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D907" i="3"/>
  <c r="AC907" i="3"/>
  <c r="AA907" i="3"/>
  <c r="Z907" i="3"/>
  <c r="X907" i="3"/>
  <c r="W907" i="3"/>
  <c r="U907" i="3"/>
  <c r="T907" i="3"/>
  <c r="BC906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D906" i="3"/>
  <c r="AC906" i="3"/>
  <c r="AA906" i="3"/>
  <c r="Z906" i="3"/>
  <c r="X906" i="3"/>
  <c r="W906" i="3"/>
  <c r="U906" i="3"/>
  <c r="T906" i="3"/>
  <c r="BC905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D905" i="3"/>
  <c r="AC905" i="3"/>
  <c r="AA905" i="3"/>
  <c r="Z905" i="3"/>
  <c r="X905" i="3"/>
  <c r="W905" i="3"/>
  <c r="U905" i="3"/>
  <c r="T905" i="3"/>
  <c r="BC904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D904" i="3"/>
  <c r="AC904" i="3"/>
  <c r="AA904" i="3"/>
  <c r="Z904" i="3"/>
  <c r="X904" i="3"/>
  <c r="W904" i="3"/>
  <c r="U904" i="3"/>
  <c r="T904" i="3"/>
  <c r="BC903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D903" i="3"/>
  <c r="AC903" i="3"/>
  <c r="AA903" i="3"/>
  <c r="Z903" i="3"/>
  <c r="X903" i="3"/>
  <c r="W903" i="3"/>
  <c r="U903" i="3"/>
  <c r="T903" i="3"/>
  <c r="BC902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D902" i="3"/>
  <c r="AC902" i="3"/>
  <c r="AA902" i="3"/>
  <c r="Z902" i="3"/>
  <c r="X902" i="3"/>
  <c r="W902" i="3"/>
  <c r="U902" i="3"/>
  <c r="T902" i="3"/>
  <c r="BC901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D901" i="3"/>
  <c r="AC901" i="3"/>
  <c r="AA901" i="3"/>
  <c r="Z901" i="3"/>
  <c r="X901" i="3"/>
  <c r="W901" i="3"/>
  <c r="U901" i="3"/>
  <c r="T901" i="3"/>
  <c r="BC900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D900" i="3"/>
  <c r="AC900" i="3"/>
  <c r="AA900" i="3"/>
  <c r="Z900" i="3"/>
  <c r="X900" i="3"/>
  <c r="W900" i="3"/>
  <c r="U900" i="3"/>
  <c r="T900" i="3"/>
  <c r="BC899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D899" i="3"/>
  <c r="AC899" i="3"/>
  <c r="AA899" i="3"/>
  <c r="Z899" i="3"/>
  <c r="X899" i="3"/>
  <c r="W899" i="3"/>
  <c r="U899" i="3"/>
  <c r="T899" i="3"/>
  <c r="BC898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D898" i="3"/>
  <c r="AC898" i="3"/>
  <c r="AA898" i="3"/>
  <c r="Z898" i="3"/>
  <c r="X898" i="3"/>
  <c r="W898" i="3"/>
  <c r="U898" i="3"/>
  <c r="T898" i="3"/>
  <c r="BC897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D897" i="3"/>
  <c r="AC897" i="3"/>
  <c r="AA897" i="3"/>
  <c r="Z897" i="3"/>
  <c r="X897" i="3"/>
  <c r="W897" i="3"/>
  <c r="U897" i="3"/>
  <c r="T897" i="3"/>
  <c r="BC896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D896" i="3"/>
  <c r="AC896" i="3"/>
  <c r="AA896" i="3"/>
  <c r="Z896" i="3"/>
  <c r="X896" i="3"/>
  <c r="W896" i="3"/>
  <c r="U896" i="3"/>
  <c r="T896" i="3"/>
  <c r="BC895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D895" i="3"/>
  <c r="AC895" i="3"/>
  <c r="AA895" i="3"/>
  <c r="Z895" i="3"/>
  <c r="X895" i="3"/>
  <c r="W895" i="3"/>
  <c r="U895" i="3"/>
  <c r="T895" i="3"/>
  <c r="BC894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D894" i="3"/>
  <c r="AC894" i="3"/>
  <c r="AA894" i="3"/>
  <c r="Z894" i="3"/>
  <c r="X894" i="3"/>
  <c r="W894" i="3"/>
  <c r="U894" i="3"/>
  <c r="T894" i="3"/>
  <c r="BC893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D893" i="3"/>
  <c r="AC893" i="3"/>
  <c r="AA893" i="3"/>
  <c r="Z893" i="3"/>
  <c r="X893" i="3"/>
  <c r="W893" i="3"/>
  <c r="U893" i="3"/>
  <c r="T893" i="3"/>
  <c r="BC892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D892" i="3"/>
  <c r="AC892" i="3"/>
  <c r="AA892" i="3"/>
  <c r="Z892" i="3"/>
  <c r="X892" i="3"/>
  <c r="W892" i="3"/>
  <c r="U892" i="3"/>
  <c r="T892" i="3"/>
  <c r="BC891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D891" i="3"/>
  <c r="AC891" i="3"/>
  <c r="AA891" i="3"/>
  <c r="Z891" i="3"/>
  <c r="X891" i="3"/>
  <c r="W891" i="3"/>
  <c r="U891" i="3"/>
  <c r="T891" i="3"/>
  <c r="BC890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D890" i="3"/>
  <c r="AC890" i="3"/>
  <c r="AA890" i="3"/>
  <c r="Z890" i="3"/>
  <c r="X890" i="3"/>
  <c r="W890" i="3"/>
  <c r="U890" i="3"/>
  <c r="T890" i="3"/>
  <c r="BC889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D889" i="3"/>
  <c r="AC889" i="3"/>
  <c r="AA889" i="3"/>
  <c r="Z889" i="3"/>
  <c r="X889" i="3"/>
  <c r="W889" i="3"/>
  <c r="U889" i="3"/>
  <c r="T889" i="3"/>
  <c r="BC888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D888" i="3"/>
  <c r="AC888" i="3"/>
  <c r="AA888" i="3"/>
  <c r="Z888" i="3"/>
  <c r="X888" i="3"/>
  <c r="W888" i="3"/>
  <c r="U888" i="3"/>
  <c r="T888" i="3"/>
  <c r="BC887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D887" i="3"/>
  <c r="AC887" i="3"/>
  <c r="AA887" i="3"/>
  <c r="Z887" i="3"/>
  <c r="X887" i="3"/>
  <c r="W887" i="3"/>
  <c r="U887" i="3"/>
  <c r="T887" i="3"/>
  <c r="BC886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D886" i="3"/>
  <c r="AC886" i="3"/>
  <c r="AA886" i="3"/>
  <c r="Z886" i="3"/>
  <c r="X886" i="3"/>
  <c r="W886" i="3"/>
  <c r="U886" i="3"/>
  <c r="T886" i="3"/>
  <c r="BC885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D885" i="3"/>
  <c r="AC885" i="3"/>
  <c r="AA885" i="3"/>
  <c r="Z885" i="3"/>
  <c r="X885" i="3"/>
  <c r="W885" i="3"/>
  <c r="U885" i="3"/>
  <c r="T885" i="3"/>
  <c r="BC884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D884" i="3"/>
  <c r="AC884" i="3"/>
  <c r="AA884" i="3"/>
  <c r="Z884" i="3"/>
  <c r="X884" i="3"/>
  <c r="W884" i="3"/>
  <c r="U884" i="3"/>
  <c r="T884" i="3"/>
  <c r="BC883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D883" i="3"/>
  <c r="AC883" i="3"/>
  <c r="AA883" i="3"/>
  <c r="Z883" i="3"/>
  <c r="X883" i="3"/>
  <c r="W883" i="3"/>
  <c r="U883" i="3"/>
  <c r="T883" i="3"/>
  <c r="BC882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D882" i="3"/>
  <c r="AC882" i="3"/>
  <c r="AA882" i="3"/>
  <c r="Z882" i="3"/>
  <c r="X882" i="3"/>
  <c r="W882" i="3"/>
  <c r="U882" i="3"/>
  <c r="T882" i="3"/>
  <c r="BC881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D881" i="3"/>
  <c r="AC881" i="3"/>
  <c r="AA881" i="3"/>
  <c r="Z881" i="3"/>
  <c r="X881" i="3"/>
  <c r="W881" i="3"/>
  <c r="U881" i="3"/>
  <c r="T881" i="3"/>
  <c r="BC880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D880" i="3"/>
  <c r="AC880" i="3"/>
  <c r="AA880" i="3"/>
  <c r="Z880" i="3"/>
  <c r="X880" i="3"/>
  <c r="W880" i="3"/>
  <c r="U880" i="3"/>
  <c r="T880" i="3"/>
  <c r="BC879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D879" i="3"/>
  <c r="AC879" i="3"/>
  <c r="AA879" i="3"/>
  <c r="Z879" i="3"/>
  <c r="X879" i="3"/>
  <c r="W879" i="3"/>
  <c r="U879" i="3"/>
  <c r="T879" i="3"/>
  <c r="BC878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D878" i="3"/>
  <c r="AC878" i="3"/>
  <c r="AA878" i="3"/>
  <c r="Z878" i="3"/>
  <c r="X878" i="3"/>
  <c r="W878" i="3"/>
  <c r="U878" i="3"/>
  <c r="T878" i="3"/>
  <c r="BC877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D877" i="3"/>
  <c r="AC877" i="3"/>
  <c r="AA877" i="3"/>
  <c r="Z877" i="3"/>
  <c r="X877" i="3"/>
  <c r="W877" i="3"/>
  <c r="U877" i="3"/>
  <c r="T877" i="3"/>
  <c r="BC876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D876" i="3"/>
  <c r="AC876" i="3"/>
  <c r="AA876" i="3"/>
  <c r="Z876" i="3"/>
  <c r="X876" i="3"/>
  <c r="W876" i="3"/>
  <c r="U876" i="3"/>
  <c r="T876" i="3"/>
  <c r="BC875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D875" i="3"/>
  <c r="AC875" i="3"/>
  <c r="AA875" i="3"/>
  <c r="Z875" i="3"/>
  <c r="X875" i="3"/>
  <c r="W875" i="3"/>
  <c r="U875" i="3"/>
  <c r="T875" i="3"/>
  <c r="BC874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D874" i="3"/>
  <c r="AC874" i="3"/>
  <c r="AA874" i="3"/>
  <c r="Z874" i="3"/>
  <c r="X874" i="3"/>
  <c r="W874" i="3"/>
  <c r="U874" i="3"/>
  <c r="T874" i="3"/>
  <c r="BC873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D873" i="3"/>
  <c r="AC873" i="3"/>
  <c r="AA873" i="3"/>
  <c r="Z873" i="3"/>
  <c r="X873" i="3"/>
  <c r="W873" i="3"/>
  <c r="U873" i="3"/>
  <c r="T873" i="3"/>
  <c r="BC872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D872" i="3"/>
  <c r="AC872" i="3"/>
  <c r="AA872" i="3"/>
  <c r="Z872" i="3"/>
  <c r="X872" i="3"/>
  <c r="W872" i="3"/>
  <c r="U872" i="3"/>
  <c r="T872" i="3"/>
  <c r="BC871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D871" i="3"/>
  <c r="AC871" i="3"/>
  <c r="AA871" i="3"/>
  <c r="Z871" i="3"/>
  <c r="X871" i="3"/>
  <c r="W871" i="3"/>
  <c r="U871" i="3"/>
  <c r="T871" i="3"/>
  <c r="BC870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D870" i="3"/>
  <c r="AC870" i="3"/>
  <c r="AA870" i="3"/>
  <c r="Z870" i="3"/>
  <c r="X870" i="3"/>
  <c r="W870" i="3"/>
  <c r="U870" i="3"/>
  <c r="T870" i="3"/>
  <c r="BC869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D869" i="3"/>
  <c r="AC869" i="3"/>
  <c r="AA869" i="3"/>
  <c r="Z869" i="3"/>
  <c r="X869" i="3"/>
  <c r="W869" i="3"/>
  <c r="U869" i="3"/>
  <c r="T869" i="3"/>
  <c r="BC868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D868" i="3"/>
  <c r="AC868" i="3"/>
  <c r="AA868" i="3"/>
  <c r="Z868" i="3"/>
  <c r="X868" i="3"/>
  <c r="W868" i="3"/>
  <c r="U868" i="3"/>
  <c r="T868" i="3"/>
  <c r="BC867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D867" i="3"/>
  <c r="AC867" i="3"/>
  <c r="AA867" i="3"/>
  <c r="Z867" i="3"/>
  <c r="X867" i="3"/>
  <c r="W867" i="3"/>
  <c r="U867" i="3"/>
  <c r="T867" i="3"/>
  <c r="BC866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D866" i="3"/>
  <c r="AC866" i="3"/>
  <c r="AA866" i="3"/>
  <c r="Z866" i="3"/>
  <c r="X866" i="3"/>
  <c r="W866" i="3"/>
  <c r="U866" i="3"/>
  <c r="T866" i="3"/>
  <c r="BC865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D865" i="3"/>
  <c r="AC865" i="3"/>
  <c r="AA865" i="3"/>
  <c r="Z865" i="3"/>
  <c r="X865" i="3"/>
  <c r="W865" i="3"/>
  <c r="U865" i="3"/>
  <c r="T865" i="3"/>
  <c r="BC864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D864" i="3"/>
  <c r="AC864" i="3"/>
  <c r="AA864" i="3"/>
  <c r="Z864" i="3"/>
  <c r="X864" i="3"/>
  <c r="W864" i="3"/>
  <c r="U864" i="3"/>
  <c r="T864" i="3"/>
  <c r="BC863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D863" i="3"/>
  <c r="AC863" i="3"/>
  <c r="AA863" i="3"/>
  <c r="Z863" i="3"/>
  <c r="X863" i="3"/>
  <c r="W863" i="3"/>
  <c r="U863" i="3"/>
  <c r="T863" i="3"/>
  <c r="BC862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D862" i="3"/>
  <c r="AC862" i="3"/>
  <c r="AA862" i="3"/>
  <c r="Z862" i="3"/>
  <c r="X862" i="3"/>
  <c r="W862" i="3"/>
  <c r="U862" i="3"/>
  <c r="T862" i="3"/>
  <c r="BC861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D861" i="3"/>
  <c r="AC861" i="3"/>
  <c r="AA861" i="3"/>
  <c r="Z861" i="3"/>
  <c r="X861" i="3"/>
  <c r="W861" i="3"/>
  <c r="U861" i="3"/>
  <c r="T861" i="3"/>
  <c r="BC860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D860" i="3"/>
  <c r="AC860" i="3"/>
  <c r="AA860" i="3"/>
  <c r="Z860" i="3"/>
  <c r="X860" i="3"/>
  <c r="W860" i="3"/>
  <c r="U860" i="3"/>
  <c r="T860" i="3"/>
  <c r="BC859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D859" i="3"/>
  <c r="AC859" i="3"/>
  <c r="AA859" i="3"/>
  <c r="Z859" i="3"/>
  <c r="X859" i="3"/>
  <c r="W859" i="3"/>
  <c r="U859" i="3"/>
  <c r="T859" i="3"/>
  <c r="BC858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D858" i="3"/>
  <c r="AC858" i="3"/>
  <c r="AA858" i="3"/>
  <c r="Z858" i="3"/>
  <c r="X858" i="3"/>
  <c r="W858" i="3"/>
  <c r="U858" i="3"/>
  <c r="T858" i="3"/>
  <c r="BC857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D857" i="3"/>
  <c r="AC857" i="3"/>
  <c r="AA857" i="3"/>
  <c r="Z857" i="3"/>
  <c r="X857" i="3"/>
  <c r="W857" i="3"/>
  <c r="U857" i="3"/>
  <c r="T857" i="3"/>
  <c r="BC856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D856" i="3"/>
  <c r="AC856" i="3"/>
  <c r="AA856" i="3"/>
  <c r="Z856" i="3"/>
  <c r="X856" i="3"/>
  <c r="W856" i="3"/>
  <c r="U856" i="3"/>
  <c r="T856" i="3"/>
  <c r="BC855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D855" i="3"/>
  <c r="AC855" i="3"/>
  <c r="AA855" i="3"/>
  <c r="Z855" i="3"/>
  <c r="X855" i="3"/>
  <c r="W855" i="3"/>
  <c r="U855" i="3"/>
  <c r="T855" i="3"/>
  <c r="BC854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D854" i="3"/>
  <c r="AC854" i="3"/>
  <c r="AA854" i="3"/>
  <c r="Z854" i="3"/>
  <c r="X854" i="3"/>
  <c r="W854" i="3"/>
  <c r="U854" i="3"/>
  <c r="T854" i="3"/>
  <c r="BC853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D853" i="3"/>
  <c r="AC853" i="3"/>
  <c r="AA853" i="3"/>
  <c r="Z853" i="3"/>
  <c r="X853" i="3"/>
  <c r="W853" i="3"/>
  <c r="U853" i="3"/>
  <c r="T853" i="3"/>
  <c r="BC852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D852" i="3"/>
  <c r="AC852" i="3"/>
  <c r="AA852" i="3"/>
  <c r="Z852" i="3"/>
  <c r="X852" i="3"/>
  <c r="W852" i="3"/>
  <c r="U852" i="3"/>
  <c r="T852" i="3"/>
  <c r="BC851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D851" i="3"/>
  <c r="AC851" i="3"/>
  <c r="AA851" i="3"/>
  <c r="Z851" i="3"/>
  <c r="X851" i="3"/>
  <c r="W851" i="3"/>
  <c r="U851" i="3"/>
  <c r="T851" i="3"/>
  <c r="BC850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D850" i="3"/>
  <c r="AC850" i="3"/>
  <c r="AA850" i="3"/>
  <c r="Z850" i="3"/>
  <c r="X850" i="3"/>
  <c r="W850" i="3"/>
  <c r="U850" i="3"/>
  <c r="T850" i="3"/>
  <c r="BC849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D849" i="3"/>
  <c r="AC849" i="3"/>
  <c r="AA849" i="3"/>
  <c r="Z849" i="3"/>
  <c r="X849" i="3"/>
  <c r="W849" i="3"/>
  <c r="U849" i="3"/>
  <c r="T849" i="3"/>
  <c r="BC848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D848" i="3"/>
  <c r="AC848" i="3"/>
  <c r="AA848" i="3"/>
  <c r="Z848" i="3"/>
  <c r="X848" i="3"/>
  <c r="W848" i="3"/>
  <c r="U848" i="3"/>
  <c r="T848" i="3"/>
  <c r="BC847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D847" i="3"/>
  <c r="AC847" i="3"/>
  <c r="AA847" i="3"/>
  <c r="Z847" i="3"/>
  <c r="X847" i="3"/>
  <c r="W847" i="3"/>
  <c r="U847" i="3"/>
  <c r="T847" i="3"/>
  <c r="BC846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D846" i="3"/>
  <c r="AC846" i="3"/>
  <c r="AA846" i="3"/>
  <c r="Z846" i="3"/>
  <c r="X846" i="3"/>
  <c r="W846" i="3"/>
  <c r="U846" i="3"/>
  <c r="T846" i="3"/>
  <c r="BC845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D845" i="3"/>
  <c r="AC845" i="3"/>
  <c r="AA845" i="3"/>
  <c r="Z845" i="3"/>
  <c r="X845" i="3"/>
  <c r="W845" i="3"/>
  <c r="U845" i="3"/>
  <c r="T845" i="3"/>
  <c r="BC844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D844" i="3"/>
  <c r="AC844" i="3"/>
  <c r="AA844" i="3"/>
  <c r="Z844" i="3"/>
  <c r="X844" i="3"/>
  <c r="W844" i="3"/>
  <c r="U844" i="3"/>
  <c r="T844" i="3"/>
  <c r="BC843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D843" i="3"/>
  <c r="AC843" i="3"/>
  <c r="AA843" i="3"/>
  <c r="Z843" i="3"/>
  <c r="X843" i="3"/>
  <c r="W843" i="3"/>
  <c r="U843" i="3"/>
  <c r="T843" i="3"/>
  <c r="BC842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D842" i="3"/>
  <c r="AC842" i="3"/>
  <c r="AA842" i="3"/>
  <c r="Z842" i="3"/>
  <c r="X842" i="3"/>
  <c r="W842" i="3"/>
  <c r="U842" i="3"/>
  <c r="T842" i="3"/>
  <c r="BC841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D841" i="3"/>
  <c r="AC841" i="3"/>
  <c r="AA841" i="3"/>
  <c r="Z841" i="3"/>
  <c r="X841" i="3"/>
  <c r="W841" i="3"/>
  <c r="U841" i="3"/>
  <c r="T841" i="3"/>
  <c r="BC840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D840" i="3"/>
  <c r="AC840" i="3"/>
  <c r="AA840" i="3"/>
  <c r="Z840" i="3"/>
  <c r="X840" i="3"/>
  <c r="W840" i="3"/>
  <c r="U840" i="3"/>
  <c r="T840" i="3"/>
  <c r="BC839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D839" i="3"/>
  <c r="AC839" i="3"/>
  <c r="AA839" i="3"/>
  <c r="Z839" i="3"/>
  <c r="X839" i="3"/>
  <c r="W839" i="3"/>
  <c r="U839" i="3"/>
  <c r="T839" i="3"/>
  <c r="BC838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D838" i="3"/>
  <c r="AC838" i="3"/>
  <c r="AA838" i="3"/>
  <c r="Z838" i="3"/>
  <c r="X838" i="3"/>
  <c r="W838" i="3"/>
  <c r="U838" i="3"/>
  <c r="T838" i="3"/>
  <c r="BC837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D837" i="3"/>
  <c r="AC837" i="3"/>
  <c r="AA837" i="3"/>
  <c r="Z837" i="3"/>
  <c r="X837" i="3"/>
  <c r="W837" i="3"/>
  <c r="U837" i="3"/>
  <c r="T837" i="3"/>
  <c r="BC836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D836" i="3"/>
  <c r="AC836" i="3"/>
  <c r="AA836" i="3"/>
  <c r="Z836" i="3"/>
  <c r="X836" i="3"/>
  <c r="W836" i="3"/>
  <c r="U836" i="3"/>
  <c r="T836" i="3"/>
  <c r="BC835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D835" i="3"/>
  <c r="AC835" i="3"/>
  <c r="AA835" i="3"/>
  <c r="Z835" i="3"/>
  <c r="X835" i="3"/>
  <c r="W835" i="3"/>
  <c r="U835" i="3"/>
  <c r="T835" i="3"/>
  <c r="BC834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D834" i="3"/>
  <c r="AC834" i="3"/>
  <c r="AA834" i="3"/>
  <c r="Z834" i="3"/>
  <c r="X834" i="3"/>
  <c r="W834" i="3"/>
  <c r="U834" i="3"/>
  <c r="T834" i="3"/>
  <c r="BC833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D833" i="3"/>
  <c r="AC833" i="3"/>
  <c r="AA833" i="3"/>
  <c r="Z833" i="3"/>
  <c r="X833" i="3"/>
  <c r="W833" i="3"/>
  <c r="U833" i="3"/>
  <c r="T833" i="3"/>
  <c r="BC832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D832" i="3"/>
  <c r="AC832" i="3"/>
  <c r="AA832" i="3"/>
  <c r="Z832" i="3"/>
  <c r="X832" i="3"/>
  <c r="W832" i="3"/>
  <c r="U832" i="3"/>
  <c r="T832" i="3"/>
  <c r="BC831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D831" i="3"/>
  <c r="AC831" i="3"/>
  <c r="AA831" i="3"/>
  <c r="Z831" i="3"/>
  <c r="X831" i="3"/>
  <c r="W831" i="3"/>
  <c r="U831" i="3"/>
  <c r="T831" i="3"/>
  <c r="BC830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D830" i="3"/>
  <c r="AC830" i="3"/>
  <c r="AA830" i="3"/>
  <c r="Z830" i="3"/>
  <c r="X830" i="3"/>
  <c r="W830" i="3"/>
  <c r="U830" i="3"/>
  <c r="T830" i="3"/>
  <c r="BC829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D829" i="3"/>
  <c r="AC829" i="3"/>
  <c r="AA829" i="3"/>
  <c r="Z829" i="3"/>
  <c r="X829" i="3"/>
  <c r="W829" i="3"/>
  <c r="U829" i="3"/>
  <c r="T829" i="3"/>
  <c r="BC828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D828" i="3"/>
  <c r="AC828" i="3"/>
  <c r="AA828" i="3"/>
  <c r="Z828" i="3"/>
  <c r="X828" i="3"/>
  <c r="W828" i="3"/>
  <c r="U828" i="3"/>
  <c r="T828" i="3"/>
  <c r="BC827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D827" i="3"/>
  <c r="AC827" i="3"/>
  <c r="AA827" i="3"/>
  <c r="Z827" i="3"/>
  <c r="X827" i="3"/>
  <c r="W827" i="3"/>
  <c r="U827" i="3"/>
  <c r="T827" i="3"/>
  <c r="BC826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D826" i="3"/>
  <c r="AC826" i="3"/>
  <c r="AA826" i="3"/>
  <c r="Z826" i="3"/>
  <c r="X826" i="3"/>
  <c r="W826" i="3"/>
  <c r="U826" i="3"/>
  <c r="T826" i="3"/>
  <c r="BC825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D825" i="3"/>
  <c r="AC825" i="3"/>
  <c r="AA825" i="3"/>
  <c r="Z825" i="3"/>
  <c r="X825" i="3"/>
  <c r="W825" i="3"/>
  <c r="U825" i="3"/>
  <c r="T825" i="3"/>
  <c r="BC824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D824" i="3"/>
  <c r="AC824" i="3"/>
  <c r="AA824" i="3"/>
  <c r="Z824" i="3"/>
  <c r="X824" i="3"/>
  <c r="W824" i="3"/>
  <c r="U824" i="3"/>
  <c r="T824" i="3"/>
  <c r="BC823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D823" i="3"/>
  <c r="AC823" i="3"/>
  <c r="AA823" i="3"/>
  <c r="Z823" i="3"/>
  <c r="X823" i="3"/>
  <c r="W823" i="3"/>
  <c r="U823" i="3"/>
  <c r="T823" i="3"/>
  <c r="BC822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D822" i="3"/>
  <c r="AC822" i="3"/>
  <c r="AA822" i="3"/>
  <c r="Z822" i="3"/>
  <c r="X822" i="3"/>
  <c r="W822" i="3"/>
  <c r="U822" i="3"/>
  <c r="T822" i="3"/>
  <c r="BC821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D821" i="3"/>
  <c r="AC821" i="3"/>
  <c r="AA821" i="3"/>
  <c r="Z821" i="3"/>
  <c r="X821" i="3"/>
  <c r="W821" i="3"/>
  <c r="U821" i="3"/>
  <c r="T821" i="3"/>
  <c r="BC820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D820" i="3"/>
  <c r="AC820" i="3"/>
  <c r="AA820" i="3"/>
  <c r="Z820" i="3"/>
  <c r="X820" i="3"/>
  <c r="W820" i="3"/>
  <c r="U820" i="3"/>
  <c r="T820" i="3"/>
  <c r="BC819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D819" i="3"/>
  <c r="AC819" i="3"/>
  <c r="AA819" i="3"/>
  <c r="Z819" i="3"/>
  <c r="X819" i="3"/>
  <c r="W819" i="3"/>
  <c r="U819" i="3"/>
  <c r="T819" i="3"/>
  <c r="BC818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D818" i="3"/>
  <c r="AC818" i="3"/>
  <c r="AA818" i="3"/>
  <c r="Z818" i="3"/>
  <c r="X818" i="3"/>
  <c r="W818" i="3"/>
  <c r="U818" i="3"/>
  <c r="T818" i="3"/>
  <c r="BC817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D817" i="3"/>
  <c r="AC817" i="3"/>
  <c r="AA817" i="3"/>
  <c r="Z817" i="3"/>
  <c r="X817" i="3"/>
  <c r="W817" i="3"/>
  <c r="U817" i="3"/>
  <c r="T817" i="3"/>
  <c r="BC816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D816" i="3"/>
  <c r="AC816" i="3"/>
  <c r="AA816" i="3"/>
  <c r="Z816" i="3"/>
  <c r="X816" i="3"/>
  <c r="W816" i="3"/>
  <c r="U816" i="3"/>
  <c r="T816" i="3"/>
  <c r="BC815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D815" i="3"/>
  <c r="AC815" i="3"/>
  <c r="AA815" i="3"/>
  <c r="Z815" i="3"/>
  <c r="X815" i="3"/>
  <c r="W815" i="3"/>
  <c r="U815" i="3"/>
  <c r="T815" i="3"/>
  <c r="BC814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D814" i="3"/>
  <c r="AC814" i="3"/>
  <c r="AA814" i="3"/>
  <c r="Z814" i="3"/>
  <c r="X814" i="3"/>
  <c r="W814" i="3"/>
  <c r="U814" i="3"/>
  <c r="T814" i="3"/>
  <c r="BC813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D813" i="3"/>
  <c r="AC813" i="3"/>
  <c r="AA813" i="3"/>
  <c r="Z813" i="3"/>
  <c r="X813" i="3"/>
  <c r="W813" i="3"/>
  <c r="U813" i="3"/>
  <c r="T813" i="3"/>
  <c r="BC812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D812" i="3"/>
  <c r="AC812" i="3"/>
  <c r="AA812" i="3"/>
  <c r="Z812" i="3"/>
  <c r="X812" i="3"/>
  <c r="W812" i="3"/>
  <c r="U812" i="3"/>
  <c r="T812" i="3"/>
  <c r="BC811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D811" i="3"/>
  <c r="AC811" i="3"/>
  <c r="AA811" i="3"/>
  <c r="Z811" i="3"/>
  <c r="X811" i="3"/>
  <c r="W811" i="3"/>
  <c r="U811" i="3"/>
  <c r="T811" i="3"/>
  <c r="BC810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D810" i="3"/>
  <c r="AC810" i="3"/>
  <c r="AA810" i="3"/>
  <c r="Z810" i="3"/>
  <c r="X810" i="3"/>
  <c r="W810" i="3"/>
  <c r="U810" i="3"/>
  <c r="T810" i="3"/>
  <c r="BC809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D809" i="3"/>
  <c r="AC809" i="3"/>
  <c r="AA809" i="3"/>
  <c r="Z809" i="3"/>
  <c r="X809" i="3"/>
  <c r="W809" i="3"/>
  <c r="U809" i="3"/>
  <c r="T809" i="3"/>
  <c r="BC808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D808" i="3"/>
  <c r="AC808" i="3"/>
  <c r="AA808" i="3"/>
  <c r="Z808" i="3"/>
  <c r="X808" i="3"/>
  <c r="W808" i="3"/>
  <c r="U808" i="3"/>
  <c r="T808" i="3"/>
  <c r="BC807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D807" i="3"/>
  <c r="AC807" i="3"/>
  <c r="AA807" i="3"/>
  <c r="Z807" i="3"/>
  <c r="X807" i="3"/>
  <c r="W807" i="3"/>
  <c r="U807" i="3"/>
  <c r="T807" i="3"/>
  <c r="BC806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D806" i="3"/>
  <c r="AC806" i="3"/>
  <c r="AA806" i="3"/>
  <c r="Z806" i="3"/>
  <c r="X806" i="3"/>
  <c r="W806" i="3"/>
  <c r="U806" i="3"/>
  <c r="T806" i="3"/>
  <c r="BC805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D805" i="3"/>
  <c r="AC805" i="3"/>
  <c r="AA805" i="3"/>
  <c r="Z805" i="3"/>
  <c r="X805" i="3"/>
  <c r="W805" i="3"/>
  <c r="U805" i="3"/>
  <c r="T805" i="3"/>
  <c r="BC804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D804" i="3"/>
  <c r="AC804" i="3"/>
  <c r="AA804" i="3"/>
  <c r="Z804" i="3"/>
  <c r="X804" i="3"/>
  <c r="W804" i="3"/>
  <c r="U804" i="3"/>
  <c r="T804" i="3"/>
  <c r="BC803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D803" i="3"/>
  <c r="AC803" i="3"/>
  <c r="AA803" i="3"/>
  <c r="Z803" i="3"/>
  <c r="X803" i="3"/>
  <c r="W803" i="3"/>
  <c r="U803" i="3"/>
  <c r="T803" i="3"/>
  <c r="BC802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D802" i="3"/>
  <c r="AC802" i="3"/>
  <c r="AA802" i="3"/>
  <c r="Z802" i="3"/>
  <c r="X802" i="3"/>
  <c r="W802" i="3"/>
  <c r="U802" i="3"/>
  <c r="T802" i="3"/>
  <c r="BC801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D801" i="3"/>
  <c r="AC801" i="3"/>
  <c r="AA801" i="3"/>
  <c r="Z801" i="3"/>
  <c r="X801" i="3"/>
  <c r="W801" i="3"/>
  <c r="U801" i="3"/>
  <c r="T801" i="3"/>
  <c r="BC800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D800" i="3"/>
  <c r="AC800" i="3"/>
  <c r="AA800" i="3"/>
  <c r="Z800" i="3"/>
  <c r="X800" i="3"/>
  <c r="W800" i="3"/>
  <c r="U800" i="3"/>
  <c r="T800" i="3"/>
  <c r="BC799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D799" i="3"/>
  <c r="AC799" i="3"/>
  <c r="AA799" i="3"/>
  <c r="Z799" i="3"/>
  <c r="X799" i="3"/>
  <c r="W799" i="3"/>
  <c r="U799" i="3"/>
  <c r="T799" i="3"/>
  <c r="BC798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D798" i="3"/>
  <c r="AC798" i="3"/>
  <c r="AA798" i="3"/>
  <c r="Z798" i="3"/>
  <c r="X798" i="3"/>
  <c r="W798" i="3"/>
  <c r="U798" i="3"/>
  <c r="T798" i="3"/>
  <c r="BC797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D797" i="3"/>
  <c r="AC797" i="3"/>
  <c r="AA797" i="3"/>
  <c r="Z797" i="3"/>
  <c r="X797" i="3"/>
  <c r="W797" i="3"/>
  <c r="U797" i="3"/>
  <c r="T797" i="3"/>
  <c r="BC796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D796" i="3"/>
  <c r="AC796" i="3"/>
  <c r="AA796" i="3"/>
  <c r="Z796" i="3"/>
  <c r="X796" i="3"/>
  <c r="W796" i="3"/>
  <c r="U796" i="3"/>
  <c r="T796" i="3"/>
  <c r="BC795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D795" i="3"/>
  <c r="AC795" i="3"/>
  <c r="AA795" i="3"/>
  <c r="Z795" i="3"/>
  <c r="X795" i="3"/>
  <c r="W795" i="3"/>
  <c r="U795" i="3"/>
  <c r="T795" i="3"/>
  <c r="BC794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D794" i="3"/>
  <c r="AC794" i="3"/>
  <c r="AA794" i="3"/>
  <c r="Z794" i="3"/>
  <c r="X794" i="3"/>
  <c r="W794" i="3"/>
  <c r="U794" i="3"/>
  <c r="T794" i="3"/>
  <c r="BC793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D793" i="3"/>
  <c r="AC793" i="3"/>
  <c r="AA793" i="3"/>
  <c r="Z793" i="3"/>
  <c r="X793" i="3"/>
  <c r="W793" i="3"/>
  <c r="U793" i="3"/>
  <c r="T793" i="3"/>
  <c r="BC792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D792" i="3"/>
  <c r="AC792" i="3"/>
  <c r="AA792" i="3"/>
  <c r="Z792" i="3"/>
  <c r="X792" i="3"/>
  <c r="W792" i="3"/>
  <c r="U792" i="3"/>
  <c r="T792" i="3"/>
  <c r="BC791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D791" i="3"/>
  <c r="AC791" i="3"/>
  <c r="AA791" i="3"/>
  <c r="Z791" i="3"/>
  <c r="X791" i="3"/>
  <c r="W791" i="3"/>
  <c r="U791" i="3"/>
  <c r="T791" i="3"/>
  <c r="BC790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D790" i="3"/>
  <c r="AC790" i="3"/>
  <c r="AA790" i="3"/>
  <c r="Z790" i="3"/>
  <c r="X790" i="3"/>
  <c r="W790" i="3"/>
  <c r="U790" i="3"/>
  <c r="T790" i="3"/>
  <c r="BC789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D789" i="3"/>
  <c r="AC789" i="3"/>
  <c r="AA789" i="3"/>
  <c r="Z789" i="3"/>
  <c r="X789" i="3"/>
  <c r="W789" i="3"/>
  <c r="U789" i="3"/>
  <c r="T789" i="3"/>
  <c r="BC788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D788" i="3"/>
  <c r="AC788" i="3"/>
  <c r="AA788" i="3"/>
  <c r="Z788" i="3"/>
  <c r="X788" i="3"/>
  <c r="W788" i="3"/>
  <c r="U788" i="3"/>
  <c r="T788" i="3"/>
  <c r="BC787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D787" i="3"/>
  <c r="AC787" i="3"/>
  <c r="AA787" i="3"/>
  <c r="Z787" i="3"/>
  <c r="X787" i="3"/>
  <c r="W787" i="3"/>
  <c r="U787" i="3"/>
  <c r="T787" i="3"/>
  <c r="BC786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D786" i="3"/>
  <c r="AC786" i="3"/>
  <c r="AA786" i="3"/>
  <c r="Z786" i="3"/>
  <c r="X786" i="3"/>
  <c r="W786" i="3"/>
  <c r="U786" i="3"/>
  <c r="T786" i="3"/>
  <c r="BC785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D785" i="3"/>
  <c r="AC785" i="3"/>
  <c r="AA785" i="3"/>
  <c r="Z785" i="3"/>
  <c r="X785" i="3"/>
  <c r="W785" i="3"/>
  <c r="U785" i="3"/>
  <c r="T785" i="3"/>
  <c r="BC784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D784" i="3"/>
  <c r="AC784" i="3"/>
  <c r="AA784" i="3"/>
  <c r="Z784" i="3"/>
  <c r="X784" i="3"/>
  <c r="W784" i="3"/>
  <c r="U784" i="3"/>
  <c r="T784" i="3"/>
  <c r="BC783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D783" i="3"/>
  <c r="AC783" i="3"/>
  <c r="AA783" i="3"/>
  <c r="Z783" i="3"/>
  <c r="X783" i="3"/>
  <c r="W783" i="3"/>
  <c r="U783" i="3"/>
  <c r="T783" i="3"/>
  <c r="BC782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D782" i="3"/>
  <c r="AC782" i="3"/>
  <c r="AA782" i="3"/>
  <c r="Z782" i="3"/>
  <c r="X782" i="3"/>
  <c r="W782" i="3"/>
  <c r="U782" i="3"/>
  <c r="T782" i="3"/>
  <c r="BC781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D781" i="3"/>
  <c r="AC781" i="3"/>
  <c r="AA781" i="3"/>
  <c r="Z781" i="3"/>
  <c r="X781" i="3"/>
  <c r="W781" i="3"/>
  <c r="U781" i="3"/>
  <c r="T781" i="3"/>
  <c r="BC780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D780" i="3"/>
  <c r="AC780" i="3"/>
  <c r="AA780" i="3"/>
  <c r="Z780" i="3"/>
  <c r="X780" i="3"/>
  <c r="W780" i="3"/>
  <c r="U780" i="3"/>
  <c r="T780" i="3"/>
  <c r="BC779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D779" i="3"/>
  <c r="AC779" i="3"/>
  <c r="AA779" i="3"/>
  <c r="Z779" i="3"/>
  <c r="X779" i="3"/>
  <c r="W779" i="3"/>
  <c r="U779" i="3"/>
  <c r="T779" i="3"/>
  <c r="BC778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D778" i="3"/>
  <c r="AC778" i="3"/>
  <c r="AA778" i="3"/>
  <c r="Z778" i="3"/>
  <c r="X778" i="3"/>
  <c r="W778" i="3"/>
  <c r="U778" i="3"/>
  <c r="T778" i="3"/>
  <c r="BC777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D777" i="3"/>
  <c r="AC777" i="3"/>
  <c r="AA777" i="3"/>
  <c r="Z777" i="3"/>
  <c r="X777" i="3"/>
  <c r="W777" i="3"/>
  <c r="U777" i="3"/>
  <c r="T777" i="3"/>
  <c r="BC776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D776" i="3"/>
  <c r="AC776" i="3"/>
  <c r="AA776" i="3"/>
  <c r="Z776" i="3"/>
  <c r="X776" i="3"/>
  <c r="W776" i="3"/>
  <c r="U776" i="3"/>
  <c r="T776" i="3"/>
  <c r="BC775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D775" i="3"/>
  <c r="AC775" i="3"/>
  <c r="AA775" i="3"/>
  <c r="Z775" i="3"/>
  <c r="X775" i="3"/>
  <c r="W775" i="3"/>
  <c r="U775" i="3"/>
  <c r="T775" i="3"/>
  <c r="BC774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D774" i="3"/>
  <c r="AC774" i="3"/>
  <c r="AA774" i="3"/>
  <c r="Z774" i="3"/>
  <c r="X774" i="3"/>
  <c r="W774" i="3"/>
  <c r="U774" i="3"/>
  <c r="T774" i="3"/>
  <c r="BC773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D773" i="3"/>
  <c r="AC773" i="3"/>
  <c r="AA773" i="3"/>
  <c r="Z773" i="3"/>
  <c r="X773" i="3"/>
  <c r="W773" i="3"/>
  <c r="U773" i="3"/>
  <c r="T773" i="3"/>
  <c r="BC772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D772" i="3"/>
  <c r="AC772" i="3"/>
  <c r="AA772" i="3"/>
  <c r="Z772" i="3"/>
  <c r="X772" i="3"/>
  <c r="W772" i="3"/>
  <c r="U772" i="3"/>
  <c r="T772" i="3"/>
  <c r="BC771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D771" i="3"/>
  <c r="AC771" i="3"/>
  <c r="AA771" i="3"/>
  <c r="Z771" i="3"/>
  <c r="X771" i="3"/>
  <c r="W771" i="3"/>
  <c r="U771" i="3"/>
  <c r="T771" i="3"/>
  <c r="BC770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D770" i="3"/>
  <c r="AC770" i="3"/>
  <c r="AA770" i="3"/>
  <c r="Z770" i="3"/>
  <c r="X770" i="3"/>
  <c r="W770" i="3"/>
  <c r="U770" i="3"/>
  <c r="T770" i="3"/>
  <c r="BC769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D769" i="3"/>
  <c r="AC769" i="3"/>
  <c r="AA769" i="3"/>
  <c r="Z769" i="3"/>
  <c r="X769" i="3"/>
  <c r="W769" i="3"/>
  <c r="U769" i="3"/>
  <c r="T769" i="3"/>
  <c r="BC768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D768" i="3"/>
  <c r="AC768" i="3"/>
  <c r="AA768" i="3"/>
  <c r="Z768" i="3"/>
  <c r="X768" i="3"/>
  <c r="W768" i="3"/>
  <c r="U768" i="3"/>
  <c r="T768" i="3"/>
  <c r="BC767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D767" i="3"/>
  <c r="AC767" i="3"/>
  <c r="AA767" i="3"/>
  <c r="Z767" i="3"/>
  <c r="X767" i="3"/>
  <c r="W767" i="3"/>
  <c r="U767" i="3"/>
  <c r="T767" i="3"/>
  <c r="BC766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D766" i="3"/>
  <c r="AC766" i="3"/>
  <c r="AA766" i="3"/>
  <c r="Z766" i="3"/>
  <c r="X766" i="3"/>
  <c r="W766" i="3"/>
  <c r="U766" i="3"/>
  <c r="T766" i="3"/>
  <c r="BC765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D765" i="3"/>
  <c r="AC765" i="3"/>
  <c r="AA765" i="3"/>
  <c r="Z765" i="3"/>
  <c r="X765" i="3"/>
  <c r="W765" i="3"/>
  <c r="U765" i="3"/>
  <c r="T765" i="3"/>
  <c r="BC764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D764" i="3"/>
  <c r="AC764" i="3"/>
  <c r="AA764" i="3"/>
  <c r="Z764" i="3"/>
  <c r="X764" i="3"/>
  <c r="W764" i="3"/>
  <c r="U764" i="3"/>
  <c r="T764" i="3"/>
  <c r="BC763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D763" i="3"/>
  <c r="AC763" i="3"/>
  <c r="AA763" i="3"/>
  <c r="Z763" i="3"/>
  <c r="X763" i="3"/>
  <c r="W763" i="3"/>
  <c r="U763" i="3"/>
  <c r="T763" i="3"/>
  <c r="BC762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D762" i="3"/>
  <c r="AC762" i="3"/>
  <c r="AA762" i="3"/>
  <c r="Z762" i="3"/>
  <c r="X762" i="3"/>
  <c r="W762" i="3"/>
  <c r="U762" i="3"/>
  <c r="T762" i="3"/>
  <c r="BC761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D761" i="3"/>
  <c r="AC761" i="3"/>
  <c r="AA761" i="3"/>
  <c r="Z761" i="3"/>
  <c r="X761" i="3"/>
  <c r="W761" i="3"/>
  <c r="U761" i="3"/>
  <c r="T761" i="3"/>
  <c r="BC760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D760" i="3"/>
  <c r="AC760" i="3"/>
  <c r="AA760" i="3"/>
  <c r="Z760" i="3"/>
  <c r="X760" i="3"/>
  <c r="W760" i="3"/>
  <c r="U760" i="3"/>
  <c r="T760" i="3"/>
  <c r="BC759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D759" i="3"/>
  <c r="AC759" i="3"/>
  <c r="AA759" i="3"/>
  <c r="Z759" i="3"/>
  <c r="X759" i="3"/>
  <c r="W759" i="3"/>
  <c r="U759" i="3"/>
  <c r="T759" i="3"/>
  <c r="BC758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D758" i="3"/>
  <c r="AC758" i="3"/>
  <c r="AA758" i="3"/>
  <c r="Z758" i="3"/>
  <c r="X758" i="3"/>
  <c r="W758" i="3"/>
  <c r="U758" i="3"/>
  <c r="T758" i="3"/>
  <c r="BC757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D757" i="3"/>
  <c r="AC757" i="3"/>
  <c r="AA757" i="3"/>
  <c r="Z757" i="3"/>
  <c r="X757" i="3"/>
  <c r="W757" i="3"/>
  <c r="U757" i="3"/>
  <c r="T757" i="3"/>
  <c r="BC756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D756" i="3"/>
  <c r="AC756" i="3"/>
  <c r="AA756" i="3"/>
  <c r="Z756" i="3"/>
  <c r="X756" i="3"/>
  <c r="W756" i="3"/>
  <c r="U756" i="3"/>
  <c r="T756" i="3"/>
  <c r="BC755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D755" i="3"/>
  <c r="AC755" i="3"/>
  <c r="AA755" i="3"/>
  <c r="Z755" i="3"/>
  <c r="X755" i="3"/>
  <c r="W755" i="3"/>
  <c r="U755" i="3"/>
  <c r="T755" i="3"/>
  <c r="BC754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D754" i="3"/>
  <c r="AC754" i="3"/>
  <c r="AA754" i="3"/>
  <c r="Z754" i="3"/>
  <c r="X754" i="3"/>
  <c r="W754" i="3"/>
  <c r="U754" i="3"/>
  <c r="T754" i="3"/>
  <c r="BC753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D753" i="3"/>
  <c r="AC753" i="3"/>
  <c r="AA753" i="3"/>
  <c r="Z753" i="3"/>
  <c r="X753" i="3"/>
  <c r="W753" i="3"/>
  <c r="U753" i="3"/>
  <c r="T753" i="3"/>
  <c r="BC752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D752" i="3"/>
  <c r="AC752" i="3"/>
  <c r="AA752" i="3"/>
  <c r="Z752" i="3"/>
  <c r="X752" i="3"/>
  <c r="W752" i="3"/>
  <c r="U752" i="3"/>
  <c r="T752" i="3"/>
  <c r="BC751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D751" i="3"/>
  <c r="AC751" i="3"/>
  <c r="AA751" i="3"/>
  <c r="Z751" i="3"/>
  <c r="X751" i="3"/>
  <c r="W751" i="3"/>
  <c r="U751" i="3"/>
  <c r="T751" i="3"/>
  <c r="BC750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D750" i="3"/>
  <c r="AC750" i="3"/>
  <c r="AA750" i="3"/>
  <c r="Z750" i="3"/>
  <c r="X750" i="3"/>
  <c r="W750" i="3"/>
  <c r="U750" i="3"/>
  <c r="T750" i="3"/>
  <c r="BC749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D749" i="3"/>
  <c r="AC749" i="3"/>
  <c r="AA749" i="3"/>
  <c r="Z749" i="3"/>
  <c r="X749" i="3"/>
  <c r="W749" i="3"/>
  <c r="U749" i="3"/>
  <c r="T749" i="3"/>
  <c r="BC748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D748" i="3"/>
  <c r="AC748" i="3"/>
  <c r="AA748" i="3"/>
  <c r="Z748" i="3"/>
  <c r="X748" i="3"/>
  <c r="W748" i="3"/>
  <c r="U748" i="3"/>
  <c r="T748" i="3"/>
  <c r="BC747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D747" i="3"/>
  <c r="AC747" i="3"/>
  <c r="AA747" i="3"/>
  <c r="Z747" i="3"/>
  <c r="X747" i="3"/>
  <c r="W747" i="3"/>
  <c r="U747" i="3"/>
  <c r="T747" i="3"/>
  <c r="BC746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D746" i="3"/>
  <c r="AC746" i="3"/>
  <c r="AA746" i="3"/>
  <c r="Z746" i="3"/>
  <c r="X746" i="3"/>
  <c r="W746" i="3"/>
  <c r="U746" i="3"/>
  <c r="T746" i="3"/>
  <c r="BC745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D745" i="3"/>
  <c r="AC745" i="3"/>
  <c r="AA745" i="3"/>
  <c r="Z745" i="3"/>
  <c r="X745" i="3"/>
  <c r="W745" i="3"/>
  <c r="U745" i="3"/>
  <c r="T745" i="3"/>
  <c r="BC744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D744" i="3"/>
  <c r="AC744" i="3"/>
  <c r="AA744" i="3"/>
  <c r="Z744" i="3"/>
  <c r="X744" i="3"/>
  <c r="W744" i="3"/>
  <c r="U744" i="3"/>
  <c r="T744" i="3"/>
  <c r="BC743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D743" i="3"/>
  <c r="AC743" i="3"/>
  <c r="AA743" i="3"/>
  <c r="Z743" i="3"/>
  <c r="X743" i="3"/>
  <c r="W743" i="3"/>
  <c r="U743" i="3"/>
  <c r="T743" i="3"/>
  <c r="BC742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D742" i="3"/>
  <c r="AC742" i="3"/>
  <c r="AA742" i="3"/>
  <c r="Z742" i="3"/>
  <c r="X742" i="3"/>
  <c r="W742" i="3"/>
  <c r="U742" i="3"/>
  <c r="T742" i="3"/>
  <c r="BC741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D741" i="3"/>
  <c r="AC741" i="3"/>
  <c r="AA741" i="3"/>
  <c r="Z741" i="3"/>
  <c r="X741" i="3"/>
  <c r="W741" i="3"/>
  <c r="U741" i="3"/>
  <c r="T741" i="3"/>
  <c r="BC740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D740" i="3"/>
  <c r="AC740" i="3"/>
  <c r="AA740" i="3"/>
  <c r="Z740" i="3"/>
  <c r="X740" i="3"/>
  <c r="W740" i="3"/>
  <c r="U740" i="3"/>
  <c r="T740" i="3"/>
  <c r="BC739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D739" i="3"/>
  <c r="AC739" i="3"/>
  <c r="AA739" i="3"/>
  <c r="Z739" i="3"/>
  <c r="X739" i="3"/>
  <c r="W739" i="3"/>
  <c r="U739" i="3"/>
  <c r="T739" i="3"/>
  <c r="BC738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D738" i="3"/>
  <c r="AC738" i="3"/>
  <c r="AA738" i="3"/>
  <c r="Z738" i="3"/>
  <c r="X738" i="3"/>
  <c r="W738" i="3"/>
  <c r="U738" i="3"/>
  <c r="T738" i="3"/>
  <c r="BC737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D737" i="3"/>
  <c r="AC737" i="3"/>
  <c r="AA737" i="3"/>
  <c r="Z737" i="3"/>
  <c r="X737" i="3"/>
  <c r="W737" i="3"/>
  <c r="U737" i="3"/>
  <c r="T737" i="3"/>
  <c r="BC736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D736" i="3"/>
  <c r="AC736" i="3"/>
  <c r="AA736" i="3"/>
  <c r="Z736" i="3"/>
  <c r="X736" i="3"/>
  <c r="W736" i="3"/>
  <c r="U736" i="3"/>
  <c r="T736" i="3"/>
  <c r="BC735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D735" i="3"/>
  <c r="AC735" i="3"/>
  <c r="AA735" i="3"/>
  <c r="Z735" i="3"/>
  <c r="X735" i="3"/>
  <c r="W735" i="3"/>
  <c r="U735" i="3"/>
  <c r="T735" i="3"/>
  <c r="BC734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D734" i="3"/>
  <c r="AC734" i="3"/>
  <c r="AA734" i="3"/>
  <c r="Z734" i="3"/>
  <c r="X734" i="3"/>
  <c r="W734" i="3"/>
  <c r="U734" i="3"/>
  <c r="T734" i="3"/>
  <c r="BC733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D733" i="3"/>
  <c r="AC733" i="3"/>
  <c r="AA733" i="3"/>
  <c r="Z733" i="3"/>
  <c r="X733" i="3"/>
  <c r="W733" i="3"/>
  <c r="U733" i="3"/>
  <c r="T733" i="3"/>
  <c r="BC732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D732" i="3"/>
  <c r="AC732" i="3"/>
  <c r="AA732" i="3"/>
  <c r="Z732" i="3"/>
  <c r="X732" i="3"/>
  <c r="W732" i="3"/>
  <c r="U732" i="3"/>
  <c r="T732" i="3"/>
  <c r="BC731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D731" i="3"/>
  <c r="AC731" i="3"/>
  <c r="AA731" i="3"/>
  <c r="Z731" i="3"/>
  <c r="X731" i="3"/>
  <c r="W731" i="3"/>
  <c r="U731" i="3"/>
  <c r="T731" i="3"/>
  <c r="BC730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D730" i="3"/>
  <c r="AC730" i="3"/>
  <c r="AA730" i="3"/>
  <c r="Z730" i="3"/>
  <c r="X730" i="3"/>
  <c r="W730" i="3"/>
  <c r="U730" i="3"/>
  <c r="T730" i="3"/>
  <c r="BC729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D729" i="3"/>
  <c r="AC729" i="3"/>
  <c r="AA729" i="3"/>
  <c r="Z729" i="3"/>
  <c r="X729" i="3"/>
  <c r="W729" i="3"/>
  <c r="U729" i="3"/>
  <c r="T729" i="3"/>
  <c r="BC728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D728" i="3"/>
  <c r="AC728" i="3"/>
  <c r="AA728" i="3"/>
  <c r="Z728" i="3"/>
  <c r="X728" i="3"/>
  <c r="W728" i="3"/>
  <c r="U728" i="3"/>
  <c r="T728" i="3"/>
  <c r="BC727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D727" i="3"/>
  <c r="AC727" i="3"/>
  <c r="AA727" i="3"/>
  <c r="Z727" i="3"/>
  <c r="X727" i="3"/>
  <c r="W727" i="3"/>
  <c r="U727" i="3"/>
  <c r="T727" i="3"/>
  <c r="BC726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D726" i="3"/>
  <c r="AC726" i="3"/>
  <c r="AA726" i="3"/>
  <c r="Z726" i="3"/>
  <c r="X726" i="3"/>
  <c r="W726" i="3"/>
  <c r="U726" i="3"/>
  <c r="T726" i="3"/>
  <c r="BC725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D725" i="3"/>
  <c r="AC725" i="3"/>
  <c r="AA725" i="3"/>
  <c r="Z725" i="3"/>
  <c r="X725" i="3"/>
  <c r="W725" i="3"/>
  <c r="U725" i="3"/>
  <c r="T725" i="3"/>
  <c r="BC724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D724" i="3"/>
  <c r="AC724" i="3"/>
  <c r="AA724" i="3"/>
  <c r="Z724" i="3"/>
  <c r="X724" i="3"/>
  <c r="W724" i="3"/>
  <c r="U724" i="3"/>
  <c r="T724" i="3"/>
  <c r="BC723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D723" i="3"/>
  <c r="AC723" i="3"/>
  <c r="AA723" i="3"/>
  <c r="Z723" i="3"/>
  <c r="X723" i="3"/>
  <c r="W723" i="3"/>
  <c r="U723" i="3"/>
  <c r="T723" i="3"/>
  <c r="BC722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D722" i="3"/>
  <c r="AC722" i="3"/>
  <c r="AA722" i="3"/>
  <c r="Z722" i="3"/>
  <c r="X722" i="3"/>
  <c r="W722" i="3"/>
  <c r="U722" i="3"/>
  <c r="T722" i="3"/>
  <c r="BC721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D721" i="3"/>
  <c r="AC721" i="3"/>
  <c r="AA721" i="3"/>
  <c r="Z721" i="3"/>
  <c r="X721" i="3"/>
  <c r="W721" i="3"/>
  <c r="U721" i="3"/>
  <c r="T721" i="3"/>
  <c r="BC720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D720" i="3"/>
  <c r="AC720" i="3"/>
  <c r="AA720" i="3"/>
  <c r="Z720" i="3"/>
  <c r="X720" i="3"/>
  <c r="W720" i="3"/>
  <c r="U720" i="3"/>
  <c r="T720" i="3"/>
  <c r="BC719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D719" i="3"/>
  <c r="AC719" i="3"/>
  <c r="AA719" i="3"/>
  <c r="Z719" i="3"/>
  <c r="X719" i="3"/>
  <c r="W719" i="3"/>
  <c r="U719" i="3"/>
  <c r="T719" i="3"/>
  <c r="BC718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D718" i="3"/>
  <c r="AC718" i="3"/>
  <c r="AA718" i="3"/>
  <c r="Z718" i="3"/>
  <c r="X718" i="3"/>
  <c r="W718" i="3"/>
  <c r="U718" i="3"/>
  <c r="T718" i="3"/>
  <c r="BC717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D717" i="3"/>
  <c r="AC717" i="3"/>
  <c r="AA717" i="3"/>
  <c r="Z717" i="3"/>
  <c r="X717" i="3"/>
  <c r="W717" i="3"/>
  <c r="U717" i="3"/>
  <c r="T717" i="3"/>
  <c r="BC716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D716" i="3"/>
  <c r="AC716" i="3"/>
  <c r="AA716" i="3"/>
  <c r="Z716" i="3"/>
  <c r="X716" i="3"/>
  <c r="W716" i="3"/>
  <c r="U716" i="3"/>
  <c r="T716" i="3"/>
  <c r="BC715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D715" i="3"/>
  <c r="AC715" i="3"/>
  <c r="AA715" i="3"/>
  <c r="Z715" i="3"/>
  <c r="X715" i="3"/>
  <c r="W715" i="3"/>
  <c r="U715" i="3"/>
  <c r="T715" i="3"/>
  <c r="BC714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D714" i="3"/>
  <c r="AC714" i="3"/>
  <c r="AA714" i="3"/>
  <c r="Z714" i="3"/>
  <c r="X714" i="3"/>
  <c r="W714" i="3"/>
  <c r="U714" i="3"/>
  <c r="T714" i="3"/>
  <c r="BC713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D713" i="3"/>
  <c r="AC713" i="3"/>
  <c r="AA713" i="3"/>
  <c r="Z713" i="3"/>
  <c r="X713" i="3"/>
  <c r="W713" i="3"/>
  <c r="U713" i="3"/>
  <c r="T713" i="3"/>
  <c r="BC712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D712" i="3"/>
  <c r="AC712" i="3"/>
  <c r="AA712" i="3"/>
  <c r="Z712" i="3"/>
  <c r="X712" i="3"/>
  <c r="W712" i="3"/>
  <c r="U712" i="3"/>
  <c r="T712" i="3"/>
  <c r="BC711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D711" i="3"/>
  <c r="AC711" i="3"/>
  <c r="AA711" i="3"/>
  <c r="Z711" i="3"/>
  <c r="X711" i="3"/>
  <c r="W711" i="3"/>
  <c r="U711" i="3"/>
  <c r="T711" i="3"/>
  <c r="BC710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D710" i="3"/>
  <c r="AC710" i="3"/>
  <c r="AA710" i="3"/>
  <c r="Z710" i="3"/>
  <c r="X710" i="3"/>
  <c r="W710" i="3"/>
  <c r="U710" i="3"/>
  <c r="T710" i="3"/>
  <c r="BC709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D709" i="3"/>
  <c r="AC709" i="3"/>
  <c r="AA709" i="3"/>
  <c r="Z709" i="3"/>
  <c r="X709" i="3"/>
  <c r="W709" i="3"/>
  <c r="U709" i="3"/>
  <c r="T709" i="3"/>
  <c r="BC708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D708" i="3"/>
  <c r="AC708" i="3"/>
  <c r="AA708" i="3"/>
  <c r="Z708" i="3"/>
  <c r="X708" i="3"/>
  <c r="W708" i="3"/>
  <c r="U708" i="3"/>
  <c r="T708" i="3"/>
  <c r="BC707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D707" i="3"/>
  <c r="AC707" i="3"/>
  <c r="AA707" i="3"/>
  <c r="Z707" i="3"/>
  <c r="X707" i="3"/>
  <c r="W707" i="3"/>
  <c r="U707" i="3"/>
  <c r="T707" i="3"/>
  <c r="BC706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D706" i="3"/>
  <c r="AC706" i="3"/>
  <c r="AA706" i="3"/>
  <c r="Z706" i="3"/>
  <c r="X706" i="3"/>
  <c r="W706" i="3"/>
  <c r="U706" i="3"/>
  <c r="T706" i="3"/>
  <c r="BC705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D705" i="3"/>
  <c r="AC705" i="3"/>
  <c r="AA705" i="3"/>
  <c r="Z705" i="3"/>
  <c r="X705" i="3"/>
  <c r="W705" i="3"/>
  <c r="U705" i="3"/>
  <c r="T705" i="3"/>
  <c r="BC704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D704" i="3"/>
  <c r="AC704" i="3"/>
  <c r="AA704" i="3"/>
  <c r="Z704" i="3"/>
  <c r="X704" i="3"/>
  <c r="W704" i="3"/>
  <c r="U704" i="3"/>
  <c r="T704" i="3"/>
  <c r="BC703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D703" i="3"/>
  <c r="AC703" i="3"/>
  <c r="AA703" i="3"/>
  <c r="Z703" i="3"/>
  <c r="X703" i="3"/>
  <c r="W703" i="3"/>
  <c r="U703" i="3"/>
  <c r="T703" i="3"/>
  <c r="BC702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D702" i="3"/>
  <c r="AC702" i="3"/>
  <c r="AA702" i="3"/>
  <c r="Z702" i="3"/>
  <c r="X702" i="3"/>
  <c r="W702" i="3"/>
  <c r="U702" i="3"/>
  <c r="T702" i="3"/>
  <c r="BC701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D701" i="3"/>
  <c r="AC701" i="3"/>
  <c r="AA701" i="3"/>
  <c r="Z701" i="3"/>
  <c r="X701" i="3"/>
  <c r="W701" i="3"/>
  <c r="U701" i="3"/>
  <c r="T701" i="3"/>
  <c r="BC700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D700" i="3"/>
  <c r="AC700" i="3"/>
  <c r="AA700" i="3"/>
  <c r="Z700" i="3"/>
  <c r="X700" i="3"/>
  <c r="W700" i="3"/>
  <c r="U700" i="3"/>
  <c r="T700" i="3"/>
  <c r="BC699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D699" i="3"/>
  <c r="AC699" i="3"/>
  <c r="AA699" i="3"/>
  <c r="Z699" i="3"/>
  <c r="X699" i="3"/>
  <c r="W699" i="3"/>
  <c r="U699" i="3"/>
  <c r="T699" i="3"/>
  <c r="BC698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D698" i="3"/>
  <c r="AC698" i="3"/>
  <c r="AA698" i="3"/>
  <c r="Z698" i="3"/>
  <c r="X698" i="3"/>
  <c r="W698" i="3"/>
  <c r="U698" i="3"/>
  <c r="T698" i="3"/>
  <c r="BC697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D697" i="3"/>
  <c r="AC697" i="3"/>
  <c r="AA697" i="3"/>
  <c r="Z697" i="3"/>
  <c r="X697" i="3"/>
  <c r="W697" i="3"/>
  <c r="U697" i="3"/>
  <c r="T697" i="3"/>
  <c r="BC696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D696" i="3"/>
  <c r="AC696" i="3"/>
  <c r="AA696" i="3"/>
  <c r="Z696" i="3"/>
  <c r="X696" i="3"/>
  <c r="W696" i="3"/>
  <c r="U696" i="3"/>
  <c r="T696" i="3"/>
  <c r="BC695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D695" i="3"/>
  <c r="AC695" i="3"/>
  <c r="AA695" i="3"/>
  <c r="Z695" i="3"/>
  <c r="X695" i="3"/>
  <c r="W695" i="3"/>
  <c r="U695" i="3"/>
  <c r="T695" i="3"/>
  <c r="BC694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D694" i="3"/>
  <c r="AC694" i="3"/>
  <c r="AA694" i="3"/>
  <c r="Z694" i="3"/>
  <c r="X694" i="3"/>
  <c r="W694" i="3"/>
  <c r="U694" i="3"/>
  <c r="T694" i="3"/>
  <c r="BC693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D693" i="3"/>
  <c r="AC693" i="3"/>
  <c r="AA693" i="3"/>
  <c r="Z693" i="3"/>
  <c r="X693" i="3"/>
  <c r="W693" i="3"/>
  <c r="U693" i="3"/>
  <c r="T693" i="3"/>
  <c r="BC692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D692" i="3"/>
  <c r="AC692" i="3"/>
  <c r="AA692" i="3"/>
  <c r="Z692" i="3"/>
  <c r="X692" i="3"/>
  <c r="W692" i="3"/>
  <c r="U692" i="3"/>
  <c r="T692" i="3"/>
  <c r="BC691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D691" i="3"/>
  <c r="AC691" i="3"/>
  <c r="AA691" i="3"/>
  <c r="Z691" i="3"/>
  <c r="X691" i="3"/>
  <c r="W691" i="3"/>
  <c r="U691" i="3"/>
  <c r="T691" i="3"/>
  <c r="BC690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D690" i="3"/>
  <c r="AC690" i="3"/>
  <c r="AA690" i="3"/>
  <c r="Z690" i="3"/>
  <c r="X690" i="3"/>
  <c r="W690" i="3"/>
  <c r="U690" i="3"/>
  <c r="T690" i="3"/>
  <c r="BC689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D689" i="3"/>
  <c r="AC689" i="3"/>
  <c r="AA689" i="3"/>
  <c r="Z689" i="3"/>
  <c r="X689" i="3"/>
  <c r="W689" i="3"/>
  <c r="U689" i="3"/>
  <c r="T689" i="3"/>
  <c r="BC688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D688" i="3"/>
  <c r="AC688" i="3"/>
  <c r="AA688" i="3"/>
  <c r="Z688" i="3"/>
  <c r="X688" i="3"/>
  <c r="W688" i="3"/>
  <c r="U688" i="3"/>
  <c r="T688" i="3"/>
  <c r="BC687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D687" i="3"/>
  <c r="AC687" i="3"/>
  <c r="AA687" i="3"/>
  <c r="Z687" i="3"/>
  <c r="X687" i="3"/>
  <c r="W687" i="3"/>
  <c r="U687" i="3"/>
  <c r="T687" i="3"/>
  <c r="BC686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D686" i="3"/>
  <c r="AC686" i="3"/>
  <c r="AA686" i="3"/>
  <c r="Z686" i="3"/>
  <c r="X686" i="3"/>
  <c r="W686" i="3"/>
  <c r="U686" i="3"/>
  <c r="T686" i="3"/>
  <c r="BC685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D685" i="3"/>
  <c r="AC685" i="3"/>
  <c r="AA685" i="3"/>
  <c r="Z685" i="3"/>
  <c r="X685" i="3"/>
  <c r="W685" i="3"/>
  <c r="U685" i="3"/>
  <c r="T685" i="3"/>
  <c r="BC684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D684" i="3"/>
  <c r="AC684" i="3"/>
  <c r="AA684" i="3"/>
  <c r="Z684" i="3"/>
  <c r="X684" i="3"/>
  <c r="W684" i="3"/>
  <c r="U684" i="3"/>
  <c r="T684" i="3"/>
  <c r="BC683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D683" i="3"/>
  <c r="AC683" i="3"/>
  <c r="AA683" i="3"/>
  <c r="Z683" i="3"/>
  <c r="X683" i="3"/>
  <c r="W683" i="3"/>
  <c r="U683" i="3"/>
  <c r="T683" i="3"/>
  <c r="BC682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D682" i="3"/>
  <c r="AC682" i="3"/>
  <c r="AA682" i="3"/>
  <c r="Z682" i="3"/>
  <c r="X682" i="3"/>
  <c r="W682" i="3"/>
  <c r="U682" i="3"/>
  <c r="T682" i="3"/>
  <c r="BC681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D681" i="3"/>
  <c r="AC681" i="3"/>
  <c r="AA681" i="3"/>
  <c r="Z681" i="3"/>
  <c r="X681" i="3"/>
  <c r="W681" i="3"/>
  <c r="U681" i="3"/>
  <c r="T681" i="3"/>
  <c r="BC680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D680" i="3"/>
  <c r="AC680" i="3"/>
  <c r="AA680" i="3"/>
  <c r="Z680" i="3"/>
  <c r="X680" i="3"/>
  <c r="W680" i="3"/>
  <c r="U680" i="3"/>
  <c r="T680" i="3"/>
  <c r="BC679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D679" i="3"/>
  <c r="AC679" i="3"/>
  <c r="AA679" i="3"/>
  <c r="Z679" i="3"/>
  <c r="X679" i="3"/>
  <c r="W679" i="3"/>
  <c r="U679" i="3"/>
  <c r="T679" i="3"/>
  <c r="BC678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D678" i="3"/>
  <c r="AC678" i="3"/>
  <c r="AA678" i="3"/>
  <c r="Z678" i="3"/>
  <c r="X678" i="3"/>
  <c r="W678" i="3"/>
  <c r="U678" i="3"/>
  <c r="T678" i="3"/>
  <c r="BC677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D677" i="3"/>
  <c r="AC677" i="3"/>
  <c r="AA677" i="3"/>
  <c r="Z677" i="3"/>
  <c r="X677" i="3"/>
  <c r="W677" i="3"/>
  <c r="U677" i="3"/>
  <c r="T677" i="3"/>
  <c r="BC676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D676" i="3"/>
  <c r="AC676" i="3"/>
  <c r="AA676" i="3"/>
  <c r="Z676" i="3"/>
  <c r="X676" i="3"/>
  <c r="W676" i="3"/>
  <c r="U676" i="3"/>
  <c r="T676" i="3"/>
  <c r="BC675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D675" i="3"/>
  <c r="AC675" i="3"/>
  <c r="AA675" i="3"/>
  <c r="Z675" i="3"/>
  <c r="X675" i="3"/>
  <c r="W675" i="3"/>
  <c r="U675" i="3"/>
  <c r="T675" i="3"/>
  <c r="BC674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D674" i="3"/>
  <c r="AC674" i="3"/>
  <c r="AA674" i="3"/>
  <c r="Z674" i="3"/>
  <c r="X674" i="3"/>
  <c r="W674" i="3"/>
  <c r="U674" i="3"/>
  <c r="T674" i="3"/>
  <c r="BC673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D673" i="3"/>
  <c r="AC673" i="3"/>
  <c r="AA673" i="3"/>
  <c r="Z673" i="3"/>
  <c r="X673" i="3"/>
  <c r="W673" i="3"/>
  <c r="U673" i="3"/>
  <c r="T673" i="3"/>
  <c r="BC672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D672" i="3"/>
  <c r="AC672" i="3"/>
  <c r="AA672" i="3"/>
  <c r="Z672" i="3"/>
  <c r="X672" i="3"/>
  <c r="W672" i="3"/>
  <c r="U672" i="3"/>
  <c r="T672" i="3"/>
  <c r="BC671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D671" i="3"/>
  <c r="AC671" i="3"/>
  <c r="AA671" i="3"/>
  <c r="Z671" i="3"/>
  <c r="X671" i="3"/>
  <c r="W671" i="3"/>
  <c r="U671" i="3"/>
  <c r="T671" i="3"/>
  <c r="BC670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D670" i="3"/>
  <c r="AC670" i="3"/>
  <c r="AA670" i="3"/>
  <c r="Z670" i="3"/>
  <c r="X670" i="3"/>
  <c r="W670" i="3"/>
  <c r="U670" i="3"/>
  <c r="T670" i="3"/>
  <c r="BC669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D669" i="3"/>
  <c r="AC669" i="3"/>
  <c r="AA669" i="3"/>
  <c r="Z669" i="3"/>
  <c r="X669" i="3"/>
  <c r="W669" i="3"/>
  <c r="U669" i="3"/>
  <c r="T669" i="3"/>
  <c r="BC668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D668" i="3"/>
  <c r="AC668" i="3"/>
  <c r="AA668" i="3"/>
  <c r="Z668" i="3"/>
  <c r="X668" i="3"/>
  <c r="W668" i="3"/>
  <c r="U668" i="3"/>
  <c r="T668" i="3"/>
  <c r="BC667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D667" i="3"/>
  <c r="AC667" i="3"/>
  <c r="AA667" i="3"/>
  <c r="Z667" i="3"/>
  <c r="X667" i="3"/>
  <c r="W667" i="3"/>
  <c r="U667" i="3"/>
  <c r="T667" i="3"/>
  <c r="BC666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D666" i="3"/>
  <c r="AC666" i="3"/>
  <c r="AA666" i="3"/>
  <c r="Z666" i="3"/>
  <c r="X666" i="3"/>
  <c r="W666" i="3"/>
  <c r="U666" i="3"/>
  <c r="T666" i="3"/>
  <c r="BC665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D665" i="3"/>
  <c r="AC665" i="3"/>
  <c r="AA665" i="3"/>
  <c r="Z665" i="3"/>
  <c r="X665" i="3"/>
  <c r="W665" i="3"/>
  <c r="U665" i="3"/>
  <c r="T665" i="3"/>
  <c r="BC664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D664" i="3"/>
  <c r="AC664" i="3"/>
  <c r="AA664" i="3"/>
  <c r="Z664" i="3"/>
  <c r="X664" i="3"/>
  <c r="W664" i="3"/>
  <c r="U664" i="3"/>
  <c r="T664" i="3"/>
  <c r="BC663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D663" i="3"/>
  <c r="AC663" i="3"/>
  <c r="AA663" i="3"/>
  <c r="Z663" i="3"/>
  <c r="X663" i="3"/>
  <c r="W663" i="3"/>
  <c r="U663" i="3"/>
  <c r="T663" i="3"/>
  <c r="BC662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D662" i="3"/>
  <c r="AC662" i="3"/>
  <c r="AA662" i="3"/>
  <c r="Z662" i="3"/>
  <c r="X662" i="3"/>
  <c r="W662" i="3"/>
  <c r="U662" i="3"/>
  <c r="T662" i="3"/>
  <c r="BC661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D661" i="3"/>
  <c r="AC661" i="3"/>
  <c r="AA661" i="3"/>
  <c r="Z661" i="3"/>
  <c r="X661" i="3"/>
  <c r="W661" i="3"/>
  <c r="U661" i="3"/>
  <c r="T661" i="3"/>
  <c r="BC660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D660" i="3"/>
  <c r="AC660" i="3"/>
  <c r="AA660" i="3"/>
  <c r="Z660" i="3"/>
  <c r="X660" i="3"/>
  <c r="W660" i="3"/>
  <c r="U660" i="3"/>
  <c r="T660" i="3"/>
  <c r="BC659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D659" i="3"/>
  <c r="AC659" i="3"/>
  <c r="AA659" i="3"/>
  <c r="Z659" i="3"/>
  <c r="X659" i="3"/>
  <c r="W659" i="3"/>
  <c r="U659" i="3"/>
  <c r="T659" i="3"/>
  <c r="BC658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D658" i="3"/>
  <c r="AC658" i="3"/>
  <c r="AA658" i="3"/>
  <c r="Z658" i="3"/>
  <c r="X658" i="3"/>
  <c r="W658" i="3"/>
  <c r="U658" i="3"/>
  <c r="T658" i="3"/>
  <c r="BC657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D657" i="3"/>
  <c r="AC657" i="3"/>
  <c r="AA657" i="3"/>
  <c r="Z657" i="3"/>
  <c r="X657" i="3"/>
  <c r="W657" i="3"/>
  <c r="U657" i="3"/>
  <c r="T657" i="3"/>
  <c r="BC656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D656" i="3"/>
  <c r="AC656" i="3"/>
  <c r="AA656" i="3"/>
  <c r="Z656" i="3"/>
  <c r="X656" i="3"/>
  <c r="W656" i="3"/>
  <c r="U656" i="3"/>
  <c r="T656" i="3"/>
  <c r="BC655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D655" i="3"/>
  <c r="AC655" i="3"/>
  <c r="AA655" i="3"/>
  <c r="Z655" i="3"/>
  <c r="X655" i="3"/>
  <c r="W655" i="3"/>
  <c r="U655" i="3"/>
  <c r="T655" i="3"/>
  <c r="BC654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D654" i="3"/>
  <c r="AC654" i="3"/>
  <c r="AA654" i="3"/>
  <c r="Z654" i="3"/>
  <c r="X654" i="3"/>
  <c r="W654" i="3"/>
  <c r="U654" i="3"/>
  <c r="T654" i="3"/>
  <c r="BC653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D653" i="3"/>
  <c r="AC653" i="3"/>
  <c r="AA653" i="3"/>
  <c r="Z653" i="3"/>
  <c r="X653" i="3"/>
  <c r="W653" i="3"/>
  <c r="U653" i="3"/>
  <c r="T653" i="3"/>
  <c r="BC652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D652" i="3"/>
  <c r="AC652" i="3"/>
  <c r="AA652" i="3"/>
  <c r="Z652" i="3"/>
  <c r="X652" i="3"/>
  <c r="W652" i="3"/>
  <c r="U652" i="3"/>
  <c r="T652" i="3"/>
  <c r="BC651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D651" i="3"/>
  <c r="AC651" i="3"/>
  <c r="AA651" i="3"/>
  <c r="Z651" i="3"/>
  <c r="X651" i="3"/>
  <c r="W651" i="3"/>
  <c r="U651" i="3"/>
  <c r="T651" i="3"/>
  <c r="BC650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D650" i="3"/>
  <c r="AC650" i="3"/>
  <c r="AA650" i="3"/>
  <c r="Z650" i="3"/>
  <c r="X650" i="3"/>
  <c r="W650" i="3"/>
  <c r="U650" i="3"/>
  <c r="T650" i="3"/>
  <c r="BC649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D649" i="3"/>
  <c r="AC649" i="3"/>
  <c r="AA649" i="3"/>
  <c r="Z649" i="3"/>
  <c r="X649" i="3"/>
  <c r="W649" i="3"/>
  <c r="U649" i="3"/>
  <c r="T649" i="3"/>
  <c r="BC648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D648" i="3"/>
  <c r="AC648" i="3"/>
  <c r="AA648" i="3"/>
  <c r="Z648" i="3"/>
  <c r="X648" i="3"/>
  <c r="W648" i="3"/>
  <c r="U648" i="3"/>
  <c r="T648" i="3"/>
  <c r="BC647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D647" i="3"/>
  <c r="AC647" i="3"/>
  <c r="AA647" i="3"/>
  <c r="Z647" i="3"/>
  <c r="X647" i="3"/>
  <c r="W647" i="3"/>
  <c r="U647" i="3"/>
  <c r="T647" i="3"/>
  <c r="BC646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D646" i="3"/>
  <c r="AC646" i="3"/>
  <c r="AA646" i="3"/>
  <c r="Z646" i="3"/>
  <c r="X646" i="3"/>
  <c r="W646" i="3"/>
  <c r="U646" i="3"/>
  <c r="T646" i="3"/>
  <c r="BC645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D645" i="3"/>
  <c r="AC645" i="3"/>
  <c r="AA645" i="3"/>
  <c r="Z645" i="3"/>
  <c r="X645" i="3"/>
  <c r="W645" i="3"/>
  <c r="U645" i="3"/>
  <c r="T645" i="3"/>
  <c r="BC644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D644" i="3"/>
  <c r="AC644" i="3"/>
  <c r="AA644" i="3"/>
  <c r="Z644" i="3"/>
  <c r="X644" i="3"/>
  <c r="W644" i="3"/>
  <c r="U644" i="3"/>
  <c r="T644" i="3"/>
  <c r="BC643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D643" i="3"/>
  <c r="AC643" i="3"/>
  <c r="AA643" i="3"/>
  <c r="Z643" i="3"/>
  <c r="X643" i="3"/>
  <c r="W643" i="3"/>
  <c r="U643" i="3"/>
  <c r="T643" i="3"/>
  <c r="BC642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D642" i="3"/>
  <c r="AC642" i="3"/>
  <c r="AA642" i="3"/>
  <c r="Z642" i="3"/>
  <c r="X642" i="3"/>
  <c r="W642" i="3"/>
  <c r="U642" i="3"/>
  <c r="T642" i="3"/>
  <c r="BC641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D641" i="3"/>
  <c r="AC641" i="3"/>
  <c r="AA641" i="3"/>
  <c r="Z641" i="3"/>
  <c r="X641" i="3"/>
  <c r="W641" i="3"/>
  <c r="U641" i="3"/>
  <c r="T641" i="3"/>
  <c r="BC640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D640" i="3"/>
  <c r="AC640" i="3"/>
  <c r="AA640" i="3"/>
  <c r="Z640" i="3"/>
  <c r="X640" i="3"/>
  <c r="W640" i="3"/>
  <c r="U640" i="3"/>
  <c r="T640" i="3"/>
  <c r="BC639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D639" i="3"/>
  <c r="AC639" i="3"/>
  <c r="AA639" i="3"/>
  <c r="Z639" i="3"/>
  <c r="X639" i="3"/>
  <c r="W639" i="3"/>
  <c r="U639" i="3"/>
  <c r="T639" i="3"/>
  <c r="BC638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D638" i="3"/>
  <c r="AC638" i="3"/>
  <c r="AA638" i="3"/>
  <c r="Z638" i="3"/>
  <c r="X638" i="3"/>
  <c r="W638" i="3"/>
  <c r="U638" i="3"/>
  <c r="T638" i="3"/>
  <c r="BC637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D637" i="3"/>
  <c r="AC637" i="3"/>
  <c r="AA637" i="3"/>
  <c r="Z637" i="3"/>
  <c r="X637" i="3"/>
  <c r="W637" i="3"/>
  <c r="U637" i="3"/>
  <c r="T637" i="3"/>
  <c r="BC636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D636" i="3"/>
  <c r="AC636" i="3"/>
  <c r="AA636" i="3"/>
  <c r="Z636" i="3"/>
  <c r="X636" i="3"/>
  <c r="W636" i="3"/>
  <c r="U636" i="3"/>
  <c r="T636" i="3"/>
  <c r="BC635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D635" i="3"/>
  <c r="AC635" i="3"/>
  <c r="AA635" i="3"/>
  <c r="Z635" i="3"/>
  <c r="X635" i="3"/>
  <c r="W635" i="3"/>
  <c r="U635" i="3"/>
  <c r="T635" i="3"/>
  <c r="BC634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D634" i="3"/>
  <c r="AC634" i="3"/>
  <c r="AA634" i="3"/>
  <c r="Z634" i="3"/>
  <c r="X634" i="3"/>
  <c r="W634" i="3"/>
  <c r="U634" i="3"/>
  <c r="T634" i="3"/>
  <c r="BC633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D633" i="3"/>
  <c r="AC633" i="3"/>
  <c r="AA633" i="3"/>
  <c r="Z633" i="3"/>
  <c r="X633" i="3"/>
  <c r="W633" i="3"/>
  <c r="U633" i="3"/>
  <c r="T633" i="3"/>
  <c r="BC632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D632" i="3"/>
  <c r="AC632" i="3"/>
  <c r="AA632" i="3"/>
  <c r="Z632" i="3"/>
  <c r="X632" i="3"/>
  <c r="W632" i="3"/>
  <c r="U632" i="3"/>
  <c r="T632" i="3"/>
  <c r="BC631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D631" i="3"/>
  <c r="AC631" i="3"/>
  <c r="AA631" i="3"/>
  <c r="Z631" i="3"/>
  <c r="X631" i="3"/>
  <c r="W631" i="3"/>
  <c r="U631" i="3"/>
  <c r="T631" i="3"/>
  <c r="BC630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D630" i="3"/>
  <c r="AC630" i="3"/>
  <c r="AA630" i="3"/>
  <c r="Z630" i="3"/>
  <c r="X630" i="3"/>
  <c r="W630" i="3"/>
  <c r="U630" i="3"/>
  <c r="T630" i="3"/>
  <c r="BC629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D629" i="3"/>
  <c r="AC629" i="3"/>
  <c r="AA629" i="3"/>
  <c r="Z629" i="3"/>
  <c r="X629" i="3"/>
  <c r="W629" i="3"/>
  <c r="U629" i="3"/>
  <c r="T629" i="3"/>
  <c r="BC628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D628" i="3"/>
  <c r="AC628" i="3"/>
  <c r="AA628" i="3"/>
  <c r="Z628" i="3"/>
  <c r="X628" i="3"/>
  <c r="W628" i="3"/>
  <c r="U628" i="3"/>
  <c r="T628" i="3"/>
  <c r="BC627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D627" i="3"/>
  <c r="AC627" i="3"/>
  <c r="AA627" i="3"/>
  <c r="Z627" i="3"/>
  <c r="X627" i="3"/>
  <c r="W627" i="3"/>
  <c r="U627" i="3"/>
  <c r="T627" i="3"/>
  <c r="BC626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D626" i="3"/>
  <c r="AC626" i="3"/>
  <c r="AA626" i="3"/>
  <c r="Z626" i="3"/>
  <c r="X626" i="3"/>
  <c r="W626" i="3"/>
  <c r="U626" i="3"/>
  <c r="T626" i="3"/>
  <c r="BC625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D625" i="3"/>
  <c r="AC625" i="3"/>
  <c r="AA625" i="3"/>
  <c r="Z625" i="3"/>
  <c r="X625" i="3"/>
  <c r="W625" i="3"/>
  <c r="U625" i="3"/>
  <c r="T625" i="3"/>
  <c r="BC624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D624" i="3"/>
  <c r="AC624" i="3"/>
  <c r="AA624" i="3"/>
  <c r="Z624" i="3"/>
  <c r="X624" i="3"/>
  <c r="W624" i="3"/>
  <c r="U624" i="3"/>
  <c r="T624" i="3"/>
  <c r="BC623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D623" i="3"/>
  <c r="AC623" i="3"/>
  <c r="AA623" i="3"/>
  <c r="Z623" i="3"/>
  <c r="X623" i="3"/>
  <c r="W623" i="3"/>
  <c r="U623" i="3"/>
  <c r="T623" i="3"/>
  <c r="BC622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D622" i="3"/>
  <c r="AC622" i="3"/>
  <c r="AA622" i="3"/>
  <c r="Z622" i="3"/>
  <c r="X622" i="3"/>
  <c r="W622" i="3"/>
  <c r="U622" i="3"/>
  <c r="T622" i="3"/>
  <c r="BC621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D621" i="3"/>
  <c r="AC621" i="3"/>
  <c r="AA621" i="3"/>
  <c r="Z621" i="3"/>
  <c r="X621" i="3"/>
  <c r="W621" i="3"/>
  <c r="U621" i="3"/>
  <c r="T621" i="3"/>
  <c r="BC620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D620" i="3"/>
  <c r="AC620" i="3"/>
  <c r="AA620" i="3"/>
  <c r="Z620" i="3"/>
  <c r="X620" i="3"/>
  <c r="W620" i="3"/>
  <c r="U620" i="3"/>
  <c r="T620" i="3"/>
  <c r="BC619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D619" i="3"/>
  <c r="AC619" i="3"/>
  <c r="AA619" i="3"/>
  <c r="Z619" i="3"/>
  <c r="X619" i="3"/>
  <c r="W619" i="3"/>
  <c r="U619" i="3"/>
  <c r="T619" i="3"/>
  <c r="BC618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D618" i="3"/>
  <c r="AC618" i="3"/>
  <c r="AA618" i="3"/>
  <c r="Z618" i="3"/>
  <c r="X618" i="3"/>
  <c r="W618" i="3"/>
  <c r="U618" i="3"/>
  <c r="T618" i="3"/>
  <c r="BC617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D617" i="3"/>
  <c r="AC617" i="3"/>
  <c r="AA617" i="3"/>
  <c r="Z617" i="3"/>
  <c r="X617" i="3"/>
  <c r="W617" i="3"/>
  <c r="U617" i="3"/>
  <c r="T617" i="3"/>
  <c r="BC616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D616" i="3"/>
  <c r="AC616" i="3"/>
  <c r="AA616" i="3"/>
  <c r="Z616" i="3"/>
  <c r="X616" i="3"/>
  <c r="W616" i="3"/>
  <c r="U616" i="3"/>
  <c r="T616" i="3"/>
  <c r="BC615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D615" i="3"/>
  <c r="AC615" i="3"/>
  <c r="AA615" i="3"/>
  <c r="Z615" i="3"/>
  <c r="X615" i="3"/>
  <c r="W615" i="3"/>
  <c r="U615" i="3"/>
  <c r="T615" i="3"/>
  <c r="BC614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D614" i="3"/>
  <c r="AC614" i="3"/>
  <c r="AA614" i="3"/>
  <c r="Z614" i="3"/>
  <c r="X614" i="3"/>
  <c r="W614" i="3"/>
  <c r="U614" i="3"/>
  <c r="T614" i="3"/>
  <c r="BC613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D613" i="3"/>
  <c r="AC613" i="3"/>
  <c r="AA613" i="3"/>
  <c r="Z613" i="3"/>
  <c r="X613" i="3"/>
  <c r="W613" i="3"/>
  <c r="U613" i="3"/>
  <c r="T613" i="3"/>
  <c r="BC612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D612" i="3"/>
  <c r="AC612" i="3"/>
  <c r="AA612" i="3"/>
  <c r="Z612" i="3"/>
  <c r="X612" i="3"/>
  <c r="W612" i="3"/>
  <c r="U612" i="3"/>
  <c r="T612" i="3"/>
  <c r="BC611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D611" i="3"/>
  <c r="AC611" i="3"/>
  <c r="AA611" i="3"/>
  <c r="Z611" i="3"/>
  <c r="X611" i="3"/>
  <c r="W611" i="3"/>
  <c r="U611" i="3"/>
  <c r="T611" i="3"/>
  <c r="BC610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D610" i="3"/>
  <c r="AC610" i="3"/>
  <c r="AA610" i="3"/>
  <c r="Z610" i="3"/>
  <c r="X610" i="3"/>
  <c r="W610" i="3"/>
  <c r="U610" i="3"/>
  <c r="T610" i="3"/>
  <c r="BC609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D609" i="3"/>
  <c r="AC609" i="3"/>
  <c r="AA609" i="3"/>
  <c r="Z609" i="3"/>
  <c r="X609" i="3"/>
  <c r="W609" i="3"/>
  <c r="U609" i="3"/>
  <c r="T609" i="3"/>
  <c r="BC608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D608" i="3"/>
  <c r="AC608" i="3"/>
  <c r="AA608" i="3"/>
  <c r="Z608" i="3"/>
  <c r="X608" i="3"/>
  <c r="W608" i="3"/>
  <c r="U608" i="3"/>
  <c r="T608" i="3"/>
  <c r="BC607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D607" i="3"/>
  <c r="AC607" i="3"/>
  <c r="AA607" i="3"/>
  <c r="Z607" i="3"/>
  <c r="X607" i="3"/>
  <c r="W607" i="3"/>
  <c r="U607" i="3"/>
  <c r="T607" i="3"/>
  <c r="BC606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D606" i="3"/>
  <c r="AC606" i="3"/>
  <c r="AA606" i="3"/>
  <c r="Z606" i="3"/>
  <c r="X606" i="3"/>
  <c r="W606" i="3"/>
  <c r="U606" i="3"/>
  <c r="T606" i="3"/>
  <c r="BC605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D605" i="3"/>
  <c r="AC605" i="3"/>
  <c r="AA605" i="3"/>
  <c r="Z605" i="3"/>
  <c r="X605" i="3"/>
  <c r="W605" i="3"/>
  <c r="U605" i="3"/>
  <c r="T605" i="3"/>
  <c r="BC604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D604" i="3"/>
  <c r="AC604" i="3"/>
  <c r="AA604" i="3"/>
  <c r="Z604" i="3"/>
  <c r="X604" i="3"/>
  <c r="W604" i="3"/>
  <c r="U604" i="3"/>
  <c r="T604" i="3"/>
  <c r="BC603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D603" i="3"/>
  <c r="AC603" i="3"/>
  <c r="AA603" i="3"/>
  <c r="Z603" i="3"/>
  <c r="X603" i="3"/>
  <c r="W603" i="3"/>
  <c r="U603" i="3"/>
  <c r="T603" i="3"/>
  <c r="BC602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D602" i="3"/>
  <c r="AC602" i="3"/>
  <c r="AA602" i="3"/>
  <c r="Z602" i="3"/>
  <c r="X602" i="3"/>
  <c r="W602" i="3"/>
  <c r="U602" i="3"/>
  <c r="T602" i="3"/>
  <c r="BC601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D601" i="3"/>
  <c r="AC601" i="3"/>
  <c r="AA601" i="3"/>
  <c r="Z601" i="3"/>
  <c r="X601" i="3"/>
  <c r="W601" i="3"/>
  <c r="U601" i="3"/>
  <c r="T601" i="3"/>
  <c r="BC600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D600" i="3"/>
  <c r="AC600" i="3"/>
  <c r="AA600" i="3"/>
  <c r="Z600" i="3"/>
  <c r="X600" i="3"/>
  <c r="W600" i="3"/>
  <c r="U600" i="3"/>
  <c r="T600" i="3"/>
  <c r="BC599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D599" i="3"/>
  <c r="AC599" i="3"/>
  <c r="AA599" i="3"/>
  <c r="Z599" i="3"/>
  <c r="X599" i="3"/>
  <c r="W599" i="3"/>
  <c r="U599" i="3"/>
  <c r="T599" i="3"/>
  <c r="BC598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D598" i="3"/>
  <c r="AC598" i="3"/>
  <c r="AA598" i="3"/>
  <c r="Z598" i="3"/>
  <c r="X598" i="3"/>
  <c r="W598" i="3"/>
  <c r="U598" i="3"/>
  <c r="T598" i="3"/>
  <c r="BC597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D597" i="3"/>
  <c r="AC597" i="3"/>
  <c r="AA597" i="3"/>
  <c r="Z597" i="3"/>
  <c r="X597" i="3"/>
  <c r="W597" i="3"/>
  <c r="U597" i="3"/>
  <c r="T597" i="3"/>
  <c r="BC596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D596" i="3"/>
  <c r="AC596" i="3"/>
  <c r="AA596" i="3"/>
  <c r="Z596" i="3"/>
  <c r="X596" i="3"/>
  <c r="W596" i="3"/>
  <c r="U596" i="3"/>
  <c r="T596" i="3"/>
  <c r="BC595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D595" i="3"/>
  <c r="AC595" i="3"/>
  <c r="AA595" i="3"/>
  <c r="Z595" i="3"/>
  <c r="X595" i="3"/>
  <c r="W595" i="3"/>
  <c r="U595" i="3"/>
  <c r="T595" i="3"/>
  <c r="BC594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D594" i="3"/>
  <c r="AC594" i="3"/>
  <c r="AA594" i="3"/>
  <c r="Z594" i="3"/>
  <c r="X594" i="3"/>
  <c r="W594" i="3"/>
  <c r="U594" i="3"/>
  <c r="T594" i="3"/>
  <c r="BC593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D593" i="3"/>
  <c r="AC593" i="3"/>
  <c r="AA593" i="3"/>
  <c r="Z593" i="3"/>
  <c r="X593" i="3"/>
  <c r="W593" i="3"/>
  <c r="U593" i="3"/>
  <c r="T593" i="3"/>
  <c r="BC592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D592" i="3"/>
  <c r="AC592" i="3"/>
  <c r="AA592" i="3"/>
  <c r="Z592" i="3"/>
  <c r="X592" i="3"/>
  <c r="W592" i="3"/>
  <c r="U592" i="3"/>
  <c r="T592" i="3"/>
  <c r="BC591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D591" i="3"/>
  <c r="AC591" i="3"/>
  <c r="AA591" i="3"/>
  <c r="Z591" i="3"/>
  <c r="X591" i="3"/>
  <c r="W591" i="3"/>
  <c r="U591" i="3"/>
  <c r="T591" i="3"/>
  <c r="BC590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D590" i="3"/>
  <c r="AC590" i="3"/>
  <c r="AA590" i="3"/>
  <c r="Z590" i="3"/>
  <c r="X590" i="3"/>
  <c r="W590" i="3"/>
  <c r="U590" i="3"/>
  <c r="T590" i="3"/>
  <c r="BC589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D589" i="3"/>
  <c r="AC589" i="3"/>
  <c r="AA589" i="3"/>
  <c r="Z589" i="3"/>
  <c r="X589" i="3"/>
  <c r="W589" i="3"/>
  <c r="U589" i="3"/>
  <c r="T589" i="3"/>
  <c r="BC588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D588" i="3"/>
  <c r="AC588" i="3"/>
  <c r="AA588" i="3"/>
  <c r="Z588" i="3"/>
  <c r="X588" i="3"/>
  <c r="W588" i="3"/>
  <c r="U588" i="3"/>
  <c r="T588" i="3"/>
  <c r="BC587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D587" i="3"/>
  <c r="AC587" i="3"/>
  <c r="AA587" i="3"/>
  <c r="Z587" i="3"/>
  <c r="X587" i="3"/>
  <c r="W587" i="3"/>
  <c r="U587" i="3"/>
  <c r="T587" i="3"/>
  <c r="BC586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D586" i="3"/>
  <c r="AC586" i="3"/>
  <c r="AA586" i="3"/>
  <c r="Z586" i="3"/>
  <c r="X586" i="3"/>
  <c r="W586" i="3"/>
  <c r="U586" i="3"/>
  <c r="T586" i="3"/>
  <c r="BC585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D585" i="3"/>
  <c r="AC585" i="3"/>
  <c r="AA585" i="3"/>
  <c r="Z585" i="3"/>
  <c r="X585" i="3"/>
  <c r="W585" i="3"/>
  <c r="U585" i="3"/>
  <c r="T585" i="3"/>
  <c r="BC584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D584" i="3"/>
  <c r="AC584" i="3"/>
  <c r="AA584" i="3"/>
  <c r="Z584" i="3"/>
  <c r="X584" i="3"/>
  <c r="W584" i="3"/>
  <c r="U584" i="3"/>
  <c r="T584" i="3"/>
  <c r="BC583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D583" i="3"/>
  <c r="AC583" i="3"/>
  <c r="AA583" i="3"/>
  <c r="Z583" i="3"/>
  <c r="X583" i="3"/>
  <c r="W583" i="3"/>
  <c r="U583" i="3"/>
  <c r="T583" i="3"/>
  <c r="BC582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D582" i="3"/>
  <c r="AC582" i="3"/>
  <c r="AA582" i="3"/>
  <c r="Z582" i="3"/>
  <c r="X582" i="3"/>
  <c r="W582" i="3"/>
  <c r="U582" i="3"/>
  <c r="T582" i="3"/>
  <c r="BC581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D581" i="3"/>
  <c r="AC581" i="3"/>
  <c r="AA581" i="3"/>
  <c r="Z581" i="3"/>
  <c r="X581" i="3"/>
  <c r="W581" i="3"/>
  <c r="U581" i="3"/>
  <c r="T581" i="3"/>
  <c r="BC580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D580" i="3"/>
  <c r="AC580" i="3"/>
  <c r="AA580" i="3"/>
  <c r="Z580" i="3"/>
  <c r="X580" i="3"/>
  <c r="W580" i="3"/>
  <c r="U580" i="3"/>
  <c r="T580" i="3"/>
  <c r="BC579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D579" i="3"/>
  <c r="AC579" i="3"/>
  <c r="AA579" i="3"/>
  <c r="Z579" i="3"/>
  <c r="X579" i="3"/>
  <c r="W579" i="3"/>
  <c r="U579" i="3"/>
  <c r="T579" i="3"/>
  <c r="BC578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D578" i="3"/>
  <c r="AC578" i="3"/>
  <c r="AA578" i="3"/>
  <c r="Z578" i="3"/>
  <c r="X578" i="3"/>
  <c r="W578" i="3"/>
  <c r="U578" i="3"/>
  <c r="T578" i="3"/>
  <c r="BC577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D577" i="3"/>
  <c r="AC577" i="3"/>
  <c r="AA577" i="3"/>
  <c r="Z577" i="3"/>
  <c r="X577" i="3"/>
  <c r="W577" i="3"/>
  <c r="U577" i="3"/>
  <c r="T577" i="3"/>
  <c r="BC576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D576" i="3"/>
  <c r="AC576" i="3"/>
  <c r="AA576" i="3"/>
  <c r="Z576" i="3"/>
  <c r="X576" i="3"/>
  <c r="W576" i="3"/>
  <c r="U576" i="3"/>
  <c r="T576" i="3"/>
  <c r="BC575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D575" i="3"/>
  <c r="AC575" i="3"/>
  <c r="AA575" i="3"/>
  <c r="Z575" i="3"/>
  <c r="X575" i="3"/>
  <c r="W575" i="3"/>
  <c r="U575" i="3"/>
  <c r="T575" i="3"/>
  <c r="BC574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D574" i="3"/>
  <c r="AC574" i="3"/>
  <c r="AA574" i="3"/>
  <c r="Z574" i="3"/>
  <c r="X574" i="3"/>
  <c r="W574" i="3"/>
  <c r="U574" i="3"/>
  <c r="T574" i="3"/>
  <c r="BC573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D573" i="3"/>
  <c r="AC573" i="3"/>
  <c r="AA573" i="3"/>
  <c r="Z573" i="3"/>
  <c r="X573" i="3"/>
  <c r="W573" i="3"/>
  <c r="U573" i="3"/>
  <c r="T573" i="3"/>
  <c r="BC572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D572" i="3"/>
  <c r="AC572" i="3"/>
  <c r="AA572" i="3"/>
  <c r="Z572" i="3"/>
  <c r="X572" i="3"/>
  <c r="W572" i="3"/>
  <c r="U572" i="3"/>
  <c r="T572" i="3"/>
  <c r="BC571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D571" i="3"/>
  <c r="AC571" i="3"/>
  <c r="AA571" i="3"/>
  <c r="Z571" i="3"/>
  <c r="X571" i="3"/>
  <c r="W571" i="3"/>
  <c r="U571" i="3"/>
  <c r="T571" i="3"/>
  <c r="BC570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D570" i="3"/>
  <c r="AC570" i="3"/>
  <c r="AA570" i="3"/>
  <c r="Z570" i="3"/>
  <c r="X570" i="3"/>
  <c r="W570" i="3"/>
  <c r="U570" i="3"/>
  <c r="T570" i="3"/>
  <c r="BC569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D569" i="3"/>
  <c r="AC569" i="3"/>
  <c r="AA569" i="3"/>
  <c r="Z569" i="3"/>
  <c r="X569" i="3"/>
  <c r="W569" i="3"/>
  <c r="U569" i="3"/>
  <c r="T569" i="3"/>
  <c r="BC568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D568" i="3"/>
  <c r="AC568" i="3"/>
  <c r="AA568" i="3"/>
  <c r="Z568" i="3"/>
  <c r="X568" i="3"/>
  <c r="W568" i="3"/>
  <c r="U568" i="3"/>
  <c r="T568" i="3"/>
  <c r="BC567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D567" i="3"/>
  <c r="AC567" i="3"/>
  <c r="AA567" i="3"/>
  <c r="Z567" i="3"/>
  <c r="X567" i="3"/>
  <c r="W567" i="3"/>
  <c r="U567" i="3"/>
  <c r="T567" i="3"/>
  <c r="BC566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D566" i="3"/>
  <c r="AC566" i="3"/>
  <c r="AA566" i="3"/>
  <c r="Z566" i="3"/>
  <c r="X566" i="3"/>
  <c r="W566" i="3"/>
  <c r="U566" i="3"/>
  <c r="T566" i="3"/>
  <c r="BC565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D565" i="3"/>
  <c r="AC565" i="3"/>
  <c r="AA565" i="3"/>
  <c r="Z565" i="3"/>
  <c r="X565" i="3"/>
  <c r="W565" i="3"/>
  <c r="U565" i="3"/>
  <c r="T565" i="3"/>
  <c r="BC564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D564" i="3"/>
  <c r="AC564" i="3"/>
  <c r="AA564" i="3"/>
  <c r="Z564" i="3"/>
  <c r="X564" i="3"/>
  <c r="W564" i="3"/>
  <c r="U564" i="3"/>
  <c r="T564" i="3"/>
  <c r="BC563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D563" i="3"/>
  <c r="AC563" i="3"/>
  <c r="AA563" i="3"/>
  <c r="Z563" i="3"/>
  <c r="X563" i="3"/>
  <c r="W563" i="3"/>
  <c r="U563" i="3"/>
  <c r="T563" i="3"/>
  <c r="BC562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D562" i="3"/>
  <c r="AC562" i="3"/>
  <c r="AA562" i="3"/>
  <c r="Z562" i="3"/>
  <c r="X562" i="3"/>
  <c r="W562" i="3"/>
  <c r="U562" i="3"/>
  <c r="T562" i="3"/>
  <c r="BC561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D561" i="3"/>
  <c r="AC561" i="3"/>
  <c r="AA561" i="3"/>
  <c r="Z561" i="3"/>
  <c r="X561" i="3"/>
  <c r="W561" i="3"/>
  <c r="U561" i="3"/>
  <c r="T561" i="3"/>
  <c r="BC560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D560" i="3"/>
  <c r="AC560" i="3"/>
  <c r="AA560" i="3"/>
  <c r="Z560" i="3"/>
  <c r="X560" i="3"/>
  <c r="W560" i="3"/>
  <c r="U560" i="3"/>
  <c r="T560" i="3"/>
  <c r="BC559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D559" i="3"/>
  <c r="AC559" i="3"/>
  <c r="AA559" i="3"/>
  <c r="Z559" i="3"/>
  <c r="X559" i="3"/>
  <c r="W559" i="3"/>
  <c r="U559" i="3"/>
  <c r="T559" i="3"/>
  <c r="BC558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D558" i="3"/>
  <c r="AC558" i="3"/>
  <c r="AA558" i="3"/>
  <c r="Z558" i="3"/>
  <c r="X558" i="3"/>
  <c r="W558" i="3"/>
  <c r="U558" i="3"/>
  <c r="T558" i="3"/>
  <c r="BC557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D557" i="3"/>
  <c r="AC557" i="3"/>
  <c r="AA557" i="3"/>
  <c r="Z557" i="3"/>
  <c r="X557" i="3"/>
  <c r="W557" i="3"/>
  <c r="U557" i="3"/>
  <c r="T557" i="3"/>
  <c r="BC556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D556" i="3"/>
  <c r="AC556" i="3"/>
  <c r="AA556" i="3"/>
  <c r="Z556" i="3"/>
  <c r="X556" i="3"/>
  <c r="W556" i="3"/>
  <c r="U556" i="3"/>
  <c r="T556" i="3"/>
  <c r="BC555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D555" i="3"/>
  <c r="AC555" i="3"/>
  <c r="AA555" i="3"/>
  <c r="Z555" i="3"/>
  <c r="X555" i="3"/>
  <c r="W555" i="3"/>
  <c r="U555" i="3"/>
  <c r="T555" i="3"/>
  <c r="BC554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D554" i="3"/>
  <c r="AC554" i="3"/>
  <c r="AA554" i="3"/>
  <c r="Z554" i="3"/>
  <c r="X554" i="3"/>
  <c r="W554" i="3"/>
  <c r="U554" i="3"/>
  <c r="T554" i="3"/>
  <c r="BC553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D553" i="3"/>
  <c r="AC553" i="3"/>
  <c r="AA553" i="3"/>
  <c r="Z553" i="3"/>
  <c r="X553" i="3"/>
  <c r="W553" i="3"/>
  <c r="U553" i="3"/>
  <c r="T553" i="3"/>
  <c r="BC552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D552" i="3"/>
  <c r="AC552" i="3"/>
  <c r="AA552" i="3"/>
  <c r="Z552" i="3"/>
  <c r="X552" i="3"/>
  <c r="W552" i="3"/>
  <c r="U552" i="3"/>
  <c r="T552" i="3"/>
  <c r="BC551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D551" i="3"/>
  <c r="AC551" i="3"/>
  <c r="AA551" i="3"/>
  <c r="Z551" i="3"/>
  <c r="X551" i="3"/>
  <c r="W551" i="3"/>
  <c r="U551" i="3"/>
  <c r="T551" i="3"/>
  <c r="BC550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D550" i="3"/>
  <c r="AC550" i="3"/>
  <c r="AA550" i="3"/>
  <c r="Z550" i="3"/>
  <c r="X550" i="3"/>
  <c r="W550" i="3"/>
  <c r="U550" i="3"/>
  <c r="T550" i="3"/>
  <c r="BC549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D549" i="3"/>
  <c r="AC549" i="3"/>
  <c r="AA549" i="3"/>
  <c r="Z549" i="3"/>
  <c r="X549" i="3"/>
  <c r="W549" i="3"/>
  <c r="U549" i="3"/>
  <c r="T549" i="3"/>
  <c r="BC548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D548" i="3"/>
  <c r="AC548" i="3"/>
  <c r="AA548" i="3"/>
  <c r="Z548" i="3"/>
  <c r="X548" i="3"/>
  <c r="W548" i="3"/>
  <c r="U548" i="3"/>
  <c r="T548" i="3"/>
  <c r="BC547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D547" i="3"/>
  <c r="AC547" i="3"/>
  <c r="AA547" i="3"/>
  <c r="Z547" i="3"/>
  <c r="X547" i="3"/>
  <c r="W547" i="3"/>
  <c r="U547" i="3"/>
  <c r="T547" i="3"/>
  <c r="BC546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D546" i="3"/>
  <c r="AC546" i="3"/>
  <c r="AA546" i="3"/>
  <c r="Z546" i="3"/>
  <c r="X546" i="3"/>
  <c r="W546" i="3"/>
  <c r="U546" i="3"/>
  <c r="T546" i="3"/>
  <c r="BC545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D545" i="3"/>
  <c r="AC545" i="3"/>
  <c r="AA545" i="3"/>
  <c r="Z545" i="3"/>
  <c r="X545" i="3"/>
  <c r="W545" i="3"/>
  <c r="U545" i="3"/>
  <c r="T545" i="3"/>
  <c r="BC544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D544" i="3"/>
  <c r="AC544" i="3"/>
  <c r="AA544" i="3"/>
  <c r="Z544" i="3"/>
  <c r="X544" i="3"/>
  <c r="W544" i="3"/>
  <c r="U544" i="3"/>
  <c r="T544" i="3"/>
  <c r="BC543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D543" i="3"/>
  <c r="AC543" i="3"/>
  <c r="AA543" i="3"/>
  <c r="Z543" i="3"/>
  <c r="X543" i="3"/>
  <c r="W543" i="3"/>
  <c r="U543" i="3"/>
  <c r="T543" i="3"/>
  <c r="BC542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D542" i="3"/>
  <c r="AC542" i="3"/>
  <c r="AA542" i="3"/>
  <c r="Z542" i="3"/>
  <c r="X542" i="3"/>
  <c r="W542" i="3"/>
  <c r="U542" i="3"/>
  <c r="T542" i="3"/>
  <c r="BC541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D541" i="3"/>
  <c r="AC541" i="3"/>
  <c r="AA541" i="3"/>
  <c r="Z541" i="3"/>
  <c r="X541" i="3"/>
  <c r="W541" i="3"/>
  <c r="U541" i="3"/>
  <c r="T541" i="3"/>
  <c r="BC540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D540" i="3"/>
  <c r="AC540" i="3"/>
  <c r="AA540" i="3"/>
  <c r="Z540" i="3"/>
  <c r="X540" i="3"/>
  <c r="W540" i="3"/>
  <c r="U540" i="3"/>
  <c r="T540" i="3"/>
  <c r="BC539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D539" i="3"/>
  <c r="AC539" i="3"/>
  <c r="AA539" i="3"/>
  <c r="Z539" i="3"/>
  <c r="X539" i="3"/>
  <c r="W539" i="3"/>
  <c r="U539" i="3"/>
  <c r="T539" i="3"/>
  <c r="BC538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D538" i="3"/>
  <c r="AC538" i="3"/>
  <c r="AA538" i="3"/>
  <c r="Z538" i="3"/>
  <c r="X538" i="3"/>
  <c r="W538" i="3"/>
  <c r="U538" i="3"/>
  <c r="T538" i="3"/>
  <c r="BC537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D537" i="3"/>
  <c r="AC537" i="3"/>
  <c r="AA537" i="3"/>
  <c r="Z537" i="3"/>
  <c r="X537" i="3"/>
  <c r="W537" i="3"/>
  <c r="U537" i="3"/>
  <c r="T537" i="3"/>
  <c r="BC536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D536" i="3"/>
  <c r="AC536" i="3"/>
  <c r="AA536" i="3"/>
  <c r="Z536" i="3"/>
  <c r="X536" i="3"/>
  <c r="W536" i="3"/>
  <c r="U536" i="3"/>
  <c r="T536" i="3"/>
  <c r="BC535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D535" i="3"/>
  <c r="AC535" i="3"/>
  <c r="AA535" i="3"/>
  <c r="Z535" i="3"/>
  <c r="X535" i="3"/>
  <c r="W535" i="3"/>
  <c r="U535" i="3"/>
  <c r="T535" i="3"/>
  <c r="BC534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D534" i="3"/>
  <c r="AC534" i="3"/>
  <c r="AA534" i="3"/>
  <c r="Z534" i="3"/>
  <c r="X534" i="3"/>
  <c r="W534" i="3"/>
  <c r="U534" i="3"/>
  <c r="T534" i="3"/>
  <c r="BC533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D533" i="3"/>
  <c r="AC533" i="3"/>
  <c r="AA533" i="3"/>
  <c r="Z533" i="3"/>
  <c r="X533" i="3"/>
  <c r="W533" i="3"/>
  <c r="U533" i="3"/>
  <c r="T533" i="3"/>
  <c r="BC532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D532" i="3"/>
  <c r="AC532" i="3"/>
  <c r="AA532" i="3"/>
  <c r="Z532" i="3"/>
  <c r="X532" i="3"/>
  <c r="W532" i="3"/>
  <c r="U532" i="3"/>
  <c r="T532" i="3"/>
  <c r="BC531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D531" i="3"/>
  <c r="AC531" i="3"/>
  <c r="AA531" i="3"/>
  <c r="Z531" i="3"/>
  <c r="X531" i="3"/>
  <c r="W531" i="3"/>
  <c r="U531" i="3"/>
  <c r="T531" i="3"/>
  <c r="BC530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D530" i="3"/>
  <c r="AC530" i="3"/>
  <c r="AA530" i="3"/>
  <c r="Z530" i="3"/>
  <c r="X530" i="3"/>
  <c r="W530" i="3"/>
  <c r="U530" i="3"/>
  <c r="T530" i="3"/>
  <c r="BC529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D529" i="3"/>
  <c r="AC529" i="3"/>
  <c r="AA529" i="3"/>
  <c r="Z529" i="3"/>
  <c r="X529" i="3"/>
  <c r="W529" i="3"/>
  <c r="U529" i="3"/>
  <c r="T529" i="3"/>
  <c r="BC528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D528" i="3"/>
  <c r="AC528" i="3"/>
  <c r="AA528" i="3"/>
  <c r="Z528" i="3"/>
  <c r="X528" i="3"/>
  <c r="W528" i="3"/>
  <c r="U528" i="3"/>
  <c r="T528" i="3"/>
  <c r="BC527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D527" i="3"/>
  <c r="AC527" i="3"/>
  <c r="AA527" i="3"/>
  <c r="Z527" i="3"/>
  <c r="X527" i="3"/>
  <c r="W527" i="3"/>
  <c r="U527" i="3"/>
  <c r="T527" i="3"/>
  <c r="BC526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D526" i="3"/>
  <c r="AC526" i="3"/>
  <c r="AA526" i="3"/>
  <c r="Z526" i="3"/>
  <c r="X526" i="3"/>
  <c r="W526" i="3"/>
  <c r="U526" i="3"/>
  <c r="T526" i="3"/>
  <c r="BC525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D525" i="3"/>
  <c r="AC525" i="3"/>
  <c r="AA525" i="3"/>
  <c r="Z525" i="3"/>
  <c r="X525" i="3"/>
  <c r="W525" i="3"/>
  <c r="U525" i="3"/>
  <c r="T525" i="3"/>
  <c r="BC524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D524" i="3"/>
  <c r="AC524" i="3"/>
  <c r="AA524" i="3"/>
  <c r="Z524" i="3"/>
  <c r="X524" i="3"/>
  <c r="W524" i="3"/>
  <c r="U524" i="3"/>
  <c r="T524" i="3"/>
  <c r="BC523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D523" i="3"/>
  <c r="AC523" i="3"/>
  <c r="AA523" i="3"/>
  <c r="Z523" i="3"/>
  <c r="X523" i="3"/>
  <c r="W523" i="3"/>
  <c r="U523" i="3"/>
  <c r="T523" i="3"/>
  <c r="BC522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D522" i="3"/>
  <c r="AC522" i="3"/>
  <c r="AA522" i="3"/>
  <c r="Z522" i="3"/>
  <c r="X522" i="3"/>
  <c r="W522" i="3"/>
  <c r="U522" i="3"/>
  <c r="T522" i="3"/>
  <c r="BC521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D521" i="3"/>
  <c r="AC521" i="3"/>
  <c r="AA521" i="3"/>
  <c r="Z521" i="3"/>
  <c r="X521" i="3"/>
  <c r="W521" i="3"/>
  <c r="U521" i="3"/>
  <c r="T521" i="3"/>
  <c r="BC520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D520" i="3"/>
  <c r="AC520" i="3"/>
  <c r="AA520" i="3"/>
  <c r="Z520" i="3"/>
  <c r="X520" i="3"/>
  <c r="W520" i="3"/>
  <c r="U520" i="3"/>
  <c r="T520" i="3"/>
  <c r="BC519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D519" i="3"/>
  <c r="AC519" i="3"/>
  <c r="AA519" i="3"/>
  <c r="Z519" i="3"/>
  <c r="X519" i="3"/>
  <c r="W519" i="3"/>
  <c r="U519" i="3"/>
  <c r="T519" i="3"/>
  <c r="BC518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D518" i="3"/>
  <c r="AC518" i="3"/>
  <c r="AA518" i="3"/>
  <c r="Z518" i="3"/>
  <c r="X518" i="3"/>
  <c r="W518" i="3"/>
  <c r="U518" i="3"/>
  <c r="T518" i="3"/>
  <c r="BC517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D517" i="3"/>
  <c r="AC517" i="3"/>
  <c r="AA517" i="3"/>
  <c r="Z517" i="3"/>
  <c r="X517" i="3"/>
  <c r="W517" i="3"/>
  <c r="U517" i="3"/>
  <c r="T517" i="3"/>
  <c r="BC516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D516" i="3"/>
  <c r="AC516" i="3"/>
  <c r="AA516" i="3"/>
  <c r="Z516" i="3"/>
  <c r="X516" i="3"/>
  <c r="W516" i="3"/>
  <c r="U516" i="3"/>
  <c r="T516" i="3"/>
  <c r="BC515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D515" i="3"/>
  <c r="AC515" i="3"/>
  <c r="AA515" i="3"/>
  <c r="Z515" i="3"/>
  <c r="X515" i="3"/>
  <c r="W515" i="3"/>
  <c r="U515" i="3"/>
  <c r="T515" i="3"/>
  <c r="BC514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D514" i="3"/>
  <c r="AC514" i="3"/>
  <c r="AA514" i="3"/>
  <c r="Z514" i="3"/>
  <c r="X514" i="3"/>
  <c r="W514" i="3"/>
  <c r="U514" i="3"/>
  <c r="T514" i="3"/>
  <c r="BC513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D513" i="3"/>
  <c r="AC513" i="3"/>
  <c r="AA513" i="3"/>
  <c r="Z513" i="3"/>
  <c r="X513" i="3"/>
  <c r="W513" i="3"/>
  <c r="U513" i="3"/>
  <c r="T513" i="3"/>
  <c r="BC512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D512" i="3"/>
  <c r="AC512" i="3"/>
  <c r="AA512" i="3"/>
  <c r="Z512" i="3"/>
  <c r="X512" i="3"/>
  <c r="W512" i="3"/>
  <c r="U512" i="3"/>
  <c r="T512" i="3"/>
  <c r="BC511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D511" i="3"/>
  <c r="AC511" i="3"/>
  <c r="AA511" i="3"/>
  <c r="Z511" i="3"/>
  <c r="X511" i="3"/>
  <c r="W511" i="3"/>
  <c r="U511" i="3"/>
  <c r="T511" i="3"/>
  <c r="BC510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D510" i="3"/>
  <c r="AC510" i="3"/>
  <c r="AA510" i="3"/>
  <c r="Z510" i="3"/>
  <c r="X510" i="3"/>
  <c r="W510" i="3"/>
  <c r="U510" i="3"/>
  <c r="T510" i="3"/>
  <c r="BC509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D509" i="3"/>
  <c r="AC509" i="3"/>
  <c r="AA509" i="3"/>
  <c r="Z509" i="3"/>
  <c r="X509" i="3"/>
  <c r="W509" i="3"/>
  <c r="U509" i="3"/>
  <c r="T509" i="3"/>
  <c r="BC508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D508" i="3"/>
  <c r="AC508" i="3"/>
  <c r="AA508" i="3"/>
  <c r="Z508" i="3"/>
  <c r="X508" i="3"/>
  <c r="W508" i="3"/>
  <c r="U508" i="3"/>
  <c r="T508" i="3"/>
  <c r="BC507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D507" i="3"/>
  <c r="AC507" i="3"/>
  <c r="AA507" i="3"/>
  <c r="Z507" i="3"/>
  <c r="X507" i="3"/>
  <c r="W507" i="3"/>
  <c r="U507" i="3"/>
  <c r="T507" i="3"/>
  <c r="BC506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D506" i="3"/>
  <c r="AC506" i="3"/>
  <c r="AA506" i="3"/>
  <c r="Z506" i="3"/>
  <c r="X506" i="3"/>
  <c r="W506" i="3"/>
  <c r="U506" i="3"/>
  <c r="T506" i="3"/>
  <c r="BC505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D505" i="3"/>
  <c r="AC505" i="3"/>
  <c r="AA505" i="3"/>
  <c r="Z505" i="3"/>
  <c r="X505" i="3"/>
  <c r="W505" i="3"/>
  <c r="U505" i="3"/>
  <c r="T505" i="3"/>
  <c r="BC504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D504" i="3"/>
  <c r="AC504" i="3"/>
  <c r="AA504" i="3"/>
  <c r="Z504" i="3"/>
  <c r="X504" i="3"/>
  <c r="W504" i="3"/>
  <c r="U504" i="3"/>
  <c r="T504" i="3"/>
  <c r="BC503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D503" i="3"/>
  <c r="AC503" i="3"/>
  <c r="AA503" i="3"/>
  <c r="Z503" i="3"/>
  <c r="X503" i="3"/>
  <c r="W503" i="3"/>
  <c r="U503" i="3"/>
  <c r="T503" i="3"/>
  <c r="BC502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D502" i="3"/>
  <c r="AC502" i="3"/>
  <c r="AA502" i="3"/>
  <c r="Z502" i="3"/>
  <c r="X502" i="3"/>
  <c r="W502" i="3"/>
  <c r="U502" i="3"/>
  <c r="T502" i="3"/>
  <c r="BC501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D501" i="3"/>
  <c r="AC501" i="3"/>
  <c r="AA501" i="3"/>
  <c r="Z501" i="3"/>
  <c r="X501" i="3"/>
  <c r="W501" i="3"/>
  <c r="U501" i="3"/>
  <c r="T501" i="3"/>
  <c r="BC500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D500" i="3"/>
  <c r="AC500" i="3"/>
  <c r="AA500" i="3"/>
  <c r="Z500" i="3"/>
  <c r="X500" i="3"/>
  <c r="W500" i="3"/>
  <c r="U500" i="3"/>
  <c r="T500" i="3"/>
  <c r="BC499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D499" i="3"/>
  <c r="AC499" i="3"/>
  <c r="AA499" i="3"/>
  <c r="Z499" i="3"/>
  <c r="X499" i="3"/>
  <c r="W499" i="3"/>
  <c r="U499" i="3"/>
  <c r="T499" i="3"/>
  <c r="BC498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D498" i="3"/>
  <c r="AC498" i="3"/>
  <c r="AA498" i="3"/>
  <c r="Z498" i="3"/>
  <c r="X498" i="3"/>
  <c r="W498" i="3"/>
  <c r="U498" i="3"/>
  <c r="T498" i="3"/>
  <c r="BC497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D497" i="3"/>
  <c r="AC497" i="3"/>
  <c r="AA497" i="3"/>
  <c r="Z497" i="3"/>
  <c r="X497" i="3"/>
  <c r="W497" i="3"/>
  <c r="U497" i="3"/>
  <c r="T497" i="3"/>
  <c r="BC496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D496" i="3"/>
  <c r="AC496" i="3"/>
  <c r="AA496" i="3"/>
  <c r="Z496" i="3"/>
  <c r="X496" i="3"/>
  <c r="W496" i="3"/>
  <c r="U496" i="3"/>
  <c r="T496" i="3"/>
  <c r="BC495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D495" i="3"/>
  <c r="AC495" i="3"/>
  <c r="AA495" i="3"/>
  <c r="Z495" i="3"/>
  <c r="X495" i="3"/>
  <c r="W495" i="3"/>
  <c r="U495" i="3"/>
  <c r="T495" i="3"/>
  <c r="BC494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D494" i="3"/>
  <c r="AC494" i="3"/>
  <c r="AA494" i="3"/>
  <c r="Z494" i="3"/>
  <c r="X494" i="3"/>
  <c r="W494" i="3"/>
  <c r="U494" i="3"/>
  <c r="T494" i="3"/>
  <c r="BC493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D493" i="3"/>
  <c r="AC493" i="3"/>
  <c r="AA493" i="3"/>
  <c r="Z493" i="3"/>
  <c r="X493" i="3"/>
  <c r="W493" i="3"/>
  <c r="U493" i="3"/>
  <c r="T493" i="3"/>
  <c r="BC492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D492" i="3"/>
  <c r="AC492" i="3"/>
  <c r="AA492" i="3"/>
  <c r="Z492" i="3"/>
  <c r="X492" i="3"/>
  <c r="W492" i="3"/>
  <c r="U492" i="3"/>
  <c r="T492" i="3"/>
  <c r="BC491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D491" i="3"/>
  <c r="AC491" i="3"/>
  <c r="AA491" i="3"/>
  <c r="Z491" i="3"/>
  <c r="X491" i="3"/>
  <c r="W491" i="3"/>
  <c r="U491" i="3"/>
  <c r="T491" i="3"/>
  <c r="BC490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D490" i="3"/>
  <c r="AC490" i="3"/>
  <c r="AA490" i="3"/>
  <c r="Z490" i="3"/>
  <c r="X490" i="3"/>
  <c r="W490" i="3"/>
  <c r="U490" i="3"/>
  <c r="T490" i="3"/>
  <c r="BC489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D489" i="3"/>
  <c r="AC489" i="3"/>
  <c r="AA489" i="3"/>
  <c r="Z489" i="3"/>
  <c r="X489" i="3"/>
  <c r="W489" i="3"/>
  <c r="U489" i="3"/>
  <c r="T489" i="3"/>
  <c r="BC488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D488" i="3"/>
  <c r="AC488" i="3"/>
  <c r="AA488" i="3"/>
  <c r="Z488" i="3"/>
  <c r="X488" i="3"/>
  <c r="W488" i="3"/>
  <c r="U488" i="3"/>
  <c r="T488" i="3"/>
  <c r="BC487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D487" i="3"/>
  <c r="AC487" i="3"/>
  <c r="AA487" i="3"/>
  <c r="Z487" i="3"/>
  <c r="X487" i="3"/>
  <c r="W487" i="3"/>
  <c r="U487" i="3"/>
  <c r="T487" i="3"/>
  <c r="BC486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D486" i="3"/>
  <c r="AC486" i="3"/>
  <c r="AA486" i="3"/>
  <c r="Z486" i="3"/>
  <c r="X486" i="3"/>
  <c r="W486" i="3"/>
  <c r="U486" i="3"/>
  <c r="T486" i="3"/>
  <c r="BC485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D485" i="3"/>
  <c r="AC485" i="3"/>
  <c r="AA485" i="3"/>
  <c r="Z485" i="3"/>
  <c r="X485" i="3"/>
  <c r="W485" i="3"/>
  <c r="U485" i="3"/>
  <c r="T485" i="3"/>
  <c r="BC484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D484" i="3"/>
  <c r="AC484" i="3"/>
  <c r="AA484" i="3"/>
  <c r="Z484" i="3"/>
  <c r="X484" i="3"/>
  <c r="W484" i="3"/>
  <c r="U484" i="3"/>
  <c r="T484" i="3"/>
  <c r="BC483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D483" i="3"/>
  <c r="AC483" i="3"/>
  <c r="AA483" i="3"/>
  <c r="Z483" i="3"/>
  <c r="X483" i="3"/>
  <c r="W483" i="3"/>
  <c r="U483" i="3"/>
  <c r="T483" i="3"/>
  <c r="BC482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D482" i="3"/>
  <c r="AC482" i="3"/>
  <c r="AA482" i="3"/>
  <c r="Z482" i="3"/>
  <c r="X482" i="3"/>
  <c r="W482" i="3"/>
  <c r="U482" i="3"/>
  <c r="T482" i="3"/>
  <c r="BC481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D481" i="3"/>
  <c r="AC481" i="3"/>
  <c r="AA481" i="3"/>
  <c r="Z481" i="3"/>
  <c r="X481" i="3"/>
  <c r="W481" i="3"/>
  <c r="U481" i="3"/>
  <c r="T481" i="3"/>
  <c r="BC480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D480" i="3"/>
  <c r="AC480" i="3"/>
  <c r="AA480" i="3"/>
  <c r="Z480" i="3"/>
  <c r="X480" i="3"/>
  <c r="W480" i="3"/>
  <c r="U480" i="3"/>
  <c r="T480" i="3"/>
  <c r="BC479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D479" i="3"/>
  <c r="AC479" i="3"/>
  <c r="AA479" i="3"/>
  <c r="Z479" i="3"/>
  <c r="X479" i="3"/>
  <c r="W479" i="3"/>
  <c r="U479" i="3"/>
  <c r="T479" i="3"/>
  <c r="BC478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D478" i="3"/>
  <c r="AC478" i="3"/>
  <c r="AA478" i="3"/>
  <c r="Z478" i="3"/>
  <c r="X478" i="3"/>
  <c r="W478" i="3"/>
  <c r="U478" i="3"/>
  <c r="T478" i="3"/>
  <c r="BC477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D477" i="3"/>
  <c r="AC477" i="3"/>
  <c r="AA477" i="3"/>
  <c r="Z477" i="3"/>
  <c r="X477" i="3"/>
  <c r="W477" i="3"/>
  <c r="U477" i="3"/>
  <c r="T477" i="3"/>
  <c r="BC476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D476" i="3"/>
  <c r="AC476" i="3"/>
  <c r="AA476" i="3"/>
  <c r="Z476" i="3"/>
  <c r="X476" i="3"/>
  <c r="W476" i="3"/>
  <c r="U476" i="3"/>
  <c r="T476" i="3"/>
  <c r="BC475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D475" i="3"/>
  <c r="AC475" i="3"/>
  <c r="AA475" i="3"/>
  <c r="Z475" i="3"/>
  <c r="X475" i="3"/>
  <c r="W475" i="3"/>
  <c r="U475" i="3"/>
  <c r="T475" i="3"/>
  <c r="BC474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D474" i="3"/>
  <c r="AC474" i="3"/>
  <c r="AA474" i="3"/>
  <c r="Z474" i="3"/>
  <c r="X474" i="3"/>
  <c r="W474" i="3"/>
  <c r="U474" i="3"/>
  <c r="T474" i="3"/>
  <c r="BC473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D473" i="3"/>
  <c r="AC473" i="3"/>
  <c r="AA473" i="3"/>
  <c r="Z473" i="3"/>
  <c r="X473" i="3"/>
  <c r="W473" i="3"/>
  <c r="U473" i="3"/>
  <c r="T473" i="3"/>
  <c r="BC472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D472" i="3"/>
  <c r="AC472" i="3"/>
  <c r="AA472" i="3"/>
  <c r="Z472" i="3"/>
  <c r="X472" i="3"/>
  <c r="W472" i="3"/>
  <c r="U472" i="3"/>
  <c r="T472" i="3"/>
  <c r="BC471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D471" i="3"/>
  <c r="AC471" i="3"/>
  <c r="AA471" i="3"/>
  <c r="Z471" i="3"/>
  <c r="X471" i="3"/>
  <c r="W471" i="3"/>
  <c r="U471" i="3"/>
  <c r="T471" i="3"/>
  <c r="BC470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D470" i="3"/>
  <c r="AC470" i="3"/>
  <c r="AA470" i="3"/>
  <c r="Z470" i="3"/>
  <c r="X470" i="3"/>
  <c r="W470" i="3"/>
  <c r="U470" i="3"/>
  <c r="T470" i="3"/>
  <c r="BC469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D469" i="3"/>
  <c r="AC469" i="3"/>
  <c r="AA469" i="3"/>
  <c r="Z469" i="3"/>
  <c r="X469" i="3"/>
  <c r="W469" i="3"/>
  <c r="U469" i="3"/>
  <c r="T469" i="3"/>
  <c r="BC468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D468" i="3"/>
  <c r="AC468" i="3"/>
  <c r="AA468" i="3"/>
  <c r="Z468" i="3"/>
  <c r="X468" i="3"/>
  <c r="W468" i="3"/>
  <c r="U468" i="3"/>
  <c r="T468" i="3"/>
  <c r="BC467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D467" i="3"/>
  <c r="AC467" i="3"/>
  <c r="AA467" i="3"/>
  <c r="Z467" i="3"/>
  <c r="X467" i="3"/>
  <c r="W467" i="3"/>
  <c r="U467" i="3"/>
  <c r="T467" i="3"/>
  <c r="BC466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D466" i="3"/>
  <c r="AC466" i="3"/>
  <c r="AA466" i="3"/>
  <c r="Z466" i="3"/>
  <c r="X466" i="3"/>
  <c r="W466" i="3"/>
  <c r="U466" i="3"/>
  <c r="T466" i="3"/>
  <c r="BC465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D465" i="3"/>
  <c r="AC465" i="3"/>
  <c r="AA465" i="3"/>
  <c r="Z465" i="3"/>
  <c r="X465" i="3"/>
  <c r="W465" i="3"/>
  <c r="U465" i="3"/>
  <c r="T465" i="3"/>
  <c r="BC464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D464" i="3"/>
  <c r="AC464" i="3"/>
  <c r="AA464" i="3"/>
  <c r="Z464" i="3"/>
  <c r="X464" i="3"/>
  <c r="W464" i="3"/>
  <c r="U464" i="3"/>
  <c r="T464" i="3"/>
  <c r="BC463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D463" i="3"/>
  <c r="AC463" i="3"/>
  <c r="AA463" i="3"/>
  <c r="Z463" i="3"/>
  <c r="X463" i="3"/>
  <c r="W463" i="3"/>
  <c r="U463" i="3"/>
  <c r="T463" i="3"/>
  <c r="BC462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D462" i="3"/>
  <c r="AC462" i="3"/>
  <c r="AA462" i="3"/>
  <c r="Z462" i="3"/>
  <c r="X462" i="3"/>
  <c r="W462" i="3"/>
  <c r="U462" i="3"/>
  <c r="T462" i="3"/>
  <c r="BC461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D461" i="3"/>
  <c r="AC461" i="3"/>
  <c r="AA461" i="3"/>
  <c r="Z461" i="3"/>
  <c r="X461" i="3"/>
  <c r="W461" i="3"/>
  <c r="U461" i="3"/>
  <c r="T461" i="3"/>
  <c r="BC460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D460" i="3"/>
  <c r="AC460" i="3"/>
  <c r="AA460" i="3"/>
  <c r="Z460" i="3"/>
  <c r="X460" i="3"/>
  <c r="W460" i="3"/>
  <c r="U460" i="3"/>
  <c r="T460" i="3"/>
  <c r="BC459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D459" i="3"/>
  <c r="AC459" i="3"/>
  <c r="AA459" i="3"/>
  <c r="Z459" i="3"/>
  <c r="X459" i="3"/>
  <c r="W459" i="3"/>
  <c r="U459" i="3"/>
  <c r="T459" i="3"/>
  <c r="BC458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D458" i="3"/>
  <c r="AC458" i="3"/>
  <c r="AA458" i="3"/>
  <c r="Z458" i="3"/>
  <c r="X458" i="3"/>
  <c r="W458" i="3"/>
  <c r="U458" i="3"/>
  <c r="T458" i="3"/>
  <c r="V458" i="3" s="1"/>
  <c r="BC457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D457" i="3"/>
  <c r="AC457" i="3"/>
  <c r="AA457" i="3"/>
  <c r="Z457" i="3"/>
  <c r="X457" i="3"/>
  <c r="W457" i="3"/>
  <c r="U457" i="3"/>
  <c r="T457" i="3"/>
  <c r="BC456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D456" i="3"/>
  <c r="AC456" i="3"/>
  <c r="AA456" i="3"/>
  <c r="Z456" i="3"/>
  <c r="X456" i="3"/>
  <c r="W456" i="3"/>
  <c r="U456" i="3"/>
  <c r="T456" i="3"/>
  <c r="BC455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D455" i="3"/>
  <c r="AC455" i="3"/>
  <c r="AA455" i="3"/>
  <c r="Z455" i="3"/>
  <c r="X455" i="3"/>
  <c r="W455" i="3"/>
  <c r="U455" i="3"/>
  <c r="T455" i="3"/>
  <c r="BC454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D454" i="3"/>
  <c r="AC454" i="3"/>
  <c r="AA454" i="3"/>
  <c r="Z454" i="3"/>
  <c r="X454" i="3"/>
  <c r="W454" i="3"/>
  <c r="U454" i="3"/>
  <c r="T454" i="3"/>
  <c r="BC453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D453" i="3"/>
  <c r="AC453" i="3"/>
  <c r="AA453" i="3"/>
  <c r="Z453" i="3"/>
  <c r="X453" i="3"/>
  <c r="W453" i="3"/>
  <c r="U453" i="3"/>
  <c r="T453" i="3"/>
  <c r="BC452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D452" i="3"/>
  <c r="AC452" i="3"/>
  <c r="AA452" i="3"/>
  <c r="Z452" i="3"/>
  <c r="X452" i="3"/>
  <c r="W452" i="3"/>
  <c r="U452" i="3"/>
  <c r="T452" i="3"/>
  <c r="BC451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D451" i="3"/>
  <c r="AC451" i="3"/>
  <c r="AA451" i="3"/>
  <c r="Z451" i="3"/>
  <c r="X451" i="3"/>
  <c r="W451" i="3"/>
  <c r="U451" i="3"/>
  <c r="T451" i="3"/>
  <c r="BC450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D450" i="3"/>
  <c r="AC450" i="3"/>
  <c r="AA450" i="3"/>
  <c r="Z450" i="3"/>
  <c r="X450" i="3"/>
  <c r="W450" i="3"/>
  <c r="U450" i="3"/>
  <c r="T450" i="3"/>
  <c r="BC449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D449" i="3"/>
  <c r="AC449" i="3"/>
  <c r="AA449" i="3"/>
  <c r="Z449" i="3"/>
  <c r="X449" i="3"/>
  <c r="W449" i="3"/>
  <c r="U449" i="3"/>
  <c r="T449" i="3"/>
  <c r="BC448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D448" i="3"/>
  <c r="AC448" i="3"/>
  <c r="AA448" i="3"/>
  <c r="Z448" i="3"/>
  <c r="X448" i="3"/>
  <c r="W448" i="3"/>
  <c r="U448" i="3"/>
  <c r="T448" i="3"/>
  <c r="BC447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D447" i="3"/>
  <c r="AC447" i="3"/>
  <c r="AA447" i="3"/>
  <c r="Z447" i="3"/>
  <c r="X447" i="3"/>
  <c r="W447" i="3"/>
  <c r="U447" i="3"/>
  <c r="T447" i="3"/>
  <c r="BC446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D446" i="3"/>
  <c r="AC446" i="3"/>
  <c r="AA446" i="3"/>
  <c r="Z446" i="3"/>
  <c r="X446" i="3"/>
  <c r="W446" i="3"/>
  <c r="U446" i="3"/>
  <c r="T446" i="3"/>
  <c r="BC445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D445" i="3"/>
  <c r="AC445" i="3"/>
  <c r="AA445" i="3"/>
  <c r="Z445" i="3"/>
  <c r="X445" i="3"/>
  <c r="W445" i="3"/>
  <c r="U445" i="3"/>
  <c r="T445" i="3"/>
  <c r="BC444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D444" i="3"/>
  <c r="AC444" i="3"/>
  <c r="AA444" i="3"/>
  <c r="Z444" i="3"/>
  <c r="X444" i="3"/>
  <c r="W444" i="3"/>
  <c r="U444" i="3"/>
  <c r="T444" i="3"/>
  <c r="BC443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D443" i="3"/>
  <c r="AC443" i="3"/>
  <c r="AA443" i="3"/>
  <c r="Z443" i="3"/>
  <c r="X443" i="3"/>
  <c r="W443" i="3"/>
  <c r="U443" i="3"/>
  <c r="T443" i="3"/>
  <c r="BC442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D442" i="3"/>
  <c r="AC442" i="3"/>
  <c r="AA442" i="3"/>
  <c r="Z442" i="3"/>
  <c r="X442" i="3"/>
  <c r="W442" i="3"/>
  <c r="U442" i="3"/>
  <c r="T442" i="3"/>
  <c r="BC441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D441" i="3"/>
  <c r="AC441" i="3"/>
  <c r="AA441" i="3"/>
  <c r="Z441" i="3"/>
  <c r="X441" i="3"/>
  <c r="W441" i="3"/>
  <c r="U441" i="3"/>
  <c r="T441" i="3"/>
  <c r="BC440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D440" i="3"/>
  <c r="AC440" i="3"/>
  <c r="AA440" i="3"/>
  <c r="Z440" i="3"/>
  <c r="X440" i="3"/>
  <c r="W440" i="3"/>
  <c r="U440" i="3"/>
  <c r="T440" i="3"/>
  <c r="BC439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D439" i="3"/>
  <c r="AC439" i="3"/>
  <c r="AA439" i="3"/>
  <c r="Z439" i="3"/>
  <c r="X439" i="3"/>
  <c r="W439" i="3"/>
  <c r="U439" i="3"/>
  <c r="T439" i="3"/>
  <c r="BC438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D438" i="3"/>
  <c r="AC438" i="3"/>
  <c r="AA438" i="3"/>
  <c r="Z438" i="3"/>
  <c r="X438" i="3"/>
  <c r="W438" i="3"/>
  <c r="U438" i="3"/>
  <c r="T438" i="3"/>
  <c r="BC437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D437" i="3"/>
  <c r="AC437" i="3"/>
  <c r="AA437" i="3"/>
  <c r="Z437" i="3"/>
  <c r="X437" i="3"/>
  <c r="W437" i="3"/>
  <c r="U437" i="3"/>
  <c r="T437" i="3"/>
  <c r="BC436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D436" i="3"/>
  <c r="AC436" i="3"/>
  <c r="AA436" i="3"/>
  <c r="Z436" i="3"/>
  <c r="X436" i="3"/>
  <c r="W436" i="3"/>
  <c r="U436" i="3"/>
  <c r="T436" i="3"/>
  <c r="BC435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D435" i="3"/>
  <c r="AC435" i="3"/>
  <c r="AA435" i="3"/>
  <c r="Z435" i="3"/>
  <c r="X435" i="3"/>
  <c r="W435" i="3"/>
  <c r="U435" i="3"/>
  <c r="T435" i="3"/>
  <c r="BC434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D434" i="3"/>
  <c r="AC434" i="3"/>
  <c r="AA434" i="3"/>
  <c r="Z434" i="3"/>
  <c r="X434" i="3"/>
  <c r="W434" i="3"/>
  <c r="U434" i="3"/>
  <c r="T434" i="3"/>
  <c r="BC433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D433" i="3"/>
  <c r="AC433" i="3"/>
  <c r="AA433" i="3"/>
  <c r="Z433" i="3"/>
  <c r="X433" i="3"/>
  <c r="W433" i="3"/>
  <c r="U433" i="3"/>
  <c r="T433" i="3"/>
  <c r="BC432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D432" i="3"/>
  <c r="AC432" i="3"/>
  <c r="AA432" i="3"/>
  <c r="Z432" i="3"/>
  <c r="X432" i="3"/>
  <c r="W432" i="3"/>
  <c r="U432" i="3"/>
  <c r="T432" i="3"/>
  <c r="BC431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D431" i="3"/>
  <c r="AC431" i="3"/>
  <c r="AA431" i="3"/>
  <c r="Z431" i="3"/>
  <c r="X431" i="3"/>
  <c r="W431" i="3"/>
  <c r="U431" i="3"/>
  <c r="T431" i="3"/>
  <c r="BC430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D430" i="3"/>
  <c r="AC430" i="3"/>
  <c r="AA430" i="3"/>
  <c r="Z430" i="3"/>
  <c r="X430" i="3"/>
  <c r="W430" i="3"/>
  <c r="U430" i="3"/>
  <c r="T430" i="3"/>
  <c r="BC429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D429" i="3"/>
  <c r="AC429" i="3"/>
  <c r="AA429" i="3"/>
  <c r="Z429" i="3"/>
  <c r="X429" i="3"/>
  <c r="W429" i="3"/>
  <c r="U429" i="3"/>
  <c r="T429" i="3"/>
  <c r="BC428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D428" i="3"/>
  <c r="AC428" i="3"/>
  <c r="AA428" i="3"/>
  <c r="Z428" i="3"/>
  <c r="X428" i="3"/>
  <c r="W428" i="3"/>
  <c r="U428" i="3"/>
  <c r="T428" i="3"/>
  <c r="BC427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D427" i="3"/>
  <c r="AC427" i="3"/>
  <c r="AA427" i="3"/>
  <c r="Z427" i="3"/>
  <c r="X427" i="3"/>
  <c r="W427" i="3"/>
  <c r="U427" i="3"/>
  <c r="T427" i="3"/>
  <c r="BC426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D426" i="3"/>
  <c r="AC426" i="3"/>
  <c r="AA426" i="3"/>
  <c r="Z426" i="3"/>
  <c r="X426" i="3"/>
  <c r="W426" i="3"/>
  <c r="U426" i="3"/>
  <c r="T426" i="3"/>
  <c r="BC425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D425" i="3"/>
  <c r="AC425" i="3"/>
  <c r="AA425" i="3"/>
  <c r="Z425" i="3"/>
  <c r="X425" i="3"/>
  <c r="W425" i="3"/>
  <c r="U425" i="3"/>
  <c r="T425" i="3"/>
  <c r="BC424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D424" i="3"/>
  <c r="AC424" i="3"/>
  <c r="AA424" i="3"/>
  <c r="Z424" i="3"/>
  <c r="X424" i="3"/>
  <c r="W424" i="3"/>
  <c r="U424" i="3"/>
  <c r="T424" i="3"/>
  <c r="BC423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D423" i="3"/>
  <c r="AC423" i="3"/>
  <c r="AA423" i="3"/>
  <c r="Z423" i="3"/>
  <c r="X423" i="3"/>
  <c r="W423" i="3"/>
  <c r="U423" i="3"/>
  <c r="T423" i="3"/>
  <c r="BC422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D422" i="3"/>
  <c r="AC422" i="3"/>
  <c r="AA422" i="3"/>
  <c r="Z422" i="3"/>
  <c r="X422" i="3"/>
  <c r="W422" i="3"/>
  <c r="U422" i="3"/>
  <c r="T422" i="3"/>
  <c r="BC421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D421" i="3"/>
  <c r="AC421" i="3"/>
  <c r="AA421" i="3"/>
  <c r="Z421" i="3"/>
  <c r="X421" i="3"/>
  <c r="W421" i="3"/>
  <c r="V421" i="3"/>
  <c r="U421" i="3"/>
  <c r="T421" i="3"/>
  <c r="BC420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D420" i="3"/>
  <c r="AC420" i="3"/>
  <c r="AA420" i="3"/>
  <c r="Z420" i="3"/>
  <c r="X420" i="3"/>
  <c r="W420" i="3"/>
  <c r="U420" i="3"/>
  <c r="T420" i="3"/>
  <c r="BC419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D419" i="3"/>
  <c r="AC419" i="3"/>
  <c r="AA419" i="3"/>
  <c r="Z419" i="3"/>
  <c r="X419" i="3"/>
  <c r="W419" i="3"/>
  <c r="U419" i="3"/>
  <c r="T419" i="3"/>
  <c r="BC418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D418" i="3"/>
  <c r="AC418" i="3"/>
  <c r="AA418" i="3"/>
  <c r="Z418" i="3"/>
  <c r="X418" i="3"/>
  <c r="W418" i="3"/>
  <c r="U418" i="3"/>
  <c r="T418" i="3"/>
  <c r="BC417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D417" i="3"/>
  <c r="AC417" i="3"/>
  <c r="AA417" i="3"/>
  <c r="Z417" i="3"/>
  <c r="X417" i="3"/>
  <c r="W417" i="3"/>
  <c r="U417" i="3"/>
  <c r="T417" i="3"/>
  <c r="BC416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D416" i="3"/>
  <c r="AC416" i="3"/>
  <c r="AA416" i="3"/>
  <c r="Z416" i="3"/>
  <c r="X416" i="3"/>
  <c r="W416" i="3"/>
  <c r="U416" i="3"/>
  <c r="T416" i="3"/>
  <c r="BC415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D415" i="3"/>
  <c r="AC415" i="3"/>
  <c r="AA415" i="3"/>
  <c r="Z415" i="3"/>
  <c r="X415" i="3"/>
  <c r="W415" i="3"/>
  <c r="U415" i="3"/>
  <c r="T415" i="3"/>
  <c r="BC414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D414" i="3"/>
  <c r="AC414" i="3"/>
  <c r="AA414" i="3"/>
  <c r="Z414" i="3"/>
  <c r="X414" i="3"/>
  <c r="W414" i="3"/>
  <c r="U414" i="3"/>
  <c r="T414" i="3"/>
  <c r="BC413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D413" i="3"/>
  <c r="AC413" i="3"/>
  <c r="AA413" i="3"/>
  <c r="Z413" i="3"/>
  <c r="X413" i="3"/>
  <c r="W413" i="3"/>
  <c r="U413" i="3"/>
  <c r="T413" i="3"/>
  <c r="BC412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D412" i="3"/>
  <c r="AC412" i="3"/>
  <c r="AA412" i="3"/>
  <c r="Z412" i="3"/>
  <c r="X412" i="3"/>
  <c r="W412" i="3"/>
  <c r="U412" i="3"/>
  <c r="T412" i="3"/>
  <c r="BC411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D411" i="3"/>
  <c r="AC411" i="3"/>
  <c r="AA411" i="3"/>
  <c r="Z411" i="3"/>
  <c r="X411" i="3"/>
  <c r="W411" i="3"/>
  <c r="U411" i="3"/>
  <c r="T411" i="3"/>
  <c r="BC410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D410" i="3"/>
  <c r="AC410" i="3"/>
  <c r="AA410" i="3"/>
  <c r="Z410" i="3"/>
  <c r="X410" i="3"/>
  <c r="W410" i="3"/>
  <c r="U410" i="3"/>
  <c r="T410" i="3"/>
  <c r="BC409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D409" i="3"/>
  <c r="AC409" i="3"/>
  <c r="AA409" i="3"/>
  <c r="Z409" i="3"/>
  <c r="X409" i="3"/>
  <c r="W409" i="3"/>
  <c r="U409" i="3"/>
  <c r="T409" i="3"/>
  <c r="BC408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D408" i="3"/>
  <c r="AC408" i="3"/>
  <c r="AA408" i="3"/>
  <c r="Z408" i="3"/>
  <c r="X408" i="3"/>
  <c r="W408" i="3"/>
  <c r="U408" i="3"/>
  <c r="T408" i="3"/>
  <c r="BC407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D407" i="3"/>
  <c r="AC407" i="3"/>
  <c r="AA407" i="3"/>
  <c r="Z407" i="3"/>
  <c r="X407" i="3"/>
  <c r="W407" i="3"/>
  <c r="U407" i="3"/>
  <c r="T407" i="3"/>
  <c r="BC406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D406" i="3"/>
  <c r="AC406" i="3"/>
  <c r="AA406" i="3"/>
  <c r="Z406" i="3"/>
  <c r="X406" i="3"/>
  <c r="W406" i="3"/>
  <c r="U406" i="3"/>
  <c r="T406" i="3"/>
  <c r="BC405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D405" i="3"/>
  <c r="AC405" i="3"/>
  <c r="AA405" i="3"/>
  <c r="Z405" i="3"/>
  <c r="X405" i="3"/>
  <c r="W405" i="3"/>
  <c r="U405" i="3"/>
  <c r="T405" i="3"/>
  <c r="BC404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D404" i="3"/>
  <c r="AC404" i="3"/>
  <c r="AA404" i="3"/>
  <c r="Z404" i="3"/>
  <c r="X404" i="3"/>
  <c r="W404" i="3"/>
  <c r="U404" i="3"/>
  <c r="T404" i="3"/>
  <c r="BC403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D403" i="3"/>
  <c r="AC403" i="3"/>
  <c r="AA403" i="3"/>
  <c r="Z403" i="3"/>
  <c r="X403" i="3"/>
  <c r="W403" i="3"/>
  <c r="U403" i="3"/>
  <c r="T403" i="3"/>
  <c r="BC402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D402" i="3"/>
  <c r="AC402" i="3"/>
  <c r="AA402" i="3"/>
  <c r="Z402" i="3"/>
  <c r="X402" i="3"/>
  <c r="W402" i="3"/>
  <c r="U402" i="3"/>
  <c r="T402" i="3"/>
  <c r="BC401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D401" i="3"/>
  <c r="AC401" i="3"/>
  <c r="AA401" i="3"/>
  <c r="Z401" i="3"/>
  <c r="X401" i="3"/>
  <c r="W401" i="3"/>
  <c r="U401" i="3"/>
  <c r="T401" i="3"/>
  <c r="BC400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D400" i="3"/>
  <c r="AC400" i="3"/>
  <c r="AA400" i="3"/>
  <c r="Z400" i="3"/>
  <c r="X400" i="3"/>
  <c r="W400" i="3"/>
  <c r="U400" i="3"/>
  <c r="T400" i="3"/>
  <c r="BC399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D399" i="3"/>
  <c r="AC399" i="3"/>
  <c r="AA399" i="3"/>
  <c r="Z399" i="3"/>
  <c r="X399" i="3"/>
  <c r="W399" i="3"/>
  <c r="U399" i="3"/>
  <c r="T399" i="3"/>
  <c r="BC398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D398" i="3"/>
  <c r="AC398" i="3"/>
  <c r="AA398" i="3"/>
  <c r="Z398" i="3"/>
  <c r="X398" i="3"/>
  <c r="W398" i="3"/>
  <c r="U398" i="3"/>
  <c r="T398" i="3"/>
  <c r="BC397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D397" i="3"/>
  <c r="AC397" i="3"/>
  <c r="AA397" i="3"/>
  <c r="Z397" i="3"/>
  <c r="X397" i="3"/>
  <c r="W397" i="3"/>
  <c r="U397" i="3"/>
  <c r="T397" i="3"/>
  <c r="BC396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D396" i="3"/>
  <c r="AC396" i="3"/>
  <c r="AA396" i="3"/>
  <c r="Z396" i="3"/>
  <c r="X396" i="3"/>
  <c r="W396" i="3"/>
  <c r="U396" i="3"/>
  <c r="T396" i="3"/>
  <c r="BC395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D395" i="3"/>
  <c r="AC395" i="3"/>
  <c r="AA395" i="3"/>
  <c r="Z395" i="3"/>
  <c r="X395" i="3"/>
  <c r="W395" i="3"/>
  <c r="U395" i="3"/>
  <c r="T395" i="3"/>
  <c r="BC394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D394" i="3"/>
  <c r="AC394" i="3"/>
  <c r="AA394" i="3"/>
  <c r="Z394" i="3"/>
  <c r="X394" i="3"/>
  <c r="W394" i="3"/>
  <c r="U394" i="3"/>
  <c r="T394" i="3"/>
  <c r="BC393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D393" i="3"/>
  <c r="AC393" i="3"/>
  <c r="AA393" i="3"/>
  <c r="Z393" i="3"/>
  <c r="X393" i="3"/>
  <c r="W393" i="3"/>
  <c r="U393" i="3"/>
  <c r="T393" i="3"/>
  <c r="BC392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D392" i="3"/>
  <c r="AC392" i="3"/>
  <c r="AA392" i="3"/>
  <c r="Z392" i="3"/>
  <c r="X392" i="3"/>
  <c r="W392" i="3"/>
  <c r="U392" i="3"/>
  <c r="T392" i="3"/>
  <c r="BC391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D391" i="3"/>
  <c r="AC391" i="3"/>
  <c r="AA391" i="3"/>
  <c r="Z391" i="3"/>
  <c r="X391" i="3"/>
  <c r="W391" i="3"/>
  <c r="U391" i="3"/>
  <c r="T391" i="3"/>
  <c r="BC390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D390" i="3"/>
  <c r="AC390" i="3"/>
  <c r="AA390" i="3"/>
  <c r="Z390" i="3"/>
  <c r="X390" i="3"/>
  <c r="W390" i="3"/>
  <c r="U390" i="3"/>
  <c r="T390" i="3"/>
  <c r="BC389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D389" i="3"/>
  <c r="AC389" i="3"/>
  <c r="AA389" i="3"/>
  <c r="Z389" i="3"/>
  <c r="X389" i="3"/>
  <c r="W389" i="3"/>
  <c r="U389" i="3"/>
  <c r="T389" i="3"/>
  <c r="BC388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D388" i="3"/>
  <c r="AC388" i="3"/>
  <c r="AA388" i="3"/>
  <c r="Z388" i="3"/>
  <c r="X388" i="3"/>
  <c r="W388" i="3"/>
  <c r="U388" i="3"/>
  <c r="T388" i="3"/>
  <c r="BC387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D387" i="3"/>
  <c r="AC387" i="3"/>
  <c r="AA387" i="3"/>
  <c r="Z387" i="3"/>
  <c r="X387" i="3"/>
  <c r="W387" i="3"/>
  <c r="U387" i="3"/>
  <c r="T387" i="3"/>
  <c r="BC386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D386" i="3"/>
  <c r="AC386" i="3"/>
  <c r="AA386" i="3"/>
  <c r="Z386" i="3"/>
  <c r="X386" i="3"/>
  <c r="W386" i="3"/>
  <c r="U386" i="3"/>
  <c r="T386" i="3"/>
  <c r="BC385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D385" i="3"/>
  <c r="AC385" i="3"/>
  <c r="AA385" i="3"/>
  <c r="Z385" i="3"/>
  <c r="X385" i="3"/>
  <c r="W385" i="3"/>
  <c r="U385" i="3"/>
  <c r="T385" i="3"/>
  <c r="BC384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D384" i="3"/>
  <c r="AC384" i="3"/>
  <c r="AA384" i="3"/>
  <c r="Z384" i="3"/>
  <c r="X384" i="3"/>
  <c r="W384" i="3"/>
  <c r="U384" i="3"/>
  <c r="T384" i="3"/>
  <c r="V384" i="3" s="1"/>
  <c r="BC383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D383" i="3"/>
  <c r="AC383" i="3"/>
  <c r="AA383" i="3"/>
  <c r="Z383" i="3"/>
  <c r="X383" i="3"/>
  <c r="W383" i="3"/>
  <c r="U383" i="3"/>
  <c r="T383" i="3"/>
  <c r="BC382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D382" i="3"/>
  <c r="AC382" i="3"/>
  <c r="AA382" i="3"/>
  <c r="Z382" i="3"/>
  <c r="X382" i="3"/>
  <c r="W382" i="3"/>
  <c r="U382" i="3"/>
  <c r="T382" i="3"/>
  <c r="BC381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D381" i="3"/>
  <c r="AC381" i="3"/>
  <c r="AA381" i="3"/>
  <c r="Z381" i="3"/>
  <c r="X381" i="3"/>
  <c r="W381" i="3"/>
  <c r="U381" i="3"/>
  <c r="T381" i="3"/>
  <c r="BC380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D380" i="3"/>
  <c r="AC380" i="3"/>
  <c r="AA380" i="3"/>
  <c r="Z380" i="3"/>
  <c r="X380" i="3"/>
  <c r="W380" i="3"/>
  <c r="U380" i="3"/>
  <c r="T380" i="3"/>
  <c r="BC379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D379" i="3"/>
  <c r="AC379" i="3"/>
  <c r="AA379" i="3"/>
  <c r="Z379" i="3"/>
  <c r="X379" i="3"/>
  <c r="W379" i="3"/>
  <c r="U379" i="3"/>
  <c r="T379" i="3"/>
  <c r="BC378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D378" i="3"/>
  <c r="AC378" i="3"/>
  <c r="AA378" i="3"/>
  <c r="Z378" i="3"/>
  <c r="X378" i="3"/>
  <c r="W378" i="3"/>
  <c r="U378" i="3"/>
  <c r="T378" i="3"/>
  <c r="BC377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D377" i="3"/>
  <c r="AC377" i="3"/>
  <c r="AA377" i="3"/>
  <c r="Z377" i="3"/>
  <c r="X377" i="3"/>
  <c r="W377" i="3"/>
  <c r="U377" i="3"/>
  <c r="T377" i="3"/>
  <c r="BC376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D376" i="3"/>
  <c r="AC376" i="3"/>
  <c r="AA376" i="3"/>
  <c r="Z376" i="3"/>
  <c r="X376" i="3"/>
  <c r="W376" i="3"/>
  <c r="U376" i="3"/>
  <c r="T376" i="3"/>
  <c r="BC375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D375" i="3"/>
  <c r="AC375" i="3"/>
  <c r="AA375" i="3"/>
  <c r="Z375" i="3"/>
  <c r="X375" i="3"/>
  <c r="W375" i="3"/>
  <c r="U375" i="3"/>
  <c r="T375" i="3"/>
  <c r="BC374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D374" i="3"/>
  <c r="AC374" i="3"/>
  <c r="AA374" i="3"/>
  <c r="Z374" i="3"/>
  <c r="X374" i="3"/>
  <c r="W374" i="3"/>
  <c r="U374" i="3"/>
  <c r="T374" i="3"/>
  <c r="BC373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D373" i="3"/>
  <c r="AC373" i="3"/>
  <c r="AA373" i="3"/>
  <c r="Z373" i="3"/>
  <c r="X373" i="3"/>
  <c r="W373" i="3"/>
  <c r="U373" i="3"/>
  <c r="T373" i="3"/>
  <c r="BC372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D372" i="3"/>
  <c r="AC372" i="3"/>
  <c r="AA372" i="3"/>
  <c r="Z372" i="3"/>
  <c r="X372" i="3"/>
  <c r="W372" i="3"/>
  <c r="U372" i="3"/>
  <c r="T372" i="3"/>
  <c r="BC371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D371" i="3"/>
  <c r="AC371" i="3"/>
  <c r="AA371" i="3"/>
  <c r="Z371" i="3"/>
  <c r="X371" i="3"/>
  <c r="W371" i="3"/>
  <c r="U371" i="3"/>
  <c r="T371" i="3"/>
  <c r="BC370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D370" i="3"/>
  <c r="AC370" i="3"/>
  <c r="AA370" i="3"/>
  <c r="Z370" i="3"/>
  <c r="X370" i="3"/>
  <c r="W370" i="3"/>
  <c r="U370" i="3"/>
  <c r="T370" i="3"/>
  <c r="BC369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D369" i="3"/>
  <c r="AC369" i="3"/>
  <c r="AA369" i="3"/>
  <c r="Z369" i="3"/>
  <c r="X369" i="3"/>
  <c r="W369" i="3"/>
  <c r="U369" i="3"/>
  <c r="T369" i="3"/>
  <c r="BC368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D368" i="3"/>
  <c r="AC368" i="3"/>
  <c r="AA368" i="3"/>
  <c r="Z368" i="3"/>
  <c r="X368" i="3"/>
  <c r="W368" i="3"/>
  <c r="U368" i="3"/>
  <c r="T368" i="3"/>
  <c r="BC367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D367" i="3"/>
  <c r="AC367" i="3"/>
  <c r="AA367" i="3"/>
  <c r="Z367" i="3"/>
  <c r="X367" i="3"/>
  <c r="W367" i="3"/>
  <c r="U367" i="3"/>
  <c r="T367" i="3"/>
  <c r="BC366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D366" i="3"/>
  <c r="AC366" i="3"/>
  <c r="AA366" i="3"/>
  <c r="Z366" i="3"/>
  <c r="X366" i="3"/>
  <c r="W366" i="3"/>
  <c r="U366" i="3"/>
  <c r="T366" i="3"/>
  <c r="BC365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D365" i="3"/>
  <c r="AC365" i="3"/>
  <c r="AA365" i="3"/>
  <c r="Z365" i="3"/>
  <c r="X365" i="3"/>
  <c r="W365" i="3"/>
  <c r="U365" i="3"/>
  <c r="T365" i="3"/>
  <c r="BC364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D364" i="3"/>
  <c r="AC364" i="3"/>
  <c r="AA364" i="3"/>
  <c r="Z364" i="3"/>
  <c r="X364" i="3"/>
  <c r="W364" i="3"/>
  <c r="U364" i="3"/>
  <c r="T364" i="3"/>
  <c r="BC363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D363" i="3"/>
  <c r="AC363" i="3"/>
  <c r="AA363" i="3"/>
  <c r="Z363" i="3"/>
  <c r="X363" i="3"/>
  <c r="W363" i="3"/>
  <c r="U363" i="3"/>
  <c r="T363" i="3"/>
  <c r="BC362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D362" i="3"/>
  <c r="AC362" i="3"/>
  <c r="AA362" i="3"/>
  <c r="Z362" i="3"/>
  <c r="X362" i="3"/>
  <c r="W362" i="3"/>
  <c r="U362" i="3"/>
  <c r="T362" i="3"/>
  <c r="BC361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D361" i="3"/>
  <c r="AC361" i="3"/>
  <c r="AA361" i="3"/>
  <c r="Z361" i="3"/>
  <c r="X361" i="3"/>
  <c r="W361" i="3"/>
  <c r="U361" i="3"/>
  <c r="T361" i="3"/>
  <c r="BC360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D360" i="3"/>
  <c r="AC360" i="3"/>
  <c r="AA360" i="3"/>
  <c r="Z360" i="3"/>
  <c r="X360" i="3"/>
  <c r="W360" i="3"/>
  <c r="U360" i="3"/>
  <c r="T360" i="3"/>
  <c r="BC359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D359" i="3"/>
  <c r="AC359" i="3"/>
  <c r="AA359" i="3"/>
  <c r="Z359" i="3"/>
  <c r="X359" i="3"/>
  <c r="W359" i="3"/>
  <c r="U359" i="3"/>
  <c r="T359" i="3"/>
  <c r="BC358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D358" i="3"/>
  <c r="AC358" i="3"/>
  <c r="AA358" i="3"/>
  <c r="Z358" i="3"/>
  <c r="X358" i="3"/>
  <c r="W358" i="3"/>
  <c r="U358" i="3"/>
  <c r="T358" i="3"/>
  <c r="BC357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D357" i="3"/>
  <c r="AC357" i="3"/>
  <c r="AA357" i="3"/>
  <c r="Z357" i="3"/>
  <c r="X357" i="3"/>
  <c r="W357" i="3"/>
  <c r="U357" i="3"/>
  <c r="T357" i="3"/>
  <c r="BC356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D356" i="3"/>
  <c r="AC356" i="3"/>
  <c r="AA356" i="3"/>
  <c r="Z356" i="3"/>
  <c r="X356" i="3"/>
  <c r="W356" i="3"/>
  <c r="U356" i="3"/>
  <c r="T356" i="3"/>
  <c r="BC355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D355" i="3"/>
  <c r="AC355" i="3"/>
  <c r="AA355" i="3"/>
  <c r="Z355" i="3"/>
  <c r="X355" i="3"/>
  <c r="W355" i="3"/>
  <c r="U355" i="3"/>
  <c r="T355" i="3"/>
  <c r="BC354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D354" i="3"/>
  <c r="AC354" i="3"/>
  <c r="AA354" i="3"/>
  <c r="Z354" i="3"/>
  <c r="X354" i="3"/>
  <c r="W354" i="3"/>
  <c r="U354" i="3"/>
  <c r="T354" i="3"/>
  <c r="BC353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D353" i="3"/>
  <c r="AC353" i="3"/>
  <c r="AA353" i="3"/>
  <c r="Z353" i="3"/>
  <c r="X353" i="3"/>
  <c r="W353" i="3"/>
  <c r="U353" i="3"/>
  <c r="T353" i="3"/>
  <c r="BC352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D352" i="3"/>
  <c r="AC352" i="3"/>
  <c r="AA352" i="3"/>
  <c r="Z352" i="3"/>
  <c r="X352" i="3"/>
  <c r="W352" i="3"/>
  <c r="U352" i="3"/>
  <c r="T352" i="3"/>
  <c r="BC351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D351" i="3"/>
  <c r="AC351" i="3"/>
  <c r="AA351" i="3"/>
  <c r="Z351" i="3"/>
  <c r="X351" i="3"/>
  <c r="W351" i="3"/>
  <c r="U351" i="3"/>
  <c r="T351" i="3"/>
  <c r="BC350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D350" i="3"/>
  <c r="AC350" i="3"/>
  <c r="AA350" i="3"/>
  <c r="Z350" i="3"/>
  <c r="X350" i="3"/>
  <c r="W350" i="3"/>
  <c r="U350" i="3"/>
  <c r="T350" i="3"/>
  <c r="BC349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D349" i="3"/>
  <c r="AC349" i="3"/>
  <c r="AA349" i="3"/>
  <c r="Z349" i="3"/>
  <c r="X349" i="3"/>
  <c r="W349" i="3"/>
  <c r="U349" i="3"/>
  <c r="T349" i="3"/>
  <c r="BC348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D348" i="3"/>
  <c r="AC348" i="3"/>
  <c r="AA348" i="3"/>
  <c r="Z348" i="3"/>
  <c r="X348" i="3"/>
  <c r="W348" i="3"/>
  <c r="U348" i="3"/>
  <c r="T348" i="3"/>
  <c r="BC347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D347" i="3"/>
  <c r="AC347" i="3"/>
  <c r="AA347" i="3"/>
  <c r="Z347" i="3"/>
  <c r="X347" i="3"/>
  <c r="W347" i="3"/>
  <c r="U347" i="3"/>
  <c r="T347" i="3"/>
  <c r="BC346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D346" i="3"/>
  <c r="AC346" i="3"/>
  <c r="AA346" i="3"/>
  <c r="Z346" i="3"/>
  <c r="X346" i="3"/>
  <c r="W346" i="3"/>
  <c r="U346" i="3"/>
  <c r="T346" i="3"/>
  <c r="BC345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D345" i="3"/>
  <c r="AC345" i="3"/>
  <c r="AA345" i="3"/>
  <c r="Z345" i="3"/>
  <c r="X345" i="3"/>
  <c r="W345" i="3"/>
  <c r="U345" i="3"/>
  <c r="T345" i="3"/>
  <c r="BC344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D344" i="3"/>
  <c r="AC344" i="3"/>
  <c r="AA344" i="3"/>
  <c r="Z344" i="3"/>
  <c r="X344" i="3"/>
  <c r="W344" i="3"/>
  <c r="U344" i="3"/>
  <c r="T344" i="3"/>
  <c r="BC343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D343" i="3"/>
  <c r="AC343" i="3"/>
  <c r="AA343" i="3"/>
  <c r="Z343" i="3"/>
  <c r="X343" i="3"/>
  <c r="W343" i="3"/>
  <c r="U343" i="3"/>
  <c r="T343" i="3"/>
  <c r="BC342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D342" i="3"/>
  <c r="AC342" i="3"/>
  <c r="AA342" i="3"/>
  <c r="Z342" i="3"/>
  <c r="X342" i="3"/>
  <c r="W342" i="3"/>
  <c r="U342" i="3"/>
  <c r="T342" i="3"/>
  <c r="BC341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D341" i="3"/>
  <c r="AC341" i="3"/>
  <c r="AA341" i="3"/>
  <c r="Z341" i="3"/>
  <c r="X341" i="3"/>
  <c r="W341" i="3"/>
  <c r="U341" i="3"/>
  <c r="T341" i="3"/>
  <c r="BC340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D340" i="3"/>
  <c r="AC340" i="3"/>
  <c r="AA340" i="3"/>
  <c r="Z340" i="3"/>
  <c r="X340" i="3"/>
  <c r="W340" i="3"/>
  <c r="U340" i="3"/>
  <c r="T340" i="3"/>
  <c r="BC339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D339" i="3"/>
  <c r="AC339" i="3"/>
  <c r="AA339" i="3"/>
  <c r="Z339" i="3"/>
  <c r="X339" i="3"/>
  <c r="W339" i="3"/>
  <c r="U339" i="3"/>
  <c r="T339" i="3"/>
  <c r="BC338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D338" i="3"/>
  <c r="AC338" i="3"/>
  <c r="AA338" i="3"/>
  <c r="Z338" i="3"/>
  <c r="X338" i="3"/>
  <c r="W338" i="3"/>
  <c r="U338" i="3"/>
  <c r="T338" i="3"/>
  <c r="BC337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D337" i="3"/>
  <c r="AC337" i="3"/>
  <c r="AA337" i="3"/>
  <c r="Z337" i="3"/>
  <c r="X337" i="3"/>
  <c r="W337" i="3"/>
  <c r="U337" i="3"/>
  <c r="T337" i="3"/>
  <c r="BC336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D336" i="3"/>
  <c r="AC336" i="3"/>
  <c r="AA336" i="3"/>
  <c r="Z336" i="3"/>
  <c r="X336" i="3"/>
  <c r="W336" i="3"/>
  <c r="U336" i="3"/>
  <c r="T336" i="3"/>
  <c r="BC335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D335" i="3"/>
  <c r="AC335" i="3"/>
  <c r="AA335" i="3"/>
  <c r="Z335" i="3"/>
  <c r="X335" i="3"/>
  <c r="W335" i="3"/>
  <c r="U335" i="3"/>
  <c r="T335" i="3"/>
  <c r="BC334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D334" i="3"/>
  <c r="AC334" i="3"/>
  <c r="AA334" i="3"/>
  <c r="Z334" i="3"/>
  <c r="X334" i="3"/>
  <c r="W334" i="3"/>
  <c r="U334" i="3"/>
  <c r="T334" i="3"/>
  <c r="BC333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D333" i="3"/>
  <c r="AC333" i="3"/>
  <c r="AA333" i="3"/>
  <c r="Z333" i="3"/>
  <c r="X333" i="3"/>
  <c r="W333" i="3"/>
  <c r="U333" i="3"/>
  <c r="T333" i="3"/>
  <c r="BC332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D332" i="3"/>
  <c r="AC332" i="3"/>
  <c r="AA332" i="3"/>
  <c r="Z332" i="3"/>
  <c r="X332" i="3"/>
  <c r="W332" i="3"/>
  <c r="U332" i="3"/>
  <c r="T332" i="3"/>
  <c r="BC331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D331" i="3"/>
  <c r="AC331" i="3"/>
  <c r="AA331" i="3"/>
  <c r="Z331" i="3"/>
  <c r="X331" i="3"/>
  <c r="W331" i="3"/>
  <c r="U331" i="3"/>
  <c r="T331" i="3"/>
  <c r="BC330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D330" i="3"/>
  <c r="AC330" i="3"/>
  <c r="AA330" i="3"/>
  <c r="Z330" i="3"/>
  <c r="X330" i="3"/>
  <c r="W330" i="3"/>
  <c r="U330" i="3"/>
  <c r="T330" i="3"/>
  <c r="BC329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D329" i="3"/>
  <c r="AC329" i="3"/>
  <c r="AA329" i="3"/>
  <c r="Z329" i="3"/>
  <c r="X329" i="3"/>
  <c r="W329" i="3"/>
  <c r="U329" i="3"/>
  <c r="T329" i="3"/>
  <c r="BC328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D328" i="3"/>
  <c r="AC328" i="3"/>
  <c r="AA328" i="3"/>
  <c r="Z328" i="3"/>
  <c r="X328" i="3"/>
  <c r="W328" i="3"/>
  <c r="U328" i="3"/>
  <c r="T328" i="3"/>
  <c r="BC327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D327" i="3"/>
  <c r="AC327" i="3"/>
  <c r="AA327" i="3"/>
  <c r="Z327" i="3"/>
  <c r="X327" i="3"/>
  <c r="W327" i="3"/>
  <c r="U327" i="3"/>
  <c r="T327" i="3"/>
  <c r="BC326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D326" i="3"/>
  <c r="AC326" i="3"/>
  <c r="AA326" i="3"/>
  <c r="Z326" i="3"/>
  <c r="X326" i="3"/>
  <c r="W326" i="3"/>
  <c r="U326" i="3"/>
  <c r="T326" i="3"/>
  <c r="BC325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D325" i="3"/>
  <c r="AC325" i="3"/>
  <c r="AA325" i="3"/>
  <c r="Z325" i="3"/>
  <c r="X325" i="3"/>
  <c r="W325" i="3"/>
  <c r="U325" i="3"/>
  <c r="T325" i="3"/>
  <c r="BC324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D324" i="3"/>
  <c r="AC324" i="3"/>
  <c r="AA324" i="3"/>
  <c r="Z324" i="3"/>
  <c r="X324" i="3"/>
  <c r="W324" i="3"/>
  <c r="U324" i="3"/>
  <c r="T324" i="3"/>
  <c r="BC323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D323" i="3"/>
  <c r="AC323" i="3"/>
  <c r="AA323" i="3"/>
  <c r="Z323" i="3"/>
  <c r="X323" i="3"/>
  <c r="W323" i="3"/>
  <c r="U323" i="3"/>
  <c r="T323" i="3"/>
  <c r="BC322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D322" i="3"/>
  <c r="AC322" i="3"/>
  <c r="AA322" i="3"/>
  <c r="Z322" i="3"/>
  <c r="X322" i="3"/>
  <c r="W322" i="3"/>
  <c r="U322" i="3"/>
  <c r="T322" i="3"/>
  <c r="BC321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D321" i="3"/>
  <c r="AC321" i="3"/>
  <c r="AA321" i="3"/>
  <c r="Z321" i="3"/>
  <c r="X321" i="3"/>
  <c r="W321" i="3"/>
  <c r="U321" i="3"/>
  <c r="T321" i="3"/>
  <c r="BC320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D320" i="3"/>
  <c r="AC320" i="3"/>
  <c r="AA320" i="3"/>
  <c r="Z320" i="3"/>
  <c r="X320" i="3"/>
  <c r="W320" i="3"/>
  <c r="U320" i="3"/>
  <c r="T320" i="3"/>
  <c r="BC319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D319" i="3"/>
  <c r="AC319" i="3"/>
  <c r="AA319" i="3"/>
  <c r="Z319" i="3"/>
  <c r="X319" i="3"/>
  <c r="W319" i="3"/>
  <c r="U319" i="3"/>
  <c r="T319" i="3"/>
  <c r="BC318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D318" i="3"/>
  <c r="AC318" i="3"/>
  <c r="AA318" i="3"/>
  <c r="Z318" i="3"/>
  <c r="X318" i="3"/>
  <c r="W318" i="3"/>
  <c r="U318" i="3"/>
  <c r="T318" i="3"/>
  <c r="BC317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D317" i="3"/>
  <c r="AC317" i="3"/>
  <c r="AA317" i="3"/>
  <c r="Z317" i="3"/>
  <c r="X317" i="3"/>
  <c r="W317" i="3"/>
  <c r="U317" i="3"/>
  <c r="T317" i="3"/>
  <c r="BC316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D316" i="3"/>
  <c r="AC316" i="3"/>
  <c r="AA316" i="3"/>
  <c r="Z316" i="3"/>
  <c r="X316" i="3"/>
  <c r="W316" i="3"/>
  <c r="U316" i="3"/>
  <c r="T316" i="3"/>
  <c r="BC315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D315" i="3"/>
  <c r="AC315" i="3"/>
  <c r="AA315" i="3"/>
  <c r="Z315" i="3"/>
  <c r="X315" i="3"/>
  <c r="W315" i="3"/>
  <c r="U315" i="3"/>
  <c r="T315" i="3"/>
  <c r="BC314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D314" i="3"/>
  <c r="AC314" i="3"/>
  <c r="AA314" i="3"/>
  <c r="Z314" i="3"/>
  <c r="X314" i="3"/>
  <c r="W314" i="3"/>
  <c r="U314" i="3"/>
  <c r="T314" i="3"/>
  <c r="BC313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D313" i="3"/>
  <c r="AC313" i="3"/>
  <c r="AA313" i="3"/>
  <c r="Z313" i="3"/>
  <c r="X313" i="3"/>
  <c r="W313" i="3"/>
  <c r="U313" i="3"/>
  <c r="T313" i="3"/>
  <c r="BC312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D312" i="3"/>
  <c r="AC312" i="3"/>
  <c r="AA312" i="3"/>
  <c r="Z312" i="3"/>
  <c r="X312" i="3"/>
  <c r="W312" i="3"/>
  <c r="U312" i="3"/>
  <c r="T312" i="3"/>
  <c r="BC311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D311" i="3"/>
  <c r="AC311" i="3"/>
  <c r="AA311" i="3"/>
  <c r="Z311" i="3"/>
  <c r="X311" i="3"/>
  <c r="W311" i="3"/>
  <c r="U311" i="3"/>
  <c r="T311" i="3"/>
  <c r="BC310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D310" i="3"/>
  <c r="AC310" i="3"/>
  <c r="AA310" i="3"/>
  <c r="Z310" i="3"/>
  <c r="X310" i="3"/>
  <c r="W310" i="3"/>
  <c r="U310" i="3"/>
  <c r="T310" i="3"/>
  <c r="BC309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D309" i="3"/>
  <c r="AC309" i="3"/>
  <c r="AA309" i="3"/>
  <c r="Z309" i="3"/>
  <c r="X309" i="3"/>
  <c r="W309" i="3"/>
  <c r="U309" i="3"/>
  <c r="T309" i="3"/>
  <c r="BC308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D308" i="3"/>
  <c r="AC308" i="3"/>
  <c r="AA308" i="3"/>
  <c r="Z308" i="3"/>
  <c r="X308" i="3"/>
  <c r="W308" i="3"/>
  <c r="U308" i="3"/>
  <c r="T308" i="3"/>
  <c r="BC307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D307" i="3"/>
  <c r="AC307" i="3"/>
  <c r="AA307" i="3"/>
  <c r="Z307" i="3"/>
  <c r="X307" i="3"/>
  <c r="W307" i="3"/>
  <c r="U307" i="3"/>
  <c r="T307" i="3"/>
  <c r="BC306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D306" i="3"/>
  <c r="AC306" i="3"/>
  <c r="AA306" i="3"/>
  <c r="Z306" i="3"/>
  <c r="X306" i="3"/>
  <c r="W306" i="3"/>
  <c r="U306" i="3"/>
  <c r="T306" i="3"/>
  <c r="BC305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D305" i="3"/>
  <c r="AC305" i="3"/>
  <c r="AA305" i="3"/>
  <c r="Z305" i="3"/>
  <c r="X305" i="3"/>
  <c r="W305" i="3"/>
  <c r="U305" i="3"/>
  <c r="T305" i="3"/>
  <c r="BC304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D304" i="3"/>
  <c r="AC304" i="3"/>
  <c r="AA304" i="3"/>
  <c r="Z304" i="3"/>
  <c r="X304" i="3"/>
  <c r="W304" i="3"/>
  <c r="U304" i="3"/>
  <c r="T304" i="3"/>
  <c r="BC303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D303" i="3"/>
  <c r="AC303" i="3"/>
  <c r="AA303" i="3"/>
  <c r="Z303" i="3"/>
  <c r="X303" i="3"/>
  <c r="W303" i="3"/>
  <c r="U303" i="3"/>
  <c r="T303" i="3"/>
  <c r="BC302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D302" i="3"/>
  <c r="AC302" i="3"/>
  <c r="AA302" i="3"/>
  <c r="Z302" i="3"/>
  <c r="X302" i="3"/>
  <c r="W302" i="3"/>
  <c r="U302" i="3"/>
  <c r="T302" i="3"/>
  <c r="BC301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D301" i="3"/>
  <c r="AC301" i="3"/>
  <c r="AA301" i="3"/>
  <c r="Z301" i="3"/>
  <c r="X301" i="3"/>
  <c r="W301" i="3"/>
  <c r="U301" i="3"/>
  <c r="T301" i="3"/>
  <c r="BC300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D300" i="3"/>
  <c r="AC300" i="3"/>
  <c r="AA300" i="3"/>
  <c r="Z300" i="3"/>
  <c r="X300" i="3"/>
  <c r="W300" i="3"/>
  <c r="U300" i="3"/>
  <c r="T300" i="3"/>
  <c r="BC299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D299" i="3"/>
  <c r="AC299" i="3"/>
  <c r="AA299" i="3"/>
  <c r="Z299" i="3"/>
  <c r="X299" i="3"/>
  <c r="W299" i="3"/>
  <c r="U299" i="3"/>
  <c r="T299" i="3"/>
  <c r="BC298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D298" i="3"/>
  <c r="AC298" i="3"/>
  <c r="AA298" i="3"/>
  <c r="Z298" i="3"/>
  <c r="X298" i="3"/>
  <c r="W298" i="3"/>
  <c r="U298" i="3"/>
  <c r="T298" i="3"/>
  <c r="BC297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D297" i="3"/>
  <c r="AC297" i="3"/>
  <c r="AA297" i="3"/>
  <c r="Z297" i="3"/>
  <c r="X297" i="3"/>
  <c r="W297" i="3"/>
  <c r="U297" i="3"/>
  <c r="T297" i="3"/>
  <c r="BC296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D296" i="3"/>
  <c r="AC296" i="3"/>
  <c r="AA296" i="3"/>
  <c r="Z296" i="3"/>
  <c r="X296" i="3"/>
  <c r="W296" i="3"/>
  <c r="U296" i="3"/>
  <c r="T296" i="3"/>
  <c r="BC295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D295" i="3"/>
  <c r="AC295" i="3"/>
  <c r="AA295" i="3"/>
  <c r="Z295" i="3"/>
  <c r="X295" i="3"/>
  <c r="W295" i="3"/>
  <c r="U295" i="3"/>
  <c r="T295" i="3"/>
  <c r="BC294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D294" i="3"/>
  <c r="AC294" i="3"/>
  <c r="AA294" i="3"/>
  <c r="Z294" i="3"/>
  <c r="X294" i="3"/>
  <c r="W294" i="3"/>
  <c r="U294" i="3"/>
  <c r="T294" i="3"/>
  <c r="BC293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D293" i="3"/>
  <c r="AC293" i="3"/>
  <c r="AA293" i="3"/>
  <c r="Z293" i="3"/>
  <c r="X293" i="3"/>
  <c r="W293" i="3"/>
  <c r="U293" i="3"/>
  <c r="T293" i="3"/>
  <c r="BC292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D292" i="3"/>
  <c r="AC292" i="3"/>
  <c r="AA292" i="3"/>
  <c r="Z292" i="3"/>
  <c r="X292" i="3"/>
  <c r="W292" i="3"/>
  <c r="U292" i="3"/>
  <c r="T292" i="3"/>
  <c r="BC291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D291" i="3"/>
  <c r="AC291" i="3"/>
  <c r="AA291" i="3"/>
  <c r="Z291" i="3"/>
  <c r="X291" i="3"/>
  <c r="W291" i="3"/>
  <c r="U291" i="3"/>
  <c r="T291" i="3"/>
  <c r="BC290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D290" i="3"/>
  <c r="AC290" i="3"/>
  <c r="AA290" i="3"/>
  <c r="Z290" i="3"/>
  <c r="X290" i="3"/>
  <c r="W290" i="3"/>
  <c r="U290" i="3"/>
  <c r="T290" i="3"/>
  <c r="BC289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D289" i="3"/>
  <c r="AC289" i="3"/>
  <c r="AA289" i="3"/>
  <c r="Z289" i="3"/>
  <c r="X289" i="3"/>
  <c r="W289" i="3"/>
  <c r="U289" i="3"/>
  <c r="T289" i="3"/>
  <c r="BC288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D288" i="3"/>
  <c r="AC288" i="3"/>
  <c r="AA288" i="3"/>
  <c r="Z288" i="3"/>
  <c r="X288" i="3"/>
  <c r="W288" i="3"/>
  <c r="U288" i="3"/>
  <c r="T288" i="3"/>
  <c r="BC287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D287" i="3"/>
  <c r="AC287" i="3"/>
  <c r="AA287" i="3"/>
  <c r="Z287" i="3"/>
  <c r="X287" i="3"/>
  <c r="W287" i="3"/>
  <c r="U287" i="3"/>
  <c r="T287" i="3"/>
  <c r="BC286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D286" i="3"/>
  <c r="AC286" i="3"/>
  <c r="AA286" i="3"/>
  <c r="Z286" i="3"/>
  <c r="X286" i="3"/>
  <c r="W286" i="3"/>
  <c r="U286" i="3"/>
  <c r="T286" i="3"/>
  <c r="BC285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D285" i="3"/>
  <c r="AC285" i="3"/>
  <c r="AA285" i="3"/>
  <c r="Z285" i="3"/>
  <c r="X285" i="3"/>
  <c r="W285" i="3"/>
  <c r="U285" i="3"/>
  <c r="T285" i="3"/>
  <c r="BC284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D284" i="3"/>
  <c r="AC284" i="3"/>
  <c r="AA284" i="3"/>
  <c r="Z284" i="3"/>
  <c r="X284" i="3"/>
  <c r="W284" i="3"/>
  <c r="U284" i="3"/>
  <c r="T284" i="3"/>
  <c r="BC283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D283" i="3"/>
  <c r="AC283" i="3"/>
  <c r="AA283" i="3"/>
  <c r="Z283" i="3"/>
  <c r="X283" i="3"/>
  <c r="W283" i="3"/>
  <c r="U283" i="3"/>
  <c r="T283" i="3"/>
  <c r="BC282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D282" i="3"/>
  <c r="AC282" i="3"/>
  <c r="AA282" i="3"/>
  <c r="Z282" i="3"/>
  <c r="X282" i="3"/>
  <c r="W282" i="3"/>
  <c r="U282" i="3"/>
  <c r="T282" i="3"/>
  <c r="BC281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D281" i="3"/>
  <c r="AC281" i="3"/>
  <c r="AA281" i="3"/>
  <c r="Z281" i="3"/>
  <c r="X281" i="3"/>
  <c r="W281" i="3"/>
  <c r="U281" i="3"/>
  <c r="T281" i="3"/>
  <c r="BC280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D280" i="3"/>
  <c r="AC280" i="3"/>
  <c r="AA280" i="3"/>
  <c r="Z280" i="3"/>
  <c r="X280" i="3"/>
  <c r="W280" i="3"/>
  <c r="U280" i="3"/>
  <c r="T280" i="3"/>
  <c r="BC279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D279" i="3"/>
  <c r="AC279" i="3"/>
  <c r="AA279" i="3"/>
  <c r="Z279" i="3"/>
  <c r="X279" i="3"/>
  <c r="W279" i="3"/>
  <c r="U279" i="3"/>
  <c r="T279" i="3"/>
  <c r="BC278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D278" i="3"/>
  <c r="AC278" i="3"/>
  <c r="AA278" i="3"/>
  <c r="Z278" i="3"/>
  <c r="X278" i="3"/>
  <c r="W278" i="3"/>
  <c r="U278" i="3"/>
  <c r="T278" i="3"/>
  <c r="V278" i="3" s="1"/>
  <c r="BC277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D277" i="3"/>
  <c r="AC277" i="3"/>
  <c r="AA277" i="3"/>
  <c r="Z277" i="3"/>
  <c r="X277" i="3"/>
  <c r="W277" i="3"/>
  <c r="U277" i="3"/>
  <c r="T277" i="3"/>
  <c r="BC276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D276" i="3"/>
  <c r="AC276" i="3"/>
  <c r="AA276" i="3"/>
  <c r="Z276" i="3"/>
  <c r="X276" i="3"/>
  <c r="W276" i="3"/>
  <c r="U276" i="3"/>
  <c r="T276" i="3"/>
  <c r="BC275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D275" i="3"/>
  <c r="AC275" i="3"/>
  <c r="AA275" i="3"/>
  <c r="Z275" i="3"/>
  <c r="X275" i="3"/>
  <c r="W275" i="3"/>
  <c r="U275" i="3"/>
  <c r="T275" i="3"/>
  <c r="BC274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D274" i="3"/>
  <c r="AC274" i="3"/>
  <c r="AA274" i="3"/>
  <c r="Z274" i="3"/>
  <c r="X274" i="3"/>
  <c r="W274" i="3"/>
  <c r="U274" i="3"/>
  <c r="T274" i="3"/>
  <c r="BC273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D273" i="3"/>
  <c r="AC273" i="3"/>
  <c r="AA273" i="3"/>
  <c r="Z273" i="3"/>
  <c r="X273" i="3"/>
  <c r="W273" i="3"/>
  <c r="U273" i="3"/>
  <c r="T273" i="3"/>
  <c r="BC272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D272" i="3"/>
  <c r="AC272" i="3"/>
  <c r="AA272" i="3"/>
  <c r="Z272" i="3"/>
  <c r="X272" i="3"/>
  <c r="W272" i="3"/>
  <c r="U272" i="3"/>
  <c r="T272" i="3"/>
  <c r="BC271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D271" i="3"/>
  <c r="AC271" i="3"/>
  <c r="AA271" i="3"/>
  <c r="Z271" i="3"/>
  <c r="X271" i="3"/>
  <c r="W271" i="3"/>
  <c r="U271" i="3"/>
  <c r="T271" i="3"/>
  <c r="BC270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D270" i="3"/>
  <c r="AC270" i="3"/>
  <c r="AA270" i="3"/>
  <c r="Z270" i="3"/>
  <c r="X270" i="3"/>
  <c r="W270" i="3"/>
  <c r="U270" i="3"/>
  <c r="T270" i="3"/>
  <c r="BC269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D269" i="3"/>
  <c r="AC269" i="3"/>
  <c r="AA269" i="3"/>
  <c r="Z269" i="3"/>
  <c r="X269" i="3"/>
  <c r="W269" i="3"/>
  <c r="U269" i="3"/>
  <c r="T269" i="3"/>
  <c r="BC268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D268" i="3"/>
  <c r="AC268" i="3"/>
  <c r="AA268" i="3"/>
  <c r="Z268" i="3"/>
  <c r="X268" i="3"/>
  <c r="W268" i="3"/>
  <c r="U268" i="3"/>
  <c r="T268" i="3"/>
  <c r="BC267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D267" i="3"/>
  <c r="AC267" i="3"/>
  <c r="AA267" i="3"/>
  <c r="Z267" i="3"/>
  <c r="X267" i="3"/>
  <c r="W267" i="3"/>
  <c r="U267" i="3"/>
  <c r="T267" i="3"/>
  <c r="BC266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D266" i="3"/>
  <c r="AC266" i="3"/>
  <c r="AA266" i="3"/>
  <c r="Z266" i="3"/>
  <c r="X266" i="3"/>
  <c r="W266" i="3"/>
  <c r="U266" i="3"/>
  <c r="T266" i="3"/>
  <c r="BC265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D265" i="3"/>
  <c r="AC265" i="3"/>
  <c r="AA265" i="3"/>
  <c r="Z265" i="3"/>
  <c r="X265" i="3"/>
  <c r="W265" i="3"/>
  <c r="U265" i="3"/>
  <c r="T265" i="3"/>
  <c r="BC264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D264" i="3"/>
  <c r="AC264" i="3"/>
  <c r="AA264" i="3"/>
  <c r="Z264" i="3"/>
  <c r="X264" i="3"/>
  <c r="W264" i="3"/>
  <c r="U264" i="3"/>
  <c r="T264" i="3"/>
  <c r="BC263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D263" i="3"/>
  <c r="AC263" i="3"/>
  <c r="AA263" i="3"/>
  <c r="Z263" i="3"/>
  <c r="X263" i="3"/>
  <c r="W263" i="3"/>
  <c r="U263" i="3"/>
  <c r="T263" i="3"/>
  <c r="BC262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D262" i="3"/>
  <c r="AC262" i="3"/>
  <c r="AA262" i="3"/>
  <c r="Z262" i="3"/>
  <c r="X262" i="3"/>
  <c r="W262" i="3"/>
  <c r="U262" i="3"/>
  <c r="T262" i="3"/>
  <c r="BC261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D261" i="3"/>
  <c r="AC261" i="3"/>
  <c r="AA261" i="3"/>
  <c r="Z261" i="3"/>
  <c r="X261" i="3"/>
  <c r="W261" i="3"/>
  <c r="U261" i="3"/>
  <c r="T261" i="3"/>
  <c r="BC260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D260" i="3"/>
  <c r="AC260" i="3"/>
  <c r="AA260" i="3"/>
  <c r="Z260" i="3"/>
  <c r="X260" i="3"/>
  <c r="W260" i="3"/>
  <c r="U260" i="3"/>
  <c r="T260" i="3"/>
  <c r="BC259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D259" i="3"/>
  <c r="AC259" i="3"/>
  <c r="AA259" i="3"/>
  <c r="Z259" i="3"/>
  <c r="X259" i="3"/>
  <c r="W259" i="3"/>
  <c r="U259" i="3"/>
  <c r="T259" i="3"/>
  <c r="BC258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D258" i="3"/>
  <c r="AC258" i="3"/>
  <c r="AA258" i="3"/>
  <c r="Z258" i="3"/>
  <c r="X258" i="3"/>
  <c r="W258" i="3"/>
  <c r="U258" i="3"/>
  <c r="T258" i="3"/>
  <c r="BC257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D257" i="3"/>
  <c r="AC257" i="3"/>
  <c r="AA257" i="3"/>
  <c r="Z257" i="3"/>
  <c r="X257" i="3"/>
  <c r="W257" i="3"/>
  <c r="U257" i="3"/>
  <c r="T257" i="3"/>
  <c r="BC256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D256" i="3"/>
  <c r="AC256" i="3"/>
  <c r="AA256" i="3"/>
  <c r="Z256" i="3"/>
  <c r="X256" i="3"/>
  <c r="W256" i="3"/>
  <c r="U256" i="3"/>
  <c r="T256" i="3"/>
  <c r="BC255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D255" i="3"/>
  <c r="AC255" i="3"/>
  <c r="AA255" i="3"/>
  <c r="Z255" i="3"/>
  <c r="X255" i="3"/>
  <c r="W255" i="3"/>
  <c r="U255" i="3"/>
  <c r="T255" i="3"/>
  <c r="BC254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D254" i="3"/>
  <c r="AC254" i="3"/>
  <c r="AA254" i="3"/>
  <c r="Z254" i="3"/>
  <c r="X254" i="3"/>
  <c r="W254" i="3"/>
  <c r="U254" i="3"/>
  <c r="T254" i="3"/>
  <c r="BC253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D253" i="3"/>
  <c r="AC253" i="3"/>
  <c r="AA253" i="3"/>
  <c r="Z253" i="3"/>
  <c r="X253" i="3"/>
  <c r="W253" i="3"/>
  <c r="U253" i="3"/>
  <c r="T253" i="3"/>
  <c r="BC252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D252" i="3"/>
  <c r="AC252" i="3"/>
  <c r="AA252" i="3"/>
  <c r="Z252" i="3"/>
  <c r="X252" i="3"/>
  <c r="W252" i="3"/>
  <c r="U252" i="3"/>
  <c r="T252" i="3"/>
  <c r="BC251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D251" i="3"/>
  <c r="AC251" i="3"/>
  <c r="AA251" i="3"/>
  <c r="Z251" i="3"/>
  <c r="X251" i="3"/>
  <c r="W251" i="3"/>
  <c r="U251" i="3"/>
  <c r="T251" i="3"/>
  <c r="BC250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D250" i="3"/>
  <c r="AC250" i="3"/>
  <c r="AA250" i="3"/>
  <c r="Z250" i="3"/>
  <c r="X250" i="3"/>
  <c r="W250" i="3"/>
  <c r="U250" i="3"/>
  <c r="T250" i="3"/>
  <c r="BC249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D249" i="3"/>
  <c r="AC249" i="3"/>
  <c r="AA249" i="3"/>
  <c r="Z249" i="3"/>
  <c r="X249" i="3"/>
  <c r="W249" i="3"/>
  <c r="U249" i="3"/>
  <c r="T249" i="3"/>
  <c r="BC248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D248" i="3"/>
  <c r="AC248" i="3"/>
  <c r="AA248" i="3"/>
  <c r="Z248" i="3"/>
  <c r="X248" i="3"/>
  <c r="W248" i="3"/>
  <c r="U248" i="3"/>
  <c r="T248" i="3"/>
  <c r="BC247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D247" i="3"/>
  <c r="AC247" i="3"/>
  <c r="AA247" i="3"/>
  <c r="Z247" i="3"/>
  <c r="X247" i="3"/>
  <c r="W247" i="3"/>
  <c r="U247" i="3"/>
  <c r="T247" i="3"/>
  <c r="BC246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D246" i="3"/>
  <c r="AC246" i="3"/>
  <c r="AA246" i="3"/>
  <c r="Z246" i="3"/>
  <c r="X246" i="3"/>
  <c r="W246" i="3"/>
  <c r="U246" i="3"/>
  <c r="T246" i="3"/>
  <c r="BC245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D245" i="3"/>
  <c r="AC245" i="3"/>
  <c r="AA245" i="3"/>
  <c r="Z245" i="3"/>
  <c r="X245" i="3"/>
  <c r="W245" i="3"/>
  <c r="U245" i="3"/>
  <c r="T245" i="3"/>
  <c r="BC244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D244" i="3"/>
  <c r="AC244" i="3"/>
  <c r="AA244" i="3"/>
  <c r="Z244" i="3"/>
  <c r="X244" i="3"/>
  <c r="W244" i="3"/>
  <c r="U244" i="3"/>
  <c r="T244" i="3"/>
  <c r="BC243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D243" i="3"/>
  <c r="AC243" i="3"/>
  <c r="AA243" i="3"/>
  <c r="Z243" i="3"/>
  <c r="X243" i="3"/>
  <c r="W243" i="3"/>
  <c r="U243" i="3"/>
  <c r="T243" i="3"/>
  <c r="BC242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D242" i="3"/>
  <c r="AC242" i="3"/>
  <c r="AA242" i="3"/>
  <c r="Z242" i="3"/>
  <c r="X242" i="3"/>
  <c r="W242" i="3"/>
  <c r="U242" i="3"/>
  <c r="T242" i="3"/>
  <c r="BC241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D241" i="3"/>
  <c r="AC241" i="3"/>
  <c r="AA241" i="3"/>
  <c r="Z241" i="3"/>
  <c r="X241" i="3"/>
  <c r="W241" i="3"/>
  <c r="U241" i="3"/>
  <c r="T241" i="3"/>
  <c r="BC240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D240" i="3"/>
  <c r="AC240" i="3"/>
  <c r="AA240" i="3"/>
  <c r="Z240" i="3"/>
  <c r="X240" i="3"/>
  <c r="W240" i="3"/>
  <c r="U240" i="3"/>
  <c r="T240" i="3"/>
  <c r="BC239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D239" i="3"/>
  <c r="AC239" i="3"/>
  <c r="AA239" i="3"/>
  <c r="Z239" i="3"/>
  <c r="X239" i="3"/>
  <c r="W239" i="3"/>
  <c r="U239" i="3"/>
  <c r="T239" i="3"/>
  <c r="BC238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D238" i="3"/>
  <c r="AC238" i="3"/>
  <c r="AA238" i="3"/>
  <c r="Z238" i="3"/>
  <c r="X238" i="3"/>
  <c r="W238" i="3"/>
  <c r="U238" i="3"/>
  <c r="T238" i="3"/>
  <c r="BC237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D237" i="3"/>
  <c r="AC237" i="3"/>
  <c r="AA237" i="3"/>
  <c r="Z237" i="3"/>
  <c r="X237" i="3"/>
  <c r="W237" i="3"/>
  <c r="U237" i="3"/>
  <c r="T237" i="3"/>
  <c r="BC236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D236" i="3"/>
  <c r="AC236" i="3"/>
  <c r="AA236" i="3"/>
  <c r="Z236" i="3"/>
  <c r="X236" i="3"/>
  <c r="W236" i="3"/>
  <c r="U236" i="3"/>
  <c r="T236" i="3"/>
  <c r="BC235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D235" i="3"/>
  <c r="AC235" i="3"/>
  <c r="AA235" i="3"/>
  <c r="Z235" i="3"/>
  <c r="X235" i="3"/>
  <c r="W235" i="3"/>
  <c r="U235" i="3"/>
  <c r="T235" i="3"/>
  <c r="BC234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D234" i="3"/>
  <c r="AC234" i="3"/>
  <c r="AA234" i="3"/>
  <c r="Z234" i="3"/>
  <c r="X234" i="3"/>
  <c r="W234" i="3"/>
  <c r="U234" i="3"/>
  <c r="T234" i="3"/>
  <c r="BC233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D233" i="3"/>
  <c r="AC233" i="3"/>
  <c r="AA233" i="3"/>
  <c r="Z233" i="3"/>
  <c r="X233" i="3"/>
  <c r="W233" i="3"/>
  <c r="U233" i="3"/>
  <c r="T233" i="3"/>
  <c r="BC232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D232" i="3"/>
  <c r="AC232" i="3"/>
  <c r="AA232" i="3"/>
  <c r="Z232" i="3"/>
  <c r="X232" i="3"/>
  <c r="W232" i="3"/>
  <c r="U232" i="3"/>
  <c r="T232" i="3"/>
  <c r="BC231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D231" i="3"/>
  <c r="AC231" i="3"/>
  <c r="AA231" i="3"/>
  <c r="Z231" i="3"/>
  <c r="X231" i="3"/>
  <c r="W231" i="3"/>
  <c r="U231" i="3"/>
  <c r="T231" i="3"/>
  <c r="BC230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D230" i="3"/>
  <c r="AC230" i="3"/>
  <c r="AA230" i="3"/>
  <c r="Z230" i="3"/>
  <c r="X230" i="3"/>
  <c r="W230" i="3"/>
  <c r="U230" i="3"/>
  <c r="T230" i="3"/>
  <c r="BC229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D229" i="3"/>
  <c r="AC229" i="3"/>
  <c r="AA229" i="3"/>
  <c r="Z229" i="3"/>
  <c r="X229" i="3"/>
  <c r="W229" i="3"/>
  <c r="U229" i="3"/>
  <c r="T229" i="3"/>
  <c r="BC228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D228" i="3"/>
  <c r="AC228" i="3"/>
  <c r="AA228" i="3"/>
  <c r="Z228" i="3"/>
  <c r="X228" i="3"/>
  <c r="W228" i="3"/>
  <c r="U228" i="3"/>
  <c r="T228" i="3"/>
  <c r="BC227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D227" i="3"/>
  <c r="AC227" i="3"/>
  <c r="AA227" i="3"/>
  <c r="Z227" i="3"/>
  <c r="X227" i="3"/>
  <c r="W227" i="3"/>
  <c r="U227" i="3"/>
  <c r="T227" i="3"/>
  <c r="BC226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D226" i="3"/>
  <c r="AC226" i="3"/>
  <c r="AA226" i="3"/>
  <c r="Z226" i="3"/>
  <c r="X226" i="3"/>
  <c r="W226" i="3"/>
  <c r="U226" i="3"/>
  <c r="T226" i="3"/>
  <c r="BC225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D225" i="3"/>
  <c r="AC225" i="3"/>
  <c r="AA225" i="3"/>
  <c r="Z225" i="3"/>
  <c r="X225" i="3"/>
  <c r="W225" i="3"/>
  <c r="U225" i="3"/>
  <c r="T225" i="3"/>
  <c r="BC224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D224" i="3"/>
  <c r="AC224" i="3"/>
  <c r="AA224" i="3"/>
  <c r="Z224" i="3"/>
  <c r="X224" i="3"/>
  <c r="W224" i="3"/>
  <c r="U224" i="3"/>
  <c r="T224" i="3"/>
  <c r="BC223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D223" i="3"/>
  <c r="AC223" i="3"/>
  <c r="AA223" i="3"/>
  <c r="Z223" i="3"/>
  <c r="X223" i="3"/>
  <c r="W223" i="3"/>
  <c r="U223" i="3"/>
  <c r="T223" i="3"/>
  <c r="BC222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D222" i="3"/>
  <c r="AC222" i="3"/>
  <c r="AA222" i="3"/>
  <c r="Z222" i="3"/>
  <c r="X222" i="3"/>
  <c r="W222" i="3"/>
  <c r="U222" i="3"/>
  <c r="T222" i="3"/>
  <c r="BC221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D221" i="3"/>
  <c r="AC221" i="3"/>
  <c r="AA221" i="3"/>
  <c r="Z221" i="3"/>
  <c r="X221" i="3"/>
  <c r="W221" i="3"/>
  <c r="U221" i="3"/>
  <c r="T221" i="3"/>
  <c r="BC220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D220" i="3"/>
  <c r="AC220" i="3"/>
  <c r="AA220" i="3"/>
  <c r="Z220" i="3"/>
  <c r="X220" i="3"/>
  <c r="W220" i="3"/>
  <c r="U220" i="3"/>
  <c r="T220" i="3"/>
  <c r="BC219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D219" i="3"/>
  <c r="AC219" i="3"/>
  <c r="AA219" i="3"/>
  <c r="Z219" i="3"/>
  <c r="X219" i="3"/>
  <c r="W219" i="3"/>
  <c r="U219" i="3"/>
  <c r="T219" i="3"/>
  <c r="BC218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D218" i="3"/>
  <c r="AC218" i="3"/>
  <c r="AA218" i="3"/>
  <c r="Z218" i="3"/>
  <c r="X218" i="3"/>
  <c r="W218" i="3"/>
  <c r="U218" i="3"/>
  <c r="T218" i="3"/>
  <c r="BC217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D217" i="3"/>
  <c r="AC217" i="3"/>
  <c r="AA217" i="3"/>
  <c r="Z217" i="3"/>
  <c r="X217" i="3"/>
  <c r="W217" i="3"/>
  <c r="U217" i="3"/>
  <c r="T217" i="3"/>
  <c r="BC216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D216" i="3"/>
  <c r="AC216" i="3"/>
  <c r="AA216" i="3"/>
  <c r="Z216" i="3"/>
  <c r="X216" i="3"/>
  <c r="W216" i="3"/>
  <c r="U216" i="3"/>
  <c r="T216" i="3"/>
  <c r="BC215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D215" i="3"/>
  <c r="AC215" i="3"/>
  <c r="AA215" i="3"/>
  <c r="Z215" i="3"/>
  <c r="X215" i="3"/>
  <c r="W215" i="3"/>
  <c r="U215" i="3"/>
  <c r="T215" i="3"/>
  <c r="BC214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D214" i="3"/>
  <c r="AC214" i="3"/>
  <c r="AA214" i="3"/>
  <c r="Z214" i="3"/>
  <c r="X214" i="3"/>
  <c r="W214" i="3"/>
  <c r="U214" i="3"/>
  <c r="T214" i="3"/>
  <c r="BC213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D213" i="3"/>
  <c r="AC213" i="3"/>
  <c r="AA213" i="3"/>
  <c r="Z213" i="3"/>
  <c r="X213" i="3"/>
  <c r="W213" i="3"/>
  <c r="U213" i="3"/>
  <c r="T213" i="3"/>
  <c r="BC212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D212" i="3"/>
  <c r="AC212" i="3"/>
  <c r="AA212" i="3"/>
  <c r="Z212" i="3"/>
  <c r="X212" i="3"/>
  <c r="W212" i="3"/>
  <c r="U212" i="3"/>
  <c r="T212" i="3"/>
  <c r="BC211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D211" i="3"/>
  <c r="AC211" i="3"/>
  <c r="AA211" i="3"/>
  <c r="Z211" i="3"/>
  <c r="X211" i="3"/>
  <c r="W211" i="3"/>
  <c r="U211" i="3"/>
  <c r="T211" i="3"/>
  <c r="BC210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D210" i="3"/>
  <c r="AC210" i="3"/>
  <c r="AA210" i="3"/>
  <c r="Z210" i="3"/>
  <c r="X210" i="3"/>
  <c r="W210" i="3"/>
  <c r="U210" i="3"/>
  <c r="T210" i="3"/>
  <c r="BC209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D209" i="3"/>
  <c r="AC209" i="3"/>
  <c r="AA209" i="3"/>
  <c r="Z209" i="3"/>
  <c r="X209" i="3"/>
  <c r="W209" i="3"/>
  <c r="U209" i="3"/>
  <c r="T209" i="3"/>
  <c r="BC208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D208" i="3"/>
  <c r="AC208" i="3"/>
  <c r="AA208" i="3"/>
  <c r="Z208" i="3"/>
  <c r="X208" i="3"/>
  <c r="W208" i="3"/>
  <c r="U208" i="3"/>
  <c r="T208" i="3"/>
  <c r="BC207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D207" i="3"/>
  <c r="AC207" i="3"/>
  <c r="AA207" i="3"/>
  <c r="Z207" i="3"/>
  <c r="X207" i="3"/>
  <c r="W207" i="3"/>
  <c r="U207" i="3"/>
  <c r="T207" i="3"/>
  <c r="BC206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D206" i="3"/>
  <c r="AC206" i="3"/>
  <c r="AA206" i="3"/>
  <c r="Z206" i="3"/>
  <c r="X206" i="3"/>
  <c r="W206" i="3"/>
  <c r="U206" i="3"/>
  <c r="T206" i="3"/>
  <c r="BC205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D205" i="3"/>
  <c r="AC205" i="3"/>
  <c r="AA205" i="3"/>
  <c r="Z205" i="3"/>
  <c r="X205" i="3"/>
  <c r="W205" i="3"/>
  <c r="U205" i="3"/>
  <c r="T205" i="3"/>
  <c r="BC204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D204" i="3"/>
  <c r="AC204" i="3"/>
  <c r="AA204" i="3"/>
  <c r="Z204" i="3"/>
  <c r="X204" i="3"/>
  <c r="W204" i="3"/>
  <c r="U204" i="3"/>
  <c r="T204" i="3"/>
  <c r="BC203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D203" i="3"/>
  <c r="AC203" i="3"/>
  <c r="AA203" i="3"/>
  <c r="Z203" i="3"/>
  <c r="X203" i="3"/>
  <c r="W203" i="3"/>
  <c r="U203" i="3"/>
  <c r="T203" i="3"/>
  <c r="BC202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D202" i="3"/>
  <c r="AC202" i="3"/>
  <c r="AA202" i="3"/>
  <c r="Z202" i="3"/>
  <c r="X202" i="3"/>
  <c r="W202" i="3"/>
  <c r="U202" i="3"/>
  <c r="T202" i="3"/>
  <c r="BC201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D201" i="3"/>
  <c r="AC201" i="3"/>
  <c r="AA201" i="3"/>
  <c r="Z201" i="3"/>
  <c r="X201" i="3"/>
  <c r="W201" i="3"/>
  <c r="U201" i="3"/>
  <c r="T201" i="3"/>
  <c r="BC200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D200" i="3"/>
  <c r="AC200" i="3"/>
  <c r="AA200" i="3"/>
  <c r="Z200" i="3"/>
  <c r="X200" i="3"/>
  <c r="W200" i="3"/>
  <c r="U200" i="3"/>
  <c r="T200" i="3"/>
  <c r="BC199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D199" i="3"/>
  <c r="AC199" i="3"/>
  <c r="AA199" i="3"/>
  <c r="Z199" i="3"/>
  <c r="X199" i="3"/>
  <c r="W199" i="3"/>
  <c r="U199" i="3"/>
  <c r="T199" i="3"/>
  <c r="BC198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D198" i="3"/>
  <c r="AC198" i="3"/>
  <c r="AA198" i="3"/>
  <c r="Z198" i="3"/>
  <c r="X198" i="3"/>
  <c r="W198" i="3"/>
  <c r="U198" i="3"/>
  <c r="T198" i="3"/>
  <c r="BC197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D197" i="3"/>
  <c r="AC197" i="3"/>
  <c r="AA197" i="3"/>
  <c r="Z197" i="3"/>
  <c r="X197" i="3"/>
  <c r="W197" i="3"/>
  <c r="U197" i="3"/>
  <c r="T197" i="3"/>
  <c r="BC196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D196" i="3"/>
  <c r="AC196" i="3"/>
  <c r="AA196" i="3"/>
  <c r="Z196" i="3"/>
  <c r="X196" i="3"/>
  <c r="W196" i="3"/>
  <c r="U196" i="3"/>
  <c r="T196" i="3"/>
  <c r="BC195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D195" i="3"/>
  <c r="AC195" i="3"/>
  <c r="AA195" i="3"/>
  <c r="Z195" i="3"/>
  <c r="X195" i="3"/>
  <c r="W195" i="3"/>
  <c r="U195" i="3"/>
  <c r="T195" i="3"/>
  <c r="BC194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D194" i="3"/>
  <c r="AC194" i="3"/>
  <c r="AA194" i="3"/>
  <c r="Z194" i="3"/>
  <c r="X194" i="3"/>
  <c r="W194" i="3"/>
  <c r="U194" i="3"/>
  <c r="T194" i="3"/>
  <c r="BC193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D193" i="3"/>
  <c r="AC193" i="3"/>
  <c r="AA193" i="3"/>
  <c r="Z193" i="3"/>
  <c r="X193" i="3"/>
  <c r="W193" i="3"/>
  <c r="U193" i="3"/>
  <c r="T193" i="3"/>
  <c r="BC192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D192" i="3"/>
  <c r="AC192" i="3"/>
  <c r="AA192" i="3"/>
  <c r="Z192" i="3"/>
  <c r="X192" i="3"/>
  <c r="W192" i="3"/>
  <c r="U192" i="3"/>
  <c r="T192" i="3"/>
  <c r="BC191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D191" i="3"/>
  <c r="AC191" i="3"/>
  <c r="AA191" i="3"/>
  <c r="Z191" i="3"/>
  <c r="X191" i="3"/>
  <c r="W191" i="3"/>
  <c r="U191" i="3"/>
  <c r="T191" i="3"/>
  <c r="BC190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D190" i="3"/>
  <c r="AC190" i="3"/>
  <c r="AA190" i="3"/>
  <c r="Z190" i="3"/>
  <c r="X190" i="3"/>
  <c r="W190" i="3"/>
  <c r="U190" i="3"/>
  <c r="T190" i="3"/>
  <c r="BC189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D189" i="3"/>
  <c r="AC189" i="3"/>
  <c r="AA189" i="3"/>
  <c r="Z189" i="3"/>
  <c r="X189" i="3"/>
  <c r="W189" i="3"/>
  <c r="U189" i="3"/>
  <c r="T189" i="3"/>
  <c r="BC188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D188" i="3"/>
  <c r="AC188" i="3"/>
  <c r="AA188" i="3"/>
  <c r="Z188" i="3"/>
  <c r="X188" i="3"/>
  <c r="W188" i="3"/>
  <c r="U188" i="3"/>
  <c r="T188" i="3"/>
  <c r="BC187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D187" i="3"/>
  <c r="AC187" i="3"/>
  <c r="AA187" i="3"/>
  <c r="Z187" i="3"/>
  <c r="X187" i="3"/>
  <c r="W187" i="3"/>
  <c r="U187" i="3"/>
  <c r="T187" i="3"/>
  <c r="BC186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D186" i="3"/>
  <c r="AC186" i="3"/>
  <c r="AA186" i="3"/>
  <c r="Z186" i="3"/>
  <c r="X186" i="3"/>
  <c r="W186" i="3"/>
  <c r="U186" i="3"/>
  <c r="T186" i="3"/>
  <c r="BC185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D185" i="3"/>
  <c r="AC185" i="3"/>
  <c r="AA185" i="3"/>
  <c r="Z185" i="3"/>
  <c r="X185" i="3"/>
  <c r="W185" i="3"/>
  <c r="U185" i="3"/>
  <c r="T185" i="3"/>
  <c r="V185" i="3" s="1"/>
  <c r="BC184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D184" i="3"/>
  <c r="AC184" i="3"/>
  <c r="AA184" i="3"/>
  <c r="Z184" i="3"/>
  <c r="X184" i="3"/>
  <c r="W184" i="3"/>
  <c r="U184" i="3"/>
  <c r="T184" i="3"/>
  <c r="BC183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D183" i="3"/>
  <c r="AC183" i="3"/>
  <c r="AA183" i="3"/>
  <c r="Z183" i="3"/>
  <c r="X183" i="3"/>
  <c r="W183" i="3"/>
  <c r="U183" i="3"/>
  <c r="T183" i="3"/>
  <c r="BC182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D182" i="3"/>
  <c r="AC182" i="3"/>
  <c r="AA182" i="3"/>
  <c r="Z182" i="3"/>
  <c r="X182" i="3"/>
  <c r="W182" i="3"/>
  <c r="U182" i="3"/>
  <c r="T182" i="3"/>
  <c r="BC181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D181" i="3"/>
  <c r="AC181" i="3"/>
  <c r="AA181" i="3"/>
  <c r="Z181" i="3"/>
  <c r="X181" i="3"/>
  <c r="W181" i="3"/>
  <c r="U181" i="3"/>
  <c r="T181" i="3"/>
  <c r="BC180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D180" i="3"/>
  <c r="AC180" i="3"/>
  <c r="AA180" i="3"/>
  <c r="Z180" i="3"/>
  <c r="X180" i="3"/>
  <c r="W180" i="3"/>
  <c r="U180" i="3"/>
  <c r="T180" i="3"/>
  <c r="BC179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D179" i="3"/>
  <c r="AC179" i="3"/>
  <c r="AA179" i="3"/>
  <c r="Z179" i="3"/>
  <c r="X179" i="3"/>
  <c r="W179" i="3"/>
  <c r="U179" i="3"/>
  <c r="T179" i="3"/>
  <c r="BC178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D178" i="3"/>
  <c r="AC178" i="3"/>
  <c r="AA178" i="3"/>
  <c r="Z178" i="3"/>
  <c r="X178" i="3"/>
  <c r="W178" i="3"/>
  <c r="U178" i="3"/>
  <c r="T178" i="3"/>
  <c r="BC177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D177" i="3"/>
  <c r="AC177" i="3"/>
  <c r="AA177" i="3"/>
  <c r="Z177" i="3"/>
  <c r="X177" i="3"/>
  <c r="W177" i="3"/>
  <c r="U177" i="3"/>
  <c r="T177" i="3"/>
  <c r="BC176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D176" i="3"/>
  <c r="AC176" i="3"/>
  <c r="AA176" i="3"/>
  <c r="Z176" i="3"/>
  <c r="X176" i="3"/>
  <c r="W176" i="3"/>
  <c r="U176" i="3"/>
  <c r="T176" i="3"/>
  <c r="BC175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D175" i="3"/>
  <c r="AC175" i="3"/>
  <c r="AA175" i="3"/>
  <c r="Z175" i="3"/>
  <c r="X175" i="3"/>
  <c r="W175" i="3"/>
  <c r="U175" i="3"/>
  <c r="T175" i="3"/>
  <c r="BC174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D174" i="3"/>
  <c r="AC174" i="3"/>
  <c r="AA174" i="3"/>
  <c r="Z174" i="3"/>
  <c r="X174" i="3"/>
  <c r="W174" i="3"/>
  <c r="U174" i="3"/>
  <c r="T174" i="3"/>
  <c r="BC173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D173" i="3"/>
  <c r="AC173" i="3"/>
  <c r="AA173" i="3"/>
  <c r="Z173" i="3"/>
  <c r="X173" i="3"/>
  <c r="W173" i="3"/>
  <c r="U173" i="3"/>
  <c r="T173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D172" i="3"/>
  <c r="AC172" i="3"/>
  <c r="AA172" i="3"/>
  <c r="Z172" i="3"/>
  <c r="X172" i="3"/>
  <c r="W172" i="3"/>
  <c r="U172" i="3"/>
  <c r="T172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D171" i="3"/>
  <c r="AC171" i="3"/>
  <c r="AA171" i="3"/>
  <c r="Z171" i="3"/>
  <c r="X171" i="3"/>
  <c r="W171" i="3"/>
  <c r="U171" i="3"/>
  <c r="T171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D170" i="3"/>
  <c r="AC170" i="3"/>
  <c r="AA170" i="3"/>
  <c r="Z170" i="3"/>
  <c r="X170" i="3"/>
  <c r="W170" i="3"/>
  <c r="U170" i="3"/>
  <c r="T170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D169" i="3"/>
  <c r="AC169" i="3"/>
  <c r="AA169" i="3"/>
  <c r="Z169" i="3"/>
  <c r="X169" i="3"/>
  <c r="W169" i="3"/>
  <c r="U169" i="3"/>
  <c r="T169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D168" i="3"/>
  <c r="AC168" i="3"/>
  <c r="AA168" i="3"/>
  <c r="Z168" i="3"/>
  <c r="X168" i="3"/>
  <c r="W168" i="3"/>
  <c r="U168" i="3"/>
  <c r="T168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D167" i="3"/>
  <c r="AC167" i="3"/>
  <c r="AA167" i="3"/>
  <c r="Z167" i="3"/>
  <c r="X167" i="3"/>
  <c r="W167" i="3"/>
  <c r="U167" i="3"/>
  <c r="T167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D166" i="3"/>
  <c r="AC166" i="3"/>
  <c r="AA166" i="3"/>
  <c r="Z166" i="3"/>
  <c r="X166" i="3"/>
  <c r="W166" i="3"/>
  <c r="U166" i="3"/>
  <c r="T166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D165" i="3"/>
  <c r="AC165" i="3"/>
  <c r="AA165" i="3"/>
  <c r="Z165" i="3"/>
  <c r="X165" i="3"/>
  <c r="W165" i="3"/>
  <c r="U165" i="3"/>
  <c r="T165" i="3"/>
  <c r="BC164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D164" i="3"/>
  <c r="AC164" i="3"/>
  <c r="AA164" i="3"/>
  <c r="Z164" i="3"/>
  <c r="X164" i="3"/>
  <c r="W164" i="3"/>
  <c r="U164" i="3"/>
  <c r="T164" i="3"/>
  <c r="BC163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D163" i="3"/>
  <c r="AC163" i="3"/>
  <c r="AA163" i="3"/>
  <c r="Z163" i="3"/>
  <c r="X163" i="3"/>
  <c r="W163" i="3"/>
  <c r="U163" i="3"/>
  <c r="T163" i="3"/>
  <c r="BC162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D162" i="3"/>
  <c r="AC162" i="3"/>
  <c r="AA162" i="3"/>
  <c r="Z162" i="3"/>
  <c r="X162" i="3"/>
  <c r="W162" i="3"/>
  <c r="U162" i="3"/>
  <c r="T162" i="3"/>
  <c r="BC161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D161" i="3"/>
  <c r="AC161" i="3"/>
  <c r="AA161" i="3"/>
  <c r="Z161" i="3"/>
  <c r="X161" i="3"/>
  <c r="W161" i="3"/>
  <c r="U161" i="3"/>
  <c r="T161" i="3"/>
  <c r="BC160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D160" i="3"/>
  <c r="AC160" i="3"/>
  <c r="AA160" i="3"/>
  <c r="Z160" i="3"/>
  <c r="X160" i="3"/>
  <c r="W160" i="3"/>
  <c r="U160" i="3"/>
  <c r="T160" i="3"/>
  <c r="BC159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D159" i="3"/>
  <c r="AC159" i="3"/>
  <c r="AA159" i="3"/>
  <c r="Z159" i="3"/>
  <c r="X159" i="3"/>
  <c r="W159" i="3"/>
  <c r="U159" i="3"/>
  <c r="T159" i="3"/>
  <c r="BC158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D158" i="3"/>
  <c r="AC158" i="3"/>
  <c r="AA158" i="3"/>
  <c r="Z158" i="3"/>
  <c r="X158" i="3"/>
  <c r="W158" i="3"/>
  <c r="U158" i="3"/>
  <c r="T158" i="3"/>
  <c r="BC157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D157" i="3"/>
  <c r="AC157" i="3"/>
  <c r="AA157" i="3"/>
  <c r="Z157" i="3"/>
  <c r="X157" i="3"/>
  <c r="W157" i="3"/>
  <c r="U157" i="3"/>
  <c r="T157" i="3"/>
  <c r="BC156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D156" i="3"/>
  <c r="AC156" i="3"/>
  <c r="AA156" i="3"/>
  <c r="Z156" i="3"/>
  <c r="X156" i="3"/>
  <c r="W156" i="3"/>
  <c r="U156" i="3"/>
  <c r="T156" i="3"/>
  <c r="BC155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D155" i="3"/>
  <c r="AC155" i="3"/>
  <c r="AA155" i="3"/>
  <c r="Z155" i="3"/>
  <c r="X155" i="3"/>
  <c r="W155" i="3"/>
  <c r="U155" i="3"/>
  <c r="T155" i="3"/>
  <c r="BC154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D154" i="3"/>
  <c r="AC154" i="3"/>
  <c r="AA154" i="3"/>
  <c r="Z154" i="3"/>
  <c r="X154" i="3"/>
  <c r="W154" i="3"/>
  <c r="U154" i="3"/>
  <c r="T154" i="3"/>
  <c r="BC153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D153" i="3"/>
  <c r="AC153" i="3"/>
  <c r="AA153" i="3"/>
  <c r="Z153" i="3"/>
  <c r="X153" i="3"/>
  <c r="W153" i="3"/>
  <c r="U153" i="3"/>
  <c r="T153" i="3"/>
  <c r="BC152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D152" i="3"/>
  <c r="AC152" i="3"/>
  <c r="AA152" i="3"/>
  <c r="Z152" i="3"/>
  <c r="X152" i="3"/>
  <c r="W152" i="3"/>
  <c r="U152" i="3"/>
  <c r="T152" i="3"/>
  <c r="BC151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D151" i="3"/>
  <c r="AC151" i="3"/>
  <c r="AA151" i="3"/>
  <c r="Z151" i="3"/>
  <c r="X151" i="3"/>
  <c r="W151" i="3"/>
  <c r="U151" i="3"/>
  <c r="T151" i="3"/>
  <c r="BC150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D150" i="3"/>
  <c r="AC150" i="3"/>
  <c r="AA150" i="3"/>
  <c r="Z150" i="3"/>
  <c r="X150" i="3"/>
  <c r="W150" i="3"/>
  <c r="U150" i="3"/>
  <c r="T150" i="3"/>
  <c r="BC149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D149" i="3"/>
  <c r="AC149" i="3"/>
  <c r="AA149" i="3"/>
  <c r="Z149" i="3"/>
  <c r="X149" i="3"/>
  <c r="W149" i="3"/>
  <c r="U149" i="3"/>
  <c r="T149" i="3"/>
  <c r="BC148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D148" i="3"/>
  <c r="AC148" i="3"/>
  <c r="AA148" i="3"/>
  <c r="Z148" i="3"/>
  <c r="X148" i="3"/>
  <c r="W148" i="3"/>
  <c r="U148" i="3"/>
  <c r="T148" i="3"/>
  <c r="BC147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D147" i="3"/>
  <c r="AC147" i="3"/>
  <c r="AA147" i="3"/>
  <c r="Z147" i="3"/>
  <c r="X147" i="3"/>
  <c r="W147" i="3"/>
  <c r="U147" i="3"/>
  <c r="T147" i="3"/>
  <c r="BC146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D146" i="3"/>
  <c r="AC146" i="3"/>
  <c r="AA146" i="3"/>
  <c r="Z146" i="3"/>
  <c r="X146" i="3"/>
  <c r="W146" i="3"/>
  <c r="U146" i="3"/>
  <c r="T146" i="3"/>
  <c r="BC145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D145" i="3"/>
  <c r="AC145" i="3"/>
  <c r="AA145" i="3"/>
  <c r="Z145" i="3"/>
  <c r="X145" i="3"/>
  <c r="W145" i="3"/>
  <c r="U145" i="3"/>
  <c r="T145" i="3"/>
  <c r="BC144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D144" i="3"/>
  <c r="AC144" i="3"/>
  <c r="AA144" i="3"/>
  <c r="Z144" i="3"/>
  <c r="X144" i="3"/>
  <c r="W144" i="3"/>
  <c r="U144" i="3"/>
  <c r="T144" i="3"/>
  <c r="BC143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D143" i="3"/>
  <c r="AC143" i="3"/>
  <c r="AA143" i="3"/>
  <c r="Z143" i="3"/>
  <c r="X143" i="3"/>
  <c r="W143" i="3"/>
  <c r="U143" i="3"/>
  <c r="T143" i="3"/>
  <c r="BC142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D142" i="3"/>
  <c r="AC142" i="3"/>
  <c r="AA142" i="3"/>
  <c r="Z142" i="3"/>
  <c r="X142" i="3"/>
  <c r="W142" i="3"/>
  <c r="U142" i="3"/>
  <c r="T142" i="3"/>
  <c r="BC141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D141" i="3"/>
  <c r="AC141" i="3"/>
  <c r="AA141" i="3"/>
  <c r="Z141" i="3"/>
  <c r="X141" i="3"/>
  <c r="W141" i="3"/>
  <c r="U141" i="3"/>
  <c r="T141" i="3"/>
  <c r="BC140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D140" i="3"/>
  <c r="AC140" i="3"/>
  <c r="AA140" i="3"/>
  <c r="Z140" i="3"/>
  <c r="X140" i="3"/>
  <c r="W140" i="3"/>
  <c r="U140" i="3"/>
  <c r="T140" i="3"/>
  <c r="BC139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D139" i="3"/>
  <c r="AC139" i="3"/>
  <c r="AA139" i="3"/>
  <c r="Z139" i="3"/>
  <c r="X139" i="3"/>
  <c r="W139" i="3"/>
  <c r="U139" i="3"/>
  <c r="T139" i="3"/>
  <c r="BC138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D138" i="3"/>
  <c r="AC138" i="3"/>
  <c r="AA138" i="3"/>
  <c r="Z138" i="3"/>
  <c r="X138" i="3"/>
  <c r="W138" i="3"/>
  <c r="U138" i="3"/>
  <c r="T138" i="3"/>
  <c r="BC137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D137" i="3"/>
  <c r="AC137" i="3"/>
  <c r="AA137" i="3"/>
  <c r="Z137" i="3"/>
  <c r="X137" i="3"/>
  <c r="W137" i="3"/>
  <c r="U137" i="3"/>
  <c r="T137" i="3"/>
  <c r="BC136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D136" i="3"/>
  <c r="AC136" i="3"/>
  <c r="AA136" i="3"/>
  <c r="Z136" i="3"/>
  <c r="X136" i="3"/>
  <c r="W136" i="3"/>
  <c r="U136" i="3"/>
  <c r="T136" i="3"/>
  <c r="BC135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D135" i="3"/>
  <c r="AC135" i="3"/>
  <c r="AA135" i="3"/>
  <c r="Z135" i="3"/>
  <c r="X135" i="3"/>
  <c r="W135" i="3"/>
  <c r="U135" i="3"/>
  <c r="T135" i="3"/>
  <c r="BC134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D134" i="3"/>
  <c r="AC134" i="3"/>
  <c r="AA134" i="3"/>
  <c r="Z134" i="3"/>
  <c r="X134" i="3"/>
  <c r="W134" i="3"/>
  <c r="U134" i="3"/>
  <c r="T134" i="3"/>
  <c r="BC133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D133" i="3"/>
  <c r="AC133" i="3"/>
  <c r="AA133" i="3"/>
  <c r="Z133" i="3"/>
  <c r="X133" i="3"/>
  <c r="W133" i="3"/>
  <c r="U133" i="3"/>
  <c r="T133" i="3"/>
  <c r="BC132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D132" i="3"/>
  <c r="AC132" i="3"/>
  <c r="AA132" i="3"/>
  <c r="Z132" i="3"/>
  <c r="X132" i="3"/>
  <c r="W132" i="3"/>
  <c r="U132" i="3"/>
  <c r="T132" i="3"/>
  <c r="BC131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D131" i="3"/>
  <c r="AC131" i="3"/>
  <c r="AA131" i="3"/>
  <c r="Z131" i="3"/>
  <c r="X131" i="3"/>
  <c r="W131" i="3"/>
  <c r="U131" i="3"/>
  <c r="T131" i="3"/>
  <c r="BC130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D130" i="3"/>
  <c r="AC130" i="3"/>
  <c r="AA130" i="3"/>
  <c r="Z130" i="3"/>
  <c r="X130" i="3"/>
  <c r="W130" i="3"/>
  <c r="U130" i="3"/>
  <c r="T130" i="3"/>
  <c r="BC129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D129" i="3"/>
  <c r="AC129" i="3"/>
  <c r="AA129" i="3"/>
  <c r="Z129" i="3"/>
  <c r="X129" i="3"/>
  <c r="W129" i="3"/>
  <c r="U129" i="3"/>
  <c r="T129" i="3"/>
  <c r="BC128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D128" i="3"/>
  <c r="AC128" i="3"/>
  <c r="AA128" i="3"/>
  <c r="Z128" i="3"/>
  <c r="X128" i="3"/>
  <c r="W128" i="3"/>
  <c r="U128" i="3"/>
  <c r="T128" i="3"/>
  <c r="BC127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D127" i="3"/>
  <c r="AC127" i="3"/>
  <c r="AA127" i="3"/>
  <c r="Z127" i="3"/>
  <c r="X127" i="3"/>
  <c r="W127" i="3"/>
  <c r="U127" i="3"/>
  <c r="T127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D126" i="3"/>
  <c r="AC126" i="3"/>
  <c r="AA126" i="3"/>
  <c r="Z126" i="3"/>
  <c r="X126" i="3"/>
  <c r="W126" i="3"/>
  <c r="U126" i="3"/>
  <c r="T126" i="3"/>
  <c r="BC125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D125" i="3"/>
  <c r="AC125" i="3"/>
  <c r="AA125" i="3"/>
  <c r="Z125" i="3"/>
  <c r="X125" i="3"/>
  <c r="W125" i="3"/>
  <c r="U125" i="3"/>
  <c r="T125" i="3"/>
  <c r="BC124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D124" i="3"/>
  <c r="AC124" i="3"/>
  <c r="AA124" i="3"/>
  <c r="Z124" i="3"/>
  <c r="X124" i="3"/>
  <c r="W124" i="3"/>
  <c r="U124" i="3"/>
  <c r="T124" i="3"/>
  <c r="BC123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D123" i="3"/>
  <c r="AC123" i="3"/>
  <c r="AA123" i="3"/>
  <c r="Z123" i="3"/>
  <c r="X123" i="3"/>
  <c r="W123" i="3"/>
  <c r="U123" i="3"/>
  <c r="T123" i="3"/>
  <c r="BC122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D122" i="3"/>
  <c r="AC122" i="3"/>
  <c r="AA122" i="3"/>
  <c r="Z122" i="3"/>
  <c r="X122" i="3"/>
  <c r="W122" i="3"/>
  <c r="U122" i="3"/>
  <c r="T122" i="3"/>
  <c r="BC121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D121" i="3"/>
  <c r="AC121" i="3"/>
  <c r="AA121" i="3"/>
  <c r="Z121" i="3"/>
  <c r="X121" i="3"/>
  <c r="W121" i="3"/>
  <c r="U121" i="3"/>
  <c r="T121" i="3"/>
  <c r="BC120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D120" i="3"/>
  <c r="AC120" i="3"/>
  <c r="AA120" i="3"/>
  <c r="Z120" i="3"/>
  <c r="X120" i="3"/>
  <c r="W120" i="3"/>
  <c r="U120" i="3"/>
  <c r="T120" i="3"/>
  <c r="BC119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D119" i="3"/>
  <c r="AC119" i="3"/>
  <c r="AA119" i="3"/>
  <c r="Z119" i="3"/>
  <c r="X119" i="3"/>
  <c r="W119" i="3"/>
  <c r="U119" i="3"/>
  <c r="T119" i="3"/>
  <c r="V119" i="3" s="1"/>
  <c r="BC118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D118" i="3"/>
  <c r="AC118" i="3"/>
  <c r="AA118" i="3"/>
  <c r="Z118" i="3"/>
  <c r="X118" i="3"/>
  <c r="W118" i="3"/>
  <c r="U118" i="3"/>
  <c r="T118" i="3"/>
  <c r="BC117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D117" i="3"/>
  <c r="AC117" i="3"/>
  <c r="AA117" i="3"/>
  <c r="Z117" i="3"/>
  <c r="X117" i="3"/>
  <c r="W117" i="3"/>
  <c r="U117" i="3"/>
  <c r="T117" i="3"/>
  <c r="BC116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D116" i="3"/>
  <c r="AC116" i="3"/>
  <c r="AA116" i="3"/>
  <c r="Z116" i="3"/>
  <c r="X116" i="3"/>
  <c r="W116" i="3"/>
  <c r="U116" i="3"/>
  <c r="T116" i="3"/>
  <c r="BC115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D115" i="3"/>
  <c r="AC115" i="3"/>
  <c r="AA115" i="3"/>
  <c r="Z115" i="3"/>
  <c r="X115" i="3"/>
  <c r="W115" i="3"/>
  <c r="U115" i="3"/>
  <c r="T115" i="3"/>
  <c r="BC114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D114" i="3"/>
  <c r="AC114" i="3"/>
  <c r="AA114" i="3"/>
  <c r="Z114" i="3"/>
  <c r="X114" i="3"/>
  <c r="W114" i="3"/>
  <c r="U114" i="3"/>
  <c r="T114" i="3"/>
  <c r="BC113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D113" i="3"/>
  <c r="AC113" i="3"/>
  <c r="AA113" i="3"/>
  <c r="Z113" i="3"/>
  <c r="X113" i="3"/>
  <c r="W113" i="3"/>
  <c r="U113" i="3"/>
  <c r="T113" i="3"/>
  <c r="BC112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D112" i="3"/>
  <c r="AC112" i="3"/>
  <c r="AA112" i="3"/>
  <c r="Z112" i="3"/>
  <c r="X112" i="3"/>
  <c r="W112" i="3"/>
  <c r="U112" i="3"/>
  <c r="T112" i="3"/>
  <c r="BC111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D111" i="3"/>
  <c r="AC111" i="3"/>
  <c r="AA111" i="3"/>
  <c r="Z111" i="3"/>
  <c r="X111" i="3"/>
  <c r="W111" i="3"/>
  <c r="U111" i="3"/>
  <c r="T111" i="3"/>
  <c r="BC110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D110" i="3"/>
  <c r="AC110" i="3"/>
  <c r="AA110" i="3"/>
  <c r="Z110" i="3"/>
  <c r="X110" i="3"/>
  <c r="W110" i="3"/>
  <c r="U110" i="3"/>
  <c r="T110" i="3"/>
  <c r="BC109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D109" i="3"/>
  <c r="AC109" i="3"/>
  <c r="AA109" i="3"/>
  <c r="Z109" i="3"/>
  <c r="X109" i="3"/>
  <c r="W109" i="3"/>
  <c r="U109" i="3"/>
  <c r="T109" i="3"/>
  <c r="BC108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D108" i="3"/>
  <c r="AC108" i="3"/>
  <c r="AA108" i="3"/>
  <c r="Z108" i="3"/>
  <c r="X108" i="3"/>
  <c r="W108" i="3"/>
  <c r="U108" i="3"/>
  <c r="T108" i="3"/>
  <c r="BC107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D107" i="3"/>
  <c r="AC107" i="3"/>
  <c r="AA107" i="3"/>
  <c r="Z107" i="3"/>
  <c r="X107" i="3"/>
  <c r="W107" i="3"/>
  <c r="U107" i="3"/>
  <c r="T107" i="3"/>
  <c r="BC106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D106" i="3"/>
  <c r="AC106" i="3"/>
  <c r="AA106" i="3"/>
  <c r="Z106" i="3"/>
  <c r="X106" i="3"/>
  <c r="W106" i="3"/>
  <c r="U106" i="3"/>
  <c r="T106" i="3"/>
  <c r="BC105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D105" i="3"/>
  <c r="AC105" i="3"/>
  <c r="AA105" i="3"/>
  <c r="Z105" i="3"/>
  <c r="X105" i="3"/>
  <c r="W105" i="3"/>
  <c r="U105" i="3"/>
  <c r="T105" i="3"/>
  <c r="V105" i="3" s="1"/>
  <c r="BC104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D104" i="3"/>
  <c r="AC104" i="3"/>
  <c r="AA104" i="3"/>
  <c r="Z104" i="3"/>
  <c r="X104" i="3"/>
  <c r="W104" i="3"/>
  <c r="U104" i="3"/>
  <c r="T104" i="3"/>
  <c r="BC103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D103" i="3"/>
  <c r="AC103" i="3"/>
  <c r="AA103" i="3"/>
  <c r="Z103" i="3"/>
  <c r="X103" i="3"/>
  <c r="W103" i="3"/>
  <c r="U103" i="3"/>
  <c r="T103" i="3"/>
  <c r="BC102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D102" i="3"/>
  <c r="AC102" i="3"/>
  <c r="AA102" i="3"/>
  <c r="Z102" i="3"/>
  <c r="X102" i="3"/>
  <c r="W102" i="3"/>
  <c r="U102" i="3"/>
  <c r="T102" i="3"/>
  <c r="V102" i="3" s="1"/>
  <c r="BC101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D101" i="3"/>
  <c r="AC101" i="3"/>
  <c r="AA101" i="3"/>
  <c r="Z101" i="3"/>
  <c r="X101" i="3"/>
  <c r="W101" i="3"/>
  <c r="U101" i="3"/>
  <c r="T101" i="3"/>
  <c r="BC100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D100" i="3"/>
  <c r="AC100" i="3"/>
  <c r="AA100" i="3"/>
  <c r="Z100" i="3"/>
  <c r="X100" i="3"/>
  <c r="W100" i="3"/>
  <c r="U100" i="3"/>
  <c r="T100" i="3"/>
  <c r="BC99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D99" i="3"/>
  <c r="AC99" i="3"/>
  <c r="AA99" i="3"/>
  <c r="Z99" i="3"/>
  <c r="X99" i="3"/>
  <c r="W99" i="3"/>
  <c r="U99" i="3"/>
  <c r="T99" i="3"/>
  <c r="BC98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D98" i="3"/>
  <c r="AC98" i="3"/>
  <c r="AA98" i="3"/>
  <c r="Z98" i="3"/>
  <c r="X98" i="3"/>
  <c r="W98" i="3"/>
  <c r="U98" i="3"/>
  <c r="T98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D97" i="3"/>
  <c r="AC97" i="3"/>
  <c r="AA97" i="3"/>
  <c r="Z97" i="3"/>
  <c r="X97" i="3"/>
  <c r="W97" i="3"/>
  <c r="U97" i="3"/>
  <c r="T97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D96" i="3"/>
  <c r="AC96" i="3"/>
  <c r="AA96" i="3"/>
  <c r="Z96" i="3"/>
  <c r="X96" i="3"/>
  <c r="W96" i="3"/>
  <c r="U96" i="3"/>
  <c r="T96" i="3"/>
  <c r="BC95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D95" i="3"/>
  <c r="AC95" i="3"/>
  <c r="AA95" i="3"/>
  <c r="Z95" i="3"/>
  <c r="X95" i="3"/>
  <c r="W95" i="3"/>
  <c r="U95" i="3"/>
  <c r="T95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D94" i="3"/>
  <c r="AC94" i="3"/>
  <c r="AA94" i="3"/>
  <c r="Z94" i="3"/>
  <c r="X94" i="3"/>
  <c r="W94" i="3"/>
  <c r="U94" i="3"/>
  <c r="T94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D93" i="3"/>
  <c r="AC93" i="3"/>
  <c r="AA93" i="3"/>
  <c r="Z93" i="3"/>
  <c r="X93" i="3"/>
  <c r="W93" i="3"/>
  <c r="U93" i="3"/>
  <c r="T93" i="3"/>
  <c r="BC92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D92" i="3"/>
  <c r="AC92" i="3"/>
  <c r="AA92" i="3"/>
  <c r="Z92" i="3"/>
  <c r="X92" i="3"/>
  <c r="W92" i="3"/>
  <c r="U92" i="3"/>
  <c r="T92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D91" i="3"/>
  <c r="AC91" i="3"/>
  <c r="AA91" i="3"/>
  <c r="Z91" i="3"/>
  <c r="X91" i="3"/>
  <c r="W91" i="3"/>
  <c r="U91" i="3"/>
  <c r="T91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D90" i="3"/>
  <c r="AC90" i="3"/>
  <c r="AA90" i="3"/>
  <c r="Z90" i="3"/>
  <c r="X90" i="3"/>
  <c r="W90" i="3"/>
  <c r="U90" i="3"/>
  <c r="T90" i="3"/>
  <c r="BC89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D89" i="3"/>
  <c r="AC89" i="3"/>
  <c r="AA89" i="3"/>
  <c r="Z89" i="3"/>
  <c r="X89" i="3"/>
  <c r="W89" i="3"/>
  <c r="U89" i="3"/>
  <c r="T89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D88" i="3"/>
  <c r="AC88" i="3"/>
  <c r="AA88" i="3"/>
  <c r="Z88" i="3"/>
  <c r="AB88" i="3" s="1"/>
  <c r="X88" i="3"/>
  <c r="W88" i="3"/>
  <c r="U88" i="3"/>
  <c r="T88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D87" i="3"/>
  <c r="AC87" i="3"/>
  <c r="AA87" i="3"/>
  <c r="Z87" i="3"/>
  <c r="X87" i="3"/>
  <c r="W87" i="3"/>
  <c r="U87" i="3"/>
  <c r="T87" i="3"/>
  <c r="BC86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D86" i="3"/>
  <c r="AC86" i="3"/>
  <c r="AA86" i="3"/>
  <c r="Z86" i="3"/>
  <c r="X86" i="3"/>
  <c r="W86" i="3"/>
  <c r="U86" i="3"/>
  <c r="T86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D85" i="3"/>
  <c r="AC85" i="3"/>
  <c r="AA85" i="3"/>
  <c r="Z85" i="3"/>
  <c r="X85" i="3"/>
  <c r="W85" i="3"/>
  <c r="U85" i="3"/>
  <c r="T85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D84" i="3"/>
  <c r="AC84" i="3"/>
  <c r="AA84" i="3"/>
  <c r="Z84" i="3"/>
  <c r="X84" i="3"/>
  <c r="W84" i="3"/>
  <c r="U84" i="3"/>
  <c r="T84" i="3"/>
  <c r="BC83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D83" i="3"/>
  <c r="AC83" i="3"/>
  <c r="AA83" i="3"/>
  <c r="Z83" i="3"/>
  <c r="X83" i="3"/>
  <c r="W83" i="3"/>
  <c r="U83" i="3"/>
  <c r="T83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D82" i="3"/>
  <c r="AC82" i="3"/>
  <c r="AA82" i="3"/>
  <c r="Z82" i="3"/>
  <c r="X82" i="3"/>
  <c r="W82" i="3"/>
  <c r="U82" i="3"/>
  <c r="T82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D81" i="3"/>
  <c r="AC81" i="3"/>
  <c r="AA81" i="3"/>
  <c r="Z81" i="3"/>
  <c r="X81" i="3"/>
  <c r="W81" i="3"/>
  <c r="U81" i="3"/>
  <c r="T81" i="3"/>
  <c r="BC80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D80" i="3"/>
  <c r="AC80" i="3"/>
  <c r="AA80" i="3"/>
  <c r="Z80" i="3"/>
  <c r="X80" i="3"/>
  <c r="W80" i="3"/>
  <c r="U80" i="3"/>
  <c r="T80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D79" i="3"/>
  <c r="AC79" i="3"/>
  <c r="AA79" i="3"/>
  <c r="Z79" i="3"/>
  <c r="X79" i="3"/>
  <c r="W79" i="3"/>
  <c r="U79" i="3"/>
  <c r="T79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D78" i="3"/>
  <c r="AC78" i="3"/>
  <c r="AA78" i="3"/>
  <c r="Z78" i="3"/>
  <c r="X78" i="3"/>
  <c r="W78" i="3"/>
  <c r="U78" i="3"/>
  <c r="T78" i="3"/>
  <c r="V78" i="3" s="1"/>
  <c r="BC77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D77" i="3"/>
  <c r="AC77" i="3"/>
  <c r="AA77" i="3"/>
  <c r="Z77" i="3"/>
  <c r="X77" i="3"/>
  <c r="W77" i="3"/>
  <c r="U77" i="3"/>
  <c r="T77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D76" i="3"/>
  <c r="AC76" i="3"/>
  <c r="AA76" i="3"/>
  <c r="Z76" i="3"/>
  <c r="X76" i="3"/>
  <c r="W76" i="3"/>
  <c r="U76" i="3"/>
  <c r="T76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D75" i="3"/>
  <c r="AC75" i="3"/>
  <c r="AA75" i="3"/>
  <c r="Z75" i="3"/>
  <c r="X75" i="3"/>
  <c r="W75" i="3"/>
  <c r="U75" i="3"/>
  <c r="T75" i="3"/>
  <c r="V75" i="3" s="1"/>
  <c r="BC74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D74" i="3"/>
  <c r="AC74" i="3"/>
  <c r="AA74" i="3"/>
  <c r="Z74" i="3"/>
  <c r="X74" i="3"/>
  <c r="W74" i="3"/>
  <c r="U74" i="3"/>
  <c r="T74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D73" i="3"/>
  <c r="AC73" i="3"/>
  <c r="AA73" i="3"/>
  <c r="Z73" i="3"/>
  <c r="X73" i="3"/>
  <c r="W73" i="3"/>
  <c r="U73" i="3"/>
  <c r="T73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D72" i="3"/>
  <c r="AC72" i="3"/>
  <c r="AA72" i="3"/>
  <c r="Z72" i="3"/>
  <c r="X72" i="3"/>
  <c r="W72" i="3"/>
  <c r="U72" i="3"/>
  <c r="T72" i="3"/>
  <c r="B72" i="3"/>
  <c r="BC71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D71" i="3"/>
  <c r="AC71" i="3"/>
  <c r="AA71" i="3"/>
  <c r="Z71" i="3"/>
  <c r="X71" i="3"/>
  <c r="W71" i="3"/>
  <c r="Y71" i="3" s="1"/>
  <c r="U71" i="3"/>
  <c r="T71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D70" i="3"/>
  <c r="AC70" i="3"/>
  <c r="AA70" i="3"/>
  <c r="Z70" i="3"/>
  <c r="X70" i="3"/>
  <c r="W70" i="3"/>
  <c r="U70" i="3"/>
  <c r="T70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D69" i="3"/>
  <c r="AC69" i="3"/>
  <c r="AE69" i="3" s="1"/>
  <c r="AA69" i="3"/>
  <c r="Z69" i="3"/>
  <c r="X69" i="3"/>
  <c r="W69" i="3"/>
  <c r="U69" i="3"/>
  <c r="T69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D68" i="3"/>
  <c r="AC68" i="3"/>
  <c r="AA68" i="3"/>
  <c r="Z68" i="3"/>
  <c r="X68" i="3"/>
  <c r="W68" i="3"/>
  <c r="Y68" i="3" s="1"/>
  <c r="U68" i="3"/>
  <c r="T68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D67" i="3"/>
  <c r="AC67" i="3"/>
  <c r="AA67" i="3"/>
  <c r="Z67" i="3"/>
  <c r="X67" i="3"/>
  <c r="W67" i="3"/>
  <c r="U67" i="3"/>
  <c r="T67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D66" i="3"/>
  <c r="AC66" i="3"/>
  <c r="AA66" i="3"/>
  <c r="Z66" i="3"/>
  <c r="X66" i="3"/>
  <c r="W66" i="3"/>
  <c r="U66" i="3"/>
  <c r="T66" i="3"/>
  <c r="BC65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D65" i="3"/>
  <c r="AC65" i="3"/>
  <c r="AA65" i="3"/>
  <c r="Z65" i="3"/>
  <c r="X65" i="3"/>
  <c r="W65" i="3"/>
  <c r="Y65" i="3" s="1"/>
  <c r="U65" i="3"/>
  <c r="T65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D64" i="3"/>
  <c r="AC64" i="3"/>
  <c r="AA64" i="3"/>
  <c r="Z64" i="3"/>
  <c r="X64" i="3"/>
  <c r="W64" i="3"/>
  <c r="U64" i="3"/>
  <c r="T64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D63" i="3"/>
  <c r="AC63" i="3"/>
  <c r="AA63" i="3"/>
  <c r="Z63" i="3"/>
  <c r="X63" i="3"/>
  <c r="W63" i="3"/>
  <c r="U63" i="3"/>
  <c r="T63" i="3"/>
  <c r="B63" i="3"/>
  <c r="BC62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D62" i="3"/>
  <c r="AC62" i="3"/>
  <c r="AA62" i="3"/>
  <c r="Z62" i="3"/>
  <c r="X62" i="3"/>
  <c r="W62" i="3"/>
  <c r="U62" i="3"/>
  <c r="T62" i="3"/>
  <c r="B62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D61" i="3"/>
  <c r="AC61" i="3"/>
  <c r="AA61" i="3"/>
  <c r="Z61" i="3"/>
  <c r="X61" i="3"/>
  <c r="W61" i="3"/>
  <c r="U61" i="3"/>
  <c r="T61" i="3"/>
  <c r="B61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D60" i="3"/>
  <c r="AC60" i="3"/>
  <c r="AA60" i="3"/>
  <c r="Z60" i="3"/>
  <c r="AB60" i="3" s="1"/>
  <c r="X60" i="3"/>
  <c r="W60" i="3"/>
  <c r="U60" i="3"/>
  <c r="T60" i="3"/>
  <c r="B60" i="3"/>
  <c r="BC59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D59" i="3"/>
  <c r="AC59" i="3"/>
  <c r="AE59" i="3" s="1"/>
  <c r="AA59" i="3"/>
  <c r="Z59" i="3"/>
  <c r="X59" i="3"/>
  <c r="W59" i="3"/>
  <c r="U59" i="3"/>
  <c r="T59" i="3"/>
  <c r="B59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D58" i="3"/>
  <c r="AC58" i="3"/>
  <c r="AA58" i="3"/>
  <c r="Z58" i="3"/>
  <c r="X58" i="3"/>
  <c r="W58" i="3"/>
  <c r="U58" i="3"/>
  <c r="T58" i="3"/>
  <c r="B58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D57" i="3"/>
  <c r="AC57" i="3"/>
  <c r="AA57" i="3"/>
  <c r="Z57" i="3"/>
  <c r="X57" i="3"/>
  <c r="W57" i="3"/>
  <c r="U57" i="3"/>
  <c r="T57" i="3"/>
  <c r="B57" i="3"/>
  <c r="BC56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D56" i="3"/>
  <c r="AC56" i="3"/>
  <c r="AA56" i="3"/>
  <c r="Z56" i="3"/>
  <c r="X56" i="3"/>
  <c r="W56" i="3"/>
  <c r="U56" i="3"/>
  <c r="T56" i="3"/>
  <c r="B56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D55" i="3"/>
  <c r="AC55" i="3"/>
  <c r="AA55" i="3"/>
  <c r="Z55" i="3"/>
  <c r="X55" i="3"/>
  <c r="W55" i="3"/>
  <c r="U55" i="3"/>
  <c r="T55" i="3"/>
  <c r="B55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D54" i="3"/>
  <c r="AC54" i="3"/>
  <c r="AA54" i="3"/>
  <c r="Z54" i="3"/>
  <c r="X54" i="3"/>
  <c r="W54" i="3"/>
  <c r="U54" i="3"/>
  <c r="T54" i="3"/>
  <c r="B54" i="3"/>
  <c r="BQ53" i="3"/>
  <c r="BP53" i="3"/>
  <c r="BO53" i="3"/>
  <c r="BN53" i="3"/>
  <c r="BM53" i="3"/>
  <c r="BL53" i="3"/>
  <c r="BK53" i="3"/>
  <c r="BJ53" i="3"/>
  <c r="BI53" i="3"/>
  <c r="BH53" i="3"/>
  <c r="BG53" i="3"/>
  <c r="BF53" i="3"/>
  <c r="BC53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D53" i="3"/>
  <c r="AC53" i="3"/>
  <c r="AA53" i="3"/>
  <c r="Z53" i="3"/>
  <c r="X53" i="3"/>
  <c r="W53" i="3"/>
  <c r="U53" i="3"/>
  <c r="T53" i="3"/>
  <c r="B53" i="3"/>
  <c r="BQ52" i="3"/>
  <c r="BP52" i="3"/>
  <c r="BO52" i="3"/>
  <c r="BN52" i="3"/>
  <c r="BM52" i="3"/>
  <c r="BL52" i="3"/>
  <c r="BK52" i="3"/>
  <c r="BJ52" i="3"/>
  <c r="BI52" i="3"/>
  <c r="BH52" i="3"/>
  <c r="BG52" i="3"/>
  <c r="BF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D52" i="3"/>
  <c r="AC52" i="3"/>
  <c r="AA52" i="3"/>
  <c r="Z52" i="3"/>
  <c r="AB52" i="3" s="1"/>
  <c r="X52" i="3"/>
  <c r="W52" i="3"/>
  <c r="U52" i="3"/>
  <c r="T52" i="3"/>
  <c r="B52" i="3"/>
  <c r="BQ51" i="3"/>
  <c r="BP51" i="3"/>
  <c r="BO51" i="3"/>
  <c r="BN51" i="3"/>
  <c r="BM51" i="3"/>
  <c r="BL51" i="3"/>
  <c r="BK51" i="3"/>
  <c r="BJ51" i="3"/>
  <c r="BI51" i="3"/>
  <c r="BH51" i="3"/>
  <c r="BG51" i="3"/>
  <c r="BF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D51" i="3"/>
  <c r="AC51" i="3"/>
  <c r="AA51" i="3"/>
  <c r="Z51" i="3"/>
  <c r="X51" i="3"/>
  <c r="W51" i="3"/>
  <c r="U51" i="3"/>
  <c r="T51" i="3"/>
  <c r="BQ50" i="3"/>
  <c r="BP50" i="3"/>
  <c r="BO50" i="3"/>
  <c r="BN50" i="3"/>
  <c r="BM50" i="3"/>
  <c r="BL50" i="3"/>
  <c r="BK50" i="3"/>
  <c r="BJ50" i="3"/>
  <c r="BI50" i="3"/>
  <c r="BH50" i="3"/>
  <c r="BG50" i="3"/>
  <c r="BF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D50" i="3"/>
  <c r="AC50" i="3"/>
  <c r="AA50" i="3"/>
  <c r="Z50" i="3"/>
  <c r="X50" i="3"/>
  <c r="W50" i="3"/>
  <c r="U50" i="3"/>
  <c r="T50" i="3"/>
  <c r="BQ49" i="3"/>
  <c r="BP49" i="3"/>
  <c r="BO49" i="3"/>
  <c r="BN49" i="3"/>
  <c r="BM49" i="3"/>
  <c r="BL49" i="3"/>
  <c r="BK49" i="3"/>
  <c r="BJ49" i="3"/>
  <c r="BI49" i="3"/>
  <c r="BH49" i="3"/>
  <c r="BG49" i="3"/>
  <c r="BF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D49" i="3"/>
  <c r="AC49" i="3"/>
  <c r="AA49" i="3"/>
  <c r="Z49" i="3"/>
  <c r="X49" i="3"/>
  <c r="W49" i="3"/>
  <c r="U49" i="3"/>
  <c r="T49" i="3"/>
  <c r="BQ48" i="3"/>
  <c r="BP48" i="3"/>
  <c r="BO48" i="3"/>
  <c r="BN48" i="3"/>
  <c r="BM48" i="3"/>
  <c r="BL48" i="3"/>
  <c r="BK48" i="3"/>
  <c r="BJ48" i="3"/>
  <c r="BI48" i="3"/>
  <c r="BH48" i="3"/>
  <c r="BG48" i="3"/>
  <c r="BF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D48" i="3"/>
  <c r="AC48" i="3"/>
  <c r="AA48" i="3"/>
  <c r="Z48" i="3"/>
  <c r="X48" i="3"/>
  <c r="W48" i="3"/>
  <c r="U48" i="3"/>
  <c r="T48" i="3"/>
  <c r="BQ47" i="3"/>
  <c r="BP47" i="3"/>
  <c r="BO47" i="3"/>
  <c r="BN47" i="3"/>
  <c r="BM47" i="3"/>
  <c r="BL47" i="3"/>
  <c r="BK47" i="3"/>
  <c r="BJ47" i="3"/>
  <c r="BI47" i="3"/>
  <c r="BH47" i="3"/>
  <c r="BG47" i="3"/>
  <c r="BF47" i="3"/>
  <c r="BC47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D47" i="3"/>
  <c r="AC47" i="3"/>
  <c r="AA47" i="3"/>
  <c r="Z47" i="3"/>
  <c r="X47" i="3"/>
  <c r="W47" i="3"/>
  <c r="Y47" i="3" s="1"/>
  <c r="U47" i="3"/>
  <c r="T47" i="3"/>
  <c r="BQ46" i="3"/>
  <c r="BP46" i="3"/>
  <c r="BO46" i="3"/>
  <c r="BN46" i="3"/>
  <c r="BM46" i="3"/>
  <c r="BL46" i="3"/>
  <c r="BK46" i="3"/>
  <c r="BJ46" i="3"/>
  <c r="BI46" i="3"/>
  <c r="BH46" i="3"/>
  <c r="BG46" i="3"/>
  <c r="BF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D46" i="3"/>
  <c r="AC46" i="3"/>
  <c r="AA46" i="3"/>
  <c r="Z46" i="3"/>
  <c r="X46" i="3"/>
  <c r="W46" i="3"/>
  <c r="U46" i="3"/>
  <c r="T46" i="3"/>
  <c r="BQ45" i="3"/>
  <c r="BP45" i="3"/>
  <c r="BO45" i="3"/>
  <c r="BN45" i="3"/>
  <c r="BM45" i="3"/>
  <c r="BL45" i="3"/>
  <c r="BK45" i="3"/>
  <c r="BJ45" i="3"/>
  <c r="BI45" i="3"/>
  <c r="BH45" i="3"/>
  <c r="BG45" i="3"/>
  <c r="BF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D45" i="3"/>
  <c r="AC45" i="3"/>
  <c r="AE45" i="3" s="1"/>
  <c r="AA45" i="3"/>
  <c r="Z45" i="3"/>
  <c r="X45" i="3"/>
  <c r="W45" i="3"/>
  <c r="U45" i="3"/>
  <c r="T45" i="3"/>
  <c r="BQ44" i="3"/>
  <c r="BP44" i="3"/>
  <c r="BO44" i="3"/>
  <c r="BN44" i="3"/>
  <c r="BM44" i="3"/>
  <c r="BL44" i="3"/>
  <c r="BK44" i="3"/>
  <c r="BJ44" i="3"/>
  <c r="BI44" i="3"/>
  <c r="BH44" i="3"/>
  <c r="BG44" i="3"/>
  <c r="BF44" i="3"/>
  <c r="BC44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D44" i="3"/>
  <c r="AC44" i="3"/>
  <c r="AA44" i="3"/>
  <c r="Z44" i="3"/>
  <c r="X44" i="3"/>
  <c r="W44" i="3"/>
  <c r="Y44" i="3" s="1"/>
  <c r="U44" i="3"/>
  <c r="T44" i="3"/>
  <c r="BQ43" i="3"/>
  <c r="BP43" i="3"/>
  <c r="BO43" i="3"/>
  <c r="BN43" i="3"/>
  <c r="BM43" i="3"/>
  <c r="BL43" i="3"/>
  <c r="BK43" i="3"/>
  <c r="BJ43" i="3"/>
  <c r="BI43" i="3"/>
  <c r="BH43" i="3"/>
  <c r="BG43" i="3"/>
  <c r="BF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D43" i="3"/>
  <c r="AC43" i="3"/>
  <c r="AA43" i="3"/>
  <c r="Z43" i="3"/>
  <c r="X43" i="3"/>
  <c r="W43" i="3"/>
  <c r="U43" i="3"/>
  <c r="T43" i="3"/>
  <c r="BQ42" i="3"/>
  <c r="BP42" i="3"/>
  <c r="BO42" i="3"/>
  <c r="BN42" i="3"/>
  <c r="BM42" i="3"/>
  <c r="BL42" i="3"/>
  <c r="BK42" i="3"/>
  <c r="BJ42" i="3"/>
  <c r="BI42" i="3"/>
  <c r="BH42" i="3"/>
  <c r="BG42" i="3"/>
  <c r="BF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D42" i="3"/>
  <c r="AC42" i="3"/>
  <c r="AA42" i="3"/>
  <c r="Z42" i="3"/>
  <c r="X42" i="3"/>
  <c r="W42" i="3"/>
  <c r="U42" i="3"/>
  <c r="T42" i="3"/>
  <c r="BQ41" i="3"/>
  <c r="BP41" i="3"/>
  <c r="BO41" i="3"/>
  <c r="BN41" i="3"/>
  <c r="BM41" i="3"/>
  <c r="BL41" i="3"/>
  <c r="BK41" i="3"/>
  <c r="BJ41" i="3"/>
  <c r="BI41" i="3"/>
  <c r="BH41" i="3"/>
  <c r="BG41" i="3"/>
  <c r="BF41" i="3"/>
  <c r="BC41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D41" i="3"/>
  <c r="AC41" i="3"/>
  <c r="AA41" i="3"/>
  <c r="Z41" i="3"/>
  <c r="X41" i="3"/>
  <c r="W41" i="3"/>
  <c r="U41" i="3"/>
  <c r="T41" i="3"/>
  <c r="BQ40" i="3"/>
  <c r="BP40" i="3"/>
  <c r="BO40" i="3"/>
  <c r="BN40" i="3"/>
  <c r="BM40" i="3"/>
  <c r="BL40" i="3"/>
  <c r="BK40" i="3"/>
  <c r="BJ40" i="3"/>
  <c r="BI40" i="3"/>
  <c r="BH40" i="3"/>
  <c r="BG40" i="3"/>
  <c r="BF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D40" i="3"/>
  <c r="AC40" i="3"/>
  <c r="AA40" i="3"/>
  <c r="Z40" i="3"/>
  <c r="X40" i="3"/>
  <c r="W40" i="3"/>
  <c r="U40" i="3"/>
  <c r="T40" i="3"/>
  <c r="BQ39" i="3"/>
  <c r="BP39" i="3"/>
  <c r="BO39" i="3"/>
  <c r="BN39" i="3"/>
  <c r="BM39" i="3"/>
  <c r="BL39" i="3"/>
  <c r="BK39" i="3"/>
  <c r="BJ39" i="3"/>
  <c r="BI39" i="3"/>
  <c r="BH39" i="3"/>
  <c r="BG39" i="3"/>
  <c r="BF39" i="3"/>
  <c r="BC39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D39" i="3"/>
  <c r="AC39" i="3"/>
  <c r="AA39" i="3"/>
  <c r="Z39" i="3"/>
  <c r="X39" i="3"/>
  <c r="W39" i="3"/>
  <c r="U39" i="3"/>
  <c r="T39" i="3"/>
  <c r="BQ38" i="3"/>
  <c r="BP38" i="3"/>
  <c r="BO38" i="3"/>
  <c r="BN38" i="3"/>
  <c r="BM38" i="3"/>
  <c r="BL38" i="3"/>
  <c r="BK38" i="3"/>
  <c r="BJ38" i="3"/>
  <c r="BI38" i="3"/>
  <c r="BH38" i="3"/>
  <c r="BG38" i="3"/>
  <c r="BF38" i="3"/>
  <c r="BC38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D38" i="3"/>
  <c r="AC38" i="3"/>
  <c r="AA38" i="3"/>
  <c r="Z38" i="3"/>
  <c r="X38" i="3"/>
  <c r="W38" i="3"/>
  <c r="U38" i="3"/>
  <c r="T38" i="3"/>
  <c r="BQ37" i="3"/>
  <c r="BP37" i="3"/>
  <c r="BO37" i="3"/>
  <c r="BN37" i="3"/>
  <c r="BM37" i="3"/>
  <c r="BL37" i="3"/>
  <c r="BK37" i="3"/>
  <c r="BJ37" i="3"/>
  <c r="BI37" i="3"/>
  <c r="BH37" i="3"/>
  <c r="BG37" i="3"/>
  <c r="BF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D37" i="3"/>
  <c r="AC37" i="3"/>
  <c r="AA37" i="3"/>
  <c r="Z37" i="3"/>
  <c r="X37" i="3"/>
  <c r="W37" i="3"/>
  <c r="U37" i="3"/>
  <c r="T37" i="3"/>
  <c r="BQ36" i="3"/>
  <c r="BP36" i="3"/>
  <c r="BO36" i="3"/>
  <c r="BN36" i="3"/>
  <c r="BM36" i="3"/>
  <c r="BL36" i="3"/>
  <c r="BK36" i="3"/>
  <c r="BJ36" i="3"/>
  <c r="BI36" i="3"/>
  <c r="BH36" i="3"/>
  <c r="BG36" i="3"/>
  <c r="BF36" i="3"/>
  <c r="BC36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D36" i="3"/>
  <c r="AC36" i="3"/>
  <c r="AA36" i="3"/>
  <c r="Z36" i="3"/>
  <c r="X36" i="3"/>
  <c r="W36" i="3"/>
  <c r="U36" i="3"/>
  <c r="T36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D35" i="3"/>
  <c r="AC35" i="3"/>
  <c r="AA35" i="3"/>
  <c r="Z35" i="3"/>
  <c r="X35" i="3"/>
  <c r="W35" i="3"/>
  <c r="U35" i="3"/>
  <c r="T35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D34" i="3"/>
  <c r="AC34" i="3"/>
  <c r="AA34" i="3"/>
  <c r="Z34" i="3"/>
  <c r="X34" i="3"/>
  <c r="W34" i="3"/>
  <c r="U34" i="3"/>
  <c r="T34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D33" i="3"/>
  <c r="AC33" i="3"/>
  <c r="AA33" i="3"/>
  <c r="Z33" i="3"/>
  <c r="X33" i="3"/>
  <c r="W33" i="3"/>
  <c r="U33" i="3"/>
  <c r="T33" i="3"/>
  <c r="BQ32" i="3"/>
  <c r="BP32" i="3"/>
  <c r="BO32" i="3"/>
  <c r="BN32" i="3"/>
  <c r="BM32" i="3"/>
  <c r="BL32" i="3"/>
  <c r="BK32" i="3"/>
  <c r="BJ32" i="3"/>
  <c r="BI32" i="3"/>
  <c r="BH32" i="3"/>
  <c r="BG32" i="3"/>
  <c r="BF32" i="3"/>
  <c r="BC32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D32" i="3"/>
  <c r="AC32" i="3"/>
  <c r="AA32" i="3"/>
  <c r="Z32" i="3"/>
  <c r="X32" i="3"/>
  <c r="W32" i="3"/>
  <c r="U32" i="3"/>
  <c r="T32" i="3"/>
  <c r="BQ31" i="3"/>
  <c r="BP31" i="3"/>
  <c r="BO31" i="3"/>
  <c r="BN31" i="3"/>
  <c r="BM31" i="3"/>
  <c r="BL31" i="3"/>
  <c r="BK31" i="3"/>
  <c r="BJ31" i="3"/>
  <c r="BI31" i="3"/>
  <c r="BH31" i="3"/>
  <c r="BG31" i="3"/>
  <c r="BF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D31" i="3"/>
  <c r="AC31" i="3"/>
  <c r="AA31" i="3"/>
  <c r="Z31" i="3"/>
  <c r="X31" i="3"/>
  <c r="W31" i="3"/>
  <c r="U31" i="3"/>
  <c r="T31" i="3"/>
  <c r="BQ30" i="3"/>
  <c r="BP30" i="3"/>
  <c r="BO30" i="3"/>
  <c r="BN30" i="3"/>
  <c r="BM30" i="3"/>
  <c r="BL30" i="3"/>
  <c r="BK30" i="3"/>
  <c r="BJ30" i="3"/>
  <c r="BI30" i="3"/>
  <c r="BH30" i="3"/>
  <c r="BG30" i="3"/>
  <c r="BF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D30" i="3"/>
  <c r="AC30" i="3"/>
  <c r="AE30" i="3" s="1"/>
  <c r="AA30" i="3"/>
  <c r="Z30" i="3"/>
  <c r="X30" i="3"/>
  <c r="W30" i="3"/>
  <c r="U30" i="3"/>
  <c r="T30" i="3"/>
  <c r="BQ29" i="3"/>
  <c r="BP29" i="3"/>
  <c r="BO29" i="3"/>
  <c r="BN29" i="3"/>
  <c r="BM29" i="3"/>
  <c r="BL29" i="3"/>
  <c r="BK29" i="3"/>
  <c r="BJ29" i="3"/>
  <c r="BI29" i="3"/>
  <c r="BH29" i="3"/>
  <c r="BG29" i="3"/>
  <c r="BF29" i="3"/>
  <c r="BC29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D29" i="3"/>
  <c r="AC29" i="3"/>
  <c r="AA29" i="3"/>
  <c r="Z29" i="3"/>
  <c r="X29" i="3"/>
  <c r="W29" i="3"/>
  <c r="U29" i="3"/>
  <c r="T29" i="3"/>
  <c r="BQ28" i="3"/>
  <c r="BP28" i="3"/>
  <c r="BO28" i="3"/>
  <c r="BN28" i="3"/>
  <c r="BM28" i="3"/>
  <c r="BL28" i="3"/>
  <c r="BK28" i="3"/>
  <c r="BJ28" i="3"/>
  <c r="BI28" i="3"/>
  <c r="BH28" i="3"/>
  <c r="BG28" i="3"/>
  <c r="BF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D28" i="3"/>
  <c r="AC28" i="3"/>
  <c r="AA28" i="3"/>
  <c r="Z28" i="3"/>
  <c r="X28" i="3"/>
  <c r="W28" i="3"/>
  <c r="U28" i="3"/>
  <c r="T28" i="3"/>
  <c r="BQ27" i="3"/>
  <c r="BP27" i="3"/>
  <c r="BO27" i="3"/>
  <c r="BN27" i="3"/>
  <c r="BM27" i="3"/>
  <c r="BL27" i="3"/>
  <c r="BK27" i="3"/>
  <c r="BJ27" i="3"/>
  <c r="BI27" i="3"/>
  <c r="BH27" i="3"/>
  <c r="BG27" i="3"/>
  <c r="BF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D27" i="3"/>
  <c r="AC27" i="3"/>
  <c r="AA27" i="3"/>
  <c r="Z27" i="3"/>
  <c r="X27" i="3"/>
  <c r="W27" i="3"/>
  <c r="U27" i="3"/>
  <c r="T27" i="3"/>
  <c r="BQ26" i="3"/>
  <c r="BP26" i="3"/>
  <c r="BO26" i="3"/>
  <c r="BN26" i="3"/>
  <c r="BM26" i="3"/>
  <c r="BL26" i="3"/>
  <c r="BK26" i="3"/>
  <c r="BJ26" i="3"/>
  <c r="BI26" i="3"/>
  <c r="BH26" i="3"/>
  <c r="BG26" i="3"/>
  <c r="BF26" i="3"/>
  <c r="BC26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D26" i="3"/>
  <c r="AC26" i="3"/>
  <c r="AA26" i="3"/>
  <c r="Z26" i="3"/>
  <c r="X26" i="3"/>
  <c r="W26" i="3"/>
  <c r="U26" i="3"/>
  <c r="T26" i="3"/>
  <c r="BQ25" i="3"/>
  <c r="BP25" i="3"/>
  <c r="BO25" i="3"/>
  <c r="BN25" i="3"/>
  <c r="BM25" i="3"/>
  <c r="BL25" i="3"/>
  <c r="BK25" i="3"/>
  <c r="BJ25" i="3"/>
  <c r="BI25" i="3"/>
  <c r="BH25" i="3"/>
  <c r="BG25" i="3"/>
  <c r="BF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D25" i="3"/>
  <c r="AC25" i="3"/>
  <c r="AA25" i="3"/>
  <c r="Z25" i="3"/>
  <c r="X25" i="3"/>
  <c r="W25" i="3"/>
  <c r="U25" i="3"/>
  <c r="T25" i="3"/>
  <c r="BQ24" i="3"/>
  <c r="BP24" i="3"/>
  <c r="BO24" i="3"/>
  <c r="BN24" i="3"/>
  <c r="BM24" i="3"/>
  <c r="BL24" i="3"/>
  <c r="BK24" i="3"/>
  <c r="BJ24" i="3"/>
  <c r="BI24" i="3"/>
  <c r="BH24" i="3"/>
  <c r="BG24" i="3"/>
  <c r="BF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D24" i="3"/>
  <c r="AC24" i="3"/>
  <c r="AA24" i="3"/>
  <c r="Z24" i="3"/>
  <c r="X24" i="3"/>
  <c r="W24" i="3"/>
  <c r="U24" i="3"/>
  <c r="T24" i="3"/>
  <c r="BQ23" i="3"/>
  <c r="BP23" i="3"/>
  <c r="BO23" i="3"/>
  <c r="BN23" i="3"/>
  <c r="BM23" i="3"/>
  <c r="BL23" i="3"/>
  <c r="BK23" i="3"/>
  <c r="BJ23" i="3"/>
  <c r="BI23" i="3"/>
  <c r="BH23" i="3"/>
  <c r="BG23" i="3"/>
  <c r="BF23" i="3"/>
  <c r="BC23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D23" i="3"/>
  <c r="AC23" i="3"/>
  <c r="AA23" i="3"/>
  <c r="Z23" i="3"/>
  <c r="X23" i="3"/>
  <c r="W23" i="3"/>
  <c r="U23" i="3"/>
  <c r="T23" i="3"/>
  <c r="BQ22" i="3"/>
  <c r="BP22" i="3"/>
  <c r="BO22" i="3"/>
  <c r="BN22" i="3"/>
  <c r="BM22" i="3"/>
  <c r="BL22" i="3"/>
  <c r="BK22" i="3"/>
  <c r="BJ22" i="3"/>
  <c r="BI22" i="3"/>
  <c r="BH22" i="3"/>
  <c r="BG22" i="3"/>
  <c r="BF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D22" i="3"/>
  <c r="AC22" i="3"/>
  <c r="AA22" i="3"/>
  <c r="Z22" i="3"/>
  <c r="X22" i="3"/>
  <c r="W22" i="3"/>
  <c r="U22" i="3"/>
  <c r="T22" i="3"/>
  <c r="BQ21" i="3"/>
  <c r="BP21" i="3"/>
  <c r="BO21" i="3"/>
  <c r="BN21" i="3"/>
  <c r="BM21" i="3"/>
  <c r="BL21" i="3"/>
  <c r="BK21" i="3"/>
  <c r="BJ21" i="3"/>
  <c r="BI21" i="3"/>
  <c r="BH21" i="3"/>
  <c r="BG21" i="3"/>
  <c r="BF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D21" i="3"/>
  <c r="AC21" i="3"/>
  <c r="AA21" i="3"/>
  <c r="Z21" i="3"/>
  <c r="X21" i="3"/>
  <c r="W21" i="3"/>
  <c r="U21" i="3"/>
  <c r="T21" i="3"/>
  <c r="V21" i="3" s="1"/>
  <c r="BQ20" i="3"/>
  <c r="BP20" i="3"/>
  <c r="BO20" i="3"/>
  <c r="BN20" i="3"/>
  <c r="BM20" i="3"/>
  <c r="BL20" i="3"/>
  <c r="BK20" i="3"/>
  <c r="BJ20" i="3"/>
  <c r="BI20" i="3"/>
  <c r="BH20" i="3"/>
  <c r="BG20" i="3"/>
  <c r="BF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D20" i="3"/>
  <c r="AC20" i="3"/>
  <c r="AA20" i="3"/>
  <c r="Z20" i="3"/>
  <c r="X20" i="3"/>
  <c r="W20" i="3"/>
  <c r="U20" i="3"/>
  <c r="T20" i="3"/>
  <c r="BQ19" i="3"/>
  <c r="BP19" i="3"/>
  <c r="BO19" i="3"/>
  <c r="BN19" i="3"/>
  <c r="BM19" i="3"/>
  <c r="BL19" i="3"/>
  <c r="BK19" i="3"/>
  <c r="BJ19" i="3"/>
  <c r="BI19" i="3"/>
  <c r="BH19" i="3"/>
  <c r="BG19" i="3"/>
  <c r="BF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D19" i="3"/>
  <c r="AC19" i="3"/>
  <c r="AA19" i="3"/>
  <c r="Z19" i="3"/>
  <c r="X19" i="3"/>
  <c r="W19" i="3"/>
  <c r="U19" i="3"/>
  <c r="T19" i="3"/>
  <c r="BQ18" i="3"/>
  <c r="BP18" i="3"/>
  <c r="BO18" i="3"/>
  <c r="BN18" i="3"/>
  <c r="BM18" i="3"/>
  <c r="BL18" i="3"/>
  <c r="BK18" i="3"/>
  <c r="BJ18" i="3"/>
  <c r="BI18" i="3"/>
  <c r="BH18" i="3"/>
  <c r="BG18" i="3"/>
  <c r="BF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D18" i="3"/>
  <c r="AC18" i="3"/>
  <c r="AA18" i="3"/>
  <c r="Z18" i="3"/>
  <c r="X18" i="3"/>
  <c r="W18" i="3"/>
  <c r="U18" i="3"/>
  <c r="T18" i="3"/>
  <c r="BQ17" i="3"/>
  <c r="BP17" i="3"/>
  <c r="BO17" i="3"/>
  <c r="BN17" i="3"/>
  <c r="BM17" i="3"/>
  <c r="BL17" i="3"/>
  <c r="BK17" i="3"/>
  <c r="BJ17" i="3"/>
  <c r="BI17" i="3"/>
  <c r="BH17" i="3"/>
  <c r="BG17" i="3"/>
  <c r="BF17" i="3"/>
  <c r="BC17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D17" i="3"/>
  <c r="AC17" i="3"/>
  <c r="AA17" i="3"/>
  <c r="Z17" i="3"/>
  <c r="X17" i="3"/>
  <c r="W17" i="3"/>
  <c r="U17" i="3"/>
  <c r="T17" i="3"/>
  <c r="BQ16" i="3"/>
  <c r="BP16" i="3"/>
  <c r="BO16" i="3"/>
  <c r="BN16" i="3"/>
  <c r="BM16" i="3"/>
  <c r="BL16" i="3"/>
  <c r="BK16" i="3"/>
  <c r="BJ16" i="3"/>
  <c r="BI16" i="3"/>
  <c r="BH16" i="3"/>
  <c r="BG16" i="3"/>
  <c r="BF16" i="3"/>
  <c r="BC16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D16" i="3"/>
  <c r="AC16" i="3"/>
  <c r="AA16" i="3"/>
  <c r="Z16" i="3"/>
  <c r="AB16" i="3" s="1"/>
  <c r="X16" i="3"/>
  <c r="W16" i="3"/>
  <c r="U16" i="3"/>
  <c r="T16" i="3"/>
  <c r="BQ15" i="3"/>
  <c r="BP15" i="3"/>
  <c r="BO15" i="3"/>
  <c r="BN15" i="3"/>
  <c r="BM15" i="3"/>
  <c r="BL15" i="3"/>
  <c r="BK15" i="3"/>
  <c r="BJ15" i="3"/>
  <c r="BI15" i="3"/>
  <c r="BH15" i="3"/>
  <c r="BG15" i="3"/>
  <c r="BF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D15" i="3"/>
  <c r="AC15" i="3"/>
  <c r="AA15" i="3"/>
  <c r="Z15" i="3"/>
  <c r="X15" i="3"/>
  <c r="W15" i="3"/>
  <c r="U15" i="3"/>
  <c r="T15" i="3"/>
  <c r="BQ14" i="3"/>
  <c r="BP14" i="3"/>
  <c r="BO14" i="3"/>
  <c r="BN14" i="3"/>
  <c r="BM14" i="3"/>
  <c r="BL14" i="3"/>
  <c r="BK14" i="3"/>
  <c r="BJ14" i="3"/>
  <c r="BI14" i="3"/>
  <c r="BH14" i="3"/>
  <c r="BG14" i="3"/>
  <c r="BF14" i="3"/>
  <c r="BC14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D14" i="3"/>
  <c r="AC14" i="3"/>
  <c r="AA14" i="3"/>
  <c r="Z14" i="3"/>
  <c r="X14" i="3"/>
  <c r="W14" i="3"/>
  <c r="Y14" i="3" s="1"/>
  <c r="U14" i="3"/>
  <c r="T14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D13" i="3"/>
  <c r="AC13" i="3"/>
  <c r="AA13" i="3"/>
  <c r="Z13" i="3"/>
  <c r="X13" i="3"/>
  <c r="W13" i="3"/>
  <c r="U13" i="3"/>
  <c r="T13" i="3"/>
  <c r="BQ12" i="3"/>
  <c r="BP12" i="3"/>
  <c r="BO12" i="3"/>
  <c r="BN12" i="3"/>
  <c r="BM12" i="3"/>
  <c r="BL12" i="3"/>
  <c r="BK12" i="3"/>
  <c r="BJ12" i="3"/>
  <c r="BI12" i="3"/>
  <c r="BH12" i="3"/>
  <c r="BG12" i="3"/>
  <c r="BF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F57" i="3" s="1"/>
  <c r="AJ12" i="3"/>
  <c r="AI12" i="3"/>
  <c r="AH12" i="3"/>
  <c r="AG12" i="3"/>
  <c r="AF12" i="3"/>
  <c r="AD12" i="3"/>
  <c r="AC12" i="3"/>
  <c r="AA12" i="3"/>
  <c r="Z12" i="3"/>
  <c r="X12" i="3"/>
  <c r="W12" i="3"/>
  <c r="U12" i="3"/>
  <c r="T12" i="3"/>
  <c r="BQ11" i="3"/>
  <c r="BP11" i="3"/>
  <c r="BO11" i="3"/>
  <c r="BN11" i="3"/>
  <c r="BM11" i="3"/>
  <c r="BL11" i="3"/>
  <c r="BK11" i="3"/>
  <c r="BJ11" i="3"/>
  <c r="BI11" i="3"/>
  <c r="BH11" i="3"/>
  <c r="BG11" i="3"/>
  <c r="BF11" i="3"/>
  <c r="BC11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D11" i="3"/>
  <c r="AC11" i="3"/>
  <c r="AA11" i="3"/>
  <c r="Z11" i="3"/>
  <c r="X11" i="3"/>
  <c r="W11" i="3"/>
  <c r="U11" i="3"/>
  <c r="T11" i="3"/>
  <c r="BQ10" i="3"/>
  <c r="BP10" i="3"/>
  <c r="BO10" i="3"/>
  <c r="BN10" i="3"/>
  <c r="BM10" i="3"/>
  <c r="BL10" i="3"/>
  <c r="BK10" i="3"/>
  <c r="BJ10" i="3"/>
  <c r="BI10" i="3"/>
  <c r="BH10" i="3"/>
  <c r="BG10" i="3"/>
  <c r="BF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D10" i="3"/>
  <c r="AC10" i="3"/>
  <c r="AA10" i="3"/>
  <c r="Z10" i="3"/>
  <c r="X10" i="3"/>
  <c r="W10" i="3"/>
  <c r="U10" i="3"/>
  <c r="T10" i="3"/>
  <c r="BQ9" i="3"/>
  <c r="BP9" i="3"/>
  <c r="BO9" i="3"/>
  <c r="BN9" i="3"/>
  <c r="BM9" i="3"/>
  <c r="BL9" i="3"/>
  <c r="BK9" i="3"/>
  <c r="BJ9" i="3"/>
  <c r="BI9" i="3"/>
  <c r="BH9" i="3"/>
  <c r="BG9" i="3"/>
  <c r="BF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D9" i="3"/>
  <c r="AC9" i="3"/>
  <c r="AA9" i="3"/>
  <c r="Z9" i="3"/>
  <c r="X9" i="3"/>
  <c r="W9" i="3"/>
  <c r="U9" i="3"/>
  <c r="T9" i="3"/>
  <c r="V9" i="3" s="1"/>
  <c r="BQ8" i="3"/>
  <c r="BP8" i="3"/>
  <c r="BO8" i="3"/>
  <c r="BN8" i="3"/>
  <c r="BM8" i="3"/>
  <c r="BL8" i="3"/>
  <c r="BK8" i="3"/>
  <c r="BJ8" i="3"/>
  <c r="BI8" i="3"/>
  <c r="BH8" i="3"/>
  <c r="BG8" i="3"/>
  <c r="BF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D8" i="3"/>
  <c r="AC8" i="3"/>
  <c r="AA8" i="3"/>
  <c r="Z8" i="3"/>
  <c r="X8" i="3"/>
  <c r="W8" i="3"/>
  <c r="Y8" i="3" s="1"/>
  <c r="U8" i="3"/>
  <c r="T8" i="3"/>
  <c r="BQ7" i="3"/>
  <c r="BP7" i="3"/>
  <c r="BO7" i="3"/>
  <c r="BN7" i="3"/>
  <c r="BM7" i="3"/>
  <c r="BL7" i="3"/>
  <c r="BK7" i="3"/>
  <c r="BJ7" i="3"/>
  <c r="BI7" i="3"/>
  <c r="BH7" i="3"/>
  <c r="BG7" i="3"/>
  <c r="BF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D7" i="3"/>
  <c r="AC7" i="3"/>
  <c r="AA7" i="3"/>
  <c r="Z7" i="3"/>
  <c r="X7" i="3"/>
  <c r="W7" i="3"/>
  <c r="U7" i="3"/>
  <c r="T7" i="3"/>
  <c r="BQ6" i="3"/>
  <c r="BP6" i="3"/>
  <c r="BO6" i="3"/>
  <c r="BN6" i="3"/>
  <c r="BM6" i="3"/>
  <c r="BL6" i="3"/>
  <c r="BK6" i="3"/>
  <c r="BJ6" i="3"/>
  <c r="BI6" i="3"/>
  <c r="BH6" i="3"/>
  <c r="BG6" i="3"/>
  <c r="BF6" i="3"/>
  <c r="BC6" i="3"/>
  <c r="F63" i="3" s="1"/>
  <c r="BB6" i="3"/>
  <c r="BA6" i="3"/>
  <c r="AZ6" i="3"/>
  <c r="AY6" i="3"/>
  <c r="AX6" i="3"/>
  <c r="AW6" i="3"/>
  <c r="AV6" i="3"/>
  <c r="AU6" i="3"/>
  <c r="AT6" i="3"/>
  <c r="AS6" i="3"/>
  <c r="AR6" i="3"/>
  <c r="AQ6" i="3"/>
  <c r="C59" i="3" s="1"/>
  <c r="AP6" i="3"/>
  <c r="AO6" i="3"/>
  <c r="AN6" i="3"/>
  <c r="AM6" i="3"/>
  <c r="AL6" i="3"/>
  <c r="AK6" i="3"/>
  <c r="AJ6" i="3"/>
  <c r="AI6" i="3"/>
  <c r="AH6" i="3"/>
  <c r="AG6" i="3"/>
  <c r="AF6" i="3"/>
  <c r="AD6" i="3"/>
  <c r="AC6" i="3"/>
  <c r="AA6" i="3"/>
  <c r="Z6" i="3"/>
  <c r="X6" i="3"/>
  <c r="W6" i="3"/>
  <c r="U6" i="3"/>
  <c r="T6" i="3"/>
  <c r="BQ5" i="3"/>
  <c r="BP5" i="3"/>
  <c r="BO5" i="3"/>
  <c r="BN5" i="3"/>
  <c r="BM5" i="3"/>
  <c r="BL5" i="3"/>
  <c r="BK5" i="3"/>
  <c r="BJ5" i="3"/>
  <c r="BI5" i="3"/>
  <c r="BH5" i="3"/>
  <c r="BG5" i="3"/>
  <c r="BF5" i="3"/>
  <c r="BC5" i="3"/>
  <c r="BB5" i="3"/>
  <c r="BA5" i="3"/>
  <c r="AZ5" i="3"/>
  <c r="AY5" i="3"/>
  <c r="AX5" i="3"/>
  <c r="AW5" i="3"/>
  <c r="C61" i="3" s="1"/>
  <c r="AV5" i="3"/>
  <c r="AU5" i="3"/>
  <c r="AT5" i="3"/>
  <c r="AS5" i="3"/>
  <c r="AR5" i="3"/>
  <c r="AQ5" i="3"/>
  <c r="F59" i="3" s="1"/>
  <c r="AP5" i="3"/>
  <c r="AO5" i="3"/>
  <c r="AN5" i="3"/>
  <c r="AM5" i="3"/>
  <c r="AL5" i="3"/>
  <c r="AK5" i="3"/>
  <c r="AJ5" i="3"/>
  <c r="AI5" i="3"/>
  <c r="AH5" i="3"/>
  <c r="AG5" i="3"/>
  <c r="AF5" i="3"/>
  <c r="AD5" i="3"/>
  <c r="AC5" i="3"/>
  <c r="AA5" i="3"/>
  <c r="Z5" i="3"/>
  <c r="X5" i="3"/>
  <c r="W5" i="3"/>
  <c r="U5" i="3"/>
  <c r="T5" i="3"/>
  <c r="F5" i="3"/>
  <c r="BQ4" i="3"/>
  <c r="BP4" i="3"/>
  <c r="BO4" i="3"/>
  <c r="BN4" i="3"/>
  <c r="BM4" i="3"/>
  <c r="BL4" i="3"/>
  <c r="BK4" i="3"/>
  <c r="BJ4" i="3"/>
  <c r="BI4" i="3"/>
  <c r="AE597" i="3" s="1"/>
  <c r="BH4" i="3"/>
  <c r="BG4" i="3"/>
  <c r="BF4" i="3"/>
  <c r="BC4" i="3"/>
  <c r="BB4" i="3"/>
  <c r="BA4" i="3"/>
  <c r="AZ4" i="3"/>
  <c r="F62" i="3" s="1"/>
  <c r="AY4" i="3"/>
  <c r="AX4" i="3"/>
  <c r="AW4" i="3"/>
  <c r="AV4" i="3"/>
  <c r="AU4" i="3"/>
  <c r="AT4" i="3"/>
  <c r="AS4" i="3"/>
  <c r="AR4" i="3"/>
  <c r="AQ4" i="3"/>
  <c r="AP4" i="3"/>
  <c r="AO4" i="3"/>
  <c r="AN4" i="3"/>
  <c r="F58" i="3" s="1"/>
  <c r="AM4" i="3"/>
  <c r="AL4" i="3"/>
  <c r="AK4" i="3"/>
  <c r="AJ4" i="3"/>
  <c r="AI4" i="3"/>
  <c r="AH4" i="3"/>
  <c r="F56" i="3" s="1"/>
  <c r="AG4" i="3"/>
  <c r="AF4" i="3"/>
  <c r="AD4" i="3"/>
  <c r="AC4" i="3"/>
  <c r="AA4" i="3"/>
  <c r="Z4" i="3"/>
  <c r="X4" i="3"/>
  <c r="W4" i="3"/>
  <c r="U4" i="3"/>
  <c r="T4" i="3"/>
  <c r="V109" i="3" l="1"/>
  <c r="V175" i="3"/>
  <c r="V211" i="3"/>
  <c r="V316" i="3"/>
  <c r="AB25" i="3"/>
  <c r="AB43" i="3"/>
  <c r="V59" i="3"/>
  <c r="Y26" i="3"/>
  <c r="V410" i="3"/>
  <c r="Y266" i="3"/>
  <c r="V5" i="3"/>
  <c r="V8" i="3"/>
  <c r="V17" i="3"/>
  <c r="V23" i="3"/>
  <c r="AB24" i="3"/>
  <c r="V26" i="3"/>
  <c r="V32" i="3"/>
  <c r="V35" i="3"/>
  <c r="V4" i="3"/>
  <c r="V36" i="3"/>
  <c r="Y6" i="3"/>
  <c r="AE7" i="3"/>
  <c r="Y27" i="3"/>
  <c r="Y30" i="3"/>
  <c r="AE34" i="3"/>
  <c r="Y48" i="3"/>
  <c r="Y51" i="3"/>
  <c r="V717" i="3"/>
  <c r="AB61" i="3"/>
  <c r="AB54" i="3"/>
  <c r="AB58" i="3"/>
  <c r="Y74" i="3"/>
  <c r="Y77" i="3"/>
  <c r="Y80" i="3"/>
  <c r="V7" i="3"/>
  <c r="V16" i="3"/>
  <c r="AB17" i="3"/>
  <c r="V19" i="3"/>
  <c r="V22" i="3"/>
  <c r="AB23" i="3"/>
  <c r="AB26" i="3"/>
  <c r="V34" i="3"/>
  <c r="Y46" i="3"/>
  <c r="AE47" i="3"/>
  <c r="Y49" i="3"/>
  <c r="AE50" i="3"/>
  <c r="AE68" i="3"/>
  <c r="Y35" i="3"/>
  <c r="V104" i="3"/>
  <c r="Y7" i="3"/>
  <c r="AE8" i="3"/>
  <c r="AE14" i="3"/>
  <c r="Y34" i="3"/>
  <c r="Y53" i="3"/>
  <c r="V452" i="3"/>
  <c r="V60" i="3"/>
  <c r="AE62" i="3"/>
  <c r="AB89" i="3"/>
  <c r="V97" i="3"/>
  <c r="V53" i="3"/>
  <c r="Y76" i="3"/>
  <c r="Y94" i="3"/>
  <c r="V113" i="3"/>
  <c r="AE35" i="3"/>
  <c r="V103" i="3"/>
  <c r="Y33" i="3"/>
  <c r="V31" i="3"/>
  <c r="AB5" i="3"/>
  <c r="V54" i="3"/>
  <c r="Y59" i="3"/>
  <c r="AE70" i="3"/>
  <c r="Y10" i="3"/>
  <c r="Y16" i="3"/>
  <c r="Y17" i="3"/>
  <c r="Y24" i="3"/>
  <c r="Y41" i="3"/>
  <c r="AB46" i="3"/>
  <c r="AB50" i="3"/>
  <c r="AB66" i="3"/>
  <c r="AB81" i="3"/>
  <c r="AE84" i="3"/>
  <c r="AB90" i="3"/>
  <c r="AE101" i="3"/>
  <c r="AE111" i="3"/>
  <c r="Y114" i="3"/>
  <c r="AB121" i="3"/>
  <c r="Y133" i="3"/>
  <c r="AE190" i="3"/>
  <c r="Y223" i="3"/>
  <c r="AE228" i="3"/>
  <c r="AE238" i="3"/>
  <c r="Y268" i="3"/>
  <c r="Y307" i="3"/>
  <c r="AE342" i="3"/>
  <c r="AB422" i="3"/>
  <c r="AE1223" i="3"/>
  <c r="Y1405" i="3"/>
  <c r="AB1412" i="3"/>
  <c r="Y4" i="3"/>
  <c r="F61" i="3"/>
  <c r="Y11" i="3"/>
  <c r="Y12" i="3"/>
  <c r="AB21" i="3"/>
  <c r="Y29" i="3"/>
  <c r="Y31" i="3"/>
  <c r="Y38" i="3"/>
  <c r="Y39" i="3"/>
  <c r="AB40" i="3"/>
  <c r="AB42" i="3"/>
  <c r="AE44" i="3"/>
  <c r="AE49" i="3"/>
  <c r="AB57" i="3"/>
  <c r="AE75" i="3"/>
  <c r="AE78" i="3"/>
  <c r="V85" i="3"/>
  <c r="Y87" i="3"/>
  <c r="AE93" i="3"/>
  <c r="AE94" i="3"/>
  <c r="V96" i="3"/>
  <c r="Y98" i="3"/>
  <c r="Y104" i="3"/>
  <c r="AE107" i="3"/>
  <c r="AE116" i="3"/>
  <c r="AB120" i="3"/>
  <c r="Y128" i="3"/>
  <c r="V132" i="3"/>
  <c r="AE137" i="3"/>
  <c r="Y140" i="3"/>
  <c r="AE152" i="3"/>
  <c r="AB159" i="3"/>
  <c r="Y172" i="3"/>
  <c r="Y182" i="3"/>
  <c r="Y192" i="3"/>
  <c r="AB202" i="3"/>
  <c r="AB216" i="3"/>
  <c r="Y226" i="3"/>
  <c r="AE227" i="3"/>
  <c r="AB230" i="3"/>
  <c r="AE234" i="3"/>
  <c r="V250" i="3"/>
  <c r="V267" i="3"/>
  <c r="AB291" i="3"/>
  <c r="AE391" i="3"/>
  <c r="V399" i="3"/>
  <c r="AB443" i="3"/>
  <c r="Y473" i="3"/>
  <c r="AE474" i="3"/>
  <c r="AB534" i="3"/>
  <c r="V536" i="3"/>
  <c r="Y15" i="3"/>
  <c r="Y18" i="3"/>
  <c r="Y20" i="3"/>
  <c r="Y28" i="3"/>
  <c r="Y183" i="3"/>
  <c r="AB196" i="3"/>
  <c r="Y9" i="3"/>
  <c r="Y13" i="3"/>
  <c r="AB18" i="3"/>
  <c r="AB19" i="3"/>
  <c r="AB22" i="3"/>
  <c r="Y36" i="3"/>
  <c r="Y40" i="3"/>
  <c r="AB41" i="3"/>
  <c r="AB44" i="3"/>
  <c r="AB48" i="3"/>
  <c r="AB49" i="3"/>
  <c r="AB51" i="3"/>
  <c r="AE55" i="3"/>
  <c r="AE61" i="3"/>
  <c r="Y63" i="3"/>
  <c r="AB64" i="3"/>
  <c r="AB65" i="3"/>
  <c r="AE66" i="3"/>
  <c r="AE71" i="3"/>
  <c r="AE72" i="3"/>
  <c r="AE73" i="3"/>
  <c r="AB74" i="3"/>
  <c r="AB75" i="3"/>
  <c r="AB78" i="3"/>
  <c r="AE81" i="3"/>
  <c r="AE83" i="3"/>
  <c r="AB91" i="3"/>
  <c r="AB99" i="3"/>
  <c r="AB107" i="3"/>
  <c r="AE117" i="3"/>
  <c r="Y129" i="3"/>
  <c r="AE130" i="3"/>
  <c r="AE134" i="3"/>
  <c r="Y136" i="3"/>
  <c r="AB137" i="3"/>
  <c r="Y147" i="3"/>
  <c r="Y155" i="3"/>
  <c r="AE163" i="3"/>
  <c r="Y165" i="3"/>
  <c r="AE180" i="3"/>
  <c r="AB183" i="3"/>
  <c r="AE203" i="3"/>
  <c r="Y208" i="3"/>
  <c r="AB227" i="3"/>
  <c r="Y233" i="3"/>
  <c r="AB244" i="3"/>
  <c r="AE245" i="3"/>
  <c r="Y251" i="3"/>
  <c r="Y254" i="3"/>
  <c r="Y261" i="3"/>
  <c r="Y271" i="3"/>
  <c r="Y278" i="3"/>
  <c r="Y288" i="3"/>
  <c r="Y384" i="3"/>
  <c r="AB901" i="3"/>
  <c r="Y5" i="3"/>
  <c r="AB12" i="3"/>
  <c r="AB20" i="3"/>
  <c r="AE21" i="3"/>
  <c r="AB27" i="3"/>
  <c r="Y32" i="3"/>
  <c r="AB39" i="3"/>
  <c r="AE46" i="3"/>
  <c r="C62" i="3"/>
  <c r="AE77" i="3"/>
  <c r="AE80" i="3"/>
  <c r="V84" i="3"/>
  <c r="Y86" i="3"/>
  <c r="AE92" i="3"/>
  <c r="AB98" i="3"/>
  <c r="AB106" i="3"/>
  <c r="Y109" i="3"/>
  <c r="Y119" i="3"/>
  <c r="Y124" i="3"/>
  <c r="AB140" i="3"/>
  <c r="AE159" i="3"/>
  <c r="AB179" i="3"/>
  <c r="AE186" i="3"/>
  <c r="AB212" i="3"/>
  <c r="V214" i="3"/>
  <c r="AB226" i="3"/>
  <c r="V260" i="3"/>
  <c r="AB275" i="3"/>
  <c r="AB531" i="3"/>
  <c r="AB6" i="3"/>
  <c r="AB7" i="3"/>
  <c r="AB10" i="3"/>
  <c r="AB13" i="3"/>
  <c r="AB15" i="3"/>
  <c r="AE16" i="3"/>
  <c r="AE22" i="3"/>
  <c r="AE25" i="3"/>
  <c r="AB28" i="3"/>
  <c r="AB33" i="3"/>
  <c r="AB34" i="3"/>
  <c r="AB37" i="3"/>
  <c r="AE48" i="3"/>
  <c r="AE51" i="3"/>
  <c r="C57" i="3"/>
  <c r="AB63" i="3"/>
  <c r="AE65" i="3"/>
  <c r="AE74" i="3"/>
  <c r="V83" i="3"/>
  <c r="AE90" i="3"/>
  <c r="AE91" i="3"/>
  <c r="V95" i="3"/>
  <c r="AB97" i="3"/>
  <c r="AE106" i="3"/>
  <c r="AE110" i="3"/>
  <c r="V112" i="3"/>
  <c r="AE115" i="3"/>
  <c r="V127" i="3"/>
  <c r="AB128" i="3"/>
  <c r="AE129" i="3"/>
  <c r="Y143" i="3"/>
  <c r="AE148" i="3"/>
  <c r="Y211" i="3"/>
  <c r="Y218" i="3"/>
  <c r="AE237" i="3"/>
  <c r="AE258" i="3"/>
  <c r="Y264" i="3"/>
  <c r="AB268" i="3"/>
  <c r="Y274" i="3"/>
  <c r="AE275" i="3"/>
  <c r="V312" i="3"/>
  <c r="AE378" i="3"/>
  <c r="Y380" i="3"/>
  <c r="V395" i="3"/>
  <c r="AE437" i="3"/>
  <c r="Y439" i="3"/>
  <c r="AE525" i="3"/>
  <c r="AB9" i="3"/>
  <c r="AB11" i="3"/>
  <c r="AB14" i="3"/>
  <c r="AE15" i="3"/>
  <c r="AE18" i="3"/>
  <c r="AE19" i="3"/>
  <c r="AE23" i="3"/>
  <c r="AE28" i="3"/>
  <c r="AB29" i="3"/>
  <c r="AB36" i="3"/>
  <c r="AB38" i="3"/>
  <c r="AE41" i="3"/>
  <c r="AE42" i="3"/>
  <c r="AE43" i="3"/>
  <c r="V45" i="3"/>
  <c r="AE52" i="3"/>
  <c r="Y54" i="3"/>
  <c r="V55" i="3"/>
  <c r="AE57" i="3"/>
  <c r="Y60" i="3"/>
  <c r="V61" i="3"/>
  <c r="AE64" i="3"/>
  <c r="V67" i="3"/>
  <c r="V82" i="3"/>
  <c r="AB86" i="3"/>
  <c r="AE88" i="3"/>
  <c r="AE89" i="3"/>
  <c r="V93" i="3"/>
  <c r="V94" i="3"/>
  <c r="AE99" i="3"/>
  <c r="AE105" i="3"/>
  <c r="Y112" i="3"/>
  <c r="V118" i="3"/>
  <c r="V122" i="3"/>
  <c r="V131" i="3"/>
  <c r="Y135" i="3"/>
  <c r="Y139" i="3"/>
  <c r="AB158" i="3"/>
  <c r="Y164" i="3"/>
  <c r="Y168" i="3"/>
  <c r="AE176" i="3"/>
  <c r="V181" i="3"/>
  <c r="AE192" i="3"/>
  <c r="V197" i="3"/>
  <c r="Y204" i="3"/>
  <c r="AB215" i="3"/>
  <c r="V221" i="3"/>
  <c r="AB229" i="3"/>
  <c r="Y232" i="3"/>
  <c r="AE240" i="3"/>
  <c r="V249" i="3"/>
  <c r="AB254" i="3"/>
  <c r="Y260" i="3"/>
  <c r="V273" i="3"/>
  <c r="AB300" i="3"/>
  <c r="Y328" i="3"/>
  <c r="AE363" i="3"/>
  <c r="AE17" i="3"/>
  <c r="AE20" i="3"/>
  <c r="AE24" i="3"/>
  <c r="AE26" i="3"/>
  <c r="AB30" i="3"/>
  <c r="AB31" i="3"/>
  <c r="AB32" i="3"/>
  <c r="AB35" i="3"/>
  <c r="AE36" i="3"/>
  <c r="AE40" i="3"/>
  <c r="V44" i="3"/>
  <c r="Y55" i="3"/>
  <c r="V56" i="3"/>
  <c r="AE58" i="3"/>
  <c r="Y61" i="3"/>
  <c r="C63" i="3"/>
  <c r="V70" i="3"/>
  <c r="V73" i="3"/>
  <c r="V76" i="3"/>
  <c r="V79" i="3"/>
  <c r="Y85" i="3"/>
  <c r="AB96" i="3"/>
  <c r="V100" i="3"/>
  <c r="Y102" i="3"/>
  <c r="Y103" i="3"/>
  <c r="AB104" i="3"/>
  <c r="V108" i="3"/>
  <c r="V117" i="3"/>
  <c r="Y118" i="3"/>
  <c r="Y123" i="3"/>
  <c r="V126" i="3"/>
  <c r="Y131" i="3"/>
  <c r="V153" i="3"/>
  <c r="AB172" i="3"/>
  <c r="Y181" i="3"/>
  <c r="V200" i="3"/>
  <c r="Y210" i="3"/>
  <c r="V213" i="3"/>
  <c r="AB225" i="3"/>
  <c r="Y235" i="3"/>
  <c r="AE236" i="3"/>
  <c r="AB243" i="3"/>
  <c r="AE254" i="3"/>
  <c r="AB267" i="3"/>
  <c r="Y273" i="3"/>
  <c r="AE300" i="3"/>
  <c r="AE310" i="3"/>
  <c r="AB362" i="3"/>
  <c r="AB374" i="3"/>
  <c r="V376" i="3"/>
  <c r="AB377" i="3"/>
  <c r="AE393" i="3"/>
  <c r="AB405" i="3"/>
  <c r="V435" i="3"/>
  <c r="AE461" i="3"/>
  <c r="AE13" i="3"/>
  <c r="AE31" i="3"/>
  <c r="AE37" i="3"/>
  <c r="AE39" i="3"/>
  <c r="V42" i="3"/>
  <c r="V47" i="3"/>
  <c r="V48" i="3"/>
  <c r="V49" i="3"/>
  <c r="V50" i="3"/>
  <c r="V51" i="3"/>
  <c r="AE53" i="3"/>
  <c r="C58" i="3"/>
  <c r="V62" i="3"/>
  <c r="AE63" i="3"/>
  <c r="V66" i="3"/>
  <c r="V68" i="3"/>
  <c r="V69" i="3"/>
  <c r="V72" i="3"/>
  <c r="V81" i="3"/>
  <c r="Y84" i="3"/>
  <c r="V89" i="3"/>
  <c r="V90" i="3"/>
  <c r="AE98" i="3"/>
  <c r="Y117" i="3"/>
  <c r="V121" i="3"/>
  <c r="AB123" i="3"/>
  <c r="Y127" i="3"/>
  <c r="AB132" i="3"/>
  <c r="Y142" i="3"/>
  <c r="Y153" i="3"/>
  <c r="AB157" i="3"/>
  <c r="Y160" i="3"/>
  <c r="AE175" i="3"/>
  <c r="AB178" i="3"/>
  <c r="Y187" i="3"/>
  <c r="AE188" i="3"/>
  <c r="AE198" i="3"/>
  <c r="Y242" i="3"/>
  <c r="Y245" i="3"/>
  <c r="V248" i="3"/>
  <c r="Y256" i="3"/>
  <c r="V262" i="3"/>
  <c r="Y263" i="3"/>
  <c r="V269" i="3"/>
  <c r="V272" i="3"/>
  <c r="V298" i="3"/>
  <c r="AE322" i="3"/>
  <c r="Y324" i="3"/>
  <c r="AE325" i="3"/>
  <c r="Y358" i="3"/>
  <c r="AB4" i="3"/>
  <c r="AB8" i="3"/>
  <c r="AE10" i="3"/>
  <c r="AE6" i="3"/>
  <c r="V57" i="3"/>
  <c r="Y66" i="3"/>
  <c r="V88" i="3"/>
  <c r="AE97" i="3"/>
  <c r="V107" i="3"/>
  <c r="Y111" i="3"/>
  <c r="AE113" i="3"/>
  <c r="Y116" i="3"/>
  <c r="AB118" i="3"/>
  <c r="AB127" i="3"/>
  <c r="V130" i="3"/>
  <c r="AE132" i="3"/>
  <c r="V134" i="3"/>
  <c r="Y138" i="3"/>
  <c r="AE139" i="3"/>
  <c r="AB146" i="3"/>
  <c r="V159" i="3"/>
  <c r="V163" i="3"/>
  <c r="Y167" i="3"/>
  <c r="AB218" i="3"/>
  <c r="Y224" i="3"/>
  <c r="V231" i="3"/>
  <c r="AB253" i="3"/>
  <c r="V259" i="3"/>
  <c r="Y283" i="3"/>
  <c r="AB296" i="3"/>
  <c r="Y330" i="3"/>
  <c r="AE340" i="3"/>
  <c r="Y348" i="3"/>
  <c r="Y373" i="3"/>
  <c r="AE2002" i="3"/>
  <c r="AE1990" i="3"/>
  <c r="AE1978" i="3"/>
  <c r="AE2001" i="3"/>
  <c r="AE1989" i="3"/>
  <c r="AE1977" i="3"/>
  <c r="AE1965" i="3"/>
  <c r="AE1953" i="3"/>
  <c r="AE1996" i="3"/>
  <c r="AE1984" i="3"/>
  <c r="AE1972" i="3"/>
  <c r="AE1960" i="3"/>
  <c r="AE1948" i="3"/>
  <c r="AE2003" i="3"/>
  <c r="AE1942" i="3"/>
  <c r="AE1936" i="3"/>
  <c r="AE1912" i="3"/>
  <c r="AE1888" i="3"/>
  <c r="AE1840" i="3"/>
  <c r="AE1828" i="3"/>
  <c r="AE1991" i="3"/>
  <c r="AE1954" i="3"/>
  <c r="AE1944" i="3"/>
  <c r="AE1992" i="3"/>
  <c r="AE1955" i="3"/>
  <c r="AE1930" i="3"/>
  <c r="AE1929" i="3"/>
  <c r="AE1906" i="3"/>
  <c r="AE1905" i="3"/>
  <c r="AE1882" i="3"/>
  <c r="AE1881" i="3"/>
  <c r="AE1979" i="3"/>
  <c r="AE1993" i="3"/>
  <c r="AE1966" i="3"/>
  <c r="AE1956" i="3"/>
  <c r="AE1931" i="3"/>
  <c r="AE1924" i="3"/>
  <c r="AE1907" i="3"/>
  <c r="AE1900" i="3"/>
  <c r="AE1980" i="3"/>
  <c r="AE1864" i="3"/>
  <c r="AE1967" i="3"/>
  <c r="AE1782" i="3"/>
  <c r="AE1893" i="3"/>
  <c r="AE1846" i="3"/>
  <c r="AE1794" i="3"/>
  <c r="AE1793" i="3"/>
  <c r="AE1917" i="3"/>
  <c r="AE1883" i="3"/>
  <c r="AE1876" i="3"/>
  <c r="AE1847" i="3"/>
  <c r="AE1829" i="3"/>
  <c r="AE1819" i="3"/>
  <c r="AE1818" i="3"/>
  <c r="AE1816" i="3"/>
  <c r="AE1802" i="3"/>
  <c r="AE1800" i="3"/>
  <c r="AE1799" i="3"/>
  <c r="AE1795" i="3"/>
  <c r="AE1941" i="3"/>
  <c r="AE1894" i="3"/>
  <c r="AE1831" i="3"/>
  <c r="AE1822" i="3"/>
  <c r="AE1821" i="3"/>
  <c r="AE1817" i="3"/>
  <c r="AE1815" i="3"/>
  <c r="AE1801" i="3"/>
  <c r="AE1918" i="3"/>
  <c r="AE1806" i="3"/>
  <c r="AE1805" i="3"/>
  <c r="AE1869" i="3"/>
  <c r="AE1857" i="3"/>
  <c r="AE1834" i="3"/>
  <c r="AE1824" i="3"/>
  <c r="AE1823" i="3"/>
  <c r="AE1870" i="3"/>
  <c r="AE1858" i="3"/>
  <c r="AE1851" i="3"/>
  <c r="AE1836" i="3"/>
  <c r="AE1981" i="3"/>
  <c r="AE1968" i="3"/>
  <c r="AE1852" i="3"/>
  <c r="AE1809" i="3"/>
  <c r="AE1764" i="3"/>
  <c r="AE1763" i="3"/>
  <c r="AE1717" i="3"/>
  <c r="AE1716" i="3"/>
  <c r="AE1861" i="3"/>
  <c r="AE1810" i="3"/>
  <c r="AE1777" i="3"/>
  <c r="AE1756" i="3"/>
  <c r="AE1724" i="3"/>
  <c r="AE1790" i="3"/>
  <c r="AE1757" i="3"/>
  <c r="AE1729" i="3"/>
  <c r="AE1728" i="3"/>
  <c r="AE1845" i="3"/>
  <c r="AE1811" i="3"/>
  <c r="AE1736" i="3"/>
  <c r="AE1773" i="3"/>
  <c r="AE1745" i="3"/>
  <c r="AE1744" i="3"/>
  <c r="AE1743" i="3"/>
  <c r="AE1742" i="3"/>
  <c r="AE1741" i="3"/>
  <c r="AE1740" i="3"/>
  <c r="AE1760" i="3"/>
  <c r="AE1749" i="3"/>
  <c r="AE1748" i="3"/>
  <c r="AE1747" i="3"/>
  <c r="AE1768" i="3"/>
  <c r="AE1767" i="3"/>
  <c r="AE1761" i="3"/>
  <c r="AE1853" i="3"/>
  <c r="AE1813" i="3"/>
  <c r="AE1788" i="3"/>
  <c r="AE1769" i="3"/>
  <c r="AE1753" i="3"/>
  <c r="AE1752" i="3"/>
  <c r="AE1700" i="3"/>
  <c r="AE1711" i="3"/>
  <c r="AE1691" i="3"/>
  <c r="AE1680" i="3"/>
  <c r="AE1705" i="3"/>
  <c r="AE1860" i="3"/>
  <c r="AE1692" i="3"/>
  <c r="AE1827" i="3"/>
  <c r="AE1712" i="3"/>
  <c r="AE1696" i="3"/>
  <c r="AE1695" i="3"/>
  <c r="AE1694" i="3"/>
  <c r="AE1693" i="3"/>
  <c r="AE1653" i="3"/>
  <c r="AE1652" i="3"/>
  <c r="AE1651" i="3"/>
  <c r="AE1656" i="3"/>
  <c r="AE1697" i="3"/>
  <c r="AE1685" i="3"/>
  <c r="AE1713" i="3"/>
  <c r="AE1665" i="3"/>
  <c r="AE1785" i="3"/>
  <c r="AE1775" i="3"/>
  <c r="AE1703" i="3"/>
  <c r="AE1668" i="3"/>
  <c r="AE1620" i="3"/>
  <c r="AE1688" i="3"/>
  <c r="AE1699" i="3"/>
  <c r="AE1689" i="3"/>
  <c r="AE1675" i="3"/>
  <c r="AE1638" i="3"/>
  <c r="AE1628" i="3"/>
  <c r="AE1617" i="3"/>
  <c r="AE1616" i="3"/>
  <c r="AE1615" i="3"/>
  <c r="AE1614" i="3"/>
  <c r="AE1603" i="3"/>
  <c r="AE1602" i="3"/>
  <c r="AE1664" i="3"/>
  <c r="AE1650" i="3"/>
  <c r="AE1639" i="3"/>
  <c r="AE1629" i="3"/>
  <c r="AE1604" i="3"/>
  <c r="AE1776" i="3"/>
  <c r="AE1633" i="3"/>
  <c r="AE1632" i="3"/>
  <c r="AE1631" i="3"/>
  <c r="AE1605" i="3"/>
  <c r="AE1676" i="3"/>
  <c r="AE1672" i="3"/>
  <c r="AE1660" i="3"/>
  <c r="AE1640" i="3"/>
  <c r="AE1583" i="3"/>
  <c r="AE1608" i="3"/>
  <c r="AE1677" i="3"/>
  <c r="AE1673" i="3"/>
  <c r="AE1661" i="3"/>
  <c r="AE1636" i="3"/>
  <c r="AE1624" i="3"/>
  <c r="AE1600" i="3"/>
  <c r="AE1596" i="3"/>
  <c r="AE1556" i="3"/>
  <c r="AE1552" i="3"/>
  <c r="AE1550" i="3"/>
  <c r="AE1674" i="3"/>
  <c r="AE1662" i="3"/>
  <c r="AE1625" i="3"/>
  <c r="AE1547" i="3"/>
  <c r="AE1544" i="3"/>
  <c r="AE1649" i="3"/>
  <c r="AE1644" i="3"/>
  <c r="AE1637" i="3"/>
  <c r="AE1626" i="3"/>
  <c r="AE1612" i="3"/>
  <c r="AE1559" i="3"/>
  <c r="AE1584" i="3"/>
  <c r="AE1577" i="3"/>
  <c r="AE1576" i="3"/>
  <c r="AE1523" i="3"/>
  <c r="AE1522" i="3"/>
  <c r="AE1493" i="3"/>
  <c r="AE1480" i="3"/>
  <c r="AE1468" i="3"/>
  <c r="AE1456" i="3"/>
  <c r="AE1508" i="3"/>
  <c r="AE1704" i="3"/>
  <c r="AE1568" i="3"/>
  <c r="AE1591" i="3"/>
  <c r="AE1529" i="3"/>
  <c r="AE1528" i="3"/>
  <c r="AE1527" i="3"/>
  <c r="AE1489" i="3"/>
  <c r="AE1477" i="3"/>
  <c r="AE1465" i="3"/>
  <c r="AE1453" i="3"/>
  <c r="AE1592" i="3"/>
  <c r="AE1580" i="3"/>
  <c r="AE1511" i="3"/>
  <c r="AE1532" i="3"/>
  <c r="AE1663" i="3"/>
  <c r="AE1535" i="3"/>
  <c r="AE1613" i="3"/>
  <c r="AE1599" i="3"/>
  <c r="AE1572" i="3"/>
  <c r="AE1520" i="3"/>
  <c r="AE1648" i="3"/>
  <c r="AE1461" i="3"/>
  <c r="AE1587" i="3"/>
  <c r="AE1457" i="3"/>
  <c r="AE1438" i="3"/>
  <c r="AE1437" i="3"/>
  <c r="AE1417" i="3"/>
  <c r="AE1500" i="3"/>
  <c r="AE1496" i="3"/>
  <c r="AE1462" i="3"/>
  <c r="AE1444" i="3"/>
  <c r="AE1432" i="3"/>
  <c r="AE1426" i="3"/>
  <c r="AE1425" i="3"/>
  <c r="AE1396" i="3"/>
  <c r="AE1395" i="3"/>
  <c r="AE1361" i="3"/>
  <c r="AE1360" i="3"/>
  <c r="AE1359" i="3"/>
  <c r="AE1358" i="3"/>
  <c r="AE1357" i="3"/>
  <c r="AE1356" i="3"/>
  <c r="AE1355" i="3"/>
  <c r="AE1354" i="3"/>
  <c r="AE1353" i="3"/>
  <c r="AE1449" i="3"/>
  <c r="AE1408" i="3"/>
  <c r="AE1407" i="3"/>
  <c r="AE1397" i="3"/>
  <c r="AE1515" i="3"/>
  <c r="AE1501" i="3"/>
  <c r="AE1445" i="3"/>
  <c r="AE1433" i="3"/>
  <c r="AE1420" i="3"/>
  <c r="AE1595" i="3"/>
  <c r="AE1450" i="3"/>
  <c r="AE1421" i="3"/>
  <c r="AE1366" i="3"/>
  <c r="AE1365" i="3"/>
  <c r="AE1318" i="3"/>
  <c r="AE1317" i="3"/>
  <c r="AE1627" i="3"/>
  <c r="AE1502" i="3"/>
  <c r="AE1485" i="3"/>
  <c r="AE1564" i="3"/>
  <c r="AE1553" i="3"/>
  <c r="AE1494" i="3"/>
  <c r="AE1486" i="3"/>
  <c r="AE1429" i="3"/>
  <c r="AE1385" i="3"/>
  <c r="AE1384" i="3"/>
  <c r="AE1383" i="3"/>
  <c r="AE1382" i="3"/>
  <c r="AE1381" i="3"/>
  <c r="AE1380" i="3"/>
  <c r="AE1379" i="3"/>
  <c r="AE1378" i="3"/>
  <c r="AE1377" i="3"/>
  <c r="AE1337" i="3"/>
  <c r="AE1336" i="3"/>
  <c r="AE1335" i="3"/>
  <c r="AE1334" i="3"/>
  <c r="AE1333" i="3"/>
  <c r="AE1332" i="3"/>
  <c r="AE1331" i="3"/>
  <c r="AE1330" i="3"/>
  <c r="AE1329" i="3"/>
  <c r="AE1289" i="3"/>
  <c r="AE1288" i="3"/>
  <c r="AE1287" i="3"/>
  <c r="AE1286" i="3"/>
  <c r="AE1285" i="3"/>
  <c r="AE1284" i="3"/>
  <c r="AE1283" i="3"/>
  <c r="AE1282" i="3"/>
  <c r="AE1281" i="3"/>
  <c r="AE1250" i="3"/>
  <c r="AE1249" i="3"/>
  <c r="AE1248" i="3"/>
  <c r="AE1236" i="3"/>
  <c r="AE1224" i="3"/>
  <c r="AE1212" i="3"/>
  <c r="AE1571" i="3"/>
  <c r="AE1473" i="3"/>
  <c r="AE1402" i="3"/>
  <c r="AE1401" i="3"/>
  <c r="AE1561" i="3"/>
  <c r="AE1517" i="3"/>
  <c r="AE1469" i="3"/>
  <c r="AE1414" i="3"/>
  <c r="AE1413" i="3"/>
  <c r="AE1389" i="3"/>
  <c r="AE1348" i="3"/>
  <c r="AE1307" i="3"/>
  <c r="AE1299" i="3"/>
  <c r="AE1276" i="3"/>
  <c r="AE1264" i="3"/>
  <c r="AE1197" i="3"/>
  <c r="AE1481" i="3"/>
  <c r="AE1341" i="3"/>
  <c r="AE1308" i="3"/>
  <c r="AE1300" i="3"/>
  <c r="AE1277" i="3"/>
  <c r="AE1266" i="3"/>
  <c r="AE1265" i="3"/>
  <c r="AE1209" i="3"/>
  <c r="AE1208" i="3"/>
  <c r="AE1207" i="3"/>
  <c r="AE1206" i="3"/>
  <c r="AE1205" i="3"/>
  <c r="AE1204" i="3"/>
  <c r="AE1203" i="3"/>
  <c r="AE1202" i="3"/>
  <c r="AE1201" i="3"/>
  <c r="AE1200" i="3"/>
  <c r="AE1196" i="3"/>
  <c r="AE1195" i="3"/>
  <c r="AE1516" i="3"/>
  <c r="AE1390" i="3"/>
  <c r="AE1349" i="3"/>
  <c r="AE1309" i="3"/>
  <c r="AE1152" i="3"/>
  <c r="AE1342" i="3"/>
  <c r="AE1310" i="3"/>
  <c r="AE1251" i="3"/>
  <c r="AE1189" i="3"/>
  <c r="AE1188" i="3"/>
  <c r="AE1575" i="3"/>
  <c r="AE1415" i="3"/>
  <c r="AE1391" i="3"/>
  <c r="AE1311" i="3"/>
  <c r="AE1293" i="3"/>
  <c r="AE1252" i="3"/>
  <c r="AE1214" i="3"/>
  <c r="AE1213" i="3"/>
  <c r="AE1441" i="3"/>
  <c r="AE1343" i="3"/>
  <c r="AE1312" i="3"/>
  <c r="AE1269" i="3"/>
  <c r="AE1254" i="3"/>
  <c r="AE1253" i="3"/>
  <c r="AE1177" i="3"/>
  <c r="AE1176" i="3"/>
  <c r="AE1560" i="3"/>
  <c r="AE1495" i="3"/>
  <c r="AE1393" i="3"/>
  <c r="AE1346" i="3"/>
  <c r="AE1295" i="3"/>
  <c r="AE1272" i="3"/>
  <c r="AE1163" i="3"/>
  <c r="AE1161" i="3"/>
  <c r="AE1142" i="3"/>
  <c r="AE1121" i="3"/>
  <c r="AE1260" i="3"/>
  <c r="AE1259" i="3"/>
  <c r="AE1258" i="3"/>
  <c r="AE1257" i="3"/>
  <c r="AE1140" i="3"/>
  <c r="AE1347" i="3"/>
  <c r="AE1305" i="3"/>
  <c r="AE1261" i="3"/>
  <c r="AE1238" i="3"/>
  <c r="AE1237" i="3"/>
  <c r="AE1474" i="3"/>
  <c r="AE1229" i="3"/>
  <c r="AE1166" i="3"/>
  <c r="AE1062" i="3"/>
  <c r="AE1061" i="3"/>
  <c r="AE1060" i="3"/>
  <c r="AE1345" i="3"/>
  <c r="AE1294" i="3"/>
  <c r="AE1194" i="3"/>
  <c r="AE1167" i="3"/>
  <c r="AE1143" i="3"/>
  <c r="AE1122" i="3"/>
  <c r="AE1058" i="3"/>
  <c r="AE1057" i="3"/>
  <c r="AE974" i="3"/>
  <c r="AE1298" i="3"/>
  <c r="AE1262" i="3"/>
  <c r="AE1230" i="3"/>
  <c r="AE1145" i="3"/>
  <c r="AE1144" i="3"/>
  <c r="AE1124" i="3"/>
  <c r="AE1123" i="3"/>
  <c r="AE1392" i="3"/>
  <c r="AE1154" i="3"/>
  <c r="AE1146" i="3"/>
  <c r="AE1263" i="3"/>
  <c r="AE1231" i="3"/>
  <c r="AE1225" i="3"/>
  <c r="AE1168" i="3"/>
  <c r="AE1155" i="3"/>
  <c r="AE1128" i="3"/>
  <c r="AE1313" i="3"/>
  <c r="AE1306" i="3"/>
  <c r="AE1270" i="3"/>
  <c r="AE1107" i="3"/>
  <c r="AE1106" i="3"/>
  <c r="AE1105" i="3"/>
  <c r="AE1232" i="3"/>
  <c r="AE1226" i="3"/>
  <c r="AE1156" i="3"/>
  <c r="AE1136" i="3"/>
  <c r="AE1135" i="3"/>
  <c r="AE1134" i="3"/>
  <c r="AE1133" i="3"/>
  <c r="AE1132" i="3"/>
  <c r="AE1098" i="3"/>
  <c r="AE1097" i="3"/>
  <c r="AE1096" i="3"/>
  <c r="AE1090" i="3"/>
  <c r="AE1169" i="3"/>
  <c r="AE1116" i="3"/>
  <c r="AE1115" i="3"/>
  <c r="AE1095" i="3"/>
  <c r="AE1094" i="3"/>
  <c r="AE1093" i="3"/>
  <c r="AE1089" i="3"/>
  <c r="AE1088" i="3"/>
  <c r="AE1087" i="3"/>
  <c r="AE1271" i="3"/>
  <c r="AE1233" i="3"/>
  <c r="AE1227" i="3"/>
  <c r="AE1275" i="3"/>
  <c r="AE1082" i="3"/>
  <c r="AE1081" i="3"/>
  <c r="AE1022" i="3"/>
  <c r="AE1069" i="3"/>
  <c r="AE1063" i="3"/>
  <c r="AE986" i="3"/>
  <c r="AE985" i="3"/>
  <c r="AE1070" i="3"/>
  <c r="AE1064" i="3"/>
  <c r="AE1045" i="3"/>
  <c r="AE1027" i="3"/>
  <c r="AE1026" i="3"/>
  <c r="AE1025" i="3"/>
  <c r="AE987" i="3"/>
  <c r="AE957" i="3"/>
  <c r="AE956" i="3"/>
  <c r="AE939" i="3"/>
  <c r="AE921" i="3"/>
  <c r="AE920" i="3"/>
  <c r="AE903" i="3"/>
  <c r="AE885" i="3"/>
  <c r="AE884" i="3"/>
  <c r="AE867" i="3"/>
  <c r="AE838" i="3"/>
  <c r="AE836" i="3"/>
  <c r="AE833" i="3"/>
  <c r="AE831" i="3"/>
  <c r="AE828" i="3"/>
  <c r="AE781" i="3"/>
  <c r="AE769" i="3"/>
  <c r="AE757" i="3"/>
  <c r="AE745" i="3"/>
  <c r="AE1071" i="3"/>
  <c r="AE1065" i="3"/>
  <c r="AE940" i="3"/>
  <c r="AE1344" i="3"/>
  <c r="AE1072" i="3"/>
  <c r="AE1066" i="3"/>
  <c r="AE1046" i="3"/>
  <c r="AE976" i="3"/>
  <c r="AE819" i="3"/>
  <c r="AE1228" i="3"/>
  <c r="AE1164" i="3"/>
  <c r="AE1017" i="3"/>
  <c r="AE1016" i="3"/>
  <c r="AE1004" i="3"/>
  <c r="AE977" i="3"/>
  <c r="AE1073" i="3"/>
  <c r="AE1054" i="3"/>
  <c r="AE1018" i="3"/>
  <c r="AE1006" i="3"/>
  <c r="AE1005" i="3"/>
  <c r="AE978" i="3"/>
  <c r="AE963" i="3"/>
  <c r="AE945" i="3"/>
  <c r="AE944" i="3"/>
  <c r="AE927" i="3"/>
  <c r="AE1007" i="3"/>
  <c r="AE965" i="3"/>
  <c r="AE964" i="3"/>
  <c r="AE948" i="3"/>
  <c r="AE947" i="3"/>
  <c r="AE946" i="3"/>
  <c r="AE929" i="3"/>
  <c r="AE928" i="3"/>
  <c r="AE1165" i="3"/>
  <c r="AE1074" i="3"/>
  <c r="AE1041" i="3"/>
  <c r="AE1021" i="3"/>
  <c r="AE995" i="3"/>
  <c r="AE789" i="3"/>
  <c r="AE1033" i="3"/>
  <c r="AE969" i="3"/>
  <c r="AE968" i="3"/>
  <c r="AE951" i="3"/>
  <c r="AE933" i="3"/>
  <c r="AE932" i="3"/>
  <c r="AE915" i="3"/>
  <c r="AE897" i="3"/>
  <c r="AE896" i="3"/>
  <c r="AE879" i="3"/>
  <c r="AE855" i="3"/>
  <c r="AE1012" i="3"/>
  <c r="AE997" i="3"/>
  <c r="AE952" i="3"/>
  <c r="AE935" i="3"/>
  <c r="AE916" i="3"/>
  <c r="AE983" i="3"/>
  <c r="AE917" i="3"/>
  <c r="AE893" i="3"/>
  <c r="AE892" i="3"/>
  <c r="AE872" i="3"/>
  <c r="AE751" i="3"/>
  <c r="AE1009" i="3"/>
  <c r="AE998" i="3"/>
  <c r="AE970" i="3"/>
  <c r="AE953" i="3"/>
  <c r="AE936" i="3"/>
  <c r="AE873" i="3"/>
  <c r="AE856" i="3"/>
  <c r="AE849" i="3"/>
  <c r="AE848" i="3"/>
  <c r="AE807" i="3"/>
  <c r="AE806" i="3"/>
  <c r="AE771" i="3"/>
  <c r="AE752" i="3"/>
  <c r="AE999" i="3"/>
  <c r="AE1034" i="3"/>
  <c r="AE1010" i="3"/>
  <c r="AE971" i="3"/>
  <c r="AE876" i="3"/>
  <c r="AE775" i="3"/>
  <c r="AE908" i="3"/>
  <c r="AE899" i="3"/>
  <c r="AE864" i="3"/>
  <c r="AE863" i="3"/>
  <c r="AE810" i="3"/>
  <c r="AE802" i="3"/>
  <c r="AE716" i="3"/>
  <c r="AE934" i="3"/>
  <c r="AE880" i="3"/>
  <c r="AE804" i="3"/>
  <c r="AE803" i="3"/>
  <c r="AE776" i="3"/>
  <c r="AE733" i="3"/>
  <c r="AE721" i="3"/>
  <c r="AE1000" i="3"/>
  <c r="AE909" i="3"/>
  <c r="AE904" i="3"/>
  <c r="AE854" i="3"/>
  <c r="AE746" i="3"/>
  <c r="AE722" i="3"/>
  <c r="AE720" i="3"/>
  <c r="AE891" i="3"/>
  <c r="AE797" i="3"/>
  <c r="AE747" i="3"/>
  <c r="AE972" i="3"/>
  <c r="AE910" i="3"/>
  <c r="AE842" i="3"/>
  <c r="AE1035" i="3"/>
  <c r="AE911" i="3"/>
  <c r="AE886" i="3"/>
  <c r="AE830" i="3"/>
  <c r="AE813" i="3"/>
  <c r="AE798" i="3"/>
  <c r="AE792" i="3"/>
  <c r="AE763" i="3"/>
  <c r="AE756" i="3"/>
  <c r="AE860" i="3"/>
  <c r="AE851" i="3"/>
  <c r="AE850" i="3"/>
  <c r="AE843" i="3"/>
  <c r="AE837" i="3"/>
  <c r="AE825" i="3"/>
  <c r="AE780" i="3"/>
  <c r="AE765" i="3"/>
  <c r="AE764" i="3"/>
  <c r="AE700" i="3"/>
  <c r="AE868" i="3"/>
  <c r="AE739" i="3"/>
  <c r="AE685" i="3"/>
  <c r="AE1011" i="3"/>
  <c r="AE912" i="3"/>
  <c r="AE874" i="3"/>
  <c r="AE861" i="3"/>
  <c r="AE845" i="3"/>
  <c r="AE844" i="3"/>
  <c r="AE800" i="3"/>
  <c r="AE727" i="3"/>
  <c r="AE703" i="3"/>
  <c r="AE680" i="3"/>
  <c r="AE827" i="3"/>
  <c r="AE795" i="3"/>
  <c r="AE697" i="3"/>
  <c r="AE862" i="3"/>
  <c r="AE760" i="3"/>
  <c r="AE670" i="3"/>
  <c r="AE669" i="3"/>
  <c r="AE668" i="3"/>
  <c r="AE625" i="3"/>
  <c r="AE624" i="3"/>
  <c r="AE623" i="3"/>
  <c r="AE622" i="3"/>
  <c r="AE621" i="3"/>
  <c r="AE620" i="3"/>
  <c r="AE728" i="3"/>
  <c r="AE708" i="3"/>
  <c r="AE689" i="3"/>
  <c r="AE688" i="3"/>
  <c r="AE629" i="3"/>
  <c r="AE628" i="3"/>
  <c r="AE627" i="3"/>
  <c r="AE744" i="3"/>
  <c r="AE740" i="3"/>
  <c r="AE808" i="3"/>
  <c r="AE782" i="3"/>
  <c r="AE729" i="3"/>
  <c r="AE709" i="3"/>
  <c r="AE633" i="3"/>
  <c r="AE632" i="3"/>
  <c r="AE768" i="3"/>
  <c r="AE718" i="3"/>
  <c r="AE704" i="3"/>
  <c r="AE640" i="3"/>
  <c r="AE801" i="3"/>
  <c r="AE783" i="3"/>
  <c r="AE741" i="3"/>
  <c r="AE730" i="3"/>
  <c r="AE691" i="3"/>
  <c r="AE846" i="3"/>
  <c r="AE839" i="3"/>
  <c r="AE809" i="3"/>
  <c r="AE710" i="3"/>
  <c r="AE705" i="3"/>
  <c r="AE694" i="3"/>
  <c r="AE693" i="3"/>
  <c r="AE692" i="3"/>
  <c r="AE649" i="3"/>
  <c r="AE648" i="3"/>
  <c r="AE647" i="3"/>
  <c r="AE646" i="3"/>
  <c r="AE645" i="3"/>
  <c r="AE644" i="3"/>
  <c r="AE857" i="3"/>
  <c r="AE784" i="3"/>
  <c r="AE652" i="3"/>
  <c r="AE604" i="3"/>
  <c r="AE556" i="3"/>
  <c r="AE508" i="3"/>
  <c r="AE460" i="3"/>
  <c r="AE453" i="3"/>
  <c r="AE715" i="3"/>
  <c r="AE711" i="3"/>
  <c r="AE448" i="3"/>
  <c r="AE875" i="3"/>
  <c r="AE664" i="3"/>
  <c r="AE601" i="3"/>
  <c r="AE600" i="3"/>
  <c r="AE599" i="3"/>
  <c r="AE598" i="3"/>
  <c r="AE587" i="3"/>
  <c r="AE586" i="3"/>
  <c r="AE516" i="3"/>
  <c r="AE505" i="3"/>
  <c r="AE504" i="3"/>
  <c r="AE503" i="3"/>
  <c r="AE502" i="3"/>
  <c r="AE444" i="3"/>
  <c r="AE660" i="3"/>
  <c r="AE656" i="3"/>
  <c r="AE609" i="3"/>
  <c r="AE517" i="3"/>
  <c r="AE665" i="3"/>
  <c r="AE589" i="3"/>
  <c r="AE581" i="3"/>
  <c r="AE580" i="3"/>
  <c r="AE572" i="3"/>
  <c r="AE560" i="3"/>
  <c r="AE536" i="3"/>
  <c r="AE521" i="3"/>
  <c r="AE520" i="3"/>
  <c r="AE519" i="3"/>
  <c r="AE493" i="3"/>
  <c r="AE485" i="3"/>
  <c r="AE484" i="3"/>
  <c r="AE476" i="3"/>
  <c r="AE610" i="3"/>
  <c r="AE561" i="3"/>
  <c r="AE661" i="3"/>
  <c r="AE657" i="3"/>
  <c r="AE573" i="3"/>
  <c r="AE562" i="3"/>
  <c r="AE548" i="3"/>
  <c r="AE537" i="3"/>
  <c r="AE477" i="3"/>
  <c r="AE466" i="3"/>
  <c r="AE840" i="3"/>
  <c r="AE611" i="3"/>
  <c r="AE592" i="3"/>
  <c r="AE563" i="3"/>
  <c r="AE549" i="3"/>
  <c r="AE529" i="3"/>
  <c r="AE497" i="3"/>
  <c r="AE496" i="3"/>
  <c r="AE612" i="3"/>
  <c r="AE574" i="3"/>
  <c r="AE564" i="3"/>
  <c r="AE553" i="3"/>
  <c r="AE552" i="3"/>
  <c r="AE551" i="3"/>
  <c r="AE550" i="3"/>
  <c r="AE539" i="3"/>
  <c r="AE538" i="3"/>
  <c r="AE478" i="3"/>
  <c r="AE468" i="3"/>
  <c r="AE658" i="3"/>
  <c r="AE613" i="3"/>
  <c r="AE575" i="3"/>
  <c r="AE565" i="3"/>
  <c r="AE540" i="3"/>
  <c r="AE531" i="3"/>
  <c r="AE479" i="3"/>
  <c r="AE469" i="3"/>
  <c r="AE712" i="3"/>
  <c r="AE584" i="3"/>
  <c r="AE568" i="3"/>
  <c r="AE532" i="3"/>
  <c r="AE524" i="3"/>
  <c r="AE512" i="3"/>
  <c r="AE488" i="3"/>
  <c r="AE472" i="3"/>
  <c r="AE423" i="3"/>
  <c r="AE616" i="3"/>
  <c r="AE513" i="3"/>
  <c r="AE432" i="3"/>
  <c r="AE424" i="3"/>
  <c r="AE351" i="3"/>
  <c r="AE348" i="3"/>
  <c r="AE515" i="3"/>
  <c r="AE457" i="3"/>
  <c r="AE435" i="3"/>
  <c r="AE420" i="3"/>
  <c r="AE419" i="3"/>
  <c r="AE396" i="3"/>
  <c r="AE395" i="3"/>
  <c r="AE369" i="3"/>
  <c r="AE368" i="3"/>
  <c r="AE367" i="3"/>
  <c r="AE608" i="3"/>
  <c r="AE436" i="3"/>
  <c r="AE318" i="3"/>
  <c r="AE317" i="3"/>
  <c r="AE316" i="3"/>
  <c r="AE270" i="3"/>
  <c r="AE269" i="3"/>
  <c r="AE268" i="3"/>
  <c r="AE222" i="3"/>
  <c r="AE221" i="3"/>
  <c r="AE220" i="3"/>
  <c r="AE138" i="3"/>
  <c r="AE126" i="3"/>
  <c r="AE114" i="3"/>
  <c r="AE102" i="3"/>
  <c r="AE501" i="3"/>
  <c r="AE384" i="3"/>
  <c r="AE357" i="3"/>
  <c r="AE321" i="3"/>
  <c r="AE273" i="3"/>
  <c r="AE759" i="3"/>
  <c r="AE464" i="3"/>
  <c r="AE411" i="3"/>
  <c r="AE399" i="3"/>
  <c r="AE372" i="3"/>
  <c r="AE371" i="3"/>
  <c r="AE659" i="3"/>
  <c r="AE577" i="3"/>
  <c r="AE543" i="3"/>
  <c r="AE441" i="3"/>
  <c r="AE440" i="3"/>
  <c r="AE400" i="3"/>
  <c r="AE329" i="3"/>
  <c r="AE328" i="3"/>
  <c r="AE281" i="3"/>
  <c r="AE280" i="3"/>
  <c r="AE465" i="3"/>
  <c r="AE414" i="3"/>
  <c r="AE413" i="3"/>
  <c r="AE412" i="3"/>
  <c r="AE402" i="3"/>
  <c r="AE401" i="3"/>
  <c r="AE375" i="3"/>
  <c r="AE374" i="3"/>
  <c r="AE360" i="3"/>
  <c r="AE336" i="3"/>
  <c r="AE335" i="3"/>
  <c r="AE334" i="3"/>
  <c r="AE333" i="3"/>
  <c r="AE332" i="3"/>
  <c r="AE405" i="3"/>
  <c r="AE404" i="3"/>
  <c r="AE403" i="3"/>
  <c r="AE387" i="3"/>
  <c r="AE350" i="3"/>
  <c r="AE663" i="3"/>
  <c r="AE585" i="3"/>
  <c r="AE544" i="3"/>
  <c r="AE376" i="3"/>
  <c r="AE293" i="3"/>
  <c r="AE292" i="3"/>
  <c r="AE596" i="3"/>
  <c r="AE415" i="3"/>
  <c r="AE390" i="3"/>
  <c r="AE339" i="3"/>
  <c r="AE297" i="3"/>
  <c r="AE249" i="3"/>
  <c r="AE201" i="3"/>
  <c r="AE161" i="3"/>
  <c r="AE160" i="3"/>
  <c r="AE500" i="3"/>
  <c r="AE416" i="3"/>
  <c r="AE341" i="3"/>
  <c r="AE285" i="3"/>
  <c r="AE256" i="3"/>
  <c r="AE196" i="3"/>
  <c r="AE178" i="3"/>
  <c r="AE177" i="3"/>
  <c r="AE149" i="3"/>
  <c r="AE123" i="3"/>
  <c r="AE122" i="3"/>
  <c r="AE121" i="3"/>
  <c r="AE120" i="3"/>
  <c r="AE481" i="3"/>
  <c r="AE379" i="3"/>
  <c r="AE311" i="3"/>
  <c r="AE306" i="3"/>
  <c r="AE257" i="3"/>
  <c r="AE239" i="3"/>
  <c r="AE197" i="3"/>
  <c r="AE179" i="3"/>
  <c r="AE151" i="3"/>
  <c r="AE150" i="3"/>
  <c r="AE125" i="3"/>
  <c r="AE545" i="3"/>
  <c r="AE286" i="3"/>
  <c r="AE189" i="3"/>
  <c r="AE128" i="3"/>
  <c r="AE617" i="3"/>
  <c r="AE312" i="3"/>
  <c r="AE232" i="3"/>
  <c r="AE208" i="3"/>
  <c r="AE133" i="3"/>
  <c r="AE456" i="3"/>
  <c r="AE287" i="3"/>
  <c r="AE265" i="3"/>
  <c r="AE264" i="3"/>
  <c r="AE263" i="3"/>
  <c r="AE262" i="3"/>
  <c r="AE261" i="3"/>
  <c r="AE260" i="3"/>
  <c r="AE241" i="3"/>
  <c r="AE233" i="3"/>
  <c r="AE224" i="3"/>
  <c r="AE209" i="3"/>
  <c r="AE191" i="3"/>
  <c r="AE169" i="3"/>
  <c r="AE168" i="3"/>
  <c r="AE167" i="3"/>
  <c r="AE166" i="3"/>
  <c r="AE165" i="3"/>
  <c r="AE514" i="3"/>
  <c r="AE365" i="3"/>
  <c r="AE313" i="3"/>
  <c r="AE225" i="3"/>
  <c r="AE141" i="3"/>
  <c r="AE140" i="3"/>
  <c r="AE489" i="3"/>
  <c r="AE392" i="3"/>
  <c r="AE343" i="3"/>
  <c r="AE288" i="3"/>
  <c r="AE226" i="3"/>
  <c r="AE184" i="3"/>
  <c r="AE157" i="3"/>
  <c r="AE143" i="3"/>
  <c r="AE467" i="3"/>
  <c r="AE381" i="3"/>
  <c r="AE366" i="3"/>
  <c r="AE308" i="3"/>
  <c r="AE217" i="3"/>
  <c r="AE216" i="3"/>
  <c r="AE215" i="3"/>
  <c r="AE214" i="3"/>
  <c r="AE213" i="3"/>
  <c r="AE212" i="3"/>
  <c r="AE193" i="3"/>
  <c r="AE185" i="3"/>
  <c r="AE145" i="3"/>
  <c r="AE144" i="3"/>
  <c r="AE344" i="3"/>
  <c r="AE174" i="3"/>
  <c r="AE173" i="3"/>
  <c r="AE172" i="3"/>
  <c r="AE104" i="3"/>
  <c r="AE408" i="3"/>
  <c r="AE309" i="3"/>
  <c r="AE304" i="3"/>
  <c r="AE289" i="3"/>
  <c r="AE284" i="3"/>
  <c r="AE244" i="3"/>
  <c r="AE109" i="3"/>
  <c r="Y19" i="3"/>
  <c r="Y37" i="3"/>
  <c r="AB45" i="3"/>
  <c r="AE56" i="3"/>
  <c r="AE67" i="3"/>
  <c r="AB72" i="3"/>
  <c r="AB92" i="3"/>
  <c r="AE118" i="3"/>
  <c r="AB125" i="3"/>
  <c r="AB203" i="3"/>
  <c r="AB213" i="3"/>
  <c r="AB220" i="3"/>
  <c r="AE305" i="3"/>
  <c r="AE1409" i="3"/>
  <c r="Y1411" i="3"/>
  <c r="AE9" i="3"/>
  <c r="AE12" i="3"/>
  <c r="AE27" i="3"/>
  <c r="AE11" i="3"/>
  <c r="V18" i="3"/>
  <c r="V24" i="3"/>
  <c r="AE29" i="3"/>
  <c r="AE33" i="3"/>
  <c r="AE38" i="3"/>
  <c r="V41" i="3"/>
  <c r="Y50" i="3"/>
  <c r="Y67" i="3"/>
  <c r="Y69" i="3"/>
  <c r="Y83" i="3"/>
  <c r="AB84" i="3"/>
  <c r="Y95" i="3"/>
  <c r="V1999" i="3"/>
  <c r="V1987" i="3"/>
  <c r="V1975" i="3"/>
  <c r="V1998" i="3"/>
  <c r="V1986" i="3"/>
  <c r="V1974" i="3"/>
  <c r="V1962" i="3"/>
  <c r="V1950" i="3"/>
  <c r="V1993" i="3"/>
  <c r="V1981" i="3"/>
  <c r="V1969" i="3"/>
  <c r="V1957" i="3"/>
  <c r="V1945" i="3"/>
  <c r="V1965" i="3"/>
  <c r="V1929" i="3"/>
  <c r="V1905" i="3"/>
  <c r="V1881" i="3"/>
  <c r="V1849" i="3"/>
  <c r="V1846" i="3"/>
  <c r="V1844" i="3"/>
  <c r="V2001" i="3"/>
  <c r="V1988" i="3"/>
  <c r="V1938" i="3"/>
  <c r="V1914" i="3"/>
  <c r="V1890" i="3"/>
  <c r="V1855" i="3"/>
  <c r="V1854" i="3"/>
  <c r="V1951" i="3"/>
  <c r="V1939" i="3"/>
  <c r="V1915" i="3"/>
  <c r="V1891" i="3"/>
  <c r="V2002" i="3"/>
  <c r="V1989" i="3"/>
  <c r="V1976" i="3"/>
  <c r="V1933" i="3"/>
  <c r="V1909" i="3"/>
  <c r="V1885" i="3"/>
  <c r="V1952" i="3"/>
  <c r="V1941" i="3"/>
  <c r="V1917" i="3"/>
  <c r="V1893" i="3"/>
  <c r="V1868" i="3"/>
  <c r="V1990" i="3"/>
  <c r="V1977" i="3"/>
  <c r="V1963" i="3"/>
  <c r="V1942" i="3"/>
  <c r="V1926" i="3"/>
  <c r="V1918" i="3"/>
  <c r="V1902" i="3"/>
  <c r="V1894" i="3"/>
  <c r="V1964" i="3"/>
  <c r="V1927" i="3"/>
  <c r="V1903" i="3"/>
  <c r="V1879" i="3"/>
  <c r="V1837" i="3"/>
  <c r="V1831" i="3"/>
  <c r="V1773" i="3"/>
  <c r="V1870" i="3"/>
  <c r="V1858" i="3"/>
  <c r="V1842" i="3"/>
  <c r="V1833" i="3"/>
  <c r="V1824" i="3"/>
  <c r="V1978" i="3"/>
  <c r="V1878" i="3"/>
  <c r="V1834" i="3"/>
  <c r="V1825" i="3"/>
  <c r="V2000" i="3"/>
  <c r="V1843" i="3"/>
  <c r="V1866" i="3"/>
  <c r="V1838" i="3"/>
  <c r="V1827" i="3"/>
  <c r="V1897" i="3"/>
  <c r="V1861" i="3"/>
  <c r="V1828" i="3"/>
  <c r="V1921" i="3"/>
  <c r="V1867" i="3"/>
  <c r="V1813" i="3"/>
  <c r="V1791" i="3"/>
  <c r="V1785" i="3"/>
  <c r="V1954" i="3"/>
  <c r="V1904" i="3"/>
  <c r="V1797" i="3"/>
  <c r="V1779" i="3"/>
  <c r="V1819" i="3"/>
  <c r="V1737" i="3"/>
  <c r="V1798" i="3"/>
  <c r="V1738" i="3"/>
  <c r="V1863" i="3"/>
  <c r="V1830" i="3"/>
  <c r="V1816" i="3"/>
  <c r="V1745" i="3"/>
  <c r="V1744" i="3"/>
  <c r="V1742" i="3"/>
  <c r="V1741" i="3"/>
  <c r="V1740" i="3"/>
  <c r="V1739" i="3"/>
  <c r="V1820" i="3"/>
  <c r="V1802" i="3"/>
  <c r="V1761" i="3"/>
  <c r="V1749" i="3"/>
  <c r="V1928" i="3"/>
  <c r="V1873" i="3"/>
  <c r="V1799" i="3"/>
  <c r="V1769" i="3"/>
  <c r="V1768" i="3"/>
  <c r="V1750" i="3"/>
  <c r="V1762" i="3"/>
  <c r="V1753" i="3"/>
  <c r="V1752" i="3"/>
  <c r="V1751" i="3"/>
  <c r="V1709" i="3"/>
  <c r="V1708" i="3"/>
  <c r="V1880" i="3"/>
  <c r="V1803" i="3"/>
  <c r="V1796" i="3"/>
  <c r="V1776" i="3"/>
  <c r="V1770" i="3"/>
  <c r="V1754" i="3"/>
  <c r="V1713" i="3"/>
  <c r="V1710" i="3"/>
  <c r="V1706" i="3"/>
  <c r="V1705" i="3"/>
  <c r="V1704" i="3"/>
  <c r="V1793" i="3"/>
  <c r="V1781" i="3"/>
  <c r="V1763" i="3"/>
  <c r="V1714" i="3"/>
  <c r="V1703" i="3"/>
  <c r="V1702" i="3"/>
  <c r="V1700" i="3"/>
  <c r="V1698" i="3"/>
  <c r="V1697" i="3"/>
  <c r="V1848" i="3"/>
  <c r="V1777" i="3"/>
  <c r="V1721" i="3"/>
  <c r="V1689" i="3"/>
  <c r="V1818" i="3"/>
  <c r="V1764" i="3"/>
  <c r="V1757" i="3"/>
  <c r="V1725" i="3"/>
  <c r="V1685" i="3"/>
  <c r="V1778" i="3"/>
  <c r="V1696" i="3"/>
  <c r="V1653" i="3"/>
  <c r="V1605" i="3"/>
  <c r="V1758" i="3"/>
  <c r="V1727" i="3"/>
  <c r="V1658" i="3"/>
  <c r="V1822" i="3"/>
  <c r="V1665" i="3"/>
  <c r="V1728" i="3"/>
  <c r="V1669" i="3"/>
  <c r="V1732" i="3"/>
  <c r="V1670" i="3"/>
  <c r="V1677" i="3"/>
  <c r="V1676" i="3"/>
  <c r="V1674" i="3"/>
  <c r="V1673" i="3"/>
  <c r="V1672" i="3"/>
  <c r="V1671" i="3"/>
  <c r="V1729" i="3"/>
  <c r="V1678" i="3"/>
  <c r="V1733" i="3"/>
  <c r="V1679" i="3"/>
  <c r="V1634" i="3"/>
  <c r="V1701" i="3"/>
  <c r="V1641" i="3"/>
  <c r="V1657" i="3"/>
  <c r="V1622" i="3"/>
  <c r="V1609" i="3"/>
  <c r="V1681" i="3"/>
  <c r="V1642" i="3"/>
  <c r="V1623" i="3"/>
  <c r="V1610" i="3"/>
  <c r="V1593" i="3"/>
  <c r="V1592" i="3"/>
  <c r="V1726" i="3"/>
  <c r="V1624" i="3"/>
  <c r="V1682" i="3"/>
  <c r="V1625" i="3"/>
  <c r="V1730" i="3"/>
  <c r="V1654" i="3"/>
  <c r="V1645" i="3"/>
  <c r="V1626" i="3"/>
  <c r="V1613" i="3"/>
  <c r="V1612" i="3"/>
  <c r="V1628" i="3"/>
  <c r="V1617" i="3"/>
  <c r="V1616" i="3"/>
  <c r="V1569" i="3"/>
  <c r="V1568" i="3"/>
  <c r="V1537" i="3"/>
  <c r="V1535" i="3"/>
  <c r="V1533" i="3"/>
  <c r="V1532" i="3"/>
  <c r="V1529" i="3"/>
  <c r="V1629" i="3"/>
  <c r="V1633" i="3"/>
  <c r="V1630" i="3"/>
  <c r="V1577" i="3"/>
  <c r="V1520" i="3"/>
  <c r="V1517" i="3"/>
  <c r="V1580" i="3"/>
  <c r="V1559" i="3"/>
  <c r="V1550" i="3"/>
  <c r="V1512" i="3"/>
  <c r="V1511" i="3"/>
  <c r="V1510" i="3"/>
  <c r="V1489" i="3"/>
  <c r="V1477" i="3"/>
  <c r="V1465" i="3"/>
  <c r="V1453" i="3"/>
  <c r="V1606" i="3"/>
  <c r="V1581" i="3"/>
  <c r="V1560" i="3"/>
  <c r="V1543" i="3"/>
  <c r="V1561" i="3"/>
  <c r="V1553" i="3"/>
  <c r="V1552" i="3"/>
  <c r="V1544" i="3"/>
  <c r="V1486" i="3"/>
  <c r="V1474" i="3"/>
  <c r="V1462" i="3"/>
  <c r="V1450" i="3"/>
  <c r="V1588" i="3"/>
  <c r="V1562" i="3"/>
  <c r="V1545" i="3"/>
  <c r="V1621" i="3"/>
  <c r="V1536" i="3"/>
  <c r="V1565" i="3"/>
  <c r="V1556" i="3"/>
  <c r="V1646" i="3"/>
  <c r="V1557" i="3"/>
  <c r="V1508" i="3"/>
  <c r="V1540" i="3"/>
  <c r="V1538" i="3"/>
  <c r="V1398" i="3"/>
  <c r="V1363" i="3"/>
  <c r="V1549" i="3"/>
  <c r="V1502" i="3"/>
  <c r="V1459" i="3"/>
  <c r="V1446" i="3"/>
  <c r="V1434" i="3"/>
  <c r="V1410" i="3"/>
  <c r="V1370" i="3"/>
  <c r="V1369" i="3"/>
  <c r="V1368" i="3"/>
  <c r="V1367" i="3"/>
  <c r="V1366" i="3"/>
  <c r="V1365" i="3"/>
  <c r="V1364" i="3"/>
  <c r="V1589" i="3"/>
  <c r="V1498" i="3"/>
  <c r="V1490" i="3"/>
  <c r="V1422" i="3"/>
  <c r="V1399" i="3"/>
  <c r="V1374" i="3"/>
  <c r="V1564" i="3"/>
  <c r="V1546" i="3"/>
  <c r="V1503" i="3"/>
  <c r="V1441" i="3"/>
  <c r="V1411" i="3"/>
  <c r="V1400" i="3"/>
  <c r="V1375" i="3"/>
  <c r="V1327" i="3"/>
  <c r="V1482" i="3"/>
  <c r="V1447" i="3"/>
  <c r="V1442" i="3"/>
  <c r="V1435" i="3"/>
  <c r="V1429" i="3"/>
  <c r="V1586" i="3"/>
  <c r="V1478" i="3"/>
  <c r="V1430" i="3"/>
  <c r="V1423" i="3"/>
  <c r="V1386" i="3"/>
  <c r="V1338" i="3"/>
  <c r="V1547" i="3"/>
  <c r="V1504" i="3"/>
  <c r="V1414" i="3"/>
  <c r="V1387" i="3"/>
  <c r="V1466" i="3"/>
  <c r="V1416" i="3"/>
  <c r="V1405" i="3"/>
  <c r="V1394" i="3"/>
  <c r="V1350" i="3"/>
  <c r="V1302" i="3"/>
  <c r="V1245" i="3"/>
  <c r="V1233" i="3"/>
  <c r="V1221" i="3"/>
  <c r="V1209" i="3"/>
  <c r="V1505" i="3"/>
  <c r="V1438" i="3"/>
  <c r="V1417" i="3"/>
  <c r="V1351" i="3"/>
  <c r="V1303" i="3"/>
  <c r="V1614" i="3"/>
  <c r="V1584" i="3"/>
  <c r="V1541" i="3"/>
  <c r="V1471" i="3"/>
  <c r="V1458" i="3"/>
  <c r="V1426" i="3"/>
  <c r="V1343" i="3"/>
  <c r="V1326" i="3"/>
  <c r="V1322" i="3"/>
  <c r="V1318" i="3"/>
  <c r="V1279" i="3"/>
  <c r="V1268" i="3"/>
  <c r="V1218" i="3"/>
  <c r="V1217" i="3"/>
  <c r="V1216" i="3"/>
  <c r="V1215" i="3"/>
  <c r="V1214" i="3"/>
  <c r="V1213" i="3"/>
  <c r="V1212" i="3"/>
  <c r="V1188" i="3"/>
  <c r="V1187" i="3"/>
  <c r="V1182" i="3"/>
  <c r="V1181" i="3"/>
  <c r="V1180" i="3"/>
  <c r="V1454" i="3"/>
  <c r="V1392" i="3"/>
  <c r="V1294" i="3"/>
  <c r="V1270" i="3"/>
  <c r="V1269" i="3"/>
  <c r="V1254" i="3"/>
  <c r="V1222" i="3"/>
  <c r="V1483" i="3"/>
  <c r="V1470" i="3"/>
  <c r="V1344" i="3"/>
  <c r="V1339" i="3"/>
  <c r="V1255" i="3"/>
  <c r="V1223" i="3"/>
  <c r="V1393" i="3"/>
  <c r="V1345" i="3"/>
  <c r="V1319" i="3"/>
  <c r="V1314" i="3"/>
  <c r="V1295" i="3"/>
  <c r="V1272" i="3"/>
  <c r="V1388" i="3"/>
  <c r="V1346" i="3"/>
  <c r="V1234" i="3"/>
  <c r="V1583" i="3"/>
  <c r="V1558" i="3"/>
  <c r="V1404" i="3"/>
  <c r="V1340" i="3"/>
  <c r="V1315" i="3"/>
  <c r="V1296" i="3"/>
  <c r="V1235" i="3"/>
  <c r="V1161" i="3"/>
  <c r="V1497" i="3"/>
  <c r="V1341" i="3"/>
  <c r="V1291" i="3"/>
  <c r="V1247" i="3"/>
  <c r="V1157" i="3"/>
  <c r="V1156" i="3"/>
  <c r="V1136" i="3"/>
  <c r="V1116" i="3"/>
  <c r="V1501" i="3"/>
  <c r="V1390" i="3"/>
  <c r="V1292" i="3"/>
  <c r="V1266" i="3"/>
  <c r="V1198" i="3"/>
  <c r="V1197" i="3"/>
  <c r="V1342" i="3"/>
  <c r="V1278" i="3"/>
  <c r="V1267" i="3"/>
  <c r="V1210" i="3"/>
  <c r="V1391" i="3"/>
  <c r="V1240" i="3"/>
  <c r="V1236" i="3"/>
  <c r="V1191" i="3"/>
  <c r="V1148" i="3"/>
  <c r="V1129" i="3"/>
  <c r="V1128" i="3"/>
  <c r="V1127" i="3"/>
  <c r="V1362" i="3"/>
  <c r="V1320" i="3"/>
  <c r="V1211" i="3"/>
  <c r="V1179" i="3"/>
  <c r="V1149" i="3"/>
  <c r="V1103" i="3"/>
  <c r="V1102" i="3"/>
  <c r="V1031" i="3"/>
  <c r="V1007" i="3"/>
  <c r="V1251" i="3"/>
  <c r="V1241" i="3"/>
  <c r="V1237" i="3"/>
  <c r="V1150" i="3"/>
  <c r="V1137" i="3"/>
  <c r="V1096" i="3"/>
  <c r="V1095" i="3"/>
  <c r="V1094" i="3"/>
  <c r="V1091" i="3"/>
  <c r="V1090" i="3"/>
  <c r="V1293" i="3"/>
  <c r="V1138" i="3"/>
  <c r="V1117" i="3"/>
  <c r="V1290" i="3"/>
  <c r="V1158" i="3"/>
  <c r="V1151" i="3"/>
  <c r="V1139" i="3"/>
  <c r="V1118" i="3"/>
  <c r="V1079" i="3"/>
  <c r="V1078" i="3"/>
  <c r="V1297" i="3"/>
  <c r="V1242" i="3"/>
  <c r="V1238" i="3"/>
  <c r="V1189" i="3"/>
  <c r="V1185" i="3"/>
  <c r="V1164" i="3"/>
  <c r="V1140" i="3"/>
  <c r="V1119" i="3"/>
  <c r="V1081" i="3"/>
  <c r="V1177" i="3"/>
  <c r="V1152" i="3"/>
  <c r="V1141" i="3"/>
  <c r="V1120" i="3"/>
  <c r="V1160" i="3"/>
  <c r="V1298" i="3"/>
  <c r="V1262" i="3"/>
  <c r="V1246" i="3"/>
  <c r="V1239" i="3"/>
  <c r="V1186" i="3"/>
  <c r="V1055" i="3"/>
  <c r="V1054" i="3"/>
  <c r="V995" i="3"/>
  <c r="V1073" i="3"/>
  <c r="V1067" i="3"/>
  <c r="V1047" i="3"/>
  <c r="V1015" i="3"/>
  <c r="V1004" i="3"/>
  <c r="V978" i="3"/>
  <c r="V943" i="3"/>
  <c r="V1019" i="3"/>
  <c r="V1006" i="3"/>
  <c r="V979" i="3"/>
  <c r="V962" i="3"/>
  <c r="V945" i="3"/>
  <c r="V944" i="3"/>
  <c r="V926" i="3"/>
  <c r="V909" i="3"/>
  <c r="V908" i="3"/>
  <c r="V890" i="3"/>
  <c r="V873" i="3"/>
  <c r="V872" i="3"/>
  <c r="V818" i="3"/>
  <c r="V815" i="3"/>
  <c r="V813" i="3"/>
  <c r="V811" i="3"/>
  <c r="V810" i="3"/>
  <c r="V778" i="3"/>
  <c r="V766" i="3"/>
  <c r="V754" i="3"/>
  <c r="V1124" i="3"/>
  <c r="V1074" i="3"/>
  <c r="V1048" i="3"/>
  <c r="V1020" i="3"/>
  <c r="V980" i="3"/>
  <c r="V965" i="3"/>
  <c r="V948" i="3"/>
  <c r="V929" i="3"/>
  <c r="V912" i="3"/>
  <c r="V1021" i="3"/>
  <c r="V966" i="3"/>
  <c r="V949" i="3"/>
  <c r="V930" i="3"/>
  <c r="V913" i="3"/>
  <c r="V894" i="3"/>
  <c r="V877" i="3"/>
  <c r="V798" i="3"/>
  <c r="V1263" i="3"/>
  <c r="V1075" i="3"/>
  <c r="V1056" i="3"/>
  <c r="V1049" i="3"/>
  <c r="V1042" i="3"/>
  <c r="V1022" i="3"/>
  <c r="V994" i="3"/>
  <c r="V967" i="3"/>
  <c r="V931" i="3"/>
  <c r="V1173" i="3"/>
  <c r="V1125" i="3"/>
  <c r="V1080" i="3"/>
  <c r="V1057" i="3"/>
  <c r="V1050" i="3"/>
  <c r="V1043" i="3"/>
  <c r="V1011" i="3"/>
  <c r="V983" i="3"/>
  <c r="V972" i="3"/>
  <c r="V953" i="3"/>
  <c r="V936" i="3"/>
  <c r="V1316" i="3"/>
  <c r="V1012" i="3"/>
  <c r="V1000" i="3"/>
  <c r="V999" i="3"/>
  <c r="V984" i="3"/>
  <c r="V973" i="3"/>
  <c r="V954" i="3"/>
  <c r="V937" i="3"/>
  <c r="V1389" i="3"/>
  <c r="V1174" i="3"/>
  <c r="V1126" i="3"/>
  <c r="V1070" i="3"/>
  <c r="V1044" i="3"/>
  <c r="V1013" i="3"/>
  <c r="V1001" i="3"/>
  <c r="V840" i="3"/>
  <c r="V1145" i="3"/>
  <c r="V1071" i="3"/>
  <c r="V1045" i="3"/>
  <c r="V1037" i="3"/>
  <c r="V834" i="3"/>
  <c r="V991" i="3"/>
  <c r="V925" i="3"/>
  <c r="V1014" i="3"/>
  <c r="V1003" i="3"/>
  <c r="V960" i="3"/>
  <c r="V992" i="3"/>
  <c r="V1178" i="3"/>
  <c r="V1038" i="3"/>
  <c r="V858" i="3"/>
  <c r="V852" i="3"/>
  <c r="V737" i="3"/>
  <c r="V736" i="3"/>
  <c r="V961" i="3"/>
  <c r="V901" i="3"/>
  <c r="V882" i="3"/>
  <c r="V830" i="3"/>
  <c r="V760" i="3"/>
  <c r="V941" i="3"/>
  <c r="V1039" i="3"/>
  <c r="V1072" i="3"/>
  <c r="V1046" i="3"/>
  <c r="V861" i="3"/>
  <c r="V860" i="3"/>
  <c r="V854" i="3"/>
  <c r="V792" i="3"/>
  <c r="V812" i="3"/>
  <c r="V755" i="3"/>
  <c r="V749" i="3"/>
  <c r="V1066" i="3"/>
  <c r="V906" i="3"/>
  <c r="V893" i="3"/>
  <c r="V825" i="3"/>
  <c r="V779" i="3"/>
  <c r="V772" i="3"/>
  <c r="V756" i="3"/>
  <c r="V724" i="3"/>
  <c r="V942" i="3"/>
  <c r="V851" i="3"/>
  <c r="V831" i="3"/>
  <c r="V793" i="3"/>
  <c r="V780" i="3"/>
  <c r="V765" i="3"/>
  <c r="V725" i="3"/>
  <c r="V788" i="3"/>
  <c r="V773" i="3"/>
  <c r="V701" i="3"/>
  <c r="V700" i="3"/>
  <c r="V907" i="3"/>
  <c r="V888" i="3"/>
  <c r="V869" i="3"/>
  <c r="V846" i="3"/>
  <c r="V800" i="3"/>
  <c r="V739" i="3"/>
  <c r="V738" i="3"/>
  <c r="V682" i="3"/>
  <c r="V889" i="3"/>
  <c r="V870" i="3"/>
  <c r="V816" i="3"/>
  <c r="V794" i="3"/>
  <c r="V743" i="3"/>
  <c r="V742" i="3"/>
  <c r="V741" i="3"/>
  <c r="V727" i="3"/>
  <c r="V726" i="3"/>
  <c r="V990" i="3"/>
  <c r="V917" i="3"/>
  <c r="V876" i="3"/>
  <c r="V857" i="3"/>
  <c r="V853" i="3"/>
  <c r="V847" i="3"/>
  <c r="V768" i="3"/>
  <c r="V744" i="3"/>
  <c r="V731" i="3"/>
  <c r="V730" i="3"/>
  <c r="V729" i="3"/>
  <c r="V713" i="3"/>
  <c r="V712" i="3"/>
  <c r="V709" i="3"/>
  <c r="V708" i="3"/>
  <c r="V924" i="3"/>
  <c r="V827" i="3"/>
  <c r="V809" i="3"/>
  <c r="V784" i="3"/>
  <c r="V864" i="3"/>
  <c r="V828" i="3"/>
  <c r="V822" i="3"/>
  <c r="V785" i="3"/>
  <c r="V761" i="3"/>
  <c r="V718" i="3"/>
  <c r="V849" i="3"/>
  <c r="V805" i="3"/>
  <c r="V797" i="3"/>
  <c r="V748" i="3"/>
  <c r="V676" i="3"/>
  <c r="V637" i="3"/>
  <c r="V589" i="3"/>
  <c r="V541" i="3"/>
  <c r="V493" i="3"/>
  <c r="V918" i="3"/>
  <c r="V677" i="3"/>
  <c r="V641" i="3"/>
  <c r="V638" i="3"/>
  <c r="V905" i="3"/>
  <c r="V881" i="3"/>
  <c r="V819" i="3"/>
  <c r="V705" i="3"/>
  <c r="V678" i="3"/>
  <c r="V642" i="3"/>
  <c r="V694" i="3"/>
  <c r="V693" i="3"/>
  <c r="V679" i="3"/>
  <c r="V649" i="3"/>
  <c r="V865" i="3"/>
  <c r="V823" i="3"/>
  <c r="V706" i="3"/>
  <c r="V695" i="3"/>
  <c r="V653" i="3"/>
  <c r="V605" i="3"/>
  <c r="V654" i="3"/>
  <c r="V896" i="3"/>
  <c r="V720" i="3"/>
  <c r="V707" i="3"/>
  <c r="V661" i="3"/>
  <c r="V660" i="3"/>
  <c r="V658" i="3"/>
  <c r="V657" i="3"/>
  <c r="V656" i="3"/>
  <c r="V655" i="3"/>
  <c r="V855" i="3"/>
  <c r="V824" i="3"/>
  <c r="V702" i="3"/>
  <c r="V665" i="3"/>
  <c r="V662" i="3"/>
  <c r="V666" i="3"/>
  <c r="V618" i="3"/>
  <c r="V570" i="3"/>
  <c r="V522" i="3"/>
  <c r="V474" i="3"/>
  <c r="V900" i="3"/>
  <c r="V859" i="3"/>
  <c r="V804" i="3"/>
  <c r="V786" i="3"/>
  <c r="V721" i="3"/>
  <c r="V703" i="3"/>
  <c r="V625" i="3"/>
  <c r="V577" i="3"/>
  <c r="V529" i="3"/>
  <c r="V481" i="3"/>
  <c r="V629" i="3"/>
  <c r="V562" i="3"/>
  <c r="V466" i="3"/>
  <c r="V689" i="3"/>
  <c r="V593" i="3"/>
  <c r="V550" i="3"/>
  <c r="V510" i="3"/>
  <c r="V497" i="3"/>
  <c r="V630" i="3"/>
  <c r="V626" i="3"/>
  <c r="V612" i="3"/>
  <c r="V594" i="3"/>
  <c r="V564" i="3"/>
  <c r="V553" i="3"/>
  <c r="V552" i="3"/>
  <c r="V530" i="3"/>
  <c r="V511" i="3"/>
  <c r="V498" i="3"/>
  <c r="V613" i="3"/>
  <c r="V606" i="3"/>
  <c r="V565" i="3"/>
  <c r="V469" i="3"/>
  <c r="V914" i="3"/>
  <c r="V614" i="3"/>
  <c r="V607" i="3"/>
  <c r="V569" i="3"/>
  <c r="V566" i="3"/>
  <c r="V533" i="3"/>
  <c r="V512" i="3"/>
  <c r="V473" i="3"/>
  <c r="V470" i="3"/>
  <c r="V360" i="3"/>
  <c r="V357" i="3"/>
  <c r="V617" i="3"/>
  <c r="V557" i="3"/>
  <c r="V542" i="3"/>
  <c r="V534" i="3"/>
  <c r="V513" i="3"/>
  <c r="V597" i="3"/>
  <c r="V596" i="3"/>
  <c r="V514" i="3"/>
  <c r="V501" i="3"/>
  <c r="V500" i="3"/>
  <c r="V674" i="3"/>
  <c r="V608" i="3"/>
  <c r="V598" i="3"/>
  <c r="V558" i="3"/>
  <c r="V545" i="3"/>
  <c r="V502" i="3"/>
  <c r="V609" i="3"/>
  <c r="V601" i="3"/>
  <c r="V578" i="3"/>
  <c r="V559" i="3"/>
  <c r="V546" i="3"/>
  <c r="V516" i="3"/>
  <c r="V505" i="3"/>
  <c r="V482" i="3"/>
  <c r="V463" i="3"/>
  <c r="V450" i="3"/>
  <c r="V441" i="3"/>
  <c r="V517" i="3"/>
  <c r="V445" i="3"/>
  <c r="V444" i="3"/>
  <c r="V581" i="3"/>
  <c r="V465" i="3"/>
  <c r="V423" i="3"/>
  <c r="V412" i="3"/>
  <c r="V401" i="3"/>
  <c r="V373" i="3"/>
  <c r="V348" i="3"/>
  <c r="V330" i="3"/>
  <c r="V329" i="3"/>
  <c r="V327" i="3"/>
  <c r="V282" i="3"/>
  <c r="V281" i="3"/>
  <c r="V279" i="3"/>
  <c r="V453" i="3"/>
  <c r="V414" i="3"/>
  <c r="V413" i="3"/>
  <c r="V402" i="3"/>
  <c r="V375" i="3"/>
  <c r="V374" i="3"/>
  <c r="V359" i="3"/>
  <c r="V349" i="3"/>
  <c r="V334" i="3"/>
  <c r="V333" i="3"/>
  <c r="V332" i="3"/>
  <c r="V331" i="3"/>
  <c r="V289" i="3"/>
  <c r="V286" i="3"/>
  <c r="V285" i="3"/>
  <c r="V284" i="3"/>
  <c r="V283" i="3"/>
  <c r="V241" i="3"/>
  <c r="V238" i="3"/>
  <c r="V237" i="3"/>
  <c r="V236" i="3"/>
  <c r="V235" i="3"/>
  <c r="V193" i="3"/>
  <c r="V190" i="3"/>
  <c r="V189" i="3"/>
  <c r="V188" i="3"/>
  <c r="V187" i="3"/>
  <c r="V184" i="3"/>
  <c r="V183" i="3"/>
  <c r="V178" i="3"/>
  <c r="V177" i="3"/>
  <c r="V176" i="3"/>
  <c r="V135" i="3"/>
  <c r="V123" i="3"/>
  <c r="V111" i="3"/>
  <c r="V99" i="3"/>
  <c r="V91" i="3"/>
  <c r="V610" i="3"/>
  <c r="V561" i="3"/>
  <c r="V405" i="3"/>
  <c r="V350" i="3"/>
  <c r="V290" i="3"/>
  <c r="V582" i="3"/>
  <c r="V485" i="3"/>
  <c r="V461" i="3"/>
  <c r="V377" i="3"/>
  <c r="V351" i="3"/>
  <c r="V294" i="3"/>
  <c r="V246" i="3"/>
  <c r="V198" i="3"/>
  <c r="V521" i="3"/>
  <c r="V449" i="3"/>
  <c r="V432" i="3"/>
  <c r="V425" i="3"/>
  <c r="V416" i="3"/>
  <c r="V340" i="3"/>
  <c r="V301" i="3"/>
  <c r="V518" i="3"/>
  <c r="V462" i="3"/>
  <c r="V433" i="3"/>
  <c r="V417" i="3"/>
  <c r="V393" i="3"/>
  <c r="V392" i="3"/>
  <c r="V364" i="3"/>
  <c r="V362" i="3"/>
  <c r="V342" i="3"/>
  <c r="V302" i="3"/>
  <c r="V590" i="3"/>
  <c r="V486" i="3"/>
  <c r="V456" i="3"/>
  <c r="V426" i="3"/>
  <c r="V408" i="3"/>
  <c r="V353" i="3"/>
  <c r="V306" i="3"/>
  <c r="V305" i="3"/>
  <c r="V303" i="3"/>
  <c r="V457" i="3"/>
  <c r="V409" i="3"/>
  <c r="V381" i="3"/>
  <c r="V344" i="3"/>
  <c r="V313" i="3"/>
  <c r="V468" i="3"/>
  <c r="V446" i="3"/>
  <c r="V436" i="3"/>
  <c r="V420" i="3"/>
  <c r="V396" i="3"/>
  <c r="V369" i="3"/>
  <c r="V345" i="3"/>
  <c r="V314" i="3"/>
  <c r="V266" i="3"/>
  <c r="V218" i="3"/>
  <c r="V265" i="3"/>
  <c r="V233" i="3"/>
  <c r="V224" i="3"/>
  <c r="V210" i="3"/>
  <c r="V182" i="3"/>
  <c r="V169" i="3"/>
  <c r="V154" i="3"/>
  <c r="V137" i="3"/>
  <c r="V136" i="3"/>
  <c r="V429" i="3"/>
  <c r="V422" i="3"/>
  <c r="V411" i="3"/>
  <c r="V400" i="3"/>
  <c r="V347" i="3"/>
  <c r="V321" i="3"/>
  <c r="V317" i="3"/>
  <c r="V274" i="3"/>
  <c r="V242" i="3"/>
  <c r="V234" i="3"/>
  <c r="V225" i="3"/>
  <c r="V201" i="3"/>
  <c r="V170" i="3"/>
  <c r="V142" i="3"/>
  <c r="V141" i="3"/>
  <c r="V139" i="3"/>
  <c r="V138" i="3"/>
  <c r="V464" i="3"/>
  <c r="V385" i="3"/>
  <c r="V157" i="3"/>
  <c r="V86" i="3"/>
  <c r="V547" i="3"/>
  <c r="V325" i="3"/>
  <c r="V253" i="3"/>
  <c r="V217" i="3"/>
  <c r="V158" i="3"/>
  <c r="V145" i="3"/>
  <c r="V101" i="3"/>
  <c r="V92" i="3"/>
  <c r="V52" i="3"/>
  <c r="V509" i="3"/>
  <c r="V447" i="3"/>
  <c r="V397" i="3"/>
  <c r="V322" i="3"/>
  <c r="V318" i="3"/>
  <c r="V194" i="3"/>
  <c r="V174" i="3"/>
  <c r="V173" i="3"/>
  <c r="V146" i="3"/>
  <c r="V371" i="3"/>
  <c r="V254" i="3"/>
  <c r="V560" i="3"/>
  <c r="V356" i="3"/>
  <c r="V326" i="3"/>
  <c r="V315" i="3"/>
  <c r="V270" i="3"/>
  <c r="V255" i="3"/>
  <c r="V219" i="3"/>
  <c r="V205" i="3"/>
  <c r="V161" i="3"/>
  <c r="V160" i="3"/>
  <c r="V147" i="3"/>
  <c r="V494" i="3"/>
  <c r="V398" i="3"/>
  <c r="V319" i="3"/>
  <c r="V229" i="3"/>
  <c r="V149" i="3"/>
  <c r="V148" i="3"/>
  <c r="V383" i="3"/>
  <c r="V372" i="3"/>
  <c r="V257" i="3"/>
  <c r="V230" i="3"/>
  <c r="V206" i="3"/>
  <c r="V150" i="3"/>
  <c r="V277" i="3"/>
  <c r="V258" i="3"/>
  <c r="V222" i="3"/>
  <c r="V207" i="3"/>
  <c r="V151" i="3"/>
  <c r="V125" i="3"/>
  <c r="V58" i="3"/>
  <c r="AE5" i="3"/>
  <c r="V13" i="3"/>
  <c r="V20" i="3"/>
  <c r="BD20" i="3" s="1"/>
  <c r="Y22" i="3"/>
  <c r="AE32" i="3"/>
  <c r="V40" i="3"/>
  <c r="V43" i="3"/>
  <c r="Y45" i="3"/>
  <c r="Y56" i="3"/>
  <c r="Y70" i="3"/>
  <c r="AB71" i="3"/>
  <c r="Y82" i="3"/>
  <c r="AB83" i="3"/>
  <c r="AE86" i="3"/>
  <c r="Y93" i="3"/>
  <c r="AB101" i="3"/>
  <c r="AB102" i="3"/>
  <c r="AE103" i="3"/>
  <c r="Y107" i="3"/>
  <c r="AE112" i="3"/>
  <c r="V115" i="3"/>
  <c r="Y126" i="3"/>
  <c r="AE135" i="3"/>
  <c r="Y137" i="3"/>
  <c r="AE146" i="3"/>
  <c r="V152" i="3"/>
  <c r="AE164" i="3"/>
  <c r="AB171" i="3"/>
  <c r="Y180" i="3"/>
  <c r="AB184" i="3"/>
  <c r="V186" i="3"/>
  <c r="AE194" i="3"/>
  <c r="AE204" i="3"/>
  <c r="Y206" i="3"/>
  <c r="V209" i="3"/>
  <c r="V212" i="3"/>
  <c r="AE229" i="3"/>
  <c r="Y241" i="3"/>
  <c r="Y259" i="3"/>
  <c r="AB389" i="3"/>
  <c r="AE417" i="3"/>
  <c r="AB429" i="3"/>
  <c r="AB575" i="3"/>
  <c r="AE4" i="3"/>
  <c r="Y1996" i="3"/>
  <c r="Y1984" i="3"/>
  <c r="Y1972" i="3"/>
  <c r="Y1995" i="3"/>
  <c r="Y1983" i="3"/>
  <c r="Y1971" i="3"/>
  <c r="Y1959" i="3"/>
  <c r="Y1947" i="3"/>
  <c r="Y2002" i="3"/>
  <c r="Y1990" i="3"/>
  <c r="Y1978" i="3"/>
  <c r="Y1966" i="3"/>
  <c r="Y1954" i="3"/>
  <c r="Y1942" i="3"/>
  <c r="Y1951" i="3"/>
  <c r="Y1939" i="3"/>
  <c r="Y1923" i="3"/>
  <c r="Y1915" i="3"/>
  <c r="Y1899" i="3"/>
  <c r="Y1891" i="3"/>
  <c r="Y1875" i="3"/>
  <c r="Y1858" i="3"/>
  <c r="Y1924" i="3"/>
  <c r="Y1900" i="3"/>
  <c r="Y1876" i="3"/>
  <c r="Y1998" i="3"/>
  <c r="Y1985" i="3"/>
  <c r="Y1864" i="3"/>
  <c r="Y1863" i="3"/>
  <c r="Y1918" i="3"/>
  <c r="Y1894" i="3"/>
  <c r="Y1870" i="3"/>
  <c r="Y1986" i="3"/>
  <c r="Y1973" i="3"/>
  <c r="Y1948" i="3"/>
  <c r="Y1935" i="3"/>
  <c r="Y1927" i="3"/>
  <c r="Y1911" i="3"/>
  <c r="Y1903" i="3"/>
  <c r="Y1887" i="3"/>
  <c r="Y1879" i="3"/>
  <c r="Y1949" i="3"/>
  <c r="Y1936" i="3"/>
  <c r="Y1912" i="3"/>
  <c r="Y1888" i="3"/>
  <c r="Y1974" i="3"/>
  <c r="Y1840" i="3"/>
  <c r="Y1839" i="3"/>
  <c r="Y1828" i="3"/>
  <c r="Y1960" i="3"/>
  <c r="Y1846" i="3"/>
  <c r="Y1822" i="3"/>
  <c r="Y1851" i="3"/>
  <c r="Y1835" i="3"/>
  <c r="Y1834" i="3"/>
  <c r="Y1836" i="3"/>
  <c r="Y1975" i="3"/>
  <c r="Y1906" i="3"/>
  <c r="Y1852" i="3"/>
  <c r="Y1809" i="3"/>
  <c r="Y1997" i="3"/>
  <c r="Y1930" i="3"/>
  <c r="Y1882" i="3"/>
  <c r="Y1810" i="3"/>
  <c r="Y1950" i="3"/>
  <c r="Y1845" i="3"/>
  <c r="Y1788" i="3"/>
  <c r="Y1890" i="3"/>
  <c r="Y1794" i="3"/>
  <c r="Y1787" i="3"/>
  <c r="Y1784" i="3"/>
  <c r="Y1783" i="3"/>
  <c r="Y1782" i="3"/>
  <c r="Y1914" i="3"/>
  <c r="Y1855" i="3"/>
  <c r="Y1848" i="3"/>
  <c r="Y1847" i="3"/>
  <c r="Y1796" i="3"/>
  <c r="Y1795" i="3"/>
  <c r="Y1793" i="3"/>
  <c r="Y1781" i="3"/>
  <c r="Y1778" i="3"/>
  <c r="Y1777" i="3"/>
  <c r="Y1938" i="3"/>
  <c r="Y1816" i="3"/>
  <c r="Y1800" i="3"/>
  <c r="Y1799" i="3"/>
  <c r="Y1961" i="3"/>
  <c r="Y1831" i="3"/>
  <c r="Y1806" i="3"/>
  <c r="Y1766" i="3"/>
  <c r="Y1746" i="3"/>
  <c r="Y1747" i="3"/>
  <c r="Y1753" i="3"/>
  <c r="Y1751" i="3"/>
  <c r="Y1770" i="3"/>
  <c r="Y1754" i="3"/>
  <c r="Y1710" i="3"/>
  <c r="Y1706" i="3"/>
  <c r="Y1711" i="3"/>
  <c r="Y1698" i="3"/>
  <c r="Y1718" i="3"/>
  <c r="Y1717" i="3"/>
  <c r="Y1715" i="3"/>
  <c r="Y1807" i="3"/>
  <c r="Y1771" i="3"/>
  <c r="Y1764" i="3"/>
  <c r="Y1755" i="3"/>
  <c r="Y1725" i="3"/>
  <c r="Y1722" i="3"/>
  <c r="Y1719" i="3"/>
  <c r="Y1726" i="3"/>
  <c r="Y1724" i="3"/>
  <c r="Y1723" i="3"/>
  <c r="Y1758" i="3"/>
  <c r="Y1730" i="3"/>
  <c r="Y1772" i="3"/>
  <c r="Y1765" i="3"/>
  <c r="Y1734" i="3"/>
  <c r="Y1742" i="3"/>
  <c r="Y1685" i="3"/>
  <c r="Y1662" i="3"/>
  <c r="Y1614" i="3"/>
  <c r="Y1779" i="3"/>
  <c r="Y1735" i="3"/>
  <c r="Y1686" i="3"/>
  <c r="Y1669" i="3"/>
  <c r="Y1666" i="3"/>
  <c r="Y1663" i="3"/>
  <c r="Y1759" i="3"/>
  <c r="Y1739" i="3"/>
  <c r="Y1687" i="3"/>
  <c r="Y1667" i="3"/>
  <c r="Y1688" i="3"/>
  <c r="Y1674" i="3"/>
  <c r="Y1736" i="3"/>
  <c r="Y1699" i="3"/>
  <c r="Y1675" i="3"/>
  <c r="Y1869" i="3"/>
  <c r="Y1690" i="3"/>
  <c r="Y1805" i="3"/>
  <c r="Y1691" i="3"/>
  <c r="Y1681" i="3"/>
  <c r="Y1682" i="3"/>
  <c r="Y1643" i="3"/>
  <c r="Y1741" i="3"/>
  <c r="Y1683" i="3"/>
  <c r="Y1650" i="3"/>
  <c r="Y1602" i="3"/>
  <c r="Y1695" i="3"/>
  <c r="Y1658" i="3"/>
  <c r="Y1599" i="3"/>
  <c r="Y1598" i="3"/>
  <c r="Y1625" i="3"/>
  <c r="Y1654" i="3"/>
  <c r="Y1645" i="3"/>
  <c r="Y1637" i="3"/>
  <c r="Y1626" i="3"/>
  <c r="Y1655" i="3"/>
  <c r="Y1638" i="3"/>
  <c r="Y1618" i="3"/>
  <c r="Y1615" i="3"/>
  <c r="Y1603" i="3"/>
  <c r="Y1651" i="3"/>
  <c r="Y1631" i="3"/>
  <c r="Y1606" i="3"/>
  <c r="Y1578" i="3"/>
  <c r="Y1522" i="3"/>
  <c r="Y1519" i="3"/>
  <c r="Y1518" i="3"/>
  <c r="Y1516" i="3"/>
  <c r="Y1514" i="3"/>
  <c r="Y1607" i="3"/>
  <c r="Y1694" i="3"/>
  <c r="Y1657" i="3"/>
  <c r="Y1609" i="3"/>
  <c r="Y1589" i="3"/>
  <c r="Y1586" i="3"/>
  <c r="Y1570" i="3"/>
  <c r="Y1561" i="3"/>
  <c r="Y1553" i="3"/>
  <c r="Y1552" i="3"/>
  <c r="Y1544" i="3"/>
  <c r="Y1533" i="3"/>
  <c r="Y1517" i="3"/>
  <c r="Y1486" i="3"/>
  <c r="Y1474" i="3"/>
  <c r="Y1462" i="3"/>
  <c r="Y1450" i="3"/>
  <c r="Y1571" i="3"/>
  <c r="Y1562" i="3"/>
  <c r="Y1610" i="3"/>
  <c r="Y1594" i="3"/>
  <c r="Y1534" i="3"/>
  <c r="Y1573" i="3"/>
  <c r="Y1546" i="3"/>
  <c r="Y1520" i="3"/>
  <c r="Y1483" i="3"/>
  <c r="Y1471" i="3"/>
  <c r="Y1459" i="3"/>
  <c r="Y1447" i="3"/>
  <c r="Y1635" i="3"/>
  <c r="Y1595" i="3"/>
  <c r="Y1574" i="3"/>
  <c r="Y1538" i="3"/>
  <c r="Y1521" i="3"/>
  <c r="Y1642" i="3"/>
  <c r="Y1565" i="3"/>
  <c r="Y1495" i="3"/>
  <c r="Y1494" i="3"/>
  <c r="Y1639" i="3"/>
  <c r="Y1619" i="3"/>
  <c r="Y1597" i="3"/>
  <c r="Y1567" i="3"/>
  <c r="Y1541" i="3"/>
  <c r="Y1526" i="3"/>
  <c r="Y1525" i="3"/>
  <c r="Y1738" i="3"/>
  <c r="Y1633" i="3"/>
  <c r="Y1623" i="3"/>
  <c r="Y1550" i="3"/>
  <c r="Y1529" i="3"/>
  <c r="Y1528" i="3"/>
  <c r="Y1630" i="3"/>
  <c r="Y1530" i="3"/>
  <c r="Y1531" i="3"/>
  <c r="Y1468" i="3"/>
  <c r="Y1455" i="3"/>
  <c r="Y1451" i="3"/>
  <c r="Y1435" i="3"/>
  <c r="Y1379" i="3"/>
  <c r="Y1378" i="3"/>
  <c r="Y1377" i="3"/>
  <c r="Y1376" i="3"/>
  <c r="Y1593" i="3"/>
  <c r="Y1557" i="3"/>
  <c r="Y1543" i="3"/>
  <c r="Y1423" i="3"/>
  <c r="Y1402" i="3"/>
  <c r="Y1401" i="3"/>
  <c r="Y1386" i="3"/>
  <c r="Y1385" i="3"/>
  <c r="Y1384" i="3"/>
  <c r="Y1383" i="3"/>
  <c r="Y1590" i="3"/>
  <c r="Y1532" i="3"/>
  <c r="Y1491" i="3"/>
  <c r="Y1487" i="3"/>
  <c r="Y1456" i="3"/>
  <c r="Y1414" i="3"/>
  <c r="Y1403" i="3"/>
  <c r="Y1387" i="3"/>
  <c r="Y1339" i="3"/>
  <c r="Y1540" i="3"/>
  <c r="Y1443" i="3"/>
  <c r="Y1348" i="3"/>
  <c r="Y1347" i="3"/>
  <c r="Y1479" i="3"/>
  <c r="Y1475" i="3"/>
  <c r="Y1438" i="3"/>
  <c r="Y1431" i="3"/>
  <c r="Y1439" i="3"/>
  <c r="Y1432" i="3"/>
  <c r="Y1407" i="3"/>
  <c r="Y1397" i="3"/>
  <c r="Y1396" i="3"/>
  <c r="Y1362" i="3"/>
  <c r="Y1361" i="3"/>
  <c r="Y1360" i="3"/>
  <c r="Y1359" i="3"/>
  <c r="Y1314" i="3"/>
  <c r="Y1313" i="3"/>
  <c r="Y1312" i="3"/>
  <c r="Y1311" i="3"/>
  <c r="Y1242" i="3"/>
  <c r="Y1230" i="3"/>
  <c r="Y1218" i="3"/>
  <c r="Y1206" i="3"/>
  <c r="Y1577" i="3"/>
  <c r="Y1480" i="3"/>
  <c r="Y1467" i="3"/>
  <c r="Y1463" i="3"/>
  <c r="Y1427" i="3"/>
  <c r="Y1419" i="3"/>
  <c r="Y1408" i="3"/>
  <c r="Y1523" i="3"/>
  <c r="Y1493" i="3"/>
  <c r="Y1420" i="3"/>
  <c r="Y1426" i="3"/>
  <c r="Y1227" i="3"/>
  <c r="Y1226" i="3"/>
  <c r="Y1225" i="3"/>
  <c r="Y1224" i="3"/>
  <c r="Y1355" i="3"/>
  <c r="Y1351" i="3"/>
  <c r="Y1323" i="3"/>
  <c r="Y1304" i="3"/>
  <c r="Y1287" i="3"/>
  <c r="Y1281" i="3"/>
  <c r="Y1256" i="3"/>
  <c r="Y1234" i="3"/>
  <c r="Y1233" i="3"/>
  <c r="Y1232" i="3"/>
  <c r="Y1231" i="3"/>
  <c r="Y1371" i="3"/>
  <c r="Y1288" i="3"/>
  <c r="Y1305" i="3"/>
  <c r="Y1289" i="3"/>
  <c r="Y1282" i="3"/>
  <c r="Y1352" i="3"/>
  <c r="Y1328" i="3"/>
  <c r="Y1324" i="3"/>
  <c r="Y1306" i="3"/>
  <c r="Y1290" i="3"/>
  <c r="Y1275" i="3"/>
  <c r="Y1263" i="3"/>
  <c r="Y1244" i="3"/>
  <c r="Y1243" i="3"/>
  <c r="Y1372" i="3"/>
  <c r="Y1307" i="3"/>
  <c r="Y1276" i="3"/>
  <c r="Y1264" i="3"/>
  <c r="Y1444" i="3"/>
  <c r="Y1373" i="3"/>
  <c r="Y1337" i="3"/>
  <c r="Y1330" i="3"/>
  <c r="Y1301" i="3"/>
  <c r="Y1251" i="3"/>
  <c r="Y1211" i="3"/>
  <c r="Y1191" i="3"/>
  <c r="Y1190" i="3"/>
  <c r="Y1189" i="3"/>
  <c r="Y1186" i="3"/>
  <c r="Y1185" i="3"/>
  <c r="Y1152" i="3"/>
  <c r="Y1131" i="3"/>
  <c r="Y1111" i="3"/>
  <c r="Y1566" i="3"/>
  <c r="Y1399" i="3"/>
  <c r="Y1252" i="3"/>
  <c r="Y1183" i="3"/>
  <c r="Y1182" i="3"/>
  <c r="Y1354" i="3"/>
  <c r="Y1338" i="3"/>
  <c r="Y1331" i="3"/>
  <c r="Y1220" i="3"/>
  <c r="Y1219" i="3"/>
  <c r="Y1374" i="3"/>
  <c r="Y1353" i="3"/>
  <c r="Y1300" i="3"/>
  <c r="Y1137" i="3"/>
  <c r="Y1136" i="3"/>
  <c r="Y1135" i="3"/>
  <c r="Y1134" i="3"/>
  <c r="Y1133" i="3"/>
  <c r="Y1114" i="3"/>
  <c r="Y1096" i="3"/>
  <c r="Y1095" i="3"/>
  <c r="Y1094" i="3"/>
  <c r="Y1091" i="3"/>
  <c r="Y1090" i="3"/>
  <c r="Y1115" i="3"/>
  <c r="Y1088" i="3"/>
  <c r="Y1087" i="3"/>
  <c r="Y1004" i="3"/>
  <c r="Y1265" i="3"/>
  <c r="Y1248" i="3"/>
  <c r="Y1223" i="3"/>
  <c r="Y1208" i="3"/>
  <c r="Y1201" i="3"/>
  <c r="Y1197" i="3"/>
  <c r="Y1170" i="3"/>
  <c r="Y1158" i="3"/>
  <c r="Y1164" i="3"/>
  <c r="Y1140" i="3"/>
  <c r="Y1119" i="3"/>
  <c r="Y1081" i="3"/>
  <c r="Y1080" i="3"/>
  <c r="Y1255" i="3"/>
  <c r="Y1171" i="3"/>
  <c r="Y1165" i="3"/>
  <c r="Y1335" i="3"/>
  <c r="Y1280" i="3"/>
  <c r="Y1209" i="3"/>
  <c r="Y1202" i="3"/>
  <c r="Y1198" i="3"/>
  <c r="Y1166" i="3"/>
  <c r="Y1395" i="3"/>
  <c r="Y1325" i="3"/>
  <c r="Y1194" i="3"/>
  <c r="Y1172" i="3"/>
  <c r="Y1167" i="3"/>
  <c r="Y1143" i="3"/>
  <c r="Y1142" i="3"/>
  <c r="Y1122" i="3"/>
  <c r="Y1121" i="3"/>
  <c r="Y1277" i="3"/>
  <c r="Y1153" i="3"/>
  <c r="Y1145" i="3"/>
  <c r="Y1125" i="3"/>
  <c r="Y1124" i="3"/>
  <c r="Y1123" i="3"/>
  <c r="Y1336" i="3"/>
  <c r="Y1329" i="3"/>
  <c r="Y1210" i="3"/>
  <c r="Y1203" i="3"/>
  <c r="Y1199" i="3"/>
  <c r="Y1195" i="3"/>
  <c r="Y1146" i="3"/>
  <c r="Y992" i="3"/>
  <c r="Y1299" i="3"/>
  <c r="Y1155" i="3"/>
  <c r="Y1154" i="3"/>
  <c r="Y1040" i="3"/>
  <c r="Y1039" i="3"/>
  <c r="Y1278" i="3"/>
  <c r="Y1060" i="3"/>
  <c r="Y1055" i="3"/>
  <c r="Y1032" i="3"/>
  <c r="Y1021" i="3"/>
  <c r="Y966" i="3"/>
  <c r="Y947" i="3"/>
  <c r="Y930" i="3"/>
  <c r="Y1075" i="3"/>
  <c r="Y1056" i="3"/>
  <c r="Y1022" i="3"/>
  <c r="Y1008" i="3"/>
  <c r="Y994" i="3"/>
  <c r="Y981" i="3"/>
  <c r="Y800" i="3"/>
  <c r="Y797" i="3"/>
  <c r="Y796" i="3"/>
  <c r="Y795" i="3"/>
  <c r="Y792" i="3"/>
  <c r="Y775" i="3"/>
  <c r="Y763" i="3"/>
  <c r="Y751" i="3"/>
  <c r="Y1303" i="3"/>
  <c r="Y1108" i="3"/>
  <c r="Y1104" i="3"/>
  <c r="Y1100" i="3"/>
  <c r="Y1033" i="3"/>
  <c r="Y995" i="3"/>
  <c r="Y969" i="3"/>
  <c r="Y950" i="3"/>
  <c r="Y933" i="3"/>
  <c r="Y914" i="3"/>
  <c r="Y1196" i="3"/>
  <c r="Y1057" i="3"/>
  <c r="Y1009" i="3"/>
  <c r="Y996" i="3"/>
  <c r="Y970" i="3"/>
  <c r="Y951" i="3"/>
  <c r="Y934" i="3"/>
  <c r="Y915" i="3"/>
  <c r="Y898" i="3"/>
  <c r="Y879" i="3"/>
  <c r="Y855" i="3"/>
  <c r="Y1076" i="3"/>
  <c r="Y1035" i="3"/>
  <c r="Y1010" i="3"/>
  <c r="Y1000" i="3"/>
  <c r="Y999" i="3"/>
  <c r="Y998" i="3"/>
  <c r="Y997" i="3"/>
  <c r="Y971" i="3"/>
  <c r="Y954" i="3"/>
  <c r="Y935" i="3"/>
  <c r="Y1112" i="3"/>
  <c r="Y1105" i="3"/>
  <c r="Y1101" i="3"/>
  <c r="Y1063" i="3"/>
  <c r="Y1051" i="3"/>
  <c r="Y986" i="3"/>
  <c r="Y1200" i="3"/>
  <c r="Y1064" i="3"/>
  <c r="Y1058" i="3"/>
  <c r="Y1036" i="3"/>
  <c r="Y1027" i="3"/>
  <c r="Y987" i="3"/>
  <c r="Y974" i="3"/>
  <c r="Y957" i="3"/>
  <c r="Y938" i="3"/>
  <c r="Y921" i="3"/>
  <c r="Y1077" i="3"/>
  <c r="Y1065" i="3"/>
  <c r="Y1052" i="3"/>
  <c r="Y1028" i="3"/>
  <c r="Y988" i="3"/>
  <c r="Y975" i="3"/>
  <c r="Y958" i="3"/>
  <c r="Y941" i="3"/>
  <c r="Y940" i="3"/>
  <c r="Y939" i="3"/>
  <c r="Y1113" i="3"/>
  <c r="Y1106" i="3"/>
  <c r="Y1102" i="3"/>
  <c r="Y1029" i="3"/>
  <c r="Y825" i="3"/>
  <c r="Y1207" i="3"/>
  <c r="Y1175" i="3"/>
  <c r="Y1059" i="3"/>
  <c r="Y1053" i="3"/>
  <c r="Y1015" i="3"/>
  <c r="Y976" i="3"/>
  <c r="Y819" i="3"/>
  <c r="Y1054" i="3"/>
  <c r="Y964" i="3"/>
  <c r="Y922" i="3"/>
  <c r="Y1031" i="3"/>
  <c r="Y1018" i="3"/>
  <c r="Y1099" i="3"/>
  <c r="Y1007" i="3"/>
  <c r="Y965" i="3"/>
  <c r="Y927" i="3"/>
  <c r="Y1019" i="3"/>
  <c r="Y909" i="3"/>
  <c r="Y832" i="3"/>
  <c r="Y813" i="3"/>
  <c r="Y801" i="3"/>
  <c r="Y1103" i="3"/>
  <c r="Y910" i="3"/>
  <c r="Y902" i="3"/>
  <c r="Y897" i="3"/>
  <c r="Y878" i="3"/>
  <c r="Y861" i="3"/>
  <c r="Y833" i="3"/>
  <c r="Y781" i="3"/>
  <c r="Y745" i="3"/>
  <c r="Y979" i="3"/>
  <c r="Y962" i="3"/>
  <c r="Y945" i="3"/>
  <c r="Y928" i="3"/>
  <c r="Y1020" i="3"/>
  <c r="Y1016" i="3"/>
  <c r="Y1107" i="3"/>
  <c r="Y904" i="3"/>
  <c r="Y891" i="3"/>
  <c r="Y843" i="3"/>
  <c r="Y926" i="3"/>
  <c r="Y868" i="3"/>
  <c r="Y807" i="3"/>
  <c r="Y757" i="3"/>
  <c r="Y698" i="3"/>
  <c r="Y697" i="3"/>
  <c r="Y691" i="3"/>
  <c r="Y686" i="3"/>
  <c r="Y894" i="3"/>
  <c r="Y874" i="3"/>
  <c r="Y869" i="3"/>
  <c r="Y838" i="3"/>
  <c r="Y758" i="3"/>
  <c r="Y739" i="3"/>
  <c r="Y738" i="3"/>
  <c r="Y845" i="3"/>
  <c r="Y815" i="3"/>
  <c r="Y752" i="3"/>
  <c r="Y742" i="3"/>
  <c r="Y741" i="3"/>
  <c r="Y740" i="3"/>
  <c r="Y727" i="3"/>
  <c r="Y726" i="3"/>
  <c r="Y706" i="3"/>
  <c r="Y705" i="3"/>
  <c r="Y704" i="3"/>
  <c r="Y703" i="3"/>
  <c r="Y702" i="3"/>
  <c r="Y980" i="3"/>
  <c r="Y946" i="3"/>
  <c r="Y862" i="3"/>
  <c r="Y839" i="3"/>
  <c r="Y808" i="3"/>
  <c r="Y789" i="3"/>
  <c r="Y782" i="3"/>
  <c r="Y759" i="3"/>
  <c r="Y710" i="3"/>
  <c r="Y709" i="3"/>
  <c r="Y903" i="3"/>
  <c r="Y809" i="3"/>
  <c r="Y784" i="3"/>
  <c r="Y769" i="3"/>
  <c r="Y760" i="3"/>
  <c r="Y753" i="3"/>
  <c r="Y674" i="3"/>
  <c r="Y1006" i="3"/>
  <c r="Y899" i="3"/>
  <c r="Y890" i="3"/>
  <c r="Y864" i="3"/>
  <c r="Y840" i="3"/>
  <c r="Y834" i="3"/>
  <c r="Y828" i="3"/>
  <c r="Y790" i="3"/>
  <c r="Y770" i="3"/>
  <c r="Y718" i="3"/>
  <c r="Y717" i="3"/>
  <c r="Y716" i="3"/>
  <c r="Y715" i="3"/>
  <c r="Y714" i="3"/>
  <c r="Y918" i="3"/>
  <c r="Y848" i="3"/>
  <c r="Y810" i="3"/>
  <c r="Y804" i="3"/>
  <c r="Y803" i="3"/>
  <c r="Y776" i="3"/>
  <c r="Y885" i="3"/>
  <c r="Y746" i="3"/>
  <c r="Y734" i="3"/>
  <c r="Y733" i="3"/>
  <c r="Y722" i="3"/>
  <c r="Y721" i="3"/>
  <c r="Y905" i="3"/>
  <c r="Y849" i="3"/>
  <c r="Y777" i="3"/>
  <c r="Y748" i="3"/>
  <c r="Y679" i="3"/>
  <c r="Y646" i="3"/>
  <c r="Y598" i="3"/>
  <c r="Y550" i="3"/>
  <c r="Y502" i="3"/>
  <c r="Y850" i="3"/>
  <c r="Y836" i="3"/>
  <c r="Y806" i="3"/>
  <c r="Y798" i="3"/>
  <c r="Y653" i="3"/>
  <c r="Y650" i="3"/>
  <c r="Y647" i="3"/>
  <c r="Y892" i="3"/>
  <c r="Y685" i="3"/>
  <c r="Y680" i="3"/>
  <c r="Y654" i="3"/>
  <c r="Y652" i="3"/>
  <c r="Y651" i="3"/>
  <c r="Y882" i="3"/>
  <c r="Y658" i="3"/>
  <c r="Y610" i="3"/>
  <c r="Y851" i="3"/>
  <c r="Y837" i="3"/>
  <c r="Y735" i="3"/>
  <c r="Y681" i="3"/>
  <c r="Y662" i="3"/>
  <c r="Y614" i="3"/>
  <c r="Y929" i="3"/>
  <c r="Y893" i="3"/>
  <c r="Y886" i="3"/>
  <c r="Y866" i="3"/>
  <c r="Y724" i="3"/>
  <c r="Y663" i="3"/>
  <c r="Y1017" i="3"/>
  <c r="Y687" i="3"/>
  <c r="Y671" i="3"/>
  <c r="Y670" i="3"/>
  <c r="Y669" i="3"/>
  <c r="Y667" i="3"/>
  <c r="Y622" i="3"/>
  <c r="Y621" i="3"/>
  <c r="Y619" i="3"/>
  <c r="Y873" i="3"/>
  <c r="Y831" i="3"/>
  <c r="Y778" i="3"/>
  <c r="Y736" i="3"/>
  <c r="Y682" i="3"/>
  <c r="Y963" i="3"/>
  <c r="Y867" i="3"/>
  <c r="Y764" i="3"/>
  <c r="Y627" i="3"/>
  <c r="Y579" i="3"/>
  <c r="Y531" i="3"/>
  <c r="Y483" i="3"/>
  <c r="Y911" i="3"/>
  <c r="Y842" i="3"/>
  <c r="Y699" i="3"/>
  <c r="Y683" i="3"/>
  <c r="Y634" i="3"/>
  <c r="Y586" i="3"/>
  <c r="Y538" i="3"/>
  <c r="Y490" i="3"/>
  <c r="Y640" i="3"/>
  <c r="Y606" i="3"/>
  <c r="Y554" i="3"/>
  <c r="Y539" i="3"/>
  <c r="Y458" i="3"/>
  <c r="Y623" i="3"/>
  <c r="Y575" i="3"/>
  <c r="Y566" i="3"/>
  <c r="Y555" i="3"/>
  <c r="Y533" i="3"/>
  <c r="Y479" i="3"/>
  <c r="Y470" i="3"/>
  <c r="Y459" i="3"/>
  <c r="Y765" i="3"/>
  <c r="Y568" i="3"/>
  <c r="Y567" i="3"/>
  <c r="Y557" i="3"/>
  <c r="Y556" i="3"/>
  <c r="Y542" i="3"/>
  <c r="Y513" i="3"/>
  <c r="Y472" i="3"/>
  <c r="Y471" i="3"/>
  <c r="Y641" i="3"/>
  <c r="Y615" i="3"/>
  <c r="Y543" i="3"/>
  <c r="Y525" i="3"/>
  <c r="Y514" i="3"/>
  <c r="Y677" i="3"/>
  <c r="Y545" i="3"/>
  <c r="Y342" i="3"/>
  <c r="Y772" i="3"/>
  <c r="Y578" i="3"/>
  <c r="Y571" i="3"/>
  <c r="Y559" i="3"/>
  <c r="Y546" i="3"/>
  <c r="Y526" i="3"/>
  <c r="Y515" i="3"/>
  <c r="Y642" i="3"/>
  <c r="Y638" i="3"/>
  <c r="Y599" i="3"/>
  <c r="Y587" i="3"/>
  <c r="Y506" i="3"/>
  <c r="Y503" i="3"/>
  <c r="Y491" i="3"/>
  <c r="Y812" i="3"/>
  <c r="Y678" i="3"/>
  <c r="Y635" i="3"/>
  <c r="Y602" i="3"/>
  <c r="Y581" i="3"/>
  <c r="Y527" i="3"/>
  <c r="Y521" i="3"/>
  <c r="Y518" i="3"/>
  <c r="Y507" i="3"/>
  <c r="Y485" i="3"/>
  <c r="Y603" i="3"/>
  <c r="Y590" i="3"/>
  <c r="Y519" i="3"/>
  <c r="Y494" i="3"/>
  <c r="Y405" i="3"/>
  <c r="Y402" i="3"/>
  <c r="Y390" i="3"/>
  <c r="Y639" i="3"/>
  <c r="Y629" i="3"/>
  <c r="Y604" i="3"/>
  <c r="Y591" i="3"/>
  <c r="Y573" i="3"/>
  <c r="Y562" i="3"/>
  <c r="Y495" i="3"/>
  <c r="Y477" i="3"/>
  <c r="Y466" i="3"/>
  <c r="Y406" i="3"/>
  <c r="Y381" i="3"/>
  <c r="Y626" i="3"/>
  <c r="Y510" i="3"/>
  <c r="Y461" i="3"/>
  <c r="Y443" i="3"/>
  <c r="Y377" i="3"/>
  <c r="Y361" i="3"/>
  <c r="Y351" i="3"/>
  <c r="Y337" i="3"/>
  <c r="Y294" i="3"/>
  <c r="Y293" i="3"/>
  <c r="Y291" i="3"/>
  <c r="Y449" i="3"/>
  <c r="Y444" i="3"/>
  <c r="Y432" i="3"/>
  <c r="Y425" i="3"/>
  <c r="Y378" i="3"/>
  <c r="Y298" i="3"/>
  <c r="Y295" i="3"/>
  <c r="Y292" i="3"/>
  <c r="Y250" i="3"/>
  <c r="Y247" i="3"/>
  <c r="Y244" i="3"/>
  <c r="Y202" i="3"/>
  <c r="Y199" i="3"/>
  <c r="Y196" i="3"/>
  <c r="Y163" i="3"/>
  <c r="Y162" i="3"/>
  <c r="Y161" i="3"/>
  <c r="Y158" i="3"/>
  <c r="Y157" i="3"/>
  <c r="Y132" i="3"/>
  <c r="Y120" i="3"/>
  <c r="Y108" i="3"/>
  <c r="Y96" i="3"/>
  <c r="Y88" i="3"/>
  <c r="Y81" i="3"/>
  <c r="Y78" i="3"/>
  <c r="Y75" i="3"/>
  <c r="Y72" i="3"/>
  <c r="Y593" i="3"/>
  <c r="Y496" i="3"/>
  <c r="Y417" i="3"/>
  <c r="Y393" i="3"/>
  <c r="Y362" i="3"/>
  <c r="Y338" i="3"/>
  <c r="Y299" i="3"/>
  <c r="Y511" i="3"/>
  <c r="Y478" i="3"/>
  <c r="Y445" i="3"/>
  <c r="Y426" i="3"/>
  <c r="Y303" i="3"/>
  <c r="Y255" i="3"/>
  <c r="Y207" i="3"/>
  <c r="Y482" i="3"/>
  <c r="Y467" i="3"/>
  <c r="Y418" i="3"/>
  <c r="Y366" i="3"/>
  <c r="Y354" i="3"/>
  <c r="Y310" i="3"/>
  <c r="Y594" i="3"/>
  <c r="Y497" i="3"/>
  <c r="Y475" i="3"/>
  <c r="Y396" i="3"/>
  <c r="Y369" i="3"/>
  <c r="Y368" i="3"/>
  <c r="Y365" i="3"/>
  <c r="Y345" i="3"/>
  <c r="Y314" i="3"/>
  <c r="Y312" i="3"/>
  <c r="Y311" i="3"/>
  <c r="Y605" i="3"/>
  <c r="Y463" i="3"/>
  <c r="Y451" i="3"/>
  <c r="Y435" i="3"/>
  <c r="Y421" i="3"/>
  <c r="Y419" i="3"/>
  <c r="Y397" i="3"/>
  <c r="Y382" i="3"/>
  <c r="Y318" i="3"/>
  <c r="Y317" i="3"/>
  <c r="Y315" i="3"/>
  <c r="Y563" i="3"/>
  <c r="Y356" i="3"/>
  <c r="Y322" i="3"/>
  <c r="Y498" i="3"/>
  <c r="Y447" i="3"/>
  <c r="Y438" i="3"/>
  <c r="Y429" i="3"/>
  <c r="Y422" i="3"/>
  <c r="Y357" i="3"/>
  <c r="Y323" i="3"/>
  <c r="Y275" i="3"/>
  <c r="Y227" i="3"/>
  <c r="Y374" i="3"/>
  <c r="Y336" i="3"/>
  <c r="Y267" i="3"/>
  <c r="Y252" i="3"/>
  <c r="Y214" i="3"/>
  <c r="Y185" i="3"/>
  <c r="Y184" i="3"/>
  <c r="Y144" i="3"/>
  <c r="Y100" i="3"/>
  <c r="Y99" i="3"/>
  <c r="Y97" i="3"/>
  <c r="Y329" i="3"/>
  <c r="Y280" i="3"/>
  <c r="Y243" i="3"/>
  <c r="Y216" i="3"/>
  <c r="Y215" i="3"/>
  <c r="Y194" i="3"/>
  <c r="Y186" i="3"/>
  <c r="Y175" i="3"/>
  <c r="Y174" i="3"/>
  <c r="Y173" i="3"/>
  <c r="Y171" i="3"/>
  <c r="Y105" i="3"/>
  <c r="Y454" i="3"/>
  <c r="Y430" i="3"/>
  <c r="Y423" i="3"/>
  <c r="Y359" i="3"/>
  <c r="Y269" i="3"/>
  <c r="Y203" i="3"/>
  <c r="Y110" i="3"/>
  <c r="Y386" i="3"/>
  <c r="Y375" i="3"/>
  <c r="Y270" i="3"/>
  <c r="Y219" i="3"/>
  <c r="Y64" i="3"/>
  <c r="Y290" i="3"/>
  <c r="Y281" i="3"/>
  <c r="Y246" i="3"/>
  <c r="Y195" i="3"/>
  <c r="Y115" i="3"/>
  <c r="Y448" i="3"/>
  <c r="Y441" i="3"/>
  <c r="Y360" i="3"/>
  <c r="Y349" i="3"/>
  <c r="Y238" i="3"/>
  <c r="Y221" i="3"/>
  <c r="Y122" i="3"/>
  <c r="Y413" i="3"/>
  <c r="Y334" i="3"/>
  <c r="Y239" i="3"/>
  <c r="Y222" i="3"/>
  <c r="Y197" i="3"/>
  <c r="Y178" i="3"/>
  <c r="Y592" i="3"/>
  <c r="Y331" i="3"/>
  <c r="Y327" i="3"/>
  <c r="Y286" i="3"/>
  <c r="Y282" i="3"/>
  <c r="Y240" i="3"/>
  <c r="Y231" i="3"/>
  <c r="Y198" i="3"/>
  <c r="Y179" i="3"/>
  <c r="Y523" i="3"/>
  <c r="Y442" i="3"/>
  <c r="Y190" i="3"/>
  <c r="Y134" i="3"/>
  <c r="Y530" i="3"/>
  <c r="Y460" i="3"/>
  <c r="Y414" i="3"/>
  <c r="Y335" i="3"/>
  <c r="Y287" i="3"/>
  <c r="Y262" i="3"/>
  <c r="Y191" i="3"/>
  <c r="Y169" i="3"/>
  <c r="Y154" i="3"/>
  <c r="V12" i="3"/>
  <c r="Y21" i="3"/>
  <c r="V25" i="3"/>
  <c r="V39" i="3"/>
  <c r="Y43" i="3"/>
  <c r="Y52" i="3"/>
  <c r="AB55" i="3"/>
  <c r="AB56" i="3"/>
  <c r="Y62" i="3"/>
  <c r="V63" i="3"/>
  <c r="V64" i="3"/>
  <c r="AB69" i="3"/>
  <c r="Y73" i="3"/>
  <c r="Y79" i="3"/>
  <c r="V87" i="3"/>
  <c r="Y91" i="3"/>
  <c r="AB93" i="3"/>
  <c r="AE96" i="3"/>
  <c r="V98" i="3"/>
  <c r="BD98" i="3" s="1"/>
  <c r="V106" i="3"/>
  <c r="AB116" i="3"/>
  <c r="V120" i="3"/>
  <c r="AB126" i="3"/>
  <c r="AE127" i="3"/>
  <c r="V129" i="3"/>
  <c r="AE142" i="3"/>
  <c r="Y148" i="3"/>
  <c r="Y156" i="3"/>
  <c r="Y159" i="3"/>
  <c r="V162" i="3"/>
  <c r="Y170" i="3"/>
  <c r="V202" i="3"/>
  <c r="Y209" i="3"/>
  <c r="AE210" i="3"/>
  <c r="Y220" i="3"/>
  <c r="V226" i="3"/>
  <c r="AE246" i="3"/>
  <c r="AB266" i="3"/>
  <c r="V291" i="3"/>
  <c r="V320" i="3"/>
  <c r="AE352" i="3"/>
  <c r="AE389" i="3"/>
  <c r="AE426" i="3"/>
  <c r="V428" i="3"/>
  <c r="Y574" i="3"/>
  <c r="C56" i="3"/>
  <c r="C60" i="3"/>
  <c r="AB1993" i="3"/>
  <c r="AB1981" i="3"/>
  <c r="AB1969" i="3"/>
  <c r="AB1992" i="3"/>
  <c r="AB1980" i="3"/>
  <c r="AB1968" i="3"/>
  <c r="AB1956" i="3"/>
  <c r="AB1999" i="3"/>
  <c r="AB1987" i="3"/>
  <c r="AB1975" i="3"/>
  <c r="AB1963" i="3"/>
  <c r="AB1951" i="3"/>
  <c r="AB1994" i="3"/>
  <c r="AB1972" i="3"/>
  <c r="AB1947" i="3"/>
  <c r="AB1958" i="3"/>
  <c r="AB1995" i="3"/>
  <c r="AB1982" i="3"/>
  <c r="AB1935" i="3"/>
  <c r="AB1927" i="3"/>
  <c r="AB1911" i="3"/>
  <c r="AB1903" i="3"/>
  <c r="AB1879" i="3"/>
  <c r="AB1921" i="3"/>
  <c r="AB1920" i="3"/>
  <c r="AB1897" i="3"/>
  <c r="AB1896" i="3"/>
  <c r="AB1873" i="3"/>
  <c r="AB1872" i="3"/>
  <c r="AB1983" i="3"/>
  <c r="AB1970" i="3"/>
  <c r="AB1960" i="3"/>
  <c r="AB1944" i="3"/>
  <c r="AB1945" i="3"/>
  <c r="AB1922" i="3"/>
  <c r="AB1898" i="3"/>
  <c r="AB1855" i="3"/>
  <c r="AB1971" i="3"/>
  <c r="AB1939" i="3"/>
  <c r="AB1915" i="3"/>
  <c r="AB1891" i="3"/>
  <c r="AB1837" i="3"/>
  <c r="AB1826" i="3"/>
  <c r="AB1866" i="3"/>
  <c r="AB1827" i="3"/>
  <c r="AB1900" i="3"/>
  <c r="AB1861" i="3"/>
  <c r="AB1860" i="3"/>
  <c r="AB1845" i="3"/>
  <c r="AB1844" i="3"/>
  <c r="AB1828" i="3"/>
  <c r="AB1813" i="3"/>
  <c r="AB1791" i="3"/>
  <c r="AB1790" i="3"/>
  <c r="AB1788" i="3"/>
  <c r="AB1924" i="3"/>
  <c r="AB1867" i="3"/>
  <c r="AB1839" i="3"/>
  <c r="AB1787" i="3"/>
  <c r="AB1786" i="3"/>
  <c r="AB1957" i="3"/>
  <c r="AB1862" i="3"/>
  <c r="AB1848" i="3"/>
  <c r="AB1797" i="3"/>
  <c r="AB1796" i="3"/>
  <c r="AB1876" i="3"/>
  <c r="AB1849" i="3"/>
  <c r="AB1819" i="3"/>
  <c r="AB1818" i="3"/>
  <c r="AB1816" i="3"/>
  <c r="AB1803" i="3"/>
  <c r="AB1863" i="3"/>
  <c r="AB1831" i="3"/>
  <c r="AB1830" i="3"/>
  <c r="AB1822" i="3"/>
  <c r="AB1821" i="3"/>
  <c r="AB1820" i="3"/>
  <c r="AB1908" i="3"/>
  <c r="AB1884" i="3"/>
  <c r="AB1856" i="3"/>
  <c r="AB1832" i="3"/>
  <c r="AB1805" i="3"/>
  <c r="AB1804" i="3"/>
  <c r="AB1772" i="3"/>
  <c r="AB1932" i="3"/>
  <c r="AB1864" i="3"/>
  <c r="AB1885" i="3"/>
  <c r="AB1857" i="3"/>
  <c r="AB1824" i="3"/>
  <c r="AB1843" i="3"/>
  <c r="AB1784" i="3"/>
  <c r="AB1708" i="3"/>
  <c r="AB1707" i="3"/>
  <c r="AB1706" i="3"/>
  <c r="AB1775" i="3"/>
  <c r="AB1703" i="3"/>
  <c r="AB1785" i="3"/>
  <c r="AB1715" i="3"/>
  <c r="AB1874" i="3"/>
  <c r="AB1755" i="3"/>
  <c r="AB1720" i="3"/>
  <c r="AB1719" i="3"/>
  <c r="AB1691" i="3"/>
  <c r="AB1756" i="3"/>
  <c r="AB1825" i="3"/>
  <c r="AB1727" i="3"/>
  <c r="AB1782" i="3"/>
  <c r="AB1734" i="3"/>
  <c r="AB1733" i="3"/>
  <c r="AB1732" i="3"/>
  <c r="AB1731" i="3"/>
  <c r="AB1728" i="3"/>
  <c r="AB1933" i="3"/>
  <c r="AB1738" i="3"/>
  <c r="AB1736" i="3"/>
  <c r="AB1735" i="3"/>
  <c r="AB1779" i="3"/>
  <c r="AB1759" i="3"/>
  <c r="AB1739" i="3"/>
  <c r="AB1909" i="3"/>
  <c r="AB1836" i="3"/>
  <c r="AB1773" i="3"/>
  <c r="AB1766" i="3"/>
  <c r="AB1744" i="3"/>
  <c r="AB1743" i="3"/>
  <c r="AB1671" i="3"/>
  <c r="AB1623" i="3"/>
  <c r="AB1699" i="3"/>
  <c r="AB1677" i="3"/>
  <c r="AB1676" i="3"/>
  <c r="AB1675" i="3"/>
  <c r="AB1672" i="3"/>
  <c r="AB1760" i="3"/>
  <c r="AB1750" i="3"/>
  <c r="AB1680" i="3"/>
  <c r="AB1767" i="3"/>
  <c r="AB1747" i="3"/>
  <c r="AB1751" i="3"/>
  <c r="AB1683" i="3"/>
  <c r="AB1647" i="3"/>
  <c r="AB1774" i="3"/>
  <c r="AB1696" i="3"/>
  <c r="AB1695" i="3"/>
  <c r="AB1694" i="3"/>
  <c r="AB1768" i="3"/>
  <c r="AB1748" i="3"/>
  <c r="AB1659" i="3"/>
  <c r="AB1611" i="3"/>
  <c r="AB1667" i="3"/>
  <c r="AB1654" i="3"/>
  <c r="AB1612" i="3"/>
  <c r="AB1663" i="3"/>
  <c r="AB1627" i="3"/>
  <c r="AB1668" i="3"/>
  <c r="AB1628" i="3"/>
  <c r="AB1618" i="3"/>
  <c r="AB1617" i="3"/>
  <c r="AB1616" i="3"/>
  <c r="AB1615" i="3"/>
  <c r="AB1603" i="3"/>
  <c r="AB1686" i="3"/>
  <c r="AB1664" i="3"/>
  <c r="AB1639" i="3"/>
  <c r="AB1604" i="3"/>
  <c r="AB1651" i="3"/>
  <c r="AB1606" i="3"/>
  <c r="AB1665" i="3"/>
  <c r="AB1660" i="3"/>
  <c r="AB1640" i="3"/>
  <c r="AB1634" i="3"/>
  <c r="AB1652" i="3"/>
  <c r="AB1642" i="3"/>
  <c r="AB1641" i="3"/>
  <c r="AB1635" i="3"/>
  <c r="AB1587" i="3"/>
  <c r="AB1666" i="3"/>
  <c r="AB1670" i="3"/>
  <c r="AB1648" i="3"/>
  <c r="AB1599" i="3"/>
  <c r="AB1598" i="3"/>
  <c r="AB1595" i="3"/>
  <c r="AB1546" i="3"/>
  <c r="AB1520" i="3"/>
  <c r="AB1519" i="3"/>
  <c r="AB1483" i="3"/>
  <c r="AB1471" i="3"/>
  <c r="AB1459" i="3"/>
  <c r="AB1447" i="3"/>
  <c r="AB1589" i="3"/>
  <c r="AB1583" i="3"/>
  <c r="AB1574" i="3"/>
  <c r="AB1563" i="3"/>
  <c r="AB1547" i="3"/>
  <c r="AB1538" i="3"/>
  <c r="AB1505" i="3"/>
  <c r="AB1504" i="3"/>
  <c r="AB1503" i="3"/>
  <c r="AB1600" i="3"/>
  <c r="AB1575" i="3"/>
  <c r="AB1523" i="3"/>
  <c r="AB1522" i="3"/>
  <c r="AB1506" i="3"/>
  <c r="AB1493" i="3"/>
  <c r="AB1480" i="3"/>
  <c r="AB1468" i="3"/>
  <c r="AB1456" i="3"/>
  <c r="AB1444" i="3"/>
  <c r="AB1622" i="3"/>
  <c r="AB1508" i="3"/>
  <c r="AB1507" i="3"/>
  <c r="AB1636" i="3"/>
  <c r="AB1526" i="3"/>
  <c r="AB1514" i="3"/>
  <c r="AB1513" i="3"/>
  <c r="AB1687" i="3"/>
  <c r="AB1515" i="3"/>
  <c r="AB1624" i="3"/>
  <c r="AB1571" i="3"/>
  <c r="AB1562" i="3"/>
  <c r="AB1586" i="3"/>
  <c r="AB1582" i="3"/>
  <c r="AB1550" i="3"/>
  <c r="AB1510" i="3"/>
  <c r="AB1460" i="3"/>
  <c r="AB1554" i="3"/>
  <c r="AB1528" i="3"/>
  <c r="AB1465" i="3"/>
  <c r="AB1452" i="3"/>
  <c r="AB1436" i="3"/>
  <c r="AB1388" i="3"/>
  <c r="AB1340" i="3"/>
  <c r="AB1579" i="3"/>
  <c r="AB1424" i="3"/>
  <c r="AB1404" i="3"/>
  <c r="AB1393" i="3"/>
  <c r="AB1392" i="3"/>
  <c r="AB1350" i="3"/>
  <c r="AB1653" i="3"/>
  <c r="AB1518" i="3"/>
  <c r="AB1511" i="3"/>
  <c r="AB1448" i="3"/>
  <c r="AB1416" i="3"/>
  <c r="AB1405" i="3"/>
  <c r="AB1394" i="3"/>
  <c r="AB1351" i="3"/>
  <c r="AB1529" i="3"/>
  <c r="AB1488" i="3"/>
  <c r="AB1453" i="3"/>
  <c r="AB1417" i="3"/>
  <c r="AB1580" i="3"/>
  <c r="AB1432" i="3"/>
  <c r="AB1357" i="3"/>
  <c r="AB1356" i="3"/>
  <c r="AB1559" i="3"/>
  <c r="AB1484" i="3"/>
  <c r="AB1408" i="3"/>
  <c r="AB1363" i="3"/>
  <c r="AB1410" i="3"/>
  <c r="AB1399" i="3"/>
  <c r="AB1374" i="3"/>
  <c r="AB1373" i="3"/>
  <c r="AB1372" i="3"/>
  <c r="AB1371" i="3"/>
  <c r="AB1370" i="3"/>
  <c r="AB1369" i="3"/>
  <c r="AB1368" i="3"/>
  <c r="AB1326" i="3"/>
  <c r="AB1325" i="3"/>
  <c r="AB1324" i="3"/>
  <c r="AB1323" i="3"/>
  <c r="AB1322" i="3"/>
  <c r="AB1321" i="3"/>
  <c r="AB1320" i="3"/>
  <c r="AB1278" i="3"/>
  <c r="AB1277" i="3"/>
  <c r="AB1276" i="3"/>
  <c r="AB1275" i="3"/>
  <c r="AB1274" i="3"/>
  <c r="AB1273" i="3"/>
  <c r="AB1272" i="3"/>
  <c r="AB1269" i="3"/>
  <c r="AB1268" i="3"/>
  <c r="AB1265" i="3"/>
  <c r="AB1264" i="3"/>
  <c r="AB1263" i="3"/>
  <c r="AB1239" i="3"/>
  <c r="AB1227" i="3"/>
  <c r="AB1215" i="3"/>
  <c r="AB1203" i="3"/>
  <c r="AB1542" i="3"/>
  <c r="AB1535" i="3"/>
  <c r="AB1472" i="3"/>
  <c r="AB1440" i="3"/>
  <c r="AB1411" i="3"/>
  <c r="AB1261" i="3"/>
  <c r="AB1260" i="3"/>
  <c r="AB1527" i="3"/>
  <c r="AB1477" i="3"/>
  <c r="AB1464" i="3"/>
  <c r="AB1441" i="3"/>
  <c r="AB1435" i="3"/>
  <c r="AB1428" i="3"/>
  <c r="AB1423" i="3"/>
  <c r="AB1384" i="3"/>
  <c r="AB1333" i="3"/>
  <c r="AB1315" i="3"/>
  <c r="AB1296" i="3"/>
  <c r="AB1289" i="3"/>
  <c r="AB1236" i="3"/>
  <c r="AB1420" i="3"/>
  <c r="AB1347" i="3"/>
  <c r="AB1297" i="3"/>
  <c r="AB1290" i="3"/>
  <c r="AB1246" i="3"/>
  <c r="AB1245" i="3"/>
  <c r="AB1244" i="3"/>
  <c r="AB1243" i="3"/>
  <c r="AB1242" i="3"/>
  <c r="AB1241" i="3"/>
  <c r="AB1240" i="3"/>
  <c r="AB1534" i="3"/>
  <c r="AB1385" i="3"/>
  <c r="AB1316" i="3"/>
  <c r="AB1298" i="3"/>
  <c r="AB1605" i="3"/>
  <c r="AB1348" i="3"/>
  <c r="AB1335" i="3"/>
  <c r="AB1299" i="3"/>
  <c r="AB1155" i="3"/>
  <c r="AB1398" i="3"/>
  <c r="AB1380" i="3"/>
  <c r="AB1308" i="3"/>
  <c r="AB1300" i="3"/>
  <c r="AB1266" i="3"/>
  <c r="AB1249" i="3"/>
  <c r="AB1205" i="3"/>
  <c r="AB1204" i="3"/>
  <c r="AB1386" i="3"/>
  <c r="AB1349" i="3"/>
  <c r="AB1309" i="3"/>
  <c r="AB1301" i="3"/>
  <c r="AB1284" i="3"/>
  <c r="AB1267" i="3"/>
  <c r="AB1192" i="3"/>
  <c r="AB1191" i="3"/>
  <c r="AB1476" i="3"/>
  <c r="AB1429" i="3"/>
  <c r="AB1382" i="3"/>
  <c r="AB1312" i="3"/>
  <c r="AB1303" i="3"/>
  <c r="AB1223" i="3"/>
  <c r="AB1176" i="3"/>
  <c r="AB1175" i="3"/>
  <c r="AB1172" i="3"/>
  <c r="AB1171" i="3"/>
  <c r="AB1170" i="3"/>
  <c r="AB1147" i="3"/>
  <c r="AB1146" i="3"/>
  <c r="AB1127" i="3"/>
  <c r="AB1126" i="3"/>
  <c r="AB1125" i="3"/>
  <c r="AB1108" i="3"/>
  <c r="AB1489" i="3"/>
  <c r="AB1364" i="3"/>
  <c r="AB1344" i="3"/>
  <c r="AB1168" i="3"/>
  <c r="AB1167" i="3"/>
  <c r="AB1383" i="3"/>
  <c r="AB1345" i="3"/>
  <c r="AB1332" i="3"/>
  <c r="AB1229" i="3"/>
  <c r="AB1228" i="3"/>
  <c r="AB1143" i="3"/>
  <c r="AB1530" i="3"/>
  <c r="AB1346" i="3"/>
  <c r="AB1381" i="3"/>
  <c r="AB1311" i="3"/>
  <c r="AB1219" i="3"/>
  <c r="AB1212" i="3"/>
  <c r="AB1163" i="3"/>
  <c r="AB1151" i="3"/>
  <c r="AB1140" i="3"/>
  <c r="AB1119" i="3"/>
  <c r="AB1081" i="3"/>
  <c r="AB1080" i="3"/>
  <c r="AB1077" i="3"/>
  <c r="AB1076" i="3"/>
  <c r="AB1075" i="3"/>
  <c r="AB1338" i="3"/>
  <c r="AB1159" i="3"/>
  <c r="AB1073" i="3"/>
  <c r="AB1072" i="3"/>
  <c r="AB1181" i="3"/>
  <c r="AB977" i="3"/>
  <c r="AB1220" i="3"/>
  <c r="AB1216" i="3"/>
  <c r="AB1160" i="3"/>
  <c r="AB1142" i="3"/>
  <c r="AB1121" i="3"/>
  <c r="AB1302" i="3"/>
  <c r="AB1235" i="3"/>
  <c r="AB1182" i="3"/>
  <c r="AB1173" i="3"/>
  <c r="AB1288" i="3"/>
  <c r="AB1221" i="3"/>
  <c r="AB1217" i="3"/>
  <c r="AB1174" i="3"/>
  <c r="AB1161" i="3"/>
  <c r="AB1154" i="3"/>
  <c r="AB1148" i="3"/>
  <c r="AB1128" i="3"/>
  <c r="AB1103" i="3"/>
  <c r="AB1102" i="3"/>
  <c r="AB1187" i="3"/>
  <c r="AB1183" i="3"/>
  <c r="AB1179" i="3"/>
  <c r="AB1149" i="3"/>
  <c r="AB1131" i="3"/>
  <c r="AB1130" i="3"/>
  <c r="AB1110" i="3"/>
  <c r="AB1109" i="3"/>
  <c r="AB1310" i="3"/>
  <c r="AB1285" i="3"/>
  <c r="AB1222" i="3"/>
  <c r="AB1218" i="3"/>
  <c r="AB1097" i="3"/>
  <c r="AB1096" i="3"/>
  <c r="AB1150" i="3"/>
  <c r="AB996" i="3"/>
  <c r="AB982" i="3"/>
  <c r="AB968" i="3"/>
  <c r="AB951" i="3"/>
  <c r="AB932" i="3"/>
  <c r="AB1180" i="3"/>
  <c r="AB1115" i="3"/>
  <c r="AB1062" i="3"/>
  <c r="AB1050" i="3"/>
  <c r="AB1043" i="3"/>
  <c r="AB1010" i="3"/>
  <c r="AB997" i="3"/>
  <c r="AB983" i="3"/>
  <c r="AB972" i="3"/>
  <c r="AB971" i="3"/>
  <c r="AB954" i="3"/>
  <c r="AB936" i="3"/>
  <c r="AB935" i="3"/>
  <c r="AB918" i="3"/>
  <c r="AB900" i="3"/>
  <c r="AB899" i="3"/>
  <c r="AB882" i="3"/>
  <c r="AB864" i="3"/>
  <c r="AB861" i="3"/>
  <c r="AB859" i="3"/>
  <c r="AB854" i="3"/>
  <c r="AB853" i="3"/>
  <c r="AB851" i="3"/>
  <c r="AB849" i="3"/>
  <c r="AB846" i="3"/>
  <c r="AB784" i="3"/>
  <c r="AB772" i="3"/>
  <c r="AB760" i="3"/>
  <c r="AB748" i="3"/>
  <c r="AB1087" i="3"/>
  <c r="AB1012" i="3"/>
  <c r="AB1001" i="3"/>
  <c r="AB1138" i="3"/>
  <c r="AB1044" i="3"/>
  <c r="AB1036" i="3"/>
  <c r="AB1024" i="3"/>
  <c r="AB1013" i="3"/>
  <c r="AB955" i="3"/>
  <c r="AB919" i="3"/>
  <c r="AB883" i="3"/>
  <c r="AB834" i="3"/>
  <c r="AB1184" i="3"/>
  <c r="AB1116" i="3"/>
  <c r="AB1045" i="3"/>
  <c r="AB1037" i="3"/>
  <c r="AB1026" i="3"/>
  <c r="AB1025" i="3"/>
  <c r="AB1002" i="3"/>
  <c r="AB956" i="3"/>
  <c r="AB939" i="3"/>
  <c r="AB1088" i="3"/>
  <c r="AB1084" i="3"/>
  <c r="AB1038" i="3"/>
  <c r="AB991" i="3"/>
  <c r="AB990" i="3"/>
  <c r="AB989" i="3"/>
  <c r="AB960" i="3"/>
  <c r="AB959" i="3"/>
  <c r="AB942" i="3"/>
  <c r="AB924" i="3"/>
  <c r="AB923" i="3"/>
  <c r="AB1139" i="3"/>
  <c r="AB1039" i="3"/>
  <c r="AB1030" i="3"/>
  <c r="AB1015" i="3"/>
  <c r="AB1003" i="3"/>
  <c r="AB992" i="3"/>
  <c r="AB976" i="3"/>
  <c r="AB961" i="3"/>
  <c r="AB925" i="3"/>
  <c r="AB1188" i="3"/>
  <c r="AB1158" i="3"/>
  <c r="AB1092" i="3"/>
  <c r="AB1031" i="3"/>
  <c r="AB1017" i="3"/>
  <c r="AB1016" i="3"/>
  <c r="AB1004" i="3"/>
  <c r="AB962" i="3"/>
  <c r="AB943" i="3"/>
  <c r="AB1089" i="3"/>
  <c r="AB1085" i="3"/>
  <c r="AB1078" i="3"/>
  <c r="AB1040" i="3"/>
  <c r="AB980" i="3"/>
  <c r="AB804" i="3"/>
  <c r="AB1060" i="3"/>
  <c r="AB1048" i="3"/>
  <c r="AB966" i="3"/>
  <c r="AB948" i="3"/>
  <c r="AB947" i="3"/>
  <c r="AB930" i="3"/>
  <c r="AB912" i="3"/>
  <c r="AB911" i="3"/>
  <c r="AB894" i="3"/>
  <c r="AB876" i="3"/>
  <c r="AB875" i="3"/>
  <c r="AB798" i="3"/>
  <c r="AB1022" i="3"/>
  <c r="AB1118" i="3"/>
  <c r="AB1093" i="3"/>
  <c r="AB1061" i="3"/>
  <c r="AB1042" i="3"/>
  <c r="AB931" i="3"/>
  <c r="AB1049" i="3"/>
  <c r="AB920" i="3"/>
  <c r="AB890" i="3"/>
  <c r="AB871" i="3"/>
  <c r="AB824" i="3"/>
  <c r="AB816" i="3"/>
  <c r="AB793" i="3"/>
  <c r="AB766" i="3"/>
  <c r="AB794" i="3"/>
  <c r="AB767" i="3"/>
  <c r="AB994" i="3"/>
  <c r="AB949" i="3"/>
  <c r="AB1079" i="3"/>
  <c r="AB967" i="3"/>
  <c r="AB906" i="3"/>
  <c r="AB819" i="3"/>
  <c r="AB754" i="3"/>
  <c r="AB889" i="3"/>
  <c r="AB870" i="3"/>
  <c r="AB789" i="3"/>
  <c r="AB774" i="3"/>
  <c r="AB743" i="3"/>
  <c r="AB730" i="3"/>
  <c r="AB712" i="3"/>
  <c r="AB707" i="3"/>
  <c r="AB847" i="3"/>
  <c r="AB833" i="3"/>
  <c r="AB769" i="3"/>
  <c r="AB768" i="3"/>
  <c r="AB744" i="3"/>
  <c r="AB731" i="3"/>
  <c r="AB713" i="3"/>
  <c r="AB711" i="3"/>
  <c r="AB708" i="3"/>
  <c r="AB895" i="3"/>
  <c r="AB840" i="3"/>
  <c r="AB828" i="3"/>
  <c r="AB827" i="3"/>
  <c r="AB821" i="3"/>
  <c r="AB795" i="3"/>
  <c r="AB775" i="3"/>
  <c r="AB718" i="3"/>
  <c r="AB715" i="3"/>
  <c r="AB714" i="3"/>
  <c r="AB884" i="3"/>
  <c r="AB822" i="3"/>
  <c r="AB817" i="3"/>
  <c r="AB810" i="3"/>
  <c r="AB745" i="3"/>
  <c r="AB719" i="3"/>
  <c r="AB671" i="3"/>
  <c r="AB1086" i="3"/>
  <c r="AB981" i="3"/>
  <c r="AB950" i="3"/>
  <c r="AB914" i="3"/>
  <c r="AB865" i="3"/>
  <c r="AB858" i="3"/>
  <c r="AB823" i="3"/>
  <c r="AB818" i="3"/>
  <c r="AB877" i="3"/>
  <c r="AB835" i="3"/>
  <c r="AB829" i="3"/>
  <c r="AB786" i="3"/>
  <c r="AB1041" i="3"/>
  <c r="AB836" i="3"/>
  <c r="AB797" i="3"/>
  <c r="AB791" i="3"/>
  <c r="AB762" i="3"/>
  <c r="AB735" i="3"/>
  <c r="AB915" i="3"/>
  <c r="AB778" i="3"/>
  <c r="AB755" i="3"/>
  <c r="AB736" i="3"/>
  <c r="AB724" i="3"/>
  <c r="AB878" i="3"/>
  <c r="AB813" i="3"/>
  <c r="AB792" i="3"/>
  <c r="AB779" i="3"/>
  <c r="AB763" i="3"/>
  <c r="AB788" i="3"/>
  <c r="AB780" i="3"/>
  <c r="AB773" i="3"/>
  <c r="AB701" i="3"/>
  <c r="AB655" i="3"/>
  <c r="AB607" i="3"/>
  <c r="AB559" i="3"/>
  <c r="AB511" i="3"/>
  <c r="AB463" i="3"/>
  <c r="AB995" i="3"/>
  <c r="AB727" i="3"/>
  <c r="AB696" i="3"/>
  <c r="AB660" i="3"/>
  <c r="AB659" i="3"/>
  <c r="AB656" i="3"/>
  <c r="AB799" i="3"/>
  <c r="AB739" i="3"/>
  <c r="AB702" i="3"/>
  <c r="AB666" i="3"/>
  <c r="AB664" i="3"/>
  <c r="AB663" i="3"/>
  <c r="AB618" i="3"/>
  <c r="AB781" i="3"/>
  <c r="AB750" i="3"/>
  <c r="AB687" i="3"/>
  <c r="AB667" i="3"/>
  <c r="AB619" i="3"/>
  <c r="AB926" i="3"/>
  <c r="AB703" i="3"/>
  <c r="AB682" i="3"/>
  <c r="AB624" i="3"/>
  <c r="AB623" i="3"/>
  <c r="AB907" i="3"/>
  <c r="AB852" i="3"/>
  <c r="AB800" i="3"/>
  <c r="AB688" i="3"/>
  <c r="AB887" i="3"/>
  <c r="AB845" i="3"/>
  <c r="AB751" i="3"/>
  <c r="AB699" i="3"/>
  <c r="AB683" i="3"/>
  <c r="AB674" i="3"/>
  <c r="AB673" i="3"/>
  <c r="AB631" i="3"/>
  <c r="AB815" i="3"/>
  <c r="AB690" i="3"/>
  <c r="AB677" i="3"/>
  <c r="AB676" i="3"/>
  <c r="AB675" i="3"/>
  <c r="AB638" i="3"/>
  <c r="AB637" i="3"/>
  <c r="AB636" i="3"/>
  <c r="AB635" i="3"/>
  <c r="AB632" i="3"/>
  <c r="AB860" i="3"/>
  <c r="AB888" i="3"/>
  <c r="AB700" i="3"/>
  <c r="AB643" i="3"/>
  <c r="AB595" i="3"/>
  <c r="AB547" i="3"/>
  <c r="AB499" i="3"/>
  <c r="AB706" i="3"/>
  <c r="AB680" i="3"/>
  <c r="AB616" i="3"/>
  <c r="AB615" i="3"/>
  <c r="AB576" i="3"/>
  <c r="AB480" i="3"/>
  <c r="AB652" i="3"/>
  <c r="AB648" i="3"/>
  <c r="AB596" i="3"/>
  <c r="AB500" i="3"/>
  <c r="AB608" i="3"/>
  <c r="AB578" i="3"/>
  <c r="AB577" i="3"/>
  <c r="AB571" i="3"/>
  <c r="AB515" i="3"/>
  <c r="AB482" i="3"/>
  <c r="AB481" i="3"/>
  <c r="AB475" i="3"/>
  <c r="AB738" i="3"/>
  <c r="AB601" i="3"/>
  <c r="AB600" i="3"/>
  <c r="AB599" i="3"/>
  <c r="AB587" i="3"/>
  <c r="AB535" i="3"/>
  <c r="AB516" i="3"/>
  <c r="AB506" i="3"/>
  <c r="AB505" i="3"/>
  <c r="AB504" i="3"/>
  <c r="AB503" i="3"/>
  <c r="AB491" i="3"/>
  <c r="AB726" i="3"/>
  <c r="AB649" i="3"/>
  <c r="AB602" i="3"/>
  <c r="AB588" i="3"/>
  <c r="AB527" i="3"/>
  <c r="AB492" i="3"/>
  <c r="AB603" i="3"/>
  <c r="AB590" i="3"/>
  <c r="AB589" i="3"/>
  <c r="AB580" i="3"/>
  <c r="AB572" i="3"/>
  <c r="AB560" i="3"/>
  <c r="AB536" i="3"/>
  <c r="AB520" i="3"/>
  <c r="AB519" i="3"/>
  <c r="AB508" i="3"/>
  <c r="AB494" i="3"/>
  <c r="AB493" i="3"/>
  <c r="AB742" i="3"/>
  <c r="AB604" i="3"/>
  <c r="AB582" i="3"/>
  <c r="AB528" i="3"/>
  <c r="AB522" i="3"/>
  <c r="AB486" i="3"/>
  <c r="AB695" i="3"/>
  <c r="AB685" i="3"/>
  <c r="AB650" i="3"/>
  <c r="AB548" i="3"/>
  <c r="AB510" i="3"/>
  <c r="AB692" i="3"/>
  <c r="AB654" i="3"/>
  <c r="AB611" i="3"/>
  <c r="AB563" i="3"/>
  <c r="AB523" i="3"/>
  <c r="AB467" i="3"/>
  <c r="AB414" i="3"/>
  <c r="AB411" i="3"/>
  <c r="AB375" i="3"/>
  <c r="AB612" i="3"/>
  <c r="AB583" i="3"/>
  <c r="AB564" i="3"/>
  <c r="AB554" i="3"/>
  <c r="AB553" i="3"/>
  <c r="AB552" i="3"/>
  <c r="AB551" i="3"/>
  <c r="AB539" i="3"/>
  <c r="AB487" i="3"/>
  <c r="AB468" i="3"/>
  <c r="AB458" i="3"/>
  <c r="AB457" i="3"/>
  <c r="AB456" i="3"/>
  <c r="AB415" i="3"/>
  <c r="AB366" i="3"/>
  <c r="AB614" i="3"/>
  <c r="AB565" i="3"/>
  <c r="AB541" i="3"/>
  <c r="AB426" i="3"/>
  <c r="AB407" i="3"/>
  <c r="AB392" i="3"/>
  <c r="AB391" i="3"/>
  <c r="AB363" i="3"/>
  <c r="AB353" i="3"/>
  <c r="AB342" i="3"/>
  <c r="AB341" i="3"/>
  <c r="AB303" i="3"/>
  <c r="AB555" i="3"/>
  <c r="AB471" i="3"/>
  <c r="AB450" i="3"/>
  <c r="AB408" i="3"/>
  <c r="AB380" i="3"/>
  <c r="AB354" i="3"/>
  <c r="AB307" i="3"/>
  <c r="AB304" i="3"/>
  <c r="AB259" i="3"/>
  <c r="AB256" i="3"/>
  <c r="AB211" i="3"/>
  <c r="AB208" i="3"/>
  <c r="AB148" i="3"/>
  <c r="AB147" i="3"/>
  <c r="AB144" i="3"/>
  <c r="AB143" i="3"/>
  <c r="AB142" i="3"/>
  <c r="AB129" i="3"/>
  <c r="AB117" i="3"/>
  <c r="AB105" i="3"/>
  <c r="AB94" i="3"/>
  <c r="AB85" i="3"/>
  <c r="AB532" i="3"/>
  <c r="AB434" i="3"/>
  <c r="AB427" i="3"/>
  <c r="AB381" i="3"/>
  <c r="AB343" i="3"/>
  <c r="AB312" i="3"/>
  <c r="AB308" i="3"/>
  <c r="AB566" i="3"/>
  <c r="AB542" i="3"/>
  <c r="AB451" i="3"/>
  <c r="AB435" i="3"/>
  <c r="AB382" i="3"/>
  <c r="AB556" i="3"/>
  <c r="AB512" i="3"/>
  <c r="AB479" i="3"/>
  <c r="AB472" i="3"/>
  <c r="AB428" i="3"/>
  <c r="AB383" i="3"/>
  <c r="AB319" i="3"/>
  <c r="AB438" i="3"/>
  <c r="AB398" i="3"/>
  <c r="AB384" i="3"/>
  <c r="AB357" i="3"/>
  <c r="AB346" i="3"/>
  <c r="AB326" i="3"/>
  <c r="AB325" i="3"/>
  <c r="AB324" i="3"/>
  <c r="AB323" i="3"/>
  <c r="AB321" i="3"/>
  <c r="AB320" i="3"/>
  <c r="AB584" i="3"/>
  <c r="AB567" i="3"/>
  <c r="AB476" i="3"/>
  <c r="AB464" i="3"/>
  <c r="AB439" i="3"/>
  <c r="AB423" i="3"/>
  <c r="AB399" i="3"/>
  <c r="AB358" i="3"/>
  <c r="AB348" i="3"/>
  <c r="AB347" i="3"/>
  <c r="AB327" i="3"/>
  <c r="AB469" i="3"/>
  <c r="AB459" i="3"/>
  <c r="AB453" i="3"/>
  <c r="AB441" i="3"/>
  <c r="AB331" i="3"/>
  <c r="AB283" i="3"/>
  <c r="AB647" i="3"/>
  <c r="AB484" i="3"/>
  <c r="AB460" i="3"/>
  <c r="AB402" i="3"/>
  <c r="AB386" i="3"/>
  <c r="AB336" i="3"/>
  <c r="AB332" i="3"/>
  <c r="AB288" i="3"/>
  <c r="AB284" i="3"/>
  <c r="AB240" i="3"/>
  <c r="AB236" i="3"/>
  <c r="AB192" i="3"/>
  <c r="AB188" i="3"/>
  <c r="AB176" i="3"/>
  <c r="AB175" i="3"/>
  <c r="AB378" i="3"/>
  <c r="AB204" i="3"/>
  <c r="AB187" i="3"/>
  <c r="AB160" i="3"/>
  <c r="AB112" i="3"/>
  <c r="AB111" i="3"/>
  <c r="AB109" i="3"/>
  <c r="AB108" i="3"/>
  <c r="AB444" i="3"/>
  <c r="AB297" i="3"/>
  <c r="AB255" i="3"/>
  <c r="AB228" i="3"/>
  <c r="AB205" i="3"/>
  <c r="AB195" i="3"/>
  <c r="AB114" i="3"/>
  <c r="AB113" i="3"/>
  <c r="AB613" i="3"/>
  <c r="AB390" i="3"/>
  <c r="AB301" i="3"/>
  <c r="AB276" i="3"/>
  <c r="AB271" i="3"/>
  <c r="AB206" i="3"/>
  <c r="AB119" i="3"/>
  <c r="AB431" i="3"/>
  <c r="AB247" i="3"/>
  <c r="AB124" i="3"/>
  <c r="AB79" i="3"/>
  <c r="AB73" i="3"/>
  <c r="AB151" i="3"/>
  <c r="AB644" i="3"/>
  <c r="AB387" i="3"/>
  <c r="AB277" i="3"/>
  <c r="AB272" i="3"/>
  <c r="AB248" i="3"/>
  <c r="AB231" i="3"/>
  <c r="AB207" i="3"/>
  <c r="AB488" i="3"/>
  <c r="AB406" i="3"/>
  <c r="AB338" i="3"/>
  <c r="AB302" i="3"/>
  <c r="AB249" i="3"/>
  <c r="AB223" i="3"/>
  <c r="AB181" i="3"/>
  <c r="AB163" i="3"/>
  <c r="AB152" i="3"/>
  <c r="AB131" i="3"/>
  <c r="AB432" i="3"/>
  <c r="AB350" i="3"/>
  <c r="AB278" i="3"/>
  <c r="AB273" i="3"/>
  <c r="AB232" i="3"/>
  <c r="AB199" i="3"/>
  <c r="AB182" i="3"/>
  <c r="AB164" i="3"/>
  <c r="AB154" i="3"/>
  <c r="AB153" i="3"/>
  <c r="AB136" i="3"/>
  <c r="AB135" i="3"/>
  <c r="AB133" i="3"/>
  <c r="AB651" i="3"/>
  <c r="AB295" i="3"/>
  <c r="AB265" i="3"/>
  <c r="AB264" i="3"/>
  <c r="AB263" i="3"/>
  <c r="AB261" i="3"/>
  <c r="AB260" i="3"/>
  <c r="AB224" i="3"/>
  <c r="AB200" i="3"/>
  <c r="AB168" i="3"/>
  <c r="AB167" i="3"/>
  <c r="AB166" i="3"/>
  <c r="AB165" i="3"/>
  <c r="AB155" i="3"/>
  <c r="AB138" i="3"/>
  <c r="AB470" i="3"/>
  <c r="AB403" i="3"/>
  <c r="AB339" i="3"/>
  <c r="AB299" i="3"/>
  <c r="AB292" i="3"/>
  <c r="AB279" i="3"/>
  <c r="AB251" i="3"/>
  <c r="AB201" i="3"/>
  <c r="AB156" i="3"/>
  <c r="AB95" i="3"/>
  <c r="AB568" i="3"/>
  <c r="AB540" i="3"/>
  <c r="AB524" i="3"/>
  <c r="AB351" i="3"/>
  <c r="AB252" i="3"/>
  <c r="AB235" i="3"/>
  <c r="AB100" i="3"/>
  <c r="AB87" i="3"/>
  <c r="AB82" i="3"/>
  <c r="AB76" i="3"/>
  <c r="V6" i="3"/>
  <c r="V10" i="3"/>
  <c r="V11" i="3"/>
  <c r="V14" i="3"/>
  <c r="V15" i="3"/>
  <c r="Y23" i="3"/>
  <c r="Y25" i="3"/>
  <c r="V27" i="3"/>
  <c r="V28" i="3"/>
  <c r="V29" i="3"/>
  <c r="V30" i="3"/>
  <c r="V33" i="3"/>
  <c r="V37" i="3"/>
  <c r="V38" i="3"/>
  <c r="Y42" i="3"/>
  <c r="AE54" i="3"/>
  <c r="Y57" i="3"/>
  <c r="F60" i="3"/>
  <c r="AE60" i="3"/>
  <c r="AB62" i="3"/>
  <c r="AB67" i="3"/>
  <c r="AB68" i="3"/>
  <c r="AB77" i="3"/>
  <c r="AB80" i="3"/>
  <c r="AE85" i="3"/>
  <c r="Y89" i="3"/>
  <c r="Y90" i="3"/>
  <c r="AE95" i="3"/>
  <c r="AE108" i="3"/>
  <c r="V110" i="3"/>
  <c r="V114" i="3"/>
  <c r="Y121" i="3"/>
  <c r="V124" i="3"/>
  <c r="AB130" i="3"/>
  <c r="AB134" i="3"/>
  <c r="AB141" i="3"/>
  <c r="AB145" i="3"/>
  <c r="AE153" i="3"/>
  <c r="Y166" i="3"/>
  <c r="V179" i="3"/>
  <c r="AB180" i="3"/>
  <c r="AE187" i="3"/>
  <c r="AB193" i="3"/>
  <c r="V199" i="3"/>
  <c r="AB217" i="3"/>
  <c r="V223" i="3"/>
  <c r="Y234" i="3"/>
  <c r="V247" i="3"/>
  <c r="V261" i="3"/>
  <c r="Y265" i="3"/>
  <c r="V271" i="3"/>
  <c r="Y279" i="3"/>
  <c r="V387" i="3"/>
  <c r="AB404" i="3"/>
  <c r="Y453" i="3"/>
  <c r="V46" i="3"/>
  <c r="AB53" i="3"/>
  <c r="AB70" i="3"/>
  <c r="V74" i="3"/>
  <c r="V80" i="3"/>
  <c r="V116" i="3"/>
  <c r="Y130" i="3"/>
  <c r="AB139" i="3"/>
  <c r="Y152" i="3"/>
  <c r="AE158" i="3"/>
  <c r="AB170" i="3"/>
  <c r="V196" i="3"/>
  <c r="AE202" i="3"/>
  <c r="AB210" i="3"/>
  <c r="V220" i="3"/>
  <c r="AB242" i="3"/>
  <c r="AE253" i="3"/>
  <c r="AE267" i="3"/>
  <c r="AB274" i="3"/>
  <c r="AE296" i="3"/>
  <c r="Y302" i="3"/>
  <c r="V311" i="3"/>
  <c r="AB313" i="3"/>
  <c r="Y316" i="3"/>
  <c r="Y320" i="3"/>
  <c r="AB328" i="3"/>
  <c r="Y346" i="3"/>
  <c r="AE362" i="3"/>
  <c r="AB365" i="3"/>
  <c r="Y399" i="3"/>
  <c r="Y410" i="3"/>
  <c r="AE433" i="3"/>
  <c r="AE443" i="3"/>
  <c r="AE534" i="3"/>
  <c r="AB574" i="3"/>
  <c r="Y666" i="3"/>
  <c r="AE673" i="3"/>
  <c r="Y675" i="3"/>
  <c r="AE676" i="3"/>
  <c r="Y58" i="3"/>
  <c r="V65" i="3"/>
  <c r="AE76" i="3"/>
  <c r="AE82" i="3"/>
  <c r="AE87" i="3"/>
  <c r="AE100" i="3"/>
  <c r="Y125" i="3"/>
  <c r="Y151" i="3"/>
  <c r="AB169" i="3"/>
  <c r="Y189" i="3"/>
  <c r="AB191" i="3"/>
  <c r="V195" i="3"/>
  <c r="AB209" i="3"/>
  <c r="AE211" i="3"/>
  <c r="AE235" i="3"/>
  <c r="AB241" i="3"/>
  <c r="AB250" i="3"/>
  <c r="AE252" i="3"/>
  <c r="Y258" i="3"/>
  <c r="Y272" i="3"/>
  <c r="V276" i="3"/>
  <c r="Y277" i="3"/>
  <c r="AB287" i="3"/>
  <c r="AE303" i="3"/>
  <c r="AB335" i="3"/>
  <c r="AE347" i="3"/>
  <c r="AB361" i="3"/>
  <c r="V368" i="3"/>
  <c r="AE377" i="3"/>
  <c r="V390" i="3"/>
  <c r="AE407" i="3"/>
  <c r="V451" i="3"/>
  <c r="AB517" i="3"/>
  <c r="AB530" i="3"/>
  <c r="AE593" i="3"/>
  <c r="AE706" i="3"/>
  <c r="Y150" i="3"/>
  <c r="AE156" i="3"/>
  <c r="AE170" i="3"/>
  <c r="AE183" i="3"/>
  <c r="AB190" i="3"/>
  <c r="V204" i="3"/>
  <c r="V228" i="3"/>
  <c r="Y230" i="3"/>
  <c r="AE242" i="3"/>
  <c r="V245" i="3"/>
  <c r="AE251" i="3"/>
  <c r="Y257" i="3"/>
  <c r="AE274" i="3"/>
  <c r="AE279" i="3"/>
  <c r="AE283" i="3"/>
  <c r="V297" i="3"/>
  <c r="AE299" i="3"/>
  <c r="Y306" i="3"/>
  <c r="V310" i="3"/>
  <c r="AB316" i="3"/>
  <c r="AE324" i="3"/>
  <c r="Y353" i="3"/>
  <c r="Y372" i="3"/>
  <c r="Y383" i="3"/>
  <c r="V386" i="3"/>
  <c r="AE388" i="3"/>
  <c r="AB395" i="3"/>
  <c r="AE425" i="3"/>
  <c r="V434" i="3"/>
  <c r="AE439" i="3"/>
  <c r="AB442" i="3"/>
  <c r="AE492" i="3"/>
  <c r="Y149" i="3"/>
  <c r="AE155" i="3"/>
  <c r="V172" i="3"/>
  <c r="Y177" i="3"/>
  <c r="Y188" i="3"/>
  <c r="AB189" i="3"/>
  <c r="AB198" i="3"/>
  <c r="AE200" i="3"/>
  <c r="V203" i="3"/>
  <c r="Y229" i="3"/>
  <c r="V244" i="3"/>
  <c r="AE250" i="3"/>
  <c r="AB258" i="3"/>
  <c r="V268" i="3"/>
  <c r="Y276" i="3"/>
  <c r="AB286" i="3"/>
  <c r="AE295" i="3"/>
  <c r="Y319" i="3"/>
  <c r="Y341" i="3"/>
  <c r="V352" i="3"/>
  <c r="AE361" i="3"/>
  <c r="AB376" i="3"/>
  <c r="V378" i="3"/>
  <c r="V382" i="3"/>
  <c r="Y398" i="3"/>
  <c r="Y420" i="3"/>
  <c r="V454" i="3"/>
  <c r="AB626" i="3"/>
  <c r="Y113" i="3"/>
  <c r="AE136" i="3"/>
  <c r="AB150" i="3"/>
  <c r="AE154" i="3"/>
  <c r="AB162" i="3"/>
  <c r="V171" i="3"/>
  <c r="AE182" i="3"/>
  <c r="AB197" i="3"/>
  <c r="AE199" i="3"/>
  <c r="V215" i="3"/>
  <c r="V216" i="3"/>
  <c r="AB222" i="3"/>
  <c r="V227" i="3"/>
  <c r="Y228" i="3"/>
  <c r="Y237" i="3"/>
  <c r="AB239" i="3"/>
  <c r="V243" i="3"/>
  <c r="AB257" i="3"/>
  <c r="AE259" i="3"/>
  <c r="V275" i="3"/>
  <c r="AE278" i="3"/>
  <c r="V293" i="3"/>
  <c r="AB294" i="3"/>
  <c r="Y305" i="3"/>
  <c r="V309" i="3"/>
  <c r="AB311" i="3"/>
  <c r="AE320" i="3"/>
  <c r="Y326" i="3"/>
  <c r="AB334" i="3"/>
  <c r="Y363" i="3"/>
  <c r="V389" i="3"/>
  <c r="V404" i="3"/>
  <c r="AB413" i="3"/>
  <c r="V419" i="3"/>
  <c r="AB424" i="3"/>
  <c r="Y434" i="3"/>
  <c r="V437" i="3"/>
  <c r="Y465" i="3"/>
  <c r="Y616" i="3"/>
  <c r="AE131" i="3"/>
  <c r="Y176" i="3"/>
  <c r="AB177" i="3"/>
  <c r="AE181" i="3"/>
  <c r="AB221" i="3"/>
  <c r="AB238" i="3"/>
  <c r="V252" i="3"/>
  <c r="AE282" i="3"/>
  <c r="AB285" i="3"/>
  <c r="V296" i="3"/>
  <c r="AE298" i="3"/>
  <c r="AE302" i="3"/>
  <c r="AE338" i="3"/>
  <c r="AB349" i="3"/>
  <c r="V355" i="3"/>
  <c r="AB360" i="3"/>
  <c r="Y371" i="3"/>
  <c r="AB394" i="3"/>
  <c r="Y401" i="3"/>
  <c r="AE406" i="3"/>
  <c r="Y412" i="3"/>
  <c r="Y643" i="3"/>
  <c r="AB122" i="3"/>
  <c r="AB149" i="3"/>
  <c r="AB47" i="3"/>
  <c r="AB59" i="3"/>
  <c r="V71" i="3"/>
  <c r="V77" i="3"/>
  <c r="Y106" i="3"/>
  <c r="AB115" i="3"/>
  <c r="V140" i="3"/>
  <c r="Y146" i="3"/>
  <c r="V156" i="3"/>
  <c r="AB161" i="3"/>
  <c r="AE162" i="3"/>
  <c r="AE207" i="3"/>
  <c r="AE231" i="3"/>
  <c r="Y236" i="3"/>
  <c r="AB237" i="3"/>
  <c r="AB246" i="3"/>
  <c r="AE248" i="3"/>
  <c r="V251" i="3"/>
  <c r="AE272" i="3"/>
  <c r="AE277" i="3"/>
  <c r="AB290" i="3"/>
  <c r="AE294" i="3"/>
  <c r="Y300" i="3"/>
  <c r="Y304" i="3"/>
  <c r="V308" i="3"/>
  <c r="AB315" i="3"/>
  <c r="AE323" i="3"/>
  <c r="AB345" i="3"/>
  <c r="AE353" i="3"/>
  <c r="AB356" i="3"/>
  <c r="V366" i="3"/>
  <c r="Y437" i="3"/>
  <c r="AE438" i="3"/>
  <c r="Y440" i="3"/>
  <c r="Y509" i="3"/>
  <c r="V587" i="3"/>
  <c r="AE79" i="3"/>
  <c r="Y92" i="3"/>
  <c r="Y101" i="3"/>
  <c r="AE124" i="3"/>
  <c r="Y145" i="3"/>
  <c r="V155" i="3"/>
  <c r="V166" i="3"/>
  <c r="V167" i="3"/>
  <c r="V168" i="3"/>
  <c r="Y212" i="3"/>
  <c r="Y213" i="3"/>
  <c r="Y217" i="3"/>
  <c r="AB219" i="3"/>
  <c r="AE230" i="3"/>
  <c r="AB245" i="3"/>
  <c r="AE247" i="3"/>
  <c r="V263" i="3"/>
  <c r="BD263" i="3" s="1"/>
  <c r="V264" i="3"/>
  <c r="AB270" i="3"/>
  <c r="V292" i="3"/>
  <c r="Y325" i="3"/>
  <c r="AB333" i="3"/>
  <c r="AB401" i="3"/>
  <c r="AB412" i="3"/>
  <c r="AE431" i="3"/>
  <c r="Y450" i="3"/>
  <c r="AE607" i="3"/>
  <c r="AB110" i="3"/>
  <c r="AE119" i="3"/>
  <c r="V133" i="3"/>
  <c r="V165" i="3"/>
  <c r="Y193" i="3"/>
  <c r="AE206" i="3"/>
  <c r="V232" i="3"/>
  <c r="AB269" i="3"/>
  <c r="AE276" i="3"/>
  <c r="AB289" i="3"/>
  <c r="AB293" i="3"/>
  <c r="V295" i="3"/>
  <c r="AE301" i="3"/>
  <c r="AB309" i="3"/>
  <c r="AE330" i="3"/>
  <c r="AE337" i="3"/>
  <c r="V354" i="3"/>
  <c r="AB359" i="3"/>
  <c r="V365" i="3"/>
  <c r="AB367" i="3"/>
  <c r="Y370" i="3"/>
  <c r="Y385" i="3"/>
  <c r="V388" i="3"/>
  <c r="AB419" i="3"/>
  <c r="AB430" i="3"/>
  <c r="Y433" i="3"/>
  <c r="AB440" i="3"/>
  <c r="V479" i="3"/>
  <c r="AB103" i="3"/>
  <c r="V128" i="3"/>
  <c r="Y141" i="3"/>
  <c r="AE147" i="3"/>
  <c r="V164" i="3"/>
  <c r="AB173" i="3"/>
  <c r="AB174" i="3"/>
  <c r="V180" i="3"/>
  <c r="AB194" i="3"/>
  <c r="AE205" i="3"/>
  <c r="AE219" i="3"/>
  <c r="Y225" i="3"/>
  <c r="AE255" i="3"/>
  <c r="AB280" i="3"/>
  <c r="V307" i="3"/>
  <c r="AB314" i="3"/>
  <c r="Y321" i="3"/>
  <c r="Y339" i="3"/>
  <c r="AB344" i="3"/>
  <c r="Y347" i="3"/>
  <c r="AB355" i="3"/>
  <c r="V380" i="3"/>
  <c r="Y407" i="3"/>
  <c r="Y411" i="3"/>
  <c r="AE541" i="3"/>
  <c r="V602" i="3"/>
  <c r="AB606" i="3"/>
  <c r="V143" i="3"/>
  <c r="V144" i="3"/>
  <c r="AE171" i="3"/>
  <c r="AB185" i="3"/>
  <c r="AB186" i="3"/>
  <c r="AE195" i="3"/>
  <c r="V208" i="3"/>
  <c r="AB233" i="3"/>
  <c r="AB234" i="3"/>
  <c r="AE243" i="3"/>
  <c r="V256" i="3"/>
  <c r="AB281" i="3"/>
  <c r="AB282" i="3"/>
  <c r="AE291" i="3"/>
  <c r="V304" i="3"/>
  <c r="AB329" i="3"/>
  <c r="AB330" i="3"/>
  <c r="AB373" i="3"/>
  <c r="V394" i="3"/>
  <c r="AB400" i="3"/>
  <c r="V427" i="3"/>
  <c r="AE454" i="3"/>
  <c r="AE495" i="3"/>
  <c r="AE527" i="3"/>
  <c r="Y570" i="3"/>
  <c r="AE290" i="3"/>
  <c r="V341" i="3"/>
  <c r="AE349" i="3"/>
  <c r="V363" i="3"/>
  <c r="Y367" i="3"/>
  <c r="AB371" i="3"/>
  <c r="AB372" i="3"/>
  <c r="AE386" i="3"/>
  <c r="Y395" i="3"/>
  <c r="V407" i="3"/>
  <c r="Y436" i="3"/>
  <c r="AE442" i="3"/>
  <c r="Y446" i="3"/>
  <c r="AB452" i="3"/>
  <c r="AE473" i="3"/>
  <c r="AE480" i="3"/>
  <c r="AB498" i="3"/>
  <c r="Y508" i="3"/>
  <c r="Y522" i="3"/>
  <c r="V549" i="3"/>
  <c r="AB550" i="3"/>
  <c r="AE557" i="3"/>
  <c r="AB640" i="3"/>
  <c r="AB662" i="3"/>
  <c r="V299" i="3"/>
  <c r="V300" i="3"/>
  <c r="Y308" i="3"/>
  <c r="Y309" i="3"/>
  <c r="Y313" i="3"/>
  <c r="AB322" i="3"/>
  <c r="AE331" i="3"/>
  <c r="V338" i="3"/>
  <c r="V339" i="3"/>
  <c r="Y343" i="3"/>
  <c r="Y344" i="3"/>
  <c r="AE359" i="3"/>
  <c r="AB370" i="3"/>
  <c r="V379" i="3"/>
  <c r="AE385" i="3"/>
  <c r="V391" i="3"/>
  <c r="Y394" i="3"/>
  <c r="Y409" i="3"/>
  <c r="AB410" i="3"/>
  <c r="AE430" i="3"/>
  <c r="Y457" i="3"/>
  <c r="AB483" i="3"/>
  <c r="AE491" i="3"/>
  <c r="V504" i="3"/>
  <c r="AB529" i="3"/>
  <c r="AB570" i="3"/>
  <c r="V572" i="3"/>
  <c r="AE588" i="3"/>
  <c r="AB317" i="3"/>
  <c r="AB318" i="3"/>
  <c r="AE327" i="3"/>
  <c r="AE358" i="3"/>
  <c r="AB397" i="3"/>
  <c r="V406" i="3"/>
  <c r="Y408" i="3"/>
  <c r="AB421" i="3"/>
  <c r="AB446" i="3"/>
  <c r="AE447" i="3"/>
  <c r="AE452" i="3"/>
  <c r="Y456" i="3"/>
  <c r="Y486" i="3"/>
  <c r="V507" i="3"/>
  <c r="AE533" i="3"/>
  <c r="Y549" i="3"/>
  <c r="AE567" i="3"/>
  <c r="AE591" i="3"/>
  <c r="V688" i="3"/>
  <c r="AB689" i="3"/>
  <c r="AE326" i="3"/>
  <c r="V337" i="3"/>
  <c r="AE346" i="3"/>
  <c r="V361" i="3"/>
  <c r="Y364" i="3"/>
  <c r="AB368" i="3"/>
  <c r="AB369" i="3"/>
  <c r="Y379" i="3"/>
  <c r="Y391" i="3"/>
  <c r="Y392" i="3"/>
  <c r="AB396" i="3"/>
  <c r="AE410" i="3"/>
  <c r="V415" i="3"/>
  <c r="AB420" i="3"/>
  <c r="AE422" i="3"/>
  <c r="AE429" i="3"/>
  <c r="V443" i="3"/>
  <c r="Y462" i="3"/>
  <c r="AE483" i="3"/>
  <c r="AE526" i="3"/>
  <c r="Y569" i="3"/>
  <c r="AE570" i="3"/>
  <c r="AB594" i="3"/>
  <c r="V191" i="3"/>
  <c r="V192" i="3"/>
  <c r="Y200" i="3"/>
  <c r="Y201" i="3"/>
  <c r="Y205" i="3"/>
  <c r="AB214" i="3"/>
  <c r="AE223" i="3"/>
  <c r="V239" i="3"/>
  <c r="V240" i="3"/>
  <c r="Y248" i="3"/>
  <c r="Y249" i="3"/>
  <c r="Y253" i="3"/>
  <c r="AB262" i="3"/>
  <c r="AE271" i="3"/>
  <c r="V287" i="3"/>
  <c r="V288" i="3"/>
  <c r="Y296" i="3"/>
  <c r="Y297" i="3"/>
  <c r="Y301" i="3"/>
  <c r="AB310" i="3"/>
  <c r="AE319" i="3"/>
  <c r="V335" i="3"/>
  <c r="V336" i="3"/>
  <c r="Y340" i="3"/>
  <c r="AE356" i="3"/>
  <c r="AE383" i="3"/>
  <c r="Y389" i="3"/>
  <c r="V403" i="3"/>
  <c r="Y416" i="3"/>
  <c r="AB418" i="3"/>
  <c r="AE428" i="3"/>
  <c r="V442" i="3"/>
  <c r="AE446" i="3"/>
  <c r="V448" i="3"/>
  <c r="Y455" i="3"/>
  <c r="V460" i="3"/>
  <c r="AE463" i="3"/>
  <c r="Y474" i="3"/>
  <c r="AE490" i="3"/>
  <c r="V492" i="3"/>
  <c r="V499" i="3"/>
  <c r="V503" i="3"/>
  <c r="V548" i="3"/>
  <c r="V554" i="3"/>
  <c r="Y558" i="3"/>
  <c r="V600" i="3"/>
  <c r="AE615" i="3"/>
  <c r="AB630" i="3"/>
  <c r="V632" i="3"/>
  <c r="V280" i="3"/>
  <c r="AB305" i="3"/>
  <c r="AB306" i="3"/>
  <c r="AE315" i="3"/>
  <c r="V328" i="3"/>
  <c r="AE355" i="3"/>
  <c r="AB364" i="3"/>
  <c r="AB379" i="3"/>
  <c r="AE382" i="3"/>
  <c r="AE409" i="3"/>
  <c r="Y415" i="3"/>
  <c r="V424" i="3"/>
  <c r="V430" i="3"/>
  <c r="Y431" i="3"/>
  <c r="AB445" i="3"/>
  <c r="AE451" i="3"/>
  <c r="AB462" i="3"/>
  <c r="AB478" i="3"/>
  <c r="AB518" i="3"/>
  <c r="V527" i="3"/>
  <c r="AE542" i="3"/>
  <c r="AE576" i="3"/>
  <c r="AB579" i="3"/>
  <c r="Y582" i="3"/>
  <c r="AE655" i="3"/>
  <c r="Y657" i="3"/>
  <c r="AE218" i="3"/>
  <c r="AE266" i="3"/>
  <c r="AE314" i="3"/>
  <c r="AE345" i="3"/>
  <c r="Y350" i="3"/>
  <c r="AB352" i="3"/>
  <c r="V358" i="3"/>
  <c r="Y376" i="3"/>
  <c r="Y387" i="3"/>
  <c r="Y388" i="3"/>
  <c r="AB393" i="3"/>
  <c r="Y403" i="3"/>
  <c r="Y404" i="3"/>
  <c r="AB416" i="3"/>
  <c r="AB417" i="3"/>
  <c r="AE427" i="3"/>
  <c r="AB433" i="3"/>
  <c r="AE434" i="3"/>
  <c r="V440" i="3"/>
  <c r="AB455" i="3"/>
  <c r="V459" i="3"/>
  <c r="AB474" i="3"/>
  <c r="V506" i="3"/>
  <c r="AB507" i="3"/>
  <c r="Y537" i="3"/>
  <c r="Y544" i="3"/>
  <c r="Y548" i="3"/>
  <c r="Y551" i="3"/>
  <c r="AB558" i="3"/>
  <c r="Y561" i="3"/>
  <c r="AB679" i="3"/>
  <c r="Y284" i="3"/>
  <c r="Y285" i="3"/>
  <c r="Y289" i="3"/>
  <c r="AB298" i="3"/>
  <c r="AE307" i="3"/>
  <c r="V323" i="3"/>
  <c r="V324" i="3"/>
  <c r="Y332" i="3"/>
  <c r="Y333" i="3"/>
  <c r="AE354" i="3"/>
  <c r="AE364" i="3"/>
  <c r="AE380" i="3"/>
  <c r="Y424" i="3"/>
  <c r="AB425" i="3"/>
  <c r="V438" i="3"/>
  <c r="AE445" i="3"/>
  <c r="AB449" i="3"/>
  <c r="AE450" i="3"/>
  <c r="AE471" i="3"/>
  <c r="V476" i="3"/>
  <c r="V491" i="3"/>
  <c r="Y520" i="3"/>
  <c r="AE528" i="3"/>
  <c r="AE569" i="3"/>
  <c r="AE579" i="3"/>
  <c r="V588" i="3"/>
  <c r="V595" i="3"/>
  <c r="V599" i="3"/>
  <c r="BD599" i="3" s="1"/>
  <c r="Y400" i="3"/>
  <c r="AE421" i="3"/>
  <c r="V439" i="3"/>
  <c r="AB447" i="3"/>
  <c r="Y452" i="3"/>
  <c r="AE459" i="3"/>
  <c r="Y464" i="3"/>
  <c r="V475" i="3"/>
  <c r="Y484" i="3"/>
  <c r="Y493" i="3"/>
  <c r="AB496" i="3"/>
  <c r="V526" i="3"/>
  <c r="V535" i="3"/>
  <c r="Y536" i="3"/>
  <c r="Y547" i="3"/>
  <c r="AB549" i="3"/>
  <c r="AE555" i="3"/>
  <c r="Y560" i="3"/>
  <c r="V571" i="3"/>
  <c r="Y580" i="3"/>
  <c r="Y589" i="3"/>
  <c r="AB592" i="3"/>
  <c r="V621" i="3"/>
  <c r="Y632" i="3"/>
  <c r="AE651" i="3"/>
  <c r="V668" i="3"/>
  <c r="V671" i="3"/>
  <c r="V343" i="3"/>
  <c r="V346" i="3"/>
  <c r="AE370" i="3"/>
  <c r="AE373" i="3"/>
  <c r="AB385" i="3"/>
  <c r="AB388" i="3"/>
  <c r="AB409" i="3"/>
  <c r="AE418" i="3"/>
  <c r="V431" i="3"/>
  <c r="AE455" i="3"/>
  <c r="AB466" i="3"/>
  <c r="AB477" i="3"/>
  <c r="AE487" i="3"/>
  <c r="V490" i="3"/>
  <c r="Y492" i="3"/>
  <c r="AB495" i="3"/>
  <c r="AE498" i="3"/>
  <c r="AE511" i="3"/>
  <c r="Y517" i="3"/>
  <c r="V544" i="3"/>
  <c r="AB562" i="3"/>
  <c r="AB573" i="3"/>
  <c r="AE583" i="3"/>
  <c r="V586" i="3"/>
  <c r="Y588" i="3"/>
  <c r="AB591" i="3"/>
  <c r="AE594" i="3"/>
  <c r="AE606" i="3"/>
  <c r="V624" i="3"/>
  <c r="AB625" i="3"/>
  <c r="Y628" i="3"/>
  <c r="AE636" i="3"/>
  <c r="AB639" i="3"/>
  <c r="V645" i="3"/>
  <c r="AB646" i="3"/>
  <c r="AB661" i="3"/>
  <c r="Y665" i="3"/>
  <c r="Y723" i="3"/>
  <c r="Y818" i="3"/>
  <c r="V848" i="3"/>
  <c r="AB465" i="3"/>
  <c r="Y504" i="3"/>
  <c r="Y505" i="3"/>
  <c r="Y516" i="3"/>
  <c r="AE523" i="3"/>
  <c r="V525" i="3"/>
  <c r="AE530" i="3"/>
  <c r="Y535" i="3"/>
  <c r="V543" i="3"/>
  <c r="AB561" i="3"/>
  <c r="Y600" i="3"/>
  <c r="Y601" i="3"/>
  <c r="AE605" i="3"/>
  <c r="Y609" i="3"/>
  <c r="AB610" i="3"/>
  <c r="Y618" i="3"/>
  <c r="V631" i="3"/>
  <c r="V634" i="3"/>
  <c r="V648" i="3"/>
  <c r="AE654" i="3"/>
  <c r="AE672" i="3"/>
  <c r="V687" i="3"/>
  <c r="Y694" i="3"/>
  <c r="Y729" i="3"/>
  <c r="AB757" i="3"/>
  <c r="V796" i="3"/>
  <c r="V480" i="3"/>
  <c r="AB485" i="3"/>
  <c r="V489" i="3"/>
  <c r="AE510" i="3"/>
  <c r="AB521" i="3"/>
  <c r="V556" i="3"/>
  <c r="V576" i="3"/>
  <c r="AB581" i="3"/>
  <c r="V585" i="3"/>
  <c r="Y608" i="3"/>
  <c r="AB628" i="3"/>
  <c r="AE639" i="3"/>
  <c r="Y645" i="3"/>
  <c r="Y664" i="3"/>
  <c r="AE675" i="3"/>
  <c r="AB678" i="3"/>
  <c r="AB691" i="3"/>
  <c r="AE788" i="3"/>
  <c r="AE486" i="3"/>
  <c r="V488" i="3"/>
  <c r="Y500" i="3"/>
  <c r="Y501" i="3"/>
  <c r="AE509" i="3"/>
  <c r="AE522" i="3"/>
  <c r="V524" i="3"/>
  <c r="V555" i="3"/>
  <c r="V575" i="3"/>
  <c r="AE582" i="3"/>
  <c r="V584" i="3"/>
  <c r="Y596" i="3"/>
  <c r="Y597" i="3"/>
  <c r="AB609" i="3"/>
  <c r="V620" i="3"/>
  <c r="V623" i="3"/>
  <c r="Y631" i="3"/>
  <c r="AB642" i="3"/>
  <c r="V644" i="3"/>
  <c r="V667" i="3"/>
  <c r="AB668" i="3"/>
  <c r="V670" i="3"/>
  <c r="AB684" i="3"/>
  <c r="AB694" i="3"/>
  <c r="AE742" i="3"/>
  <c r="AB337" i="3"/>
  <c r="AB340" i="3"/>
  <c r="Y352" i="3"/>
  <c r="Y355" i="3"/>
  <c r="V367" i="3"/>
  <c r="V370" i="3"/>
  <c r="AE394" i="3"/>
  <c r="AE397" i="3"/>
  <c r="AE398" i="3"/>
  <c r="V418" i="3"/>
  <c r="Y427" i="3"/>
  <c r="Y428" i="3"/>
  <c r="AB436" i="3"/>
  <c r="AB437" i="3"/>
  <c r="V455" i="3"/>
  <c r="Y489" i="3"/>
  <c r="AE494" i="3"/>
  <c r="AB502" i="3"/>
  <c r="AB526" i="3"/>
  <c r="Y534" i="3"/>
  <c r="V539" i="3"/>
  <c r="V540" i="3"/>
  <c r="AB546" i="3"/>
  <c r="V551" i="3"/>
  <c r="Y585" i="3"/>
  <c r="AE590" i="3"/>
  <c r="AB598" i="3"/>
  <c r="AE603" i="3"/>
  <c r="Y617" i="3"/>
  <c r="AE635" i="3"/>
  <c r="Y637" i="3"/>
  <c r="AB645" i="3"/>
  <c r="AE653" i="3"/>
  <c r="Y659" i="3"/>
  <c r="Y690" i="3"/>
  <c r="AE701" i="3"/>
  <c r="AE723" i="3"/>
  <c r="AB787" i="3"/>
  <c r="V478" i="3"/>
  <c r="V487" i="3"/>
  <c r="Y488" i="3"/>
  <c r="Y499" i="3"/>
  <c r="AB501" i="3"/>
  <c r="AE507" i="3"/>
  <c r="Y512" i="3"/>
  <c r="V523" i="3"/>
  <c r="Y532" i="3"/>
  <c r="Y541" i="3"/>
  <c r="AB544" i="3"/>
  <c r="V574" i="3"/>
  <c r="V583" i="3"/>
  <c r="Y584" i="3"/>
  <c r="Y595" i="3"/>
  <c r="AB597" i="3"/>
  <c r="Y607" i="3"/>
  <c r="V633" i="3"/>
  <c r="Y655" i="3"/>
  <c r="AE671" i="3"/>
  <c r="Y673" i="3"/>
  <c r="Y693" i="3"/>
  <c r="AB697" i="3"/>
  <c r="Y469" i="3"/>
  <c r="V496" i="3"/>
  <c r="AB514" i="3"/>
  <c r="AB525" i="3"/>
  <c r="AE535" i="3"/>
  <c r="V538" i="3"/>
  <c r="Y540" i="3"/>
  <c r="AB543" i="3"/>
  <c r="AE546" i="3"/>
  <c r="AE559" i="3"/>
  <c r="Y565" i="3"/>
  <c r="V592" i="3"/>
  <c r="Y613" i="3"/>
  <c r="AB627" i="3"/>
  <c r="V636" i="3"/>
  <c r="AE674" i="3"/>
  <c r="Y676" i="3"/>
  <c r="AE738" i="3"/>
  <c r="Y468" i="3"/>
  <c r="AE475" i="3"/>
  <c r="V477" i="3"/>
  <c r="AE482" i="3"/>
  <c r="Y487" i="3"/>
  <c r="V495" i="3"/>
  <c r="AB513" i="3"/>
  <c r="Y552" i="3"/>
  <c r="Y553" i="3"/>
  <c r="Y564" i="3"/>
  <c r="AE571" i="3"/>
  <c r="V573" i="3"/>
  <c r="AE578" i="3"/>
  <c r="Y583" i="3"/>
  <c r="V591" i="3"/>
  <c r="V604" i="3"/>
  <c r="Y612" i="3"/>
  <c r="V619" i="3"/>
  <c r="AB620" i="3"/>
  <c r="V622" i="3"/>
  <c r="Y630" i="3"/>
  <c r="Y633" i="3"/>
  <c r="AE634" i="3"/>
  <c r="V643" i="3"/>
  <c r="V650" i="3"/>
  <c r="V669" i="3"/>
  <c r="V672" i="3"/>
  <c r="AB693" i="3"/>
  <c r="AB737" i="3"/>
  <c r="V767" i="3"/>
  <c r="AB448" i="3"/>
  <c r="AE449" i="3"/>
  <c r="AE462" i="3"/>
  <c r="AB473" i="3"/>
  <c r="V508" i="3"/>
  <c r="V528" i="3"/>
  <c r="AB533" i="3"/>
  <c r="V537" i="3"/>
  <c r="AE558" i="3"/>
  <c r="AB569" i="3"/>
  <c r="V603" i="3"/>
  <c r="Y611" i="3"/>
  <c r="Y636" i="3"/>
  <c r="AE637" i="3"/>
  <c r="AE641" i="3"/>
  <c r="V646" i="3"/>
  <c r="AE826" i="3"/>
  <c r="AB868" i="3"/>
  <c r="AE458" i="3"/>
  <c r="V471" i="3"/>
  <c r="V472" i="3"/>
  <c r="AB497" i="3"/>
  <c r="AE506" i="3"/>
  <c r="V519" i="3"/>
  <c r="V520" i="3"/>
  <c r="AB545" i="3"/>
  <c r="AE554" i="3"/>
  <c r="V567" i="3"/>
  <c r="V568" i="3"/>
  <c r="AB593" i="3"/>
  <c r="AE602" i="3"/>
  <c r="V615" i="3"/>
  <c r="V616" i="3"/>
  <c r="AB641" i="3"/>
  <c r="AE650" i="3"/>
  <c r="V663" i="3"/>
  <c r="V664" i="3"/>
  <c r="Y672" i="3"/>
  <c r="Y688" i="3"/>
  <c r="Y689" i="3"/>
  <c r="V697" i="3"/>
  <c r="V750" i="3"/>
  <c r="Y754" i="3"/>
  <c r="Y771" i="3"/>
  <c r="AE898" i="3"/>
  <c r="AB1054" i="3"/>
  <c r="AB1114" i="3"/>
  <c r="V1194" i="3"/>
  <c r="V467" i="3"/>
  <c r="Y476" i="3"/>
  <c r="Y480" i="3"/>
  <c r="Y481" i="3"/>
  <c r="AB489" i="3"/>
  <c r="AB490" i="3"/>
  <c r="AE499" i="3"/>
  <c r="V515" i="3"/>
  <c r="Y524" i="3"/>
  <c r="Y528" i="3"/>
  <c r="Y529" i="3"/>
  <c r="AB537" i="3"/>
  <c r="AB538" i="3"/>
  <c r="AE547" i="3"/>
  <c r="V563" i="3"/>
  <c r="Y572" i="3"/>
  <c r="Y576" i="3"/>
  <c r="Y577" i="3"/>
  <c r="AB585" i="3"/>
  <c r="AB586" i="3"/>
  <c r="AE595" i="3"/>
  <c r="V611" i="3"/>
  <c r="Y620" i="3"/>
  <c r="Y624" i="3"/>
  <c r="Y625" i="3"/>
  <c r="AB633" i="3"/>
  <c r="AB634" i="3"/>
  <c r="AE643" i="3"/>
  <c r="V659" i="3"/>
  <c r="Y668" i="3"/>
  <c r="AE679" i="3"/>
  <c r="V681" i="3"/>
  <c r="AE684" i="3"/>
  <c r="Y708" i="3"/>
  <c r="AB709" i="3"/>
  <c r="Y713" i="3"/>
  <c r="AB725" i="3"/>
  <c r="Y728" i="3"/>
  <c r="V732" i="3"/>
  <c r="AB733" i="3"/>
  <c r="Y747" i="3"/>
  <c r="AE758" i="3"/>
  <c r="AB761" i="3"/>
  <c r="Y786" i="3"/>
  <c r="V795" i="3"/>
  <c r="V807" i="3"/>
  <c r="Y811" i="3"/>
  <c r="V817" i="3"/>
  <c r="AE822" i="3"/>
  <c r="AB825" i="3"/>
  <c r="AE832" i="3"/>
  <c r="AE888" i="3"/>
  <c r="AE642" i="3"/>
  <c r="AB672" i="3"/>
  <c r="AE678" i="3"/>
  <c r="V686" i="3"/>
  <c r="V696" i="3"/>
  <c r="V716" i="3"/>
  <c r="AE748" i="3"/>
  <c r="Y750" i="3"/>
  <c r="V753" i="3"/>
  <c r="V770" i="3"/>
  <c r="Y774" i="3"/>
  <c r="AE793" i="3"/>
  <c r="V803" i="3"/>
  <c r="AE812" i="3"/>
  <c r="AB867" i="3"/>
  <c r="Y1047" i="3"/>
  <c r="AB629" i="3"/>
  <c r="AE638" i="3"/>
  <c r="V651" i="3"/>
  <c r="V652" i="3"/>
  <c r="AE677" i="3"/>
  <c r="V680" i="3"/>
  <c r="V685" i="3"/>
  <c r="AB698" i="3"/>
  <c r="AB721" i="3"/>
  <c r="AE725" i="3"/>
  <c r="V746" i="3"/>
  <c r="AE815" i="3"/>
  <c r="AB831" i="3"/>
  <c r="AB1014" i="3"/>
  <c r="AB621" i="3"/>
  <c r="AB622" i="3"/>
  <c r="AE631" i="3"/>
  <c r="V647" i="3"/>
  <c r="Y656" i="3"/>
  <c r="Y660" i="3"/>
  <c r="Y661" i="3"/>
  <c r="AB669" i="3"/>
  <c r="AB670" i="3"/>
  <c r="AE683" i="3"/>
  <c r="Y696" i="3"/>
  <c r="AE699" i="3"/>
  <c r="Y712" i="3"/>
  <c r="V715" i="3"/>
  <c r="V836" i="3"/>
  <c r="AE870" i="3"/>
  <c r="Y872" i="3"/>
  <c r="V885" i="3"/>
  <c r="AE887" i="3"/>
  <c r="AE630" i="3"/>
  <c r="AE698" i="3"/>
  <c r="AE717" i="3"/>
  <c r="V719" i="3"/>
  <c r="AB732" i="3"/>
  <c r="AE736" i="3"/>
  <c r="Y766" i="3"/>
  <c r="V769" i="3"/>
  <c r="AE778" i="3"/>
  <c r="AB807" i="3"/>
  <c r="AE852" i="3"/>
  <c r="Y875" i="3"/>
  <c r="AB886" i="3"/>
  <c r="AE907" i="3"/>
  <c r="Y919" i="3"/>
  <c r="AE923" i="3"/>
  <c r="Y925" i="3"/>
  <c r="AB617" i="3"/>
  <c r="AE626" i="3"/>
  <c r="V639" i="3"/>
  <c r="V640" i="3"/>
  <c r="AB665" i="3"/>
  <c r="AE682" i="3"/>
  <c r="V684" i="3"/>
  <c r="AB686" i="3"/>
  <c r="V691" i="3"/>
  <c r="Y695" i="3"/>
  <c r="Y711" i="3"/>
  <c r="Y749" i="3"/>
  <c r="AB756" i="3"/>
  <c r="AE774" i="3"/>
  <c r="V776" i="3"/>
  <c r="Y791" i="3"/>
  <c r="AE814" i="3"/>
  <c r="V829" i="3"/>
  <c r="AB830" i="3"/>
  <c r="AE834" i="3"/>
  <c r="AB837" i="3"/>
  <c r="V871" i="3"/>
  <c r="AB896" i="3"/>
  <c r="AE619" i="3"/>
  <c r="V635" i="3"/>
  <c r="Y644" i="3"/>
  <c r="Y648" i="3"/>
  <c r="Y649" i="3"/>
  <c r="AB657" i="3"/>
  <c r="AB658" i="3"/>
  <c r="AE667" i="3"/>
  <c r="AE687" i="3"/>
  <c r="Y692" i="3"/>
  <c r="V714" i="3"/>
  <c r="V722" i="3"/>
  <c r="AE743" i="3"/>
  <c r="V745" i="3"/>
  <c r="AB759" i="3"/>
  <c r="Y762" i="3"/>
  <c r="V787" i="3"/>
  <c r="AE618" i="3"/>
  <c r="AE666" i="3"/>
  <c r="V673" i="3"/>
  <c r="AE681" i="3"/>
  <c r="V683" i="3"/>
  <c r="AE686" i="3"/>
  <c r="V690" i="3"/>
  <c r="V699" i="3"/>
  <c r="Y700" i="3"/>
  <c r="AE702" i="3"/>
  <c r="AE707" i="3"/>
  <c r="AB749" i="3"/>
  <c r="Y755" i="3"/>
  <c r="AE777" i="3"/>
  <c r="V790" i="3"/>
  <c r="AE820" i="3"/>
  <c r="V835" i="3"/>
  <c r="AE869" i="3"/>
  <c r="Y881" i="3"/>
  <c r="V884" i="3"/>
  <c r="AB454" i="3"/>
  <c r="AB461" i="3"/>
  <c r="AE470" i="3"/>
  <c r="V483" i="3"/>
  <c r="V484" i="3"/>
  <c r="AB509" i="3"/>
  <c r="AE518" i="3"/>
  <c r="V531" i="3"/>
  <c r="V532" i="3"/>
  <c r="AB557" i="3"/>
  <c r="AE566" i="3"/>
  <c r="V579" i="3"/>
  <c r="V580" i="3"/>
  <c r="AB605" i="3"/>
  <c r="AE614" i="3"/>
  <c r="V627" i="3"/>
  <c r="V628" i="3"/>
  <c r="AB653" i="3"/>
  <c r="AE662" i="3"/>
  <c r="AE696" i="3"/>
  <c r="Y730" i="3"/>
  <c r="V733" i="3"/>
  <c r="V751" i="3"/>
  <c r="AE766" i="3"/>
  <c r="Y783" i="3"/>
  <c r="Y787" i="3"/>
  <c r="AB806" i="3"/>
  <c r="AB843" i="3"/>
  <c r="V880" i="3"/>
  <c r="AE889" i="3"/>
  <c r="AE902" i="3"/>
  <c r="V904" i="3"/>
  <c r="V675" i="3"/>
  <c r="AE690" i="3"/>
  <c r="AE695" i="3"/>
  <c r="V711" i="3"/>
  <c r="Y720" i="3"/>
  <c r="AB723" i="3"/>
  <c r="AE737" i="3"/>
  <c r="V775" i="3"/>
  <c r="V783" i="3"/>
  <c r="V802" i="3"/>
  <c r="AB812" i="3"/>
  <c r="V821" i="3"/>
  <c r="Y823" i="3"/>
  <c r="Y841" i="3"/>
  <c r="AB842" i="3"/>
  <c r="Y854" i="3"/>
  <c r="AB855" i="3"/>
  <c r="Y858" i="3"/>
  <c r="Y865" i="3"/>
  <c r="AB866" i="3"/>
  <c r="AE882" i="3"/>
  <c r="V895" i="3"/>
  <c r="Y900" i="3"/>
  <c r="V903" i="3"/>
  <c r="V987" i="3"/>
  <c r="V710" i="3"/>
  <c r="Y719" i="3"/>
  <c r="Y732" i="3"/>
  <c r="AB747" i="3"/>
  <c r="V759" i="3"/>
  <c r="AB771" i="3"/>
  <c r="AE772" i="3"/>
  <c r="V774" i="3"/>
  <c r="AB777" i="3"/>
  <c r="AE779" i="3"/>
  <c r="V782" i="3"/>
  <c r="Y785" i="3"/>
  <c r="AE787" i="3"/>
  <c r="V789" i="3"/>
  <c r="AB805" i="3"/>
  <c r="AB811" i="3"/>
  <c r="Y817" i="3"/>
  <c r="V833" i="3"/>
  <c r="V839" i="3"/>
  <c r="AE878" i="3"/>
  <c r="Y880" i="3"/>
  <c r="AB881" i="3"/>
  <c r="AB891" i="3"/>
  <c r="AE922" i="3"/>
  <c r="Y953" i="3"/>
  <c r="Y959" i="3"/>
  <c r="AE960" i="3"/>
  <c r="AE1108" i="3"/>
  <c r="AE1111" i="3"/>
  <c r="V704" i="3"/>
  <c r="AB720" i="3"/>
  <c r="AB722" i="3"/>
  <c r="AE724" i="3"/>
  <c r="AB734" i="3"/>
  <c r="V740" i="3"/>
  <c r="V752" i="3"/>
  <c r="Y802" i="3"/>
  <c r="AE824" i="3"/>
  <c r="Y827" i="3"/>
  <c r="V845" i="3"/>
  <c r="AE859" i="3"/>
  <c r="Y863" i="3"/>
  <c r="V883" i="3"/>
  <c r="AB885" i="3"/>
  <c r="AB904" i="3"/>
  <c r="AE988" i="3"/>
  <c r="Y731" i="3"/>
  <c r="AE735" i="3"/>
  <c r="Y744" i="3"/>
  <c r="V758" i="3"/>
  <c r="AE762" i="3"/>
  <c r="Y768" i="3"/>
  <c r="AB776" i="3"/>
  <c r="V781" i="3"/>
  <c r="AB785" i="3"/>
  <c r="AE791" i="3"/>
  <c r="AB796" i="3"/>
  <c r="AE811" i="3"/>
  <c r="V826" i="3"/>
  <c r="Y847" i="3"/>
  <c r="AB848" i="3"/>
  <c r="Y857" i="3"/>
  <c r="V879" i="3"/>
  <c r="AB880" i="3"/>
  <c r="AE881" i="3"/>
  <c r="V898" i="3"/>
  <c r="V902" i="3"/>
  <c r="AE905" i="3"/>
  <c r="Y917" i="3"/>
  <c r="V920" i="3"/>
  <c r="AB984" i="3"/>
  <c r="V692" i="3"/>
  <c r="V698" i="3"/>
  <c r="Y707" i="3"/>
  <c r="AB716" i="3"/>
  <c r="AB717" i="3"/>
  <c r="AE734" i="3"/>
  <c r="AE754" i="3"/>
  <c r="V757" i="3"/>
  <c r="AB770" i="3"/>
  <c r="Y794" i="3"/>
  <c r="V799" i="3"/>
  <c r="V814" i="3"/>
  <c r="AE829" i="3"/>
  <c r="AE841" i="3"/>
  <c r="V856" i="3"/>
  <c r="AB863" i="3"/>
  <c r="V868" i="3"/>
  <c r="Y870" i="3"/>
  <c r="Y883" i="3"/>
  <c r="V887" i="3"/>
  <c r="Y889" i="3"/>
  <c r="AE900" i="3"/>
  <c r="AB908" i="3"/>
  <c r="V916" i="3"/>
  <c r="V1036" i="3"/>
  <c r="Y684" i="3"/>
  <c r="AB753" i="3"/>
  <c r="V764" i="3"/>
  <c r="Y767" i="3"/>
  <c r="AB783" i="3"/>
  <c r="AE796" i="3"/>
  <c r="AB809" i="3"/>
  <c r="AE818" i="3"/>
  <c r="AE823" i="3"/>
  <c r="Y826" i="3"/>
  <c r="V837" i="3"/>
  <c r="Y846" i="3"/>
  <c r="Y852" i="3"/>
  <c r="AB857" i="3"/>
  <c r="AE858" i="3"/>
  <c r="AB903" i="3"/>
  <c r="Y907" i="3"/>
  <c r="AB913" i="3"/>
  <c r="AE914" i="3"/>
  <c r="AB974" i="3"/>
  <c r="AE1028" i="3"/>
  <c r="Y1030" i="3"/>
  <c r="AE1086" i="3"/>
  <c r="Y701" i="3"/>
  <c r="AB710" i="3"/>
  <c r="AE719" i="3"/>
  <c r="AB728" i="3"/>
  <c r="AB729" i="3"/>
  <c r="AE732" i="3"/>
  <c r="AE761" i="3"/>
  <c r="V763" i="3"/>
  <c r="AE770" i="3"/>
  <c r="Y773" i="3"/>
  <c r="Y788" i="3"/>
  <c r="AE790" i="3"/>
  <c r="AB801" i="3"/>
  <c r="V806" i="3"/>
  <c r="AB808" i="3"/>
  <c r="Y814" i="3"/>
  <c r="Y820" i="3"/>
  <c r="AB839" i="3"/>
  <c r="V843" i="3"/>
  <c r="BD843" i="3" s="1"/>
  <c r="Y844" i="3"/>
  <c r="Y856" i="3"/>
  <c r="AE871" i="3"/>
  <c r="V878" i="3"/>
  <c r="AE890" i="3"/>
  <c r="V911" i="3"/>
  <c r="AB704" i="3"/>
  <c r="AB705" i="3"/>
  <c r="AE714" i="3"/>
  <c r="V723" i="3"/>
  <c r="Y725" i="3"/>
  <c r="V735" i="3"/>
  <c r="Y737" i="3"/>
  <c r="AB740" i="3"/>
  <c r="AB741" i="3"/>
  <c r="AB752" i="3"/>
  <c r="AE753" i="3"/>
  <c r="Y780" i="3"/>
  <c r="AE821" i="3"/>
  <c r="AB826" i="3"/>
  <c r="V842" i="3"/>
  <c r="AE853" i="3"/>
  <c r="Y860" i="3"/>
  <c r="V866" i="3"/>
  <c r="AB879" i="3"/>
  <c r="AE895" i="3"/>
  <c r="V897" i="3"/>
  <c r="V932" i="3"/>
  <c r="AB1021" i="3"/>
  <c r="V1023" i="3"/>
  <c r="V1026" i="3"/>
  <c r="AB681" i="3"/>
  <c r="AE713" i="3"/>
  <c r="AE731" i="3"/>
  <c r="V747" i="3"/>
  <c r="Y756" i="3"/>
  <c r="AB758" i="3"/>
  <c r="V762" i="3"/>
  <c r="V771" i="3"/>
  <c r="V777" i="3"/>
  <c r="V791" i="3"/>
  <c r="AE816" i="3"/>
  <c r="AB832" i="3"/>
  <c r="AB838" i="3"/>
  <c r="AB844" i="3"/>
  <c r="AB856" i="3"/>
  <c r="AB869" i="3"/>
  <c r="AB874" i="3"/>
  <c r="AE883" i="3"/>
  <c r="Y906" i="3"/>
  <c r="AB964" i="3"/>
  <c r="V969" i="3"/>
  <c r="AE726" i="3"/>
  <c r="AE755" i="3"/>
  <c r="AE773" i="3"/>
  <c r="V801" i="3"/>
  <c r="Y816" i="3"/>
  <c r="Y824" i="3"/>
  <c r="V832" i="3"/>
  <c r="V841" i="3"/>
  <c r="AE866" i="3"/>
  <c r="Y871" i="3"/>
  <c r="AB872" i="3"/>
  <c r="AB892" i="3"/>
  <c r="AB893" i="3"/>
  <c r="AB898" i="3"/>
  <c r="AB905" i="3"/>
  <c r="Y916" i="3"/>
  <c r="AB921" i="3"/>
  <c r="AB929" i="3"/>
  <c r="V938" i="3"/>
  <c r="Y942" i="3"/>
  <c r="AB946" i="3"/>
  <c r="AE950" i="3"/>
  <c r="Y952" i="3"/>
  <c r="V955" i="3"/>
  <c r="V958" i="3"/>
  <c r="AB963" i="3"/>
  <c r="V986" i="3"/>
  <c r="V1052" i="3"/>
  <c r="V1084" i="3"/>
  <c r="Y1161" i="3"/>
  <c r="AE906" i="3"/>
  <c r="V915" i="3"/>
  <c r="AE967" i="3"/>
  <c r="V982" i="3"/>
  <c r="AE991" i="3"/>
  <c r="AB1005" i="3"/>
  <c r="AE1030" i="3"/>
  <c r="AE1047" i="3"/>
  <c r="V1058" i="3"/>
  <c r="AE1192" i="3"/>
  <c r="Y1326" i="3"/>
  <c r="AE959" i="3"/>
  <c r="AB973" i="3"/>
  <c r="V975" i="3"/>
  <c r="Y1001" i="3"/>
  <c r="AB1020" i="3"/>
  <c r="AE1040" i="3"/>
  <c r="AE1079" i="3"/>
  <c r="V1142" i="3"/>
  <c r="V734" i="3"/>
  <c r="Y743" i="3"/>
  <c r="AB746" i="3"/>
  <c r="AE750" i="3"/>
  <c r="Y761" i="3"/>
  <c r="AB764" i="3"/>
  <c r="AB765" i="3"/>
  <c r="Y779" i="3"/>
  <c r="AB782" i="3"/>
  <c r="AE786" i="3"/>
  <c r="AB803" i="3"/>
  <c r="AE817" i="3"/>
  <c r="Y822" i="3"/>
  <c r="Y853" i="3"/>
  <c r="Y859" i="3"/>
  <c r="V867" i="3"/>
  <c r="Y877" i="3"/>
  <c r="Y896" i="3"/>
  <c r="V919" i="3"/>
  <c r="Y923" i="3"/>
  <c r="AB928" i="3"/>
  <c r="V968" i="3"/>
  <c r="V985" i="3"/>
  <c r="Y989" i="3"/>
  <c r="V1025" i="3"/>
  <c r="V1028" i="3"/>
  <c r="AE1056" i="3"/>
  <c r="V728" i="3"/>
  <c r="AE749" i="3"/>
  <c r="AE767" i="3"/>
  <c r="AE785" i="3"/>
  <c r="AE794" i="3"/>
  <c r="Y799" i="3"/>
  <c r="AB802" i="3"/>
  <c r="Y821" i="3"/>
  <c r="Y830" i="3"/>
  <c r="V838" i="3"/>
  <c r="AB841" i="3"/>
  <c r="V875" i="3"/>
  <c r="V886" i="3"/>
  <c r="Y887" i="3"/>
  <c r="Y901" i="3"/>
  <c r="AB902" i="3"/>
  <c r="Y908" i="3"/>
  <c r="AB910" i="3"/>
  <c r="V922" i="3"/>
  <c r="AE924" i="3"/>
  <c r="AB938" i="3"/>
  <c r="V940" i="3"/>
  <c r="V957" i="3"/>
  <c r="Y961" i="3"/>
  <c r="Y978" i="3"/>
  <c r="AE990" i="3"/>
  <c r="AB993" i="3"/>
  <c r="AB1032" i="3"/>
  <c r="V1051" i="3"/>
  <c r="Y1127" i="3"/>
  <c r="AE1131" i="3"/>
  <c r="Y1139" i="3"/>
  <c r="V933" i="3"/>
  <c r="V950" i="3"/>
  <c r="AE979" i="3"/>
  <c r="V988" i="3"/>
  <c r="AE1008" i="3"/>
  <c r="AE1029" i="3"/>
  <c r="AB1055" i="3"/>
  <c r="AE1075" i="3"/>
  <c r="AE1100" i="3"/>
  <c r="AB927" i="3"/>
  <c r="AB944" i="3"/>
  <c r="AE958" i="3"/>
  <c r="AB965" i="3"/>
  <c r="V974" i="3"/>
  <c r="Y1034" i="3"/>
  <c r="AE1039" i="3"/>
  <c r="AE1049" i="3"/>
  <c r="V1098" i="3"/>
  <c r="AE931" i="3"/>
  <c r="AE941" i="3"/>
  <c r="AE982" i="3"/>
  <c r="AB985" i="3"/>
  <c r="AE989" i="3"/>
  <c r="Y1003" i="3"/>
  <c r="AB1007" i="3"/>
  <c r="AE1019" i="3"/>
  <c r="V1024" i="3"/>
  <c r="V1027" i="3"/>
  <c r="Y1067" i="3"/>
  <c r="AB1074" i="3"/>
  <c r="Y1092" i="3"/>
  <c r="AB1099" i="3"/>
  <c r="Y1117" i="3"/>
  <c r="AB1232" i="3"/>
  <c r="AB1247" i="3"/>
  <c r="V921" i="3"/>
  <c r="AB937" i="3"/>
  <c r="V939" i="3"/>
  <c r="Y943" i="3"/>
  <c r="V956" i="3"/>
  <c r="Y977" i="3"/>
  <c r="V1002" i="3"/>
  <c r="AE1042" i="3"/>
  <c r="AE1118" i="3"/>
  <c r="Y1168" i="3"/>
  <c r="AE799" i="3"/>
  <c r="AB814" i="3"/>
  <c r="Y829" i="3"/>
  <c r="V844" i="3"/>
  <c r="V863" i="3"/>
  <c r="AB873" i="3"/>
  <c r="AE877" i="3"/>
  <c r="Y888" i="3"/>
  <c r="AB909" i="3"/>
  <c r="AE913" i="3"/>
  <c r="Y924" i="3"/>
  <c r="AB945" i="3"/>
  <c r="AE949" i="3"/>
  <c r="Y960" i="3"/>
  <c r="AB978" i="3"/>
  <c r="AB979" i="3"/>
  <c r="AE981" i="3"/>
  <c r="Y990" i="3"/>
  <c r="Y991" i="3"/>
  <c r="AE994" i="3"/>
  <c r="AB1006" i="3"/>
  <c r="AB1018" i="3"/>
  <c r="AB1019" i="3"/>
  <c r="AE1032" i="3"/>
  <c r="Y1038" i="3"/>
  <c r="Y1046" i="3"/>
  <c r="AB1047" i="3"/>
  <c r="V1063" i="3"/>
  <c r="Y1066" i="3"/>
  <c r="AB1067" i="3"/>
  <c r="Y1072" i="3"/>
  <c r="Y1084" i="3"/>
  <c r="V1105" i="3"/>
  <c r="V1109" i="3"/>
  <c r="AB1133" i="3"/>
  <c r="AB1136" i="3"/>
  <c r="V1206" i="3"/>
  <c r="AE805" i="3"/>
  <c r="AB820" i="3"/>
  <c r="Y835" i="3"/>
  <c r="V850" i="3"/>
  <c r="V862" i="3"/>
  <c r="Y884" i="3"/>
  <c r="AE894" i="3"/>
  <c r="V899" i="3"/>
  <c r="Y920" i="3"/>
  <c r="AE930" i="3"/>
  <c r="V935" i="3"/>
  <c r="Y956" i="3"/>
  <c r="AE966" i="3"/>
  <c r="V971" i="3"/>
  <c r="AE993" i="3"/>
  <c r="V997" i="3"/>
  <c r="V998" i="3"/>
  <c r="Y1002" i="3"/>
  <c r="V1010" i="3"/>
  <c r="AE1020" i="3"/>
  <c r="Y1025" i="3"/>
  <c r="V1035" i="3"/>
  <c r="Y1037" i="3"/>
  <c r="Y1045" i="3"/>
  <c r="AE1048" i="3"/>
  <c r="AB1053" i="3"/>
  <c r="AB1059" i="3"/>
  <c r="V1069" i="3"/>
  <c r="Y1071" i="3"/>
  <c r="V1087" i="3"/>
  <c r="AE1099" i="3"/>
  <c r="Y1116" i="3"/>
  <c r="AB1120" i="3"/>
  <c r="V1122" i="3"/>
  <c r="Y1148" i="3"/>
  <c r="V1167" i="3"/>
  <c r="V1190" i="3"/>
  <c r="AB1207" i="3"/>
  <c r="AE1241" i="3"/>
  <c r="AE1296" i="3"/>
  <c r="V934" i="3"/>
  <c r="V951" i="3"/>
  <c r="V952" i="3"/>
  <c r="Y955" i="3"/>
  <c r="V970" i="3"/>
  <c r="AE980" i="3"/>
  <c r="Y985" i="3"/>
  <c r="V996" i="3"/>
  <c r="V1009" i="3"/>
  <c r="Y1013" i="3"/>
  <c r="Y1024" i="3"/>
  <c r="AB1029" i="3"/>
  <c r="V1034" i="3"/>
  <c r="Y1044" i="3"/>
  <c r="AB1046" i="3"/>
  <c r="V1062" i="3"/>
  <c r="AB1066" i="3"/>
  <c r="Y1070" i="3"/>
  <c r="AE1078" i="3"/>
  <c r="V1083" i="3"/>
  <c r="AE1085" i="3"/>
  <c r="AB1095" i="3"/>
  <c r="V1097" i="3"/>
  <c r="AB1098" i="3"/>
  <c r="AE1110" i="3"/>
  <c r="AB1113" i="3"/>
  <c r="AE1117" i="3"/>
  <c r="Y1126" i="3"/>
  <c r="AE1127" i="3"/>
  <c r="Y1129" i="3"/>
  <c r="AE1130" i="3"/>
  <c r="Y1138" i="3"/>
  <c r="V1144" i="3"/>
  <c r="Y1174" i="3"/>
  <c r="AE1268" i="3"/>
  <c r="AB922" i="3"/>
  <c r="AE926" i="3"/>
  <c r="Y937" i="3"/>
  <c r="AB940" i="3"/>
  <c r="AB941" i="3"/>
  <c r="AE943" i="3"/>
  <c r="AB958" i="3"/>
  <c r="AE962" i="3"/>
  <c r="Y973" i="3"/>
  <c r="AB975" i="3"/>
  <c r="Y984" i="3"/>
  <c r="AB988" i="3"/>
  <c r="Y1012" i="3"/>
  <c r="AB1028" i="3"/>
  <c r="AE1031" i="3"/>
  <c r="V1033" i="3"/>
  <c r="AB1052" i="3"/>
  <c r="AE1053" i="3"/>
  <c r="AE1059" i="3"/>
  <c r="AB1065" i="3"/>
  <c r="Y1069" i="3"/>
  <c r="AB1071" i="3"/>
  <c r="V1104" i="3"/>
  <c r="V1108" i="3"/>
  <c r="AE1158" i="3"/>
  <c r="AE1219" i="3"/>
  <c r="Y1221" i="3"/>
  <c r="V1230" i="3"/>
  <c r="AB1292" i="3"/>
  <c r="V1379" i="3"/>
  <c r="AE925" i="3"/>
  <c r="Y936" i="3"/>
  <c r="AB957" i="3"/>
  <c r="AE961" i="3"/>
  <c r="Y972" i="3"/>
  <c r="V981" i="3"/>
  <c r="Y983" i="3"/>
  <c r="AB987" i="3"/>
  <c r="AE992" i="3"/>
  <c r="AE1003" i="3"/>
  <c r="V1008" i="3"/>
  <c r="Y1011" i="3"/>
  <c r="AE1015" i="3"/>
  <c r="AB1027" i="3"/>
  <c r="Y1043" i="3"/>
  <c r="AB1058" i="3"/>
  <c r="V1061" i="3"/>
  <c r="Y1062" i="3"/>
  <c r="AB1064" i="3"/>
  <c r="V1068" i="3"/>
  <c r="AB1070" i="3"/>
  <c r="Y1083" i="3"/>
  <c r="V1086" i="3"/>
  <c r="AB1091" i="3"/>
  <c r="AE1102" i="3"/>
  <c r="V1111" i="3"/>
  <c r="AE1113" i="3"/>
  <c r="V1131" i="3"/>
  <c r="BD1131" i="3" s="1"/>
  <c r="AB1132" i="3"/>
  <c r="AB1135" i="3"/>
  <c r="AE1139" i="3"/>
  <c r="Y1141" i="3"/>
  <c r="V1153" i="3"/>
  <c r="AB1200" i="3"/>
  <c r="V1309" i="3"/>
  <c r="Y932" i="3"/>
  <c r="AE942" i="3"/>
  <c r="V947" i="3"/>
  <c r="Y968" i="3"/>
  <c r="AE975" i="3"/>
  <c r="Y982" i="3"/>
  <c r="AB986" i="3"/>
  <c r="AE1014" i="3"/>
  <c r="Y1023" i="3"/>
  <c r="V1032" i="3"/>
  <c r="AE1038" i="3"/>
  <c r="AB1051" i="3"/>
  <c r="AE1052" i="3"/>
  <c r="V1060" i="3"/>
  <c r="AB1063" i="3"/>
  <c r="AB1069" i="3"/>
  <c r="AE1077" i="3"/>
  <c r="AE1084" i="3"/>
  <c r="V1093" i="3"/>
  <c r="AB1101" i="3"/>
  <c r="AB1105" i="3"/>
  <c r="AB1112" i="3"/>
  <c r="V1121" i="3"/>
  <c r="Y1147" i="3"/>
  <c r="AE1148" i="3"/>
  <c r="Y1236" i="3"/>
  <c r="Y793" i="3"/>
  <c r="V808" i="3"/>
  <c r="AE835" i="3"/>
  <c r="AB850" i="3"/>
  <c r="AB862" i="3"/>
  <c r="V874" i="3"/>
  <c r="V891" i="3"/>
  <c r="V892" i="3"/>
  <c r="Y895" i="3"/>
  <c r="V910" i="3"/>
  <c r="V927" i="3"/>
  <c r="V928" i="3"/>
  <c r="Y931" i="3"/>
  <c r="V946" i="3"/>
  <c r="V963" i="3"/>
  <c r="V964" i="3"/>
  <c r="Y967" i="3"/>
  <c r="V993" i="3"/>
  <c r="AB998" i="3"/>
  <c r="AB999" i="3"/>
  <c r="AB1000" i="3"/>
  <c r="AE1002" i="3"/>
  <c r="AE1037" i="3"/>
  <c r="Y1042" i="3"/>
  <c r="Y1061" i="3"/>
  <c r="Y1068" i="3"/>
  <c r="Y1079" i="3"/>
  <c r="V1082" i="3"/>
  <c r="AB1094" i="3"/>
  <c r="V1099" i="3"/>
  <c r="V1107" i="3"/>
  <c r="AE1109" i="3"/>
  <c r="Y1118" i="3"/>
  <c r="Y1128" i="3"/>
  <c r="AE1129" i="3"/>
  <c r="V1143" i="3"/>
  <c r="AE1151" i="3"/>
  <c r="AE1157" i="3"/>
  <c r="AE1184" i="3"/>
  <c r="V1284" i="3"/>
  <c r="AB1337" i="3"/>
  <c r="Y913" i="3"/>
  <c r="AB916" i="3"/>
  <c r="AB917" i="3"/>
  <c r="AE919" i="3"/>
  <c r="AB934" i="3"/>
  <c r="AE938" i="3"/>
  <c r="Y949" i="3"/>
  <c r="AB952" i="3"/>
  <c r="AB953" i="3"/>
  <c r="AE955" i="3"/>
  <c r="AB970" i="3"/>
  <c r="V1005" i="3"/>
  <c r="AB1009" i="3"/>
  <c r="AE1013" i="3"/>
  <c r="V1016" i="3"/>
  <c r="V1017" i="3"/>
  <c r="V1018" i="3"/>
  <c r="AE1024" i="3"/>
  <c r="AE1036" i="3"/>
  <c r="Y1041" i="3"/>
  <c r="AE1044" i="3"/>
  <c r="AE1051" i="3"/>
  <c r="AB1057" i="3"/>
  <c r="V1085" i="3"/>
  <c r="Y1093" i="3"/>
  <c r="AE1101" i="3"/>
  <c r="AE1112" i="3"/>
  <c r="AE1119" i="3"/>
  <c r="Y1159" i="3"/>
  <c r="AE1170" i="3"/>
  <c r="Y1176" i="3"/>
  <c r="AB1196" i="3"/>
  <c r="Y1214" i="3"/>
  <c r="AE1215" i="3"/>
  <c r="Y1217" i="3"/>
  <c r="V1256" i="3"/>
  <c r="V1259" i="3"/>
  <c r="AB790" i="3"/>
  <c r="Y805" i="3"/>
  <c r="V820" i="3"/>
  <c r="AE847" i="3"/>
  <c r="AE865" i="3"/>
  <c r="Y876" i="3"/>
  <c r="AB897" i="3"/>
  <c r="AE901" i="3"/>
  <c r="Y912" i="3"/>
  <c r="AB933" i="3"/>
  <c r="AE937" i="3"/>
  <c r="Y948" i="3"/>
  <c r="AB969" i="3"/>
  <c r="AE973" i="3"/>
  <c r="V976" i="3"/>
  <c r="V977" i="3"/>
  <c r="Y993" i="3"/>
  <c r="AE1001" i="3"/>
  <c r="V1030" i="3"/>
  <c r="AB1033" i="3"/>
  <c r="Y1048" i="3"/>
  <c r="V1053" i="3"/>
  <c r="V1059" i="3"/>
  <c r="AB1068" i="3"/>
  <c r="AE1076" i="3"/>
  <c r="AE1080" i="3"/>
  <c r="Y1082" i="3"/>
  <c r="AE1083" i="3"/>
  <c r="AB1090" i="3"/>
  <c r="V1092" i="3"/>
  <c r="AB1100" i="3"/>
  <c r="AB1104" i="3"/>
  <c r="V1110" i="3"/>
  <c r="AB1111" i="3"/>
  <c r="V1130" i="3"/>
  <c r="AB1134" i="3"/>
  <c r="AB1137" i="3"/>
  <c r="AB1156" i="3"/>
  <c r="AE918" i="3"/>
  <c r="V923" i="3"/>
  <c r="Y944" i="3"/>
  <c r="AE954" i="3"/>
  <c r="V959" i="3"/>
  <c r="V989" i="3"/>
  <c r="Y1005" i="3"/>
  <c r="AB1008" i="3"/>
  <c r="AE1023" i="3"/>
  <c r="V1029" i="3"/>
  <c r="AE1050" i="3"/>
  <c r="AB1056" i="3"/>
  <c r="Y1078" i="3"/>
  <c r="Y1089" i="3"/>
  <c r="V1106" i="3"/>
  <c r="V1123" i="3"/>
  <c r="AE1125" i="3"/>
  <c r="AE1147" i="3"/>
  <c r="AB1162" i="3"/>
  <c r="AB1169" i="3"/>
  <c r="AE1173" i="3"/>
  <c r="AE1180" i="3"/>
  <c r="AB1211" i="3"/>
  <c r="AB1226" i="3"/>
  <c r="Y1253" i="3"/>
  <c r="AE984" i="3"/>
  <c r="Y1014" i="3"/>
  <c r="AB1034" i="3"/>
  <c r="AB1035" i="3"/>
  <c r="Y1049" i="3"/>
  <c r="Y1050" i="3"/>
  <c r="V1064" i="3"/>
  <c r="V1065" i="3"/>
  <c r="AE1092" i="3"/>
  <c r="AB1106" i="3"/>
  <c r="AB1107" i="3"/>
  <c r="AE1138" i="3"/>
  <c r="AE1150" i="3"/>
  <c r="V1166" i="3"/>
  <c r="Y1173" i="3"/>
  <c r="Y1178" i="3"/>
  <c r="V1202" i="3"/>
  <c r="V1224" i="3"/>
  <c r="Y1235" i="3"/>
  <c r="AE1244" i="3"/>
  <c r="V1249" i="3"/>
  <c r="AB1250" i="3"/>
  <c r="Y1259" i="3"/>
  <c r="V1273" i="3"/>
  <c r="V1280" i="3"/>
  <c r="Y1302" i="3"/>
  <c r="V1305" i="3"/>
  <c r="AB1313" i="3"/>
  <c r="Y1316" i="3"/>
  <c r="Y1389" i="3"/>
  <c r="AB1011" i="3"/>
  <c r="AE1091" i="3"/>
  <c r="AE1114" i="3"/>
  <c r="AE1137" i="3"/>
  <c r="V1165" i="3"/>
  <c r="AE1175" i="3"/>
  <c r="AE1218" i="3"/>
  <c r="AE1222" i="3"/>
  <c r="AB1225" i="3"/>
  <c r="V1229" i="3"/>
  <c r="AB1231" i="3"/>
  <c r="Y1239" i="3"/>
  <c r="Y1246" i="3"/>
  <c r="Y1291" i="3"/>
  <c r="Y1298" i="3"/>
  <c r="Y1322" i="3"/>
  <c r="V1076" i="3"/>
  <c r="V1077" i="3"/>
  <c r="AE1104" i="3"/>
  <c r="AE1149" i="3"/>
  <c r="Y1160" i="3"/>
  <c r="AE1179" i="3"/>
  <c r="AE1183" i="3"/>
  <c r="AE1191" i="3"/>
  <c r="V1193" i="3"/>
  <c r="AB1195" i="3"/>
  <c r="AB1199" i="3"/>
  <c r="V1205" i="3"/>
  <c r="AB1206" i="3"/>
  <c r="AB1210" i="3"/>
  <c r="Y1213" i="3"/>
  <c r="Y1216" i="3"/>
  <c r="AE1240" i="3"/>
  <c r="V1258" i="3"/>
  <c r="V1261" i="3"/>
  <c r="Y1269" i="3"/>
  <c r="AE1274" i="3"/>
  <c r="AE1303" i="3"/>
  <c r="AE1326" i="3"/>
  <c r="AB1336" i="3"/>
  <c r="AE1399" i="3"/>
  <c r="AE1103" i="3"/>
  <c r="Y1120" i="3"/>
  <c r="AB1123" i="3"/>
  <c r="AB1124" i="3"/>
  <c r="AB1144" i="3"/>
  <c r="AB1145" i="3"/>
  <c r="AB1153" i="3"/>
  <c r="V1163" i="3"/>
  <c r="V1170" i="3"/>
  <c r="V1176" i="3"/>
  <c r="Y1177" i="3"/>
  <c r="Y1181" i="3"/>
  <c r="AB1186" i="3"/>
  <c r="AB1190" i="3"/>
  <c r="V1201" i="3"/>
  <c r="V1208" i="3"/>
  <c r="V1228" i="3"/>
  <c r="AB1230" i="3"/>
  <c r="V1248" i="3"/>
  <c r="AB1291" i="3"/>
  <c r="V1321" i="3"/>
  <c r="AB1339" i="3"/>
  <c r="AB1376" i="3"/>
  <c r="Y1437" i="3"/>
  <c r="Y1073" i="3"/>
  <c r="Y1074" i="3"/>
  <c r="V1088" i="3"/>
  <c r="V1089" i="3"/>
  <c r="V1115" i="3"/>
  <c r="AB1122" i="3"/>
  <c r="AE1126" i="3"/>
  <c r="AE1174" i="3"/>
  <c r="AE1178" i="3"/>
  <c r="V1184" i="3"/>
  <c r="AB1194" i="3"/>
  <c r="AE1217" i="3"/>
  <c r="AE1221" i="3"/>
  <c r="AB1224" i="3"/>
  <c r="Y1238" i="3"/>
  <c r="AE1243" i="3"/>
  <c r="Y1245" i="3"/>
  <c r="Y1258" i="3"/>
  <c r="Y1283" i="3"/>
  <c r="AB1287" i="3"/>
  <c r="Y1318" i="3"/>
  <c r="AE1043" i="3"/>
  <c r="V1114" i="3"/>
  <c r="V1133" i="3"/>
  <c r="V1134" i="3"/>
  <c r="Y1151" i="3"/>
  <c r="AB1152" i="3"/>
  <c r="AE1153" i="3"/>
  <c r="Y1163" i="3"/>
  <c r="AB1166" i="3"/>
  <c r="AE1182" i="3"/>
  <c r="AE1190" i="3"/>
  <c r="V1192" i="3"/>
  <c r="AB1198" i="3"/>
  <c r="AB1209" i="3"/>
  <c r="Y1212" i="3"/>
  <c r="V1227" i="3"/>
  <c r="AE1239" i="3"/>
  <c r="V1271" i="3"/>
  <c r="AE1322" i="3"/>
  <c r="Y1341" i="3"/>
  <c r="Y1085" i="3"/>
  <c r="Y1086" i="3"/>
  <c r="V1100" i="3"/>
  <c r="V1101" i="3"/>
  <c r="V1112" i="3"/>
  <c r="V1113" i="3"/>
  <c r="V1132" i="3"/>
  <c r="AB1141" i="3"/>
  <c r="V1162" i="3"/>
  <c r="AB1165" i="3"/>
  <c r="V1169" i="3"/>
  <c r="AE1172" i="3"/>
  <c r="V1175" i="3"/>
  <c r="Y1180" i="3"/>
  <c r="Y1184" i="3"/>
  <c r="AB1185" i="3"/>
  <c r="Y1188" i="3"/>
  <c r="AB1189" i="3"/>
  <c r="AB1193" i="3"/>
  <c r="V1196" i="3"/>
  <c r="V1200" i="3"/>
  <c r="V1204" i="3"/>
  <c r="V1207" i="3"/>
  <c r="Y1215" i="3"/>
  <c r="AB1234" i="3"/>
  <c r="V1257" i="3"/>
  <c r="V1260" i="3"/>
  <c r="Y1268" i="3"/>
  <c r="AE1273" i="3"/>
  <c r="Y1279" i="3"/>
  <c r="V1282" i="3"/>
  <c r="V1289" i="3"/>
  <c r="V1317" i="3"/>
  <c r="AE996" i="3"/>
  <c r="Y1026" i="3"/>
  <c r="AE1055" i="3"/>
  <c r="Y1150" i="3"/>
  <c r="Y1157" i="3"/>
  <c r="AE1160" i="3"/>
  <c r="AB1164" i="3"/>
  <c r="V1183" i="3"/>
  <c r="AE1216" i="3"/>
  <c r="AE1220" i="3"/>
  <c r="V1226" i="3"/>
  <c r="Y1237" i="3"/>
  <c r="Y1254" i="3"/>
  <c r="AB1286" i="3"/>
  <c r="AE1315" i="3"/>
  <c r="V1333" i="3"/>
  <c r="AB1334" i="3"/>
  <c r="AB1023" i="3"/>
  <c r="V1040" i="3"/>
  <c r="V1041" i="3"/>
  <c r="AE1068" i="3"/>
  <c r="AB1082" i="3"/>
  <c r="AB1083" i="3"/>
  <c r="Y1097" i="3"/>
  <c r="Y1098" i="3"/>
  <c r="AE1120" i="3"/>
  <c r="AE1141" i="3"/>
  <c r="V1154" i="3"/>
  <c r="V1155" i="3"/>
  <c r="Y1162" i="3"/>
  <c r="Y1169" i="3"/>
  <c r="AE1171" i="3"/>
  <c r="AE1181" i="3"/>
  <c r="AE1185" i="3"/>
  <c r="AE1193" i="3"/>
  <c r="AB1197" i="3"/>
  <c r="AB1208" i="3"/>
  <c r="Y1222" i="3"/>
  <c r="AE1242" i="3"/>
  <c r="AE1245" i="3"/>
  <c r="AB1248" i="3"/>
  <c r="V1250" i="3"/>
  <c r="Y1257" i="3"/>
  <c r="Y1260" i="3"/>
  <c r="V1274" i="3"/>
  <c r="Y1285" i="3"/>
  <c r="AE1297" i="3"/>
  <c r="AE1301" i="3"/>
  <c r="AE1067" i="3"/>
  <c r="Y1109" i="3"/>
  <c r="Y1110" i="3"/>
  <c r="AB1117" i="3"/>
  <c r="Y1130" i="3"/>
  <c r="V1146" i="3"/>
  <c r="Y1149" i="3"/>
  <c r="Y1156" i="3"/>
  <c r="AB1157" i="3"/>
  <c r="AE1159" i="3"/>
  <c r="V1168" i="3"/>
  <c r="Y1179" i="3"/>
  <c r="Y1187" i="3"/>
  <c r="V1195" i="3"/>
  <c r="V1199" i="3"/>
  <c r="V1203" i="3"/>
  <c r="V1225" i="3"/>
  <c r="AB1233" i="3"/>
  <c r="Y1247" i="3"/>
  <c r="AB1251" i="3"/>
  <c r="V1288" i="3"/>
  <c r="AB1314" i="3"/>
  <c r="V1336" i="3"/>
  <c r="AB1418" i="3"/>
  <c r="Y1343" i="3"/>
  <c r="Y1350" i="3"/>
  <c r="V1353" i="3"/>
  <c r="AE1371" i="3"/>
  <c r="V1395" i="3"/>
  <c r="V1402" i="3"/>
  <c r="Y1409" i="3"/>
  <c r="AE1410" i="3"/>
  <c r="V1418" i="3"/>
  <c r="AB1451" i="3"/>
  <c r="Y1466" i="3"/>
  <c r="V1135" i="3"/>
  <c r="AE1162" i="3"/>
  <c r="AE1235" i="3"/>
  <c r="AB1255" i="3"/>
  <c r="V1265" i="3"/>
  <c r="V1277" i="3"/>
  <c r="AB1280" i="3"/>
  <c r="Y1293" i="3"/>
  <c r="AB1294" i="3"/>
  <c r="AE1304" i="3"/>
  <c r="V1308" i="3"/>
  <c r="AE1319" i="3"/>
  <c r="AE1323" i="3"/>
  <c r="V1329" i="3"/>
  <c r="V1335" i="3"/>
  <c r="V1376" i="3"/>
  <c r="V1380" i="3"/>
  <c r="AB1387" i="3"/>
  <c r="Y1391" i="3"/>
  <c r="AB1396" i="3"/>
  <c r="Y1415" i="3"/>
  <c r="AB1422" i="3"/>
  <c r="AE1442" i="3"/>
  <c r="V1456" i="3"/>
  <c r="V1491" i="3"/>
  <c r="Y1132" i="3"/>
  <c r="AB1177" i="3"/>
  <c r="AB1178" i="3"/>
  <c r="Y1192" i="3"/>
  <c r="Y1193" i="3"/>
  <c r="AE1234" i="3"/>
  <c r="Y1250" i="3"/>
  <c r="AB1253" i="3"/>
  <c r="AB1254" i="3"/>
  <c r="V1264" i="3"/>
  <c r="Y1267" i="3"/>
  <c r="V1276" i="3"/>
  <c r="V1283" i="3"/>
  <c r="Y1284" i="3"/>
  <c r="V1307" i="3"/>
  <c r="AE1339" i="3"/>
  <c r="Y1342" i="3"/>
  <c r="Y1349" i="3"/>
  <c r="Y1363" i="3"/>
  <c r="AE1403" i="3"/>
  <c r="AB1406" i="3"/>
  <c r="AE1419" i="3"/>
  <c r="V1522" i="3"/>
  <c r="BD1522" i="3" s="1"/>
  <c r="AE1539" i="3"/>
  <c r="AB1129" i="3"/>
  <c r="V1159" i="3"/>
  <c r="Y1204" i="3"/>
  <c r="Y1205" i="3"/>
  <c r="AB1213" i="3"/>
  <c r="AB1214" i="3"/>
  <c r="V1243" i="3"/>
  <c r="V1244" i="3"/>
  <c r="Y1249" i="3"/>
  <c r="AB1252" i="3"/>
  <c r="Y1266" i="3"/>
  <c r="V1275" i="3"/>
  <c r="AB1279" i="3"/>
  <c r="Y1292" i="3"/>
  <c r="AB1293" i="3"/>
  <c r="V1306" i="3"/>
  <c r="Y1317" i="3"/>
  <c r="Y1321" i="3"/>
  <c r="V1328" i="3"/>
  <c r="V1334" i="3"/>
  <c r="V1352" i="3"/>
  <c r="V1356" i="3"/>
  <c r="AB1360" i="3"/>
  <c r="Y1366" i="3"/>
  <c r="AE1367" i="3"/>
  <c r="AE1370" i="3"/>
  <c r="AE1374" i="3"/>
  <c r="AE1387" i="3"/>
  <c r="Y1390" i="3"/>
  <c r="Y1398" i="3"/>
  <c r="Y1421" i="3"/>
  <c r="AE1460" i="3"/>
  <c r="AB1498" i="3"/>
  <c r="V1449" i="3"/>
  <c r="V1452" i="3"/>
  <c r="V1487" i="3"/>
  <c r="AB1541" i="3"/>
  <c r="AE1563" i="3"/>
  <c r="AE1482" i="3"/>
  <c r="AB1516" i="3"/>
  <c r="Y1632" i="3"/>
  <c r="AE1187" i="3"/>
  <c r="AB1201" i="3"/>
  <c r="AB1202" i="3"/>
  <c r="V1231" i="3"/>
  <c r="V1232" i="3"/>
  <c r="Y1240" i="3"/>
  <c r="Y1241" i="3"/>
  <c r="Y1262" i="3"/>
  <c r="V1281" i="3"/>
  <c r="V1287" i="3"/>
  <c r="Y1297" i="3"/>
  <c r="AE1302" i="3"/>
  <c r="V1304" i="3"/>
  <c r="Y1320" i="3"/>
  <c r="V1355" i="3"/>
  <c r="AE1373" i="3"/>
  <c r="Y1394" i="3"/>
  <c r="V1436" i="3"/>
  <c r="AE1447" i="3"/>
  <c r="AB1481" i="3"/>
  <c r="AE1186" i="3"/>
  <c r="AE1211" i="3"/>
  <c r="Y1261" i="3"/>
  <c r="AE1267" i="3"/>
  <c r="Y1274" i="3"/>
  <c r="AE1278" i="3"/>
  <c r="AB1283" i="3"/>
  <c r="Y1296" i="3"/>
  <c r="AB1307" i="3"/>
  <c r="Y1315" i="3"/>
  <c r="AE1321" i="3"/>
  <c r="AE1325" i="3"/>
  <c r="V1332" i="3"/>
  <c r="Y1340" i="3"/>
  <c r="V1358" i="3"/>
  <c r="AB1359" i="3"/>
  <c r="Y1365" i="3"/>
  <c r="AE1369" i="3"/>
  <c r="Y1375" i="3"/>
  <c r="V1378" i="3"/>
  <c r="V1413" i="3"/>
  <c r="V1499" i="3"/>
  <c r="AE1510" i="3"/>
  <c r="AB1531" i="3"/>
  <c r="V1573" i="3"/>
  <c r="V1147" i="3"/>
  <c r="V1171" i="3"/>
  <c r="V1172" i="3"/>
  <c r="AE1199" i="3"/>
  <c r="AE1210" i="3"/>
  <c r="AB1262" i="3"/>
  <c r="Y1273" i="3"/>
  <c r="V1286" i="3"/>
  <c r="AE1292" i="3"/>
  <c r="AB1306" i="3"/>
  <c r="V1313" i="3"/>
  <c r="BD1313" i="3" s="1"/>
  <c r="AB1328" i="3"/>
  <c r="Y1346" i="3"/>
  <c r="AB1352" i="3"/>
  <c r="AB1362" i="3"/>
  <c r="Y1388" i="3"/>
  <c r="V1403" i="3"/>
  <c r="AE1405" i="3"/>
  <c r="AB1449" i="3"/>
  <c r="V1548" i="3"/>
  <c r="V1554" i="3"/>
  <c r="Y1144" i="3"/>
  <c r="AE1198" i="3"/>
  <c r="V1219" i="3"/>
  <c r="V1220" i="3"/>
  <c r="Y1228" i="3"/>
  <c r="Y1229" i="3"/>
  <c r="AB1237" i="3"/>
  <c r="AB1238" i="3"/>
  <c r="V1253" i="3"/>
  <c r="Y1272" i="3"/>
  <c r="AB1282" i="3"/>
  <c r="Y1295" i="3"/>
  <c r="AB1305" i="3"/>
  <c r="V1312" i="3"/>
  <c r="Y1319" i="3"/>
  <c r="Y1327" i="3"/>
  <c r="V1331" i="3"/>
  <c r="Y1345" i="3"/>
  <c r="V1354" i="3"/>
  <c r="AE1372" i="3"/>
  <c r="AB1375" i="3"/>
  <c r="V1382" i="3"/>
  <c r="AB1397" i="3"/>
  <c r="Y1413" i="3"/>
  <c r="AB1455" i="3"/>
  <c r="AB1458" i="3"/>
  <c r="AB1490" i="3"/>
  <c r="AE1247" i="3"/>
  <c r="V1252" i="3"/>
  <c r="AB1257" i="3"/>
  <c r="AB1258" i="3"/>
  <c r="AB1259" i="3"/>
  <c r="Y1271" i="3"/>
  <c r="V1285" i="3"/>
  <c r="Y1286" i="3"/>
  <c r="AE1291" i="3"/>
  <c r="V1311" i="3"/>
  <c r="AE1316" i="3"/>
  <c r="AE1320" i="3"/>
  <c r="AE1324" i="3"/>
  <c r="Y1344" i="3"/>
  <c r="Y1364" i="3"/>
  <c r="V1377" i="3"/>
  <c r="V1406" i="3"/>
  <c r="AB1407" i="3"/>
  <c r="V1412" i="3"/>
  <c r="Y1416" i="3"/>
  <c r="AB1439" i="3"/>
  <c r="Y1448" i="3"/>
  <c r="Y1489" i="3"/>
  <c r="AE1543" i="3"/>
  <c r="Y1545" i="3"/>
  <c r="AE1246" i="3"/>
  <c r="AB1256" i="3"/>
  <c r="Y1270" i="3"/>
  <c r="AB1281" i="3"/>
  <c r="Y1294" i="3"/>
  <c r="AB1295" i="3"/>
  <c r="AB1304" i="3"/>
  <c r="V1310" i="3"/>
  <c r="AB1327" i="3"/>
  <c r="V1330" i="3"/>
  <c r="V1337" i="3"/>
  <c r="V1357" i="3"/>
  <c r="AB1358" i="3"/>
  <c r="AB1361" i="3"/>
  <c r="Y1367" i="3"/>
  <c r="AE1368" i="3"/>
  <c r="V1381" i="3"/>
  <c r="AB1400" i="3"/>
  <c r="V1444" i="3"/>
  <c r="Y1457" i="3"/>
  <c r="Y1476" i="3"/>
  <c r="Y1511" i="3"/>
  <c r="AE1290" i="3"/>
  <c r="AE1338" i="3"/>
  <c r="AE1386" i="3"/>
  <c r="AE1412" i="3"/>
  <c r="AE1423" i="3"/>
  <c r="V1425" i="3"/>
  <c r="V1431" i="3"/>
  <c r="Y1433" i="3"/>
  <c r="AB1434" i="3"/>
  <c r="Y1445" i="3"/>
  <c r="AB1446" i="3"/>
  <c r="Y1454" i="3"/>
  <c r="V1475" i="3"/>
  <c r="V1479" i="3"/>
  <c r="Y1484" i="3"/>
  <c r="AB1485" i="3"/>
  <c r="V1488" i="3"/>
  <c r="V1492" i="3"/>
  <c r="Y1497" i="3"/>
  <c r="V1500" i="3"/>
  <c r="Y1501" i="3"/>
  <c r="AE1503" i="3"/>
  <c r="AE1513" i="3"/>
  <c r="AE1524" i="3"/>
  <c r="AE1546" i="3"/>
  <c r="AB1549" i="3"/>
  <c r="AB1556" i="3"/>
  <c r="Y1559" i="3"/>
  <c r="AB1567" i="3"/>
  <c r="AB1570" i="3"/>
  <c r="AE1256" i="3"/>
  <c r="AB1270" i="3"/>
  <c r="AB1271" i="3"/>
  <c r="AE1280" i="3"/>
  <c r="V1299" i="3"/>
  <c r="V1300" i="3"/>
  <c r="V1301" i="3"/>
  <c r="Y1308" i="3"/>
  <c r="Y1309" i="3"/>
  <c r="Y1310" i="3"/>
  <c r="AB1317" i="3"/>
  <c r="AB1318" i="3"/>
  <c r="AB1319" i="3"/>
  <c r="AE1328" i="3"/>
  <c r="V1347" i="3"/>
  <c r="V1348" i="3"/>
  <c r="V1349" i="3"/>
  <c r="Y1356" i="3"/>
  <c r="Y1357" i="3"/>
  <c r="Y1358" i="3"/>
  <c r="AB1365" i="3"/>
  <c r="AB1366" i="3"/>
  <c r="AB1367" i="3"/>
  <c r="AE1376" i="3"/>
  <c r="AE1400" i="3"/>
  <c r="Y1418" i="3"/>
  <c r="AB1421" i="3"/>
  <c r="AE1422" i="3"/>
  <c r="AE1428" i="3"/>
  <c r="AE1435" i="3"/>
  <c r="V1437" i="3"/>
  <c r="V1443" i="3"/>
  <c r="V1448" i="3"/>
  <c r="Y1449" i="3"/>
  <c r="AB1450" i="3"/>
  <c r="AE1451" i="3"/>
  <c r="AE1455" i="3"/>
  <c r="V1457" i="3"/>
  <c r="Y1458" i="3"/>
  <c r="AE1464" i="3"/>
  <c r="AE1490" i="3"/>
  <c r="AE1531" i="3"/>
  <c r="Y1548" i="3"/>
  <c r="AB1552" i="3"/>
  <c r="AE1574" i="3"/>
  <c r="Y1580" i="3"/>
  <c r="Y1584" i="3"/>
  <c r="AE1585" i="3"/>
  <c r="V1594" i="3"/>
  <c r="AE1255" i="3"/>
  <c r="AE1279" i="3"/>
  <c r="AE1327" i="3"/>
  <c r="AE1375" i="3"/>
  <c r="Y1406" i="3"/>
  <c r="AB1409" i="3"/>
  <c r="AE1411" i="3"/>
  <c r="V1415" i="3"/>
  <c r="Y1417" i="3"/>
  <c r="AB1419" i="3"/>
  <c r="V1424" i="3"/>
  <c r="Y1425" i="3"/>
  <c r="AB1427" i="3"/>
  <c r="AB1433" i="3"/>
  <c r="AE1434" i="3"/>
  <c r="AE1440" i="3"/>
  <c r="AB1445" i="3"/>
  <c r="AE1446" i="3"/>
  <c r="Y1453" i="3"/>
  <c r="AB1454" i="3"/>
  <c r="AE1459" i="3"/>
  <c r="V1461" i="3"/>
  <c r="AB1463" i="3"/>
  <c r="AB1467" i="3"/>
  <c r="AE1472" i="3"/>
  <c r="Y1488" i="3"/>
  <c r="Y1496" i="3"/>
  <c r="AB1497" i="3"/>
  <c r="Y1500" i="3"/>
  <c r="V1514" i="3"/>
  <c r="Y1537" i="3"/>
  <c r="AE1542" i="3"/>
  <c r="Y1555" i="3"/>
  <c r="AE1567" i="3"/>
  <c r="Y1569" i="3"/>
  <c r="AB1577" i="3"/>
  <c r="Y1591" i="3"/>
  <c r="AB1353" i="3"/>
  <c r="AB1354" i="3"/>
  <c r="AB1355" i="3"/>
  <c r="AE1364" i="3"/>
  <c r="V1383" i="3"/>
  <c r="V1384" i="3"/>
  <c r="V1385" i="3"/>
  <c r="Y1392" i="3"/>
  <c r="Y1393" i="3"/>
  <c r="AB1395" i="3"/>
  <c r="AE1398" i="3"/>
  <c r="V1401" i="3"/>
  <c r="Y1404" i="3"/>
  <c r="Y1424" i="3"/>
  <c r="AB1425" i="3"/>
  <c r="AB1426" i="3"/>
  <c r="AE1427" i="3"/>
  <c r="AE1454" i="3"/>
  <c r="V1460" i="3"/>
  <c r="Y1461" i="3"/>
  <c r="AB1462" i="3"/>
  <c r="AE1463" i="3"/>
  <c r="AE1467" i="3"/>
  <c r="V1469" i="3"/>
  <c r="Y1470" i="3"/>
  <c r="AE1476" i="3"/>
  <c r="AB1492" i="3"/>
  <c r="AB1496" i="3"/>
  <c r="AE1497" i="3"/>
  <c r="AB1500" i="3"/>
  <c r="V1507" i="3"/>
  <c r="AE1512" i="3"/>
  <c r="AE1519" i="3"/>
  <c r="AE1526" i="3"/>
  <c r="AE1530" i="3"/>
  <c r="AB1533" i="3"/>
  <c r="AE1534" i="3"/>
  <c r="AB1537" i="3"/>
  <c r="AB1555" i="3"/>
  <c r="Y1558" i="3"/>
  <c r="AB1566" i="3"/>
  <c r="AB1576" i="3"/>
  <c r="Y1579" i="3"/>
  <c r="V1582" i="3"/>
  <c r="AE1588" i="3"/>
  <c r="AB1591" i="3"/>
  <c r="AB1620" i="3"/>
  <c r="AE1363" i="3"/>
  <c r="AB1431" i="3"/>
  <c r="Y1436" i="3"/>
  <c r="AB1437" i="3"/>
  <c r="AB1438" i="3"/>
  <c r="AE1439" i="3"/>
  <c r="Y1452" i="3"/>
  <c r="AB1457" i="3"/>
  <c r="AE1458" i="3"/>
  <c r="Y1465" i="3"/>
  <c r="AB1466" i="3"/>
  <c r="AE1471" i="3"/>
  <c r="V1473" i="3"/>
  <c r="AB1475" i="3"/>
  <c r="AB1479" i="3"/>
  <c r="AE1484" i="3"/>
  <c r="Y1499" i="3"/>
  <c r="AB1544" i="3"/>
  <c r="Y1547" i="3"/>
  <c r="AB1551" i="3"/>
  <c r="Y1554" i="3"/>
  <c r="AE1573" i="3"/>
  <c r="AE1314" i="3"/>
  <c r="AE1362" i="3"/>
  <c r="AE1418" i="3"/>
  <c r="V1428" i="3"/>
  <c r="Y1430" i="3"/>
  <c r="AB1443" i="3"/>
  <c r="V1451" i="3"/>
  <c r="V1455" i="3"/>
  <c r="Y1460" i="3"/>
  <c r="AB1461" i="3"/>
  <c r="V1464" i="3"/>
  <c r="V1468" i="3"/>
  <c r="Y1469" i="3"/>
  <c r="AB1470" i="3"/>
  <c r="Y1478" i="3"/>
  <c r="AE1492" i="3"/>
  <c r="V1494" i="3"/>
  <c r="AE1505" i="3"/>
  <c r="Y1510" i="3"/>
  <c r="V1513" i="3"/>
  <c r="AB1525" i="3"/>
  <c r="AE1537" i="3"/>
  <c r="AB1540" i="3"/>
  <c r="AB1558" i="3"/>
  <c r="Y1568" i="3"/>
  <c r="AE1569" i="3"/>
  <c r="V1578" i="3"/>
  <c r="Y1616" i="3"/>
  <c r="V1323" i="3"/>
  <c r="V1324" i="3"/>
  <c r="V1325" i="3"/>
  <c r="Y1332" i="3"/>
  <c r="Y1333" i="3"/>
  <c r="Y1334" i="3"/>
  <c r="AB1341" i="3"/>
  <c r="AB1342" i="3"/>
  <c r="AB1343" i="3"/>
  <c r="AE1352" i="3"/>
  <c r="V1371" i="3"/>
  <c r="V1372" i="3"/>
  <c r="V1373" i="3"/>
  <c r="Y1380" i="3"/>
  <c r="Y1381" i="3"/>
  <c r="Y1382" i="3"/>
  <c r="AB1389" i="3"/>
  <c r="AB1390" i="3"/>
  <c r="AB1391" i="3"/>
  <c r="AE1406" i="3"/>
  <c r="Y1412" i="3"/>
  <c r="AB1415" i="3"/>
  <c r="Y1429" i="3"/>
  <c r="AE1431" i="3"/>
  <c r="V1440" i="3"/>
  <c r="Y1442" i="3"/>
  <c r="AE1466" i="3"/>
  <c r="V1472" i="3"/>
  <c r="Y1473" i="3"/>
  <c r="AB1474" i="3"/>
  <c r="AE1475" i="3"/>
  <c r="AE1479" i="3"/>
  <c r="V1481" i="3"/>
  <c r="Y1482" i="3"/>
  <c r="AE1488" i="3"/>
  <c r="AB1495" i="3"/>
  <c r="AB1499" i="3"/>
  <c r="V1516" i="3"/>
  <c r="AE1551" i="3"/>
  <c r="AB1565" i="3"/>
  <c r="V1585" i="3"/>
  <c r="AE1641" i="3"/>
  <c r="AE1351" i="3"/>
  <c r="AE1394" i="3"/>
  <c r="Y1400" i="3"/>
  <c r="AB1403" i="3"/>
  <c r="AB1413" i="3"/>
  <c r="AB1414" i="3"/>
  <c r="AE1416" i="3"/>
  <c r="V1420" i="3"/>
  <c r="V1421" i="3"/>
  <c r="Y1428" i="3"/>
  <c r="AB1430" i="3"/>
  <c r="Y1441" i="3"/>
  <c r="AE1443" i="3"/>
  <c r="AE1448" i="3"/>
  <c r="Y1464" i="3"/>
  <c r="AB1469" i="3"/>
  <c r="AE1470" i="3"/>
  <c r="Y1477" i="3"/>
  <c r="AB1478" i="3"/>
  <c r="AE1483" i="3"/>
  <c r="V1485" i="3"/>
  <c r="AB1487" i="3"/>
  <c r="AB1491" i="3"/>
  <c r="V1493" i="3"/>
  <c r="Y1503" i="3"/>
  <c r="V1509" i="3"/>
  <c r="AE1514" i="3"/>
  <c r="AB1517" i="3"/>
  <c r="AE1525" i="3"/>
  <c r="AB1532" i="3"/>
  <c r="AB1561" i="3"/>
  <c r="Y1564" i="3"/>
  <c r="AB1568" i="3"/>
  <c r="AB1619" i="3"/>
  <c r="AE1350" i="3"/>
  <c r="AB1401" i="3"/>
  <c r="AB1402" i="3"/>
  <c r="AE1404" i="3"/>
  <c r="V1408" i="3"/>
  <c r="V1409" i="3"/>
  <c r="V1419" i="3"/>
  <c r="Y1422" i="3"/>
  <c r="AE1424" i="3"/>
  <c r="V1427" i="3"/>
  <c r="Y1440" i="3"/>
  <c r="AB1442" i="3"/>
  <c r="V1463" i="3"/>
  <c r="V1467" i="3"/>
  <c r="Y1472" i="3"/>
  <c r="AB1473" i="3"/>
  <c r="V1476" i="3"/>
  <c r="V1480" i="3"/>
  <c r="Y1481" i="3"/>
  <c r="AB1482" i="3"/>
  <c r="Y1490" i="3"/>
  <c r="Y1498" i="3"/>
  <c r="AE1504" i="3"/>
  <c r="V1534" i="3"/>
  <c r="Y1535" i="3"/>
  <c r="AB1539" i="3"/>
  <c r="Y1542" i="3"/>
  <c r="AB1543" i="3"/>
  <c r="AE1579" i="3"/>
  <c r="AB1329" i="3"/>
  <c r="AB1330" i="3"/>
  <c r="AB1331" i="3"/>
  <c r="AE1340" i="3"/>
  <c r="V1359" i="3"/>
  <c r="V1360" i="3"/>
  <c r="V1361" i="3"/>
  <c r="Y1368" i="3"/>
  <c r="Y1369" i="3"/>
  <c r="Y1370" i="3"/>
  <c r="AB1377" i="3"/>
  <c r="AB1378" i="3"/>
  <c r="AB1379" i="3"/>
  <c r="AE1388" i="3"/>
  <c r="V1396" i="3"/>
  <c r="V1397" i="3"/>
  <c r="V1407" i="3"/>
  <c r="Y1410" i="3"/>
  <c r="AE1430" i="3"/>
  <c r="V1432" i="3"/>
  <c r="V1433" i="3"/>
  <c r="Y1434" i="3"/>
  <c r="AE1436" i="3"/>
  <c r="V1439" i="3"/>
  <c r="V1445" i="3"/>
  <c r="Y1446" i="3"/>
  <c r="AE1452" i="3"/>
  <c r="AE1478" i="3"/>
  <c r="V1484" i="3"/>
  <c r="Y1485" i="3"/>
  <c r="AB1486" i="3"/>
  <c r="AE1487" i="3"/>
  <c r="AE1491" i="3"/>
  <c r="AB1494" i="3"/>
  <c r="Y1502" i="3"/>
  <c r="Y1506" i="3"/>
  <c r="AE1507" i="3"/>
  <c r="V1519" i="3"/>
  <c r="AB1524" i="3"/>
  <c r="AE1536" i="3"/>
  <c r="Y1549" i="3"/>
  <c r="AB1553" i="3"/>
  <c r="Y1556" i="3"/>
  <c r="AB1564" i="3"/>
  <c r="AB1578" i="3"/>
  <c r="Y1592" i="3"/>
  <c r="AE1518" i="3"/>
  <c r="V1523" i="3"/>
  <c r="V1524" i="3"/>
  <c r="AE1545" i="3"/>
  <c r="AB1560" i="3"/>
  <c r="AB1581" i="3"/>
  <c r="AE1582" i="3"/>
  <c r="V1639" i="3"/>
  <c r="Y1656" i="3"/>
  <c r="AE1657" i="3"/>
  <c r="AB1690" i="3"/>
  <c r="V1495" i="3"/>
  <c r="V1496" i="3"/>
  <c r="V1506" i="3"/>
  <c r="Y1509" i="3"/>
  <c r="AE1533" i="3"/>
  <c r="AE1562" i="3"/>
  <c r="V1576" i="3"/>
  <c r="V1596" i="3"/>
  <c r="V1611" i="3"/>
  <c r="AB1630" i="3"/>
  <c r="Y1668" i="3"/>
  <c r="Y1492" i="3"/>
  <c r="Y1507" i="3"/>
  <c r="Y1508" i="3"/>
  <c r="V1521" i="3"/>
  <c r="Y1539" i="3"/>
  <c r="V1555" i="3"/>
  <c r="AB1569" i="3"/>
  <c r="AE1570" i="3"/>
  <c r="V1574" i="3"/>
  <c r="V1575" i="3"/>
  <c r="AE1581" i="3"/>
  <c r="Y1585" i="3"/>
  <c r="AB1592" i="3"/>
  <c r="V1595" i="3"/>
  <c r="V1600" i="3"/>
  <c r="Y1608" i="3"/>
  <c r="AE1609" i="3"/>
  <c r="V1618" i="3"/>
  <c r="Y1622" i="3"/>
  <c r="AB1656" i="3"/>
  <c r="AB1629" i="3"/>
  <c r="AE1643" i="3"/>
  <c r="Y1504" i="3"/>
  <c r="Y1505" i="3"/>
  <c r="AE1509" i="3"/>
  <c r="V1518" i="3"/>
  <c r="AB1548" i="3"/>
  <c r="AB1557" i="3"/>
  <c r="Y1563" i="3"/>
  <c r="V1571" i="3"/>
  <c r="V1572" i="3"/>
  <c r="Y1583" i="3"/>
  <c r="AE1586" i="3"/>
  <c r="AB1590" i="3"/>
  <c r="AB1596" i="3"/>
  <c r="AE1597" i="3"/>
  <c r="V1599" i="3"/>
  <c r="AB1632" i="3"/>
  <c r="Y1536" i="3"/>
  <c r="AE1541" i="3"/>
  <c r="AE1549" i="3"/>
  <c r="AE1558" i="3"/>
  <c r="V1570" i="3"/>
  <c r="AE1578" i="3"/>
  <c r="AE1601" i="3"/>
  <c r="Y1621" i="3"/>
  <c r="Y1628" i="3"/>
  <c r="AB1501" i="3"/>
  <c r="AB1502" i="3"/>
  <c r="V1515" i="3"/>
  <c r="AB1521" i="3"/>
  <c r="V1531" i="3"/>
  <c r="AE1540" i="3"/>
  <c r="AE1548" i="3"/>
  <c r="AE1557" i="3"/>
  <c r="AE1566" i="3"/>
  <c r="Y1582" i="3"/>
  <c r="V1587" i="3"/>
  <c r="Y1588" i="3"/>
  <c r="AE1590" i="3"/>
  <c r="AE1506" i="3"/>
  <c r="AB1536" i="3"/>
  <c r="V1551" i="3"/>
  <c r="AB1573" i="3"/>
  <c r="V1598" i="3"/>
  <c r="Y1617" i="3"/>
  <c r="Y1634" i="3"/>
  <c r="V1637" i="3"/>
  <c r="AE1642" i="3"/>
  <c r="AE1499" i="3"/>
  <c r="AE1521" i="3"/>
  <c r="V1528" i="3"/>
  <c r="AE1565" i="3"/>
  <c r="AB1572" i="3"/>
  <c r="V1579" i="3"/>
  <c r="Y1587" i="3"/>
  <c r="AB1588" i="3"/>
  <c r="AB1594" i="3"/>
  <c r="Y1620" i="3"/>
  <c r="Y1627" i="3"/>
  <c r="AB1631" i="3"/>
  <c r="AE1635" i="3"/>
  <c r="AE1645" i="3"/>
  <c r="AE1667" i="3"/>
  <c r="AE1498" i="3"/>
  <c r="Y1513" i="3"/>
  <c r="V1525" i="3"/>
  <c r="V1526" i="3"/>
  <c r="AE1538" i="3"/>
  <c r="AB1545" i="3"/>
  <c r="Y1551" i="3"/>
  <c r="AE1555" i="3"/>
  <c r="Y1560" i="3"/>
  <c r="Y1581" i="3"/>
  <c r="AE1589" i="3"/>
  <c r="V1597" i="3"/>
  <c r="AE1607" i="3"/>
  <c r="V1619" i="3"/>
  <c r="Y1512" i="3"/>
  <c r="Y1515" i="3"/>
  <c r="V1527" i="3"/>
  <c r="V1530" i="3"/>
  <c r="AE1554" i="3"/>
  <c r="V1567" i="3"/>
  <c r="AB1593" i="3"/>
  <c r="V1603" i="3"/>
  <c r="V1604" i="3"/>
  <c r="AB1610" i="3"/>
  <c r="V1615" i="3"/>
  <c r="Y1647" i="3"/>
  <c r="AE1658" i="3"/>
  <c r="AB1661" i="3"/>
  <c r="V1664" i="3"/>
  <c r="AB1684" i="3"/>
  <c r="AE1698" i="3"/>
  <c r="V1715" i="3"/>
  <c r="AE1943" i="3"/>
  <c r="Y1945" i="3"/>
  <c r="V1566" i="3"/>
  <c r="Y1575" i="3"/>
  <c r="Y1576" i="3"/>
  <c r="AB1584" i="3"/>
  <c r="AB1585" i="3"/>
  <c r="AE1594" i="3"/>
  <c r="AE1598" i="3"/>
  <c r="Y1605" i="3"/>
  <c r="AB1608" i="3"/>
  <c r="V1638" i="3"/>
  <c r="V1650" i="3"/>
  <c r="AE1670" i="3"/>
  <c r="AE1681" i="3"/>
  <c r="AE1701" i="3"/>
  <c r="AE1735" i="3"/>
  <c r="AB1509" i="3"/>
  <c r="AB1512" i="3"/>
  <c r="Y1524" i="3"/>
  <c r="Y1527" i="3"/>
  <c r="V1539" i="3"/>
  <c r="V1542" i="3"/>
  <c r="V1563" i="3"/>
  <c r="Y1572" i="3"/>
  <c r="AE1593" i="3"/>
  <c r="V1602" i="3"/>
  <c r="Y1604" i="3"/>
  <c r="AB1607" i="3"/>
  <c r="AE1610" i="3"/>
  <c r="AE1623" i="3"/>
  <c r="Y1629" i="3"/>
  <c r="V1659" i="3"/>
  <c r="Y1693" i="3"/>
  <c r="AB1697" i="3"/>
  <c r="AE1707" i="3"/>
  <c r="AE1710" i="3"/>
  <c r="Y1712" i="3"/>
  <c r="V1601" i="3"/>
  <c r="AE1622" i="3"/>
  <c r="AB1633" i="3"/>
  <c r="Y1646" i="3"/>
  <c r="V1649" i="3"/>
  <c r="Y1659" i="3"/>
  <c r="AE1669" i="3"/>
  <c r="AE1687" i="3"/>
  <c r="Y1689" i="3"/>
  <c r="V1692" i="3"/>
  <c r="Y1696" i="3"/>
  <c r="AB1752" i="3"/>
  <c r="Y1815" i="3"/>
  <c r="Y1612" i="3"/>
  <c r="Y1613" i="3"/>
  <c r="AE1621" i="3"/>
  <c r="AE1634" i="3"/>
  <c r="V1636" i="3"/>
  <c r="V1662" i="3"/>
  <c r="Y1671" i="3"/>
  <c r="Y1702" i="3"/>
  <c r="V1591" i="3"/>
  <c r="Y1601" i="3"/>
  <c r="AE1606" i="3"/>
  <c r="AB1614" i="3"/>
  <c r="AB1638" i="3"/>
  <c r="Y1644" i="3"/>
  <c r="AB1646" i="3"/>
  <c r="V1648" i="3"/>
  <c r="Y1649" i="3"/>
  <c r="AB1655" i="3"/>
  <c r="AB1679" i="3"/>
  <c r="V1790" i="3"/>
  <c r="V1590" i="3"/>
  <c r="Y1600" i="3"/>
  <c r="Y1611" i="3"/>
  <c r="AB1613" i="3"/>
  <c r="AE1619" i="3"/>
  <c r="Y1624" i="3"/>
  <c r="V1635" i="3"/>
  <c r="Y1653" i="3"/>
  <c r="V1666" i="3"/>
  <c r="AE1721" i="3"/>
  <c r="Y1596" i="3"/>
  <c r="V1608" i="3"/>
  <c r="AB1626" i="3"/>
  <c r="AB1637" i="3"/>
  <c r="AB1644" i="3"/>
  <c r="AE1646" i="3"/>
  <c r="Y1648" i="3"/>
  <c r="V1652" i="3"/>
  <c r="AE1655" i="3"/>
  <c r="V1661" i="3"/>
  <c r="Y1670" i="3"/>
  <c r="AE1679" i="3"/>
  <c r="AB1682" i="3"/>
  <c r="AB1685" i="3"/>
  <c r="V1691" i="3"/>
  <c r="AB1742" i="3"/>
  <c r="AB1745" i="3"/>
  <c r="V1607" i="3"/>
  <c r="AB1625" i="3"/>
  <c r="AB1662" i="3"/>
  <c r="AE1671" i="3"/>
  <c r="AB1678" i="3"/>
  <c r="V1719" i="3"/>
  <c r="AB1597" i="3"/>
  <c r="V1620" i="3"/>
  <c r="V1640" i="3"/>
  <c r="AB1643" i="3"/>
  <c r="V1647" i="3"/>
  <c r="Y1652" i="3"/>
  <c r="AB1658" i="3"/>
  <c r="V1660" i="3"/>
  <c r="Y1661" i="3"/>
  <c r="Y1673" i="3"/>
  <c r="V1680" i="3"/>
  <c r="AB1688" i="3"/>
  <c r="AB1609" i="3"/>
  <c r="AE1618" i="3"/>
  <c r="V1631" i="3"/>
  <c r="V1632" i="3"/>
  <c r="AB1657" i="3"/>
  <c r="AE1666" i="3"/>
  <c r="AE1686" i="3"/>
  <c r="V1690" i="3"/>
  <c r="Y1692" i="3"/>
  <c r="AB1702" i="3"/>
  <c r="AB1709" i="3"/>
  <c r="AB1716" i="3"/>
  <c r="AE1731" i="3"/>
  <c r="Y1737" i="3"/>
  <c r="AE1843" i="3"/>
  <c r="AB1601" i="3"/>
  <c r="AB1602" i="3"/>
  <c r="AE1611" i="3"/>
  <c r="V1627" i="3"/>
  <c r="Y1636" i="3"/>
  <c r="Y1640" i="3"/>
  <c r="Y1641" i="3"/>
  <c r="AB1649" i="3"/>
  <c r="AB1650" i="3"/>
  <c r="AE1659" i="3"/>
  <c r="V1675" i="3"/>
  <c r="Y1701" i="3"/>
  <c r="Y1705" i="3"/>
  <c r="AB1712" i="3"/>
  <c r="V1722" i="3"/>
  <c r="AB1723" i="3"/>
  <c r="AB1741" i="3"/>
  <c r="V1887" i="3"/>
  <c r="AB1888" i="3"/>
  <c r="V1911" i="3"/>
  <c r="AB1912" i="3"/>
  <c r="Y1679" i="3"/>
  <c r="AE1684" i="3"/>
  <c r="V1688" i="3"/>
  <c r="AB1692" i="3"/>
  <c r="AE1706" i="3"/>
  <c r="AE1709" i="3"/>
  <c r="V1718" i="3"/>
  <c r="AE1720" i="3"/>
  <c r="AB1726" i="3"/>
  <c r="Y1733" i="3"/>
  <c r="V1746" i="3"/>
  <c r="Y1750" i="3"/>
  <c r="V1756" i="3"/>
  <c r="V1786" i="3"/>
  <c r="Y1811" i="3"/>
  <c r="V1832" i="3"/>
  <c r="AB1833" i="3"/>
  <c r="AB1842" i="3"/>
  <c r="AB1645" i="3"/>
  <c r="AE1654" i="3"/>
  <c r="V1667" i="3"/>
  <c r="V1668" i="3"/>
  <c r="Y1678" i="3"/>
  <c r="AB1681" i="3"/>
  <c r="V1687" i="3"/>
  <c r="Y1700" i="3"/>
  <c r="AE1723" i="3"/>
  <c r="Y1729" i="3"/>
  <c r="AE1784" i="3"/>
  <c r="V1804" i="3"/>
  <c r="AE1647" i="3"/>
  <c r="V1663" i="3"/>
  <c r="Y1672" i="3"/>
  <c r="Y1676" i="3"/>
  <c r="Y1677" i="3"/>
  <c r="AE1683" i="3"/>
  <c r="V1686" i="3"/>
  <c r="AB1711" i="3"/>
  <c r="AE1730" i="3"/>
  <c r="AE1737" i="3"/>
  <c r="AB1740" i="3"/>
  <c r="Y1743" i="3"/>
  <c r="AE1751" i="3"/>
  <c r="AE1682" i="3"/>
  <c r="AB1700" i="3"/>
  <c r="Y1714" i="3"/>
  <c r="V1717" i="3"/>
  <c r="AE1719" i="3"/>
  <c r="AB1722" i="3"/>
  <c r="V1724" i="3"/>
  <c r="Y1732" i="3"/>
  <c r="Y1801" i="3"/>
  <c r="AB1869" i="3"/>
  <c r="V1655" i="3"/>
  <c r="V1656" i="3"/>
  <c r="AB1704" i="3"/>
  <c r="Y1707" i="3"/>
  <c r="AE1708" i="3"/>
  <c r="Y1728" i="3"/>
  <c r="AE1733" i="3"/>
  <c r="AB1746" i="3"/>
  <c r="Y1749" i="3"/>
  <c r="V1755" i="3"/>
  <c r="V1651" i="3"/>
  <c r="Y1660" i="3"/>
  <c r="Y1664" i="3"/>
  <c r="Y1665" i="3"/>
  <c r="AB1673" i="3"/>
  <c r="AB1674" i="3"/>
  <c r="V1684" i="3"/>
  <c r="AB1689" i="3"/>
  <c r="V1694" i="3"/>
  <c r="Y1703" i="3"/>
  <c r="AB1714" i="3"/>
  <c r="AE1725" i="3"/>
  <c r="AE1780" i="3"/>
  <c r="AB1798" i="3"/>
  <c r="AE1678" i="3"/>
  <c r="V1683" i="3"/>
  <c r="AE1690" i="3"/>
  <c r="V1693" i="3"/>
  <c r="AB1698" i="3"/>
  <c r="AB1710" i="3"/>
  <c r="Y1713" i="3"/>
  <c r="V1716" i="3"/>
  <c r="AE1718" i="3"/>
  <c r="V1720" i="3"/>
  <c r="Y1731" i="3"/>
  <c r="V1734" i="3"/>
  <c r="AB1749" i="3"/>
  <c r="V1771" i="3"/>
  <c r="AB1621" i="3"/>
  <c r="AE1630" i="3"/>
  <c r="V1643" i="3"/>
  <c r="V1644" i="3"/>
  <c r="AB1669" i="3"/>
  <c r="Y1697" i="3"/>
  <c r="AB1721" i="3"/>
  <c r="V1723" i="3"/>
  <c r="AB1724" i="3"/>
  <c r="Y1727" i="3"/>
  <c r="AE1732" i="3"/>
  <c r="Y1748" i="3"/>
  <c r="Y1791" i="3"/>
  <c r="Y1680" i="3"/>
  <c r="V1695" i="3"/>
  <c r="V1699" i="3"/>
  <c r="AE1750" i="3"/>
  <c r="Y1804" i="3"/>
  <c r="AE1859" i="3"/>
  <c r="Y1868" i="3"/>
  <c r="Y1684" i="3"/>
  <c r="V1711" i="3"/>
  <c r="V1712" i="3"/>
  <c r="AB1737" i="3"/>
  <c r="AE1746" i="3"/>
  <c r="Y1756" i="3"/>
  <c r="Y1757" i="3"/>
  <c r="AE1766" i="3"/>
  <c r="AE1783" i="3"/>
  <c r="AE1787" i="3"/>
  <c r="Y1790" i="3"/>
  <c r="AE1812" i="3"/>
  <c r="V1814" i="3"/>
  <c r="Y1818" i="3"/>
  <c r="V1821" i="3"/>
  <c r="AE1826" i="3"/>
  <c r="Y1841" i="3"/>
  <c r="AB1984" i="3"/>
  <c r="AB1996" i="3"/>
  <c r="V1707" i="3"/>
  <c r="Y1716" i="3"/>
  <c r="Y1720" i="3"/>
  <c r="Y1721" i="3"/>
  <c r="AB1729" i="3"/>
  <c r="AB1730" i="3"/>
  <c r="AE1739" i="3"/>
  <c r="AB1758" i="3"/>
  <c r="AE1759" i="3"/>
  <c r="V1775" i="3"/>
  <c r="AB1778" i="3"/>
  <c r="AE1779" i="3"/>
  <c r="AB1835" i="3"/>
  <c r="AB1858" i="3"/>
  <c r="AE1738" i="3"/>
  <c r="AB1757" i="3"/>
  <c r="Y1763" i="3"/>
  <c r="AE1765" i="3"/>
  <c r="AE1772" i="3"/>
  <c r="V1784" i="3"/>
  <c r="Y1785" i="3"/>
  <c r="V1806" i="3"/>
  <c r="Y1821" i="3"/>
  <c r="AB1838" i="3"/>
  <c r="Y1877" i="3"/>
  <c r="AE1933" i="3"/>
  <c r="Y1704" i="3"/>
  <c r="AB1725" i="3"/>
  <c r="AE1734" i="3"/>
  <c r="V1747" i="3"/>
  <c r="V1748" i="3"/>
  <c r="AE1758" i="3"/>
  <c r="AB1764" i="3"/>
  <c r="V1767" i="3"/>
  <c r="AB1771" i="3"/>
  <c r="V1774" i="3"/>
  <c r="Y1775" i="3"/>
  <c r="Y1776" i="3"/>
  <c r="AB1777" i="3"/>
  <c r="AE1778" i="3"/>
  <c r="V1780" i="3"/>
  <c r="V1788" i="3"/>
  <c r="Y1789" i="3"/>
  <c r="V1792" i="3"/>
  <c r="AE1797" i="3"/>
  <c r="AB1800" i="3"/>
  <c r="Y1803" i="3"/>
  <c r="V1809" i="3"/>
  <c r="Y1817" i="3"/>
  <c r="V1850" i="3"/>
  <c r="AB1851" i="3"/>
  <c r="Y1854" i="3"/>
  <c r="AE1865" i="3"/>
  <c r="AE1896" i="3"/>
  <c r="Y1898" i="3"/>
  <c r="AB1693" i="3"/>
  <c r="Y1708" i="3"/>
  <c r="Y1709" i="3"/>
  <c r="AB1717" i="3"/>
  <c r="AB1718" i="3"/>
  <c r="AE1727" i="3"/>
  <c r="V1743" i="3"/>
  <c r="Y1752" i="3"/>
  <c r="V1760" i="3"/>
  <c r="Y1762" i="3"/>
  <c r="AB1763" i="3"/>
  <c r="V1766" i="3"/>
  <c r="AB1781" i="3"/>
  <c r="AE1786" i="3"/>
  <c r="AB1793" i="3"/>
  <c r="V1795" i="3"/>
  <c r="AE1841" i="3"/>
  <c r="AE1871" i="3"/>
  <c r="Y1922" i="3"/>
  <c r="Y1925" i="3"/>
  <c r="AE1726" i="3"/>
  <c r="V1759" i="3"/>
  <c r="Y1767" i="3"/>
  <c r="Y1768" i="3"/>
  <c r="Y1769" i="3"/>
  <c r="AE1771" i="3"/>
  <c r="Y1774" i="3"/>
  <c r="AB1776" i="3"/>
  <c r="V1805" i="3"/>
  <c r="AE1807" i="3"/>
  <c r="Y1813" i="3"/>
  <c r="AB1834" i="3"/>
  <c r="V1836" i="3"/>
  <c r="BD1836" i="3" s="1"/>
  <c r="AE1848" i="3"/>
  <c r="Y1853" i="3"/>
  <c r="V1856" i="3"/>
  <c r="AB1701" i="3"/>
  <c r="AB1705" i="3"/>
  <c r="AB1713" i="3"/>
  <c r="AE1722" i="3"/>
  <c r="V1735" i="3"/>
  <c r="V1736" i="3"/>
  <c r="AB1754" i="3"/>
  <c r="AE1755" i="3"/>
  <c r="Y1760" i="3"/>
  <c r="Y1761" i="3"/>
  <c r="AB1762" i="3"/>
  <c r="AB1770" i="3"/>
  <c r="AE1781" i="3"/>
  <c r="V1783" i="3"/>
  <c r="V1787" i="3"/>
  <c r="Y1802" i="3"/>
  <c r="Y1820" i="3"/>
  <c r="V1826" i="3"/>
  <c r="V1839" i="3"/>
  <c r="AB1840" i="3"/>
  <c r="AB1870" i="3"/>
  <c r="AE1962" i="3"/>
  <c r="AE1715" i="3"/>
  <c r="V1731" i="3"/>
  <c r="Y1740" i="3"/>
  <c r="Y1744" i="3"/>
  <c r="Y1745" i="3"/>
  <c r="AB1753" i="3"/>
  <c r="V1765" i="3"/>
  <c r="AB1769" i="3"/>
  <c r="V1772" i="3"/>
  <c r="Y1773" i="3"/>
  <c r="AB1780" i="3"/>
  <c r="AE1789" i="3"/>
  <c r="AB1792" i="3"/>
  <c r="AE1796" i="3"/>
  <c r="AB1799" i="3"/>
  <c r="Y1830" i="3"/>
  <c r="AE1854" i="3"/>
  <c r="AE1892" i="3"/>
  <c r="AE1702" i="3"/>
  <c r="AE1714" i="3"/>
  <c r="AE1754" i="3"/>
  <c r="AB1761" i="3"/>
  <c r="AE1770" i="3"/>
  <c r="V1782" i="3"/>
  <c r="V1794" i="3"/>
  <c r="AB1802" i="3"/>
  <c r="Y1812" i="3"/>
  <c r="V1829" i="3"/>
  <c r="AE1837" i="3"/>
  <c r="V1845" i="3"/>
  <c r="V1862" i="3"/>
  <c r="V1789" i="3"/>
  <c r="Y1798" i="3"/>
  <c r="AB1807" i="3"/>
  <c r="V1812" i="3"/>
  <c r="Y1819" i="3"/>
  <c r="AE1825" i="3"/>
  <c r="AE1835" i="3"/>
  <c r="AB1841" i="3"/>
  <c r="Y1849" i="3"/>
  <c r="AB1850" i="3"/>
  <c r="V1872" i="3"/>
  <c r="Y1901" i="3"/>
  <c r="AE1909" i="3"/>
  <c r="Y1992" i="3"/>
  <c r="Y1780" i="3"/>
  <c r="Y1792" i="3"/>
  <c r="Y1797" i="3"/>
  <c r="AB1806" i="3"/>
  <c r="V1811" i="3"/>
  <c r="Y1829" i="3"/>
  <c r="AE1833" i="3"/>
  <c r="AE1842" i="3"/>
  <c r="V1853" i="3"/>
  <c r="V1860" i="3"/>
  <c r="Y1862" i="3"/>
  <c r="AB1868" i="3"/>
  <c r="AE1885" i="3"/>
  <c r="AE1919" i="3"/>
  <c r="AB1948" i="3"/>
  <c r="AB1961" i="3"/>
  <c r="V1966" i="3"/>
  <c r="Y1970" i="3"/>
  <c r="Y1786" i="3"/>
  <c r="AB1801" i="3"/>
  <c r="V1810" i="3"/>
  <c r="Y1814" i="3"/>
  <c r="AB1815" i="3"/>
  <c r="AE1850" i="3"/>
  <c r="Y1867" i="3"/>
  <c r="AE1877" i="3"/>
  <c r="AB1880" i="3"/>
  <c r="V1882" i="3"/>
  <c r="AE1895" i="3"/>
  <c r="V1930" i="3"/>
  <c r="AE1932" i="3"/>
  <c r="V1940" i="3"/>
  <c r="V1953" i="3"/>
  <c r="V1991" i="3"/>
  <c r="AB1795" i="3"/>
  <c r="AE1804" i="3"/>
  <c r="AB1829" i="3"/>
  <c r="AE1832" i="3"/>
  <c r="Y1844" i="3"/>
  <c r="V1852" i="3"/>
  <c r="Y1860" i="3"/>
  <c r="AE1873" i="3"/>
  <c r="AB1883" i="3"/>
  <c r="AE1884" i="3"/>
  <c r="V1886" i="3"/>
  <c r="AB1887" i="3"/>
  <c r="V1906" i="3"/>
  <c r="AE1908" i="3"/>
  <c r="V1916" i="3"/>
  <c r="V1920" i="3"/>
  <c r="AE1925" i="3"/>
  <c r="AB1931" i="3"/>
  <c r="Y1937" i="3"/>
  <c r="Y1944" i="3"/>
  <c r="AE1945" i="3"/>
  <c r="Y1963" i="3"/>
  <c r="AE1774" i="3"/>
  <c r="AB1783" i="3"/>
  <c r="AB1794" i="3"/>
  <c r="AB1814" i="3"/>
  <c r="AE1820" i="3"/>
  <c r="Y1827" i="3"/>
  <c r="AE1830" i="3"/>
  <c r="V1859" i="3"/>
  <c r="AE1863" i="3"/>
  <c r="Y1866" i="3"/>
  <c r="V1892" i="3"/>
  <c r="V1896" i="3"/>
  <c r="AE1901" i="3"/>
  <c r="AB1907" i="3"/>
  <c r="Y1913" i="3"/>
  <c r="V1959" i="3"/>
  <c r="AB2001" i="3"/>
  <c r="AB1789" i="3"/>
  <c r="AE1798" i="3"/>
  <c r="AE1803" i="3"/>
  <c r="V1808" i="3"/>
  <c r="AB1812" i="3"/>
  <c r="Y1826" i="3"/>
  <c r="V1835" i="3"/>
  <c r="AE1849" i="3"/>
  <c r="V1851" i="3"/>
  <c r="AB1854" i="3"/>
  <c r="AE1855" i="3"/>
  <c r="Y1889" i="3"/>
  <c r="AB1934" i="3"/>
  <c r="V1936" i="3"/>
  <c r="V1943" i="3"/>
  <c r="V1949" i="3"/>
  <c r="AB1966" i="3"/>
  <c r="AB1979" i="3"/>
  <c r="AE1998" i="3"/>
  <c r="AE1792" i="3"/>
  <c r="AB1811" i="3"/>
  <c r="AE1814" i="3"/>
  <c r="Y1843" i="3"/>
  <c r="AB1853" i="3"/>
  <c r="V1857" i="3"/>
  <c r="Y1859" i="3"/>
  <c r="AE1862" i="3"/>
  <c r="V1869" i="3"/>
  <c r="Y1871" i="3"/>
  <c r="AE1872" i="3"/>
  <c r="AB1875" i="3"/>
  <c r="AB1910" i="3"/>
  <c r="V1912" i="3"/>
  <c r="AE1921" i="3"/>
  <c r="AE1957" i="3"/>
  <c r="AE1976" i="3"/>
  <c r="AB1988" i="3"/>
  <c r="V1807" i="3"/>
  <c r="Y1808" i="3"/>
  <c r="AB1810" i="3"/>
  <c r="V1823" i="3"/>
  <c r="Y1825" i="3"/>
  <c r="AE1839" i="3"/>
  <c r="Y1865" i="3"/>
  <c r="AE1867" i="3"/>
  <c r="Y1874" i="3"/>
  <c r="Y1878" i="3"/>
  <c r="AB1886" i="3"/>
  <c r="V1888" i="3"/>
  <c r="AE1897" i="3"/>
  <c r="Y1926" i="3"/>
  <c r="AE1947" i="3"/>
  <c r="Y1962" i="3"/>
  <c r="Y1965" i="3"/>
  <c r="AB1997" i="3"/>
  <c r="AB1765" i="3"/>
  <c r="AE1791" i="3"/>
  <c r="AB1809" i="3"/>
  <c r="Y1824" i="3"/>
  <c r="Y1833" i="3"/>
  <c r="Y1842" i="3"/>
  <c r="AE1844" i="3"/>
  <c r="AB1852" i="3"/>
  <c r="Y1857" i="3"/>
  <c r="AB1871" i="3"/>
  <c r="Y1881" i="3"/>
  <c r="Y1902" i="3"/>
  <c r="AB1923" i="3"/>
  <c r="Y1929" i="3"/>
  <c r="AE1940" i="3"/>
  <c r="AB1959" i="3"/>
  <c r="AE1985" i="3"/>
  <c r="Y1987" i="3"/>
  <c r="AE1994" i="3"/>
  <c r="AE1762" i="3"/>
  <c r="V1800" i="3"/>
  <c r="V1801" i="3"/>
  <c r="AB1808" i="3"/>
  <c r="V1815" i="3"/>
  <c r="Y1823" i="3"/>
  <c r="AE1838" i="3"/>
  <c r="AE1866" i="3"/>
  <c r="AB1899" i="3"/>
  <c r="Y1905" i="3"/>
  <c r="AE1916" i="3"/>
  <c r="AE1920" i="3"/>
  <c r="V1935" i="3"/>
  <c r="AB1936" i="3"/>
  <c r="AB1946" i="3"/>
  <c r="Y1955" i="3"/>
  <c r="AE1969" i="3"/>
  <c r="Y1999" i="3"/>
  <c r="AB1817" i="3"/>
  <c r="Y1832" i="3"/>
  <c r="Y1838" i="3"/>
  <c r="AB1847" i="3"/>
  <c r="AE1856" i="3"/>
  <c r="V1871" i="3"/>
  <c r="Y1872" i="3"/>
  <c r="Y1873" i="3"/>
  <c r="Y1880" i="3"/>
  <c r="AB1881" i="3"/>
  <c r="AB1882" i="3"/>
  <c r="AB1890" i="3"/>
  <c r="V1895" i="3"/>
  <c r="Y1896" i="3"/>
  <c r="Y1897" i="3"/>
  <c r="Y1904" i="3"/>
  <c r="AB1905" i="3"/>
  <c r="AB1906" i="3"/>
  <c r="AB1914" i="3"/>
  <c r="V1919" i="3"/>
  <c r="Y1920" i="3"/>
  <c r="Y1921" i="3"/>
  <c r="Y1928" i="3"/>
  <c r="AB1929" i="3"/>
  <c r="AB1930" i="3"/>
  <c r="AB1938" i="3"/>
  <c r="V1948" i="3"/>
  <c r="AB1950" i="3"/>
  <c r="AE1951" i="3"/>
  <c r="AB1955" i="3"/>
  <c r="AB1965" i="3"/>
  <c r="V1973" i="3"/>
  <c r="V1982" i="3"/>
  <c r="Y1991" i="3"/>
  <c r="V1995" i="3"/>
  <c r="Y2000" i="3"/>
  <c r="AE1808" i="3"/>
  <c r="AB1823" i="3"/>
  <c r="Y1837" i="3"/>
  <c r="AB1846" i="3"/>
  <c r="AE1875" i="3"/>
  <c r="AE1891" i="3"/>
  <c r="AE1899" i="3"/>
  <c r="AE1915" i="3"/>
  <c r="AE1923" i="3"/>
  <c r="AE1939" i="3"/>
  <c r="Y1943" i="3"/>
  <c r="AE1946" i="3"/>
  <c r="AE1961" i="3"/>
  <c r="Y1964" i="3"/>
  <c r="AE1971" i="3"/>
  <c r="AE1975" i="3"/>
  <c r="AE1988" i="3"/>
  <c r="AE1997" i="3"/>
  <c r="V2003" i="3"/>
  <c r="C22" i="2"/>
  <c r="C21" i="2"/>
  <c r="AB1889" i="3"/>
  <c r="AE1890" i="3"/>
  <c r="Y1895" i="3"/>
  <c r="AB1904" i="3"/>
  <c r="V1910" i="3"/>
  <c r="AB1913" i="3"/>
  <c r="AE1914" i="3"/>
  <c r="Y1919" i="3"/>
  <c r="AB1928" i="3"/>
  <c r="V1934" i="3"/>
  <c r="AB1937" i="3"/>
  <c r="AE1938" i="3"/>
  <c r="AE1950" i="3"/>
  <c r="Y1953" i="3"/>
  <c r="AB1954" i="3"/>
  <c r="V1958" i="3"/>
  <c r="V1968" i="3"/>
  <c r="Y1969" i="3"/>
  <c r="AB1974" i="3"/>
  <c r="AB1978" i="3"/>
  <c r="Y1982" i="3"/>
  <c r="AB1991" i="3"/>
  <c r="AB2000" i="3"/>
  <c r="C20" i="2"/>
  <c r="V1864" i="3"/>
  <c r="V1865" i="3"/>
  <c r="AE1874" i="3"/>
  <c r="V1877" i="3"/>
  <c r="AE1898" i="3"/>
  <c r="V1901" i="3"/>
  <c r="AE1922" i="3"/>
  <c r="V1925" i="3"/>
  <c r="AB1943" i="3"/>
  <c r="V1947" i="3"/>
  <c r="AB1949" i="3"/>
  <c r="AB1964" i="3"/>
  <c r="V1972" i="3"/>
  <c r="Y1977" i="3"/>
  <c r="V1985" i="3"/>
  <c r="V1994" i="3"/>
  <c r="Y2003" i="3"/>
  <c r="V1876" i="3"/>
  <c r="AE1880" i="3"/>
  <c r="V1884" i="3"/>
  <c r="Y1886" i="3"/>
  <c r="AE1889" i="3"/>
  <c r="Y1893" i="3"/>
  <c r="AB1895" i="3"/>
  <c r="V1900" i="3"/>
  <c r="AE1904" i="3"/>
  <c r="V1908" i="3"/>
  <c r="Y1910" i="3"/>
  <c r="AE1913" i="3"/>
  <c r="Y1917" i="3"/>
  <c r="AB1919" i="3"/>
  <c r="V1924" i="3"/>
  <c r="AE1928" i="3"/>
  <c r="V1932" i="3"/>
  <c r="Y1934" i="3"/>
  <c r="AE1937" i="3"/>
  <c r="Y1941" i="3"/>
  <c r="AB1953" i="3"/>
  <c r="Y1958" i="3"/>
  <c r="V1967" i="3"/>
  <c r="Y1968" i="3"/>
  <c r="AE1970" i="3"/>
  <c r="AE1974" i="3"/>
  <c r="AE1983" i="3"/>
  <c r="AE1987" i="3"/>
  <c r="AE2000" i="3"/>
  <c r="V1875" i="3"/>
  <c r="V1899" i="3"/>
  <c r="V1923" i="3"/>
  <c r="AB1942" i="3"/>
  <c r="AE1949" i="3"/>
  <c r="Y1952" i="3"/>
  <c r="AE1964" i="3"/>
  <c r="AB1973" i="3"/>
  <c r="AB1977" i="3"/>
  <c r="V1980" i="3"/>
  <c r="Y1981" i="3"/>
  <c r="AB1986" i="3"/>
  <c r="AB1990" i="3"/>
  <c r="Y1994" i="3"/>
  <c r="AB2003" i="3"/>
  <c r="AB1878" i="3"/>
  <c r="V1883" i="3"/>
  <c r="Y1884" i="3"/>
  <c r="Y1885" i="3"/>
  <c r="Y1892" i="3"/>
  <c r="AB1893" i="3"/>
  <c r="AB1894" i="3"/>
  <c r="AB1902" i="3"/>
  <c r="V1907" i="3"/>
  <c r="Y1908" i="3"/>
  <c r="Y1909" i="3"/>
  <c r="Y1916" i="3"/>
  <c r="AB1917" i="3"/>
  <c r="AB1918" i="3"/>
  <c r="AB1926" i="3"/>
  <c r="V1931" i="3"/>
  <c r="Y1932" i="3"/>
  <c r="Y1933" i="3"/>
  <c r="Y1940" i="3"/>
  <c r="AB1941" i="3"/>
  <c r="V1946" i="3"/>
  <c r="V1956" i="3"/>
  <c r="Y1957" i="3"/>
  <c r="AE1959" i="3"/>
  <c r="V1961" i="3"/>
  <c r="Y1967" i="3"/>
  <c r="V1971" i="3"/>
  <c r="Y1976" i="3"/>
  <c r="V1984" i="3"/>
  <c r="Y1989" i="3"/>
  <c r="V1997" i="3"/>
  <c r="V1817" i="3"/>
  <c r="V1847" i="3"/>
  <c r="Y1856" i="3"/>
  <c r="Y1861" i="3"/>
  <c r="AE1879" i="3"/>
  <c r="AE1887" i="3"/>
  <c r="AE1903" i="3"/>
  <c r="AE1911" i="3"/>
  <c r="AE1927" i="3"/>
  <c r="AE1935" i="3"/>
  <c r="AB1952" i="3"/>
  <c r="AE1973" i="3"/>
  <c r="V1979" i="3"/>
  <c r="Y1980" i="3"/>
  <c r="AE1982" i="3"/>
  <c r="AE1986" i="3"/>
  <c r="AE1995" i="3"/>
  <c r="AE1999" i="3"/>
  <c r="AB1865" i="3"/>
  <c r="AE1868" i="3"/>
  <c r="V1874" i="3"/>
  <c r="AB1877" i="3"/>
  <c r="AE1878" i="3"/>
  <c r="Y1883" i="3"/>
  <c r="AB1892" i="3"/>
  <c r="V1898" i="3"/>
  <c r="AB1901" i="3"/>
  <c r="AE1902" i="3"/>
  <c r="Y1907" i="3"/>
  <c r="AB1916" i="3"/>
  <c r="V1922" i="3"/>
  <c r="AB1925" i="3"/>
  <c r="AE1926" i="3"/>
  <c r="Y1931" i="3"/>
  <c r="AB1940" i="3"/>
  <c r="Y1946" i="3"/>
  <c r="V1955" i="3"/>
  <c r="Y1956" i="3"/>
  <c r="V1960" i="3"/>
  <c r="AB1962" i="3"/>
  <c r="AE1963" i="3"/>
  <c r="AB1967" i="3"/>
  <c r="AB1976" i="3"/>
  <c r="AB1985" i="3"/>
  <c r="AB1989" i="3"/>
  <c r="V1992" i="3"/>
  <c r="Y1993" i="3"/>
  <c r="AB1998" i="3"/>
  <c r="AB2002" i="3"/>
  <c r="V1840" i="3"/>
  <c r="V1841" i="3"/>
  <c r="Y1850" i="3"/>
  <c r="AB1859" i="3"/>
  <c r="AE1886" i="3"/>
  <c r="V1889" i="3"/>
  <c r="AE1910" i="3"/>
  <c r="V1913" i="3"/>
  <c r="AE1934" i="3"/>
  <c r="V1937" i="3"/>
  <c r="V1944" i="3"/>
  <c r="AE1952" i="3"/>
  <c r="AE1958" i="3"/>
  <c r="V1970" i="3"/>
  <c r="Y1979" i="3"/>
  <c r="V1983" i="3"/>
  <c r="Y1988" i="3"/>
  <c r="V1996" i="3"/>
  <c r="Y2001" i="3"/>
  <c r="BD254" i="3" l="1"/>
  <c r="BD503" i="3"/>
  <c r="BD1288" i="3"/>
  <c r="BD10" i="3"/>
  <c r="BD1526" i="3"/>
  <c r="BD1667" i="3"/>
  <c r="BD1924" i="3"/>
  <c r="BD63" i="3"/>
  <c r="BD467" i="3"/>
  <c r="BD275" i="3"/>
  <c r="BD14" i="3"/>
  <c r="BD1016" i="3"/>
  <c r="BD13" i="3"/>
  <c r="BD8" i="3"/>
  <c r="BD65" i="3"/>
  <c r="BD567" i="3"/>
  <c r="BD1784" i="3"/>
  <c r="BD1712" i="3"/>
  <c r="BD278" i="3"/>
  <c r="BD1244" i="3"/>
  <c r="BD164" i="3"/>
  <c r="BD1992" i="3"/>
  <c r="BD19" i="3"/>
  <c r="BD35" i="3"/>
  <c r="BD1603" i="3"/>
  <c r="BD759" i="3"/>
  <c r="BD1869" i="3"/>
  <c r="BD1017" i="3"/>
  <c r="BD1699" i="3"/>
  <c r="BD1579" i="3"/>
  <c r="BD1468" i="3"/>
  <c r="BD1146" i="3"/>
  <c r="BD964" i="3"/>
  <c r="BD921" i="3"/>
  <c r="BD777" i="3"/>
  <c r="BD673" i="3"/>
  <c r="BD659" i="3"/>
  <c r="BD568" i="3"/>
  <c r="BD227" i="3"/>
  <c r="BD963" i="3"/>
  <c r="BD256" i="3"/>
  <c r="BD128" i="3"/>
  <c r="BD29" i="3"/>
  <c r="BD384" i="3"/>
  <c r="BD53" i="3"/>
  <c r="BD1735" i="3"/>
  <c r="BD935" i="3"/>
  <c r="BD627" i="3"/>
  <c r="BD140" i="3"/>
  <c r="BD268" i="3"/>
  <c r="BD46" i="3"/>
  <c r="BD7" i="3"/>
  <c r="BD1912" i="3"/>
  <c r="BD1595" i="3"/>
  <c r="BD1864" i="3"/>
  <c r="BD1383" i="3"/>
  <c r="BD133" i="3"/>
  <c r="BD123" i="3"/>
  <c r="BD18" i="3"/>
  <c r="BD1575" i="3"/>
  <c r="BD1639" i="3"/>
  <c r="BD1360" i="3"/>
  <c r="BD1325" i="3"/>
  <c r="BD1312" i="3"/>
  <c r="BD1204" i="3"/>
  <c r="BD1109" i="3"/>
  <c r="BD619" i="3"/>
  <c r="BD548" i="3"/>
  <c r="BD110" i="3"/>
  <c r="BD26" i="3"/>
  <c r="BD15" i="3"/>
  <c r="BD34" i="3"/>
  <c r="BD1348" i="3"/>
  <c r="BD1289" i="3"/>
  <c r="BD22" i="3"/>
  <c r="BD31" i="3"/>
  <c r="BD604" i="3"/>
  <c r="BD180" i="3"/>
  <c r="BD39" i="3"/>
  <c r="BD1456" i="3"/>
  <c r="BD789" i="3"/>
  <c r="BD751" i="3"/>
  <c r="BD323" i="3"/>
  <c r="BD421" i="3"/>
  <c r="BD1747" i="3"/>
  <c r="BD1944" i="3"/>
  <c r="BD1857" i="3"/>
  <c r="BD1571" i="3"/>
  <c r="BD1285" i="3"/>
  <c r="BD1034" i="3"/>
  <c r="BD934" i="3"/>
  <c r="BD806" i="3"/>
  <c r="BD515" i="3"/>
  <c r="BD539" i="3"/>
  <c r="BD379" i="3"/>
  <c r="BD352" i="3"/>
  <c r="BD38" i="3"/>
  <c r="BD21" i="3"/>
  <c r="BD75" i="3"/>
  <c r="BD1756" i="3"/>
  <c r="BD1409" i="3"/>
  <c r="BD1431" i="3"/>
  <c r="BD1253" i="3"/>
  <c r="BD1112" i="3"/>
  <c r="BD1176" i="3"/>
  <c r="BD1099" i="3"/>
  <c r="BD874" i="3"/>
  <c r="BD997" i="3"/>
  <c r="BD863" i="3"/>
  <c r="BD838" i="3"/>
  <c r="BD532" i="3"/>
  <c r="BD526" i="3"/>
  <c r="BD144" i="3"/>
  <c r="BD78" i="3"/>
  <c r="BD44" i="3"/>
  <c r="BD1876" i="3"/>
  <c r="BD1948" i="3"/>
  <c r="BD1476" i="3"/>
  <c r="BD1408" i="3"/>
  <c r="BD1424" i="3"/>
  <c r="BD1108" i="3"/>
  <c r="BD1097" i="3"/>
  <c r="BD528" i="3"/>
  <c r="BD621" i="3"/>
  <c r="BD41" i="3"/>
  <c r="BD1600" i="3"/>
  <c r="BD1354" i="3"/>
  <c r="BD878" i="3"/>
  <c r="BD524" i="3"/>
  <c r="BD588" i="3"/>
  <c r="BD232" i="3"/>
  <c r="BD296" i="3"/>
  <c r="BD1495" i="3"/>
  <c r="BD1582" i="3"/>
  <c r="BD1155" i="3"/>
  <c r="BD1224" i="3"/>
  <c r="BD367" i="3"/>
  <c r="BD156" i="3"/>
  <c r="BD195" i="3"/>
  <c r="BD120" i="3"/>
  <c r="BD1810" i="3"/>
  <c r="BD1252" i="3"/>
  <c r="BD1331" i="3"/>
  <c r="BD1306" i="3"/>
  <c r="BD1175" i="3"/>
  <c r="BD946" i="3"/>
  <c r="BD808" i="3"/>
  <c r="BD1083" i="3"/>
  <c r="BD762" i="3"/>
  <c r="BD487" i="3"/>
  <c r="BD167" i="3"/>
  <c r="BD124" i="3"/>
  <c r="BD1805" i="3"/>
  <c r="BD1908" i="3"/>
  <c r="BD680" i="3"/>
  <c r="BD27" i="3"/>
  <c r="BD104" i="3"/>
  <c r="BD1602" i="3"/>
  <c r="BD1089" i="3"/>
  <c r="BD1305" i="3"/>
  <c r="BD1143" i="3"/>
  <c r="BD915" i="3"/>
  <c r="BD196" i="3"/>
  <c r="BD51" i="3"/>
  <c r="BD1324" i="3"/>
  <c r="BD1311" i="3"/>
  <c r="BD899" i="3"/>
  <c r="BD9" i="3"/>
  <c r="BD715" i="3"/>
  <c r="BD452" i="3"/>
  <c r="BD1947" i="3"/>
  <c r="BD1788" i="3"/>
  <c r="BD1691" i="3"/>
  <c r="BD1590" i="3"/>
  <c r="BD1638" i="3"/>
  <c r="BD1373" i="3"/>
  <c r="BD1323" i="3"/>
  <c r="BD1336" i="3"/>
  <c r="BD1168" i="3"/>
  <c r="BD1196" i="3"/>
  <c r="BD1121" i="3"/>
  <c r="BD1010" i="3"/>
  <c r="BD728" i="3"/>
  <c r="BD842" i="3"/>
  <c r="BD699" i="3"/>
  <c r="BD556" i="3"/>
  <c r="BD324" i="3"/>
  <c r="BD390" i="3"/>
  <c r="BD1955" i="3"/>
  <c r="BD1979" i="3"/>
  <c r="BD1936" i="3"/>
  <c r="BD1723" i="3"/>
  <c r="BD1631" i="3"/>
  <c r="BD1428" i="3"/>
  <c r="BD1444" i="3"/>
  <c r="BD1264" i="3"/>
  <c r="BD1308" i="3"/>
  <c r="BD1133" i="3"/>
  <c r="BD1032" i="3"/>
  <c r="BD1087" i="3"/>
  <c r="BD1027" i="3"/>
  <c r="BD690" i="3"/>
  <c r="BD492" i="3"/>
  <c r="BD403" i="3"/>
  <c r="BD288" i="3"/>
  <c r="BD59" i="3"/>
  <c r="BD203" i="3"/>
  <c r="BD11" i="3"/>
  <c r="BD1686" i="3"/>
  <c r="BD1664" i="3"/>
  <c r="BD1524" i="3"/>
  <c r="BD1445" i="3"/>
  <c r="BD1594" i="3"/>
  <c r="BD1381" i="3"/>
  <c r="BD1355" i="3"/>
  <c r="BD1029" i="3"/>
  <c r="BD1259" i="3"/>
  <c r="BD993" i="3"/>
  <c r="BD692" i="3"/>
  <c r="BD987" i="3"/>
  <c r="BD683" i="3"/>
  <c r="BD691" i="3"/>
  <c r="BD746" i="3"/>
  <c r="BD431" i="3"/>
  <c r="BD506" i="3"/>
  <c r="BD587" i="3"/>
  <c r="BD261" i="3"/>
  <c r="BD6" i="3"/>
  <c r="BD119" i="3"/>
  <c r="BD12" i="3"/>
  <c r="BD5" i="3"/>
  <c r="BD1937" i="3"/>
  <c r="BD1839" i="3"/>
  <c r="BD1743" i="3"/>
  <c r="BD1666" i="3"/>
  <c r="BD1636" i="3"/>
  <c r="BD1531" i="3"/>
  <c r="BD1523" i="3"/>
  <c r="BD1439" i="3"/>
  <c r="BD1481" i="3"/>
  <c r="BD1328" i="3"/>
  <c r="BD1243" i="3"/>
  <c r="BD1170" i="3"/>
  <c r="BD1059" i="3"/>
  <c r="BD1063" i="3"/>
  <c r="BD844" i="3"/>
  <c r="BD1142" i="3"/>
  <c r="BD916" i="3"/>
  <c r="BD531" i="3"/>
  <c r="BD750" i="3"/>
  <c r="BD573" i="3"/>
  <c r="BD544" i="3"/>
  <c r="BD143" i="3"/>
  <c r="BD226" i="3"/>
  <c r="BD83" i="3"/>
  <c r="BD84" i="3"/>
  <c r="BD1913" i="3"/>
  <c r="BD1874" i="3"/>
  <c r="BD1931" i="3"/>
  <c r="BD1910" i="3"/>
  <c r="BD1906" i="3"/>
  <c r="BD1789" i="3"/>
  <c r="BD1826" i="3"/>
  <c r="BD1736" i="3"/>
  <c r="BD1707" i="3"/>
  <c r="BD1644" i="3"/>
  <c r="BD1717" i="3"/>
  <c r="BD1746" i="3"/>
  <c r="BD1911" i="3"/>
  <c r="BD1680" i="3"/>
  <c r="BD1661" i="3"/>
  <c r="BD1648" i="3"/>
  <c r="BD1525" i="3"/>
  <c r="BD1551" i="3"/>
  <c r="BD1496" i="3"/>
  <c r="BD1509" i="3"/>
  <c r="BD1461" i="3"/>
  <c r="BD1488" i="3"/>
  <c r="BD1304" i="3"/>
  <c r="BD1402" i="3"/>
  <c r="BD1250" i="3"/>
  <c r="BD1260" i="3"/>
  <c r="BD1100" i="3"/>
  <c r="BD1163" i="3"/>
  <c r="BD1193" i="3"/>
  <c r="BD1064" i="3"/>
  <c r="BD1053" i="3"/>
  <c r="BD1284" i="3"/>
  <c r="BD1082" i="3"/>
  <c r="BD1061" i="3"/>
  <c r="BD1104" i="3"/>
  <c r="BD971" i="3"/>
  <c r="BD985" i="3"/>
  <c r="BD955" i="3"/>
  <c r="BD969" i="3"/>
  <c r="BD932" i="3"/>
  <c r="BD799" i="3"/>
  <c r="BD920" i="3"/>
  <c r="BD790" i="3"/>
  <c r="BD684" i="3"/>
  <c r="BD697" i="3"/>
  <c r="BD508" i="3"/>
  <c r="BD370" i="3"/>
  <c r="BD644" i="3"/>
  <c r="BD480" i="3"/>
  <c r="BD459" i="3"/>
  <c r="BD460" i="3"/>
  <c r="BD688" i="3"/>
  <c r="BD307" i="3"/>
  <c r="BD365" i="3"/>
  <c r="BD437" i="3"/>
  <c r="BD309" i="3"/>
  <c r="BD113" i="3"/>
  <c r="BD386" i="3"/>
  <c r="BD74" i="3"/>
  <c r="BD30" i="3"/>
  <c r="BD64" i="3"/>
  <c r="BD125" i="3"/>
  <c r="BD148" i="3"/>
  <c r="BD270" i="3"/>
  <c r="BD322" i="3"/>
  <c r="BD547" i="3"/>
  <c r="BD66" i="3"/>
  <c r="BD1916" i="3"/>
  <c r="BD1971" i="3"/>
  <c r="BD1967" i="3"/>
  <c r="BD1994" i="3"/>
  <c r="BD1958" i="3"/>
  <c r="BD1895" i="3"/>
  <c r="BD1851" i="3"/>
  <c r="BD1991" i="3"/>
  <c r="BD1765" i="3"/>
  <c r="BD1774" i="3"/>
  <c r="BD1695" i="3"/>
  <c r="BD1643" i="3"/>
  <c r="BD1684" i="3"/>
  <c r="BD1668" i="3"/>
  <c r="BD1635" i="3"/>
  <c r="BD1619" i="3"/>
  <c r="BD1464" i="3"/>
  <c r="BD1172" i="3"/>
  <c r="BD1395" i="3"/>
  <c r="BD1225" i="3"/>
  <c r="BD1144" i="3"/>
  <c r="BD922" i="3"/>
  <c r="BD968" i="3"/>
  <c r="BD771" i="3"/>
  <c r="BD897" i="3"/>
  <c r="BD895" i="3"/>
  <c r="BD885" i="3"/>
  <c r="BD646" i="3"/>
  <c r="BD407" i="3"/>
  <c r="BD602" i="3"/>
  <c r="BD223" i="3"/>
  <c r="BD151" i="3"/>
  <c r="BD149" i="3"/>
  <c r="BD315" i="3"/>
  <c r="BD397" i="3"/>
  <c r="BD86" i="3"/>
  <c r="BD417" i="3"/>
  <c r="BD91" i="3"/>
  <c r="BD189" i="3"/>
  <c r="BD289" i="3"/>
  <c r="BD453" i="3"/>
  <c r="BD465" i="3"/>
  <c r="BD514" i="3"/>
  <c r="BD512" i="3"/>
  <c r="BD593" i="3"/>
  <c r="BD827" i="3"/>
  <c r="BD870" i="3"/>
  <c r="BD858" i="3"/>
  <c r="BD973" i="3"/>
  <c r="BD1075" i="3"/>
  <c r="BD948" i="3"/>
  <c r="BD1055" i="3"/>
  <c r="BD1151" i="3"/>
  <c r="BD1150" i="3"/>
  <c r="BD1346" i="3"/>
  <c r="BD1470" i="3"/>
  <c r="BD1322" i="3"/>
  <c r="BD1438" i="3"/>
  <c r="BD1442" i="3"/>
  <c r="BD1410" i="3"/>
  <c r="BD1510" i="3"/>
  <c r="BD1529" i="3"/>
  <c r="BD1793" i="3"/>
  <c r="BD1749" i="3"/>
  <c r="BD1917" i="3"/>
  <c r="BD36" i="3"/>
  <c r="BD1883" i="3"/>
  <c r="BD1953" i="3"/>
  <c r="BD1872" i="3"/>
  <c r="BD1845" i="3"/>
  <c r="BD1693" i="3"/>
  <c r="BD1652" i="3"/>
  <c r="BD1615" i="3"/>
  <c r="BD1433" i="3"/>
  <c r="BD1171" i="3"/>
  <c r="BD1265" i="3"/>
  <c r="BD1203" i="3"/>
  <c r="BD1333" i="3"/>
  <c r="BD996" i="3"/>
  <c r="BD1167" i="3"/>
  <c r="BD774" i="3"/>
  <c r="BD783" i="3"/>
  <c r="BD732" i="3"/>
  <c r="BD636" i="3"/>
  <c r="BD624" i="3"/>
  <c r="BD475" i="3"/>
  <c r="BD358" i="3"/>
  <c r="BD448" i="3"/>
  <c r="BD339" i="3"/>
  <c r="BD292" i="3"/>
  <c r="BD216" i="3"/>
  <c r="BD28" i="3"/>
  <c r="BD115" i="3"/>
  <c r="BD207" i="3"/>
  <c r="BD229" i="3"/>
  <c r="BD326" i="3"/>
  <c r="BD447" i="3"/>
  <c r="BD157" i="3"/>
  <c r="BD182" i="3"/>
  <c r="BD433" i="3"/>
  <c r="BD99" i="3"/>
  <c r="BD190" i="3"/>
  <c r="BD581" i="3"/>
  <c r="BD578" i="3"/>
  <c r="BD596" i="3"/>
  <c r="BD530" i="3"/>
  <c r="BD859" i="3"/>
  <c r="BD655" i="3"/>
  <c r="BD797" i="3"/>
  <c r="BD857" i="3"/>
  <c r="BD1072" i="3"/>
  <c r="BD1263" i="3"/>
  <c r="BD965" i="3"/>
  <c r="BD1006" i="3"/>
  <c r="BD1186" i="3"/>
  <c r="BD1197" i="3"/>
  <c r="BD1483" i="3"/>
  <c r="BD1505" i="3"/>
  <c r="BD1414" i="3"/>
  <c r="BD1447" i="3"/>
  <c r="BD1422" i="3"/>
  <c r="BD1645" i="3"/>
  <c r="BD54" i="3"/>
  <c r="BD763" i="3"/>
  <c r="BD215" i="3"/>
  <c r="BD97" i="3"/>
  <c r="BD1604" i="3"/>
  <c r="BD1219" i="3"/>
  <c r="BD1335" i="3"/>
  <c r="BD1060" i="3"/>
  <c r="BD1035" i="3"/>
  <c r="BD866" i="3"/>
  <c r="BD781" i="3"/>
  <c r="BD264" i="3"/>
  <c r="BD114" i="3"/>
  <c r="BD17" i="3"/>
  <c r="BD803" i="3"/>
  <c r="BD234" i="3"/>
  <c r="F54" i="3"/>
  <c r="C54" i="3"/>
  <c r="BD169" i="3"/>
  <c r="BD246" i="3"/>
  <c r="BD559" i="3"/>
  <c r="BD855" i="3"/>
  <c r="BD773" i="3"/>
  <c r="BD1071" i="3"/>
  <c r="BD1342" i="3"/>
  <c r="BD1399" i="3"/>
  <c r="BD1689" i="3"/>
  <c r="BD1708" i="3"/>
  <c r="BD1927" i="3"/>
  <c r="BD1905" i="3"/>
  <c r="BD1996" i="3"/>
  <c r="BD1886" i="3"/>
  <c r="BD1795" i="3"/>
  <c r="BD1493" i="3"/>
  <c r="BD1507" i="3"/>
  <c r="BD1380" i="3"/>
  <c r="BD1206" i="3"/>
  <c r="BD685" i="3"/>
  <c r="BD600" i="3"/>
  <c r="BD274" i="3"/>
  <c r="BD436" i="3"/>
  <c r="BD408" i="3"/>
  <c r="BD294" i="3"/>
  <c r="BD331" i="3"/>
  <c r="BD279" i="3"/>
  <c r="BD695" i="3"/>
  <c r="BD881" i="3"/>
  <c r="BD924" i="3"/>
  <c r="BD889" i="3"/>
  <c r="BD788" i="3"/>
  <c r="BD825" i="3"/>
  <c r="BD1038" i="3"/>
  <c r="BD1145" i="3"/>
  <c r="BD984" i="3"/>
  <c r="BD1057" i="3"/>
  <c r="BD815" i="3"/>
  <c r="BD1140" i="3"/>
  <c r="BD1158" i="3"/>
  <c r="BD1237" i="3"/>
  <c r="BD1127" i="3"/>
  <c r="BD1341" i="3"/>
  <c r="BD1388" i="3"/>
  <c r="BD1188" i="3"/>
  <c r="BD1326" i="3"/>
  <c r="BD1434" i="3"/>
  <c r="BD1556" i="3"/>
  <c r="BD1552" i="3"/>
  <c r="BD1511" i="3"/>
  <c r="BD1532" i="3"/>
  <c r="BD1681" i="3"/>
  <c r="BD1672" i="3"/>
  <c r="BD1727" i="3"/>
  <c r="BD1721" i="3"/>
  <c r="BD1704" i="3"/>
  <c r="BD1709" i="3"/>
  <c r="BD1761" i="3"/>
  <c r="BD1738" i="3"/>
  <c r="BD1921" i="3"/>
  <c r="BD1978" i="3"/>
  <c r="BD1964" i="3"/>
  <c r="BD1941" i="3"/>
  <c r="BD1854" i="3"/>
  <c r="BD1929" i="3"/>
  <c r="BD1975" i="3"/>
  <c r="BD1961" i="3"/>
  <c r="BD1865" i="3"/>
  <c r="BD1995" i="3"/>
  <c r="BD1815" i="3"/>
  <c r="BD1835" i="3"/>
  <c r="BD1896" i="3"/>
  <c r="BD1940" i="3"/>
  <c r="BD1787" i="3"/>
  <c r="BD1767" i="3"/>
  <c r="BD1806" i="3"/>
  <c r="BD1775" i="3"/>
  <c r="BD1663" i="3"/>
  <c r="BD1690" i="3"/>
  <c r="BD1660" i="3"/>
  <c r="BD1597" i="3"/>
  <c r="BD1528" i="3"/>
  <c r="BD1432" i="3"/>
  <c r="BD1463" i="3"/>
  <c r="BD1585" i="3"/>
  <c r="BD1384" i="3"/>
  <c r="BD1443" i="3"/>
  <c r="BD1479" i="3"/>
  <c r="BD1357" i="3"/>
  <c r="BD1220" i="3"/>
  <c r="BD1147" i="3"/>
  <c r="BD1287" i="3"/>
  <c r="BD1307" i="3"/>
  <c r="BD1376" i="3"/>
  <c r="BD1353" i="3"/>
  <c r="BD1199" i="3"/>
  <c r="BD1115" i="3"/>
  <c r="BD1228" i="3"/>
  <c r="BD1258" i="3"/>
  <c r="BD1229" i="3"/>
  <c r="BD959" i="3"/>
  <c r="BD1030" i="3"/>
  <c r="BD947" i="3"/>
  <c r="BD1111" i="3"/>
  <c r="BD1051" i="3"/>
  <c r="BD887" i="3"/>
  <c r="BD757" i="3"/>
  <c r="BD902" i="3"/>
  <c r="BD883" i="3"/>
  <c r="BD839" i="3"/>
  <c r="BD775" i="3"/>
  <c r="BD483" i="3"/>
  <c r="BD787" i="3"/>
  <c r="BD640" i="3"/>
  <c r="BD647" i="3"/>
  <c r="BD770" i="3"/>
  <c r="BD622" i="3"/>
  <c r="BD496" i="3"/>
  <c r="BD583" i="3"/>
  <c r="BD478" i="3"/>
  <c r="BD455" i="3"/>
  <c r="BD623" i="3"/>
  <c r="BD848" i="3"/>
  <c r="BD571" i="3"/>
  <c r="BD527" i="3"/>
  <c r="BD240" i="3"/>
  <c r="BD338" i="3"/>
  <c r="BD549" i="3"/>
  <c r="BD427" i="3"/>
  <c r="BD479" i="3"/>
  <c r="BD165" i="3"/>
  <c r="BD166" i="3"/>
  <c r="BD366" i="3"/>
  <c r="BD252" i="3"/>
  <c r="BD419" i="3"/>
  <c r="BD293" i="3"/>
  <c r="BD245" i="3"/>
  <c r="BD199" i="3"/>
  <c r="BD428" i="3"/>
  <c r="BD202" i="3"/>
  <c r="BD106" i="3"/>
  <c r="BD105" i="3"/>
  <c r="BD4" i="3"/>
  <c r="BD1968" i="3"/>
  <c r="BD1860" i="3"/>
  <c r="BD1009" i="3"/>
  <c r="BD336" i="3"/>
  <c r="BD511" i="3"/>
  <c r="BD1387" i="3"/>
  <c r="BD1646" i="3"/>
  <c r="BD1642" i="3"/>
  <c r="BD1878" i="3"/>
  <c r="BD1467" i="3"/>
  <c r="BD1415" i="3"/>
  <c r="BD628" i="3"/>
  <c r="BD335" i="3"/>
  <c r="BD354" i="3"/>
  <c r="BD1923" i="3"/>
  <c r="BD1900" i="3"/>
  <c r="BD1972" i="3"/>
  <c r="BD1892" i="3"/>
  <c r="BD1829" i="3"/>
  <c r="BD1783" i="3"/>
  <c r="BD1771" i="3"/>
  <c r="BD1683" i="3"/>
  <c r="BD1656" i="3"/>
  <c r="BD1718" i="3"/>
  <c r="BD1627" i="3"/>
  <c r="BD1607" i="3"/>
  <c r="BD1601" i="3"/>
  <c r="BD1566" i="3"/>
  <c r="BD1361" i="3"/>
  <c r="BD1534" i="3"/>
  <c r="BD1472" i="3"/>
  <c r="BD1513" i="3"/>
  <c r="BD1455" i="3"/>
  <c r="BD1514" i="3"/>
  <c r="BD1437" i="3"/>
  <c r="BD1301" i="3"/>
  <c r="BD1475" i="3"/>
  <c r="BD1337" i="3"/>
  <c r="BD1573" i="3"/>
  <c r="BD1332" i="3"/>
  <c r="BD1281" i="3"/>
  <c r="BD1159" i="3"/>
  <c r="BD1195" i="3"/>
  <c r="BD1207" i="3"/>
  <c r="BD1169" i="3"/>
  <c r="BD1208" i="3"/>
  <c r="BD1123" i="3"/>
  <c r="BD1092" i="3"/>
  <c r="BD928" i="3"/>
  <c r="BD1122" i="3"/>
  <c r="BD919" i="3"/>
  <c r="BD975" i="3"/>
  <c r="BD841" i="3"/>
  <c r="BD735" i="3"/>
  <c r="BD898" i="3"/>
  <c r="BD704" i="3"/>
  <c r="BD833" i="3"/>
  <c r="BD776" i="3"/>
  <c r="BD639" i="3"/>
  <c r="BD769" i="3"/>
  <c r="BD836" i="3"/>
  <c r="BD753" i="3"/>
  <c r="BD664" i="3"/>
  <c r="BD520" i="3"/>
  <c r="BD574" i="3"/>
  <c r="BD620" i="3"/>
  <c r="BD585" i="3"/>
  <c r="BD554" i="3"/>
  <c r="BD442" i="3"/>
  <c r="BD239" i="3"/>
  <c r="BD155" i="3"/>
  <c r="BD251" i="3"/>
  <c r="BD276" i="3"/>
  <c r="BD316" i="3"/>
  <c r="BD1110" i="3"/>
  <c r="BD802" i="3"/>
  <c r="BD748" i="3"/>
  <c r="BD1046" i="3"/>
  <c r="BD979" i="3"/>
  <c r="BD1362" i="3"/>
  <c r="BD1658" i="3"/>
  <c r="BD1951" i="3"/>
  <c r="BD1889" i="3"/>
  <c r="BD1154" i="3"/>
  <c r="BD563" i="3"/>
  <c r="BD172" i="3"/>
  <c r="BD533" i="3"/>
  <c r="BD1983" i="3"/>
  <c r="BD1899" i="3"/>
  <c r="BD1823" i="3"/>
  <c r="BD1611" i="3"/>
  <c r="BD1421" i="3"/>
  <c r="BD1451" i="3"/>
  <c r="BD1088" i="3"/>
  <c r="BD1201" i="3"/>
  <c r="BD1166" i="3"/>
  <c r="BD1106" i="3"/>
  <c r="BD927" i="3"/>
  <c r="BD1379" i="3"/>
  <c r="BD970" i="3"/>
  <c r="BD938" i="3"/>
  <c r="BD832" i="3"/>
  <c r="BD747" i="3"/>
  <c r="BD652" i="3"/>
  <c r="BD817" i="3"/>
  <c r="BD1194" i="3"/>
  <c r="BD663" i="3"/>
  <c r="BD519" i="3"/>
  <c r="BD767" i="3"/>
  <c r="BD495" i="3"/>
  <c r="BD592" i="3"/>
  <c r="BD488" i="3"/>
  <c r="BD687" i="3"/>
  <c r="BD490" i="3"/>
  <c r="BD346" i="3"/>
  <c r="BD491" i="3"/>
  <c r="BD507" i="3"/>
  <c r="BD394" i="3"/>
  <c r="BD208" i="3"/>
  <c r="BD380" i="3"/>
  <c r="BD404" i="3"/>
  <c r="BD382" i="3"/>
  <c r="BD451" i="3"/>
  <c r="BD23" i="3"/>
  <c r="BD162" i="3"/>
  <c r="BD40" i="3"/>
  <c r="BD277" i="3"/>
  <c r="BD494" i="3"/>
  <c r="BD92" i="3"/>
  <c r="BD138" i="3"/>
  <c r="BD347" i="3"/>
  <c r="BD233" i="3"/>
  <c r="BD313" i="3"/>
  <c r="BD486" i="3"/>
  <c r="BD301" i="3"/>
  <c r="BD461" i="3"/>
  <c r="BD135" i="3"/>
  <c r="BD236" i="3"/>
  <c r="BD334" i="3"/>
  <c r="BD327" i="3"/>
  <c r="BD517" i="3"/>
  <c r="BD502" i="3"/>
  <c r="BD534" i="3"/>
  <c r="BD607" i="3"/>
  <c r="BD564" i="3"/>
  <c r="BD629" i="3"/>
  <c r="BD522" i="3"/>
  <c r="BD658" i="3"/>
  <c r="BD865" i="3"/>
  <c r="BD641" i="3"/>
  <c r="BD718" i="3"/>
  <c r="BD712" i="3"/>
  <c r="BD990" i="3"/>
  <c r="BD739" i="3"/>
  <c r="BD32" i="3"/>
  <c r="BD1518" i="3"/>
  <c r="BD1248" i="3"/>
  <c r="BD796" i="3"/>
  <c r="BD406" i="3"/>
  <c r="BD220" i="3"/>
  <c r="BD353" i="3"/>
  <c r="BD1291" i="3"/>
  <c r="BD1544" i="3"/>
  <c r="BD1626" i="3"/>
  <c r="BD1867" i="3"/>
  <c r="BD1998" i="3"/>
  <c r="BD1853" i="3"/>
  <c r="BD1887" i="3"/>
  <c r="BD1202" i="3"/>
  <c r="BD440" i="3"/>
  <c r="BD454" i="3"/>
  <c r="BD689" i="3"/>
  <c r="BD1982" i="3"/>
  <c r="BD1801" i="3"/>
  <c r="BD1930" i="3"/>
  <c r="BD1792" i="3"/>
  <c r="BD1821" i="3"/>
  <c r="BD1655" i="3"/>
  <c r="BD1804" i="3"/>
  <c r="BD1722" i="3"/>
  <c r="BD1587" i="3"/>
  <c r="BD1485" i="3"/>
  <c r="BD1300" i="3"/>
  <c r="BD1330" i="3"/>
  <c r="BD1283" i="3"/>
  <c r="BD1329" i="3"/>
  <c r="BD1271" i="3"/>
  <c r="BD1970" i="3"/>
  <c r="BD1841" i="3"/>
  <c r="BD1960" i="3"/>
  <c r="BD1956" i="3"/>
  <c r="BD1875" i="3"/>
  <c r="BD1973" i="3"/>
  <c r="BD1919" i="3"/>
  <c r="BD1800" i="3"/>
  <c r="BD1949" i="3"/>
  <c r="BD1808" i="3"/>
  <c r="BD1966" i="3"/>
  <c r="BD1811" i="3"/>
  <c r="BD1731" i="3"/>
  <c r="BD1856" i="3"/>
  <c r="BD1766" i="3"/>
  <c r="BD1748" i="3"/>
  <c r="BD1711" i="3"/>
  <c r="BD1734" i="3"/>
  <c r="BD1647" i="3"/>
  <c r="BD1650" i="3"/>
  <c r="BD1574" i="3"/>
  <c r="BD1596" i="3"/>
  <c r="BD1484" i="3"/>
  <c r="BD1407" i="3"/>
  <c r="BD1359" i="3"/>
  <c r="BD1427" i="3"/>
  <c r="BD1420" i="3"/>
  <c r="BD1516" i="3"/>
  <c r="BD1349" i="3"/>
  <c r="BD1299" i="3"/>
  <c r="BD1487" i="3"/>
  <c r="BD1275" i="3"/>
  <c r="BD1276" i="3"/>
  <c r="BD1491" i="3"/>
  <c r="BD1135" i="3"/>
  <c r="BD1317" i="3"/>
  <c r="BD1200" i="3"/>
  <c r="BD1162" i="3"/>
  <c r="BD1280" i="3"/>
  <c r="BD923" i="3"/>
  <c r="BD977" i="3"/>
  <c r="BD1018" i="3"/>
  <c r="BD910" i="3"/>
  <c r="BD1309" i="3"/>
  <c r="BD1086" i="3"/>
  <c r="BD1008" i="3"/>
  <c r="BD1062" i="3"/>
  <c r="BD1105" i="3"/>
  <c r="BD1002" i="3"/>
  <c r="BD1098" i="3"/>
  <c r="BD723" i="3"/>
  <c r="BD868" i="3"/>
  <c r="BD845" i="3"/>
  <c r="BD580" i="3"/>
  <c r="BD745" i="3"/>
  <c r="BD635" i="3"/>
  <c r="BD651" i="3"/>
  <c r="BD603" i="3"/>
  <c r="BD551" i="3"/>
  <c r="BD576" i="3"/>
  <c r="BD543" i="3"/>
  <c r="BD343" i="3"/>
  <c r="BD476" i="3"/>
  <c r="BD328" i="3"/>
  <c r="BD443" i="3"/>
  <c r="BD77" i="3"/>
  <c r="BD389" i="3"/>
  <c r="BD378" i="3"/>
  <c r="BD244" i="3"/>
  <c r="BD310" i="3"/>
  <c r="BD228" i="3"/>
  <c r="BD311" i="3"/>
  <c r="BD387" i="3"/>
  <c r="BD458" i="3"/>
  <c r="BD150" i="3"/>
  <c r="BD147" i="3"/>
  <c r="BD109" i="3"/>
  <c r="BD16" i="3"/>
  <c r="BD1877" i="3"/>
  <c r="BD1809" i="3"/>
  <c r="BD168" i="3"/>
  <c r="BD420" i="3"/>
  <c r="BD819" i="3"/>
  <c r="BD1863" i="3"/>
  <c r="BD982" i="3"/>
  <c r="BD1840" i="3"/>
  <c r="BD1898" i="3"/>
  <c r="BD1847" i="3"/>
  <c r="BD1946" i="3"/>
  <c r="BD1907" i="3"/>
  <c r="BD1932" i="3"/>
  <c r="BD1934" i="3"/>
  <c r="BD2003" i="3"/>
  <c r="BD1935" i="3"/>
  <c r="BD1943" i="3"/>
  <c r="BD1859" i="3"/>
  <c r="BD1852" i="3"/>
  <c r="BD1882" i="3"/>
  <c r="BD1794" i="3"/>
  <c r="BD1814" i="3"/>
  <c r="BD1651" i="3"/>
  <c r="BD1832" i="3"/>
  <c r="BD1632" i="3"/>
  <c r="BD1591" i="3"/>
  <c r="BD1692" i="3"/>
  <c r="BD1563" i="3"/>
  <c r="BD1715" i="3"/>
  <c r="BD1567" i="3"/>
  <c r="BD1637" i="3"/>
  <c r="BD1576" i="3"/>
  <c r="BD1397" i="3"/>
  <c r="BD1440" i="3"/>
  <c r="BD1494" i="3"/>
  <c r="BD1310" i="3"/>
  <c r="BD1554" i="3"/>
  <c r="BD1499" i="3"/>
  <c r="BD1436" i="3"/>
  <c r="BD1452" i="3"/>
  <c r="BD1226" i="3"/>
  <c r="BD1227" i="3"/>
  <c r="BD1134" i="3"/>
  <c r="BD1077" i="3"/>
  <c r="BD1273" i="3"/>
  <c r="BD976" i="3"/>
  <c r="BD820" i="3"/>
  <c r="BD1230" i="3"/>
  <c r="BD1033" i="3"/>
  <c r="BD952" i="3"/>
  <c r="BD886" i="3"/>
  <c r="BD867" i="3"/>
  <c r="BD1084" i="3"/>
  <c r="BD764" i="3"/>
  <c r="BD879" i="3"/>
  <c r="BD711" i="3"/>
  <c r="BD579" i="3"/>
  <c r="BD884" i="3"/>
  <c r="BD716" i="3"/>
  <c r="BD807" i="3"/>
  <c r="BD611" i="3"/>
  <c r="BD586" i="3"/>
  <c r="BD671" i="3"/>
  <c r="BD439" i="3"/>
  <c r="BD499" i="3"/>
  <c r="BD361" i="3"/>
  <c r="BD391" i="3"/>
  <c r="BD363" i="3"/>
  <c r="BD295" i="3"/>
  <c r="BD71" i="3"/>
  <c r="BD355" i="3"/>
  <c r="BD171" i="3"/>
  <c r="BD204" i="3"/>
  <c r="BD179" i="3"/>
  <c r="BD320" i="3"/>
  <c r="BD175" i="3"/>
  <c r="BD206" i="3"/>
  <c r="BD160" i="3"/>
  <c r="BD146" i="3"/>
  <c r="BD145" i="3"/>
  <c r="BD141" i="3"/>
  <c r="BD411" i="3"/>
  <c r="BD218" i="3"/>
  <c r="BD381" i="3"/>
  <c r="BD302" i="3"/>
  <c r="BD416" i="3"/>
  <c r="BD582" i="3"/>
  <c r="BD177" i="3"/>
  <c r="BD238" i="3"/>
  <c r="BD359" i="3"/>
  <c r="BD330" i="3"/>
  <c r="BD450" i="3"/>
  <c r="BD558" i="3"/>
  <c r="BD557" i="3"/>
  <c r="BD914" i="3"/>
  <c r="BD1862" i="3"/>
  <c r="BD1257" i="3"/>
  <c r="BD242" i="3"/>
  <c r="BD653" i="3"/>
  <c r="BD779" i="3"/>
  <c r="BD1050" i="3"/>
  <c r="BD1119" i="3"/>
  <c r="BD1187" i="3"/>
  <c r="BD1671" i="3"/>
  <c r="BD1922" i="3"/>
  <c r="BD1385" i="3"/>
  <c r="BD1358" i="3"/>
  <c r="BD1261" i="3"/>
  <c r="BD989" i="3"/>
  <c r="BD880" i="3"/>
  <c r="BD1817" i="3"/>
  <c r="BD1871" i="3"/>
  <c r="BD1807" i="3"/>
  <c r="BD1782" i="3"/>
  <c r="BD1759" i="3"/>
  <c r="BD1780" i="3"/>
  <c r="BD1720" i="3"/>
  <c r="BD1755" i="3"/>
  <c r="BD1688" i="3"/>
  <c r="BD1640" i="3"/>
  <c r="BD1608" i="3"/>
  <c r="BD1790" i="3"/>
  <c r="BD1542" i="3"/>
  <c r="BD1570" i="3"/>
  <c r="BD1572" i="3"/>
  <c r="BD1396" i="3"/>
  <c r="BD1372" i="3"/>
  <c r="BD1347" i="3"/>
  <c r="BD1548" i="3"/>
  <c r="BD1286" i="3"/>
  <c r="BD1413" i="3"/>
  <c r="BD1232" i="3"/>
  <c r="BD1449" i="3"/>
  <c r="BD1356" i="3"/>
  <c r="BD1282" i="3"/>
  <c r="BD1132" i="3"/>
  <c r="BD1076" i="3"/>
  <c r="BD1165" i="3"/>
  <c r="BD892" i="3"/>
  <c r="BD1153" i="3"/>
  <c r="BD951" i="3"/>
  <c r="BD956" i="3"/>
  <c r="BD988" i="3"/>
  <c r="BD875" i="3"/>
  <c r="BD1052" i="3"/>
  <c r="BD801" i="3"/>
  <c r="BD856" i="3"/>
  <c r="BD758" i="3"/>
  <c r="BD722" i="3"/>
  <c r="BD719" i="3"/>
  <c r="BD696" i="3"/>
  <c r="BD795" i="3"/>
  <c r="BD616" i="3"/>
  <c r="BD472" i="3"/>
  <c r="BD672" i="3"/>
  <c r="BD591" i="3"/>
  <c r="BD477" i="3"/>
  <c r="BD523" i="3"/>
  <c r="BD540" i="3"/>
  <c r="BD418" i="3"/>
  <c r="BD584" i="3"/>
  <c r="BD648" i="3"/>
  <c r="BD668" i="3"/>
  <c r="BD572" i="3"/>
  <c r="BD388" i="3"/>
  <c r="BD243" i="3"/>
  <c r="BD434" i="3"/>
  <c r="BD271" i="3"/>
  <c r="BD291" i="3"/>
  <c r="BD87" i="3"/>
  <c r="BD25" i="3"/>
  <c r="BD185" i="3"/>
  <c r="BD717" i="3"/>
  <c r="BD230" i="3"/>
  <c r="BD161" i="3"/>
  <c r="BD173" i="3"/>
  <c r="BD158" i="3"/>
  <c r="BD142" i="3"/>
  <c r="BD422" i="3"/>
  <c r="BD266" i="3"/>
  <c r="BD409" i="3"/>
  <c r="BD342" i="3"/>
  <c r="BD425" i="3"/>
  <c r="BD290" i="3"/>
  <c r="BD178" i="3"/>
  <c r="BD241" i="3"/>
  <c r="BD374" i="3"/>
  <c r="BD348" i="3"/>
  <c r="BD463" i="3"/>
  <c r="C52" i="3"/>
  <c r="BD1515" i="3"/>
  <c r="BD1190" i="3"/>
  <c r="BD829" i="3"/>
  <c r="BD804" i="3"/>
  <c r="BD853" i="3"/>
  <c r="BD813" i="3"/>
  <c r="BD1985" i="3"/>
  <c r="BD1599" i="3"/>
  <c r="BD1460" i="3"/>
  <c r="BD1448" i="3"/>
  <c r="BD484" i="3"/>
  <c r="BD1997" i="3"/>
  <c r="BD1980" i="3"/>
  <c r="BD1884" i="3"/>
  <c r="BD1925" i="3"/>
  <c r="BD1888" i="3"/>
  <c r="BD1920" i="3"/>
  <c r="BD1812" i="3"/>
  <c r="BD1760" i="3"/>
  <c r="BD1724" i="3"/>
  <c r="BD1786" i="3"/>
  <c r="BD1675" i="3"/>
  <c r="BD1620" i="3"/>
  <c r="BD1539" i="3"/>
  <c r="BD1530" i="3"/>
  <c r="BD1618" i="3"/>
  <c r="BD1555" i="3"/>
  <c r="BD1519" i="3"/>
  <c r="BD1419" i="3"/>
  <c r="BD1371" i="3"/>
  <c r="BD1578" i="3"/>
  <c r="BD1473" i="3"/>
  <c r="BD1469" i="3"/>
  <c r="BD1401" i="3"/>
  <c r="BD1457" i="3"/>
  <c r="BD1500" i="3"/>
  <c r="BD1412" i="3"/>
  <c r="BD1382" i="3"/>
  <c r="BD1378" i="3"/>
  <c r="BD1231" i="3"/>
  <c r="BD1352" i="3"/>
  <c r="BD1418" i="3"/>
  <c r="BD1274" i="3"/>
  <c r="BD1113" i="3"/>
  <c r="BD1114" i="3"/>
  <c r="BD1205" i="3"/>
  <c r="BD1107" i="3"/>
  <c r="BD891" i="3"/>
  <c r="BD1068" i="3"/>
  <c r="BD998" i="3"/>
  <c r="BD862" i="3"/>
  <c r="BD1024" i="3"/>
  <c r="BD957" i="3"/>
  <c r="BD1028" i="3"/>
  <c r="BD1058" i="3"/>
  <c r="BD986" i="3"/>
  <c r="BD1026" i="3"/>
  <c r="BD698" i="3"/>
  <c r="BD710" i="3"/>
  <c r="BD733" i="3"/>
  <c r="BD714" i="3"/>
  <c r="BD871" i="3"/>
  <c r="BD686" i="3"/>
  <c r="BD681" i="3"/>
  <c r="BD615" i="3"/>
  <c r="BD471" i="3"/>
  <c r="BD537" i="3"/>
  <c r="BD669" i="3"/>
  <c r="BD670" i="3"/>
  <c r="BD634" i="3"/>
  <c r="BD525" i="3"/>
  <c r="BD645" i="3"/>
  <c r="BD535" i="3"/>
  <c r="BD287" i="3"/>
  <c r="BD337" i="3"/>
  <c r="BD300" i="3"/>
  <c r="BD341" i="3"/>
  <c r="BD304" i="3"/>
  <c r="BD308" i="3"/>
  <c r="BD297" i="3"/>
  <c r="BD368" i="3"/>
  <c r="BD410" i="3"/>
  <c r="BD152" i="3"/>
  <c r="BD257" i="3"/>
  <c r="BD205" i="3"/>
  <c r="BD174" i="3"/>
  <c r="BD217" i="3"/>
  <c r="BD170" i="3"/>
  <c r="BD103" i="3"/>
  <c r="BD211" i="3"/>
  <c r="BD267" i="3"/>
  <c r="F52" i="3"/>
  <c r="BD1277" i="3"/>
  <c r="BD1716" i="3"/>
  <c r="BD1662" i="3"/>
  <c r="BD1527" i="3"/>
  <c r="BD1598" i="3"/>
  <c r="BD1480" i="3"/>
  <c r="BD1334" i="3"/>
  <c r="BD1041" i="3"/>
  <c r="BD1183" i="3"/>
  <c r="BD1184" i="3"/>
  <c r="BD1249" i="3"/>
  <c r="BD1069" i="3"/>
  <c r="BD850" i="3"/>
  <c r="BD939" i="3"/>
  <c r="BD974" i="3"/>
  <c r="BD950" i="3"/>
  <c r="BD940" i="3"/>
  <c r="BD1025" i="3"/>
  <c r="BD734" i="3"/>
  <c r="BD1023" i="3"/>
  <c r="BD911" i="3"/>
  <c r="BD1036" i="3"/>
  <c r="BD752" i="3"/>
  <c r="BD675" i="3"/>
  <c r="BD835" i="3"/>
  <c r="BD650" i="3"/>
  <c r="BD633" i="3"/>
  <c r="BD575" i="3"/>
  <c r="BD489" i="3"/>
  <c r="BD631" i="3"/>
  <c r="BD430" i="3"/>
  <c r="BD280" i="3"/>
  <c r="BD192" i="3"/>
  <c r="BD415" i="3"/>
  <c r="BD299" i="3"/>
  <c r="BD116" i="3"/>
  <c r="BD37" i="3"/>
  <c r="BD129" i="3"/>
  <c r="BD102" i="3"/>
  <c r="BD1649" i="3"/>
  <c r="BD1377" i="3"/>
  <c r="BD209" i="3"/>
  <c r="BD1687" i="3"/>
  <c r="BD1659" i="3"/>
  <c r="BD1984" i="3"/>
  <c r="BD1901" i="3"/>
  <c r="BD1959" i="3"/>
  <c r="BD1772" i="3"/>
  <c r="BD1850" i="3"/>
  <c r="BD1694" i="3"/>
  <c r="BD1719" i="3"/>
  <c r="BD1521" i="3"/>
  <c r="BD1506" i="3"/>
  <c r="BD1492" i="3"/>
  <c r="BD1425" i="3"/>
  <c r="BD1406" i="3"/>
  <c r="BD1403" i="3"/>
  <c r="BD1040" i="3"/>
  <c r="BD1101" i="3"/>
  <c r="BD1192" i="3"/>
  <c r="BD1321" i="3"/>
  <c r="BD1065" i="3"/>
  <c r="BD1130" i="3"/>
  <c r="BD1256" i="3"/>
  <c r="BD1085" i="3"/>
  <c r="BD1005" i="3"/>
  <c r="BD1093" i="3"/>
  <c r="BD981" i="3"/>
  <c r="BD933" i="3"/>
  <c r="BD958" i="3"/>
  <c r="BD791" i="3"/>
  <c r="BD837" i="3"/>
  <c r="BD814" i="3"/>
  <c r="BD826" i="3"/>
  <c r="BD740" i="3"/>
  <c r="BD782" i="3"/>
  <c r="BD903" i="3"/>
  <c r="BD821" i="3"/>
  <c r="BD904" i="3"/>
  <c r="BD643" i="3"/>
  <c r="BD538" i="3"/>
  <c r="BD667" i="3"/>
  <c r="BD555" i="3"/>
  <c r="BD595" i="3"/>
  <c r="BD438" i="3"/>
  <c r="BD424" i="3"/>
  <c r="BD632" i="3"/>
  <c r="BD191" i="3"/>
  <c r="BD504" i="3"/>
  <c r="BD80" i="3"/>
  <c r="BD247" i="3"/>
  <c r="BD33" i="3"/>
  <c r="BD212" i="3"/>
  <c r="BD58" i="3"/>
  <c r="BD383" i="3"/>
  <c r="BD255" i="3"/>
  <c r="BD318" i="3"/>
  <c r="BD325" i="3"/>
  <c r="BD231" i="3"/>
  <c r="BD248" i="3"/>
  <c r="BD68" i="3"/>
  <c r="BD100" i="3"/>
  <c r="BD197" i="3"/>
  <c r="BD60" i="3"/>
  <c r="F55" i="3"/>
  <c r="C55" i="3"/>
  <c r="BD222" i="3"/>
  <c r="BD319" i="3"/>
  <c r="BD356" i="3"/>
  <c r="BD509" i="3"/>
  <c r="BD385" i="3"/>
  <c r="BD317" i="3"/>
  <c r="BD210" i="3"/>
  <c r="BD446" i="3"/>
  <c r="BD426" i="3"/>
  <c r="BD462" i="3"/>
  <c r="BD351" i="3"/>
  <c r="BD111" i="3"/>
  <c r="BD193" i="3"/>
  <c r="BD332" i="3"/>
  <c r="BD281" i="3"/>
  <c r="BD444" i="3"/>
  <c r="BD601" i="3"/>
  <c r="BD597" i="3"/>
  <c r="BD566" i="3"/>
  <c r="BD552" i="3"/>
  <c r="BD466" i="3"/>
  <c r="BD900" i="3"/>
  <c r="BD656" i="3"/>
  <c r="BD706" i="3"/>
  <c r="BD905" i="3"/>
  <c r="BD805" i="3"/>
  <c r="BD708" i="3"/>
  <c r="BD876" i="3"/>
  <c r="BD682" i="3"/>
  <c r="BD725" i="3"/>
  <c r="BD893" i="3"/>
  <c r="BD1039" i="3"/>
  <c r="BD1178" i="3"/>
  <c r="BD840" i="3"/>
  <c r="BD999" i="3"/>
  <c r="BD1080" i="3"/>
  <c r="BD798" i="3"/>
  <c r="BD980" i="3"/>
  <c r="BD818" i="3"/>
  <c r="BD1019" i="3"/>
  <c r="BD1239" i="3"/>
  <c r="BD1164" i="3"/>
  <c r="BD1290" i="3"/>
  <c r="BD1241" i="3"/>
  <c r="BD1128" i="3"/>
  <c r="BD1198" i="3"/>
  <c r="BD1497" i="3"/>
  <c r="BD1272" i="3"/>
  <c r="BD1222" i="3"/>
  <c r="BD1212" i="3"/>
  <c r="BD1343" i="3"/>
  <c r="BD1209" i="3"/>
  <c r="BD1504" i="3"/>
  <c r="BD1482" i="3"/>
  <c r="BD1490" i="3"/>
  <c r="BD1446" i="3"/>
  <c r="BD1565" i="3"/>
  <c r="BD1553" i="3"/>
  <c r="BD1512" i="3"/>
  <c r="BD1533" i="3"/>
  <c r="BD1654" i="3"/>
  <c r="BD1609" i="3"/>
  <c r="BD1673" i="3"/>
  <c r="BD1758" i="3"/>
  <c r="BD1777" i="3"/>
  <c r="BD1705" i="3"/>
  <c r="BD1751" i="3"/>
  <c r="BD1802" i="3"/>
  <c r="BD1798" i="3"/>
  <c r="BD1828" i="3"/>
  <c r="BD1824" i="3"/>
  <c r="BD1894" i="3"/>
  <c r="BD1952" i="3"/>
  <c r="BD1855" i="3"/>
  <c r="BD1965" i="3"/>
  <c r="BD1987" i="3"/>
  <c r="BD24" i="3"/>
  <c r="BD153" i="3"/>
  <c r="BD273" i="3"/>
  <c r="BD181" i="3"/>
  <c r="BD55" i="3"/>
  <c r="BD312" i="3"/>
  <c r="BD250" i="3"/>
  <c r="BD186" i="3"/>
  <c r="BD43" i="3"/>
  <c r="BD258" i="3"/>
  <c r="BD398" i="3"/>
  <c r="BD560" i="3"/>
  <c r="BD52" i="3"/>
  <c r="BD464" i="3"/>
  <c r="BD321" i="3"/>
  <c r="BD224" i="3"/>
  <c r="BD468" i="3"/>
  <c r="BD456" i="3"/>
  <c r="BD518" i="3"/>
  <c r="BD377" i="3"/>
  <c r="BD235" i="3"/>
  <c r="BD333" i="3"/>
  <c r="BD282" i="3"/>
  <c r="BD445" i="3"/>
  <c r="BD609" i="3"/>
  <c r="BD513" i="3"/>
  <c r="BD569" i="3"/>
  <c r="BD553" i="3"/>
  <c r="BD562" i="3"/>
  <c r="BD474" i="3"/>
  <c r="BD657" i="3"/>
  <c r="BD823" i="3"/>
  <c r="BD638" i="3"/>
  <c r="BD849" i="3"/>
  <c r="BD709" i="3"/>
  <c r="BD917" i="3"/>
  <c r="BD738" i="3"/>
  <c r="BD765" i="3"/>
  <c r="BD906" i="3"/>
  <c r="BD941" i="3"/>
  <c r="BD992" i="3"/>
  <c r="BD1001" i="3"/>
  <c r="BD1000" i="3"/>
  <c r="BD1125" i="3"/>
  <c r="BD877" i="3"/>
  <c r="BD1020" i="3"/>
  <c r="BD872" i="3"/>
  <c r="BD943" i="3"/>
  <c r="BD1246" i="3"/>
  <c r="BD1185" i="3"/>
  <c r="BD1117" i="3"/>
  <c r="BD1251" i="3"/>
  <c r="BD1129" i="3"/>
  <c r="BD1266" i="3"/>
  <c r="BD1161" i="3"/>
  <c r="BD1295" i="3"/>
  <c r="BD1254" i="3"/>
  <c r="BD1213" i="3"/>
  <c r="BD1426" i="3"/>
  <c r="BD1221" i="3"/>
  <c r="BD1547" i="3"/>
  <c r="BD1327" i="3"/>
  <c r="BD1498" i="3"/>
  <c r="BD1459" i="3"/>
  <c r="BD1536" i="3"/>
  <c r="BD1561" i="3"/>
  <c r="BD1550" i="3"/>
  <c r="BD1535" i="3"/>
  <c r="BD1730" i="3"/>
  <c r="BD1622" i="3"/>
  <c r="BD1674" i="3"/>
  <c r="BD1605" i="3"/>
  <c r="BD1848" i="3"/>
  <c r="BD1706" i="3"/>
  <c r="BD1752" i="3"/>
  <c r="BD1820" i="3"/>
  <c r="BD1737" i="3"/>
  <c r="BD1861" i="3"/>
  <c r="BD1833" i="3"/>
  <c r="BD1902" i="3"/>
  <c r="BD1885" i="3"/>
  <c r="BD1890" i="3"/>
  <c r="BD1945" i="3"/>
  <c r="BD1999" i="3"/>
  <c r="BD121" i="3"/>
  <c r="BD62" i="3"/>
  <c r="BD79" i="3"/>
  <c r="BD94" i="3"/>
  <c r="BD127" i="3"/>
  <c r="BD85" i="3"/>
  <c r="BD780" i="3"/>
  <c r="BD1066" i="3"/>
  <c r="BD760" i="3"/>
  <c r="BD960" i="3"/>
  <c r="BD1013" i="3"/>
  <c r="BD1012" i="3"/>
  <c r="BD1173" i="3"/>
  <c r="BD894" i="3"/>
  <c r="BD1048" i="3"/>
  <c r="BD873" i="3"/>
  <c r="BD978" i="3"/>
  <c r="BD1262" i="3"/>
  <c r="BD1189" i="3"/>
  <c r="BD1138" i="3"/>
  <c r="BD1007" i="3"/>
  <c r="BD1148" i="3"/>
  <c r="BD1292" i="3"/>
  <c r="BD1235" i="3"/>
  <c r="BD1314" i="3"/>
  <c r="BD1269" i="3"/>
  <c r="BD1214" i="3"/>
  <c r="BD1458" i="3"/>
  <c r="BD1233" i="3"/>
  <c r="BD1338" i="3"/>
  <c r="BD1375" i="3"/>
  <c r="BD1589" i="3"/>
  <c r="BD1502" i="3"/>
  <c r="BD1621" i="3"/>
  <c r="BD1543" i="3"/>
  <c r="BD1559" i="3"/>
  <c r="BD1537" i="3"/>
  <c r="BD1625" i="3"/>
  <c r="BD1657" i="3"/>
  <c r="BD1676" i="3"/>
  <c r="BD1653" i="3"/>
  <c r="BD1697" i="3"/>
  <c r="BD1710" i="3"/>
  <c r="BD1753" i="3"/>
  <c r="BD1739" i="3"/>
  <c r="BD1819" i="3"/>
  <c r="BD1897" i="3"/>
  <c r="BD1842" i="3"/>
  <c r="BD1918" i="3"/>
  <c r="BD1909" i="3"/>
  <c r="BD1914" i="3"/>
  <c r="BD1957" i="3"/>
  <c r="BD163" i="3"/>
  <c r="BD126" i="3"/>
  <c r="BD76" i="3"/>
  <c r="BD93" i="3"/>
  <c r="BD132" i="3"/>
  <c r="BD371" i="3"/>
  <c r="BD101" i="3"/>
  <c r="BD139" i="3"/>
  <c r="BD400" i="3"/>
  <c r="BD265" i="3"/>
  <c r="BD344" i="3"/>
  <c r="BD590" i="3"/>
  <c r="BD340" i="3"/>
  <c r="BD485" i="3"/>
  <c r="BD176" i="3"/>
  <c r="BD237" i="3"/>
  <c r="BD349" i="3"/>
  <c r="BD329" i="3"/>
  <c r="BD441" i="3"/>
  <c r="BD545" i="3"/>
  <c r="BD542" i="3"/>
  <c r="BD614" i="3"/>
  <c r="BD594" i="3"/>
  <c r="BD481" i="3"/>
  <c r="BD570" i="3"/>
  <c r="BD660" i="3"/>
  <c r="BD649" i="3"/>
  <c r="BD677" i="3"/>
  <c r="BD761" i="3"/>
  <c r="BD713" i="3"/>
  <c r="BD726" i="3"/>
  <c r="BD800" i="3"/>
  <c r="BD793" i="3"/>
  <c r="BD749" i="3"/>
  <c r="BD830" i="3"/>
  <c r="BD1003" i="3"/>
  <c r="BD1044" i="3"/>
  <c r="BD1316" i="3"/>
  <c r="BD931" i="3"/>
  <c r="BD913" i="3"/>
  <c r="BD1074" i="3"/>
  <c r="BD890" i="3"/>
  <c r="BD1004" i="3"/>
  <c r="BD1298" i="3"/>
  <c r="BD1238" i="3"/>
  <c r="BD1293" i="3"/>
  <c r="BD1031" i="3"/>
  <c r="BD1191" i="3"/>
  <c r="BD1390" i="3"/>
  <c r="BD1296" i="3"/>
  <c r="BD1319" i="3"/>
  <c r="BD1270" i="3"/>
  <c r="BD1215" i="3"/>
  <c r="BD1471" i="3"/>
  <c r="BD1245" i="3"/>
  <c r="BD1386" i="3"/>
  <c r="BD1400" i="3"/>
  <c r="BD1364" i="3"/>
  <c r="BD1549" i="3"/>
  <c r="BD1545" i="3"/>
  <c r="BD1560" i="3"/>
  <c r="BD1580" i="3"/>
  <c r="BD1568" i="3"/>
  <c r="BD1682" i="3"/>
  <c r="BD1641" i="3"/>
  <c r="BD1677" i="3"/>
  <c r="BD1696" i="3"/>
  <c r="BD1698" i="3"/>
  <c r="BD1713" i="3"/>
  <c r="BD1762" i="3"/>
  <c r="BD1740" i="3"/>
  <c r="BD1779" i="3"/>
  <c r="BD1827" i="3"/>
  <c r="BD1858" i="3"/>
  <c r="BD1926" i="3"/>
  <c r="BD1933" i="3"/>
  <c r="BD1938" i="3"/>
  <c r="BD1969" i="3"/>
  <c r="BD159" i="3"/>
  <c r="BD107" i="3"/>
  <c r="BD435" i="3"/>
  <c r="BD73" i="3"/>
  <c r="BD249" i="3"/>
  <c r="BD45" i="3"/>
  <c r="BD112" i="3"/>
  <c r="BD536" i="3"/>
  <c r="BD612" i="3"/>
  <c r="BD529" i="3"/>
  <c r="BD618" i="3"/>
  <c r="BD661" i="3"/>
  <c r="BD679" i="3"/>
  <c r="BD918" i="3"/>
  <c r="BD785" i="3"/>
  <c r="BD729" i="3"/>
  <c r="BD727" i="3"/>
  <c r="BD846" i="3"/>
  <c r="BD831" i="3"/>
  <c r="BD755" i="3"/>
  <c r="BD882" i="3"/>
  <c r="BD1014" i="3"/>
  <c r="BD1070" i="3"/>
  <c r="BD936" i="3"/>
  <c r="BD967" i="3"/>
  <c r="BD930" i="3"/>
  <c r="BD1124" i="3"/>
  <c r="BD908" i="3"/>
  <c r="BD1015" i="3"/>
  <c r="BD1160" i="3"/>
  <c r="BD1242" i="3"/>
  <c r="BD1090" i="3"/>
  <c r="BD1102" i="3"/>
  <c r="BD1236" i="3"/>
  <c r="BD1501" i="3"/>
  <c r="BD1315" i="3"/>
  <c r="BD1345" i="3"/>
  <c r="BD1294" i="3"/>
  <c r="BD1216" i="3"/>
  <c r="BD1541" i="3"/>
  <c r="BD1302" i="3"/>
  <c r="BD1423" i="3"/>
  <c r="BD1411" i="3"/>
  <c r="BD1365" i="3"/>
  <c r="BD1363" i="3"/>
  <c r="BD1562" i="3"/>
  <c r="BD1581" i="3"/>
  <c r="BD1517" i="3"/>
  <c r="BD1569" i="3"/>
  <c r="BD1624" i="3"/>
  <c r="BD1701" i="3"/>
  <c r="BD1670" i="3"/>
  <c r="BD1778" i="3"/>
  <c r="BD1700" i="3"/>
  <c r="BD1754" i="3"/>
  <c r="BD1750" i="3"/>
  <c r="BD1741" i="3"/>
  <c r="BD1797" i="3"/>
  <c r="BD1838" i="3"/>
  <c r="BD1870" i="3"/>
  <c r="BD1942" i="3"/>
  <c r="BD1976" i="3"/>
  <c r="BD1988" i="3"/>
  <c r="BD1981" i="3"/>
  <c r="BD298" i="3"/>
  <c r="BD90" i="3"/>
  <c r="BD70" i="3"/>
  <c r="BD598" i="3"/>
  <c r="BD617" i="3"/>
  <c r="BD469" i="3"/>
  <c r="BD626" i="3"/>
  <c r="BD577" i="3"/>
  <c r="BD666" i="3"/>
  <c r="BD707" i="3"/>
  <c r="BD693" i="3"/>
  <c r="BD493" i="3"/>
  <c r="BD822" i="3"/>
  <c r="BD730" i="3"/>
  <c r="BD741" i="3"/>
  <c r="BD869" i="3"/>
  <c r="BD851" i="3"/>
  <c r="BD812" i="3"/>
  <c r="BD901" i="3"/>
  <c r="BD925" i="3"/>
  <c r="BD1126" i="3"/>
  <c r="BD953" i="3"/>
  <c r="BD994" i="3"/>
  <c r="BD949" i="3"/>
  <c r="BD754" i="3"/>
  <c r="BD909" i="3"/>
  <c r="BD1047" i="3"/>
  <c r="BD1120" i="3"/>
  <c r="BD1297" i="3"/>
  <c r="BD1091" i="3"/>
  <c r="BD1103" i="3"/>
  <c r="BD1240" i="3"/>
  <c r="BD1116" i="3"/>
  <c r="BD1340" i="3"/>
  <c r="BD1393" i="3"/>
  <c r="BD1392" i="3"/>
  <c r="BD1217" i="3"/>
  <c r="BD1584" i="3"/>
  <c r="BD1350" i="3"/>
  <c r="BD1430" i="3"/>
  <c r="BD1441" i="3"/>
  <c r="BD1366" i="3"/>
  <c r="BD1398" i="3"/>
  <c r="BD1588" i="3"/>
  <c r="BD1606" i="3"/>
  <c r="BD1520" i="3"/>
  <c r="BD1616" i="3"/>
  <c r="BD1726" i="3"/>
  <c r="BD1634" i="3"/>
  <c r="BD1732" i="3"/>
  <c r="BD1685" i="3"/>
  <c r="BD1702" i="3"/>
  <c r="BD1770" i="3"/>
  <c r="BD1768" i="3"/>
  <c r="BD1742" i="3"/>
  <c r="BD1904" i="3"/>
  <c r="BD1866" i="3"/>
  <c r="BD1773" i="3"/>
  <c r="BD1963" i="3"/>
  <c r="BD1989" i="3"/>
  <c r="BD2001" i="3"/>
  <c r="BD1993" i="3"/>
  <c r="BD88" i="3"/>
  <c r="BD272" i="3"/>
  <c r="BD89" i="3"/>
  <c r="BD50" i="3"/>
  <c r="BD117" i="3"/>
  <c r="F53" i="3"/>
  <c r="C53" i="3"/>
  <c r="BD429" i="3"/>
  <c r="BD314" i="3"/>
  <c r="BD457" i="3"/>
  <c r="BD362" i="3"/>
  <c r="BD432" i="3"/>
  <c r="BD350" i="3"/>
  <c r="BD183" i="3"/>
  <c r="BD283" i="3"/>
  <c r="BD375" i="3"/>
  <c r="BD373" i="3"/>
  <c r="BD482" i="3"/>
  <c r="BD608" i="3"/>
  <c r="BD357" i="3"/>
  <c r="BD565" i="3"/>
  <c r="BD630" i="3"/>
  <c r="BD625" i="3"/>
  <c r="BD662" i="3"/>
  <c r="BD720" i="3"/>
  <c r="BD694" i="3"/>
  <c r="BD541" i="3"/>
  <c r="BD828" i="3"/>
  <c r="BD731" i="3"/>
  <c r="BD742" i="3"/>
  <c r="BD888" i="3"/>
  <c r="BD942" i="3"/>
  <c r="BD792" i="3"/>
  <c r="BD961" i="3"/>
  <c r="BD991" i="3"/>
  <c r="BD1174" i="3"/>
  <c r="BD972" i="3"/>
  <c r="BD1022" i="3"/>
  <c r="BD966" i="3"/>
  <c r="BD766" i="3"/>
  <c r="BD926" i="3"/>
  <c r="BD1067" i="3"/>
  <c r="BD1141" i="3"/>
  <c r="BD1078" i="3"/>
  <c r="BD1094" i="3"/>
  <c r="BD1149" i="3"/>
  <c r="BD1391" i="3"/>
  <c r="BD1136" i="3"/>
  <c r="BD1404" i="3"/>
  <c r="BD1223" i="3"/>
  <c r="BD1454" i="3"/>
  <c r="BD1218" i="3"/>
  <c r="BD1614" i="3"/>
  <c r="BD1394" i="3"/>
  <c r="BD1478" i="3"/>
  <c r="BD1503" i="3"/>
  <c r="BD1367" i="3"/>
  <c r="BD1538" i="3"/>
  <c r="BD1450" i="3"/>
  <c r="BD1453" i="3"/>
  <c r="BD1577" i="3"/>
  <c r="BD1617" i="3"/>
  <c r="BD1592" i="3"/>
  <c r="BD1679" i="3"/>
  <c r="BD1669" i="3"/>
  <c r="BD1725" i="3"/>
  <c r="BD1703" i="3"/>
  <c r="BD1776" i="3"/>
  <c r="BD1769" i="3"/>
  <c r="BD1744" i="3"/>
  <c r="BD1954" i="3"/>
  <c r="BD1843" i="3"/>
  <c r="BD1831" i="3"/>
  <c r="BD1977" i="3"/>
  <c r="BD2002" i="3"/>
  <c r="BD1844" i="3"/>
  <c r="BD1950" i="3"/>
  <c r="BD269" i="3"/>
  <c r="BD49" i="3"/>
  <c r="BD108" i="3"/>
  <c r="BD82" i="3"/>
  <c r="BD372" i="3"/>
  <c r="BD219" i="3"/>
  <c r="BD194" i="3"/>
  <c r="BD253" i="3"/>
  <c r="BD201" i="3"/>
  <c r="BD136" i="3"/>
  <c r="BD345" i="3"/>
  <c r="BD303" i="3"/>
  <c r="BD364" i="3"/>
  <c r="BD449" i="3"/>
  <c r="BD405" i="3"/>
  <c r="BD184" i="3"/>
  <c r="BD284" i="3"/>
  <c r="BD402" i="3"/>
  <c r="BD401" i="3"/>
  <c r="BD505" i="3"/>
  <c r="BD674" i="3"/>
  <c r="BD360" i="3"/>
  <c r="BD606" i="3"/>
  <c r="BD497" i="3"/>
  <c r="BD703" i="3"/>
  <c r="BD665" i="3"/>
  <c r="BD896" i="3"/>
  <c r="BD642" i="3"/>
  <c r="BD589" i="3"/>
  <c r="BD864" i="3"/>
  <c r="BD744" i="3"/>
  <c r="BD743" i="3"/>
  <c r="BD907" i="3"/>
  <c r="BD724" i="3"/>
  <c r="BD854" i="3"/>
  <c r="BD736" i="3"/>
  <c r="BD834" i="3"/>
  <c r="BD1389" i="3"/>
  <c r="BD983" i="3"/>
  <c r="BD1042" i="3"/>
  <c r="BD1021" i="3"/>
  <c r="BD778" i="3"/>
  <c r="BD944" i="3"/>
  <c r="BD1073" i="3"/>
  <c r="BD1152" i="3"/>
  <c r="BD1079" i="3"/>
  <c r="BD1095" i="3"/>
  <c r="BD1179" i="3"/>
  <c r="BD1210" i="3"/>
  <c r="BD1156" i="3"/>
  <c r="BD1558" i="3"/>
  <c r="BD1255" i="3"/>
  <c r="BD1180" i="3"/>
  <c r="BD1268" i="3"/>
  <c r="BD1303" i="3"/>
  <c r="BD1405" i="3"/>
  <c r="BD1586" i="3"/>
  <c r="BD1546" i="3"/>
  <c r="BD1368" i="3"/>
  <c r="BD1540" i="3"/>
  <c r="BD1462" i="3"/>
  <c r="BD1465" i="3"/>
  <c r="BD1630" i="3"/>
  <c r="BD1628" i="3"/>
  <c r="BD1593" i="3"/>
  <c r="BD1733" i="3"/>
  <c r="BD1728" i="3"/>
  <c r="BD1757" i="3"/>
  <c r="BD1714" i="3"/>
  <c r="BD1796" i="3"/>
  <c r="BD1799" i="3"/>
  <c r="BD1745" i="3"/>
  <c r="BD1785" i="3"/>
  <c r="BD2000" i="3"/>
  <c r="BD1837" i="3"/>
  <c r="BD1990" i="3"/>
  <c r="BD1891" i="3"/>
  <c r="BD1846" i="3"/>
  <c r="BD1962" i="3"/>
  <c r="BD134" i="3"/>
  <c r="BD57" i="3"/>
  <c r="BD81" i="3"/>
  <c r="BD48" i="3"/>
  <c r="BD376" i="3"/>
  <c r="BD213" i="3"/>
  <c r="BD221" i="3"/>
  <c r="BD131" i="3"/>
  <c r="BD67" i="3"/>
  <c r="BD95" i="3"/>
  <c r="BD260" i="3"/>
  <c r="BD225" i="3"/>
  <c r="BD137" i="3"/>
  <c r="BD369" i="3"/>
  <c r="BD305" i="3"/>
  <c r="BD392" i="3"/>
  <c r="BD521" i="3"/>
  <c r="BD561" i="3"/>
  <c r="BD187" i="3"/>
  <c r="BD285" i="3"/>
  <c r="BD413" i="3"/>
  <c r="BD412" i="3"/>
  <c r="BD516" i="3"/>
  <c r="BD500" i="3"/>
  <c r="BD470" i="3"/>
  <c r="BD613" i="3"/>
  <c r="BD510" i="3"/>
  <c r="BD721" i="3"/>
  <c r="BD702" i="3"/>
  <c r="BD654" i="3"/>
  <c r="BD678" i="3"/>
  <c r="BD637" i="3"/>
  <c r="BD784" i="3"/>
  <c r="BD768" i="3"/>
  <c r="BD794" i="3"/>
  <c r="BD700" i="3"/>
  <c r="BD756" i="3"/>
  <c r="BD860" i="3"/>
  <c r="BD737" i="3"/>
  <c r="BD1037" i="3"/>
  <c r="BD937" i="3"/>
  <c r="BD1011" i="3"/>
  <c r="BD1049" i="3"/>
  <c r="BD912" i="3"/>
  <c r="BD810" i="3"/>
  <c r="BD945" i="3"/>
  <c r="BD995" i="3"/>
  <c r="BD1177" i="3"/>
  <c r="BD1118" i="3"/>
  <c r="BD1096" i="3"/>
  <c r="BD1211" i="3"/>
  <c r="BD1267" i="3"/>
  <c r="BD1157" i="3"/>
  <c r="BD1583" i="3"/>
  <c r="BD1339" i="3"/>
  <c r="BD1181" i="3"/>
  <c r="BD1279" i="3"/>
  <c r="BD1351" i="3"/>
  <c r="BD1416" i="3"/>
  <c r="BD1429" i="3"/>
  <c r="BD1564" i="3"/>
  <c r="BD1369" i="3"/>
  <c r="BD1508" i="3"/>
  <c r="BD1474" i="3"/>
  <c r="BD1477" i="3"/>
  <c r="BD1633" i="3"/>
  <c r="BD1612" i="3"/>
  <c r="BD1610" i="3"/>
  <c r="BD1678" i="3"/>
  <c r="BD1665" i="3"/>
  <c r="BD1764" i="3"/>
  <c r="BD1763" i="3"/>
  <c r="BD1803" i="3"/>
  <c r="BD1873" i="3"/>
  <c r="BD1816" i="3"/>
  <c r="BD1791" i="3"/>
  <c r="BD1825" i="3"/>
  <c r="BD1879" i="3"/>
  <c r="BD1868" i="3"/>
  <c r="BD1915" i="3"/>
  <c r="BD1849" i="3"/>
  <c r="BD1974" i="3"/>
  <c r="BD259" i="3"/>
  <c r="BD262" i="3"/>
  <c r="BD72" i="3"/>
  <c r="BD47" i="3"/>
  <c r="BD56" i="3"/>
  <c r="BD122" i="3"/>
  <c r="BD399" i="3"/>
  <c r="BD154" i="3"/>
  <c r="BD396" i="3"/>
  <c r="BD306" i="3"/>
  <c r="BD393" i="3"/>
  <c r="BD198" i="3"/>
  <c r="BD610" i="3"/>
  <c r="BD188" i="3"/>
  <c r="BD286" i="3"/>
  <c r="BD414" i="3"/>
  <c r="BD423" i="3"/>
  <c r="BD546" i="3"/>
  <c r="BD501" i="3"/>
  <c r="BD473" i="3"/>
  <c r="BD498" i="3"/>
  <c r="BD550" i="3"/>
  <c r="BD786" i="3"/>
  <c r="BD824" i="3"/>
  <c r="BD605" i="3"/>
  <c r="BD705" i="3"/>
  <c r="BD676" i="3"/>
  <c r="BD809" i="3"/>
  <c r="BD847" i="3"/>
  <c r="BD816" i="3"/>
  <c r="BD701" i="3"/>
  <c r="BD772" i="3"/>
  <c r="BD861" i="3"/>
  <c r="BD852" i="3"/>
  <c r="BD1045" i="3"/>
  <c r="BD954" i="3"/>
  <c r="BD1043" i="3"/>
  <c r="BD1056" i="3"/>
  <c r="BD929" i="3"/>
  <c r="BD811" i="3"/>
  <c r="BD962" i="3"/>
  <c r="BD1054" i="3"/>
  <c r="BD1081" i="3"/>
  <c r="BD1139" i="3"/>
  <c r="BD1137" i="3"/>
  <c r="BD1320" i="3"/>
  <c r="BD1278" i="3"/>
  <c r="BD1247" i="3"/>
  <c r="BD1234" i="3"/>
  <c r="BD1344" i="3"/>
  <c r="BD1182" i="3"/>
  <c r="BD1318" i="3"/>
  <c r="BD1417" i="3"/>
  <c r="BD1466" i="3"/>
  <c r="BD1435" i="3"/>
  <c r="BD1374" i="3"/>
  <c r="BD1370" i="3"/>
  <c r="BD1557" i="3"/>
  <c r="BD1486" i="3"/>
  <c r="BD1489" i="3"/>
  <c r="BD1629" i="3"/>
  <c r="BD1613" i="3"/>
  <c r="BD1623" i="3"/>
  <c r="BD1729" i="3"/>
  <c r="BD1822" i="3"/>
  <c r="BD1818" i="3"/>
  <c r="BD1781" i="3"/>
  <c r="BD1880" i="3"/>
  <c r="BD1928" i="3"/>
  <c r="BD1830" i="3"/>
  <c r="BD1813" i="3"/>
  <c r="BD1834" i="3"/>
  <c r="BD1903" i="3"/>
  <c r="BD1893" i="3"/>
  <c r="BD1939" i="3"/>
  <c r="BD1881" i="3"/>
  <c r="BD1986" i="3"/>
  <c r="BD130" i="3"/>
  <c r="BD69" i="3"/>
  <c r="BD42" i="3"/>
  <c r="BD200" i="3"/>
  <c r="BD118" i="3"/>
  <c r="BD61" i="3"/>
  <c r="BD395" i="3"/>
  <c r="BD214" i="3"/>
  <c r="BD96" i="3"/>
  <c r="F95" i="3" l="1"/>
  <c r="C28" i="3"/>
  <c r="R66" i="3"/>
  <c r="R67" i="3" s="1"/>
  <c r="R68" i="3" s="1"/>
  <c r="C31" i="3"/>
  <c r="C25" i="3"/>
  <c r="C30" i="3"/>
  <c r="C32" i="3"/>
  <c r="C27" i="3"/>
  <c r="C29" i="3"/>
  <c r="C24" i="3"/>
  <c r="C26" i="3"/>
  <c r="F92" i="3"/>
  <c r="F94" i="3"/>
  <c r="F93" i="3"/>
  <c r="R82" i="3" l="1"/>
  <c r="R79" i="3"/>
  <c r="R76" i="3"/>
  <c r="R73" i="3"/>
  <c r="R81" i="3"/>
  <c r="R75" i="3"/>
  <c r="R80" i="3"/>
  <c r="R78" i="3"/>
  <c r="R77" i="3"/>
  <c r="R74" i="3"/>
  <c r="R72" i="3"/>
  <c r="R69" i="3"/>
  <c r="R70" i="3" s="1"/>
  <c r="B81" i="3" s="1"/>
  <c r="C68" i="3"/>
  <c r="B78" i="3" l="1"/>
  <c r="B82" i="3"/>
  <c r="B79" i="3"/>
  <c r="B74" i="3"/>
  <c r="C81" i="3"/>
  <c r="C78" i="3"/>
  <c r="C75" i="3"/>
  <c r="C72" i="3"/>
  <c r="C79" i="3"/>
  <c r="C76" i="3"/>
  <c r="C73" i="3"/>
  <c r="C82" i="3"/>
  <c r="C80" i="3"/>
  <c r="C77" i="3"/>
  <c r="C74" i="3"/>
  <c r="C83" i="3"/>
  <c r="B73" i="3"/>
  <c r="B76" i="3"/>
  <c r="B80" i="3"/>
  <c r="B77" i="3"/>
  <c r="B75" i="3"/>
  <c r="B8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100-000001000000}">
      <text>
        <r>
          <rPr>
            <sz val="11"/>
            <color theme="1"/>
            <rFont val="Calibri"/>
            <family val="2"/>
            <charset val="1"/>
          </rPr>
          <t>λ = förväntat antal gånger händelsen inträffar under hela den valda tidshorisonten. Bygger på statistik eller bedömning. Ex: 6 betyder i snitt sex gånger under perioden.</t>
        </r>
      </text>
    </comment>
    <comment ref="H4" authorId="0" shapeId="0" xr:uid="{00000000-0006-0000-0100-000002000000}">
      <text>
        <r>
          <rPr>
            <sz val="11"/>
            <color theme="1"/>
            <rFont val="Calibri"/>
            <family val="2"/>
            <charset val="1"/>
          </rPr>
          <t>Betingad sannolikhet: GIVET att händelsen inträffar – hur troligt är det att den orsakar en skada? Rakt ja/nej-utfall, anges direkt 0–100 %.</t>
        </r>
      </text>
    </comment>
    <comment ref="M4" authorId="0" shapeId="0" xr:uid="{00000000-0006-0000-0100-000003000000}">
      <text>
        <r>
          <rPr>
            <sz val="11"/>
            <color theme="1"/>
            <rFont val="Calibri"/>
            <family val="2"/>
            <charset val="1"/>
          </rPr>
          <t>VÄNTEVÄRDE: Förväntat antal skador × konsekvens. Ett genomsnitt över många tänkta perioder, inte ett belopp som faktiskt inträffar. Använd för att summera och prioritera – se Monte Carlo-fliken för svansrisken.</t>
        </r>
      </text>
    </comment>
  </commentList>
</comments>
</file>

<file path=xl/sharedStrings.xml><?xml version="1.0" encoding="utf-8"?>
<sst xmlns="http://schemas.openxmlformats.org/spreadsheetml/2006/main" count="186" uniqueCount="183">
  <si>
    <t>Monte Carlo-simulering av riskportföljen</t>
  </si>
  <si>
    <t>Hjälptabell: kumulativ Poisson-CDF per risk (k = 0–49). Används av simuleringen – rör ej.</t>
  </si>
  <si>
    <t>Levande simulering: 2 000 tidshorisonter som räknas om automatiskt utifrån raderna i Riskregister.</t>
  </si>
  <si>
    <t>Risk 1</t>
  </si>
  <si>
    <t>Risk 2</t>
  </si>
  <si>
    <t>Risk 3</t>
  </si>
  <si>
    <t>Risk 4</t>
  </si>
  <si>
    <t>Risk 5</t>
  </si>
  <si>
    <t>Risk 6</t>
  </si>
  <si>
    <t>Risk 7</t>
  </si>
  <si>
    <t>Risk 8</t>
  </si>
  <si>
    <t>Risk 9</t>
  </si>
  <si>
    <t>Risk 10</t>
  </si>
  <si>
    <t>Risk 11</t>
  </si>
  <si>
    <t>Risk 12</t>
  </si>
  <si>
    <t>▶  KÖR OM SIMULERINGEN  –  tryck Fn + F9</t>
  </si>
  <si>
    <t>Senaste omräkning, slumpfrö:</t>
  </si>
  <si>
    <t>Så fungerar knappen</t>
  </si>
  <si>
    <t>Simuleringen är byggd med slumpfunktioner som räknas om varje gång arbetsboken</t>
  </si>
  <si>
    <t>räknas om. Tryck Fn + F9 (Windows) eller Cmd+= / Fn+F9 (Mac) så drar hela simuleringen</t>
  </si>
  <si>
    <t>nya slumptal – knappen ovan markerar var du gör det och fungerar som en "kör om"-knapp</t>
  </si>
  <si>
    <t>utan makro.</t>
  </si>
  <si>
    <t>Logik per simulerad period och risk:</t>
  </si>
  <si>
    <t>1. Antal skador dras Poisson-fördelat med medelvärde λ × P(leder till skada).</t>
  </si>
  <si>
    <t xml:space="preserve">    (Antal skador av flera händelser med skadesannolikhet p är i sig Poisson-fördelat.)</t>
  </si>
  <si>
    <t>2. Periodens skador ges ett gemensamt belopp ur en triangelfördelning mellan lägsta</t>
  </si>
  <si>
    <t xml:space="preserve">    och högsta konsekvens (toppen i mitten). Beloppen samvarierar alltså fullt inom en</t>
  </si>
  <si>
    <t xml:space="preserve">    risk och period – ett konservativt antagande som ger något tyngre svans.</t>
  </si>
  <si>
    <t>3. Beloppen summeras till periodens totala utfall.</t>
  </si>
  <si>
    <t>VIKTIGT: vill du spara eller rapportera en viss körning – markera resultatcellerna,</t>
  </si>
  <si>
    <t>kopiera och klistra in som värden, annars ändras siffrorna vid nästa omräkning.</t>
  </si>
  <si>
    <t>Resultat – totalt utfall för hela portföljen</t>
  </si>
  <si>
    <t>(2 000 simulerade perioder)</t>
  </si>
  <si>
    <t>Mått</t>
  </si>
  <si>
    <t>Värde</t>
  </si>
  <si>
    <t>Medelvärde (väntevärde) totalt utfall</t>
  </si>
  <si>
    <t>Andel perioder med noll skadekostnad</t>
  </si>
  <si>
    <t>Lägsta utfall</t>
  </si>
  <si>
    <t>P10 – 10:e percentilen</t>
  </si>
  <si>
    <t>P50 – median</t>
  </si>
  <si>
    <t>P90 – 90:e percentilen</t>
  </si>
  <si>
    <t>P95 – 95:e percentilen</t>
  </si>
  <si>
    <t>P99 – 99:e percentilen</t>
  </si>
  <si>
    <t>Högsta utfall (av 2 000)</t>
  </si>
  <si>
    <t>Hur resultaten ska läsas</t>
  </si>
  <si>
    <t>Medelvärdet (blå rad) är väntevärdet – det ska ligga nära mitten av de förväntade</t>
  </si>
  <si>
    <t>utfallsspannen i Riskregister (snittet av summa låg och summa hög). Stämmer det är</t>
  </si>
  <si>
    <t>modellen konsekvent.</t>
  </si>
  <si>
    <t>Percentilerna P90–P99 (gröna rader) visar svansen: hur illa ett dåligt utfall kan bli.</t>
  </si>
  <si>
    <t>P95 betyder att utfallet med 95 % sannolikhet hamnar under det beloppet – ett rimligt</t>
  </si>
  <si>
    <t>underlag för buffert, försäkring och beredskap.</t>
  </si>
  <si>
    <t>Begränsningar</t>
  </si>
  <si>
    <t>Simuleringen antar att riskerna är oberoende av varandra. I verkligheten kan flera</t>
  </si>
  <si>
    <t>risker ha gemensam orsak och slå till samtidigt, vilket ger en tyngre svans.</t>
  </si>
  <si>
    <t>Resultaten är aldrig bättre än indata – osäkra antaganden ger osäkra percentiler.</t>
  </si>
  <si>
    <t>2 000 perioder ger stabila percentiler upp till ungefär P95. Längst ut i svansen</t>
  </si>
  <si>
    <t>(P99 och högsta utfall) varierar mer mellan körningar – tryck F9 några gånger.</t>
  </si>
  <si>
    <t>Bidrag per risk</t>
  </si>
  <si>
    <t>Risk</t>
  </si>
  <si>
    <t>Medel (kr)</t>
  </si>
  <si>
    <t>P95 (kr)</t>
  </si>
  <si>
    <t>Hjälpceller histogram</t>
  </si>
  <si>
    <t>Fördelning av totalt utfall (histogram)</t>
  </si>
  <si>
    <t>Intervallen anpassas automatiskt efter utfallen vid varje omräkning (F9). Ingenting filtreras bort: noll visas separat och allt över skalan räknas i en egen stapel.</t>
  </si>
  <si>
    <t>Intervallbredd som används (kr):</t>
  </si>
  <si>
    <t>Egen övre gräns (kr) – lämna tom för automatisk:</t>
  </si>
  <si>
    <t>Intervall</t>
  </si>
  <si>
    <t>Antal perioder</t>
  </si>
  <si>
    <t>Så väljs intervallen</t>
  </si>
  <si>
    <t>Den övre gränsen sätts automatiskt vid P99 (99:e percentilen), delad i tio lika breda</t>
  </si>
  <si>
    <t>steg som avrundas uppåt till ett jämnt tal. Skalan följer alltså utfallen, inte tvärtom.</t>
  </si>
  <si>
    <t>Två staplar är alltid med: "Exakt 0 kr" (perioder utan skada) och "över ..." som</t>
  </si>
  <si>
    <t>räknar allt bortom skalan – normalt ca 1 % av perioderna. Se högsta utfall i tabellen ovan.</t>
  </si>
  <si>
    <t>Vill du jämföra körningar på samma skala: ange en egen övre gräns i den gula cellen.</t>
  </si>
  <si>
    <t>Percentiler att jämföra med:</t>
  </si>
  <si>
    <t>P50 (median)</t>
  </si>
  <si>
    <t>P90</t>
  </si>
  <si>
    <t>P95</t>
  </si>
  <si>
    <t>P99</t>
  </si>
  <si>
    <t>Riskbedömning med sannolikhets- och konsekvensanalys</t>
  </si>
  <si>
    <t>Ett samarbete mellan Joakim Hasselblad och Claude AI. Senast uppdaterad 2026-08-18 (korrigerade väntevärdesformler).</t>
  </si>
  <si>
    <t>Grundidén</t>
  </si>
  <si>
    <t>Om en ovanlig händelse har många tillfällen att inträffa under en vald tidshorisont, och man</t>
  </si>
  <si>
    <t>kan bedöma hur många gånger den förväntas inträffa i snitt (exv. ett medelvärde från tidigare statistik),</t>
  </si>
  <si>
    <t>kan man uppskatta sannolikheten med hjälp av den exponentiella konstanten e.</t>
  </si>
  <si>
    <t>Tumregeln (Poisson-approximation)</t>
  </si>
  <si>
    <t>λ (lambda) = förväntat antal händelser under tidshorisonten.</t>
  </si>
  <si>
    <t>Sannolikhet att händelsen INTE inträffar alls  =  e^(-λ)</t>
  </si>
  <si>
    <t>Sannolikhet att händelsen inträffar MINST en gång  =  1 - e^(-λ)</t>
  </si>
  <si>
    <t>Analysen i denna mall</t>
  </si>
  <si>
    <t>Analysen bygger på bedömda/beräknade sannolikheter hela vägen – de översätts inte till vaga klasser.</t>
  </si>
  <si>
    <t>Analysen byggs upp i två sannolikhetssteg och ett ekonomiskt steg:</t>
  </si>
  <si>
    <t>1.  P(inträffar)  =  1 - e^(-λ)</t>
  </si>
  <si>
    <t xml:space="preserve">     Sannolikheten att händelsen över huvud taget inträffar under tidshorisonten.</t>
  </si>
  <si>
    <t>2.  P(leder till skada | inträffad)</t>
  </si>
  <si>
    <t xml:space="preserve">     Betingad sannolikhet: om händelsen inträffar – hur troligt är det att den faktiskt</t>
  </si>
  <si>
    <t xml:space="preserve">     orsakar en skada? Detta är ett rakt ja/nej-utfall (Bernoulli) och anges direkt.</t>
  </si>
  <si>
    <t>3.  Förväntat antal skador  =  λ  ×  P(leder till skada)</t>
  </si>
  <si>
    <t xml:space="preserve">     Antalet skador är i sig Poisson-fördelat med medelvärde λ × p (tunning).</t>
  </si>
  <si>
    <t xml:space="preserve">     Som referens visas även P(minst en skada) = 1 - e^(-λ × p),</t>
  </si>
  <si>
    <t xml:space="preserve">     den äkta sannolikheten att minst en skada uppstår under perioden.</t>
  </si>
  <si>
    <t>4.  Ekonomisk konsekvens som intervall  [lägsta ; högsta]</t>
  </si>
  <si>
    <t xml:space="preserve">     Skadans storlek i kronor anges som ett spann, inte en punktskattning.</t>
  </si>
  <si>
    <t>Förväntat ekonomiskt utfall – OBS: detta är ett VÄNTEVÄRDE</t>
  </si>
  <si>
    <t>Förväntat utfall (låg)  =  förväntat antal skador  ×  konsekvens lägsta</t>
  </si>
  <si>
    <t>Förväntat utfall (hög)  =  förväntat antal skador  ×  konsekvens högsta</t>
  </si>
  <si>
    <t>Ett väntevärde är ett genomsnitt över många tänkta upprepningar av perioden. Det är INTE</t>
  </si>
  <si>
    <t>ett belopp som faktiskt inträffar – vid en enskild händelse blir kostnaden antingen noll</t>
  </si>
  <si>
    <t>eller någonstans i konsekvensintervallet. Väntevärden är däremot rätt verktyg för att</t>
  </si>
  <si>
    <t>summera och prioritera risker, eftersom de får adderas.</t>
  </si>
  <si>
    <t>Monte Carlo-simulering – för svansen, inte snittet</t>
  </si>
  <si>
    <t>Väntevärdet svarar på frågan "vad kostar det i snitt över tid?". Monte Carlo-fliken svarar på den</t>
  </si>
  <si>
    <t>andra frågan: "Hur illa kan ett enskilt dåligt år bli?" Den simulerar 2 000 tidshorisonter,</t>
  </si>
  <si>
    <t>slår tärning för varje risk och visar fördelningen av totala utfall – inklusive P90, P95 och</t>
  </si>
  <si>
    <t>P99, de percentiler som visar svansen och underlag för buffert och beredskap.</t>
  </si>
  <si>
    <t>Så här använder du mallen</t>
  </si>
  <si>
    <t>1. Fyll i de blå cellerna i "Riskregister" – en rad per risk.</t>
  </si>
  <si>
    <t>2. Ange λ som förväntat antal händelser under hela tidshorisonten.</t>
  </si>
  <si>
    <t>3. Ange betingad skadesannolikhet samt lägsta och högsta ekonomiska konsekvens.</t>
  </si>
  <si>
    <t>4. Förväntat antal skador och förväntat utfall beräknas automatiskt i de svarta kolumnerna.</t>
  </si>
  <si>
    <t>5. "Monte Carlo" simulerar portföljen; "Sannolikhetstabell" är en referens för tumregeln.</t>
  </si>
  <si>
    <t>Färgkodning</t>
  </si>
  <si>
    <t>Blå text = inmatning du fyller i själv.   Svart text = automatisk beräkning.</t>
  </si>
  <si>
    <t>Gul bakgrund = nyckelantagande att vara extra uppmärksam på.</t>
  </si>
  <si>
    <t>Riskregister</t>
  </si>
  <si>
    <t>Avser period ÅÅÅÅ-MM-DD - ÅÅÅÅ-MM-DD</t>
  </si>
  <si>
    <t>Fyll i de blå kolumnerna. En rad per risk. Bedömningen avser en vald tidshorisont – λ anges som förväntat antal händelser under hela den perioden.</t>
  </si>
  <si>
    <t>ID</t>
  </si>
  <si>
    <t>Risk / händelse</t>
  </si>
  <si>
    <t>Kategori</t>
  </si>
  <si>
    <t>Ägare</t>
  </si>
  <si>
    <t>λ (lambda)
= förväntat antal
händelser under
tidshorisonten</t>
  </si>
  <si>
    <t>P(inträffar inte)
= e^(-λ)</t>
  </si>
  <si>
    <t>P(inträffar)
= 1 - e^(-λ)</t>
  </si>
  <si>
    <t>P(leder till skada
| inträffad)</t>
  </si>
  <si>
    <t>P(minst en skada)
= 1 - e^(-λ×p)</t>
  </si>
  <si>
    <t>Förväntat antal
skador
= λ × p</t>
  </si>
  <si>
    <t>Ekonomisk
konsekvens
LÄGSTA (kr)</t>
  </si>
  <si>
    <t>Ekonomisk
konsekvens
HÖGSTA (kr)</t>
  </si>
  <si>
    <t>Förväntat utfall
LÅG (kr)
= ant. skador
× lägsta</t>
  </si>
  <si>
    <t>Förväntat utfall
HÖG (kr)
= ant. skador
× högsta</t>
  </si>
  <si>
    <t>Åtgärd / hantering</t>
  </si>
  <si>
    <t>Status</t>
  </si>
  <si>
    <t>Driftstopp i kritisk IT-tjänst pga fel i hårdvara/programvara</t>
  </si>
  <si>
    <t>IT / Drift</t>
  </si>
  <si>
    <t>IT-chef</t>
  </si>
  <si>
    <t>Redundans och övervakning, åtgärdsplan vid incident</t>
  </si>
  <si>
    <t>Aktiv</t>
  </si>
  <si>
    <t>Allvarlig arbetsplatsolycka</t>
  </si>
  <si>
    <t>Arbetsmiljö</t>
  </si>
  <si>
    <t>Skyddsombud</t>
  </si>
  <si>
    <t>Skyddsrond, utbildning, skyddsutrustning</t>
  </si>
  <si>
    <t>Leveransförsening från nyckelleverantör</t>
  </si>
  <si>
    <t>Leverantörskedja</t>
  </si>
  <si>
    <t>Inköpschef</t>
  </si>
  <si>
    <t>Alternativa leverantörer, säkerhetslager</t>
  </si>
  <si>
    <t>Dataintrång / cyberattack</t>
  </si>
  <si>
    <t>Informationssäkerhet</t>
  </si>
  <si>
    <t>CISO</t>
  </si>
  <si>
    <t>Penntester, MFA, incidentberedskap</t>
  </si>
  <si>
    <t>Sammanställning (väntevärden)</t>
  </si>
  <si>
    <t>Antal registrerade risker</t>
  </si>
  <si>
    <t>Summa förväntat utfall – låg</t>
  </si>
  <si>
    <t>Summa förväntat utfall – hög</t>
  </si>
  <si>
    <t>Högsta enskilda förväntade utfall, hög</t>
  </si>
  <si>
    <t>Genomsnittlig P(minst en skada)</t>
  </si>
  <si>
    <t>Tolkning: detta är väntevärden – ett genomsnitt över många tänkta perioder. För hur illa ett enskilt dåligt utfall kan bli, se Monte Carlo-fliken.</t>
  </si>
  <si>
    <t>Sannolikhetstabell – tumregeln 1 - e^(-λ)</t>
  </si>
  <si>
    <t>λ (förväntat antal)</t>
  </si>
  <si>
    <t>P(inträffar inte) = e^(-λ)</t>
  </si>
  <si>
    <t>P(minst en gång) = 1 - e^(-λ)</t>
  </si>
  <si>
    <t>Snabbkalkylator</t>
  </si>
  <si>
    <t>Ange eget λ:</t>
  </si>
  <si>
    <t>P(inträffar inte):</t>
  </si>
  <si>
    <t>P(inträffar minst en gång):</t>
  </si>
  <si>
    <t>P(leder till skada | inträffad):</t>
  </si>
  <si>
    <t>P(minst en skada) = 1 - e^(-λ×p):</t>
  </si>
  <si>
    <t>Konsekvens lägsta (kr):</t>
  </si>
  <si>
    <t>Konsekvens högsta (kr):</t>
  </si>
  <si>
    <t>Förväntat utfall låg (kr) = λ×p×lägsta:</t>
  </si>
  <si>
    <t>Förväntat utfall hög (kr) = λ×p×högsta:</t>
  </si>
  <si>
    <t>Obs: Tumregeln förutsätter att händelserna är oberoende av varandra och att det finns många tillfällen för dem att inträffa (Poisson-villkoret).</t>
  </si>
  <si>
    <t>Referenstabell: För ett givet förväntat antal händelser (λ) visas exakt sannolikhet att händelsen inträffar minst en gång.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</si>
</sst>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_-* #,##0&quot; kr&quot;_-;\-* #,##0&quot; kr&quot;_-;_-* &quot;- kr&quot;_-;_-@_-"/>
    <numFmt numFmtId="166" formatCode="_-* #,##0&quot; kr&quot;_-;\-* #,##0&quot; kr&quot;_-;_-* \-??&quot; kr&quot;_-;_-@_-"/>
    <numFmt numFmtId="167" formatCode="0.000000"/>
    <numFmt numFmtId="168" formatCode="#,##0\ \k\r"/>
  </numFmts>
  <fonts count="34" x14ac:knownFonts="1">
    <font>
      <sz val="11"/>
      <color theme="1"/>
      <name val="Calibri"/>
      <family val="2"/>
      <charset val="1"/>
    </font>
    <font>
      <b/>
      <sz val="16"/>
      <color rgb="FF1F3A5F"/>
      <name val="Arial"/>
      <charset val="1"/>
    </font>
    <font>
      <i/>
      <sz val="10"/>
      <color rgb="FF595959"/>
      <name val="Arial"/>
      <family val="2"/>
      <charset val="1"/>
    </font>
    <font>
      <b/>
      <sz val="12"/>
      <color rgb="FF1F3A5F"/>
      <name val="Arial"/>
      <charset val="1"/>
    </font>
    <font>
      <sz val="10"/>
      <color rgb="FF000000"/>
      <name val="Arial"/>
      <charset val="1"/>
    </font>
    <font>
      <b/>
      <sz val="11"/>
      <color rgb="FF000000"/>
      <name val="Arial"/>
      <charset val="1"/>
    </font>
    <font>
      <b/>
      <sz val="14"/>
      <color rgb="FF1F3A5F"/>
      <name val="Arial"/>
      <charset val="1"/>
    </font>
    <font>
      <sz val="11"/>
      <color rgb="FF0000FF"/>
      <name val="Calibri"/>
      <family val="2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rgb="FF0000FF"/>
      <name val="Arial"/>
      <charset val="1"/>
    </font>
    <font>
      <b/>
      <sz val="10"/>
      <color rgb="FF0000FF"/>
      <name val="Arial"/>
      <family val="2"/>
      <charset val="1"/>
    </font>
    <font>
      <b/>
      <sz val="11"/>
      <color rgb="FF1F3A5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8"/>
      <name val="Arial"/>
      <charset val="1"/>
    </font>
    <font>
      <b/>
      <sz val="11"/>
      <color rgb="FFFFFFFF"/>
      <name val="Arial"/>
      <charset val="1"/>
    </font>
    <font>
      <sz val="9"/>
      <color rgb="FF595959"/>
      <name val="Arial"/>
      <charset val="1"/>
    </font>
    <font>
      <sz val="9"/>
      <color rgb="FF000000"/>
      <name val="Arial"/>
      <charset val="1"/>
    </font>
    <font>
      <b/>
      <sz val="10"/>
      <color rgb="FF1F3A5F"/>
      <name val="Arial"/>
      <charset val="1"/>
    </font>
    <font>
      <b/>
      <sz val="10"/>
      <color rgb="FF0000FF"/>
      <name val="Arial"/>
      <charset val="1"/>
    </font>
    <font>
      <b/>
      <sz val="11"/>
      <color rgb="FF0000FF"/>
      <name val="Arial"/>
      <charset val="1"/>
    </font>
    <font>
      <sz val="10"/>
      <name val="Arial"/>
    </font>
    <font>
      <b/>
      <sz val="11"/>
      <color rgb="FF1F3A5F"/>
      <name val="Arial"/>
    </font>
    <font>
      <i/>
      <sz val="9"/>
      <color rgb="FF595959"/>
      <name val="Arial"/>
    </font>
    <font>
      <b/>
      <sz val="10"/>
      <name val="Arial"/>
    </font>
    <font>
      <b/>
      <sz val="10"/>
      <color rgb="FF0000FF"/>
      <name val="Arial"/>
    </font>
    <font>
      <sz val="8"/>
      <color rgb="FF999999"/>
      <name val="Arial"/>
    </font>
    <font>
      <b/>
      <sz val="11"/>
      <color rgb="FFFFFFFF"/>
      <name val="Arial"/>
    </font>
    <font>
      <sz val="9"/>
      <name val="Arial"/>
    </font>
    <font>
      <b/>
      <sz val="10"/>
      <color rgb="FF1F3A5F"/>
      <name val="Arial"/>
    </font>
    <font>
      <b/>
      <sz val="9"/>
      <color rgb="FF595959"/>
      <name val="Arial"/>
    </font>
    <font>
      <b/>
      <sz val="9"/>
      <name val="Arial"/>
    </font>
  </fonts>
  <fills count="14">
    <fill>
      <patternFill patternType="none"/>
    </fill>
    <fill>
      <patternFill patternType="gray125"/>
    </fill>
    <fill>
      <patternFill patternType="solid">
        <fgColor rgb="FFDCE6F1"/>
        <bgColor rgb="FFE2EFDA"/>
      </patternFill>
    </fill>
    <fill>
      <patternFill patternType="solid">
        <fgColor rgb="FF1F3A5F"/>
        <bgColor rgb="FF333333"/>
      </patternFill>
    </fill>
    <fill>
      <patternFill patternType="solid">
        <fgColor rgb="FFFFFFFF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2E7D32"/>
        <bgColor rgb="FF1B5E20"/>
      </patternFill>
    </fill>
    <fill>
      <patternFill patternType="solid">
        <fgColor rgb="FFE2EFDA"/>
        <bgColor rgb="FFDCE6F1"/>
      </patternFill>
    </fill>
    <fill>
      <patternFill patternType="solid">
        <fgColor rgb="FFFFF2CC"/>
      </patternFill>
    </fill>
    <fill>
      <patternFill patternType="solid">
        <fgColor rgb="FF1F3A5F"/>
      </patternFill>
    </fill>
    <fill>
      <patternFill patternType="solid">
        <fgColor rgb="FFDCE6F1"/>
      </patternFill>
    </fill>
    <fill>
      <patternFill patternType="solid">
        <fgColor rgb="FFF2F2F2"/>
      </patternFill>
    </fill>
    <fill>
      <patternFill patternType="solid">
        <fgColor rgb="FFFFFFFF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/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3" borderId="1" xfId="0" applyFont="1" applyFill="1" applyBorder="1" applyAlignment="1">
      <alignment horizontal="center" vertical="center" wrapText="1"/>
    </xf>
    <xf numFmtId="0" fontId="10" fillId="0" borderId="0" xfId="0" applyFont="1"/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9" fontId="12" fillId="5" borderId="1" xfId="0" applyNumberFormat="1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165" fontId="12" fillId="5" borderId="1" xfId="0" applyNumberFormat="1" applyFont="1" applyFill="1" applyBorder="1" applyAlignment="1">
      <alignment horizontal="center" vertical="center" wrapText="1"/>
    </xf>
    <xf numFmtId="165" fontId="4" fillId="4" borderId="1" xfId="0" applyNumberFormat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164" fontId="4" fillId="6" borderId="1" xfId="0" applyNumberFormat="1" applyFont="1" applyFill="1" applyBorder="1" applyAlignment="1">
      <alignment horizontal="center" vertical="center" wrapText="1"/>
    </xf>
    <xf numFmtId="2" fontId="4" fillId="6" borderId="1" xfId="0" applyNumberFormat="1" applyFont="1" applyFill="1" applyBorder="1" applyAlignment="1">
      <alignment horizontal="center" vertical="center" wrapText="1"/>
    </xf>
    <xf numFmtId="165" fontId="4" fillId="6" borderId="1" xfId="0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0" borderId="0" xfId="0" applyFont="1"/>
    <xf numFmtId="0" fontId="15" fillId="0" borderId="0" xfId="0" applyFont="1" applyAlignment="1">
      <alignment horizontal="center"/>
    </xf>
    <xf numFmtId="166" fontId="14" fillId="0" borderId="0" xfId="0" applyNumberFormat="1" applyFont="1" applyAlignment="1">
      <alignment horizontal="left"/>
    </xf>
    <xf numFmtId="164" fontId="15" fillId="0" borderId="0" xfId="0" applyNumberFormat="1" applyFont="1" applyAlignment="1">
      <alignment horizontal="center"/>
    </xf>
    <xf numFmtId="0" fontId="16" fillId="0" borderId="0" xfId="0" applyFont="1"/>
    <xf numFmtId="0" fontId="8" fillId="0" borderId="0" xfId="0" applyFont="1" applyAlignment="1">
      <alignment wrapText="1"/>
    </xf>
    <xf numFmtId="167" fontId="18" fillId="0" borderId="0" xfId="0" applyNumberFormat="1" applyFont="1" applyAlignment="1">
      <alignment horizontal="left"/>
    </xf>
    <xf numFmtId="0" fontId="19" fillId="0" borderId="0" xfId="0" applyFont="1"/>
    <xf numFmtId="0" fontId="17" fillId="3" borderId="1" xfId="0" applyFont="1" applyFill="1" applyBorder="1" applyAlignment="1">
      <alignment horizontal="center" vertical="center" wrapText="1"/>
    </xf>
    <xf numFmtId="0" fontId="14" fillId="2" borderId="1" xfId="0" applyFont="1" applyFill="1" applyBorder="1"/>
    <xf numFmtId="166" fontId="15" fillId="2" borderId="1" xfId="0" applyNumberFormat="1" applyFont="1" applyFill="1" applyBorder="1" applyAlignment="1">
      <alignment horizontal="right"/>
    </xf>
    <xf numFmtId="0" fontId="14" fillId="6" borderId="1" xfId="0" applyFont="1" applyFill="1" applyBorder="1"/>
    <xf numFmtId="164" fontId="14" fillId="6" borderId="1" xfId="0" applyNumberFormat="1" applyFont="1" applyFill="1" applyBorder="1" applyAlignment="1">
      <alignment horizontal="right"/>
    </xf>
    <xf numFmtId="0" fontId="14" fillId="4" borderId="1" xfId="0" applyFont="1" applyFill="1" applyBorder="1"/>
    <xf numFmtId="165" fontId="14" fillId="4" borderId="1" xfId="0" applyNumberFormat="1" applyFont="1" applyFill="1" applyBorder="1" applyAlignment="1">
      <alignment horizontal="right"/>
    </xf>
    <xf numFmtId="165" fontId="14" fillId="6" borderId="1" xfId="0" applyNumberFormat="1" applyFont="1" applyFill="1" applyBorder="1" applyAlignment="1">
      <alignment horizontal="right"/>
    </xf>
    <xf numFmtId="0" fontId="14" fillId="8" borderId="1" xfId="0" applyFont="1" applyFill="1" applyBorder="1"/>
    <xf numFmtId="165" fontId="15" fillId="8" borderId="1" xfId="0" applyNumberFormat="1" applyFont="1" applyFill="1" applyBorder="1" applyAlignment="1">
      <alignment horizontal="right"/>
    </xf>
    <xf numFmtId="0" fontId="20" fillId="0" borderId="0" xfId="0" applyFont="1"/>
    <xf numFmtId="2" fontId="21" fillId="4" borderId="1" xfId="0" applyNumberFormat="1" applyFont="1" applyFill="1" applyBorder="1" applyAlignment="1">
      <alignment horizontal="center" vertical="center"/>
    </xf>
    <xf numFmtId="10" fontId="14" fillId="4" borderId="1" xfId="0" applyNumberFormat="1" applyFont="1" applyFill="1" applyBorder="1" applyAlignment="1">
      <alignment horizontal="center" vertical="center"/>
    </xf>
    <xf numFmtId="2" fontId="21" fillId="6" borderId="1" xfId="0" applyNumberFormat="1" applyFont="1" applyFill="1" applyBorder="1" applyAlignment="1">
      <alignment horizontal="center" vertical="center"/>
    </xf>
    <xf numFmtId="10" fontId="14" fillId="6" borderId="1" xfId="0" applyNumberFormat="1" applyFont="1" applyFill="1" applyBorder="1" applyAlignment="1">
      <alignment horizontal="center" vertical="center"/>
    </xf>
    <xf numFmtId="2" fontId="22" fillId="5" borderId="1" xfId="0" applyNumberFormat="1" applyFont="1" applyFill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10" fontId="5" fillId="2" borderId="1" xfId="0" applyNumberFormat="1" applyFont="1" applyFill="1" applyBorder="1" applyAlignment="1">
      <alignment horizontal="center"/>
    </xf>
    <xf numFmtId="10" fontId="22" fillId="5" borderId="1" xfId="0" applyNumberFormat="1" applyFont="1" applyFill="1" applyBorder="1" applyAlignment="1">
      <alignment horizontal="center"/>
    </xf>
    <xf numFmtId="165" fontId="22" fillId="5" borderId="1" xfId="0" applyNumberFormat="1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2" fontId="12" fillId="5" borderId="1" xfId="0" applyNumberFormat="1" applyFont="1" applyFill="1" applyBorder="1" applyAlignment="1">
      <alignment horizontal="center" vertical="center" wrapText="1"/>
    </xf>
    <xf numFmtId="0" fontId="28" fillId="0" borderId="0" xfId="0" applyFont="1"/>
    <xf numFmtId="0" fontId="24" fillId="0" borderId="4" xfId="0" applyFont="1" applyBorder="1"/>
    <xf numFmtId="0" fontId="23" fillId="0" borderId="4" xfId="0" applyFont="1" applyBorder="1"/>
    <xf numFmtId="0" fontId="25" fillId="0" borderId="4" xfId="0" applyFont="1" applyBorder="1"/>
    <xf numFmtId="0" fontId="23" fillId="0" borderId="4" xfId="0" applyFont="1" applyBorder="1" applyAlignment="1">
      <alignment horizontal="center" vertical="center" wrapText="1"/>
    </xf>
    <xf numFmtId="168" fontId="26" fillId="0" borderId="5" xfId="0" applyNumberFormat="1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168" fontId="27" fillId="9" borderId="5" xfId="0" applyNumberFormat="1" applyFont="1" applyFill="1" applyBorder="1" applyAlignment="1">
      <alignment horizontal="center"/>
    </xf>
    <xf numFmtId="0" fontId="29" fillId="10" borderId="5" xfId="0" applyFont="1" applyFill="1" applyBorder="1" applyAlignment="1">
      <alignment horizontal="center" vertical="center" wrapText="1"/>
    </xf>
    <xf numFmtId="0" fontId="30" fillId="11" borderId="5" xfId="0" applyFont="1" applyFill="1" applyBorder="1" applyAlignment="1">
      <alignment horizontal="center"/>
    </xf>
    <xf numFmtId="0" fontId="30" fillId="12" borderId="5" xfId="0" applyFont="1" applyFill="1" applyBorder="1" applyAlignment="1">
      <alignment horizontal="center"/>
    </xf>
    <xf numFmtId="0" fontId="30" fillId="13" borderId="5" xfId="0" applyFont="1" applyFill="1" applyBorder="1" applyAlignment="1">
      <alignment horizontal="center"/>
    </xf>
    <xf numFmtId="0" fontId="31" fillId="0" borderId="4" xfId="0" applyFont="1" applyBorder="1"/>
    <xf numFmtId="0" fontId="32" fillId="0" borderId="4" xfId="0" applyFont="1" applyBorder="1"/>
    <xf numFmtId="0" fontId="30" fillId="0" borderId="4" xfId="0" applyFont="1" applyBorder="1"/>
    <xf numFmtId="168" fontId="33" fillId="0" borderId="4" xfId="0" applyNumberFormat="1" applyFont="1" applyBorder="1"/>
    <xf numFmtId="0" fontId="17" fillId="7" borderId="2" xfId="0" applyFont="1" applyFill="1" applyBorder="1" applyAlignment="1">
      <alignment horizontal="center" vertical="center"/>
    </xf>
    <xf numFmtId="0" fontId="0" fillId="0" borderId="3" xfId="0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B5E20"/>
      <rgbColor rgb="FF000080"/>
      <rgbColor rgb="FF808000"/>
      <rgbColor rgb="FF800080"/>
      <rgbColor rgb="FF008080"/>
      <rgbColor rgb="FFBFBFBF"/>
      <rgbColor rgb="FF4F81BD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B3B3B3"/>
      <rgbColor rgb="FF1F3A5F"/>
      <rgbColor rgb="FF2E7D32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v-SE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sv-SE"/>
              <a:t>Fördelning av totalt utfall (2 000 simulerade perioder)</a:t>
            </a:r>
          </a:p>
        </c:rich>
      </c:tx>
      <c:layout>
        <c:manualLayout>
          <c:xMode val="edge"/>
          <c:yMode val="edge"/>
          <c:x val="0.26202026143790852"/>
          <c:y val="0"/>
        </c:manualLayout>
      </c:layout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>
              <a:noFill/>
              <a:prstDash val="solid"/>
            </a:ln>
          </c:spPr>
          <c:invertIfNegative val="1"/>
          <c:cat>
            <c:strRef>
              <c:f>'Monte Carlo'!$B$72:$B$83</c:f>
              <c:strCache>
                <c:ptCount val="12"/>
                <c:pt idx="0">
                  <c:v>Exakt 0 kr (ingen skada)</c:v>
                </c:pt>
                <c:pt idx="1">
                  <c:v>0 – 500 tkr</c:v>
                </c:pt>
                <c:pt idx="2">
                  <c:v>500 – 1000 tkr</c:v>
                </c:pt>
                <c:pt idx="3">
                  <c:v>1000 – 1500 tkr</c:v>
                </c:pt>
                <c:pt idx="4">
                  <c:v>1500 – 2000 tkr</c:v>
                </c:pt>
                <c:pt idx="5">
                  <c:v>2000 – 2500 tkr</c:v>
                </c:pt>
                <c:pt idx="6">
                  <c:v>2500 – 3000 tkr</c:v>
                </c:pt>
                <c:pt idx="7">
                  <c:v>3000 – 3500 tkr</c:v>
                </c:pt>
                <c:pt idx="8">
                  <c:v>3500 – 4000 tkr</c:v>
                </c:pt>
                <c:pt idx="9">
                  <c:v>4000 – 4500 tkr</c:v>
                </c:pt>
                <c:pt idx="10">
                  <c:v>4500 – 5000 tkr</c:v>
                </c:pt>
                <c:pt idx="11">
                  <c:v>över 5000 tkr</c:v>
                </c:pt>
              </c:strCache>
            </c:strRef>
          </c:cat>
          <c:val>
            <c:numRef>
              <c:f>'Monte Carlo'!$C$72:$C$83</c:f>
              <c:numCache>
                <c:formatCode>General</c:formatCode>
                <c:ptCount val="12"/>
                <c:pt idx="0">
                  <c:v>538</c:v>
                </c:pt>
                <c:pt idx="1">
                  <c:v>434</c:v>
                </c:pt>
                <c:pt idx="2">
                  <c:v>288</c:v>
                </c:pt>
                <c:pt idx="3">
                  <c:v>303</c:v>
                </c:pt>
                <c:pt idx="4">
                  <c:v>182</c:v>
                </c:pt>
                <c:pt idx="5">
                  <c:v>103</c:v>
                </c:pt>
                <c:pt idx="6">
                  <c:v>47</c:v>
                </c:pt>
                <c:pt idx="7">
                  <c:v>39</c:v>
                </c:pt>
                <c:pt idx="8">
                  <c:v>28</c:v>
                </c:pt>
                <c:pt idx="9">
                  <c:v>13</c:v>
                </c:pt>
                <c:pt idx="10">
                  <c:v>11</c:v>
                </c:pt>
                <c:pt idx="11">
                  <c:v>14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335-4F6F-A7CE-7F0D9E30CE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sv-SE"/>
                  <a:t>Totalt utfall</a:t>
                </a:r>
              </a:p>
            </c:rich>
          </c:tx>
          <c:layout>
            <c:manualLayout>
              <c:xMode val="edge"/>
              <c:yMode val="edge"/>
              <c:x val="0.46393447712418301"/>
              <c:y val="0.94040000000000001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sv-SE"/>
                  <a:t>Antal perioder</a:t>
                </a:r>
              </a:p>
            </c:rich>
          </c:tx>
          <c:layout>
            <c:manualLayout>
              <c:xMode val="edge"/>
              <c:yMode val="edge"/>
              <c:x val="3.7352941176470589E-2"/>
              <c:y val="0.27140154320987653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71</xdr:row>
      <xdr:rowOff>0</xdr:rowOff>
    </xdr:from>
    <xdr:ext cx="612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55"/>
  <sheetViews>
    <sheetView showGridLines="0" tabSelected="1" zoomScaleNormal="100" workbookViewId="0"/>
  </sheetViews>
  <sheetFormatPr defaultColWidth="8.6328125" defaultRowHeight="14.5" x14ac:dyDescent="0.35"/>
  <cols>
    <col min="1" max="1" width="3" customWidth="1"/>
    <col min="2" max="2" width="104" customWidth="1"/>
    <col min="3" max="3" width="3" customWidth="1"/>
  </cols>
  <sheetData>
    <row r="2" spans="2:2" ht="19.5" customHeight="1" x14ac:dyDescent="0.4">
      <c r="B2" s="1" t="s">
        <v>79</v>
      </c>
    </row>
    <row r="3" spans="2:2" ht="15" customHeight="1" x14ac:dyDescent="0.35">
      <c r="B3" s="2" t="s">
        <v>80</v>
      </c>
    </row>
    <row r="6" spans="2:2" ht="15" customHeight="1" x14ac:dyDescent="0.35">
      <c r="B6" s="3" t="s">
        <v>81</v>
      </c>
    </row>
    <row r="7" spans="2:2" ht="15" customHeight="1" x14ac:dyDescent="0.35">
      <c r="B7" s="4" t="s">
        <v>82</v>
      </c>
    </row>
    <row r="8" spans="2:2" ht="15" customHeight="1" x14ac:dyDescent="0.35">
      <c r="B8" s="4" t="s">
        <v>83</v>
      </c>
    </row>
    <row r="9" spans="2:2" ht="15" customHeight="1" x14ac:dyDescent="0.35">
      <c r="B9" s="4" t="s">
        <v>84</v>
      </c>
    </row>
    <row r="11" spans="2:2" ht="15" customHeight="1" x14ac:dyDescent="0.35">
      <c r="B11" s="3" t="s">
        <v>85</v>
      </c>
    </row>
    <row r="12" spans="2:2" ht="15" customHeight="1" x14ac:dyDescent="0.35">
      <c r="B12" s="4" t="s">
        <v>86</v>
      </c>
    </row>
    <row r="13" spans="2:2" ht="15" customHeight="1" x14ac:dyDescent="0.35">
      <c r="B13" s="5" t="s">
        <v>87</v>
      </c>
    </row>
    <row r="14" spans="2:2" ht="15" customHeight="1" x14ac:dyDescent="0.35">
      <c r="B14" s="5" t="s">
        <v>88</v>
      </c>
    </row>
    <row r="16" spans="2:2" ht="15" customHeight="1" x14ac:dyDescent="0.35">
      <c r="B16" s="3" t="s">
        <v>89</v>
      </c>
    </row>
    <row r="17" spans="2:2" ht="15" customHeight="1" x14ac:dyDescent="0.35">
      <c r="B17" s="4" t="s">
        <v>90</v>
      </c>
    </row>
    <row r="18" spans="2:2" ht="15" customHeight="1" x14ac:dyDescent="0.35">
      <c r="B18" s="4" t="s">
        <v>91</v>
      </c>
    </row>
    <row r="20" spans="2:2" ht="15" customHeight="1" x14ac:dyDescent="0.35">
      <c r="B20" s="5" t="s">
        <v>92</v>
      </c>
    </row>
    <row r="21" spans="2:2" ht="15" customHeight="1" x14ac:dyDescent="0.35">
      <c r="B21" s="4" t="s">
        <v>93</v>
      </c>
    </row>
    <row r="22" spans="2:2" ht="15" customHeight="1" x14ac:dyDescent="0.35">
      <c r="B22" s="5" t="s">
        <v>94</v>
      </c>
    </row>
    <row r="23" spans="2:2" ht="15" customHeight="1" x14ac:dyDescent="0.35">
      <c r="B23" s="4" t="s">
        <v>95</v>
      </c>
    </row>
    <row r="24" spans="2:2" ht="15" customHeight="1" x14ac:dyDescent="0.35">
      <c r="B24" s="4" t="s">
        <v>96</v>
      </c>
    </row>
    <row r="25" spans="2:2" ht="15" customHeight="1" x14ac:dyDescent="0.35">
      <c r="B25" s="5" t="s">
        <v>97</v>
      </c>
    </row>
    <row r="26" spans="2:2" ht="15" customHeight="1" x14ac:dyDescent="0.35">
      <c r="B26" s="4" t="s">
        <v>98</v>
      </c>
    </row>
    <row r="27" spans="2:2" ht="15" customHeight="1" x14ac:dyDescent="0.35">
      <c r="B27" s="4" t="s">
        <v>99</v>
      </c>
    </row>
    <row r="28" spans="2:2" ht="15" customHeight="1" x14ac:dyDescent="0.35">
      <c r="B28" s="4" t="s">
        <v>100</v>
      </c>
    </row>
    <row r="29" spans="2:2" ht="15" customHeight="1" x14ac:dyDescent="0.35">
      <c r="B29" s="5" t="s">
        <v>101</v>
      </c>
    </row>
    <row r="30" spans="2:2" ht="15" customHeight="1" x14ac:dyDescent="0.35">
      <c r="B30" s="4" t="s">
        <v>102</v>
      </c>
    </row>
    <row r="32" spans="2:2" ht="15" customHeight="1" x14ac:dyDescent="0.35">
      <c r="B32" s="3" t="s">
        <v>103</v>
      </c>
    </row>
    <row r="33" spans="2:2" ht="15" customHeight="1" x14ac:dyDescent="0.35">
      <c r="B33" s="5" t="s">
        <v>104</v>
      </c>
    </row>
    <row r="34" spans="2:2" ht="15" customHeight="1" x14ac:dyDescent="0.35">
      <c r="B34" s="5" t="s">
        <v>105</v>
      </c>
    </row>
    <row r="35" spans="2:2" ht="15" customHeight="1" x14ac:dyDescent="0.35">
      <c r="B35" s="4" t="s">
        <v>106</v>
      </c>
    </row>
    <row r="36" spans="2:2" ht="15" customHeight="1" x14ac:dyDescent="0.35">
      <c r="B36" s="4" t="s">
        <v>107</v>
      </c>
    </row>
    <row r="37" spans="2:2" ht="15" customHeight="1" x14ac:dyDescent="0.35">
      <c r="B37" s="4" t="s">
        <v>108</v>
      </c>
    </row>
    <row r="38" spans="2:2" ht="15" customHeight="1" x14ac:dyDescent="0.35">
      <c r="B38" s="4" t="s">
        <v>109</v>
      </c>
    </row>
    <row r="40" spans="2:2" ht="15" customHeight="1" x14ac:dyDescent="0.35">
      <c r="B40" s="3" t="s">
        <v>110</v>
      </c>
    </row>
    <row r="41" spans="2:2" ht="15" customHeight="1" x14ac:dyDescent="0.35">
      <c r="B41" s="4" t="s">
        <v>111</v>
      </c>
    </row>
    <row r="42" spans="2:2" ht="15" customHeight="1" x14ac:dyDescent="0.35">
      <c r="B42" s="4" t="s">
        <v>112</v>
      </c>
    </row>
    <row r="43" spans="2:2" ht="15" customHeight="1" x14ac:dyDescent="0.35">
      <c r="B43" s="4" t="s">
        <v>113</v>
      </c>
    </row>
    <row r="44" spans="2:2" ht="15" customHeight="1" x14ac:dyDescent="0.35">
      <c r="B44" s="4" t="s">
        <v>114</v>
      </c>
    </row>
    <row r="46" spans="2:2" ht="15" customHeight="1" x14ac:dyDescent="0.35">
      <c r="B46" s="3" t="s">
        <v>115</v>
      </c>
    </row>
    <row r="47" spans="2:2" ht="15" customHeight="1" x14ac:dyDescent="0.35">
      <c r="B47" s="4" t="s">
        <v>116</v>
      </c>
    </row>
    <row r="48" spans="2:2" ht="15" customHeight="1" x14ac:dyDescent="0.35">
      <c r="B48" s="4" t="s">
        <v>117</v>
      </c>
    </row>
    <row r="49" spans="2:2" ht="15" customHeight="1" x14ac:dyDescent="0.35">
      <c r="B49" s="4" t="s">
        <v>118</v>
      </c>
    </row>
    <row r="50" spans="2:2" ht="15" customHeight="1" x14ac:dyDescent="0.35">
      <c r="B50" s="4" t="s">
        <v>119</v>
      </c>
    </row>
    <row r="51" spans="2:2" ht="15" customHeight="1" x14ac:dyDescent="0.35">
      <c r="B51" s="4" t="s">
        <v>120</v>
      </c>
    </row>
    <row r="53" spans="2:2" ht="15" customHeight="1" x14ac:dyDescent="0.35">
      <c r="B53" s="3" t="s">
        <v>121</v>
      </c>
    </row>
    <row r="54" spans="2:2" ht="15" customHeight="1" x14ac:dyDescent="0.35">
      <c r="B54" s="4" t="s">
        <v>122</v>
      </c>
    </row>
    <row r="55" spans="2:2" ht="15" customHeight="1" x14ac:dyDescent="0.35">
      <c r="B55" s="4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25"/>
  <sheetViews>
    <sheetView showGridLines="0" zoomScaleNormal="100" workbookViewId="0">
      <pane ySplit="4" topLeftCell="A5" activePane="bottomLeft" state="frozen"/>
      <selection pane="bottomLeft" activeCell="A3" sqref="A3"/>
    </sheetView>
  </sheetViews>
  <sheetFormatPr defaultColWidth="8.6328125" defaultRowHeight="14.5" x14ac:dyDescent="0.35"/>
  <cols>
    <col min="1" max="1" width="6" customWidth="1"/>
    <col min="2" max="2" width="31.36328125" customWidth="1"/>
    <col min="3" max="3" width="15" customWidth="1"/>
    <col min="4" max="4" width="13" customWidth="1"/>
    <col min="5" max="5" width="14" customWidth="1"/>
    <col min="6" max="8" width="12" customWidth="1"/>
    <col min="9" max="12" width="13" customWidth="1"/>
    <col min="13" max="14" width="14" customWidth="1"/>
    <col min="15" max="15" width="26" customWidth="1"/>
    <col min="16" max="16" width="11" customWidth="1"/>
  </cols>
  <sheetData>
    <row r="1" spans="1:16" ht="17.25" customHeight="1" x14ac:dyDescent="0.4">
      <c r="A1" s="6" t="s">
        <v>124</v>
      </c>
      <c r="C1" s="7" t="s">
        <v>125</v>
      </c>
    </row>
    <row r="2" spans="1:16" ht="15" customHeight="1" x14ac:dyDescent="0.35">
      <c r="A2" s="8" t="s">
        <v>126</v>
      </c>
    </row>
    <row r="4" spans="1:16" s="10" customFormat="1" ht="78" customHeight="1" x14ac:dyDescent="0.3">
      <c r="A4" s="9" t="s">
        <v>127</v>
      </c>
      <c r="B4" s="9" t="s">
        <v>128</v>
      </c>
      <c r="C4" s="9" t="s">
        <v>129</v>
      </c>
      <c r="D4" s="9" t="s">
        <v>130</v>
      </c>
      <c r="E4" s="9" t="s">
        <v>131</v>
      </c>
      <c r="F4" s="9" t="s">
        <v>132</v>
      </c>
      <c r="G4" s="9" t="s">
        <v>133</v>
      </c>
      <c r="H4" s="9" t="s">
        <v>134</v>
      </c>
      <c r="I4" s="9" t="s">
        <v>135</v>
      </c>
      <c r="J4" s="9" t="s">
        <v>136</v>
      </c>
      <c r="K4" s="9" t="s">
        <v>137</v>
      </c>
      <c r="L4" s="9" t="s">
        <v>138</v>
      </c>
      <c r="M4" s="9" t="s">
        <v>139</v>
      </c>
      <c r="N4" s="9" t="s">
        <v>140</v>
      </c>
      <c r="O4" s="9" t="s">
        <v>141</v>
      </c>
      <c r="P4" s="9" t="s">
        <v>142</v>
      </c>
    </row>
    <row r="5" spans="1:16" ht="33.75" customHeight="1" x14ac:dyDescent="0.35">
      <c r="A5" s="11">
        <v>1</v>
      </c>
      <c r="B5" s="12" t="s">
        <v>143</v>
      </c>
      <c r="C5" s="11" t="s">
        <v>144</v>
      </c>
      <c r="D5" s="11" t="s">
        <v>145</v>
      </c>
      <c r="E5" s="53">
        <v>0.46</v>
      </c>
      <c r="F5" s="13">
        <f t="shared" ref="F5:F16" si="0">IF(E5="","",EXP(-E5))</f>
        <v>0.63128364550692595</v>
      </c>
      <c r="G5" s="13">
        <f t="shared" ref="G5:G16" si="1">IF(E5="","",1-F5)</f>
        <v>0.36871635449307405</v>
      </c>
      <c r="H5" s="14">
        <v>1</v>
      </c>
      <c r="I5" s="13">
        <f t="shared" ref="I5:I16" si="2">IF(OR(E5="",H5=""),"",1-EXP(-E5*H5))</f>
        <v>0.36871635449307405</v>
      </c>
      <c r="J5" s="15">
        <f t="shared" ref="J5:J16" si="3">IF(OR(E5="",H5=""),"",E5*H5)</f>
        <v>0.46</v>
      </c>
      <c r="K5" s="16">
        <v>150000</v>
      </c>
      <c r="L5" s="16">
        <v>600000</v>
      </c>
      <c r="M5" s="17">
        <f t="shared" ref="M5:M16" si="4">IF(OR(J5="",K5=""),"",J5*K5)</f>
        <v>69000</v>
      </c>
      <c r="N5" s="17">
        <f t="shared" ref="N5:N16" si="5">IF(OR(J5="",L5=""),"",J5*L5)</f>
        <v>276000</v>
      </c>
      <c r="O5" s="12" t="s">
        <v>146</v>
      </c>
      <c r="P5" s="11" t="s">
        <v>147</v>
      </c>
    </row>
    <row r="6" spans="1:16" ht="33.75" customHeight="1" x14ac:dyDescent="0.35">
      <c r="A6" s="18">
        <v>2</v>
      </c>
      <c r="B6" s="19" t="s">
        <v>148</v>
      </c>
      <c r="C6" s="18" t="s">
        <v>149</v>
      </c>
      <c r="D6" s="18" t="s">
        <v>150</v>
      </c>
      <c r="E6" s="53">
        <v>0.5</v>
      </c>
      <c r="F6" s="20">
        <f t="shared" si="0"/>
        <v>0.60653065971263342</v>
      </c>
      <c r="G6" s="20">
        <f t="shared" si="1"/>
        <v>0.39346934028736658</v>
      </c>
      <c r="H6" s="14">
        <v>1</v>
      </c>
      <c r="I6" s="20">
        <f t="shared" si="2"/>
        <v>0.39346934028736658</v>
      </c>
      <c r="J6" s="21">
        <f t="shared" si="3"/>
        <v>0.5</v>
      </c>
      <c r="K6" s="16">
        <v>200000</v>
      </c>
      <c r="L6" s="16">
        <v>2000000</v>
      </c>
      <c r="M6" s="22">
        <f t="shared" si="4"/>
        <v>100000</v>
      </c>
      <c r="N6" s="22">
        <f t="shared" si="5"/>
        <v>1000000</v>
      </c>
      <c r="O6" s="19" t="s">
        <v>151</v>
      </c>
      <c r="P6" s="18" t="s">
        <v>147</v>
      </c>
    </row>
    <row r="7" spans="1:16" ht="33.75" customHeight="1" x14ac:dyDescent="0.35">
      <c r="A7" s="11">
        <v>3</v>
      </c>
      <c r="B7" s="12" t="s">
        <v>152</v>
      </c>
      <c r="C7" s="11" t="s">
        <v>153</v>
      </c>
      <c r="D7" s="11" t="s">
        <v>154</v>
      </c>
      <c r="E7" s="53">
        <v>1</v>
      </c>
      <c r="F7" s="13">
        <f t="shared" si="0"/>
        <v>0.36787944117144233</v>
      </c>
      <c r="G7" s="13">
        <f t="shared" si="1"/>
        <v>0.63212055882855767</v>
      </c>
      <c r="H7" s="14">
        <v>0.35</v>
      </c>
      <c r="I7" s="13">
        <f t="shared" si="2"/>
        <v>0.29531191028128656</v>
      </c>
      <c r="J7" s="15">
        <f t="shared" si="3"/>
        <v>0.35</v>
      </c>
      <c r="K7" s="16">
        <v>50000</v>
      </c>
      <c r="L7" s="16">
        <v>400000</v>
      </c>
      <c r="M7" s="17">
        <f t="shared" si="4"/>
        <v>17500</v>
      </c>
      <c r="N7" s="17">
        <f t="shared" si="5"/>
        <v>140000</v>
      </c>
      <c r="O7" s="12" t="s">
        <v>155</v>
      </c>
      <c r="P7" s="11" t="s">
        <v>147</v>
      </c>
    </row>
    <row r="8" spans="1:16" ht="33.75" customHeight="1" x14ac:dyDescent="0.35">
      <c r="A8" s="18">
        <v>4</v>
      </c>
      <c r="B8" s="19" t="s">
        <v>156</v>
      </c>
      <c r="C8" s="18" t="s">
        <v>157</v>
      </c>
      <c r="D8" s="18" t="s">
        <v>158</v>
      </c>
      <c r="E8" s="53">
        <v>0.05</v>
      </c>
      <c r="F8" s="20">
        <f t="shared" si="0"/>
        <v>0.95122942450071402</v>
      </c>
      <c r="G8" s="20">
        <f t="shared" si="1"/>
        <v>4.8770575499285984E-2</v>
      </c>
      <c r="H8" s="14">
        <v>0.7</v>
      </c>
      <c r="I8" s="20">
        <f t="shared" si="2"/>
        <v>3.4394583742433538E-2</v>
      </c>
      <c r="J8" s="21">
        <f t="shared" si="3"/>
        <v>3.4999999999999996E-2</v>
      </c>
      <c r="K8" s="16">
        <v>300000</v>
      </c>
      <c r="L8" s="16">
        <v>5000000</v>
      </c>
      <c r="M8" s="22">
        <f t="shared" si="4"/>
        <v>10499.999999999998</v>
      </c>
      <c r="N8" s="22">
        <f t="shared" si="5"/>
        <v>174999.99999999997</v>
      </c>
      <c r="O8" s="19" t="s">
        <v>159</v>
      </c>
      <c r="P8" s="18" t="s">
        <v>147</v>
      </c>
    </row>
    <row r="9" spans="1:16" ht="33.75" customHeight="1" x14ac:dyDescent="0.35">
      <c r="A9" s="11"/>
      <c r="B9" s="12"/>
      <c r="C9" s="11"/>
      <c r="D9" s="11"/>
      <c r="E9" s="53"/>
      <c r="F9" s="13" t="str">
        <f t="shared" si="0"/>
        <v/>
      </c>
      <c r="G9" s="13" t="str">
        <f t="shared" si="1"/>
        <v/>
      </c>
      <c r="H9" s="14"/>
      <c r="I9" s="13" t="str">
        <f t="shared" si="2"/>
        <v/>
      </c>
      <c r="J9" s="15" t="str">
        <f t="shared" si="3"/>
        <v/>
      </c>
      <c r="K9" s="16"/>
      <c r="L9" s="16"/>
      <c r="M9" s="17" t="str">
        <f t="shared" si="4"/>
        <v/>
      </c>
      <c r="N9" s="17" t="str">
        <f t="shared" si="5"/>
        <v/>
      </c>
      <c r="O9" s="12"/>
      <c r="P9" s="11"/>
    </row>
    <row r="10" spans="1:16" ht="33.75" customHeight="1" x14ac:dyDescent="0.35">
      <c r="A10" s="18"/>
      <c r="B10" s="19"/>
      <c r="C10" s="18"/>
      <c r="D10" s="18"/>
      <c r="E10" s="53"/>
      <c r="F10" s="20" t="str">
        <f t="shared" si="0"/>
        <v/>
      </c>
      <c r="G10" s="20" t="str">
        <f t="shared" si="1"/>
        <v/>
      </c>
      <c r="H10" s="14"/>
      <c r="I10" s="20" t="str">
        <f t="shared" si="2"/>
        <v/>
      </c>
      <c r="J10" s="21" t="str">
        <f t="shared" si="3"/>
        <v/>
      </c>
      <c r="K10" s="16"/>
      <c r="L10" s="16"/>
      <c r="M10" s="22" t="str">
        <f t="shared" si="4"/>
        <v/>
      </c>
      <c r="N10" s="22" t="str">
        <f t="shared" si="5"/>
        <v/>
      </c>
      <c r="O10" s="19"/>
      <c r="P10" s="18"/>
    </row>
    <row r="11" spans="1:16" ht="33.75" customHeight="1" x14ac:dyDescent="0.35">
      <c r="A11" s="11"/>
      <c r="B11" s="12"/>
      <c r="C11" s="11"/>
      <c r="D11" s="11"/>
      <c r="E11" s="53"/>
      <c r="F11" s="13" t="str">
        <f t="shared" si="0"/>
        <v/>
      </c>
      <c r="G11" s="13" t="str">
        <f t="shared" si="1"/>
        <v/>
      </c>
      <c r="H11" s="14"/>
      <c r="I11" s="13" t="str">
        <f t="shared" si="2"/>
        <v/>
      </c>
      <c r="J11" s="15" t="str">
        <f t="shared" si="3"/>
        <v/>
      </c>
      <c r="K11" s="16"/>
      <c r="L11" s="16"/>
      <c r="M11" s="17" t="str">
        <f t="shared" si="4"/>
        <v/>
      </c>
      <c r="N11" s="17" t="str">
        <f t="shared" si="5"/>
        <v/>
      </c>
      <c r="O11" s="12"/>
      <c r="P11" s="11"/>
    </row>
    <row r="12" spans="1:16" ht="33.75" customHeight="1" x14ac:dyDescent="0.35">
      <c r="A12" s="18"/>
      <c r="B12" s="19"/>
      <c r="C12" s="18"/>
      <c r="D12" s="18"/>
      <c r="E12" s="53"/>
      <c r="F12" s="20" t="str">
        <f t="shared" si="0"/>
        <v/>
      </c>
      <c r="G12" s="20" t="str">
        <f t="shared" si="1"/>
        <v/>
      </c>
      <c r="H12" s="14"/>
      <c r="I12" s="20" t="str">
        <f t="shared" si="2"/>
        <v/>
      </c>
      <c r="J12" s="21" t="str">
        <f t="shared" si="3"/>
        <v/>
      </c>
      <c r="K12" s="16"/>
      <c r="L12" s="16"/>
      <c r="M12" s="22" t="str">
        <f t="shared" si="4"/>
        <v/>
      </c>
      <c r="N12" s="22" t="str">
        <f t="shared" si="5"/>
        <v/>
      </c>
      <c r="O12" s="19"/>
      <c r="P12" s="18"/>
    </row>
    <row r="13" spans="1:16" ht="33.75" customHeight="1" x14ac:dyDescent="0.35">
      <c r="A13" s="11"/>
      <c r="B13" s="12"/>
      <c r="C13" s="11"/>
      <c r="D13" s="11"/>
      <c r="E13" s="53"/>
      <c r="F13" s="13" t="str">
        <f t="shared" si="0"/>
        <v/>
      </c>
      <c r="G13" s="13" t="str">
        <f t="shared" si="1"/>
        <v/>
      </c>
      <c r="H13" s="14"/>
      <c r="I13" s="13" t="str">
        <f t="shared" si="2"/>
        <v/>
      </c>
      <c r="J13" s="15" t="str">
        <f t="shared" si="3"/>
        <v/>
      </c>
      <c r="K13" s="16"/>
      <c r="L13" s="16"/>
      <c r="M13" s="17" t="str">
        <f t="shared" si="4"/>
        <v/>
      </c>
      <c r="N13" s="17" t="str">
        <f t="shared" si="5"/>
        <v/>
      </c>
      <c r="O13" s="12"/>
      <c r="P13" s="11"/>
    </row>
    <row r="14" spans="1:16" ht="33.75" customHeight="1" x14ac:dyDescent="0.35">
      <c r="A14" s="18"/>
      <c r="B14" s="19"/>
      <c r="C14" s="18"/>
      <c r="D14" s="18"/>
      <c r="E14" s="53"/>
      <c r="F14" s="20" t="str">
        <f t="shared" si="0"/>
        <v/>
      </c>
      <c r="G14" s="20" t="str">
        <f t="shared" si="1"/>
        <v/>
      </c>
      <c r="H14" s="14"/>
      <c r="I14" s="20" t="str">
        <f t="shared" si="2"/>
        <v/>
      </c>
      <c r="J14" s="21" t="str">
        <f t="shared" si="3"/>
        <v/>
      </c>
      <c r="K14" s="16"/>
      <c r="L14" s="16"/>
      <c r="M14" s="22" t="str">
        <f t="shared" si="4"/>
        <v/>
      </c>
      <c r="N14" s="22" t="str">
        <f t="shared" si="5"/>
        <v/>
      </c>
      <c r="O14" s="19"/>
      <c r="P14" s="18"/>
    </row>
    <row r="15" spans="1:16" ht="33.75" customHeight="1" x14ac:dyDescent="0.35">
      <c r="A15" s="11"/>
      <c r="B15" s="12"/>
      <c r="C15" s="11"/>
      <c r="D15" s="11"/>
      <c r="E15" s="53"/>
      <c r="F15" s="13" t="str">
        <f t="shared" si="0"/>
        <v/>
      </c>
      <c r="G15" s="13" t="str">
        <f t="shared" si="1"/>
        <v/>
      </c>
      <c r="H15" s="14"/>
      <c r="I15" s="13" t="str">
        <f t="shared" si="2"/>
        <v/>
      </c>
      <c r="J15" s="15" t="str">
        <f t="shared" si="3"/>
        <v/>
      </c>
      <c r="K15" s="16"/>
      <c r="L15" s="16"/>
      <c r="M15" s="17" t="str">
        <f t="shared" si="4"/>
        <v/>
      </c>
      <c r="N15" s="17" t="str">
        <f t="shared" si="5"/>
        <v/>
      </c>
      <c r="O15" s="12"/>
      <c r="P15" s="11"/>
    </row>
    <row r="16" spans="1:16" ht="33.75" customHeight="1" x14ac:dyDescent="0.35">
      <c r="A16" s="18"/>
      <c r="B16" s="19"/>
      <c r="C16" s="18"/>
      <c r="D16" s="18"/>
      <c r="E16" s="53"/>
      <c r="F16" s="20" t="str">
        <f t="shared" si="0"/>
        <v/>
      </c>
      <c r="G16" s="20" t="str">
        <f t="shared" si="1"/>
        <v/>
      </c>
      <c r="H16" s="14"/>
      <c r="I16" s="20" t="str">
        <f t="shared" si="2"/>
        <v/>
      </c>
      <c r="J16" s="21" t="str">
        <f t="shared" si="3"/>
        <v/>
      </c>
      <c r="K16" s="16"/>
      <c r="L16" s="16"/>
      <c r="M16" s="22" t="str">
        <f t="shared" si="4"/>
        <v/>
      </c>
      <c r="N16" s="22" t="str">
        <f t="shared" si="5"/>
        <v/>
      </c>
      <c r="O16" s="19"/>
      <c r="P16" s="18"/>
    </row>
    <row r="18" spans="2:3" ht="15" customHeight="1" x14ac:dyDescent="0.35">
      <c r="B18" s="23" t="s">
        <v>160</v>
      </c>
    </row>
    <row r="19" spans="2:3" ht="15" customHeight="1" x14ac:dyDescent="0.35">
      <c r="B19" s="24" t="s">
        <v>161</v>
      </c>
      <c r="C19" s="25">
        <f>COUNTA(B5:B16)</f>
        <v>4</v>
      </c>
    </row>
    <row r="20" spans="2:3" ht="15" customHeight="1" x14ac:dyDescent="0.35">
      <c r="B20" s="24" t="s">
        <v>162</v>
      </c>
      <c r="C20" s="26">
        <f>SUM(M5:M16)</f>
        <v>197000</v>
      </c>
    </row>
    <row r="21" spans="2:3" ht="15" customHeight="1" x14ac:dyDescent="0.35">
      <c r="B21" s="24" t="s">
        <v>163</v>
      </c>
      <c r="C21" s="26">
        <f>SUM(N5:N16)</f>
        <v>1591000</v>
      </c>
    </row>
    <row r="22" spans="2:3" ht="15" customHeight="1" x14ac:dyDescent="0.35">
      <c r="B22" s="24" t="s">
        <v>164</v>
      </c>
      <c r="C22" s="26">
        <f>IF(COUNT(N5:N16)=0,"",MAX(N5:N16))</f>
        <v>1000000</v>
      </c>
    </row>
    <row r="23" spans="2:3" ht="15" customHeight="1" x14ac:dyDescent="0.35">
      <c r="B23" s="24" t="s">
        <v>165</v>
      </c>
      <c r="C23" s="27">
        <f>IF(COUNT(I5:I16)=0,"",AVERAGE(I5:I16))</f>
        <v>0.27297304720104015</v>
      </c>
    </row>
    <row r="25" spans="2:3" ht="15" customHeight="1" x14ac:dyDescent="0.35">
      <c r="B25" s="8" t="s">
        <v>166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BQ2003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40" customWidth="1"/>
    <col min="3" max="3" width="20" customWidth="1"/>
    <col min="4" max="4" width="4" customWidth="1"/>
    <col min="5" max="5" width="15.81640625" customWidth="1"/>
    <col min="6" max="6" width="20" customWidth="1"/>
    <col min="18" max="18" width="13" hidden="1" customWidth="1"/>
    <col min="20" max="56" width="13" hidden="1" customWidth="1"/>
  </cols>
  <sheetData>
    <row r="2" spans="2:69" ht="17.25" customHeight="1" x14ac:dyDescent="0.4">
      <c r="B2" s="6" t="s">
        <v>0</v>
      </c>
      <c r="BF2" t="s">
        <v>1</v>
      </c>
    </row>
    <row r="3" spans="2:69" ht="15" customHeight="1" x14ac:dyDescent="0.35">
      <c r="B3" s="8" t="s">
        <v>2</v>
      </c>
      <c r="BF3" t="s">
        <v>3</v>
      </c>
      <c r="BG3" t="s">
        <v>4</v>
      </c>
      <c r="BH3" t="s">
        <v>5</v>
      </c>
      <c r="BI3" t="s">
        <v>6</v>
      </c>
      <c r="BJ3" t="s">
        <v>7</v>
      </c>
      <c r="BK3" t="s">
        <v>8</v>
      </c>
      <c r="BL3" t="s">
        <v>9</v>
      </c>
      <c r="BM3" t="s">
        <v>10</v>
      </c>
      <c r="BN3" t="s">
        <v>11</v>
      </c>
      <c r="BO3" t="s">
        <v>12</v>
      </c>
      <c r="BP3" t="s">
        <v>13</v>
      </c>
      <c r="BQ3" t="s">
        <v>14</v>
      </c>
    </row>
    <row r="4" spans="2:69" ht="15" customHeight="1" x14ac:dyDescent="0.35">
      <c r="T4" s="28">
        <f t="shared" ref="T4:U23" ca="1" si="0">RAND()</f>
        <v>4.3933311547086018E-2</v>
      </c>
      <c r="U4" s="28">
        <f t="shared" ca="1" si="0"/>
        <v>0.62398145949861417</v>
      </c>
      <c r="V4" s="28">
        <f ca="1">IF(Riskregister!$E$5="",0,COUNTIF(BF$4:BF$53,"&lt;"&amp;T4)*IF(U4&lt;0.5,Riskregister!$K$5+(Riskregister!$L$5-Riskregister!$K$5)*SQRT(U4/2),Riskregister!$L$5-(Riskregister!$L$5-Riskregister!$K$5)*SQRT((1-U4)/2)))</f>
        <v>0</v>
      </c>
      <c r="W4" s="28">
        <f t="shared" ref="W4:X23" ca="1" si="1">RAND()</f>
        <v>0.64999976234720835</v>
      </c>
      <c r="X4" s="28">
        <f t="shared" ca="1" si="1"/>
        <v>0.36493361849745576</v>
      </c>
      <c r="Y4" s="28">
        <f ca="1">IF(Riskregister!$E$6="",0,COUNTIF(BG$4:BG$53,"&lt;"&amp;W4)*IF(X4&lt;0.5,Riskregister!$K$6+(Riskregister!$L$6-Riskregister!$K$6)*SQRT(X4/2),Riskregister!$L$6-(Riskregister!$L$6-Riskregister!$K$6)*SQRT((1-X4)/2)))</f>
        <v>968890.40959416202</v>
      </c>
      <c r="Z4" s="28">
        <f t="shared" ref="Z4:AA23" ca="1" si="2">RAND()</f>
        <v>0.71069803438764068</v>
      </c>
      <c r="AA4" s="28">
        <f t="shared" ca="1" si="2"/>
        <v>0.10533849192662592</v>
      </c>
      <c r="AB4" s="28">
        <f ca="1">IF(Riskregister!$E$7="",0,COUNTIF(BH$4:BH$53,"&lt;"&amp;Z4)*IF(AA4&lt;0.5,Riskregister!$K$7+(Riskregister!$L$7-Riskregister!$K$7)*SQRT(AA4/2),Riskregister!$L$7-(Riskregister!$L$7-Riskregister!$K$7)*SQRT((1-AA4)/2)))</f>
        <v>130324.23439103442</v>
      </c>
      <c r="AC4" s="28">
        <f t="shared" ref="AC4:AD23" ca="1" si="3">RAND()</f>
        <v>3.2179321597322175E-2</v>
      </c>
      <c r="AD4" s="28">
        <f t="shared" ca="1" si="3"/>
        <v>0.67000425106419059</v>
      </c>
      <c r="AE4" s="28">
        <f ca="1">IF(Riskregister!$E$8="",0,COUNTIF(BI$4:BI$53,"&lt;"&amp;AC4)*IF(AD4&lt;0.5,Riskregister!$K$8+(Riskregister!$L$8-Riskregister!$K$8)*SQRT(AD4/2),Riskregister!$L$8-(Riskregister!$L$8-Riskregister!$K$8)*SQRT((1-AD4)/2)))</f>
        <v>0</v>
      </c>
      <c r="AF4" s="28">
        <f t="shared" ref="AF4:AG23" ca="1" si="4">RAND()</f>
        <v>0.61757949872712226</v>
      </c>
      <c r="AG4" s="28">
        <f t="shared" ca="1" si="4"/>
        <v>0.29179631830295227</v>
      </c>
      <c r="AH4" s="28">
        <f>IF(Riskregister!$E$9="",0,COUNTIF(BJ$4:BJ$53,"&lt;"&amp;AF4)*IF(AG4&lt;0.5,Riskregister!$K$9+(Riskregister!$L$9-Riskregister!$K$9)*SQRT(AG4/2),Riskregister!$L$9-(Riskregister!$L$9-Riskregister!$K$9)*SQRT((1-AG4)/2)))</f>
        <v>0</v>
      </c>
      <c r="AI4" s="28">
        <f t="shared" ref="AI4:AJ23" ca="1" si="5">RAND()</f>
        <v>0.39648223722431086</v>
      </c>
      <c r="AJ4" s="28">
        <f t="shared" ca="1" si="5"/>
        <v>0.67685475690587693</v>
      </c>
      <c r="AK4" s="28">
        <f>IF(Riskregister!$E$10="",0,COUNTIF(BK$4:BK$53,"&lt;"&amp;AI4)*IF(AJ4&lt;0.5,Riskregister!$K$10+(Riskregister!$L$10-Riskregister!$K$10)*SQRT(AJ4/2),Riskregister!$L$10-(Riskregister!$L$10-Riskregister!$K$10)*SQRT((1-AJ4)/2)))</f>
        <v>0</v>
      </c>
      <c r="AL4" s="28">
        <f t="shared" ref="AL4:AM23" ca="1" si="6">RAND()</f>
        <v>0.34392052382807259</v>
      </c>
      <c r="AM4" s="28">
        <f t="shared" ca="1" si="6"/>
        <v>0.74175989055505853</v>
      </c>
      <c r="AN4" s="28">
        <f>IF(Riskregister!$E$11="",0,COUNTIF(BL$4:BL$53,"&lt;"&amp;AL4)*IF(AM4&lt;0.5,Riskregister!$K$11+(Riskregister!$L$11-Riskregister!$K$11)*SQRT(AM4/2),Riskregister!$L$11-(Riskregister!$L$11-Riskregister!$K$11)*SQRT((1-AM4)/2)))</f>
        <v>0</v>
      </c>
      <c r="AO4" s="28">
        <f t="shared" ref="AO4:AP23" ca="1" si="7">RAND()</f>
        <v>0.68145869035151996</v>
      </c>
      <c r="AP4" s="28">
        <f t="shared" ca="1" si="7"/>
        <v>0.30398662312986413</v>
      </c>
      <c r="AQ4" s="28">
        <f>IF(Riskregister!$E$12="",0,COUNTIF(BM$4:BM$53,"&lt;"&amp;AO4)*IF(AP4&lt;0.5,Riskregister!$K$12+(Riskregister!$L$12-Riskregister!$K$12)*SQRT(AP4/2),Riskregister!$L$12-(Riskregister!$L$12-Riskregister!$K$12)*SQRT((1-AP4)/2)))</f>
        <v>0</v>
      </c>
      <c r="AR4" s="28">
        <f t="shared" ref="AR4:AS23" ca="1" si="8">RAND()</f>
        <v>0.88096297649555211</v>
      </c>
      <c r="AS4" s="28">
        <f t="shared" ca="1" si="8"/>
        <v>0.76983988059364472</v>
      </c>
      <c r="AT4" s="28">
        <f>IF(Riskregister!$E$13="",0,COUNTIF(BN$4:BN$53,"&lt;"&amp;AR4)*IF(AS4&lt;0.5,Riskregister!$K$13+(Riskregister!$L$13-Riskregister!$K$13)*SQRT(AS4/2),Riskregister!$L$13-(Riskregister!$L$13-Riskregister!$K$13)*SQRT((1-AS4)/2)))</f>
        <v>0</v>
      </c>
      <c r="AU4" s="28">
        <f t="shared" ref="AU4:AV23" ca="1" si="9">RAND()</f>
        <v>0.12770631756383155</v>
      </c>
      <c r="AV4" s="28">
        <f t="shared" ca="1" si="9"/>
        <v>0.3652574068129365</v>
      </c>
      <c r="AW4" s="28">
        <f>IF(Riskregister!$E$14="",0,COUNTIF(BO$4:BO$53,"&lt;"&amp;AU4)*IF(AV4&lt;0.5,Riskregister!$K$14+(Riskregister!$L$14-Riskregister!$K$14)*SQRT(AV4/2),Riskregister!$L$14-(Riskregister!$L$14-Riskregister!$K$14)*SQRT((1-AV4)/2)))</f>
        <v>0</v>
      </c>
      <c r="AX4" s="28">
        <f t="shared" ref="AX4:AY23" ca="1" si="10">RAND()</f>
        <v>0.68856231229178577</v>
      </c>
      <c r="AY4" s="28">
        <f t="shared" ca="1" si="10"/>
        <v>0.24671328746691612</v>
      </c>
      <c r="AZ4" s="28">
        <f>IF(Riskregister!$E$15="",0,COUNTIF(BP$4:BP$53,"&lt;"&amp;AX4)*IF(AY4&lt;0.5,Riskregister!$K$15+(Riskregister!$L$15-Riskregister!$K$15)*SQRT(AY4/2),Riskregister!$L$15-(Riskregister!$L$15-Riskregister!$K$15)*SQRT((1-AY4)/2)))</f>
        <v>0</v>
      </c>
      <c r="BA4" s="28">
        <f t="shared" ref="BA4:BB23" ca="1" si="11">RAND()</f>
        <v>0.73171775528601835</v>
      </c>
      <c r="BB4" s="28">
        <f t="shared" ca="1" si="11"/>
        <v>0.89044100588269048</v>
      </c>
      <c r="BC4" s="28">
        <f>IF(Riskregister!$E$16="",0,COUNTIF(BQ$4:BQ$53,"&lt;"&amp;BA4)*IF(BB4&lt;0.5,Riskregister!$K$16+(Riskregister!$L$16-Riskregister!$K$16)*SQRT(BB4/2),Riskregister!$L$16-(Riskregister!$L$16-Riskregister!$K$16)*SQRT((1-BB4)/2)))</f>
        <v>0</v>
      </c>
      <c r="BD4" s="28">
        <f t="shared" ref="BD4:BD67" ca="1" si="12">V4+Y4+AB4+AE4+AH4+AK4+AN4+AQ4+AT4+AW4+AZ4+BC4</f>
        <v>1099214.6439851965</v>
      </c>
      <c r="BF4">
        <f>IF(Riskregister!$E$5="","",_xlfn.POISSON.DIST(ROW()-4,Riskregister!$E$5*Riskregister!$H$5,TRUE()))</f>
        <v>0.63128364550692595</v>
      </c>
      <c r="BG4">
        <f>IF(Riskregister!$E$6="","",_xlfn.POISSON.DIST(ROW()-4,Riskregister!$E$6*Riskregister!$H$6,TRUE()))</f>
        <v>0.60653065971263342</v>
      </c>
      <c r="BH4">
        <f>IF(Riskregister!$E$7="","",_xlfn.POISSON.DIST(ROW()-4,Riskregister!$E$7*Riskregister!$H$7,TRUE()))</f>
        <v>0.70468808971871344</v>
      </c>
      <c r="BI4">
        <f>IF(Riskregister!$E$8="","",_xlfn.POISSON.DIST(ROW()-4,Riskregister!$E$8*Riskregister!$H$8,TRUE()))</f>
        <v>0.96560541625756646</v>
      </c>
      <c r="BJ4" t="str">
        <f>IF(Riskregister!$E$9="","",_xlfn.POISSON.DIST(ROW()-4,Riskregister!$E$9*Riskregister!$H$9,TRUE()))</f>
        <v/>
      </c>
      <c r="BK4" t="str">
        <f>IF(Riskregister!$E$10="","",_xlfn.POISSON.DIST(ROW()-4,Riskregister!$E$10*Riskregister!$H$10,TRUE()))</f>
        <v/>
      </c>
      <c r="BL4" t="str">
        <f>IF(Riskregister!$E$11="","",_xlfn.POISSON.DIST(ROW()-4,Riskregister!$E$11*Riskregister!$H$11,TRUE()))</f>
        <v/>
      </c>
      <c r="BM4" t="str">
        <f>IF(Riskregister!$E$12="","",_xlfn.POISSON.DIST(ROW()-4,Riskregister!$E$12*Riskregister!$H$12,TRUE()))</f>
        <v/>
      </c>
      <c r="BN4" t="str">
        <f>IF(Riskregister!$E$13="","",_xlfn.POISSON.DIST(ROW()-4,Riskregister!$E$13*Riskregister!$H$13,TRUE()))</f>
        <v/>
      </c>
      <c r="BO4" t="str">
        <f>IF(Riskregister!$E$14="","",_xlfn.POISSON.DIST(ROW()-4,Riskregister!$E$14*Riskregister!$H$14,TRUE()))</f>
        <v/>
      </c>
      <c r="BP4" t="str">
        <f>IF(Riskregister!$E$15="","",_xlfn.POISSON.DIST(ROW()-4,Riskregister!$E$15*Riskregister!$H$15,TRUE()))</f>
        <v/>
      </c>
      <c r="BQ4" t="str">
        <f>IF(Riskregister!$E$16="","",_xlfn.POISSON.DIST(ROW()-4,Riskregister!$E$16*Riskregister!$H$16,TRUE()))</f>
        <v/>
      </c>
    </row>
    <row r="5" spans="2:69" ht="30" customHeight="1" x14ac:dyDescent="0.35">
      <c r="B5" s="70" t="s">
        <v>15</v>
      </c>
      <c r="C5" s="71"/>
      <c r="E5" s="29" t="s">
        <v>16</v>
      </c>
      <c r="F5" s="30">
        <f ca="1">RAND()</f>
        <v>0.61141530884875805</v>
      </c>
      <c r="T5" s="28">
        <f t="shared" ca="1" si="0"/>
        <v>0.69582373021861688</v>
      </c>
      <c r="U5" s="28">
        <f t="shared" ca="1" si="0"/>
        <v>0.83958386498977888</v>
      </c>
      <c r="V5" s="28">
        <f ca="1">IF(Riskregister!$E$5="",0,COUNTIF(BF$4:BF$53,"&lt;"&amp;T5)*IF(U5&lt;0.5,Riskregister!$K$5+(Riskregister!$L$5-Riskregister!$K$5)*SQRT(U5/2),Riskregister!$L$5-(Riskregister!$L$5-Riskregister!$K$5)*SQRT((1-U5)/2)))</f>
        <v>472555.3701806746</v>
      </c>
      <c r="W5" s="28">
        <f t="shared" ca="1" si="1"/>
        <v>0.81600786788836466</v>
      </c>
      <c r="X5" s="28">
        <f t="shared" ca="1" si="1"/>
        <v>0.48379984476331794</v>
      </c>
      <c r="Y5" s="28">
        <f ca="1">IF(Riskregister!$E$6="",0,COUNTIF(BG$4:BG$53,"&lt;"&amp;W5)*IF(X5&lt;0.5,Riskregister!$K$6+(Riskregister!$L$6-Riskregister!$K$6)*SQRT(X5/2),Riskregister!$L$6-(Riskregister!$L$6-Riskregister!$K$6)*SQRT((1-X5)/2)))</f>
        <v>1085299.8071368677</v>
      </c>
      <c r="Z5" s="28">
        <f t="shared" ca="1" si="2"/>
        <v>0.5139925621789041</v>
      </c>
      <c r="AA5" s="28">
        <f t="shared" ca="1" si="2"/>
        <v>0.34278012591340723</v>
      </c>
      <c r="AB5" s="28">
        <f ca="1">IF(Riskregister!$E$7="",0,COUNTIF(BH$4:BH$53,"&lt;"&amp;Z5)*IF(AA5&lt;0.5,Riskregister!$K$7+(Riskregister!$L$7-Riskregister!$K$7)*SQRT(AA5/2),Riskregister!$L$7-(Riskregister!$L$7-Riskregister!$K$7)*SQRT((1-AA5)/2)))</f>
        <v>0</v>
      </c>
      <c r="AC5" s="28">
        <f t="shared" ca="1" si="3"/>
        <v>0.54493887257868412</v>
      </c>
      <c r="AD5" s="28">
        <f t="shared" ca="1" si="3"/>
        <v>0.78147304294426623</v>
      </c>
      <c r="AE5" s="28">
        <f ca="1">IF(Riskregister!$E$8="",0,COUNTIF(BI$4:BI$53,"&lt;"&amp;AC5)*IF(AD5&lt;0.5,Riskregister!$K$8+(Riskregister!$L$8-Riskregister!$K$8)*SQRT(AD5/2),Riskregister!$L$8-(Riskregister!$L$8-Riskregister!$K$8)*SQRT((1-AD5)/2)))</f>
        <v>0</v>
      </c>
      <c r="AF5" s="28">
        <f t="shared" ca="1" si="4"/>
        <v>0.74253098788045224</v>
      </c>
      <c r="AG5" s="28">
        <f t="shared" ca="1" si="4"/>
        <v>0.9786743064929726</v>
      </c>
      <c r="AH5" s="28">
        <f>IF(Riskregister!$E$9="",0,COUNTIF(BJ$4:BJ$53,"&lt;"&amp;AF5)*IF(AG5&lt;0.5,Riskregister!$K$9+(Riskregister!$L$9-Riskregister!$K$9)*SQRT(AG5/2),Riskregister!$L$9-(Riskregister!$L$9-Riskregister!$K$9)*SQRT((1-AG5)/2)))</f>
        <v>0</v>
      </c>
      <c r="AI5" s="28">
        <f t="shared" ca="1" si="5"/>
        <v>0.43507938188008777</v>
      </c>
      <c r="AJ5" s="28">
        <f t="shared" ca="1" si="5"/>
        <v>0.24877340669264802</v>
      </c>
      <c r="AK5" s="28">
        <f>IF(Riskregister!$E$10="",0,COUNTIF(BK$4:BK$53,"&lt;"&amp;AI5)*IF(AJ5&lt;0.5,Riskregister!$K$10+(Riskregister!$L$10-Riskregister!$K$10)*SQRT(AJ5/2),Riskregister!$L$10-(Riskregister!$L$10-Riskregister!$K$10)*SQRT((1-AJ5)/2)))</f>
        <v>0</v>
      </c>
      <c r="AL5" s="28">
        <f t="shared" ca="1" si="6"/>
        <v>0.99596768975966488</v>
      </c>
      <c r="AM5" s="28">
        <f t="shared" ca="1" si="6"/>
        <v>0.52224259687079533</v>
      </c>
      <c r="AN5" s="28">
        <f>IF(Riskregister!$E$11="",0,COUNTIF(BL$4:BL$53,"&lt;"&amp;AL5)*IF(AM5&lt;0.5,Riskregister!$K$11+(Riskregister!$L$11-Riskregister!$K$11)*SQRT(AM5/2),Riskregister!$L$11-(Riskregister!$L$11-Riskregister!$K$11)*SQRT((1-AM5)/2)))</f>
        <v>0</v>
      </c>
      <c r="AO5" s="28">
        <f t="shared" ca="1" si="7"/>
        <v>0.67750842472293338</v>
      </c>
      <c r="AP5" s="28">
        <f t="shared" ca="1" si="7"/>
        <v>0.1438249003488864</v>
      </c>
      <c r="AQ5" s="28">
        <f>IF(Riskregister!$E$12="",0,COUNTIF(BM$4:BM$53,"&lt;"&amp;AO5)*IF(AP5&lt;0.5,Riskregister!$K$12+(Riskregister!$L$12-Riskregister!$K$12)*SQRT(AP5/2),Riskregister!$L$12-(Riskregister!$L$12-Riskregister!$K$12)*SQRT((1-AP5)/2)))</f>
        <v>0</v>
      </c>
      <c r="AR5" s="28">
        <f t="shared" ca="1" si="8"/>
        <v>0.65829165577539628</v>
      </c>
      <c r="AS5" s="28">
        <f t="shared" ca="1" si="8"/>
        <v>0.26003823813223459</v>
      </c>
      <c r="AT5" s="28">
        <f>IF(Riskregister!$E$13="",0,COUNTIF(BN$4:BN$53,"&lt;"&amp;AR5)*IF(AS5&lt;0.5,Riskregister!$K$13+(Riskregister!$L$13-Riskregister!$K$13)*SQRT(AS5/2),Riskregister!$L$13-(Riskregister!$L$13-Riskregister!$K$13)*SQRT((1-AS5)/2)))</f>
        <v>0</v>
      </c>
      <c r="AU5" s="28">
        <f t="shared" ca="1" si="9"/>
        <v>0.22815794715248938</v>
      </c>
      <c r="AV5" s="28">
        <f t="shared" ca="1" si="9"/>
        <v>0.11984104143229235</v>
      </c>
      <c r="AW5" s="28">
        <f>IF(Riskregister!$E$14="",0,COUNTIF(BO$4:BO$53,"&lt;"&amp;AU5)*IF(AV5&lt;0.5,Riskregister!$K$14+(Riskregister!$L$14-Riskregister!$K$14)*SQRT(AV5/2),Riskregister!$L$14-(Riskregister!$L$14-Riskregister!$K$14)*SQRT((1-AV5)/2)))</f>
        <v>0</v>
      </c>
      <c r="AX5" s="28">
        <f t="shared" ca="1" si="10"/>
        <v>4.8267097866025011E-2</v>
      </c>
      <c r="AY5" s="28">
        <f t="shared" ca="1" si="10"/>
        <v>0.87880078872613876</v>
      </c>
      <c r="AZ5" s="28">
        <f>IF(Riskregister!$E$15="",0,COUNTIF(BP$4:BP$53,"&lt;"&amp;AX5)*IF(AY5&lt;0.5,Riskregister!$K$15+(Riskregister!$L$15-Riskregister!$K$15)*SQRT(AY5/2),Riskregister!$L$15-(Riskregister!$L$15-Riskregister!$K$15)*SQRT((1-AY5)/2)))</f>
        <v>0</v>
      </c>
      <c r="BA5" s="28">
        <f t="shared" ca="1" si="11"/>
        <v>0.50788446753400496</v>
      </c>
      <c r="BB5" s="28">
        <f t="shared" ca="1" si="11"/>
        <v>0.86766255715962093</v>
      </c>
      <c r="BC5" s="28">
        <f>IF(Riskregister!$E$16="",0,COUNTIF(BQ$4:BQ$53,"&lt;"&amp;BA5)*IF(BB5&lt;0.5,Riskregister!$K$16+(Riskregister!$L$16-Riskregister!$K$16)*SQRT(BB5/2),Riskregister!$L$16-(Riskregister!$L$16-Riskregister!$K$16)*SQRT((1-BB5)/2)))</f>
        <v>0</v>
      </c>
      <c r="BD5" s="28">
        <f t="shared" ca="1" si="12"/>
        <v>1557855.1773175423</v>
      </c>
      <c r="BF5">
        <f>IF(Riskregister!$E$5="","",_xlfn.POISSON.DIST(ROW()-4,Riskregister!$E$5*Riskregister!$H$5,TRUE()))</f>
        <v>0.92167412244011193</v>
      </c>
      <c r="BG5">
        <f>IF(Riskregister!$E$6="","",_xlfn.POISSON.DIST(ROW()-4,Riskregister!$E$6*Riskregister!$H$6,TRUE()))</f>
        <v>0.90979598956895014</v>
      </c>
      <c r="BH5">
        <f>IF(Riskregister!$E$7="","",_xlfn.POISSON.DIST(ROW()-4,Riskregister!$E$7*Riskregister!$H$7,TRUE()))</f>
        <v>0.95132892112026313</v>
      </c>
      <c r="BI5">
        <f>IF(Riskregister!$E$8="","",_xlfn.POISSON.DIST(ROW()-4,Riskregister!$E$8*Riskregister!$H$8,TRUE()))</f>
        <v>0.99940160582658133</v>
      </c>
      <c r="BJ5" t="str">
        <f>IF(Riskregister!$E$9="","",_xlfn.POISSON.DIST(ROW()-4,Riskregister!$E$9*Riskregister!$H$9,TRUE()))</f>
        <v/>
      </c>
      <c r="BK5" t="str">
        <f>IF(Riskregister!$E$10="","",_xlfn.POISSON.DIST(ROW()-4,Riskregister!$E$10*Riskregister!$H$10,TRUE()))</f>
        <v/>
      </c>
      <c r="BL5" t="str">
        <f>IF(Riskregister!$E$11="","",_xlfn.POISSON.DIST(ROW()-4,Riskregister!$E$11*Riskregister!$H$11,TRUE()))</f>
        <v/>
      </c>
      <c r="BM5" t="str">
        <f>IF(Riskregister!$E$12="","",_xlfn.POISSON.DIST(ROW()-4,Riskregister!$E$12*Riskregister!$H$12,TRUE()))</f>
        <v/>
      </c>
      <c r="BN5" t="str">
        <f>IF(Riskregister!$E$13="","",_xlfn.POISSON.DIST(ROW()-4,Riskregister!$E$13*Riskregister!$H$13,TRUE()))</f>
        <v/>
      </c>
      <c r="BO5" t="str">
        <f>IF(Riskregister!$E$14="","",_xlfn.POISSON.DIST(ROW()-4,Riskregister!$E$14*Riskregister!$H$14,TRUE()))</f>
        <v/>
      </c>
      <c r="BP5" t="str">
        <f>IF(Riskregister!$E$15="","",_xlfn.POISSON.DIST(ROW()-4,Riskregister!$E$15*Riskregister!$H$15,TRUE()))</f>
        <v/>
      </c>
      <c r="BQ5" t="str">
        <f>IF(Riskregister!$E$16="","",_xlfn.POISSON.DIST(ROW()-4,Riskregister!$E$16*Riskregister!$H$16,TRUE()))</f>
        <v/>
      </c>
    </row>
    <row r="6" spans="2:69" ht="15" customHeight="1" x14ac:dyDescent="0.35">
      <c r="B6" s="23" t="s">
        <v>17</v>
      </c>
      <c r="T6" s="28">
        <f t="shared" ca="1" si="0"/>
        <v>0.23263596529995245</v>
      </c>
      <c r="U6" s="28">
        <f t="shared" ca="1" si="0"/>
        <v>0.1015320623016247</v>
      </c>
      <c r="V6" s="28">
        <f ca="1">IF(Riskregister!$E$5="",0,COUNTIF(BF$4:BF$53,"&lt;"&amp;T6)*IF(U6&lt;0.5,Riskregister!$K$5+(Riskregister!$L$5-Riskregister!$K$5)*SQRT(U6/2),Riskregister!$L$5-(Riskregister!$L$5-Riskregister!$K$5)*SQRT((1-U6)/2)))</f>
        <v>0</v>
      </c>
      <c r="W6" s="28">
        <f t="shared" ca="1" si="1"/>
        <v>0.26485605864431705</v>
      </c>
      <c r="X6" s="28">
        <f t="shared" ca="1" si="1"/>
        <v>9.9827142281145309E-2</v>
      </c>
      <c r="Y6" s="28">
        <f ca="1">IF(Riskregister!$E$6="",0,COUNTIF(BG$4:BG$53,"&lt;"&amp;W6)*IF(X6&lt;0.5,Riskregister!$K$6+(Riskregister!$L$6-Riskregister!$K$6)*SQRT(X6/2),Riskregister!$L$6-(Riskregister!$L$6-Riskregister!$K$6)*SQRT((1-X6)/2)))</f>
        <v>0</v>
      </c>
      <c r="Z6" s="28">
        <f t="shared" ca="1" si="2"/>
        <v>0.61393111885478191</v>
      </c>
      <c r="AA6" s="28">
        <f t="shared" ca="1" si="2"/>
        <v>5.0064005087896546E-2</v>
      </c>
      <c r="AB6" s="28">
        <f ca="1">IF(Riskregister!$E$7="",0,COUNTIF(BH$4:BH$53,"&lt;"&amp;Z6)*IF(AA6&lt;0.5,Riskregister!$K$7+(Riskregister!$L$7-Riskregister!$K$7)*SQRT(AA6/2),Riskregister!$L$7-(Riskregister!$L$7-Riskregister!$K$7)*SQRT((1-AA6)/2)))</f>
        <v>0</v>
      </c>
      <c r="AC6" s="28">
        <f t="shared" ca="1" si="3"/>
        <v>0.74736662811801169</v>
      </c>
      <c r="AD6" s="28">
        <f t="shared" ca="1" si="3"/>
        <v>0.68393269511891985</v>
      </c>
      <c r="AE6" s="28">
        <f ca="1">IF(Riskregister!$E$8="",0,COUNTIF(BI$4:BI$53,"&lt;"&amp;AC6)*IF(AD6&lt;0.5,Riskregister!$K$8+(Riskregister!$L$8-Riskregister!$K$8)*SQRT(AD6/2),Riskregister!$L$8-(Riskregister!$L$8-Riskregister!$K$8)*SQRT((1-AD6)/2)))</f>
        <v>0</v>
      </c>
      <c r="AF6" s="28">
        <f t="shared" ca="1" si="4"/>
        <v>0.85064082476557779</v>
      </c>
      <c r="AG6" s="28">
        <f t="shared" ca="1" si="4"/>
        <v>0.42598951681418562</v>
      </c>
      <c r="AH6" s="28">
        <f>IF(Riskregister!$E$9="",0,COUNTIF(BJ$4:BJ$53,"&lt;"&amp;AF6)*IF(AG6&lt;0.5,Riskregister!$K$9+(Riskregister!$L$9-Riskregister!$K$9)*SQRT(AG6/2),Riskregister!$L$9-(Riskregister!$L$9-Riskregister!$K$9)*SQRT((1-AG6)/2)))</f>
        <v>0</v>
      </c>
      <c r="AI6" s="28">
        <f t="shared" ca="1" si="5"/>
        <v>0.3653869748724391</v>
      </c>
      <c r="AJ6" s="28">
        <f t="shared" ca="1" si="5"/>
        <v>0.94580554376903581</v>
      </c>
      <c r="AK6" s="28">
        <f>IF(Riskregister!$E$10="",0,COUNTIF(BK$4:BK$53,"&lt;"&amp;AI6)*IF(AJ6&lt;0.5,Riskregister!$K$10+(Riskregister!$L$10-Riskregister!$K$10)*SQRT(AJ6/2),Riskregister!$L$10-(Riskregister!$L$10-Riskregister!$K$10)*SQRT((1-AJ6)/2)))</f>
        <v>0</v>
      </c>
      <c r="AL6" s="28">
        <f t="shared" ca="1" si="6"/>
        <v>0.47050534528741239</v>
      </c>
      <c r="AM6" s="28">
        <f t="shared" ca="1" si="6"/>
        <v>0.17091540494597302</v>
      </c>
      <c r="AN6" s="28">
        <f>IF(Riskregister!$E$11="",0,COUNTIF(BL$4:BL$53,"&lt;"&amp;AL6)*IF(AM6&lt;0.5,Riskregister!$K$11+(Riskregister!$L$11-Riskregister!$K$11)*SQRT(AM6/2),Riskregister!$L$11-(Riskregister!$L$11-Riskregister!$K$11)*SQRT((1-AM6)/2)))</f>
        <v>0</v>
      </c>
      <c r="AO6" s="28">
        <f t="shared" ca="1" si="7"/>
        <v>0.10464881407418025</v>
      </c>
      <c r="AP6" s="28">
        <f t="shared" ca="1" si="7"/>
        <v>0.88552695373966217</v>
      </c>
      <c r="AQ6" s="28">
        <f>IF(Riskregister!$E$12="",0,COUNTIF(BM$4:BM$53,"&lt;"&amp;AO6)*IF(AP6&lt;0.5,Riskregister!$K$12+(Riskregister!$L$12-Riskregister!$K$12)*SQRT(AP6/2),Riskregister!$L$12-(Riskregister!$L$12-Riskregister!$K$12)*SQRT((1-AP6)/2)))</f>
        <v>0</v>
      </c>
      <c r="AR6" s="28">
        <f t="shared" ca="1" si="8"/>
        <v>0.90965545404216464</v>
      </c>
      <c r="AS6" s="28">
        <f t="shared" ca="1" si="8"/>
        <v>8.9513003975664418E-2</v>
      </c>
      <c r="AT6" s="28">
        <f>IF(Riskregister!$E$13="",0,COUNTIF(BN$4:BN$53,"&lt;"&amp;AR6)*IF(AS6&lt;0.5,Riskregister!$K$13+(Riskregister!$L$13-Riskregister!$K$13)*SQRT(AS6/2),Riskregister!$L$13-(Riskregister!$L$13-Riskregister!$K$13)*SQRT((1-AS6)/2)))</f>
        <v>0</v>
      </c>
      <c r="AU6" s="28">
        <f t="shared" ca="1" si="9"/>
        <v>0.21949811490061244</v>
      </c>
      <c r="AV6" s="28">
        <f t="shared" ca="1" si="9"/>
        <v>0.80307437025052975</v>
      </c>
      <c r="AW6" s="28">
        <f>IF(Riskregister!$E$14="",0,COUNTIF(BO$4:BO$53,"&lt;"&amp;AU6)*IF(AV6&lt;0.5,Riskregister!$K$14+(Riskregister!$L$14-Riskregister!$K$14)*SQRT(AV6/2),Riskregister!$L$14-(Riskregister!$L$14-Riskregister!$K$14)*SQRT((1-AV6)/2)))</f>
        <v>0</v>
      </c>
      <c r="AX6" s="28">
        <f t="shared" ca="1" si="10"/>
        <v>0.82400060988115298</v>
      </c>
      <c r="AY6" s="28">
        <f t="shared" ca="1" si="10"/>
        <v>0.99914085960456012</v>
      </c>
      <c r="AZ6" s="28">
        <f>IF(Riskregister!$E$15="",0,COUNTIF(BP$4:BP$53,"&lt;"&amp;AX6)*IF(AY6&lt;0.5,Riskregister!$K$15+(Riskregister!$L$15-Riskregister!$K$15)*SQRT(AY6/2),Riskregister!$L$15-(Riskregister!$L$15-Riskregister!$K$15)*SQRT((1-AY6)/2)))</f>
        <v>0</v>
      </c>
      <c r="BA6" s="28">
        <f t="shared" ca="1" si="11"/>
        <v>0.25597751551588455</v>
      </c>
      <c r="BB6" s="28">
        <f t="shared" ca="1" si="11"/>
        <v>0.57919969802141247</v>
      </c>
      <c r="BC6" s="28">
        <f>IF(Riskregister!$E$16="",0,COUNTIF(BQ$4:BQ$53,"&lt;"&amp;BA6)*IF(BB6&lt;0.5,Riskregister!$K$16+(Riskregister!$L$16-Riskregister!$K$16)*SQRT(BB6/2),Riskregister!$L$16-(Riskregister!$L$16-Riskregister!$K$16)*SQRT((1-BB6)/2)))</f>
        <v>0</v>
      </c>
      <c r="BD6" s="28">
        <f t="shared" ca="1" si="12"/>
        <v>0</v>
      </c>
      <c r="BF6">
        <f>IF(Riskregister!$E$5="","",_xlfn.POISSON.DIST(ROW()-4,Riskregister!$E$5*Riskregister!$H$5,TRUE()))</f>
        <v>0.9884639321347447</v>
      </c>
      <c r="BG6">
        <f>IF(Riskregister!$E$6="","",_xlfn.POISSON.DIST(ROW()-4,Riskregister!$E$6*Riskregister!$H$6,TRUE()))</f>
        <v>0.98561232203302929</v>
      </c>
      <c r="BH6">
        <f>IF(Riskregister!$E$7="","",_xlfn.POISSON.DIST(ROW()-4,Riskregister!$E$7*Riskregister!$H$7,TRUE()))</f>
        <v>0.99449106661553432</v>
      </c>
      <c r="BI6">
        <f>IF(Riskregister!$E$8="","",_xlfn.POISSON.DIST(ROW()-4,Riskregister!$E$8*Riskregister!$H$8,TRUE()))</f>
        <v>0.99999303914403903</v>
      </c>
      <c r="BJ6" t="str">
        <f>IF(Riskregister!$E$9="","",_xlfn.POISSON.DIST(ROW()-4,Riskregister!$E$9*Riskregister!$H$9,TRUE()))</f>
        <v/>
      </c>
      <c r="BK6" t="str">
        <f>IF(Riskregister!$E$10="","",_xlfn.POISSON.DIST(ROW()-4,Riskregister!$E$10*Riskregister!$H$10,TRUE()))</f>
        <v/>
      </c>
      <c r="BL6" t="str">
        <f>IF(Riskregister!$E$11="","",_xlfn.POISSON.DIST(ROW()-4,Riskregister!$E$11*Riskregister!$H$11,TRUE()))</f>
        <v/>
      </c>
      <c r="BM6" t="str">
        <f>IF(Riskregister!$E$12="","",_xlfn.POISSON.DIST(ROW()-4,Riskregister!$E$12*Riskregister!$H$12,TRUE()))</f>
        <v/>
      </c>
      <c r="BN6" t="str">
        <f>IF(Riskregister!$E$13="","",_xlfn.POISSON.DIST(ROW()-4,Riskregister!$E$13*Riskregister!$H$13,TRUE()))</f>
        <v/>
      </c>
      <c r="BO6" t="str">
        <f>IF(Riskregister!$E$14="","",_xlfn.POISSON.DIST(ROW()-4,Riskregister!$E$14*Riskregister!$H$14,TRUE()))</f>
        <v/>
      </c>
      <c r="BP6" t="str">
        <f>IF(Riskregister!$E$15="","",_xlfn.POISSON.DIST(ROW()-4,Riskregister!$E$15*Riskregister!$H$15,TRUE()))</f>
        <v/>
      </c>
      <c r="BQ6" t="str">
        <f>IF(Riskregister!$E$16="","",_xlfn.POISSON.DIST(ROW()-4,Riskregister!$E$16*Riskregister!$H$16,TRUE()))</f>
        <v/>
      </c>
    </row>
    <row r="7" spans="2:69" ht="15" customHeight="1" x14ac:dyDescent="0.35">
      <c r="B7" s="31" t="s">
        <v>18</v>
      </c>
      <c r="T7" s="28">
        <f t="shared" ca="1" si="0"/>
        <v>0.83345325271056914</v>
      </c>
      <c r="U7" s="28">
        <f t="shared" ca="1" si="0"/>
        <v>0.29042673687215426</v>
      </c>
      <c r="V7" s="28">
        <f ca="1">IF(Riskregister!$E$5="",0,COUNTIF(BF$4:BF$53,"&lt;"&amp;T7)*IF(U7&lt;0.5,Riskregister!$K$5+(Riskregister!$L$5-Riskregister!$K$5)*SQRT(U7/2),Riskregister!$L$5-(Riskregister!$L$5-Riskregister!$K$5)*SQRT((1-U7)/2)))</f>
        <v>321480.92345303495</v>
      </c>
      <c r="W7" s="28">
        <f t="shared" ca="1" si="1"/>
        <v>0.82234861637193513</v>
      </c>
      <c r="X7" s="28">
        <f t="shared" ca="1" si="1"/>
        <v>0.70112495689055532</v>
      </c>
      <c r="Y7" s="28">
        <f ca="1">IF(Riskregister!$E$6="",0,COUNTIF(BG$4:BG$53,"&lt;"&amp;W7)*IF(X7&lt;0.5,Riskregister!$K$6+(Riskregister!$L$6-Riskregister!$K$6)*SQRT(X7/2),Riskregister!$L$6-(Riskregister!$L$6-Riskregister!$K$6)*SQRT((1-X7)/2)))</f>
        <v>1304171.3071184112</v>
      </c>
      <c r="Z7" s="28">
        <f t="shared" ca="1" si="2"/>
        <v>0.18845151512894298</v>
      </c>
      <c r="AA7" s="28">
        <f t="shared" ca="1" si="2"/>
        <v>0.6108561158580198</v>
      </c>
      <c r="AB7" s="28">
        <f ca="1">IF(Riskregister!$E$7="",0,COUNTIF(BH$4:BH$53,"&lt;"&amp;Z7)*IF(AA7&lt;0.5,Riskregister!$K$7+(Riskregister!$L$7-Riskregister!$K$7)*SQRT(AA7/2),Riskregister!$L$7-(Riskregister!$L$7-Riskregister!$K$7)*SQRT((1-AA7)/2)))</f>
        <v>0</v>
      </c>
      <c r="AC7" s="28">
        <f t="shared" ca="1" si="3"/>
        <v>0.61132702367168035</v>
      </c>
      <c r="AD7" s="28">
        <f t="shared" ca="1" si="3"/>
        <v>0.1860956422779716</v>
      </c>
      <c r="AE7" s="28">
        <f ca="1">IF(Riskregister!$E$8="",0,COUNTIF(BI$4:BI$53,"&lt;"&amp;AC7)*IF(AD7&lt;0.5,Riskregister!$K$8+(Riskregister!$L$8-Riskregister!$K$8)*SQRT(AD7/2),Riskregister!$L$8-(Riskregister!$L$8-Riskregister!$K$8)*SQRT((1-AD7)/2)))</f>
        <v>0</v>
      </c>
      <c r="AF7" s="28">
        <f t="shared" ca="1" si="4"/>
        <v>0.6498713803863968</v>
      </c>
      <c r="AG7" s="28">
        <f t="shared" ca="1" si="4"/>
        <v>0.11691346664536761</v>
      </c>
      <c r="AH7" s="28">
        <f>IF(Riskregister!$E$9="",0,COUNTIF(BJ$4:BJ$53,"&lt;"&amp;AF7)*IF(AG7&lt;0.5,Riskregister!$K$9+(Riskregister!$L$9-Riskregister!$K$9)*SQRT(AG7/2),Riskregister!$L$9-(Riskregister!$L$9-Riskregister!$K$9)*SQRT((1-AG7)/2)))</f>
        <v>0</v>
      </c>
      <c r="AI7" s="28">
        <f t="shared" ca="1" si="5"/>
        <v>0.51406846590421562</v>
      </c>
      <c r="AJ7" s="28">
        <f t="shared" ca="1" si="5"/>
        <v>0.29089936659559068</v>
      </c>
      <c r="AK7" s="28">
        <f>IF(Riskregister!$E$10="",0,COUNTIF(BK$4:BK$53,"&lt;"&amp;AI7)*IF(AJ7&lt;0.5,Riskregister!$K$10+(Riskregister!$L$10-Riskregister!$K$10)*SQRT(AJ7/2),Riskregister!$L$10-(Riskregister!$L$10-Riskregister!$K$10)*SQRT((1-AJ7)/2)))</f>
        <v>0</v>
      </c>
      <c r="AL7" s="28">
        <f t="shared" ca="1" si="6"/>
        <v>0.25339797271458908</v>
      </c>
      <c r="AM7" s="28">
        <f t="shared" ca="1" si="6"/>
        <v>0.38295288955582441</v>
      </c>
      <c r="AN7" s="28">
        <f>IF(Riskregister!$E$11="",0,COUNTIF(BL$4:BL$53,"&lt;"&amp;AL7)*IF(AM7&lt;0.5,Riskregister!$K$11+(Riskregister!$L$11-Riskregister!$K$11)*SQRT(AM7/2),Riskregister!$L$11-(Riskregister!$L$11-Riskregister!$K$11)*SQRT((1-AM7)/2)))</f>
        <v>0</v>
      </c>
      <c r="AO7" s="28">
        <f t="shared" ca="1" si="7"/>
        <v>0.26785738691201655</v>
      </c>
      <c r="AP7" s="28">
        <f t="shared" ca="1" si="7"/>
        <v>0.31649096116706366</v>
      </c>
      <c r="AQ7" s="28">
        <f>IF(Riskregister!$E$12="",0,COUNTIF(BM$4:BM$53,"&lt;"&amp;AO7)*IF(AP7&lt;0.5,Riskregister!$K$12+(Riskregister!$L$12-Riskregister!$K$12)*SQRT(AP7/2),Riskregister!$L$12-(Riskregister!$L$12-Riskregister!$K$12)*SQRT((1-AP7)/2)))</f>
        <v>0</v>
      </c>
      <c r="AR7" s="28">
        <f t="shared" ca="1" si="8"/>
        <v>0.28994198447707586</v>
      </c>
      <c r="AS7" s="28">
        <f t="shared" ca="1" si="8"/>
        <v>0.65619632045427556</v>
      </c>
      <c r="AT7" s="28">
        <f>IF(Riskregister!$E$13="",0,COUNTIF(BN$4:BN$53,"&lt;"&amp;AR7)*IF(AS7&lt;0.5,Riskregister!$K$13+(Riskregister!$L$13-Riskregister!$K$13)*SQRT(AS7/2),Riskregister!$L$13-(Riskregister!$L$13-Riskregister!$K$13)*SQRT((1-AS7)/2)))</f>
        <v>0</v>
      </c>
      <c r="AU7" s="28">
        <f t="shared" ca="1" si="9"/>
        <v>0.16781879482091611</v>
      </c>
      <c r="AV7" s="28">
        <f t="shared" ca="1" si="9"/>
        <v>0.4439578924662736</v>
      </c>
      <c r="AW7" s="28">
        <f>IF(Riskregister!$E$14="",0,COUNTIF(BO$4:BO$53,"&lt;"&amp;AU7)*IF(AV7&lt;0.5,Riskregister!$K$14+(Riskregister!$L$14-Riskregister!$K$14)*SQRT(AV7/2),Riskregister!$L$14-(Riskregister!$L$14-Riskregister!$K$14)*SQRT((1-AV7)/2)))</f>
        <v>0</v>
      </c>
      <c r="AX7" s="28">
        <f t="shared" ca="1" si="10"/>
        <v>0.99450397127141044</v>
      </c>
      <c r="AY7" s="28">
        <f t="shared" ca="1" si="10"/>
        <v>5.263151903368779E-2</v>
      </c>
      <c r="AZ7" s="28">
        <f>IF(Riskregister!$E$15="",0,COUNTIF(BP$4:BP$53,"&lt;"&amp;AX7)*IF(AY7&lt;0.5,Riskregister!$K$15+(Riskregister!$L$15-Riskregister!$K$15)*SQRT(AY7/2),Riskregister!$L$15-(Riskregister!$L$15-Riskregister!$K$15)*SQRT((1-AY7)/2)))</f>
        <v>0</v>
      </c>
      <c r="BA7" s="28">
        <f t="shared" ca="1" si="11"/>
        <v>0.40002560505431528</v>
      </c>
      <c r="BB7" s="28">
        <f t="shared" ca="1" si="11"/>
        <v>0.84556366262424087</v>
      </c>
      <c r="BC7" s="28">
        <f>IF(Riskregister!$E$16="",0,COUNTIF(BQ$4:BQ$53,"&lt;"&amp;BA7)*IF(BB7&lt;0.5,Riskregister!$K$16+(Riskregister!$L$16-Riskregister!$K$16)*SQRT(BB7/2),Riskregister!$L$16-(Riskregister!$L$16-Riskregister!$K$16)*SQRT((1-BB7)/2)))</f>
        <v>0</v>
      </c>
      <c r="BD7" s="28">
        <f t="shared" ca="1" si="12"/>
        <v>1625652.230571446</v>
      </c>
      <c r="BF7">
        <f>IF(Riskregister!$E$5="","",_xlfn.POISSON.DIST(ROW()-4,Riskregister!$E$5*Riskregister!$H$5,TRUE()))</f>
        <v>0.99870503628792173</v>
      </c>
      <c r="BG7">
        <f>IF(Riskregister!$E$6="","",_xlfn.POISSON.DIST(ROW()-4,Riskregister!$E$6*Riskregister!$H$6,TRUE()))</f>
        <v>0.9982483774437092</v>
      </c>
      <c r="BH7">
        <f>IF(Riskregister!$E$7="","",_xlfn.POISSON.DIST(ROW()-4,Riskregister!$E$7*Riskregister!$H$7,TRUE()))</f>
        <v>0.99952665025664933</v>
      </c>
      <c r="BI7">
        <f>IF(Riskregister!$E$8="","",_xlfn.POISSON.DIST(ROW()-4,Riskregister!$E$8*Riskregister!$H$8,TRUE()))</f>
        <v>0.99999993919940944</v>
      </c>
      <c r="BJ7" t="str">
        <f>IF(Riskregister!$E$9="","",_xlfn.POISSON.DIST(ROW()-4,Riskregister!$E$9*Riskregister!$H$9,TRUE()))</f>
        <v/>
      </c>
      <c r="BK7" t="str">
        <f>IF(Riskregister!$E$10="","",_xlfn.POISSON.DIST(ROW()-4,Riskregister!$E$10*Riskregister!$H$10,TRUE()))</f>
        <v/>
      </c>
      <c r="BL7" t="str">
        <f>IF(Riskregister!$E$11="","",_xlfn.POISSON.DIST(ROW()-4,Riskregister!$E$11*Riskregister!$H$11,TRUE()))</f>
        <v/>
      </c>
      <c r="BM7" t="str">
        <f>IF(Riskregister!$E$12="","",_xlfn.POISSON.DIST(ROW()-4,Riskregister!$E$12*Riskregister!$H$12,TRUE()))</f>
        <v/>
      </c>
      <c r="BN7" t="str">
        <f>IF(Riskregister!$E$13="","",_xlfn.POISSON.DIST(ROW()-4,Riskregister!$E$13*Riskregister!$H$13,TRUE()))</f>
        <v/>
      </c>
      <c r="BO7" t="str">
        <f>IF(Riskregister!$E$14="","",_xlfn.POISSON.DIST(ROW()-4,Riskregister!$E$14*Riskregister!$H$14,TRUE()))</f>
        <v/>
      </c>
      <c r="BP7" t="str">
        <f>IF(Riskregister!$E$15="","",_xlfn.POISSON.DIST(ROW()-4,Riskregister!$E$15*Riskregister!$H$15,TRUE()))</f>
        <v/>
      </c>
      <c r="BQ7" t="str">
        <f>IF(Riskregister!$E$16="","",_xlfn.POISSON.DIST(ROW()-4,Riskregister!$E$16*Riskregister!$H$16,TRUE()))</f>
        <v/>
      </c>
    </row>
    <row r="8" spans="2:69" ht="15" customHeight="1" x14ac:dyDescent="0.35">
      <c r="B8" s="31" t="s">
        <v>19</v>
      </c>
      <c r="T8" s="28">
        <f t="shared" ca="1" si="0"/>
        <v>0.58205040665813323</v>
      </c>
      <c r="U8" s="28">
        <f t="shared" ca="1" si="0"/>
        <v>0.50573519916818732</v>
      </c>
      <c r="V8" s="28">
        <f ca="1">IF(Riskregister!$E$5="",0,COUNTIF(BF$4:BF$53,"&lt;"&amp;T8)*IF(U8&lt;0.5,Riskregister!$K$5+(Riskregister!$L$5-Riskregister!$K$5)*SQRT(U8/2),Riskregister!$L$5-(Riskregister!$L$5-Riskregister!$K$5)*SQRT((1-U8)/2)))</f>
        <v>0</v>
      </c>
      <c r="W8" s="28">
        <f t="shared" ca="1" si="1"/>
        <v>0.20439332684747669</v>
      </c>
      <c r="X8" s="28">
        <f t="shared" ca="1" si="1"/>
        <v>0.26006469747864558</v>
      </c>
      <c r="Y8" s="28">
        <f ca="1">IF(Riskregister!$E$6="",0,COUNTIF(BG$4:BG$53,"&lt;"&amp;W8)*IF(X8&lt;0.5,Riskregister!$K$6+(Riskregister!$L$6-Riskregister!$K$6)*SQRT(X8/2),Riskregister!$L$6-(Riskregister!$L$6-Riskregister!$K$6)*SQRT((1-X8)/2)))</f>
        <v>0</v>
      </c>
      <c r="Z8" s="28">
        <f t="shared" ca="1" si="2"/>
        <v>1.697825681088394E-2</v>
      </c>
      <c r="AA8" s="28">
        <f t="shared" ca="1" si="2"/>
        <v>0.23837773199943479</v>
      </c>
      <c r="AB8" s="28">
        <f ca="1">IF(Riskregister!$E$7="",0,COUNTIF(BH$4:BH$53,"&lt;"&amp;Z8)*IF(AA8&lt;0.5,Riskregister!$K$7+(Riskregister!$L$7-Riskregister!$K$7)*SQRT(AA8/2),Riskregister!$L$7-(Riskregister!$L$7-Riskregister!$K$7)*SQRT((1-AA8)/2)))</f>
        <v>0</v>
      </c>
      <c r="AC8" s="28">
        <f t="shared" ca="1" si="3"/>
        <v>0.44074480994276988</v>
      </c>
      <c r="AD8" s="28">
        <f t="shared" ca="1" si="3"/>
        <v>0.86773741957780604</v>
      </c>
      <c r="AE8" s="28">
        <f ca="1">IF(Riskregister!$E$8="",0,COUNTIF(BI$4:BI$53,"&lt;"&amp;AC8)*IF(AD8&lt;0.5,Riskregister!$K$8+(Riskregister!$L$8-Riskregister!$K$8)*SQRT(AD8/2),Riskregister!$L$8-(Riskregister!$L$8-Riskregister!$K$8)*SQRT((1-AD8)/2)))</f>
        <v>0</v>
      </c>
      <c r="AF8" s="28">
        <f t="shared" ca="1" si="4"/>
        <v>0.39718777958813956</v>
      </c>
      <c r="AG8" s="28">
        <f t="shared" ca="1" si="4"/>
        <v>0.65799459079508393</v>
      </c>
      <c r="AH8" s="28">
        <f>IF(Riskregister!$E$9="",0,COUNTIF(BJ$4:BJ$53,"&lt;"&amp;AF8)*IF(AG8&lt;0.5,Riskregister!$K$9+(Riskregister!$L$9-Riskregister!$K$9)*SQRT(AG8/2),Riskregister!$L$9-(Riskregister!$L$9-Riskregister!$K$9)*SQRT((1-AG8)/2)))</f>
        <v>0</v>
      </c>
      <c r="AI8" s="28">
        <f t="shared" ca="1" si="5"/>
        <v>0.34821783519948424</v>
      </c>
      <c r="AJ8" s="28">
        <f t="shared" ca="1" si="5"/>
        <v>0.95505400223286452</v>
      </c>
      <c r="AK8" s="28">
        <f>IF(Riskregister!$E$10="",0,COUNTIF(BK$4:BK$53,"&lt;"&amp;AI8)*IF(AJ8&lt;0.5,Riskregister!$K$10+(Riskregister!$L$10-Riskregister!$K$10)*SQRT(AJ8/2),Riskregister!$L$10-(Riskregister!$L$10-Riskregister!$K$10)*SQRT((1-AJ8)/2)))</f>
        <v>0</v>
      </c>
      <c r="AL8" s="28">
        <f t="shared" ca="1" si="6"/>
        <v>0.38831520154682109</v>
      </c>
      <c r="AM8" s="28">
        <f t="shared" ca="1" si="6"/>
        <v>1.1579735470068186E-2</v>
      </c>
      <c r="AN8" s="28">
        <f>IF(Riskregister!$E$11="",0,COUNTIF(BL$4:BL$53,"&lt;"&amp;AL8)*IF(AM8&lt;0.5,Riskregister!$K$11+(Riskregister!$L$11-Riskregister!$K$11)*SQRT(AM8/2),Riskregister!$L$11-(Riskregister!$L$11-Riskregister!$K$11)*SQRT((1-AM8)/2)))</f>
        <v>0</v>
      </c>
      <c r="AO8" s="28">
        <f t="shared" ca="1" si="7"/>
        <v>0.83880029843386794</v>
      </c>
      <c r="AP8" s="28">
        <f t="shared" ca="1" si="7"/>
        <v>0.56589277601074561</v>
      </c>
      <c r="AQ8" s="28">
        <f>IF(Riskregister!$E$12="",0,COUNTIF(BM$4:BM$53,"&lt;"&amp;AO8)*IF(AP8&lt;0.5,Riskregister!$K$12+(Riskregister!$L$12-Riskregister!$K$12)*SQRT(AP8/2),Riskregister!$L$12-(Riskregister!$L$12-Riskregister!$K$12)*SQRT((1-AP8)/2)))</f>
        <v>0</v>
      </c>
      <c r="AR8" s="28">
        <f t="shared" ca="1" si="8"/>
        <v>0.60647281737148728</v>
      </c>
      <c r="AS8" s="28">
        <f t="shared" ca="1" si="8"/>
        <v>0.73708479068399335</v>
      </c>
      <c r="AT8" s="28">
        <f>IF(Riskregister!$E$13="",0,COUNTIF(BN$4:BN$53,"&lt;"&amp;AR8)*IF(AS8&lt;0.5,Riskregister!$K$13+(Riskregister!$L$13-Riskregister!$K$13)*SQRT(AS8/2),Riskregister!$L$13-(Riskregister!$L$13-Riskregister!$K$13)*SQRT((1-AS8)/2)))</f>
        <v>0</v>
      </c>
      <c r="AU8" s="28">
        <f t="shared" ca="1" si="9"/>
        <v>0.75965767949045082</v>
      </c>
      <c r="AV8" s="28">
        <f t="shared" ca="1" si="9"/>
        <v>0.46691484870566513</v>
      </c>
      <c r="AW8" s="28">
        <f>IF(Riskregister!$E$14="",0,COUNTIF(BO$4:BO$53,"&lt;"&amp;AU8)*IF(AV8&lt;0.5,Riskregister!$K$14+(Riskregister!$L$14-Riskregister!$K$14)*SQRT(AV8/2),Riskregister!$L$14-(Riskregister!$L$14-Riskregister!$K$14)*SQRT((1-AV8)/2)))</f>
        <v>0</v>
      </c>
      <c r="AX8" s="28">
        <f t="shared" ca="1" si="10"/>
        <v>0.57476840193129131</v>
      </c>
      <c r="AY8" s="28">
        <f t="shared" ca="1" si="10"/>
        <v>0.34336948146919011</v>
      </c>
      <c r="AZ8" s="28">
        <f>IF(Riskregister!$E$15="",0,COUNTIF(BP$4:BP$53,"&lt;"&amp;AX8)*IF(AY8&lt;0.5,Riskregister!$K$15+(Riskregister!$L$15-Riskregister!$K$15)*SQRT(AY8/2),Riskregister!$L$15-(Riskregister!$L$15-Riskregister!$K$15)*SQRT((1-AY8)/2)))</f>
        <v>0</v>
      </c>
      <c r="BA8" s="28">
        <f t="shared" ca="1" si="11"/>
        <v>0.36211115290824691</v>
      </c>
      <c r="BB8" s="28">
        <f t="shared" ca="1" si="11"/>
        <v>0.255849373459763</v>
      </c>
      <c r="BC8" s="28">
        <f>IF(Riskregister!$E$16="",0,COUNTIF(BQ$4:BQ$53,"&lt;"&amp;BA8)*IF(BB8&lt;0.5,Riskregister!$K$16+(Riskregister!$L$16-Riskregister!$K$16)*SQRT(BB8/2),Riskregister!$L$16-(Riskregister!$L$16-Riskregister!$K$16)*SQRT((1-BB8)/2)))</f>
        <v>0</v>
      </c>
      <c r="BD8" s="28">
        <f t="shared" ca="1" si="12"/>
        <v>0</v>
      </c>
      <c r="BF8">
        <f>IF(Riskregister!$E$5="","",_xlfn.POISSON.DIST(ROW()-4,Riskregister!$E$5*Riskregister!$H$5,TRUE()))</f>
        <v>0.99988276326553704</v>
      </c>
      <c r="BG8">
        <f>IF(Riskregister!$E$6="","",_xlfn.POISSON.DIST(ROW()-4,Riskregister!$E$6*Riskregister!$H$6,TRUE()))</f>
        <v>0.99982788437004411</v>
      </c>
      <c r="BH8">
        <f>IF(Riskregister!$E$7="","",_xlfn.POISSON.DIST(ROW()-4,Riskregister!$E$7*Riskregister!$H$7,TRUE()))</f>
        <v>0.99996726382524681</v>
      </c>
      <c r="BI8">
        <f>IF(Riskregister!$E$8="","",_xlfn.POISSON.DIST(ROW()-4,Riskregister!$E$8*Riskregister!$H$8,TRUE()))</f>
        <v>0.99999999957489383</v>
      </c>
      <c r="BJ8" t="str">
        <f>IF(Riskregister!$E$9="","",_xlfn.POISSON.DIST(ROW()-4,Riskregister!$E$9*Riskregister!$H$9,TRUE()))</f>
        <v/>
      </c>
      <c r="BK8" t="str">
        <f>IF(Riskregister!$E$10="","",_xlfn.POISSON.DIST(ROW()-4,Riskregister!$E$10*Riskregister!$H$10,TRUE()))</f>
        <v/>
      </c>
      <c r="BL8" t="str">
        <f>IF(Riskregister!$E$11="","",_xlfn.POISSON.DIST(ROW()-4,Riskregister!$E$11*Riskregister!$H$11,TRUE()))</f>
        <v/>
      </c>
      <c r="BM8" t="str">
        <f>IF(Riskregister!$E$12="","",_xlfn.POISSON.DIST(ROW()-4,Riskregister!$E$12*Riskregister!$H$12,TRUE()))</f>
        <v/>
      </c>
      <c r="BN8" t="str">
        <f>IF(Riskregister!$E$13="","",_xlfn.POISSON.DIST(ROW()-4,Riskregister!$E$13*Riskregister!$H$13,TRUE()))</f>
        <v/>
      </c>
      <c r="BO8" t="str">
        <f>IF(Riskregister!$E$14="","",_xlfn.POISSON.DIST(ROW()-4,Riskregister!$E$14*Riskregister!$H$14,TRUE()))</f>
        <v/>
      </c>
      <c r="BP8" t="str">
        <f>IF(Riskregister!$E$15="","",_xlfn.POISSON.DIST(ROW()-4,Riskregister!$E$15*Riskregister!$H$15,TRUE()))</f>
        <v/>
      </c>
      <c r="BQ8" t="str">
        <f>IF(Riskregister!$E$16="","",_xlfn.POISSON.DIST(ROW()-4,Riskregister!$E$16*Riskregister!$H$16,TRUE()))</f>
        <v/>
      </c>
    </row>
    <row r="9" spans="2:69" ht="15" customHeight="1" x14ac:dyDescent="0.35">
      <c r="B9" s="31" t="s">
        <v>20</v>
      </c>
      <c r="T9" s="28">
        <f t="shared" ca="1" si="0"/>
        <v>0.88593643799509236</v>
      </c>
      <c r="U9" s="28">
        <f t="shared" ca="1" si="0"/>
        <v>0.99347310470132588</v>
      </c>
      <c r="V9" s="28">
        <f ca="1">IF(Riskregister!$E$5="",0,COUNTIF(BF$4:BF$53,"&lt;"&amp;T9)*IF(U9&lt;0.5,Riskregister!$K$5+(Riskregister!$L$5-Riskregister!$K$5)*SQRT(U9/2),Riskregister!$L$5-(Riskregister!$L$5-Riskregister!$K$5)*SQRT((1-U9)/2)))</f>
        <v>574293.033065125</v>
      </c>
      <c r="W9" s="28">
        <f t="shared" ca="1" si="1"/>
        <v>0.68240783966567053</v>
      </c>
      <c r="X9" s="28">
        <f t="shared" ca="1" si="1"/>
        <v>0.73967844123553061</v>
      </c>
      <c r="Y9" s="28">
        <f ca="1">IF(Riskregister!$E$6="",0,COUNTIF(BG$4:BG$53,"&lt;"&amp;W9)*IF(X9&lt;0.5,Riskregister!$K$6+(Riskregister!$L$6-Riskregister!$K$6)*SQRT(X9/2),Riskregister!$L$6-(Riskregister!$L$6-Riskregister!$K$6)*SQRT((1-X9)/2)))</f>
        <v>1350599.5648304196</v>
      </c>
      <c r="Z9" s="28">
        <f t="shared" ca="1" si="2"/>
        <v>0.60589603165249273</v>
      </c>
      <c r="AA9" s="28">
        <f t="shared" ca="1" si="2"/>
        <v>0.80971037732674278</v>
      </c>
      <c r="AB9" s="28">
        <f ca="1">IF(Riskregister!$E$7="",0,COUNTIF(BH$4:BH$53,"&lt;"&amp;Z9)*IF(AA9&lt;0.5,Riskregister!$K$7+(Riskregister!$L$7-Riskregister!$K$7)*SQRT(AA9/2),Riskregister!$L$7-(Riskregister!$L$7-Riskregister!$K$7)*SQRT((1-AA9)/2)))</f>
        <v>0</v>
      </c>
      <c r="AC9" s="28">
        <f t="shared" ca="1" si="3"/>
        <v>0.37435931417000068</v>
      </c>
      <c r="AD9" s="28">
        <f t="shared" ca="1" si="3"/>
        <v>0.59779604866855895</v>
      </c>
      <c r="AE9" s="28">
        <f ca="1">IF(Riskregister!$E$8="",0,COUNTIF(BI$4:BI$53,"&lt;"&amp;AC9)*IF(AD9&lt;0.5,Riskregister!$K$8+(Riskregister!$L$8-Riskregister!$K$8)*SQRT(AD9/2),Riskregister!$L$8-(Riskregister!$L$8-Riskregister!$K$8)*SQRT((1-AD9)/2)))</f>
        <v>0</v>
      </c>
      <c r="AF9" s="28">
        <f t="shared" ca="1" si="4"/>
        <v>0.17470873064152492</v>
      </c>
      <c r="AG9" s="28">
        <f t="shared" ca="1" si="4"/>
        <v>0.85301603815381288</v>
      </c>
      <c r="AH9" s="28">
        <f>IF(Riskregister!$E$9="",0,COUNTIF(BJ$4:BJ$53,"&lt;"&amp;AF9)*IF(AG9&lt;0.5,Riskregister!$K$9+(Riskregister!$L$9-Riskregister!$K$9)*SQRT(AG9/2),Riskregister!$L$9-(Riskregister!$L$9-Riskregister!$K$9)*SQRT((1-AG9)/2)))</f>
        <v>0</v>
      </c>
      <c r="AI9" s="28">
        <f t="shared" ca="1" si="5"/>
        <v>2.6361160989150312E-2</v>
      </c>
      <c r="AJ9" s="28">
        <f t="shared" ca="1" si="5"/>
        <v>3.5662688942290188E-2</v>
      </c>
      <c r="AK9" s="28">
        <f>IF(Riskregister!$E$10="",0,COUNTIF(BK$4:BK$53,"&lt;"&amp;AI9)*IF(AJ9&lt;0.5,Riskregister!$K$10+(Riskregister!$L$10-Riskregister!$K$10)*SQRT(AJ9/2),Riskregister!$L$10-(Riskregister!$L$10-Riskregister!$K$10)*SQRT((1-AJ9)/2)))</f>
        <v>0</v>
      </c>
      <c r="AL9" s="28">
        <f t="shared" ca="1" si="6"/>
        <v>0.26049274855610427</v>
      </c>
      <c r="AM9" s="28">
        <f t="shared" ca="1" si="6"/>
        <v>0.98084786091467802</v>
      </c>
      <c r="AN9" s="28">
        <f>IF(Riskregister!$E$11="",0,COUNTIF(BL$4:BL$53,"&lt;"&amp;AL9)*IF(AM9&lt;0.5,Riskregister!$K$11+(Riskregister!$L$11-Riskregister!$K$11)*SQRT(AM9/2),Riskregister!$L$11-(Riskregister!$L$11-Riskregister!$K$11)*SQRT((1-AM9)/2)))</f>
        <v>0</v>
      </c>
      <c r="AO9" s="28">
        <f t="shared" ca="1" si="7"/>
        <v>0.96016337968405041</v>
      </c>
      <c r="AP9" s="28">
        <f t="shared" ca="1" si="7"/>
        <v>3.3380307600950343E-2</v>
      </c>
      <c r="AQ9" s="28">
        <f>IF(Riskregister!$E$12="",0,COUNTIF(BM$4:BM$53,"&lt;"&amp;AO9)*IF(AP9&lt;0.5,Riskregister!$K$12+(Riskregister!$L$12-Riskregister!$K$12)*SQRT(AP9/2),Riskregister!$L$12-(Riskregister!$L$12-Riskregister!$K$12)*SQRT((1-AP9)/2)))</f>
        <v>0</v>
      </c>
      <c r="AR9" s="28">
        <f t="shared" ca="1" si="8"/>
        <v>9.6930317755845929E-2</v>
      </c>
      <c r="AS9" s="28">
        <f t="shared" ca="1" si="8"/>
        <v>0.3639344593690188</v>
      </c>
      <c r="AT9" s="28">
        <f>IF(Riskregister!$E$13="",0,COUNTIF(BN$4:BN$53,"&lt;"&amp;AR9)*IF(AS9&lt;0.5,Riskregister!$K$13+(Riskregister!$L$13-Riskregister!$K$13)*SQRT(AS9/2),Riskregister!$L$13-(Riskregister!$L$13-Riskregister!$K$13)*SQRT((1-AS9)/2)))</f>
        <v>0</v>
      </c>
      <c r="AU9" s="28">
        <f t="shared" ca="1" si="9"/>
        <v>0.52314700490227195</v>
      </c>
      <c r="AV9" s="28">
        <f t="shared" ca="1" si="9"/>
        <v>0.88961458016873096</v>
      </c>
      <c r="AW9" s="28">
        <f>IF(Riskregister!$E$14="",0,COUNTIF(BO$4:BO$53,"&lt;"&amp;AU9)*IF(AV9&lt;0.5,Riskregister!$K$14+(Riskregister!$L$14-Riskregister!$K$14)*SQRT(AV9/2),Riskregister!$L$14-(Riskregister!$L$14-Riskregister!$K$14)*SQRT((1-AV9)/2)))</f>
        <v>0</v>
      </c>
      <c r="AX9" s="28">
        <f t="shared" ca="1" si="10"/>
        <v>0.4013645415820849</v>
      </c>
      <c r="AY9" s="28">
        <f t="shared" ca="1" si="10"/>
        <v>0.50399047044950807</v>
      </c>
      <c r="AZ9" s="28">
        <f>IF(Riskregister!$E$15="",0,COUNTIF(BP$4:BP$53,"&lt;"&amp;AX9)*IF(AY9&lt;0.5,Riskregister!$K$15+(Riskregister!$L$15-Riskregister!$K$15)*SQRT(AY9/2),Riskregister!$L$15-(Riskregister!$L$15-Riskregister!$K$15)*SQRT((1-AY9)/2)))</f>
        <v>0</v>
      </c>
      <c r="BA9" s="28">
        <f t="shared" ca="1" si="11"/>
        <v>0.86958301154397544</v>
      </c>
      <c r="BB9" s="28">
        <f t="shared" ca="1" si="11"/>
        <v>0.54772564462853623</v>
      </c>
      <c r="BC9" s="28">
        <f>IF(Riskregister!$E$16="",0,COUNTIF(BQ$4:BQ$53,"&lt;"&amp;BA9)*IF(BB9&lt;0.5,Riskregister!$K$16+(Riskregister!$L$16-Riskregister!$K$16)*SQRT(BB9/2),Riskregister!$L$16-(Riskregister!$L$16-Riskregister!$K$16)*SQRT((1-BB9)/2)))</f>
        <v>0</v>
      </c>
      <c r="BD9" s="28">
        <f t="shared" ca="1" si="12"/>
        <v>1924892.5978955445</v>
      </c>
      <c r="BF9">
        <f>IF(Riskregister!$E$5="","",_xlfn.POISSON.DIST(ROW()-4,Riskregister!$E$5*Riskregister!$H$5,TRUE()))</f>
        <v>0.99999111414747766</v>
      </c>
      <c r="BG9">
        <f>IF(Riskregister!$E$6="","",_xlfn.POISSON.DIST(ROW()-4,Riskregister!$E$6*Riskregister!$H$6,TRUE()))</f>
        <v>0.99998583506267757</v>
      </c>
      <c r="BH9">
        <f>IF(Riskregister!$E$7="","",_xlfn.POISSON.DIST(ROW()-4,Riskregister!$E$7*Riskregister!$H$7,TRUE()))</f>
        <v>0.99999810677504875</v>
      </c>
      <c r="BI9">
        <f>IF(Riskregister!$E$8="","",_xlfn.POISSON.DIST(ROW()-4,Riskregister!$E$8*Riskregister!$H$8,TRUE()))</f>
        <v>0.9999999999975222</v>
      </c>
      <c r="BJ9" t="str">
        <f>IF(Riskregister!$E$9="","",_xlfn.POISSON.DIST(ROW()-4,Riskregister!$E$9*Riskregister!$H$9,TRUE()))</f>
        <v/>
      </c>
      <c r="BK9" t="str">
        <f>IF(Riskregister!$E$10="","",_xlfn.POISSON.DIST(ROW()-4,Riskregister!$E$10*Riskregister!$H$10,TRUE()))</f>
        <v/>
      </c>
      <c r="BL9" t="str">
        <f>IF(Riskregister!$E$11="","",_xlfn.POISSON.DIST(ROW()-4,Riskregister!$E$11*Riskregister!$H$11,TRUE()))</f>
        <v/>
      </c>
      <c r="BM9" t="str">
        <f>IF(Riskregister!$E$12="","",_xlfn.POISSON.DIST(ROW()-4,Riskregister!$E$12*Riskregister!$H$12,TRUE()))</f>
        <v/>
      </c>
      <c r="BN9" t="str">
        <f>IF(Riskregister!$E$13="","",_xlfn.POISSON.DIST(ROW()-4,Riskregister!$E$13*Riskregister!$H$13,TRUE()))</f>
        <v/>
      </c>
      <c r="BO9" t="str">
        <f>IF(Riskregister!$E$14="","",_xlfn.POISSON.DIST(ROW()-4,Riskregister!$E$14*Riskregister!$H$14,TRUE()))</f>
        <v/>
      </c>
      <c r="BP9" t="str">
        <f>IF(Riskregister!$E$15="","",_xlfn.POISSON.DIST(ROW()-4,Riskregister!$E$15*Riskregister!$H$15,TRUE()))</f>
        <v/>
      </c>
      <c r="BQ9" t="str">
        <f>IF(Riskregister!$E$16="","",_xlfn.POISSON.DIST(ROW()-4,Riskregister!$E$16*Riskregister!$H$16,TRUE()))</f>
        <v/>
      </c>
    </row>
    <row r="10" spans="2:69" ht="15" customHeight="1" x14ac:dyDescent="0.35">
      <c r="B10" s="31" t="s">
        <v>21</v>
      </c>
      <c r="T10" s="28">
        <f t="shared" ca="1" si="0"/>
        <v>0.84569505925978439</v>
      </c>
      <c r="U10" s="28">
        <f t="shared" ca="1" si="0"/>
        <v>0.62759925465373811</v>
      </c>
      <c r="V10" s="28">
        <f ca="1">IF(Riskregister!$E$5="",0,COUNTIF(BF$4:BF$53,"&lt;"&amp;T10)*IF(U10&lt;0.5,Riskregister!$K$5+(Riskregister!$L$5-Riskregister!$K$5)*SQRT(U10/2),Riskregister!$L$5-(Riskregister!$L$5-Riskregister!$K$5)*SQRT((1-U10)/2)))</f>
        <v>405820.76458511583</v>
      </c>
      <c r="W10" s="28">
        <f t="shared" ca="1" si="1"/>
        <v>0.65933346791483427</v>
      </c>
      <c r="X10" s="28">
        <f t="shared" ca="1" si="1"/>
        <v>0.43578175696140364</v>
      </c>
      <c r="Y10" s="28">
        <f ca="1">IF(Riskregister!$E$6="",0,COUNTIF(BG$4:BG$53,"&lt;"&amp;W10)*IF(X10&lt;0.5,Riskregister!$K$6+(Riskregister!$L$6-Riskregister!$K$6)*SQRT(X10/2),Riskregister!$L$6-(Riskregister!$L$6-Riskregister!$K$6)*SQRT((1-X10)/2)))</f>
        <v>1040218.0944715925</v>
      </c>
      <c r="Z10" s="28">
        <f t="shared" ca="1" si="2"/>
        <v>0.42398879224211161</v>
      </c>
      <c r="AA10" s="28">
        <f t="shared" ca="1" si="2"/>
        <v>3.8659898408226701E-2</v>
      </c>
      <c r="AB10" s="28">
        <f ca="1">IF(Riskregister!$E$7="",0,COUNTIF(BH$4:BH$53,"&lt;"&amp;Z10)*IF(AA10&lt;0.5,Riskregister!$K$7+(Riskregister!$L$7-Riskregister!$K$7)*SQRT(AA10/2),Riskregister!$L$7-(Riskregister!$L$7-Riskregister!$K$7)*SQRT((1-AA10)/2)))</f>
        <v>0</v>
      </c>
      <c r="AC10" s="28">
        <f t="shared" ca="1" si="3"/>
        <v>0.76958499722737017</v>
      </c>
      <c r="AD10" s="28">
        <f t="shared" ca="1" si="3"/>
        <v>0.43015547609214932</v>
      </c>
      <c r="AE10" s="28">
        <f ca="1">IF(Riskregister!$E$8="",0,COUNTIF(BI$4:BI$53,"&lt;"&amp;AC10)*IF(AD10&lt;0.5,Riskregister!$K$8+(Riskregister!$L$8-Riskregister!$K$8)*SQRT(AD10/2),Riskregister!$L$8-(Riskregister!$L$8-Riskregister!$K$8)*SQRT((1-AD10)/2)))</f>
        <v>0</v>
      </c>
      <c r="AF10" s="28">
        <f t="shared" ca="1" si="4"/>
        <v>0.41650562810758274</v>
      </c>
      <c r="AG10" s="28">
        <f t="shared" ca="1" si="4"/>
        <v>0.88645911656890364</v>
      </c>
      <c r="AH10" s="28">
        <f>IF(Riskregister!$E$9="",0,COUNTIF(BJ$4:BJ$53,"&lt;"&amp;AF10)*IF(AG10&lt;0.5,Riskregister!$K$9+(Riskregister!$L$9-Riskregister!$K$9)*SQRT(AG10/2),Riskregister!$L$9-(Riskregister!$L$9-Riskregister!$K$9)*SQRT((1-AG10)/2)))</f>
        <v>0</v>
      </c>
      <c r="AI10" s="28">
        <f t="shared" ca="1" si="5"/>
        <v>0.23442103026738992</v>
      </c>
      <c r="AJ10" s="28">
        <f t="shared" ca="1" si="5"/>
        <v>0.46570600460676237</v>
      </c>
      <c r="AK10" s="28">
        <f>IF(Riskregister!$E$10="",0,COUNTIF(BK$4:BK$53,"&lt;"&amp;AI10)*IF(AJ10&lt;0.5,Riskregister!$K$10+(Riskregister!$L$10-Riskregister!$K$10)*SQRT(AJ10/2),Riskregister!$L$10-(Riskregister!$L$10-Riskregister!$K$10)*SQRT((1-AJ10)/2)))</f>
        <v>0</v>
      </c>
      <c r="AL10" s="28">
        <f t="shared" ca="1" si="6"/>
        <v>0.53794858814444069</v>
      </c>
      <c r="AM10" s="28">
        <f t="shared" ca="1" si="6"/>
        <v>0.61370958963759215</v>
      </c>
      <c r="AN10" s="28">
        <f>IF(Riskregister!$E$11="",0,COUNTIF(BL$4:BL$53,"&lt;"&amp;AL10)*IF(AM10&lt;0.5,Riskregister!$K$11+(Riskregister!$L$11-Riskregister!$K$11)*SQRT(AM10/2),Riskregister!$L$11-(Riskregister!$L$11-Riskregister!$K$11)*SQRT((1-AM10)/2)))</f>
        <v>0</v>
      </c>
      <c r="AO10" s="28">
        <f t="shared" ca="1" si="7"/>
        <v>0.88934413255556</v>
      </c>
      <c r="AP10" s="28">
        <f t="shared" ca="1" si="7"/>
        <v>0.13722081991443913</v>
      </c>
      <c r="AQ10" s="28">
        <f>IF(Riskregister!$E$12="",0,COUNTIF(BM$4:BM$53,"&lt;"&amp;AO10)*IF(AP10&lt;0.5,Riskregister!$K$12+(Riskregister!$L$12-Riskregister!$K$12)*SQRT(AP10/2),Riskregister!$L$12-(Riskregister!$L$12-Riskregister!$K$12)*SQRT((1-AP10)/2)))</f>
        <v>0</v>
      </c>
      <c r="AR10" s="28">
        <f t="shared" ca="1" si="8"/>
        <v>2.1346401892219258E-2</v>
      </c>
      <c r="AS10" s="28">
        <f t="shared" ca="1" si="8"/>
        <v>0.99115655523724022</v>
      </c>
      <c r="AT10" s="28">
        <f>IF(Riskregister!$E$13="",0,COUNTIF(BN$4:BN$53,"&lt;"&amp;AR10)*IF(AS10&lt;0.5,Riskregister!$K$13+(Riskregister!$L$13-Riskregister!$K$13)*SQRT(AS10/2),Riskregister!$L$13-(Riskregister!$L$13-Riskregister!$K$13)*SQRT((1-AS10)/2)))</f>
        <v>0</v>
      </c>
      <c r="AU10" s="28">
        <f t="shared" ca="1" si="9"/>
        <v>0.86865294508718804</v>
      </c>
      <c r="AV10" s="28">
        <f t="shared" ca="1" si="9"/>
        <v>0.64448632696507258</v>
      </c>
      <c r="AW10" s="28">
        <f>IF(Riskregister!$E$14="",0,COUNTIF(BO$4:BO$53,"&lt;"&amp;AU10)*IF(AV10&lt;0.5,Riskregister!$K$14+(Riskregister!$L$14-Riskregister!$K$14)*SQRT(AV10/2),Riskregister!$L$14-(Riskregister!$L$14-Riskregister!$K$14)*SQRT((1-AV10)/2)))</f>
        <v>0</v>
      </c>
      <c r="AX10" s="28">
        <f t="shared" ca="1" si="10"/>
        <v>0.56837453872276156</v>
      </c>
      <c r="AY10" s="28">
        <f t="shared" ca="1" si="10"/>
        <v>0.74581230500518447</v>
      </c>
      <c r="AZ10" s="28">
        <f>IF(Riskregister!$E$15="",0,COUNTIF(BP$4:BP$53,"&lt;"&amp;AX10)*IF(AY10&lt;0.5,Riskregister!$K$15+(Riskregister!$L$15-Riskregister!$K$15)*SQRT(AY10/2),Riskregister!$L$15-(Riskregister!$L$15-Riskregister!$K$15)*SQRT((1-AY10)/2)))</f>
        <v>0</v>
      </c>
      <c r="BA10" s="28">
        <f t="shared" ca="1" si="11"/>
        <v>0.27268160925767793</v>
      </c>
      <c r="BB10" s="28">
        <f t="shared" ca="1" si="11"/>
        <v>0.13733492667326397</v>
      </c>
      <c r="BC10" s="28">
        <f>IF(Riskregister!$E$16="",0,COUNTIF(BQ$4:BQ$53,"&lt;"&amp;BA10)*IF(BB10&lt;0.5,Riskregister!$K$16+(Riskregister!$L$16-Riskregister!$K$16)*SQRT(BB10/2),Riskregister!$L$16-(Riskregister!$L$16-Riskregister!$K$16)*SQRT((1-BB10)/2)))</f>
        <v>0</v>
      </c>
      <c r="BD10" s="28">
        <f t="shared" ca="1" si="12"/>
        <v>1446038.8590567084</v>
      </c>
      <c r="BF10">
        <f>IF(Riskregister!$E$5="","",_xlfn.POISSON.DIST(ROW()-4,Riskregister!$E$5*Riskregister!$H$5,TRUE()))</f>
        <v>0.99999942104842643</v>
      </c>
      <c r="BG10">
        <f>IF(Riskregister!$E$6="","",_xlfn.POISSON.DIST(ROW()-4,Riskregister!$E$6*Riskregister!$H$6,TRUE()))</f>
        <v>0.99999899762039712</v>
      </c>
      <c r="BH10">
        <f>IF(Riskregister!$E$7="","",_xlfn.POISSON.DIST(ROW()-4,Riskregister!$E$7*Riskregister!$H$7,TRUE()))</f>
        <v>0.99999990594712052</v>
      </c>
      <c r="BI10">
        <f>IF(Riskregister!$E$8="","",_xlfn.POISSON.DIST(ROW()-4,Riskregister!$E$8*Riskregister!$H$8,TRUE()))</f>
        <v>0.99999999999998757</v>
      </c>
      <c r="BJ10" t="str">
        <f>IF(Riskregister!$E$9="","",_xlfn.POISSON.DIST(ROW()-4,Riskregister!$E$9*Riskregister!$H$9,TRUE()))</f>
        <v/>
      </c>
      <c r="BK10" t="str">
        <f>IF(Riskregister!$E$10="","",_xlfn.POISSON.DIST(ROW()-4,Riskregister!$E$10*Riskregister!$H$10,TRUE()))</f>
        <v/>
      </c>
      <c r="BL10" t="str">
        <f>IF(Riskregister!$E$11="","",_xlfn.POISSON.DIST(ROW()-4,Riskregister!$E$11*Riskregister!$H$11,TRUE()))</f>
        <v/>
      </c>
      <c r="BM10" t="str">
        <f>IF(Riskregister!$E$12="","",_xlfn.POISSON.DIST(ROW()-4,Riskregister!$E$12*Riskregister!$H$12,TRUE()))</f>
        <v/>
      </c>
      <c r="BN10" t="str">
        <f>IF(Riskregister!$E$13="","",_xlfn.POISSON.DIST(ROW()-4,Riskregister!$E$13*Riskregister!$H$13,TRUE()))</f>
        <v/>
      </c>
      <c r="BO10" t="str">
        <f>IF(Riskregister!$E$14="","",_xlfn.POISSON.DIST(ROW()-4,Riskregister!$E$14*Riskregister!$H$14,TRUE()))</f>
        <v/>
      </c>
      <c r="BP10" t="str">
        <f>IF(Riskregister!$E$15="","",_xlfn.POISSON.DIST(ROW()-4,Riskregister!$E$15*Riskregister!$H$15,TRUE()))</f>
        <v/>
      </c>
      <c r="BQ10" t="str">
        <f>IF(Riskregister!$E$16="","",_xlfn.POISSON.DIST(ROW()-4,Riskregister!$E$16*Riskregister!$H$16,TRUE()))</f>
        <v/>
      </c>
    </row>
    <row r="11" spans="2:69" ht="15" customHeight="1" x14ac:dyDescent="0.35">
      <c r="B11" s="31"/>
      <c r="T11" s="28">
        <f t="shared" ca="1" si="0"/>
        <v>0.28519699573076462</v>
      </c>
      <c r="U11" s="28">
        <f t="shared" ca="1" si="0"/>
        <v>0.59670740980594039</v>
      </c>
      <c r="V11" s="28">
        <f ca="1">IF(Riskregister!$E$5="",0,COUNTIF(BF$4:BF$53,"&lt;"&amp;T11)*IF(U11&lt;0.5,Riskregister!$K$5+(Riskregister!$L$5-Riskregister!$K$5)*SQRT(U11/2),Riskregister!$L$5-(Riskregister!$L$5-Riskregister!$K$5)*SQRT((1-U11)/2)))</f>
        <v>0</v>
      </c>
      <c r="W11" s="28">
        <f t="shared" ca="1" si="1"/>
        <v>0.10332867614758867</v>
      </c>
      <c r="X11" s="28">
        <f t="shared" ca="1" si="1"/>
        <v>0.64403843715274722</v>
      </c>
      <c r="Y11" s="28">
        <f ca="1">IF(Riskregister!$E$6="",0,COUNTIF(BG$4:BG$53,"&lt;"&amp;W11)*IF(X11&lt;0.5,Riskregister!$K$6+(Riskregister!$L$6-Riskregister!$K$6)*SQRT(X11/2),Riskregister!$L$6-(Riskregister!$L$6-Riskregister!$K$6)*SQRT((1-X11)/2)))</f>
        <v>0</v>
      </c>
      <c r="Z11" s="28">
        <f t="shared" ca="1" si="2"/>
        <v>0.58967145666013721</v>
      </c>
      <c r="AA11" s="28">
        <f t="shared" ca="1" si="2"/>
        <v>0.4257795296977358</v>
      </c>
      <c r="AB11" s="28">
        <f ca="1">IF(Riskregister!$E$7="",0,COUNTIF(BH$4:BH$53,"&lt;"&amp;Z11)*IF(AA11&lt;0.5,Riskregister!$K$7+(Riskregister!$L$7-Riskregister!$K$7)*SQRT(AA11/2),Riskregister!$L$7-(Riskregister!$L$7-Riskregister!$K$7)*SQRT((1-AA11)/2)))</f>
        <v>0</v>
      </c>
      <c r="AC11" s="28">
        <f t="shared" ca="1" si="3"/>
        <v>4.0774317320382947E-2</v>
      </c>
      <c r="AD11" s="28">
        <f t="shared" ca="1" si="3"/>
        <v>7.2150799502591401E-2</v>
      </c>
      <c r="AE11" s="28">
        <f ca="1">IF(Riskregister!$E$8="",0,COUNTIF(BI$4:BI$53,"&lt;"&amp;AC11)*IF(AD11&lt;0.5,Riskregister!$K$8+(Riskregister!$L$8-Riskregister!$K$8)*SQRT(AD11/2),Riskregister!$L$8-(Riskregister!$L$8-Riskregister!$K$8)*SQRT((1-AD11)/2)))</f>
        <v>0</v>
      </c>
      <c r="AF11" s="28">
        <f t="shared" ca="1" si="4"/>
        <v>0.87211993507243057</v>
      </c>
      <c r="AG11" s="28">
        <f t="shared" ca="1" si="4"/>
        <v>0.24491050124509128</v>
      </c>
      <c r="AH11" s="28">
        <f>IF(Riskregister!$E$9="",0,COUNTIF(BJ$4:BJ$53,"&lt;"&amp;AF11)*IF(AG11&lt;0.5,Riskregister!$K$9+(Riskregister!$L$9-Riskregister!$K$9)*SQRT(AG11/2),Riskregister!$L$9-(Riskregister!$L$9-Riskregister!$K$9)*SQRT((1-AG11)/2)))</f>
        <v>0</v>
      </c>
      <c r="AI11" s="28">
        <f t="shared" ca="1" si="5"/>
        <v>0.2662284395835095</v>
      </c>
      <c r="AJ11" s="28">
        <f t="shared" ca="1" si="5"/>
        <v>0.84581226641788376</v>
      </c>
      <c r="AK11" s="28">
        <f>IF(Riskregister!$E$10="",0,COUNTIF(BK$4:BK$53,"&lt;"&amp;AI11)*IF(AJ11&lt;0.5,Riskregister!$K$10+(Riskregister!$L$10-Riskregister!$K$10)*SQRT(AJ11/2),Riskregister!$L$10-(Riskregister!$L$10-Riskregister!$K$10)*SQRT((1-AJ11)/2)))</f>
        <v>0</v>
      </c>
      <c r="AL11" s="28">
        <f t="shared" ca="1" si="6"/>
        <v>0.52506786412015816</v>
      </c>
      <c r="AM11" s="28">
        <f t="shared" ca="1" si="6"/>
        <v>0.87312216956562749</v>
      </c>
      <c r="AN11" s="28">
        <f>IF(Riskregister!$E$11="",0,COUNTIF(BL$4:BL$53,"&lt;"&amp;AL11)*IF(AM11&lt;0.5,Riskregister!$K$11+(Riskregister!$L$11-Riskregister!$K$11)*SQRT(AM11/2),Riskregister!$L$11-(Riskregister!$L$11-Riskregister!$K$11)*SQRT((1-AM11)/2)))</f>
        <v>0</v>
      </c>
      <c r="AO11" s="28">
        <f t="shared" ca="1" si="7"/>
        <v>0.61138085357091476</v>
      </c>
      <c r="AP11" s="28">
        <f t="shared" ca="1" si="7"/>
        <v>0.59106991764926542</v>
      </c>
      <c r="AQ11" s="28">
        <f>IF(Riskregister!$E$12="",0,COUNTIF(BM$4:BM$53,"&lt;"&amp;AO11)*IF(AP11&lt;0.5,Riskregister!$K$12+(Riskregister!$L$12-Riskregister!$K$12)*SQRT(AP11/2),Riskregister!$L$12-(Riskregister!$L$12-Riskregister!$K$12)*SQRT((1-AP11)/2)))</f>
        <v>0</v>
      </c>
      <c r="AR11" s="28">
        <f t="shared" ca="1" si="8"/>
        <v>0.95306577863385178</v>
      </c>
      <c r="AS11" s="28">
        <f t="shared" ca="1" si="8"/>
        <v>0.10081805212314254</v>
      </c>
      <c r="AT11" s="28">
        <f>IF(Riskregister!$E$13="",0,COUNTIF(BN$4:BN$53,"&lt;"&amp;AR11)*IF(AS11&lt;0.5,Riskregister!$K$13+(Riskregister!$L$13-Riskregister!$K$13)*SQRT(AS11/2),Riskregister!$L$13-(Riskregister!$L$13-Riskregister!$K$13)*SQRT((1-AS11)/2)))</f>
        <v>0</v>
      </c>
      <c r="AU11" s="28">
        <f t="shared" ca="1" si="9"/>
        <v>0.79085615176166535</v>
      </c>
      <c r="AV11" s="28">
        <f t="shared" ca="1" si="9"/>
        <v>0.79170846378821025</v>
      </c>
      <c r="AW11" s="28">
        <f>IF(Riskregister!$E$14="",0,COUNTIF(BO$4:BO$53,"&lt;"&amp;AU11)*IF(AV11&lt;0.5,Riskregister!$K$14+(Riskregister!$L$14-Riskregister!$K$14)*SQRT(AV11/2),Riskregister!$L$14-(Riskregister!$L$14-Riskregister!$K$14)*SQRT((1-AV11)/2)))</f>
        <v>0</v>
      </c>
      <c r="AX11" s="28">
        <f t="shared" ca="1" si="10"/>
        <v>6.4165146292776698E-2</v>
      </c>
      <c r="AY11" s="28">
        <f t="shared" ca="1" si="10"/>
        <v>0.43874493254915126</v>
      </c>
      <c r="AZ11" s="28">
        <f>IF(Riskregister!$E$15="",0,COUNTIF(BP$4:BP$53,"&lt;"&amp;AX11)*IF(AY11&lt;0.5,Riskregister!$K$15+(Riskregister!$L$15-Riskregister!$K$15)*SQRT(AY11/2),Riskregister!$L$15-(Riskregister!$L$15-Riskregister!$K$15)*SQRT((1-AY11)/2)))</f>
        <v>0</v>
      </c>
      <c r="BA11" s="28">
        <f t="shared" ca="1" si="11"/>
        <v>0.32455665222856633</v>
      </c>
      <c r="BB11" s="28">
        <f t="shared" ca="1" si="11"/>
        <v>0.51288551041397035</v>
      </c>
      <c r="BC11" s="28">
        <f>IF(Riskregister!$E$16="",0,COUNTIF(BQ$4:BQ$53,"&lt;"&amp;BA11)*IF(BB11&lt;0.5,Riskregister!$K$16+(Riskregister!$L$16-Riskregister!$K$16)*SQRT(BB11/2),Riskregister!$L$16-(Riskregister!$L$16-Riskregister!$K$16)*SQRT((1-BB11)/2)))</f>
        <v>0</v>
      </c>
      <c r="BD11" s="28">
        <f t="shared" ca="1" si="12"/>
        <v>0</v>
      </c>
      <c r="BF11">
        <f>IF(Riskregister!$E$5="","",_xlfn.POISSON.DIST(ROW()-4,Riskregister!$E$5*Riskregister!$H$5,TRUE()))</f>
        <v>0.99999996693048887</v>
      </c>
      <c r="BG11">
        <f>IF(Riskregister!$E$6="","",_xlfn.POISSON.DIST(ROW()-4,Riskregister!$E$6*Riskregister!$H$6,TRUE()))</f>
        <v>0.99999993780309138</v>
      </c>
      <c r="BH11">
        <f>IF(Riskregister!$E$7="","",_xlfn.POISSON.DIST(ROW()-4,Riskregister!$E$7*Riskregister!$H$7,TRUE()))</f>
        <v>0.99999999590572408</v>
      </c>
      <c r="BI11">
        <f>IF(Riskregister!$E$8="","",_xlfn.POISSON.DIST(ROW()-4,Riskregister!$E$8*Riskregister!$H$8,TRUE()))</f>
        <v>1</v>
      </c>
      <c r="BJ11" t="str">
        <f>IF(Riskregister!$E$9="","",_xlfn.POISSON.DIST(ROW()-4,Riskregister!$E$9*Riskregister!$H$9,TRUE()))</f>
        <v/>
      </c>
      <c r="BK11" t="str">
        <f>IF(Riskregister!$E$10="","",_xlfn.POISSON.DIST(ROW()-4,Riskregister!$E$10*Riskregister!$H$10,TRUE()))</f>
        <v/>
      </c>
      <c r="BL11" t="str">
        <f>IF(Riskregister!$E$11="","",_xlfn.POISSON.DIST(ROW()-4,Riskregister!$E$11*Riskregister!$H$11,TRUE()))</f>
        <v/>
      </c>
      <c r="BM11" t="str">
        <f>IF(Riskregister!$E$12="","",_xlfn.POISSON.DIST(ROW()-4,Riskregister!$E$12*Riskregister!$H$12,TRUE()))</f>
        <v/>
      </c>
      <c r="BN11" t="str">
        <f>IF(Riskregister!$E$13="","",_xlfn.POISSON.DIST(ROW()-4,Riskregister!$E$13*Riskregister!$H$13,TRUE()))</f>
        <v/>
      </c>
      <c r="BO11" t="str">
        <f>IF(Riskregister!$E$14="","",_xlfn.POISSON.DIST(ROW()-4,Riskregister!$E$14*Riskregister!$H$14,TRUE()))</f>
        <v/>
      </c>
      <c r="BP11" t="str">
        <f>IF(Riskregister!$E$15="","",_xlfn.POISSON.DIST(ROW()-4,Riskregister!$E$15*Riskregister!$H$15,TRUE()))</f>
        <v/>
      </c>
      <c r="BQ11" t="str">
        <f>IF(Riskregister!$E$16="","",_xlfn.POISSON.DIST(ROW()-4,Riskregister!$E$16*Riskregister!$H$16,TRUE()))</f>
        <v/>
      </c>
    </row>
    <row r="12" spans="2:69" ht="15" customHeight="1" x14ac:dyDescent="0.35">
      <c r="B12" s="31" t="s">
        <v>22</v>
      </c>
      <c r="T12" s="28">
        <f t="shared" ca="1" si="0"/>
        <v>0.88855153878081339</v>
      </c>
      <c r="U12" s="28">
        <f t="shared" ca="1" si="0"/>
        <v>0.35887680297822977</v>
      </c>
      <c r="V12" s="28">
        <f ca="1">IF(Riskregister!$E$5="",0,COUNTIF(BF$4:BF$53,"&lt;"&amp;T12)*IF(U12&lt;0.5,Riskregister!$K$5+(Riskregister!$L$5-Riskregister!$K$5)*SQRT(U12/2),Riskregister!$L$5-(Riskregister!$L$5-Riskregister!$K$5)*SQRT((1-U12)/2)))</f>
        <v>340620.76566194399</v>
      </c>
      <c r="W12" s="28">
        <f t="shared" ca="1" si="1"/>
        <v>0.43054115959111039</v>
      </c>
      <c r="X12" s="28">
        <f t="shared" ca="1" si="1"/>
        <v>0.69183954434061401</v>
      </c>
      <c r="Y12" s="28">
        <f ca="1">IF(Riskregister!$E$6="",0,COUNTIF(BG$4:BG$53,"&lt;"&amp;W12)*IF(X12&lt;0.5,Riskregister!$K$6+(Riskregister!$L$6-Riskregister!$K$6)*SQRT(X12/2),Riskregister!$L$6-(Riskregister!$L$6-Riskregister!$K$6)*SQRT((1-X12)/2)))</f>
        <v>0</v>
      </c>
      <c r="Z12" s="28">
        <f t="shared" ca="1" si="2"/>
        <v>0.84743138927261774</v>
      </c>
      <c r="AA12" s="28">
        <f t="shared" ca="1" si="2"/>
        <v>0.5551861871847702</v>
      </c>
      <c r="AB12" s="28">
        <f ca="1">IF(Riskregister!$E$7="",0,COUNTIF(BH$4:BH$53,"&lt;"&amp;Z12)*IF(AA12&lt;0.5,Riskregister!$K$7+(Riskregister!$L$7-Riskregister!$K$7)*SQRT(AA12/2),Riskregister!$L$7-(Riskregister!$L$7-Riskregister!$K$7)*SQRT((1-AA12)/2)))</f>
        <v>234939.8714560878</v>
      </c>
      <c r="AC12" s="28">
        <f t="shared" ca="1" si="3"/>
        <v>0.91426930306303777</v>
      </c>
      <c r="AD12" s="28">
        <f t="shared" ca="1" si="3"/>
        <v>0.34302013997654035</v>
      </c>
      <c r="AE12" s="28">
        <f ca="1">IF(Riskregister!$E$8="",0,COUNTIF(BI$4:BI$53,"&lt;"&amp;AC12)*IF(AD12&lt;0.5,Riskregister!$K$8+(Riskregister!$L$8-Riskregister!$K$8)*SQRT(AD12/2),Riskregister!$L$8-(Riskregister!$L$8-Riskregister!$K$8)*SQRT((1-AD12)/2)))</f>
        <v>0</v>
      </c>
      <c r="AF12" s="28">
        <f t="shared" ca="1" si="4"/>
        <v>0.39092763363640171</v>
      </c>
      <c r="AG12" s="28">
        <f t="shared" ca="1" si="4"/>
        <v>0.71607850419434949</v>
      </c>
      <c r="AH12" s="28">
        <f>IF(Riskregister!$E$9="",0,COUNTIF(BJ$4:BJ$53,"&lt;"&amp;AF12)*IF(AG12&lt;0.5,Riskregister!$K$9+(Riskregister!$L$9-Riskregister!$K$9)*SQRT(AG12/2),Riskregister!$L$9-(Riskregister!$L$9-Riskregister!$K$9)*SQRT((1-AG12)/2)))</f>
        <v>0</v>
      </c>
      <c r="AI12" s="28">
        <f t="shared" ca="1" si="5"/>
        <v>0.13251997649258485</v>
      </c>
      <c r="AJ12" s="28">
        <f t="shared" ca="1" si="5"/>
        <v>0.86661593972690976</v>
      </c>
      <c r="AK12" s="28">
        <f>IF(Riskregister!$E$10="",0,COUNTIF(BK$4:BK$53,"&lt;"&amp;AI12)*IF(AJ12&lt;0.5,Riskregister!$K$10+(Riskregister!$L$10-Riskregister!$K$10)*SQRT(AJ12/2),Riskregister!$L$10-(Riskregister!$L$10-Riskregister!$K$10)*SQRT((1-AJ12)/2)))</f>
        <v>0</v>
      </c>
      <c r="AL12" s="28">
        <f t="shared" ca="1" si="6"/>
        <v>0.63614835156665728</v>
      </c>
      <c r="AM12" s="28">
        <f t="shared" ca="1" si="6"/>
        <v>0.28970569528159351</v>
      </c>
      <c r="AN12" s="28">
        <f>IF(Riskregister!$E$11="",0,COUNTIF(BL$4:BL$53,"&lt;"&amp;AL12)*IF(AM12&lt;0.5,Riskregister!$K$11+(Riskregister!$L$11-Riskregister!$K$11)*SQRT(AM12/2),Riskregister!$L$11-(Riskregister!$L$11-Riskregister!$K$11)*SQRT((1-AM12)/2)))</f>
        <v>0</v>
      </c>
      <c r="AO12" s="28">
        <f t="shared" ca="1" si="7"/>
        <v>0.91162827970696569</v>
      </c>
      <c r="AP12" s="28">
        <f t="shared" ca="1" si="7"/>
        <v>0.42447207340854365</v>
      </c>
      <c r="AQ12" s="28">
        <f>IF(Riskregister!$E$12="",0,COUNTIF(BM$4:BM$53,"&lt;"&amp;AO12)*IF(AP12&lt;0.5,Riskregister!$K$12+(Riskregister!$L$12-Riskregister!$K$12)*SQRT(AP12/2),Riskregister!$L$12-(Riskregister!$L$12-Riskregister!$K$12)*SQRT((1-AP12)/2)))</f>
        <v>0</v>
      </c>
      <c r="AR12" s="28">
        <f t="shared" ca="1" si="8"/>
        <v>0.76624411449139129</v>
      </c>
      <c r="AS12" s="28">
        <f t="shared" ca="1" si="8"/>
        <v>0.57691776506144077</v>
      </c>
      <c r="AT12" s="28">
        <f>IF(Riskregister!$E$13="",0,COUNTIF(BN$4:BN$53,"&lt;"&amp;AR12)*IF(AS12&lt;0.5,Riskregister!$K$13+(Riskregister!$L$13-Riskregister!$K$13)*SQRT(AS12/2),Riskregister!$L$13-(Riskregister!$L$13-Riskregister!$K$13)*SQRT((1-AS12)/2)))</f>
        <v>0</v>
      </c>
      <c r="AU12" s="28">
        <f t="shared" ca="1" si="9"/>
        <v>0.68102566200739689</v>
      </c>
      <c r="AV12" s="28">
        <f t="shared" ca="1" si="9"/>
        <v>0.49243309374785627</v>
      </c>
      <c r="AW12" s="28">
        <f>IF(Riskregister!$E$14="",0,COUNTIF(BO$4:BO$53,"&lt;"&amp;AU12)*IF(AV12&lt;0.5,Riskregister!$K$14+(Riskregister!$L$14-Riskregister!$K$14)*SQRT(AV12/2),Riskregister!$L$14-(Riskregister!$L$14-Riskregister!$K$14)*SQRT((1-AV12)/2)))</f>
        <v>0</v>
      </c>
      <c r="AX12" s="28">
        <f t="shared" ca="1" si="10"/>
        <v>0.88238414419375755</v>
      </c>
      <c r="AY12" s="28">
        <f t="shared" ca="1" si="10"/>
        <v>0.70435034396305873</v>
      </c>
      <c r="AZ12" s="28">
        <f>IF(Riskregister!$E$15="",0,COUNTIF(BP$4:BP$53,"&lt;"&amp;AX12)*IF(AY12&lt;0.5,Riskregister!$K$15+(Riskregister!$L$15-Riskregister!$K$15)*SQRT(AY12/2),Riskregister!$L$15-(Riskregister!$L$15-Riskregister!$K$15)*SQRT((1-AY12)/2)))</f>
        <v>0</v>
      </c>
      <c r="BA12" s="28">
        <f t="shared" ca="1" si="11"/>
        <v>0.13840216797235672</v>
      </c>
      <c r="BB12" s="28">
        <f t="shared" ca="1" si="11"/>
        <v>0.63303924536262191</v>
      </c>
      <c r="BC12" s="28">
        <f>IF(Riskregister!$E$16="",0,COUNTIF(BQ$4:BQ$53,"&lt;"&amp;BA12)*IF(BB12&lt;0.5,Riskregister!$K$16+(Riskregister!$L$16-Riskregister!$K$16)*SQRT(BB12/2),Riskregister!$L$16-(Riskregister!$L$16-Riskregister!$K$16)*SQRT((1-BB12)/2)))</f>
        <v>0</v>
      </c>
      <c r="BD12" s="28">
        <f t="shared" ca="1" si="12"/>
        <v>575560.63711803174</v>
      </c>
      <c r="BF12">
        <f>IF(Riskregister!$E$5="","",_xlfn.POISSON.DIST(ROW()-4,Riskregister!$E$5*Riskregister!$H$5,TRUE()))</f>
        <v>0.99999999831870734</v>
      </c>
      <c r="BG12">
        <f>IF(Riskregister!$E$6="","",_xlfn.POISSON.DIST(ROW()-4,Riskregister!$E$6*Riskregister!$H$6,TRUE()))</f>
        <v>0.99999999656450977</v>
      </c>
      <c r="BH12">
        <f>IF(Riskregister!$E$7="","",_xlfn.POISSON.DIST(ROW()-4,Riskregister!$E$7*Riskregister!$H$7,TRUE()))</f>
        <v>0.99999999984141297</v>
      </c>
      <c r="BI12">
        <f>IF(Riskregister!$E$8="","",_xlfn.POISSON.DIST(ROW()-4,Riskregister!$E$8*Riskregister!$H$8,TRUE()))</f>
        <v>1</v>
      </c>
      <c r="BJ12" t="str">
        <f>IF(Riskregister!$E$9="","",_xlfn.POISSON.DIST(ROW()-4,Riskregister!$E$9*Riskregister!$H$9,TRUE()))</f>
        <v/>
      </c>
      <c r="BK12" t="str">
        <f>IF(Riskregister!$E$10="","",_xlfn.POISSON.DIST(ROW()-4,Riskregister!$E$10*Riskregister!$H$10,TRUE()))</f>
        <v/>
      </c>
      <c r="BL12" t="str">
        <f>IF(Riskregister!$E$11="","",_xlfn.POISSON.DIST(ROW()-4,Riskregister!$E$11*Riskregister!$H$11,TRUE()))</f>
        <v/>
      </c>
      <c r="BM12" t="str">
        <f>IF(Riskregister!$E$12="","",_xlfn.POISSON.DIST(ROW()-4,Riskregister!$E$12*Riskregister!$H$12,TRUE()))</f>
        <v/>
      </c>
      <c r="BN12" t="str">
        <f>IF(Riskregister!$E$13="","",_xlfn.POISSON.DIST(ROW()-4,Riskregister!$E$13*Riskregister!$H$13,TRUE()))</f>
        <v/>
      </c>
      <c r="BO12" t="str">
        <f>IF(Riskregister!$E$14="","",_xlfn.POISSON.DIST(ROW()-4,Riskregister!$E$14*Riskregister!$H$14,TRUE()))</f>
        <v/>
      </c>
      <c r="BP12" t="str">
        <f>IF(Riskregister!$E$15="","",_xlfn.POISSON.DIST(ROW()-4,Riskregister!$E$15*Riskregister!$H$15,TRUE()))</f>
        <v/>
      </c>
      <c r="BQ12" t="str">
        <f>IF(Riskregister!$E$16="","",_xlfn.POISSON.DIST(ROW()-4,Riskregister!$E$16*Riskregister!$H$16,TRUE()))</f>
        <v/>
      </c>
    </row>
    <row r="13" spans="2:69" ht="15" customHeight="1" x14ac:dyDescent="0.35">
      <c r="B13" s="31" t="s">
        <v>23</v>
      </c>
      <c r="T13" s="28">
        <f t="shared" ca="1" si="0"/>
        <v>6.8716868473717829E-2</v>
      </c>
      <c r="U13" s="28">
        <f t="shared" ca="1" si="0"/>
        <v>0.93754801220099604</v>
      </c>
      <c r="V13" s="28">
        <f ca="1">IF(Riskregister!$E$5="",0,COUNTIF(BF$4:BF$53,"&lt;"&amp;T13)*IF(U13&lt;0.5,Riskregister!$K$5+(Riskregister!$L$5-Riskregister!$K$5)*SQRT(U13/2),Riskregister!$L$5-(Riskregister!$L$5-Riskregister!$K$5)*SQRT((1-U13)/2)))</f>
        <v>0</v>
      </c>
      <c r="W13" s="28">
        <f t="shared" ca="1" si="1"/>
        <v>0.60750498568606071</v>
      </c>
      <c r="X13" s="28">
        <f t="shared" ca="1" si="1"/>
        <v>3.4353285246210175E-2</v>
      </c>
      <c r="Y13" s="28">
        <f ca="1">IF(Riskregister!$E$6="",0,COUNTIF(BG$4:BG$53,"&lt;"&amp;W13)*IF(X13&lt;0.5,Riskregister!$K$6+(Riskregister!$L$6-Riskregister!$K$6)*SQRT(X13/2),Riskregister!$L$6-(Riskregister!$L$6-Riskregister!$K$6)*SQRT((1-X13)/2)))</f>
        <v>435907.44392422313</v>
      </c>
      <c r="Z13" s="28">
        <f t="shared" ca="1" si="2"/>
        <v>0.19663463444021156</v>
      </c>
      <c r="AA13" s="28">
        <f t="shared" ca="1" si="2"/>
        <v>0.50338389044544707</v>
      </c>
      <c r="AB13" s="28">
        <f ca="1">IF(Riskregister!$E$7="",0,COUNTIF(BH$4:BH$53,"&lt;"&amp;Z13)*IF(AA13&lt;0.5,Riskregister!$K$7+(Riskregister!$L$7-Riskregister!$K$7)*SQRT(AA13/2),Riskregister!$L$7-(Riskregister!$L$7-Riskregister!$K$7)*SQRT((1-AA13)/2)))</f>
        <v>0</v>
      </c>
      <c r="AC13" s="28">
        <f t="shared" ca="1" si="3"/>
        <v>0.3583352030346596</v>
      </c>
      <c r="AD13" s="28">
        <f t="shared" ca="1" si="3"/>
        <v>0.57010743012244058</v>
      </c>
      <c r="AE13" s="28">
        <f ca="1">IF(Riskregister!$E$8="",0,COUNTIF(BI$4:BI$53,"&lt;"&amp;AC13)*IF(AD13&lt;0.5,Riskregister!$K$8+(Riskregister!$L$8-Riskregister!$K$8)*SQRT(AD13/2),Riskregister!$L$8-(Riskregister!$L$8-Riskregister!$K$8)*SQRT((1-AD13)/2)))</f>
        <v>0</v>
      </c>
      <c r="AF13" s="28">
        <f t="shared" ca="1" si="4"/>
        <v>0.17668943483236699</v>
      </c>
      <c r="AG13" s="28">
        <f t="shared" ca="1" si="4"/>
        <v>0.32979291904292862</v>
      </c>
      <c r="AH13" s="28">
        <f>IF(Riskregister!$E$9="",0,COUNTIF(BJ$4:BJ$53,"&lt;"&amp;AF13)*IF(AG13&lt;0.5,Riskregister!$K$9+(Riskregister!$L$9-Riskregister!$K$9)*SQRT(AG13/2),Riskregister!$L$9-(Riskregister!$L$9-Riskregister!$K$9)*SQRT((1-AG13)/2)))</f>
        <v>0</v>
      </c>
      <c r="AI13" s="28">
        <f t="shared" ca="1" si="5"/>
        <v>0.32212557265022168</v>
      </c>
      <c r="AJ13" s="28">
        <f t="shared" ca="1" si="5"/>
        <v>3.0769220418965793E-2</v>
      </c>
      <c r="AK13" s="28">
        <f>IF(Riskregister!$E$10="",0,COUNTIF(BK$4:BK$53,"&lt;"&amp;AI13)*IF(AJ13&lt;0.5,Riskregister!$K$10+(Riskregister!$L$10-Riskregister!$K$10)*SQRT(AJ13/2),Riskregister!$L$10-(Riskregister!$L$10-Riskregister!$K$10)*SQRT((1-AJ13)/2)))</f>
        <v>0</v>
      </c>
      <c r="AL13" s="28">
        <f t="shared" ca="1" si="6"/>
        <v>0.12377996083660969</v>
      </c>
      <c r="AM13" s="28">
        <f t="shared" ca="1" si="6"/>
        <v>0.63894383294474499</v>
      </c>
      <c r="AN13" s="28">
        <f>IF(Riskregister!$E$11="",0,COUNTIF(BL$4:BL$53,"&lt;"&amp;AL13)*IF(AM13&lt;0.5,Riskregister!$K$11+(Riskregister!$L$11-Riskregister!$K$11)*SQRT(AM13/2),Riskregister!$L$11-(Riskregister!$L$11-Riskregister!$K$11)*SQRT((1-AM13)/2)))</f>
        <v>0</v>
      </c>
      <c r="AO13" s="28">
        <f t="shared" ca="1" si="7"/>
        <v>0.86870881390988153</v>
      </c>
      <c r="AP13" s="28">
        <f t="shared" ca="1" si="7"/>
        <v>0.60510349831626375</v>
      </c>
      <c r="AQ13" s="28">
        <f>IF(Riskregister!$E$12="",0,COUNTIF(BM$4:BM$53,"&lt;"&amp;AO13)*IF(AP13&lt;0.5,Riskregister!$K$12+(Riskregister!$L$12-Riskregister!$K$12)*SQRT(AP13/2),Riskregister!$L$12-(Riskregister!$L$12-Riskregister!$K$12)*SQRT((1-AP13)/2)))</f>
        <v>0</v>
      </c>
      <c r="AR13" s="28">
        <f t="shared" ca="1" si="8"/>
        <v>0.701808667485467</v>
      </c>
      <c r="AS13" s="28">
        <f t="shared" ca="1" si="8"/>
        <v>0.8977567534991141</v>
      </c>
      <c r="AT13" s="28">
        <f>IF(Riskregister!$E$13="",0,COUNTIF(BN$4:BN$53,"&lt;"&amp;AR13)*IF(AS13&lt;0.5,Riskregister!$K$13+(Riskregister!$L$13-Riskregister!$K$13)*SQRT(AS13/2),Riskregister!$L$13-(Riskregister!$L$13-Riskregister!$K$13)*SQRT((1-AS13)/2)))</f>
        <v>0</v>
      </c>
      <c r="AU13" s="28">
        <f t="shared" ca="1" si="9"/>
        <v>0.6126645343721594</v>
      </c>
      <c r="AV13" s="28">
        <f t="shared" ca="1" si="9"/>
        <v>0.82797698738680736</v>
      </c>
      <c r="AW13" s="28">
        <f>IF(Riskregister!$E$14="",0,COUNTIF(BO$4:BO$53,"&lt;"&amp;AU13)*IF(AV13&lt;0.5,Riskregister!$K$14+(Riskregister!$L$14-Riskregister!$K$14)*SQRT(AV13/2),Riskregister!$L$14-(Riskregister!$L$14-Riskregister!$K$14)*SQRT((1-AV13)/2)))</f>
        <v>0</v>
      </c>
      <c r="AX13" s="28">
        <f t="shared" ca="1" si="10"/>
        <v>0.45630768926230159</v>
      </c>
      <c r="AY13" s="28">
        <f t="shared" ca="1" si="10"/>
        <v>0.97423263432191054</v>
      </c>
      <c r="AZ13" s="28">
        <f>IF(Riskregister!$E$15="",0,COUNTIF(BP$4:BP$53,"&lt;"&amp;AX13)*IF(AY13&lt;0.5,Riskregister!$K$15+(Riskregister!$L$15-Riskregister!$K$15)*SQRT(AY13/2),Riskregister!$L$15-(Riskregister!$L$15-Riskregister!$K$15)*SQRT((1-AY13)/2)))</f>
        <v>0</v>
      </c>
      <c r="BA13" s="28">
        <f t="shared" ca="1" si="11"/>
        <v>0.49976324244155579</v>
      </c>
      <c r="BB13" s="28">
        <f t="shared" ca="1" si="11"/>
        <v>0.27035504033188673</v>
      </c>
      <c r="BC13" s="28">
        <f>IF(Riskregister!$E$16="",0,COUNTIF(BQ$4:BQ$53,"&lt;"&amp;BA13)*IF(BB13&lt;0.5,Riskregister!$K$16+(Riskregister!$L$16-Riskregister!$K$16)*SQRT(BB13/2),Riskregister!$L$16-(Riskregister!$L$16-Riskregister!$K$16)*SQRT((1-BB13)/2)))</f>
        <v>0</v>
      </c>
      <c r="BD13" s="28">
        <f t="shared" ca="1" si="12"/>
        <v>435907.44392422313</v>
      </c>
      <c r="BF13">
        <f>IF(Riskregister!$E$5="","",_xlfn.POISSON.DIST(ROW()-4,Riskregister!$E$5*Riskregister!$H$5,TRUE()))</f>
        <v>0.99999999992299404</v>
      </c>
      <c r="BG13">
        <f>IF(Riskregister!$E$6="","",_xlfn.POISSON.DIST(ROW()-4,Riskregister!$E$6*Riskregister!$H$6,TRUE()))</f>
        <v>0.99999999982903298</v>
      </c>
      <c r="BH13">
        <f>IF(Riskregister!$E$7="","",_xlfn.POISSON.DIST(ROW()-4,Riskregister!$E$7*Riskregister!$H$7,TRUE()))</f>
        <v>0.99999999999446754</v>
      </c>
      <c r="BI13">
        <f>IF(Riskregister!$E$8="","",_xlfn.POISSON.DIST(ROW()-4,Riskregister!$E$8*Riskregister!$H$8,TRUE()))</f>
        <v>1</v>
      </c>
      <c r="BJ13" t="str">
        <f>IF(Riskregister!$E$9="","",_xlfn.POISSON.DIST(ROW()-4,Riskregister!$E$9*Riskregister!$H$9,TRUE()))</f>
        <v/>
      </c>
      <c r="BK13" t="str">
        <f>IF(Riskregister!$E$10="","",_xlfn.POISSON.DIST(ROW()-4,Riskregister!$E$10*Riskregister!$H$10,TRUE()))</f>
        <v/>
      </c>
      <c r="BL13" t="str">
        <f>IF(Riskregister!$E$11="","",_xlfn.POISSON.DIST(ROW()-4,Riskregister!$E$11*Riskregister!$H$11,TRUE()))</f>
        <v/>
      </c>
      <c r="BM13" t="str">
        <f>IF(Riskregister!$E$12="","",_xlfn.POISSON.DIST(ROW()-4,Riskregister!$E$12*Riskregister!$H$12,TRUE()))</f>
        <v/>
      </c>
      <c r="BN13" t="str">
        <f>IF(Riskregister!$E$13="","",_xlfn.POISSON.DIST(ROW()-4,Riskregister!$E$13*Riskregister!$H$13,TRUE()))</f>
        <v/>
      </c>
      <c r="BO13" t="str">
        <f>IF(Riskregister!$E$14="","",_xlfn.POISSON.DIST(ROW()-4,Riskregister!$E$14*Riskregister!$H$14,TRUE()))</f>
        <v/>
      </c>
      <c r="BP13" t="str">
        <f>IF(Riskregister!$E$15="","",_xlfn.POISSON.DIST(ROW()-4,Riskregister!$E$15*Riskregister!$H$15,TRUE()))</f>
        <v/>
      </c>
      <c r="BQ13" t="str">
        <f>IF(Riskregister!$E$16="","",_xlfn.POISSON.DIST(ROW()-4,Riskregister!$E$16*Riskregister!$H$16,TRUE()))</f>
        <v/>
      </c>
    </row>
    <row r="14" spans="2:69" ht="15" customHeight="1" x14ac:dyDescent="0.35">
      <c r="B14" s="31" t="s">
        <v>24</v>
      </c>
      <c r="T14" s="28">
        <f t="shared" ca="1" si="0"/>
        <v>0.85262122517929018</v>
      </c>
      <c r="U14" s="28">
        <f t="shared" ca="1" si="0"/>
        <v>2.8743455236528437E-3</v>
      </c>
      <c r="V14" s="28">
        <f ca="1">IF(Riskregister!$E$5="",0,COUNTIF(BF$4:BF$53,"&lt;"&amp;T14)*IF(U14&lt;0.5,Riskregister!$K$5+(Riskregister!$L$5-Riskregister!$K$5)*SQRT(U14/2),Riskregister!$L$5-(Riskregister!$L$5-Riskregister!$K$5)*SQRT((1-U14)/2)))</f>
        <v>167059.52766842771</v>
      </c>
      <c r="W14" s="28">
        <f t="shared" ca="1" si="1"/>
        <v>0.84885651025186248</v>
      </c>
      <c r="X14" s="28">
        <f t="shared" ca="1" si="1"/>
        <v>8.8594372381998299E-2</v>
      </c>
      <c r="Y14" s="28">
        <f ca="1">IF(Riskregister!$E$6="",0,COUNTIF(BG$4:BG$53,"&lt;"&amp;W14)*IF(X14&lt;0.5,Riskregister!$K$6+(Riskregister!$L$6-Riskregister!$K$6)*SQRT(X14/2),Riskregister!$L$6-(Riskregister!$L$6-Riskregister!$K$6)*SQRT((1-X14)/2)))</f>
        <v>578844.14111721097</v>
      </c>
      <c r="Z14" s="28">
        <f t="shared" ca="1" si="2"/>
        <v>0.59168185329630885</v>
      </c>
      <c r="AA14" s="28">
        <f t="shared" ca="1" si="2"/>
        <v>0.6118606462383771</v>
      </c>
      <c r="AB14" s="28">
        <f ca="1">IF(Riskregister!$E$7="",0,COUNTIF(BH$4:BH$53,"&lt;"&amp;Z14)*IF(AA14&lt;0.5,Riskregister!$K$7+(Riskregister!$L$7-Riskregister!$K$7)*SQRT(AA14/2),Riskregister!$L$7-(Riskregister!$L$7-Riskregister!$K$7)*SQRT((1-AA14)/2)))</f>
        <v>0</v>
      </c>
      <c r="AC14" s="28">
        <f t="shared" ca="1" si="3"/>
        <v>0.94663101970889862</v>
      </c>
      <c r="AD14" s="28">
        <f t="shared" ca="1" si="3"/>
        <v>0.87695120454193276</v>
      </c>
      <c r="AE14" s="28">
        <f ca="1">IF(Riskregister!$E$8="",0,COUNTIF(BI$4:BI$53,"&lt;"&amp;AC14)*IF(AD14&lt;0.5,Riskregister!$K$8+(Riskregister!$L$8-Riskregister!$K$8)*SQRT(AD14/2),Riskregister!$L$8-(Riskregister!$L$8-Riskregister!$K$8)*SQRT((1-AD14)/2)))</f>
        <v>0</v>
      </c>
      <c r="AF14" s="28">
        <f t="shared" ca="1" si="4"/>
        <v>0.63608392709703654</v>
      </c>
      <c r="AG14" s="28">
        <f t="shared" ca="1" si="4"/>
        <v>0.83652803770527884</v>
      </c>
      <c r="AH14" s="28">
        <f>IF(Riskregister!$E$9="",0,COUNTIF(BJ$4:BJ$53,"&lt;"&amp;AF14)*IF(AG14&lt;0.5,Riskregister!$K$9+(Riskregister!$L$9-Riskregister!$K$9)*SQRT(AG14/2),Riskregister!$L$9-(Riskregister!$L$9-Riskregister!$K$9)*SQRT((1-AG14)/2)))</f>
        <v>0</v>
      </c>
      <c r="AI14" s="28">
        <f t="shared" ca="1" si="5"/>
        <v>5.7851211838054972E-2</v>
      </c>
      <c r="AJ14" s="28">
        <f t="shared" ca="1" si="5"/>
        <v>0.4012249137157432</v>
      </c>
      <c r="AK14" s="28">
        <f>IF(Riskregister!$E$10="",0,COUNTIF(BK$4:BK$53,"&lt;"&amp;AI14)*IF(AJ14&lt;0.5,Riskregister!$K$10+(Riskregister!$L$10-Riskregister!$K$10)*SQRT(AJ14/2),Riskregister!$L$10-(Riskregister!$L$10-Riskregister!$K$10)*SQRT((1-AJ14)/2)))</f>
        <v>0</v>
      </c>
      <c r="AL14" s="28">
        <f t="shared" ca="1" si="6"/>
        <v>0.36115626838196913</v>
      </c>
      <c r="AM14" s="28">
        <f t="shared" ca="1" si="6"/>
        <v>0.44825016477920898</v>
      </c>
      <c r="AN14" s="28">
        <f>IF(Riskregister!$E$11="",0,COUNTIF(BL$4:BL$53,"&lt;"&amp;AL14)*IF(AM14&lt;0.5,Riskregister!$K$11+(Riskregister!$L$11-Riskregister!$K$11)*SQRT(AM14/2),Riskregister!$L$11-(Riskregister!$L$11-Riskregister!$K$11)*SQRT((1-AM14)/2)))</f>
        <v>0</v>
      </c>
      <c r="AO14" s="28">
        <f t="shared" ca="1" si="7"/>
        <v>0.65605770169208433</v>
      </c>
      <c r="AP14" s="28">
        <f t="shared" ca="1" si="7"/>
        <v>0.86401659662736574</v>
      </c>
      <c r="AQ14" s="28">
        <f>IF(Riskregister!$E$12="",0,COUNTIF(BM$4:BM$53,"&lt;"&amp;AO14)*IF(AP14&lt;0.5,Riskregister!$K$12+(Riskregister!$L$12-Riskregister!$K$12)*SQRT(AP14/2),Riskregister!$L$12-(Riskregister!$L$12-Riskregister!$K$12)*SQRT((1-AP14)/2)))</f>
        <v>0</v>
      </c>
      <c r="AR14" s="28">
        <f t="shared" ca="1" si="8"/>
        <v>1.6314977188525703E-2</v>
      </c>
      <c r="AS14" s="28">
        <f t="shared" ca="1" si="8"/>
        <v>4.359519650229382E-2</v>
      </c>
      <c r="AT14" s="28">
        <f>IF(Riskregister!$E$13="",0,COUNTIF(BN$4:BN$53,"&lt;"&amp;AR14)*IF(AS14&lt;0.5,Riskregister!$K$13+(Riskregister!$L$13-Riskregister!$K$13)*SQRT(AS14/2),Riskregister!$L$13-(Riskregister!$L$13-Riskregister!$K$13)*SQRT((1-AS14)/2)))</f>
        <v>0</v>
      </c>
      <c r="AU14" s="28">
        <f t="shared" ca="1" si="9"/>
        <v>0.79216598664936833</v>
      </c>
      <c r="AV14" s="28">
        <f t="shared" ca="1" si="9"/>
        <v>0.12237485480034149</v>
      </c>
      <c r="AW14" s="28">
        <f>IF(Riskregister!$E$14="",0,COUNTIF(BO$4:BO$53,"&lt;"&amp;AU14)*IF(AV14&lt;0.5,Riskregister!$K$14+(Riskregister!$L$14-Riskregister!$K$14)*SQRT(AV14/2),Riskregister!$L$14-(Riskregister!$L$14-Riskregister!$K$14)*SQRT((1-AV14)/2)))</f>
        <v>0</v>
      </c>
      <c r="AX14" s="28">
        <f t="shared" ca="1" si="10"/>
        <v>0.76737371751112282</v>
      </c>
      <c r="AY14" s="28">
        <f t="shared" ca="1" si="10"/>
        <v>0.66272075106637529</v>
      </c>
      <c r="AZ14" s="28">
        <f>IF(Riskregister!$E$15="",0,COUNTIF(BP$4:BP$53,"&lt;"&amp;AX14)*IF(AY14&lt;0.5,Riskregister!$K$15+(Riskregister!$L$15-Riskregister!$K$15)*SQRT(AY14/2),Riskregister!$L$15-(Riskregister!$L$15-Riskregister!$K$15)*SQRT((1-AY14)/2)))</f>
        <v>0</v>
      </c>
      <c r="BA14" s="28">
        <f t="shared" ca="1" si="11"/>
        <v>0.82163230900615247</v>
      </c>
      <c r="BB14" s="28">
        <f t="shared" ca="1" si="11"/>
        <v>0.71084725090225009</v>
      </c>
      <c r="BC14" s="28">
        <f>IF(Riskregister!$E$16="",0,COUNTIF(BQ$4:BQ$53,"&lt;"&amp;BA14)*IF(BB14&lt;0.5,Riskregister!$K$16+(Riskregister!$L$16-Riskregister!$K$16)*SQRT(BB14/2),Riskregister!$L$16-(Riskregister!$L$16-Riskregister!$K$16)*SQRT((1-BB14)/2)))</f>
        <v>0</v>
      </c>
      <c r="BD14" s="28">
        <f t="shared" ca="1" si="12"/>
        <v>745903.66878563864</v>
      </c>
      <c r="BF14">
        <f>IF(Riskregister!$E$5="","",_xlfn.POISSON.DIST(ROW()-4,Riskregister!$E$5*Riskregister!$H$5,TRUE()))</f>
        <v>0.99999999999679123</v>
      </c>
      <c r="BG14">
        <f>IF(Riskregister!$E$6="","",_xlfn.POISSON.DIST(ROW()-4,Riskregister!$E$6*Riskregister!$H$6,TRUE()))</f>
        <v>0.99999999999225908</v>
      </c>
      <c r="BH14">
        <f>IF(Riskregister!$E$7="","",_xlfn.POISSON.DIST(ROW()-4,Riskregister!$E$7*Riskregister!$H$7,TRUE()))</f>
        <v>0.99999999999982436</v>
      </c>
      <c r="BI14">
        <f>IF(Riskregister!$E$8="","",_xlfn.POISSON.DIST(ROW()-4,Riskregister!$E$8*Riskregister!$H$8,TRUE()))</f>
        <v>1</v>
      </c>
      <c r="BJ14" t="str">
        <f>IF(Riskregister!$E$9="","",_xlfn.POISSON.DIST(ROW()-4,Riskregister!$E$9*Riskregister!$H$9,TRUE()))</f>
        <v/>
      </c>
      <c r="BK14" t="str">
        <f>IF(Riskregister!$E$10="","",_xlfn.POISSON.DIST(ROW()-4,Riskregister!$E$10*Riskregister!$H$10,TRUE()))</f>
        <v/>
      </c>
      <c r="BL14" t="str">
        <f>IF(Riskregister!$E$11="","",_xlfn.POISSON.DIST(ROW()-4,Riskregister!$E$11*Riskregister!$H$11,TRUE()))</f>
        <v/>
      </c>
      <c r="BM14" t="str">
        <f>IF(Riskregister!$E$12="","",_xlfn.POISSON.DIST(ROW()-4,Riskregister!$E$12*Riskregister!$H$12,TRUE()))</f>
        <v/>
      </c>
      <c r="BN14" t="str">
        <f>IF(Riskregister!$E$13="","",_xlfn.POISSON.DIST(ROW()-4,Riskregister!$E$13*Riskregister!$H$13,TRUE()))</f>
        <v/>
      </c>
      <c r="BO14" t="str">
        <f>IF(Riskregister!$E$14="","",_xlfn.POISSON.DIST(ROW()-4,Riskregister!$E$14*Riskregister!$H$14,TRUE()))</f>
        <v/>
      </c>
      <c r="BP14" t="str">
        <f>IF(Riskregister!$E$15="","",_xlfn.POISSON.DIST(ROW()-4,Riskregister!$E$15*Riskregister!$H$15,TRUE()))</f>
        <v/>
      </c>
      <c r="BQ14" t="str">
        <f>IF(Riskregister!$E$16="","",_xlfn.POISSON.DIST(ROW()-4,Riskregister!$E$16*Riskregister!$H$16,TRUE()))</f>
        <v/>
      </c>
    </row>
    <row r="15" spans="2:69" ht="15" customHeight="1" x14ac:dyDescent="0.35">
      <c r="B15" s="31" t="s">
        <v>25</v>
      </c>
      <c r="T15" s="28">
        <f t="shared" ca="1" si="0"/>
        <v>0.20702591094024148</v>
      </c>
      <c r="U15" s="28">
        <f t="shared" ca="1" si="0"/>
        <v>0.50190776960595807</v>
      </c>
      <c r="V15" s="28">
        <f ca="1">IF(Riskregister!$E$5="",0,COUNTIF(BF$4:BF$53,"&lt;"&amp;T15)*IF(U15&lt;0.5,Riskregister!$K$5+(Riskregister!$L$5-Riskregister!$K$5)*SQRT(U15/2),Riskregister!$L$5-(Riskregister!$L$5-Riskregister!$K$5)*SQRT((1-U15)/2)))</f>
        <v>0</v>
      </c>
      <c r="W15" s="28">
        <f t="shared" ca="1" si="1"/>
        <v>0.27823597480413087</v>
      </c>
      <c r="X15" s="28">
        <f t="shared" ca="1" si="1"/>
        <v>0.86363356232192501</v>
      </c>
      <c r="Y15" s="28">
        <f ca="1">IF(Riskregister!$E$6="",0,COUNTIF(BG$4:BG$53,"&lt;"&amp;W15)*IF(X15&lt;0.5,Riskregister!$K$6+(Riskregister!$L$6-Riskregister!$K$6)*SQRT(X15/2),Riskregister!$L$6-(Riskregister!$L$6-Riskregister!$K$6)*SQRT((1-X15)/2)))</f>
        <v>0</v>
      </c>
      <c r="Z15" s="28">
        <f t="shared" ca="1" si="2"/>
        <v>0.48107350998615317</v>
      </c>
      <c r="AA15" s="28">
        <f t="shared" ca="1" si="2"/>
        <v>0.49579882978387879</v>
      </c>
      <c r="AB15" s="28">
        <f ca="1">IF(Riskregister!$E$7="",0,COUNTIF(BH$4:BH$53,"&lt;"&amp;Z15)*IF(AA15&lt;0.5,Riskregister!$K$7+(Riskregister!$L$7-Riskregister!$K$7)*SQRT(AA15/2),Riskregister!$L$7-(Riskregister!$L$7-Riskregister!$K$7)*SQRT((1-AA15)/2)))</f>
        <v>0</v>
      </c>
      <c r="AC15" s="28">
        <f t="shared" ca="1" si="3"/>
        <v>0.69915706930307275</v>
      </c>
      <c r="AD15" s="28">
        <f t="shared" ca="1" si="3"/>
        <v>0.81549408532602197</v>
      </c>
      <c r="AE15" s="28">
        <f ca="1">IF(Riskregister!$E$8="",0,COUNTIF(BI$4:BI$53,"&lt;"&amp;AC15)*IF(AD15&lt;0.5,Riskregister!$K$8+(Riskregister!$L$8-Riskregister!$K$8)*SQRT(AD15/2),Riskregister!$L$8-(Riskregister!$L$8-Riskregister!$K$8)*SQRT((1-AD15)/2)))</f>
        <v>0</v>
      </c>
      <c r="AF15" s="28">
        <f t="shared" ca="1" si="4"/>
        <v>3.2297650890289464E-3</v>
      </c>
      <c r="AG15" s="28">
        <f t="shared" ca="1" si="4"/>
        <v>0.38697400598141685</v>
      </c>
      <c r="AH15" s="28">
        <f>IF(Riskregister!$E$9="",0,COUNTIF(BJ$4:BJ$53,"&lt;"&amp;AF15)*IF(AG15&lt;0.5,Riskregister!$K$9+(Riskregister!$L$9-Riskregister!$K$9)*SQRT(AG15/2),Riskregister!$L$9-(Riskregister!$L$9-Riskregister!$K$9)*SQRT((1-AG15)/2)))</f>
        <v>0</v>
      </c>
      <c r="AI15" s="28">
        <f t="shared" ca="1" si="5"/>
        <v>0.81550085732381306</v>
      </c>
      <c r="AJ15" s="28">
        <f t="shared" ca="1" si="5"/>
        <v>0.51659605667581565</v>
      </c>
      <c r="AK15" s="28">
        <f>IF(Riskregister!$E$10="",0,COUNTIF(BK$4:BK$53,"&lt;"&amp;AI15)*IF(AJ15&lt;0.5,Riskregister!$K$10+(Riskregister!$L$10-Riskregister!$K$10)*SQRT(AJ15/2),Riskregister!$L$10-(Riskregister!$L$10-Riskregister!$K$10)*SQRT((1-AJ15)/2)))</f>
        <v>0</v>
      </c>
      <c r="AL15" s="28">
        <f t="shared" ca="1" si="6"/>
        <v>0.11719102438221762</v>
      </c>
      <c r="AM15" s="28">
        <f t="shared" ca="1" si="6"/>
        <v>0.53782949878792163</v>
      </c>
      <c r="AN15" s="28">
        <f>IF(Riskregister!$E$11="",0,COUNTIF(BL$4:BL$53,"&lt;"&amp;AL15)*IF(AM15&lt;0.5,Riskregister!$K$11+(Riskregister!$L$11-Riskregister!$K$11)*SQRT(AM15/2),Riskregister!$L$11-(Riskregister!$L$11-Riskregister!$K$11)*SQRT((1-AM15)/2)))</f>
        <v>0</v>
      </c>
      <c r="AO15" s="28">
        <f t="shared" ca="1" si="7"/>
        <v>0.65157441536038163</v>
      </c>
      <c r="AP15" s="28">
        <f t="shared" ca="1" si="7"/>
        <v>0.99006977771283211</v>
      </c>
      <c r="AQ15" s="28">
        <f>IF(Riskregister!$E$12="",0,COUNTIF(BM$4:BM$53,"&lt;"&amp;AO15)*IF(AP15&lt;0.5,Riskregister!$K$12+(Riskregister!$L$12-Riskregister!$K$12)*SQRT(AP15/2),Riskregister!$L$12-(Riskregister!$L$12-Riskregister!$K$12)*SQRT((1-AP15)/2)))</f>
        <v>0</v>
      </c>
      <c r="AR15" s="28">
        <f t="shared" ca="1" si="8"/>
        <v>0.27495191911229877</v>
      </c>
      <c r="AS15" s="28">
        <f t="shared" ca="1" si="8"/>
        <v>0.15844632986736473</v>
      </c>
      <c r="AT15" s="28">
        <f>IF(Riskregister!$E$13="",0,COUNTIF(BN$4:BN$53,"&lt;"&amp;AR15)*IF(AS15&lt;0.5,Riskregister!$K$13+(Riskregister!$L$13-Riskregister!$K$13)*SQRT(AS15/2),Riskregister!$L$13-(Riskregister!$L$13-Riskregister!$K$13)*SQRT((1-AS15)/2)))</f>
        <v>0</v>
      </c>
      <c r="AU15" s="28">
        <f t="shared" ca="1" si="9"/>
        <v>0.63899660000917946</v>
      </c>
      <c r="AV15" s="28">
        <f t="shared" ca="1" si="9"/>
        <v>0.30626211539076331</v>
      </c>
      <c r="AW15" s="28">
        <f>IF(Riskregister!$E$14="",0,COUNTIF(BO$4:BO$53,"&lt;"&amp;AU15)*IF(AV15&lt;0.5,Riskregister!$K$14+(Riskregister!$L$14-Riskregister!$K$14)*SQRT(AV15/2),Riskregister!$L$14-(Riskregister!$L$14-Riskregister!$K$14)*SQRT((1-AV15)/2)))</f>
        <v>0</v>
      </c>
      <c r="AX15" s="28">
        <f t="shared" ca="1" si="10"/>
        <v>0.31251286443140114</v>
      </c>
      <c r="AY15" s="28">
        <f t="shared" ca="1" si="10"/>
        <v>0.38219207522444532</v>
      </c>
      <c r="AZ15" s="28">
        <f>IF(Riskregister!$E$15="",0,COUNTIF(BP$4:BP$53,"&lt;"&amp;AX15)*IF(AY15&lt;0.5,Riskregister!$K$15+(Riskregister!$L$15-Riskregister!$K$15)*SQRT(AY15/2),Riskregister!$L$15-(Riskregister!$L$15-Riskregister!$K$15)*SQRT((1-AY15)/2)))</f>
        <v>0</v>
      </c>
      <c r="BA15" s="28">
        <f t="shared" ca="1" si="11"/>
        <v>1.7832786663801725E-3</v>
      </c>
      <c r="BB15" s="28">
        <f t="shared" ca="1" si="11"/>
        <v>0.25496557470067194</v>
      </c>
      <c r="BC15" s="28">
        <f>IF(Riskregister!$E$16="",0,COUNTIF(BQ$4:BQ$53,"&lt;"&amp;BA15)*IF(BB15&lt;0.5,Riskregister!$K$16+(Riskregister!$L$16-Riskregister!$K$16)*SQRT(BB15/2),Riskregister!$L$16-(Riskregister!$L$16-Riskregister!$K$16)*SQRT((1-BB15)/2)))</f>
        <v>0</v>
      </c>
      <c r="BD15" s="28">
        <f t="shared" ca="1" si="12"/>
        <v>0</v>
      </c>
      <c r="BF15">
        <f>IF(Riskregister!$E$5="","",_xlfn.POISSON.DIST(ROW()-4,Riskregister!$E$5*Riskregister!$H$5,TRUE()))</f>
        <v>0.99999999999987743</v>
      </c>
      <c r="BG15">
        <f>IF(Riskregister!$E$6="","",_xlfn.POISSON.DIST(ROW()-4,Riskregister!$E$6*Riskregister!$H$6,TRUE()))</f>
        <v>0.99999999999967848</v>
      </c>
      <c r="BH15">
        <f>IF(Riskregister!$E$7="","",_xlfn.POISSON.DIST(ROW()-4,Riskregister!$E$7*Riskregister!$H$7,TRUE()))</f>
        <v>0.99999999999999489</v>
      </c>
      <c r="BI15">
        <f>IF(Riskregister!$E$8="","",_xlfn.POISSON.DIST(ROW()-4,Riskregister!$E$8*Riskregister!$H$8,TRUE()))</f>
        <v>1</v>
      </c>
      <c r="BJ15" t="str">
        <f>IF(Riskregister!$E$9="","",_xlfn.POISSON.DIST(ROW()-4,Riskregister!$E$9*Riskregister!$H$9,TRUE()))</f>
        <v/>
      </c>
      <c r="BK15" t="str">
        <f>IF(Riskregister!$E$10="","",_xlfn.POISSON.DIST(ROW()-4,Riskregister!$E$10*Riskregister!$H$10,TRUE()))</f>
        <v/>
      </c>
      <c r="BL15" t="str">
        <f>IF(Riskregister!$E$11="","",_xlfn.POISSON.DIST(ROW()-4,Riskregister!$E$11*Riskregister!$H$11,TRUE()))</f>
        <v/>
      </c>
      <c r="BM15" t="str">
        <f>IF(Riskregister!$E$12="","",_xlfn.POISSON.DIST(ROW()-4,Riskregister!$E$12*Riskregister!$H$12,TRUE()))</f>
        <v/>
      </c>
      <c r="BN15" t="str">
        <f>IF(Riskregister!$E$13="","",_xlfn.POISSON.DIST(ROW()-4,Riskregister!$E$13*Riskregister!$H$13,TRUE()))</f>
        <v/>
      </c>
      <c r="BO15" t="str">
        <f>IF(Riskregister!$E$14="","",_xlfn.POISSON.DIST(ROW()-4,Riskregister!$E$14*Riskregister!$H$14,TRUE()))</f>
        <v/>
      </c>
      <c r="BP15" t="str">
        <f>IF(Riskregister!$E$15="","",_xlfn.POISSON.DIST(ROW()-4,Riskregister!$E$15*Riskregister!$H$15,TRUE()))</f>
        <v/>
      </c>
      <c r="BQ15" t="str">
        <f>IF(Riskregister!$E$16="","",_xlfn.POISSON.DIST(ROW()-4,Riskregister!$E$16*Riskregister!$H$16,TRUE()))</f>
        <v/>
      </c>
    </row>
    <row r="16" spans="2:69" ht="15" customHeight="1" x14ac:dyDescent="0.35">
      <c r="B16" s="31" t="s">
        <v>26</v>
      </c>
      <c r="T16" s="28">
        <f t="shared" ca="1" si="0"/>
        <v>0.74382828515181976</v>
      </c>
      <c r="U16" s="28">
        <f t="shared" ca="1" si="0"/>
        <v>0.51207752889387281</v>
      </c>
      <c r="V16" s="28">
        <f ca="1">IF(Riskregister!$E$5="",0,COUNTIF(BF$4:BF$53,"&lt;"&amp;T16)*IF(U16&lt;0.5,Riskregister!$K$5+(Riskregister!$L$5-Riskregister!$K$5)*SQRT(U16/2),Riskregister!$L$5-(Riskregister!$L$5-Riskregister!$K$5)*SQRT((1-U16)/2)))</f>
        <v>377734.05524125975</v>
      </c>
      <c r="W16" s="28">
        <f t="shared" ca="1" si="1"/>
        <v>0.85390267279010301</v>
      </c>
      <c r="X16" s="28">
        <f t="shared" ca="1" si="1"/>
        <v>0.39125438143639513</v>
      </c>
      <c r="Y16" s="28">
        <f ca="1">IF(Riskregister!$E$6="",0,COUNTIF(BG$4:BG$53,"&lt;"&amp;W16)*IF(X16&lt;0.5,Riskregister!$K$6+(Riskregister!$L$6-Riskregister!$K$6)*SQRT(X16/2),Riskregister!$L$6-(Riskregister!$L$6-Riskregister!$K$6)*SQRT((1-X16)/2)))</f>
        <v>996135.72833214817</v>
      </c>
      <c r="Z16" s="28">
        <f t="shared" ca="1" si="2"/>
        <v>0.88548716007078287</v>
      </c>
      <c r="AA16" s="28">
        <f t="shared" ca="1" si="2"/>
        <v>0.96988103362676314</v>
      </c>
      <c r="AB16" s="28">
        <f ca="1">IF(Riskregister!$E$7="",0,COUNTIF(BH$4:BH$53,"&lt;"&amp;Z16)*IF(AA16&lt;0.5,Riskregister!$K$7+(Riskregister!$L$7-Riskregister!$K$7)*SQRT(AA16/2),Riskregister!$L$7-(Riskregister!$L$7-Riskregister!$K$7)*SQRT((1-AA16)/2)))</f>
        <v>357049.01991385111</v>
      </c>
      <c r="AC16" s="28">
        <f t="shared" ca="1" si="3"/>
        <v>0.16503561087769347</v>
      </c>
      <c r="AD16" s="28">
        <f t="shared" ca="1" si="3"/>
        <v>0.59948382267982292</v>
      </c>
      <c r="AE16" s="28">
        <f ca="1">IF(Riskregister!$E$8="",0,COUNTIF(BI$4:BI$53,"&lt;"&amp;AC16)*IF(AD16&lt;0.5,Riskregister!$K$8+(Riskregister!$L$8-Riskregister!$K$8)*SQRT(AD16/2),Riskregister!$L$8-(Riskregister!$L$8-Riskregister!$K$8)*SQRT((1-AD16)/2)))</f>
        <v>0</v>
      </c>
      <c r="AF16" s="28">
        <f t="shared" ca="1" si="4"/>
        <v>0.6531162830019257</v>
      </c>
      <c r="AG16" s="28">
        <f t="shared" ca="1" si="4"/>
        <v>0.46499150676763645</v>
      </c>
      <c r="AH16" s="28">
        <f>IF(Riskregister!$E$9="",0,COUNTIF(BJ$4:BJ$53,"&lt;"&amp;AF16)*IF(AG16&lt;0.5,Riskregister!$K$9+(Riskregister!$L$9-Riskregister!$K$9)*SQRT(AG16/2),Riskregister!$L$9-(Riskregister!$L$9-Riskregister!$K$9)*SQRT((1-AG16)/2)))</f>
        <v>0</v>
      </c>
      <c r="AI16" s="28">
        <f t="shared" ca="1" si="5"/>
        <v>0.49954582500549594</v>
      </c>
      <c r="AJ16" s="28">
        <f t="shared" ca="1" si="5"/>
        <v>0.23190230593834782</v>
      </c>
      <c r="AK16" s="28">
        <f>IF(Riskregister!$E$10="",0,COUNTIF(BK$4:BK$53,"&lt;"&amp;AI16)*IF(AJ16&lt;0.5,Riskregister!$K$10+(Riskregister!$L$10-Riskregister!$K$10)*SQRT(AJ16/2),Riskregister!$L$10-(Riskregister!$L$10-Riskregister!$K$10)*SQRT((1-AJ16)/2)))</f>
        <v>0</v>
      </c>
      <c r="AL16" s="28">
        <f t="shared" ca="1" si="6"/>
        <v>5.7631060161107528E-2</v>
      </c>
      <c r="AM16" s="28">
        <f t="shared" ca="1" si="6"/>
        <v>0.53670473373480831</v>
      </c>
      <c r="AN16" s="28">
        <f>IF(Riskregister!$E$11="",0,COUNTIF(BL$4:BL$53,"&lt;"&amp;AL16)*IF(AM16&lt;0.5,Riskregister!$K$11+(Riskregister!$L$11-Riskregister!$K$11)*SQRT(AM16/2),Riskregister!$L$11-(Riskregister!$L$11-Riskregister!$K$11)*SQRT((1-AM16)/2)))</f>
        <v>0</v>
      </c>
      <c r="AO16" s="28">
        <f t="shared" ca="1" si="7"/>
        <v>0.77194035064208777</v>
      </c>
      <c r="AP16" s="28">
        <f t="shared" ca="1" si="7"/>
        <v>0.31589530411216615</v>
      </c>
      <c r="AQ16" s="28">
        <f>IF(Riskregister!$E$12="",0,COUNTIF(BM$4:BM$53,"&lt;"&amp;AO16)*IF(AP16&lt;0.5,Riskregister!$K$12+(Riskregister!$L$12-Riskregister!$K$12)*SQRT(AP16/2),Riskregister!$L$12-(Riskregister!$L$12-Riskregister!$K$12)*SQRT((1-AP16)/2)))</f>
        <v>0</v>
      </c>
      <c r="AR16" s="28">
        <f t="shared" ca="1" si="8"/>
        <v>0.32517819179902718</v>
      </c>
      <c r="AS16" s="28">
        <f t="shared" ca="1" si="8"/>
        <v>0.64194083605989793</v>
      </c>
      <c r="AT16" s="28">
        <f>IF(Riskregister!$E$13="",0,COUNTIF(BN$4:BN$53,"&lt;"&amp;AR16)*IF(AS16&lt;0.5,Riskregister!$K$13+(Riskregister!$L$13-Riskregister!$K$13)*SQRT(AS16/2),Riskregister!$L$13-(Riskregister!$L$13-Riskregister!$K$13)*SQRT((1-AS16)/2)))</f>
        <v>0</v>
      </c>
      <c r="AU16" s="28">
        <f t="shared" ca="1" si="9"/>
        <v>0.37052275157098624</v>
      </c>
      <c r="AV16" s="28">
        <f t="shared" ca="1" si="9"/>
        <v>0.75176502316223781</v>
      </c>
      <c r="AW16" s="28">
        <f>IF(Riskregister!$E$14="",0,COUNTIF(BO$4:BO$53,"&lt;"&amp;AU16)*IF(AV16&lt;0.5,Riskregister!$K$14+(Riskregister!$L$14-Riskregister!$K$14)*SQRT(AV16/2),Riskregister!$L$14-(Riskregister!$L$14-Riskregister!$K$14)*SQRT((1-AV16)/2)))</f>
        <v>0</v>
      </c>
      <c r="AX16" s="28">
        <f t="shared" ca="1" si="10"/>
        <v>0.85910878881107933</v>
      </c>
      <c r="AY16" s="28">
        <f t="shared" ca="1" si="10"/>
        <v>0.78383182185232991</v>
      </c>
      <c r="AZ16" s="28">
        <f>IF(Riskregister!$E$15="",0,COUNTIF(BP$4:BP$53,"&lt;"&amp;AX16)*IF(AY16&lt;0.5,Riskregister!$K$15+(Riskregister!$L$15-Riskregister!$K$15)*SQRT(AY16/2),Riskregister!$L$15-(Riskregister!$L$15-Riskregister!$K$15)*SQRT((1-AY16)/2)))</f>
        <v>0</v>
      </c>
      <c r="BA16" s="28">
        <f t="shared" ca="1" si="11"/>
        <v>0.54409810539728465</v>
      </c>
      <c r="BB16" s="28">
        <f t="shared" ca="1" si="11"/>
        <v>0.66223997001049928</v>
      </c>
      <c r="BC16" s="28">
        <f>IF(Riskregister!$E$16="",0,COUNTIF(BQ$4:BQ$53,"&lt;"&amp;BA16)*IF(BB16&lt;0.5,Riskregister!$K$16+(Riskregister!$L$16-Riskregister!$K$16)*SQRT(BB16/2),Riskregister!$L$16-(Riskregister!$L$16-Riskregister!$K$16)*SQRT((1-BB16)/2)))</f>
        <v>0</v>
      </c>
      <c r="BD16" s="28">
        <f t="shared" ca="1" si="12"/>
        <v>1730918.803487259</v>
      </c>
      <c r="BF16">
        <f>IF(Riskregister!$E$5="","",_xlfn.POISSON.DIST(ROW()-4,Riskregister!$E$5*Riskregister!$H$5,TRUE()))</f>
        <v>0.99999999999999567</v>
      </c>
      <c r="BG16">
        <f>IF(Riskregister!$E$6="","",_xlfn.POISSON.DIST(ROW()-4,Riskregister!$E$6*Riskregister!$H$6,TRUE()))</f>
        <v>0.99999999999998768</v>
      </c>
      <c r="BH16">
        <f>IF(Riskregister!$E$7="","",_xlfn.POISSON.DIST(ROW()-4,Riskregister!$E$7*Riskregister!$H$7,TRUE()))</f>
        <v>0.99999999999999989</v>
      </c>
      <c r="BI16">
        <f>IF(Riskregister!$E$8="","",_xlfn.POISSON.DIST(ROW()-4,Riskregister!$E$8*Riskregister!$H$8,TRUE()))</f>
        <v>1</v>
      </c>
      <c r="BJ16" t="str">
        <f>IF(Riskregister!$E$9="","",_xlfn.POISSON.DIST(ROW()-4,Riskregister!$E$9*Riskregister!$H$9,TRUE()))</f>
        <v/>
      </c>
      <c r="BK16" t="str">
        <f>IF(Riskregister!$E$10="","",_xlfn.POISSON.DIST(ROW()-4,Riskregister!$E$10*Riskregister!$H$10,TRUE()))</f>
        <v/>
      </c>
      <c r="BL16" t="str">
        <f>IF(Riskregister!$E$11="","",_xlfn.POISSON.DIST(ROW()-4,Riskregister!$E$11*Riskregister!$H$11,TRUE()))</f>
        <v/>
      </c>
      <c r="BM16" t="str">
        <f>IF(Riskregister!$E$12="","",_xlfn.POISSON.DIST(ROW()-4,Riskregister!$E$12*Riskregister!$H$12,TRUE()))</f>
        <v/>
      </c>
      <c r="BN16" t="str">
        <f>IF(Riskregister!$E$13="","",_xlfn.POISSON.DIST(ROW()-4,Riskregister!$E$13*Riskregister!$H$13,TRUE()))</f>
        <v/>
      </c>
      <c r="BO16" t="str">
        <f>IF(Riskregister!$E$14="","",_xlfn.POISSON.DIST(ROW()-4,Riskregister!$E$14*Riskregister!$H$14,TRUE()))</f>
        <v/>
      </c>
      <c r="BP16" t="str">
        <f>IF(Riskregister!$E$15="","",_xlfn.POISSON.DIST(ROW()-4,Riskregister!$E$15*Riskregister!$H$15,TRUE()))</f>
        <v/>
      </c>
      <c r="BQ16" t="str">
        <f>IF(Riskregister!$E$16="","",_xlfn.POISSON.DIST(ROW()-4,Riskregister!$E$16*Riskregister!$H$16,TRUE()))</f>
        <v/>
      </c>
    </row>
    <row r="17" spans="2:69" ht="15" customHeight="1" x14ac:dyDescent="0.35">
      <c r="B17" s="31" t="s">
        <v>27</v>
      </c>
      <c r="T17" s="28">
        <f t="shared" ca="1" si="0"/>
        <v>0.45091835031261407</v>
      </c>
      <c r="U17" s="28">
        <f t="shared" ca="1" si="0"/>
        <v>0.20137491823239073</v>
      </c>
      <c r="V17" s="28">
        <f ca="1">IF(Riskregister!$E$5="",0,COUNTIF(BF$4:BF$53,"&lt;"&amp;T17)*IF(U17&lt;0.5,Riskregister!$K$5+(Riskregister!$L$5-Riskregister!$K$5)*SQRT(U17/2),Riskregister!$L$5-(Riskregister!$L$5-Riskregister!$K$5)*SQRT((1-U17)/2)))</f>
        <v>0</v>
      </c>
      <c r="W17" s="28">
        <f t="shared" ca="1" si="1"/>
        <v>0.61864576121912063</v>
      </c>
      <c r="X17" s="28">
        <f t="shared" ca="1" si="1"/>
        <v>0.77690544907039871</v>
      </c>
      <c r="Y17" s="28">
        <f ca="1">IF(Riskregister!$E$6="",0,COUNTIF(BG$4:BG$53,"&lt;"&amp;W17)*IF(X17&lt;0.5,Riskregister!$K$6+(Riskregister!$L$6-Riskregister!$K$6)*SQRT(X17/2),Riskregister!$L$6-(Riskregister!$L$6-Riskregister!$K$6)*SQRT((1-X17)/2)))</f>
        <v>1398823.5096862535</v>
      </c>
      <c r="Z17" s="28">
        <f t="shared" ca="1" si="2"/>
        <v>0.92401419698264775</v>
      </c>
      <c r="AA17" s="28">
        <f t="shared" ca="1" si="2"/>
        <v>0.44931415132679864</v>
      </c>
      <c r="AB17" s="28">
        <f ca="1">IF(Riskregister!$E$7="",0,COUNTIF(BH$4:BH$53,"&lt;"&amp;Z17)*IF(AA17&lt;0.5,Riskregister!$K$7+(Riskregister!$L$7-Riskregister!$K$7)*SQRT(AA17/2),Riskregister!$L$7-(Riskregister!$L$7-Riskregister!$K$7)*SQRT((1-AA17)/2)))</f>
        <v>215893.01301973636</v>
      </c>
      <c r="AC17" s="28">
        <f t="shared" ca="1" si="3"/>
        <v>0.82481857421369009</v>
      </c>
      <c r="AD17" s="28">
        <f t="shared" ca="1" si="3"/>
        <v>0.28969547903133108</v>
      </c>
      <c r="AE17" s="28">
        <f ca="1">IF(Riskregister!$E$8="",0,COUNTIF(BI$4:BI$53,"&lt;"&amp;AC17)*IF(AD17&lt;0.5,Riskregister!$K$8+(Riskregister!$L$8-Riskregister!$K$8)*SQRT(AD17/2),Riskregister!$L$8-(Riskregister!$L$8-Riskregister!$K$8)*SQRT((1-AD17)/2)))</f>
        <v>0</v>
      </c>
      <c r="AF17" s="28">
        <f t="shared" ca="1" si="4"/>
        <v>0.72184559146249505</v>
      </c>
      <c r="AG17" s="28">
        <f t="shared" ca="1" si="4"/>
        <v>0.58048148267676725</v>
      </c>
      <c r="AH17" s="28">
        <f>IF(Riskregister!$E$9="",0,COUNTIF(BJ$4:BJ$53,"&lt;"&amp;AF17)*IF(AG17&lt;0.5,Riskregister!$K$9+(Riskregister!$L$9-Riskregister!$K$9)*SQRT(AG17/2),Riskregister!$L$9-(Riskregister!$L$9-Riskregister!$K$9)*SQRT((1-AG17)/2)))</f>
        <v>0</v>
      </c>
      <c r="AI17" s="28">
        <f t="shared" ca="1" si="5"/>
        <v>0.41027188934136061</v>
      </c>
      <c r="AJ17" s="28">
        <f t="shared" ca="1" si="5"/>
        <v>0.48701467820985056</v>
      </c>
      <c r="AK17" s="28">
        <f>IF(Riskregister!$E$10="",0,COUNTIF(BK$4:BK$53,"&lt;"&amp;AI17)*IF(AJ17&lt;0.5,Riskregister!$K$10+(Riskregister!$L$10-Riskregister!$K$10)*SQRT(AJ17/2),Riskregister!$L$10-(Riskregister!$L$10-Riskregister!$K$10)*SQRT((1-AJ17)/2)))</f>
        <v>0</v>
      </c>
      <c r="AL17" s="28">
        <f t="shared" ca="1" si="6"/>
        <v>0.17107114409118429</v>
      </c>
      <c r="AM17" s="28">
        <f t="shared" ca="1" si="6"/>
        <v>0.2394950676669696</v>
      </c>
      <c r="AN17" s="28">
        <f>IF(Riskregister!$E$11="",0,COUNTIF(BL$4:BL$53,"&lt;"&amp;AL17)*IF(AM17&lt;0.5,Riskregister!$K$11+(Riskregister!$L$11-Riskregister!$K$11)*SQRT(AM17/2),Riskregister!$L$11-(Riskregister!$L$11-Riskregister!$K$11)*SQRT((1-AM17)/2)))</f>
        <v>0</v>
      </c>
      <c r="AO17" s="28">
        <f t="shared" ca="1" si="7"/>
        <v>0.66610693940914512</v>
      </c>
      <c r="AP17" s="28">
        <f t="shared" ca="1" si="7"/>
        <v>0.87752994616220437</v>
      </c>
      <c r="AQ17" s="28">
        <f>IF(Riskregister!$E$12="",0,COUNTIF(BM$4:BM$53,"&lt;"&amp;AO17)*IF(AP17&lt;0.5,Riskregister!$K$12+(Riskregister!$L$12-Riskregister!$K$12)*SQRT(AP17/2),Riskregister!$L$12-(Riskregister!$L$12-Riskregister!$K$12)*SQRT((1-AP17)/2)))</f>
        <v>0</v>
      </c>
      <c r="AR17" s="28">
        <f t="shared" ca="1" si="8"/>
        <v>0.56254482429961217</v>
      </c>
      <c r="AS17" s="28">
        <f t="shared" ca="1" si="8"/>
        <v>0.46915424141767814</v>
      </c>
      <c r="AT17" s="28">
        <f>IF(Riskregister!$E$13="",0,COUNTIF(BN$4:BN$53,"&lt;"&amp;AR17)*IF(AS17&lt;0.5,Riskregister!$K$13+(Riskregister!$L$13-Riskregister!$K$13)*SQRT(AS17/2),Riskregister!$L$13-(Riskregister!$L$13-Riskregister!$K$13)*SQRT((1-AS17)/2)))</f>
        <v>0</v>
      </c>
      <c r="AU17" s="28">
        <f t="shared" ca="1" si="9"/>
        <v>0.63905758948752245</v>
      </c>
      <c r="AV17" s="28">
        <f t="shared" ca="1" si="9"/>
        <v>0.4842313962204895</v>
      </c>
      <c r="AW17" s="28">
        <f>IF(Riskregister!$E$14="",0,COUNTIF(BO$4:BO$53,"&lt;"&amp;AU17)*IF(AV17&lt;0.5,Riskregister!$K$14+(Riskregister!$L$14-Riskregister!$K$14)*SQRT(AV17/2),Riskregister!$L$14-(Riskregister!$L$14-Riskregister!$K$14)*SQRT((1-AV17)/2)))</f>
        <v>0</v>
      </c>
      <c r="AX17" s="28">
        <f t="shared" ca="1" si="10"/>
        <v>0.74483132400988894</v>
      </c>
      <c r="AY17" s="28">
        <f t="shared" ca="1" si="10"/>
        <v>0.36057637001991583</v>
      </c>
      <c r="AZ17" s="28">
        <f>IF(Riskregister!$E$15="",0,COUNTIF(BP$4:BP$53,"&lt;"&amp;AX17)*IF(AY17&lt;0.5,Riskregister!$K$15+(Riskregister!$L$15-Riskregister!$K$15)*SQRT(AY17/2),Riskregister!$L$15-(Riskregister!$L$15-Riskregister!$K$15)*SQRT((1-AY17)/2)))</f>
        <v>0</v>
      </c>
      <c r="BA17" s="28">
        <f t="shared" ca="1" si="11"/>
        <v>0.75824207352622519</v>
      </c>
      <c r="BB17" s="28">
        <f t="shared" ca="1" si="11"/>
        <v>0.54786434431804798</v>
      </c>
      <c r="BC17" s="28">
        <f>IF(Riskregister!$E$16="",0,COUNTIF(BQ$4:BQ$53,"&lt;"&amp;BA17)*IF(BB17&lt;0.5,Riskregister!$K$16+(Riskregister!$L$16-Riskregister!$K$16)*SQRT(BB17/2),Riskregister!$L$16-(Riskregister!$L$16-Riskregister!$K$16)*SQRT((1-BB17)/2)))</f>
        <v>0</v>
      </c>
      <c r="BD17" s="28">
        <f t="shared" ca="1" si="12"/>
        <v>1614716.5227059899</v>
      </c>
      <c r="BF17">
        <f>IF(Riskregister!$E$5="","",_xlfn.POISSON.DIST(ROW()-4,Riskregister!$E$5*Riskregister!$H$5,TRUE()))</f>
        <v>0.99999999999999978</v>
      </c>
      <c r="BG17">
        <f>IF(Riskregister!$E$6="","",_xlfn.POISSON.DIST(ROW()-4,Riskregister!$E$6*Riskregister!$H$6,TRUE()))</f>
        <v>0.99999999999999956</v>
      </c>
      <c r="BH17">
        <f>IF(Riskregister!$E$7="","",_xlfn.POISSON.DIST(ROW()-4,Riskregister!$E$7*Riskregister!$H$7,TRUE()))</f>
        <v>1</v>
      </c>
      <c r="BI17">
        <f>IF(Riskregister!$E$8="","",_xlfn.POISSON.DIST(ROW()-4,Riskregister!$E$8*Riskregister!$H$8,TRUE()))</f>
        <v>1</v>
      </c>
      <c r="BJ17" t="str">
        <f>IF(Riskregister!$E$9="","",_xlfn.POISSON.DIST(ROW()-4,Riskregister!$E$9*Riskregister!$H$9,TRUE()))</f>
        <v/>
      </c>
      <c r="BK17" t="str">
        <f>IF(Riskregister!$E$10="","",_xlfn.POISSON.DIST(ROW()-4,Riskregister!$E$10*Riskregister!$H$10,TRUE()))</f>
        <v/>
      </c>
      <c r="BL17" t="str">
        <f>IF(Riskregister!$E$11="","",_xlfn.POISSON.DIST(ROW()-4,Riskregister!$E$11*Riskregister!$H$11,TRUE()))</f>
        <v/>
      </c>
      <c r="BM17" t="str">
        <f>IF(Riskregister!$E$12="","",_xlfn.POISSON.DIST(ROW()-4,Riskregister!$E$12*Riskregister!$H$12,TRUE()))</f>
        <v/>
      </c>
      <c r="BN17" t="str">
        <f>IF(Riskregister!$E$13="","",_xlfn.POISSON.DIST(ROW()-4,Riskregister!$E$13*Riskregister!$H$13,TRUE()))</f>
        <v/>
      </c>
      <c r="BO17" t="str">
        <f>IF(Riskregister!$E$14="","",_xlfn.POISSON.DIST(ROW()-4,Riskregister!$E$14*Riskregister!$H$14,TRUE()))</f>
        <v/>
      </c>
      <c r="BP17" t="str">
        <f>IF(Riskregister!$E$15="","",_xlfn.POISSON.DIST(ROW()-4,Riskregister!$E$15*Riskregister!$H$15,TRUE()))</f>
        <v/>
      </c>
      <c r="BQ17" t="str">
        <f>IF(Riskregister!$E$16="","",_xlfn.POISSON.DIST(ROW()-4,Riskregister!$E$16*Riskregister!$H$16,TRUE()))</f>
        <v/>
      </c>
    </row>
    <row r="18" spans="2:69" ht="15" customHeight="1" x14ac:dyDescent="0.35">
      <c r="B18" s="31" t="s">
        <v>28</v>
      </c>
      <c r="T18" s="28">
        <f t="shared" ca="1" si="0"/>
        <v>0.64523208102216423</v>
      </c>
      <c r="U18" s="28">
        <f t="shared" ca="1" si="0"/>
        <v>0.36872972091038902</v>
      </c>
      <c r="V18" s="28">
        <f ca="1">IF(Riskregister!$E$5="",0,COUNTIF(BF$4:BF$53,"&lt;"&amp;T18)*IF(U18&lt;0.5,Riskregister!$K$5+(Riskregister!$L$5-Riskregister!$K$5)*SQRT(U18/2),Riskregister!$L$5-(Riskregister!$L$5-Riskregister!$K$5)*SQRT((1-U18)/2)))</f>
        <v>343219.78222267225</v>
      </c>
      <c r="W18" s="28">
        <f t="shared" ca="1" si="1"/>
        <v>0.64851413555635729</v>
      </c>
      <c r="X18" s="28">
        <f t="shared" ca="1" si="1"/>
        <v>0.70511873892270238</v>
      </c>
      <c r="Y18" s="28">
        <f ca="1">IF(Riskregister!$E$6="",0,COUNTIF(BG$4:BG$53,"&lt;"&amp;W18)*IF(X18&lt;0.5,Riskregister!$K$6+(Riskregister!$L$6-Riskregister!$K$6)*SQRT(X18/2),Riskregister!$L$6-(Riskregister!$L$6-Riskregister!$K$6)*SQRT((1-X18)/2)))</f>
        <v>1308836.0231137462</v>
      </c>
      <c r="Z18" s="28">
        <f t="shared" ca="1" si="2"/>
        <v>7.0035446369125509E-2</v>
      </c>
      <c r="AA18" s="28">
        <f t="shared" ca="1" si="2"/>
        <v>0.64766251208230552</v>
      </c>
      <c r="AB18" s="28">
        <f ca="1">IF(Riskregister!$E$7="",0,COUNTIF(BH$4:BH$53,"&lt;"&amp;Z18)*IF(AA18&lt;0.5,Riskregister!$K$7+(Riskregister!$L$7-Riskregister!$K$7)*SQRT(AA18/2),Riskregister!$L$7-(Riskregister!$L$7-Riskregister!$K$7)*SQRT((1-AA18)/2)))</f>
        <v>0</v>
      </c>
      <c r="AC18" s="28">
        <f t="shared" ca="1" si="3"/>
        <v>0.9538624442326511</v>
      </c>
      <c r="AD18" s="28">
        <f t="shared" ca="1" si="3"/>
        <v>0.60759078313343629</v>
      </c>
      <c r="AE18" s="28">
        <f ca="1">IF(Riskregister!$E$8="",0,COUNTIF(BI$4:BI$53,"&lt;"&amp;AC18)*IF(AD18&lt;0.5,Riskregister!$K$8+(Riskregister!$L$8-Riskregister!$K$8)*SQRT(AD18/2),Riskregister!$L$8-(Riskregister!$L$8-Riskregister!$K$8)*SQRT((1-AD18)/2)))</f>
        <v>0</v>
      </c>
      <c r="AF18" s="28">
        <f t="shared" ca="1" si="4"/>
        <v>0.66158408507887712</v>
      </c>
      <c r="AG18" s="28">
        <f t="shared" ca="1" si="4"/>
        <v>0.34918684579971926</v>
      </c>
      <c r="AH18" s="28">
        <f>IF(Riskregister!$E$9="",0,COUNTIF(BJ$4:BJ$53,"&lt;"&amp;AF18)*IF(AG18&lt;0.5,Riskregister!$K$9+(Riskregister!$L$9-Riskregister!$K$9)*SQRT(AG18/2),Riskregister!$L$9-(Riskregister!$L$9-Riskregister!$K$9)*SQRT((1-AG18)/2)))</f>
        <v>0</v>
      </c>
      <c r="AI18" s="28">
        <f t="shared" ca="1" si="5"/>
        <v>0.98368040184666017</v>
      </c>
      <c r="AJ18" s="28">
        <f t="shared" ca="1" si="5"/>
        <v>0.10408365014490695</v>
      </c>
      <c r="AK18" s="28">
        <f>IF(Riskregister!$E$10="",0,COUNTIF(BK$4:BK$53,"&lt;"&amp;AI18)*IF(AJ18&lt;0.5,Riskregister!$K$10+(Riskregister!$L$10-Riskregister!$K$10)*SQRT(AJ18/2),Riskregister!$L$10-(Riskregister!$L$10-Riskregister!$K$10)*SQRT((1-AJ18)/2)))</f>
        <v>0</v>
      </c>
      <c r="AL18" s="28">
        <f t="shared" ca="1" si="6"/>
        <v>0.56532637714319789</v>
      </c>
      <c r="AM18" s="28">
        <f t="shared" ca="1" si="6"/>
        <v>0.68688981738632138</v>
      </c>
      <c r="AN18" s="28">
        <f>IF(Riskregister!$E$11="",0,COUNTIF(BL$4:BL$53,"&lt;"&amp;AL18)*IF(AM18&lt;0.5,Riskregister!$K$11+(Riskregister!$L$11-Riskregister!$K$11)*SQRT(AM18/2),Riskregister!$L$11-(Riskregister!$L$11-Riskregister!$K$11)*SQRT((1-AM18)/2)))</f>
        <v>0</v>
      </c>
      <c r="AO18" s="28">
        <f t="shared" ca="1" si="7"/>
        <v>0.18606708688070239</v>
      </c>
      <c r="AP18" s="28">
        <f t="shared" ca="1" si="7"/>
        <v>0.82355236015731093</v>
      </c>
      <c r="AQ18" s="28">
        <f>IF(Riskregister!$E$12="",0,COUNTIF(BM$4:BM$53,"&lt;"&amp;AO18)*IF(AP18&lt;0.5,Riskregister!$K$12+(Riskregister!$L$12-Riskregister!$K$12)*SQRT(AP18/2),Riskregister!$L$12-(Riskregister!$L$12-Riskregister!$K$12)*SQRT((1-AP18)/2)))</f>
        <v>0</v>
      </c>
      <c r="AR18" s="28">
        <f t="shared" ca="1" si="8"/>
        <v>0.28047639095541055</v>
      </c>
      <c r="AS18" s="28">
        <f t="shared" ca="1" si="8"/>
        <v>0.84228525901759943</v>
      </c>
      <c r="AT18" s="28">
        <f>IF(Riskregister!$E$13="",0,COUNTIF(BN$4:BN$53,"&lt;"&amp;AR18)*IF(AS18&lt;0.5,Riskregister!$K$13+(Riskregister!$L$13-Riskregister!$K$13)*SQRT(AS18/2),Riskregister!$L$13-(Riskregister!$L$13-Riskregister!$K$13)*SQRT((1-AS18)/2)))</f>
        <v>0</v>
      </c>
      <c r="AU18" s="28">
        <f t="shared" ca="1" si="9"/>
        <v>0.96576915415143372</v>
      </c>
      <c r="AV18" s="28">
        <f t="shared" ca="1" si="9"/>
        <v>0.64778820701531925</v>
      </c>
      <c r="AW18" s="28">
        <f>IF(Riskregister!$E$14="",0,COUNTIF(BO$4:BO$53,"&lt;"&amp;AU18)*IF(AV18&lt;0.5,Riskregister!$K$14+(Riskregister!$L$14-Riskregister!$K$14)*SQRT(AV18/2),Riskregister!$L$14-(Riskregister!$L$14-Riskregister!$K$14)*SQRT((1-AV18)/2)))</f>
        <v>0</v>
      </c>
      <c r="AX18" s="28">
        <f t="shared" ca="1" si="10"/>
        <v>0.83759418050753354</v>
      </c>
      <c r="AY18" s="28">
        <f t="shared" ca="1" si="10"/>
        <v>0.63581160432001371</v>
      </c>
      <c r="AZ18" s="28">
        <f>IF(Riskregister!$E$15="",0,COUNTIF(BP$4:BP$53,"&lt;"&amp;AX18)*IF(AY18&lt;0.5,Riskregister!$K$15+(Riskregister!$L$15-Riskregister!$K$15)*SQRT(AY18/2),Riskregister!$L$15-(Riskregister!$L$15-Riskregister!$K$15)*SQRT((1-AY18)/2)))</f>
        <v>0</v>
      </c>
      <c r="BA18" s="28">
        <f t="shared" ca="1" si="11"/>
        <v>0.42138932479139346</v>
      </c>
      <c r="BB18" s="28">
        <f t="shared" ca="1" si="11"/>
        <v>8.1233197350716324E-4</v>
      </c>
      <c r="BC18" s="28">
        <f>IF(Riskregister!$E$16="",0,COUNTIF(BQ$4:BQ$53,"&lt;"&amp;BA18)*IF(BB18&lt;0.5,Riskregister!$K$16+(Riskregister!$L$16-Riskregister!$K$16)*SQRT(BB18/2),Riskregister!$L$16-(Riskregister!$L$16-Riskregister!$K$16)*SQRT((1-BB18)/2)))</f>
        <v>0</v>
      </c>
      <c r="BD18" s="28">
        <f t="shared" ca="1" si="12"/>
        <v>1652055.8053364186</v>
      </c>
      <c r="BF18">
        <f>IF(Riskregister!$E$5="","",_xlfn.POISSON.DIST(ROW()-4,Riskregister!$E$5*Riskregister!$H$5,TRUE()))</f>
        <v>1</v>
      </c>
      <c r="BG18">
        <f>IF(Riskregister!$E$6="","",_xlfn.POISSON.DIST(ROW()-4,Riskregister!$E$6*Riskregister!$H$6,TRUE()))</f>
        <v>1</v>
      </c>
      <c r="BH18">
        <f>IF(Riskregister!$E$7="","",_xlfn.POISSON.DIST(ROW()-4,Riskregister!$E$7*Riskregister!$H$7,TRUE()))</f>
        <v>1</v>
      </c>
      <c r="BI18">
        <f>IF(Riskregister!$E$8="","",_xlfn.POISSON.DIST(ROW()-4,Riskregister!$E$8*Riskregister!$H$8,TRUE()))</f>
        <v>1</v>
      </c>
      <c r="BJ18" t="str">
        <f>IF(Riskregister!$E$9="","",_xlfn.POISSON.DIST(ROW()-4,Riskregister!$E$9*Riskregister!$H$9,TRUE()))</f>
        <v/>
      </c>
      <c r="BK18" t="str">
        <f>IF(Riskregister!$E$10="","",_xlfn.POISSON.DIST(ROW()-4,Riskregister!$E$10*Riskregister!$H$10,TRUE()))</f>
        <v/>
      </c>
      <c r="BL18" t="str">
        <f>IF(Riskregister!$E$11="","",_xlfn.POISSON.DIST(ROW()-4,Riskregister!$E$11*Riskregister!$H$11,TRUE()))</f>
        <v/>
      </c>
      <c r="BM18" t="str">
        <f>IF(Riskregister!$E$12="","",_xlfn.POISSON.DIST(ROW()-4,Riskregister!$E$12*Riskregister!$H$12,TRUE()))</f>
        <v/>
      </c>
      <c r="BN18" t="str">
        <f>IF(Riskregister!$E$13="","",_xlfn.POISSON.DIST(ROW()-4,Riskregister!$E$13*Riskregister!$H$13,TRUE()))</f>
        <v/>
      </c>
      <c r="BO18" t="str">
        <f>IF(Riskregister!$E$14="","",_xlfn.POISSON.DIST(ROW()-4,Riskregister!$E$14*Riskregister!$H$14,TRUE()))</f>
        <v/>
      </c>
      <c r="BP18" t="str">
        <f>IF(Riskregister!$E$15="","",_xlfn.POISSON.DIST(ROW()-4,Riskregister!$E$15*Riskregister!$H$15,TRUE()))</f>
        <v/>
      </c>
      <c r="BQ18" t="str">
        <f>IF(Riskregister!$E$16="","",_xlfn.POISSON.DIST(ROW()-4,Riskregister!$E$16*Riskregister!$H$16,TRUE()))</f>
        <v/>
      </c>
    </row>
    <row r="19" spans="2:69" ht="15" customHeight="1" x14ac:dyDescent="0.35">
      <c r="B19" s="31" t="s">
        <v>29</v>
      </c>
      <c r="T19" s="28">
        <f t="shared" ca="1" si="0"/>
        <v>0.64786161782667273</v>
      </c>
      <c r="U19" s="28">
        <f t="shared" ca="1" si="0"/>
        <v>0.87619490262129607</v>
      </c>
      <c r="V19" s="28">
        <f ca="1">IF(Riskregister!$E$5="",0,COUNTIF(BF$4:BF$53,"&lt;"&amp;T19)*IF(U19&lt;0.5,Riskregister!$K$5+(Riskregister!$L$5-Riskregister!$K$5)*SQRT(U19/2),Riskregister!$L$5-(Riskregister!$L$5-Riskregister!$K$5)*SQRT((1-U19)/2)))</f>
        <v>488038.99737143394</v>
      </c>
      <c r="W19" s="28">
        <f t="shared" ca="1" si="1"/>
        <v>0.10819392988803911</v>
      </c>
      <c r="X19" s="28">
        <f t="shared" ca="1" si="1"/>
        <v>0.47179716375170055</v>
      </c>
      <c r="Y19" s="28">
        <f ca="1">IF(Riskregister!$E$6="",0,COUNTIF(BG$4:BG$53,"&lt;"&amp;W19)*IF(X19&lt;0.5,Riskregister!$K$6+(Riskregister!$L$6-Riskregister!$K$6)*SQRT(X19/2),Riskregister!$L$6-(Riskregister!$L$6-Riskregister!$K$6)*SQRT((1-X19)/2)))</f>
        <v>0</v>
      </c>
      <c r="Z19" s="28">
        <f t="shared" ca="1" si="2"/>
        <v>0.19281310967430243</v>
      </c>
      <c r="AA19" s="28">
        <f t="shared" ca="1" si="2"/>
        <v>0.44086717900424499</v>
      </c>
      <c r="AB19" s="28">
        <f ca="1">IF(Riskregister!$E$7="",0,COUNTIF(BH$4:BH$53,"&lt;"&amp;Z19)*IF(AA19&lt;0.5,Riskregister!$K$7+(Riskregister!$L$7-Riskregister!$K$7)*SQRT(AA19/2),Riskregister!$L$7-(Riskregister!$L$7-Riskregister!$K$7)*SQRT((1-AA19)/2)))</f>
        <v>0</v>
      </c>
      <c r="AC19" s="28">
        <f t="shared" ca="1" si="3"/>
        <v>0.40424403060922798</v>
      </c>
      <c r="AD19" s="28">
        <f t="shared" ca="1" si="3"/>
        <v>0.25321211336995375</v>
      </c>
      <c r="AE19" s="28">
        <f ca="1">IF(Riskregister!$E$8="",0,COUNTIF(BI$4:BI$53,"&lt;"&amp;AC19)*IF(AD19&lt;0.5,Riskregister!$K$8+(Riskregister!$L$8-Riskregister!$K$8)*SQRT(AD19/2),Riskregister!$L$8-(Riskregister!$L$8-Riskregister!$K$8)*SQRT((1-AD19)/2)))</f>
        <v>0</v>
      </c>
      <c r="AF19" s="28">
        <f t="shared" ca="1" si="4"/>
        <v>0.30559675313142509</v>
      </c>
      <c r="AG19" s="28">
        <f t="shared" ca="1" si="4"/>
        <v>0.52483961529996581</v>
      </c>
      <c r="AH19" s="28">
        <f>IF(Riskregister!$E$9="",0,COUNTIF(BJ$4:BJ$53,"&lt;"&amp;AF19)*IF(AG19&lt;0.5,Riskregister!$K$9+(Riskregister!$L$9-Riskregister!$K$9)*SQRT(AG19/2),Riskregister!$L$9-(Riskregister!$L$9-Riskregister!$K$9)*SQRT((1-AG19)/2)))</f>
        <v>0</v>
      </c>
      <c r="AI19" s="28">
        <f t="shared" ca="1" si="5"/>
        <v>0.65854432618239678</v>
      </c>
      <c r="AJ19" s="28">
        <f t="shared" ca="1" si="5"/>
        <v>0.50051844484769403</v>
      </c>
      <c r="AK19" s="28">
        <f>IF(Riskregister!$E$10="",0,COUNTIF(BK$4:BK$53,"&lt;"&amp;AI19)*IF(AJ19&lt;0.5,Riskregister!$K$10+(Riskregister!$L$10-Riskregister!$K$10)*SQRT(AJ19/2),Riskregister!$L$10-(Riskregister!$L$10-Riskregister!$K$10)*SQRT((1-AJ19)/2)))</f>
        <v>0</v>
      </c>
      <c r="AL19" s="28">
        <f t="shared" ca="1" si="6"/>
        <v>0.79205018513456704</v>
      </c>
      <c r="AM19" s="28">
        <f t="shared" ca="1" si="6"/>
        <v>0.77621694844534317</v>
      </c>
      <c r="AN19" s="28">
        <f>IF(Riskregister!$E$11="",0,COUNTIF(BL$4:BL$53,"&lt;"&amp;AL19)*IF(AM19&lt;0.5,Riskregister!$K$11+(Riskregister!$L$11-Riskregister!$K$11)*SQRT(AM19/2),Riskregister!$L$11-(Riskregister!$L$11-Riskregister!$K$11)*SQRT((1-AM19)/2)))</f>
        <v>0</v>
      </c>
      <c r="AO19" s="28">
        <f t="shared" ca="1" si="7"/>
        <v>0.79486447385738934</v>
      </c>
      <c r="AP19" s="28">
        <f t="shared" ca="1" si="7"/>
        <v>4.7072583276082103E-2</v>
      </c>
      <c r="AQ19" s="28">
        <f>IF(Riskregister!$E$12="",0,COUNTIF(BM$4:BM$53,"&lt;"&amp;AO19)*IF(AP19&lt;0.5,Riskregister!$K$12+(Riskregister!$L$12-Riskregister!$K$12)*SQRT(AP19/2),Riskregister!$L$12-(Riskregister!$L$12-Riskregister!$K$12)*SQRT((1-AP19)/2)))</f>
        <v>0</v>
      </c>
      <c r="AR19" s="28">
        <f t="shared" ca="1" si="8"/>
        <v>0.76057618816989958</v>
      </c>
      <c r="AS19" s="28">
        <f t="shared" ca="1" si="8"/>
        <v>4.2144415816347536E-3</v>
      </c>
      <c r="AT19" s="28">
        <f>IF(Riskregister!$E$13="",0,COUNTIF(BN$4:BN$53,"&lt;"&amp;AR19)*IF(AS19&lt;0.5,Riskregister!$K$13+(Riskregister!$L$13-Riskregister!$K$13)*SQRT(AS19/2),Riskregister!$L$13-(Riskregister!$L$13-Riskregister!$K$13)*SQRT((1-AS19)/2)))</f>
        <v>0</v>
      </c>
      <c r="AU19" s="28">
        <f t="shared" ca="1" si="9"/>
        <v>0.75129052220598347</v>
      </c>
      <c r="AV19" s="28">
        <f t="shared" ca="1" si="9"/>
        <v>3.0145007310504734E-2</v>
      </c>
      <c r="AW19" s="28">
        <f>IF(Riskregister!$E$14="",0,COUNTIF(BO$4:BO$53,"&lt;"&amp;AU19)*IF(AV19&lt;0.5,Riskregister!$K$14+(Riskregister!$L$14-Riskregister!$K$14)*SQRT(AV19/2),Riskregister!$L$14-(Riskregister!$L$14-Riskregister!$K$14)*SQRT((1-AV19)/2)))</f>
        <v>0</v>
      </c>
      <c r="AX19" s="28">
        <f t="shared" ca="1" si="10"/>
        <v>0.37791789779919449</v>
      </c>
      <c r="AY19" s="28">
        <f t="shared" ca="1" si="10"/>
        <v>0.57666700321830544</v>
      </c>
      <c r="AZ19" s="28">
        <f>IF(Riskregister!$E$15="",0,COUNTIF(BP$4:BP$53,"&lt;"&amp;AX19)*IF(AY19&lt;0.5,Riskregister!$K$15+(Riskregister!$L$15-Riskregister!$K$15)*SQRT(AY19/2),Riskregister!$L$15-(Riskregister!$L$15-Riskregister!$K$15)*SQRT((1-AY19)/2)))</f>
        <v>0</v>
      </c>
      <c r="BA19" s="28">
        <f t="shared" ca="1" si="11"/>
        <v>0.83245074927550655</v>
      </c>
      <c r="BB19" s="28">
        <f t="shared" ca="1" si="11"/>
        <v>0.59126317237988446</v>
      </c>
      <c r="BC19" s="28">
        <f>IF(Riskregister!$E$16="",0,COUNTIF(BQ$4:BQ$53,"&lt;"&amp;BA19)*IF(BB19&lt;0.5,Riskregister!$K$16+(Riskregister!$L$16-Riskregister!$K$16)*SQRT(BB19/2),Riskregister!$L$16-(Riskregister!$L$16-Riskregister!$K$16)*SQRT((1-BB19)/2)))</f>
        <v>0</v>
      </c>
      <c r="BD19" s="28">
        <f t="shared" ca="1" si="12"/>
        <v>488038.99737143394</v>
      </c>
      <c r="BF19">
        <f>IF(Riskregister!$E$5="","",_xlfn.POISSON.DIST(ROW()-4,Riskregister!$E$5*Riskregister!$H$5,TRUE()))</f>
        <v>1</v>
      </c>
      <c r="BG19">
        <f>IF(Riskregister!$E$6="","",_xlfn.POISSON.DIST(ROW()-4,Riskregister!$E$6*Riskregister!$H$6,TRUE()))</f>
        <v>1</v>
      </c>
      <c r="BH19">
        <f>IF(Riskregister!$E$7="","",_xlfn.POISSON.DIST(ROW()-4,Riskregister!$E$7*Riskregister!$H$7,TRUE()))</f>
        <v>1</v>
      </c>
      <c r="BI19">
        <f>IF(Riskregister!$E$8="","",_xlfn.POISSON.DIST(ROW()-4,Riskregister!$E$8*Riskregister!$H$8,TRUE()))</f>
        <v>1</v>
      </c>
      <c r="BJ19" t="str">
        <f>IF(Riskregister!$E$9="","",_xlfn.POISSON.DIST(ROW()-4,Riskregister!$E$9*Riskregister!$H$9,TRUE()))</f>
        <v/>
      </c>
      <c r="BK19" t="str">
        <f>IF(Riskregister!$E$10="","",_xlfn.POISSON.DIST(ROW()-4,Riskregister!$E$10*Riskregister!$H$10,TRUE()))</f>
        <v/>
      </c>
      <c r="BL19" t="str">
        <f>IF(Riskregister!$E$11="","",_xlfn.POISSON.DIST(ROW()-4,Riskregister!$E$11*Riskregister!$H$11,TRUE()))</f>
        <v/>
      </c>
      <c r="BM19" t="str">
        <f>IF(Riskregister!$E$12="","",_xlfn.POISSON.DIST(ROW()-4,Riskregister!$E$12*Riskregister!$H$12,TRUE()))</f>
        <v/>
      </c>
      <c r="BN19" t="str">
        <f>IF(Riskregister!$E$13="","",_xlfn.POISSON.DIST(ROW()-4,Riskregister!$E$13*Riskregister!$H$13,TRUE()))</f>
        <v/>
      </c>
      <c r="BO19" t="str">
        <f>IF(Riskregister!$E$14="","",_xlfn.POISSON.DIST(ROW()-4,Riskregister!$E$14*Riskregister!$H$14,TRUE()))</f>
        <v/>
      </c>
      <c r="BP19" t="str">
        <f>IF(Riskregister!$E$15="","",_xlfn.POISSON.DIST(ROW()-4,Riskregister!$E$15*Riskregister!$H$15,TRUE()))</f>
        <v/>
      </c>
      <c r="BQ19" t="str">
        <f>IF(Riskregister!$E$16="","",_xlfn.POISSON.DIST(ROW()-4,Riskregister!$E$16*Riskregister!$H$16,TRUE()))</f>
        <v/>
      </c>
    </row>
    <row r="20" spans="2:69" ht="15" customHeight="1" x14ac:dyDescent="0.35">
      <c r="B20" s="31" t="s">
        <v>30</v>
      </c>
      <c r="T20" s="28">
        <f t="shared" ca="1" si="0"/>
        <v>0.70962468453558192</v>
      </c>
      <c r="U20" s="28">
        <f t="shared" ca="1" si="0"/>
        <v>0.26603115691217027</v>
      </c>
      <c r="V20" s="28">
        <f ca="1">IF(Riskregister!$E$5="",0,COUNTIF(BF$4:BF$53,"&lt;"&amp;T20)*IF(U20&lt;0.5,Riskregister!$K$5+(Riskregister!$L$5-Riskregister!$K$5)*SQRT(U20/2),Riskregister!$L$5-(Riskregister!$L$5-Riskregister!$K$5)*SQRT((1-U20)/2)))</f>
        <v>314120.85375526547</v>
      </c>
      <c r="W20" s="28">
        <f t="shared" ca="1" si="1"/>
        <v>0.79151788701029213</v>
      </c>
      <c r="X20" s="28">
        <f t="shared" ca="1" si="1"/>
        <v>0.71057705071016142</v>
      </c>
      <c r="Y20" s="28">
        <f ca="1">IF(Riskregister!$E$6="",0,COUNTIF(BG$4:BG$53,"&lt;"&amp;W20)*IF(X20&lt;0.5,Riskregister!$K$6+(Riskregister!$L$6-Riskregister!$K$6)*SQRT(X20/2),Riskregister!$L$6-(Riskregister!$L$6-Riskregister!$K$6)*SQRT((1-X20)/2)))</f>
        <v>1315262.6942764558</v>
      </c>
      <c r="Z20" s="28">
        <f t="shared" ca="1" si="2"/>
        <v>0.27375712097845739</v>
      </c>
      <c r="AA20" s="28">
        <f t="shared" ca="1" si="2"/>
        <v>1.0961214562264177E-2</v>
      </c>
      <c r="AB20" s="28">
        <f ca="1">IF(Riskregister!$E$7="",0,COUNTIF(BH$4:BH$53,"&lt;"&amp;Z20)*IF(AA20&lt;0.5,Riskregister!$K$7+(Riskregister!$L$7-Riskregister!$K$7)*SQRT(AA20/2),Riskregister!$L$7-(Riskregister!$L$7-Riskregister!$K$7)*SQRT((1-AA20)/2)))</f>
        <v>0</v>
      </c>
      <c r="AC20" s="28">
        <f t="shared" ca="1" si="3"/>
        <v>0.81157478354673795</v>
      </c>
      <c r="AD20" s="28">
        <f t="shared" ca="1" si="3"/>
        <v>0.63096210619606019</v>
      </c>
      <c r="AE20" s="28">
        <f ca="1">IF(Riskregister!$E$8="",0,COUNTIF(BI$4:BI$53,"&lt;"&amp;AC20)*IF(AD20&lt;0.5,Riskregister!$K$8+(Riskregister!$L$8-Riskregister!$K$8)*SQRT(AD20/2),Riskregister!$L$8-(Riskregister!$L$8-Riskregister!$K$8)*SQRT((1-AD20)/2)))</f>
        <v>0</v>
      </c>
      <c r="AF20" s="28">
        <f t="shared" ca="1" si="4"/>
        <v>0.32977141803362464</v>
      </c>
      <c r="AG20" s="28">
        <f t="shared" ca="1" si="4"/>
        <v>0.84323073280054917</v>
      </c>
      <c r="AH20" s="28">
        <f>IF(Riskregister!$E$9="",0,COUNTIF(BJ$4:BJ$53,"&lt;"&amp;AF20)*IF(AG20&lt;0.5,Riskregister!$K$9+(Riskregister!$L$9-Riskregister!$K$9)*SQRT(AG20/2),Riskregister!$L$9-(Riskregister!$L$9-Riskregister!$K$9)*SQRT((1-AG20)/2)))</f>
        <v>0</v>
      </c>
      <c r="AI20" s="28">
        <f t="shared" ca="1" si="5"/>
        <v>0.19988048612024856</v>
      </c>
      <c r="AJ20" s="28">
        <f t="shared" ca="1" si="5"/>
        <v>0.26865755964094618</v>
      </c>
      <c r="AK20" s="28">
        <f>IF(Riskregister!$E$10="",0,COUNTIF(BK$4:BK$53,"&lt;"&amp;AI20)*IF(AJ20&lt;0.5,Riskregister!$K$10+(Riskregister!$L$10-Riskregister!$K$10)*SQRT(AJ20/2),Riskregister!$L$10-(Riskregister!$L$10-Riskregister!$K$10)*SQRT((1-AJ20)/2)))</f>
        <v>0</v>
      </c>
      <c r="AL20" s="28">
        <f t="shared" ca="1" si="6"/>
        <v>0.3311141375092439</v>
      </c>
      <c r="AM20" s="28">
        <f t="shared" ca="1" si="6"/>
        <v>1.5504171134146261E-2</v>
      </c>
      <c r="AN20" s="28">
        <f>IF(Riskregister!$E$11="",0,COUNTIF(BL$4:BL$53,"&lt;"&amp;AL20)*IF(AM20&lt;0.5,Riskregister!$K$11+(Riskregister!$L$11-Riskregister!$K$11)*SQRT(AM20/2),Riskregister!$L$11-(Riskregister!$L$11-Riskregister!$K$11)*SQRT((1-AM20)/2)))</f>
        <v>0</v>
      </c>
      <c r="AO20" s="28">
        <f t="shared" ca="1" si="7"/>
        <v>0.5393222691932722</v>
      </c>
      <c r="AP20" s="28">
        <f t="shared" ca="1" si="7"/>
        <v>0.31220681074655732</v>
      </c>
      <c r="AQ20" s="28">
        <f>IF(Riskregister!$E$12="",0,COUNTIF(BM$4:BM$53,"&lt;"&amp;AO20)*IF(AP20&lt;0.5,Riskregister!$K$12+(Riskregister!$L$12-Riskregister!$K$12)*SQRT(AP20/2),Riskregister!$L$12-(Riskregister!$L$12-Riskregister!$K$12)*SQRT((1-AP20)/2)))</f>
        <v>0</v>
      </c>
      <c r="AR20" s="28">
        <f t="shared" ca="1" si="8"/>
        <v>0.33964581172499264</v>
      </c>
      <c r="AS20" s="28">
        <f t="shared" ca="1" si="8"/>
        <v>3.0669487822100217E-2</v>
      </c>
      <c r="AT20" s="28">
        <f>IF(Riskregister!$E$13="",0,COUNTIF(BN$4:BN$53,"&lt;"&amp;AR20)*IF(AS20&lt;0.5,Riskregister!$K$13+(Riskregister!$L$13-Riskregister!$K$13)*SQRT(AS20/2),Riskregister!$L$13-(Riskregister!$L$13-Riskregister!$K$13)*SQRT((1-AS20)/2)))</f>
        <v>0</v>
      </c>
      <c r="AU20" s="28">
        <f t="shared" ca="1" si="9"/>
        <v>0.92301769101672881</v>
      </c>
      <c r="AV20" s="28">
        <f t="shared" ca="1" si="9"/>
        <v>0.96869475870963051</v>
      </c>
      <c r="AW20" s="28">
        <f>IF(Riskregister!$E$14="",0,COUNTIF(BO$4:BO$53,"&lt;"&amp;AU20)*IF(AV20&lt;0.5,Riskregister!$K$14+(Riskregister!$L$14-Riskregister!$K$14)*SQRT(AV20/2),Riskregister!$L$14-(Riskregister!$L$14-Riskregister!$K$14)*SQRT((1-AV20)/2)))</f>
        <v>0</v>
      </c>
      <c r="AX20" s="28">
        <f t="shared" ca="1" si="10"/>
        <v>0.24102052737169588</v>
      </c>
      <c r="AY20" s="28">
        <f t="shared" ca="1" si="10"/>
        <v>0.18259412519475915</v>
      </c>
      <c r="AZ20" s="28">
        <f>IF(Riskregister!$E$15="",0,COUNTIF(BP$4:BP$53,"&lt;"&amp;AX20)*IF(AY20&lt;0.5,Riskregister!$K$15+(Riskregister!$L$15-Riskregister!$K$15)*SQRT(AY20/2),Riskregister!$L$15-(Riskregister!$L$15-Riskregister!$K$15)*SQRT((1-AY20)/2)))</f>
        <v>0</v>
      </c>
      <c r="BA20" s="28">
        <f t="shared" ca="1" si="11"/>
        <v>0.72989026659560696</v>
      </c>
      <c r="BB20" s="28">
        <f t="shared" ca="1" si="11"/>
        <v>6.4438153104790175E-2</v>
      </c>
      <c r="BC20" s="28">
        <f>IF(Riskregister!$E$16="",0,COUNTIF(BQ$4:BQ$53,"&lt;"&amp;BA20)*IF(BB20&lt;0.5,Riskregister!$K$16+(Riskregister!$L$16-Riskregister!$K$16)*SQRT(BB20/2),Riskregister!$L$16-(Riskregister!$L$16-Riskregister!$K$16)*SQRT((1-BB20)/2)))</f>
        <v>0</v>
      </c>
      <c r="BD20" s="28">
        <f t="shared" ca="1" si="12"/>
        <v>1629383.5480317213</v>
      </c>
      <c r="BF20">
        <f>IF(Riskregister!$E$5="","",_xlfn.POISSON.DIST(ROW()-4,Riskregister!$E$5*Riskregister!$H$5,TRUE()))</f>
        <v>1</v>
      </c>
      <c r="BG20">
        <f>IF(Riskregister!$E$6="","",_xlfn.POISSON.DIST(ROW()-4,Riskregister!$E$6*Riskregister!$H$6,TRUE()))</f>
        <v>1</v>
      </c>
      <c r="BH20">
        <f>IF(Riskregister!$E$7="","",_xlfn.POISSON.DIST(ROW()-4,Riskregister!$E$7*Riskregister!$H$7,TRUE()))</f>
        <v>1</v>
      </c>
      <c r="BI20">
        <f>IF(Riskregister!$E$8="","",_xlfn.POISSON.DIST(ROW()-4,Riskregister!$E$8*Riskregister!$H$8,TRUE()))</f>
        <v>1</v>
      </c>
      <c r="BJ20" t="str">
        <f>IF(Riskregister!$E$9="","",_xlfn.POISSON.DIST(ROW()-4,Riskregister!$E$9*Riskregister!$H$9,TRUE()))</f>
        <v/>
      </c>
      <c r="BK20" t="str">
        <f>IF(Riskregister!$E$10="","",_xlfn.POISSON.DIST(ROW()-4,Riskregister!$E$10*Riskregister!$H$10,TRUE()))</f>
        <v/>
      </c>
      <c r="BL20" t="str">
        <f>IF(Riskregister!$E$11="","",_xlfn.POISSON.DIST(ROW()-4,Riskregister!$E$11*Riskregister!$H$11,TRUE()))</f>
        <v/>
      </c>
      <c r="BM20" t="str">
        <f>IF(Riskregister!$E$12="","",_xlfn.POISSON.DIST(ROW()-4,Riskregister!$E$12*Riskregister!$H$12,TRUE()))</f>
        <v/>
      </c>
      <c r="BN20" t="str">
        <f>IF(Riskregister!$E$13="","",_xlfn.POISSON.DIST(ROW()-4,Riskregister!$E$13*Riskregister!$H$13,TRUE()))</f>
        <v/>
      </c>
      <c r="BO20" t="str">
        <f>IF(Riskregister!$E$14="","",_xlfn.POISSON.DIST(ROW()-4,Riskregister!$E$14*Riskregister!$H$14,TRUE()))</f>
        <v/>
      </c>
      <c r="BP20" t="str">
        <f>IF(Riskregister!$E$15="","",_xlfn.POISSON.DIST(ROW()-4,Riskregister!$E$15*Riskregister!$H$15,TRUE()))</f>
        <v/>
      </c>
      <c r="BQ20" t="str">
        <f>IF(Riskregister!$E$16="","",_xlfn.POISSON.DIST(ROW()-4,Riskregister!$E$16*Riskregister!$H$16,TRUE()))</f>
        <v/>
      </c>
    </row>
    <row r="21" spans="2:69" ht="15" customHeight="1" x14ac:dyDescent="0.35">
      <c r="T21" s="28">
        <f t="shared" ca="1" si="0"/>
        <v>0.74130593864678263</v>
      </c>
      <c r="U21" s="28">
        <f t="shared" ca="1" si="0"/>
        <v>7.2036645587710613E-2</v>
      </c>
      <c r="V21" s="28">
        <f ca="1">IF(Riskregister!$E$5="",0,COUNTIF(BF$4:BF$53,"&lt;"&amp;T21)*IF(U21&lt;0.5,Riskregister!$K$5+(Riskregister!$L$5-Riskregister!$K$5)*SQRT(U21/2),Riskregister!$L$5-(Riskregister!$L$5-Riskregister!$K$5)*SQRT((1-U21)/2)))</f>
        <v>235403.22222115332</v>
      </c>
      <c r="W21" s="28">
        <f t="shared" ca="1" si="1"/>
        <v>0.11110254305199563</v>
      </c>
      <c r="X21" s="28">
        <f t="shared" ca="1" si="1"/>
        <v>4.4509180974755758E-2</v>
      </c>
      <c r="Y21" s="28">
        <f ca="1">IF(Riskregister!$E$6="",0,COUNTIF(BG$4:BG$53,"&lt;"&amp;W21)*IF(X21&lt;0.5,Riskregister!$K$6+(Riskregister!$L$6-Riskregister!$K$6)*SQRT(X21/2),Riskregister!$L$6-(Riskregister!$L$6-Riskregister!$K$6)*SQRT((1-X21)/2)))</f>
        <v>0</v>
      </c>
      <c r="Z21" s="28">
        <f t="shared" ca="1" si="2"/>
        <v>0.17736087318203753</v>
      </c>
      <c r="AA21" s="28">
        <f t="shared" ca="1" si="2"/>
        <v>0.83542469904537875</v>
      </c>
      <c r="AB21" s="28">
        <f ca="1">IF(Riskregister!$E$7="",0,COUNTIF(BH$4:BH$53,"&lt;"&amp;Z21)*IF(AA21&lt;0.5,Riskregister!$K$7+(Riskregister!$L$7-Riskregister!$K$7)*SQRT(AA21/2),Riskregister!$L$7-(Riskregister!$L$7-Riskregister!$K$7)*SQRT((1-AA21)/2)))</f>
        <v>0</v>
      </c>
      <c r="AC21" s="28">
        <f t="shared" ca="1" si="3"/>
        <v>7.6394655374068421E-2</v>
      </c>
      <c r="AD21" s="28">
        <f t="shared" ca="1" si="3"/>
        <v>3.3806327894369548E-2</v>
      </c>
      <c r="AE21" s="28">
        <f ca="1">IF(Riskregister!$E$8="",0,COUNTIF(BI$4:BI$53,"&lt;"&amp;AC21)*IF(AD21&lt;0.5,Riskregister!$K$8+(Riskregister!$L$8-Riskregister!$K$8)*SQRT(AD21/2),Riskregister!$L$8-(Riskregister!$L$8-Riskregister!$K$8)*SQRT((1-AD21)/2)))</f>
        <v>0</v>
      </c>
      <c r="AF21" s="28">
        <f t="shared" ca="1" si="4"/>
        <v>0.21696850645785148</v>
      </c>
      <c r="AG21" s="28">
        <f t="shared" ca="1" si="4"/>
        <v>5.6575718831203381E-2</v>
      </c>
      <c r="AH21" s="28">
        <f>IF(Riskregister!$E$9="",0,COUNTIF(BJ$4:BJ$53,"&lt;"&amp;AF21)*IF(AG21&lt;0.5,Riskregister!$K$9+(Riskregister!$L$9-Riskregister!$K$9)*SQRT(AG21/2),Riskregister!$L$9-(Riskregister!$L$9-Riskregister!$K$9)*SQRT((1-AG21)/2)))</f>
        <v>0</v>
      </c>
      <c r="AI21" s="28">
        <f t="shared" ca="1" si="5"/>
        <v>0.63517026143523958</v>
      </c>
      <c r="AJ21" s="28">
        <f t="shared" ca="1" si="5"/>
        <v>0.87701052790524325</v>
      </c>
      <c r="AK21" s="28">
        <f>IF(Riskregister!$E$10="",0,COUNTIF(BK$4:BK$53,"&lt;"&amp;AI21)*IF(AJ21&lt;0.5,Riskregister!$K$10+(Riskregister!$L$10-Riskregister!$K$10)*SQRT(AJ21/2),Riskregister!$L$10-(Riskregister!$L$10-Riskregister!$K$10)*SQRT((1-AJ21)/2)))</f>
        <v>0</v>
      </c>
      <c r="AL21" s="28">
        <f t="shared" ca="1" si="6"/>
        <v>0.44617791379131266</v>
      </c>
      <c r="AM21" s="28">
        <f t="shared" ca="1" si="6"/>
        <v>0.28478284567848644</v>
      </c>
      <c r="AN21" s="28">
        <f>IF(Riskregister!$E$11="",0,COUNTIF(BL$4:BL$53,"&lt;"&amp;AL21)*IF(AM21&lt;0.5,Riskregister!$K$11+(Riskregister!$L$11-Riskregister!$K$11)*SQRT(AM21/2),Riskregister!$L$11-(Riskregister!$L$11-Riskregister!$K$11)*SQRT((1-AM21)/2)))</f>
        <v>0</v>
      </c>
      <c r="AO21" s="28">
        <f t="shared" ca="1" si="7"/>
        <v>0.9553907129318413</v>
      </c>
      <c r="AP21" s="28">
        <f t="shared" ca="1" si="7"/>
        <v>6.5932498392631156E-2</v>
      </c>
      <c r="AQ21" s="28">
        <f>IF(Riskregister!$E$12="",0,COUNTIF(BM$4:BM$53,"&lt;"&amp;AO21)*IF(AP21&lt;0.5,Riskregister!$K$12+(Riskregister!$L$12-Riskregister!$K$12)*SQRT(AP21/2),Riskregister!$L$12-(Riskregister!$L$12-Riskregister!$K$12)*SQRT((1-AP21)/2)))</f>
        <v>0</v>
      </c>
      <c r="AR21" s="28">
        <f t="shared" ca="1" si="8"/>
        <v>0.65722381473487179</v>
      </c>
      <c r="AS21" s="28">
        <f t="shared" ca="1" si="8"/>
        <v>5.9350930050670603E-2</v>
      </c>
      <c r="AT21" s="28">
        <f>IF(Riskregister!$E$13="",0,COUNTIF(BN$4:BN$53,"&lt;"&amp;AR21)*IF(AS21&lt;0.5,Riskregister!$K$13+(Riskregister!$L$13-Riskregister!$K$13)*SQRT(AS21/2),Riskregister!$L$13-(Riskregister!$L$13-Riskregister!$K$13)*SQRT((1-AS21)/2)))</f>
        <v>0</v>
      </c>
      <c r="AU21" s="28">
        <f t="shared" ca="1" si="9"/>
        <v>0.10072419247522979</v>
      </c>
      <c r="AV21" s="28">
        <f t="shared" ca="1" si="9"/>
        <v>0.36402093943120406</v>
      </c>
      <c r="AW21" s="28">
        <f>IF(Riskregister!$E$14="",0,COUNTIF(BO$4:BO$53,"&lt;"&amp;AU21)*IF(AV21&lt;0.5,Riskregister!$K$14+(Riskregister!$L$14-Riskregister!$K$14)*SQRT(AV21/2),Riskregister!$L$14-(Riskregister!$L$14-Riskregister!$K$14)*SQRT((1-AV21)/2)))</f>
        <v>0</v>
      </c>
      <c r="AX21" s="28">
        <f t="shared" ca="1" si="10"/>
        <v>0.53162527238981583</v>
      </c>
      <c r="AY21" s="28">
        <f t="shared" ca="1" si="10"/>
        <v>7.0499740815331946E-2</v>
      </c>
      <c r="AZ21" s="28">
        <f>IF(Riskregister!$E$15="",0,COUNTIF(BP$4:BP$53,"&lt;"&amp;AX21)*IF(AY21&lt;0.5,Riskregister!$K$15+(Riskregister!$L$15-Riskregister!$K$15)*SQRT(AY21/2),Riskregister!$L$15-(Riskregister!$L$15-Riskregister!$K$15)*SQRT((1-AY21)/2)))</f>
        <v>0</v>
      </c>
      <c r="BA21" s="28">
        <f t="shared" ca="1" si="11"/>
        <v>2.2327757706800844E-2</v>
      </c>
      <c r="BB21" s="28">
        <f t="shared" ca="1" si="11"/>
        <v>0.41553228806300646</v>
      </c>
      <c r="BC21" s="28">
        <f>IF(Riskregister!$E$16="",0,COUNTIF(BQ$4:BQ$53,"&lt;"&amp;BA21)*IF(BB21&lt;0.5,Riskregister!$K$16+(Riskregister!$L$16-Riskregister!$K$16)*SQRT(BB21/2),Riskregister!$L$16-(Riskregister!$L$16-Riskregister!$K$16)*SQRT((1-BB21)/2)))</f>
        <v>0</v>
      </c>
      <c r="BD21" s="28">
        <f t="shared" ca="1" si="12"/>
        <v>235403.22222115332</v>
      </c>
      <c r="BF21">
        <f>IF(Riskregister!$E$5="","",_xlfn.POISSON.DIST(ROW()-4,Riskregister!$E$5*Riskregister!$H$5,TRUE()))</f>
        <v>1</v>
      </c>
      <c r="BG21">
        <f>IF(Riskregister!$E$6="","",_xlfn.POISSON.DIST(ROW()-4,Riskregister!$E$6*Riskregister!$H$6,TRUE()))</f>
        <v>1</v>
      </c>
      <c r="BH21">
        <f>IF(Riskregister!$E$7="","",_xlfn.POISSON.DIST(ROW()-4,Riskregister!$E$7*Riskregister!$H$7,TRUE()))</f>
        <v>1</v>
      </c>
      <c r="BI21">
        <f>IF(Riskregister!$E$8="","",_xlfn.POISSON.DIST(ROW()-4,Riskregister!$E$8*Riskregister!$H$8,TRUE()))</f>
        <v>1</v>
      </c>
      <c r="BJ21" t="str">
        <f>IF(Riskregister!$E$9="","",_xlfn.POISSON.DIST(ROW()-4,Riskregister!$E$9*Riskregister!$H$9,TRUE()))</f>
        <v/>
      </c>
      <c r="BK21" t="str">
        <f>IF(Riskregister!$E$10="","",_xlfn.POISSON.DIST(ROW()-4,Riskregister!$E$10*Riskregister!$H$10,TRUE()))</f>
        <v/>
      </c>
      <c r="BL21" t="str">
        <f>IF(Riskregister!$E$11="","",_xlfn.POISSON.DIST(ROW()-4,Riskregister!$E$11*Riskregister!$H$11,TRUE()))</f>
        <v/>
      </c>
      <c r="BM21" t="str">
        <f>IF(Riskregister!$E$12="","",_xlfn.POISSON.DIST(ROW()-4,Riskregister!$E$12*Riskregister!$H$12,TRUE()))</f>
        <v/>
      </c>
      <c r="BN21" t="str">
        <f>IF(Riskregister!$E$13="","",_xlfn.POISSON.DIST(ROW()-4,Riskregister!$E$13*Riskregister!$H$13,TRUE()))</f>
        <v/>
      </c>
      <c r="BO21" t="str">
        <f>IF(Riskregister!$E$14="","",_xlfn.POISSON.DIST(ROW()-4,Riskregister!$E$14*Riskregister!$H$14,TRUE()))</f>
        <v/>
      </c>
      <c r="BP21" t="str">
        <f>IF(Riskregister!$E$15="","",_xlfn.POISSON.DIST(ROW()-4,Riskregister!$E$15*Riskregister!$H$15,TRUE()))</f>
        <v/>
      </c>
      <c r="BQ21" t="str">
        <f>IF(Riskregister!$E$16="","",_xlfn.POISSON.DIST(ROW()-4,Riskregister!$E$16*Riskregister!$H$16,TRUE()))</f>
        <v/>
      </c>
    </row>
    <row r="22" spans="2:69" ht="15" customHeight="1" x14ac:dyDescent="0.35">
      <c r="B22" s="23" t="s">
        <v>31</v>
      </c>
      <c r="C22" s="8" t="s">
        <v>32</v>
      </c>
      <c r="T22" s="28">
        <f t="shared" ca="1" si="0"/>
        <v>0.65758408340093477</v>
      </c>
      <c r="U22" s="28">
        <f t="shared" ca="1" si="0"/>
        <v>0.46088286662252109</v>
      </c>
      <c r="V22" s="28">
        <f ca="1">IF(Riskregister!$E$5="",0,COUNTIF(BF$4:BF$53,"&lt;"&amp;T22)*IF(U22&lt;0.5,Riskregister!$K$5+(Riskregister!$L$5-Riskregister!$K$5)*SQRT(U22/2),Riskregister!$L$5-(Riskregister!$L$5-Riskregister!$K$5)*SQRT((1-U22)/2)))</f>
        <v>366019.4209915633</v>
      </c>
      <c r="W22" s="28">
        <f t="shared" ca="1" si="1"/>
        <v>0.43759679817651609</v>
      </c>
      <c r="X22" s="28">
        <f t="shared" ca="1" si="1"/>
        <v>0.56210897879891197</v>
      </c>
      <c r="Y22" s="28">
        <f ca="1">IF(Riskregister!$E$6="",0,COUNTIF(BG$4:BG$53,"&lt;"&amp;W22)*IF(X22&lt;0.5,Riskregister!$K$6+(Riskregister!$L$6-Riskregister!$K$6)*SQRT(X22/2),Riskregister!$L$6-(Riskregister!$L$6-Riskregister!$K$6)*SQRT((1-X22)/2)))</f>
        <v>0</v>
      </c>
      <c r="Z22" s="28">
        <f t="shared" ca="1" si="2"/>
        <v>0.39485268634137827</v>
      </c>
      <c r="AA22" s="28">
        <f t="shared" ca="1" si="2"/>
        <v>0.10877170017207682</v>
      </c>
      <c r="AB22" s="28">
        <f ca="1">IF(Riskregister!$E$7="",0,COUNTIF(BH$4:BH$53,"&lt;"&amp;Z22)*IF(AA22&lt;0.5,Riskregister!$K$7+(Riskregister!$L$7-Riskregister!$K$7)*SQRT(AA22/2),Riskregister!$L$7-(Riskregister!$L$7-Riskregister!$K$7)*SQRT((1-AA22)/2)))</f>
        <v>0</v>
      </c>
      <c r="AC22" s="28">
        <f t="shared" ca="1" si="3"/>
        <v>0.27606731359222614</v>
      </c>
      <c r="AD22" s="28">
        <f t="shared" ca="1" si="3"/>
        <v>0.66702523859986462</v>
      </c>
      <c r="AE22" s="28">
        <f ca="1">IF(Riskregister!$E$8="",0,COUNTIF(BI$4:BI$53,"&lt;"&amp;AC22)*IF(AD22&lt;0.5,Riskregister!$K$8+(Riskregister!$L$8-Riskregister!$K$8)*SQRT(AD22/2),Riskregister!$L$8-(Riskregister!$L$8-Riskregister!$K$8)*SQRT((1-AD22)/2)))</f>
        <v>0</v>
      </c>
      <c r="AF22" s="28">
        <f t="shared" ca="1" si="4"/>
        <v>0.16113612769292296</v>
      </c>
      <c r="AG22" s="28">
        <f t="shared" ca="1" si="4"/>
        <v>0.78838522670331079</v>
      </c>
      <c r="AH22" s="28">
        <f>IF(Riskregister!$E$9="",0,COUNTIF(BJ$4:BJ$53,"&lt;"&amp;AF22)*IF(AG22&lt;0.5,Riskregister!$K$9+(Riskregister!$L$9-Riskregister!$K$9)*SQRT(AG22/2),Riskregister!$L$9-(Riskregister!$L$9-Riskregister!$K$9)*SQRT((1-AG22)/2)))</f>
        <v>0</v>
      </c>
      <c r="AI22" s="28">
        <f t="shared" ca="1" si="5"/>
        <v>0.7398497438868824</v>
      </c>
      <c r="AJ22" s="28">
        <f t="shared" ca="1" si="5"/>
        <v>0.33703523898231513</v>
      </c>
      <c r="AK22" s="28">
        <f>IF(Riskregister!$E$10="",0,COUNTIF(BK$4:BK$53,"&lt;"&amp;AI22)*IF(AJ22&lt;0.5,Riskregister!$K$10+(Riskregister!$L$10-Riskregister!$K$10)*SQRT(AJ22/2),Riskregister!$L$10-(Riskregister!$L$10-Riskregister!$K$10)*SQRT((1-AJ22)/2)))</f>
        <v>0</v>
      </c>
      <c r="AL22" s="28">
        <f t="shared" ca="1" si="6"/>
        <v>0.34099298872089667</v>
      </c>
      <c r="AM22" s="28">
        <f t="shared" ca="1" si="6"/>
        <v>0.84736811180848104</v>
      </c>
      <c r="AN22" s="28">
        <f>IF(Riskregister!$E$11="",0,COUNTIF(BL$4:BL$53,"&lt;"&amp;AL22)*IF(AM22&lt;0.5,Riskregister!$K$11+(Riskregister!$L$11-Riskregister!$K$11)*SQRT(AM22/2),Riskregister!$L$11-(Riskregister!$L$11-Riskregister!$K$11)*SQRT((1-AM22)/2)))</f>
        <v>0</v>
      </c>
      <c r="AO22" s="28">
        <f t="shared" ca="1" si="7"/>
        <v>0.25145634437548225</v>
      </c>
      <c r="AP22" s="28">
        <f t="shared" ca="1" si="7"/>
        <v>0.35407527850787057</v>
      </c>
      <c r="AQ22" s="28">
        <f>IF(Riskregister!$E$12="",0,COUNTIF(BM$4:BM$53,"&lt;"&amp;AO22)*IF(AP22&lt;0.5,Riskregister!$K$12+(Riskregister!$L$12-Riskregister!$K$12)*SQRT(AP22/2),Riskregister!$L$12-(Riskregister!$L$12-Riskregister!$K$12)*SQRT((1-AP22)/2)))</f>
        <v>0</v>
      </c>
      <c r="AR22" s="28">
        <f t="shared" ca="1" si="8"/>
        <v>0.2004428928555948</v>
      </c>
      <c r="AS22" s="28">
        <f t="shared" ca="1" si="8"/>
        <v>0.55986274358879784</v>
      </c>
      <c r="AT22" s="28">
        <f>IF(Riskregister!$E$13="",0,COUNTIF(BN$4:BN$53,"&lt;"&amp;AR22)*IF(AS22&lt;0.5,Riskregister!$K$13+(Riskregister!$L$13-Riskregister!$K$13)*SQRT(AS22/2),Riskregister!$L$13-(Riskregister!$L$13-Riskregister!$K$13)*SQRT((1-AS22)/2)))</f>
        <v>0</v>
      </c>
      <c r="AU22" s="28">
        <f t="shared" ca="1" si="9"/>
        <v>0.32174901677477141</v>
      </c>
      <c r="AV22" s="28">
        <f t="shared" ca="1" si="9"/>
        <v>0.18887731420677834</v>
      </c>
      <c r="AW22" s="28">
        <f>IF(Riskregister!$E$14="",0,COUNTIF(BO$4:BO$53,"&lt;"&amp;AU22)*IF(AV22&lt;0.5,Riskregister!$K$14+(Riskregister!$L$14-Riskregister!$K$14)*SQRT(AV22/2),Riskregister!$L$14-(Riskregister!$L$14-Riskregister!$K$14)*SQRT((1-AV22)/2)))</f>
        <v>0</v>
      </c>
      <c r="AX22" s="28">
        <f t="shared" ca="1" si="10"/>
        <v>0.16193513941169702</v>
      </c>
      <c r="AY22" s="28">
        <f t="shared" ca="1" si="10"/>
        <v>0.89512943597735029</v>
      </c>
      <c r="AZ22" s="28">
        <f>IF(Riskregister!$E$15="",0,COUNTIF(BP$4:BP$53,"&lt;"&amp;AX22)*IF(AY22&lt;0.5,Riskregister!$K$15+(Riskregister!$L$15-Riskregister!$K$15)*SQRT(AY22/2),Riskregister!$L$15-(Riskregister!$L$15-Riskregister!$K$15)*SQRT((1-AY22)/2)))</f>
        <v>0</v>
      </c>
      <c r="BA22" s="28">
        <f t="shared" ca="1" si="11"/>
        <v>0.36620271876193311</v>
      </c>
      <c r="BB22" s="28">
        <f t="shared" ca="1" si="11"/>
        <v>0.30919099723159671</v>
      </c>
      <c r="BC22" s="28">
        <f>IF(Riskregister!$E$16="",0,COUNTIF(BQ$4:BQ$53,"&lt;"&amp;BA22)*IF(BB22&lt;0.5,Riskregister!$K$16+(Riskregister!$L$16-Riskregister!$K$16)*SQRT(BB22/2),Riskregister!$L$16-(Riskregister!$L$16-Riskregister!$K$16)*SQRT((1-BB22)/2)))</f>
        <v>0</v>
      </c>
      <c r="BD22" s="28">
        <f t="shared" ca="1" si="12"/>
        <v>366019.4209915633</v>
      </c>
      <c r="BF22">
        <f>IF(Riskregister!$E$5="","",_xlfn.POISSON.DIST(ROW()-4,Riskregister!$E$5*Riskregister!$H$5,TRUE()))</f>
        <v>1</v>
      </c>
      <c r="BG22">
        <f>IF(Riskregister!$E$6="","",_xlfn.POISSON.DIST(ROW()-4,Riskregister!$E$6*Riskregister!$H$6,TRUE()))</f>
        <v>1</v>
      </c>
      <c r="BH22">
        <f>IF(Riskregister!$E$7="","",_xlfn.POISSON.DIST(ROW()-4,Riskregister!$E$7*Riskregister!$H$7,TRUE()))</f>
        <v>1</v>
      </c>
      <c r="BI22">
        <f>IF(Riskregister!$E$8="","",_xlfn.POISSON.DIST(ROW()-4,Riskregister!$E$8*Riskregister!$H$8,TRUE()))</f>
        <v>1</v>
      </c>
      <c r="BJ22" t="str">
        <f>IF(Riskregister!$E$9="","",_xlfn.POISSON.DIST(ROW()-4,Riskregister!$E$9*Riskregister!$H$9,TRUE()))</f>
        <v/>
      </c>
      <c r="BK22" t="str">
        <f>IF(Riskregister!$E$10="","",_xlfn.POISSON.DIST(ROW()-4,Riskregister!$E$10*Riskregister!$H$10,TRUE()))</f>
        <v/>
      </c>
      <c r="BL22" t="str">
        <f>IF(Riskregister!$E$11="","",_xlfn.POISSON.DIST(ROW()-4,Riskregister!$E$11*Riskregister!$H$11,TRUE()))</f>
        <v/>
      </c>
      <c r="BM22" t="str">
        <f>IF(Riskregister!$E$12="","",_xlfn.POISSON.DIST(ROW()-4,Riskregister!$E$12*Riskregister!$H$12,TRUE()))</f>
        <v/>
      </c>
      <c r="BN22" t="str">
        <f>IF(Riskregister!$E$13="","",_xlfn.POISSON.DIST(ROW()-4,Riskregister!$E$13*Riskregister!$H$13,TRUE()))</f>
        <v/>
      </c>
      <c r="BO22" t="str">
        <f>IF(Riskregister!$E$14="","",_xlfn.POISSON.DIST(ROW()-4,Riskregister!$E$14*Riskregister!$H$14,TRUE()))</f>
        <v/>
      </c>
      <c r="BP22" t="str">
        <f>IF(Riskregister!$E$15="","",_xlfn.POISSON.DIST(ROW()-4,Riskregister!$E$15*Riskregister!$H$15,TRUE()))</f>
        <v/>
      </c>
      <c r="BQ22" t="str">
        <f>IF(Riskregister!$E$16="","",_xlfn.POISSON.DIST(ROW()-4,Riskregister!$E$16*Riskregister!$H$16,TRUE()))</f>
        <v/>
      </c>
    </row>
    <row r="23" spans="2:69" ht="21.75" customHeight="1" x14ac:dyDescent="0.35">
      <c r="B23" s="32" t="s">
        <v>33</v>
      </c>
      <c r="C23" s="32" t="s">
        <v>34</v>
      </c>
      <c r="T23" s="28">
        <f t="shared" ca="1" si="0"/>
        <v>0.21941399467909029</v>
      </c>
      <c r="U23" s="28">
        <f t="shared" ca="1" si="0"/>
        <v>0.90413491232549514</v>
      </c>
      <c r="V23" s="28">
        <f ca="1">IF(Riskregister!$E$5="",0,COUNTIF(BF$4:BF$53,"&lt;"&amp;T23)*IF(U23&lt;0.5,Riskregister!$K$5+(Riskregister!$L$5-Riskregister!$K$5)*SQRT(U23/2),Riskregister!$L$5-(Riskregister!$L$5-Riskregister!$K$5)*SQRT((1-U23)/2)))</f>
        <v>0</v>
      </c>
      <c r="W23" s="28">
        <f t="shared" ca="1" si="1"/>
        <v>0.14001656685010877</v>
      </c>
      <c r="X23" s="28">
        <f t="shared" ca="1" si="1"/>
        <v>0.53101149291827532</v>
      </c>
      <c r="Y23" s="28">
        <f ca="1">IF(Riskregister!$E$6="",0,COUNTIF(BG$4:BG$53,"&lt;"&amp;W23)*IF(X23&lt;0.5,Riskregister!$K$6+(Riskregister!$L$6-Riskregister!$K$6)*SQRT(X23/2),Riskregister!$L$6-(Riskregister!$L$6-Riskregister!$K$6)*SQRT((1-X23)/2)))</f>
        <v>0</v>
      </c>
      <c r="Z23" s="28">
        <f t="shared" ca="1" si="2"/>
        <v>0.51897541354019172</v>
      </c>
      <c r="AA23" s="28">
        <f t="shared" ca="1" si="2"/>
        <v>0.98875885386351758</v>
      </c>
      <c r="AB23" s="28">
        <f ca="1">IF(Riskregister!$E$7="",0,COUNTIF(BH$4:BH$53,"&lt;"&amp;Z23)*IF(AA23&lt;0.5,Riskregister!$K$7+(Riskregister!$L$7-Riskregister!$K$7)*SQRT(AA23/2),Riskregister!$L$7-(Riskregister!$L$7-Riskregister!$K$7)*SQRT((1-AA23)/2)))</f>
        <v>0</v>
      </c>
      <c r="AC23" s="28">
        <f t="shared" ca="1" si="3"/>
        <v>0.56408598423987721</v>
      </c>
      <c r="AD23" s="28">
        <f t="shared" ca="1" si="3"/>
        <v>0.95858339275805426</v>
      </c>
      <c r="AE23" s="28">
        <f ca="1">IF(Riskregister!$E$8="",0,COUNTIF(BI$4:BI$53,"&lt;"&amp;AC23)*IF(AD23&lt;0.5,Riskregister!$K$8+(Riskregister!$L$8-Riskregister!$K$8)*SQRT(AD23/2),Riskregister!$L$8-(Riskregister!$L$8-Riskregister!$K$8)*SQRT((1-AD23)/2)))</f>
        <v>0</v>
      </c>
      <c r="AF23" s="28">
        <f t="shared" ca="1" si="4"/>
        <v>0.35150680103263621</v>
      </c>
      <c r="AG23" s="28">
        <f t="shared" ca="1" si="4"/>
        <v>0.31192862979356406</v>
      </c>
      <c r="AH23" s="28">
        <f>IF(Riskregister!$E$9="",0,COUNTIF(BJ$4:BJ$53,"&lt;"&amp;AF23)*IF(AG23&lt;0.5,Riskregister!$K$9+(Riskregister!$L$9-Riskregister!$K$9)*SQRT(AG23/2),Riskregister!$L$9-(Riskregister!$L$9-Riskregister!$K$9)*SQRT((1-AG23)/2)))</f>
        <v>0</v>
      </c>
      <c r="AI23" s="28">
        <f t="shared" ca="1" si="5"/>
        <v>0.98749727249604557</v>
      </c>
      <c r="AJ23" s="28">
        <f t="shared" ca="1" si="5"/>
        <v>0.31908365508825909</v>
      </c>
      <c r="AK23" s="28">
        <f>IF(Riskregister!$E$10="",0,COUNTIF(BK$4:BK$53,"&lt;"&amp;AI23)*IF(AJ23&lt;0.5,Riskregister!$K$10+(Riskregister!$L$10-Riskregister!$K$10)*SQRT(AJ23/2),Riskregister!$L$10-(Riskregister!$L$10-Riskregister!$K$10)*SQRT((1-AJ23)/2)))</f>
        <v>0</v>
      </c>
      <c r="AL23" s="28">
        <f t="shared" ca="1" si="6"/>
        <v>0.72331764874149707</v>
      </c>
      <c r="AM23" s="28">
        <f t="shared" ca="1" si="6"/>
        <v>0.26427735591895385</v>
      </c>
      <c r="AN23" s="28">
        <f>IF(Riskregister!$E$11="",0,COUNTIF(BL$4:BL$53,"&lt;"&amp;AL23)*IF(AM23&lt;0.5,Riskregister!$K$11+(Riskregister!$L$11-Riskregister!$K$11)*SQRT(AM23/2),Riskregister!$L$11-(Riskregister!$L$11-Riskregister!$K$11)*SQRT((1-AM23)/2)))</f>
        <v>0</v>
      </c>
      <c r="AO23" s="28">
        <f t="shared" ca="1" si="7"/>
        <v>0.91634834123218256</v>
      </c>
      <c r="AP23" s="28">
        <f t="shared" ca="1" si="7"/>
        <v>0.64717798035682972</v>
      </c>
      <c r="AQ23" s="28">
        <f>IF(Riskregister!$E$12="",0,COUNTIF(BM$4:BM$53,"&lt;"&amp;AO23)*IF(AP23&lt;0.5,Riskregister!$K$12+(Riskregister!$L$12-Riskregister!$K$12)*SQRT(AP23/2),Riskregister!$L$12-(Riskregister!$L$12-Riskregister!$K$12)*SQRT((1-AP23)/2)))</f>
        <v>0</v>
      </c>
      <c r="AR23" s="28">
        <f t="shared" ca="1" si="8"/>
        <v>0.11824012972109155</v>
      </c>
      <c r="AS23" s="28">
        <f t="shared" ca="1" si="8"/>
        <v>0.28397396304462574</v>
      </c>
      <c r="AT23" s="28">
        <f>IF(Riskregister!$E$13="",0,COUNTIF(BN$4:BN$53,"&lt;"&amp;AR23)*IF(AS23&lt;0.5,Riskregister!$K$13+(Riskregister!$L$13-Riskregister!$K$13)*SQRT(AS23/2),Riskregister!$L$13-(Riskregister!$L$13-Riskregister!$K$13)*SQRT((1-AS23)/2)))</f>
        <v>0</v>
      </c>
      <c r="AU23" s="28">
        <f t="shared" ca="1" si="9"/>
        <v>0.99065636931330336</v>
      </c>
      <c r="AV23" s="28">
        <f t="shared" ca="1" si="9"/>
        <v>0.22543095476284636</v>
      </c>
      <c r="AW23" s="28">
        <f>IF(Riskregister!$E$14="",0,COUNTIF(BO$4:BO$53,"&lt;"&amp;AU23)*IF(AV23&lt;0.5,Riskregister!$K$14+(Riskregister!$L$14-Riskregister!$K$14)*SQRT(AV23/2),Riskregister!$L$14-(Riskregister!$L$14-Riskregister!$K$14)*SQRT((1-AV23)/2)))</f>
        <v>0</v>
      </c>
      <c r="AX23" s="28">
        <f t="shared" ca="1" si="10"/>
        <v>0.47393170200314572</v>
      </c>
      <c r="AY23" s="28">
        <f t="shared" ca="1" si="10"/>
        <v>0.49962858380263997</v>
      </c>
      <c r="AZ23" s="28">
        <f>IF(Riskregister!$E$15="",0,COUNTIF(BP$4:BP$53,"&lt;"&amp;AX23)*IF(AY23&lt;0.5,Riskregister!$K$15+(Riskregister!$L$15-Riskregister!$K$15)*SQRT(AY23/2),Riskregister!$L$15-(Riskregister!$L$15-Riskregister!$K$15)*SQRT((1-AY23)/2)))</f>
        <v>0</v>
      </c>
      <c r="BA23" s="28">
        <f t="shared" ca="1" si="11"/>
        <v>0.32053373957867093</v>
      </c>
      <c r="BB23" s="28">
        <f t="shared" ca="1" si="11"/>
        <v>0.83982031162099413</v>
      </c>
      <c r="BC23" s="28">
        <f>IF(Riskregister!$E$16="",0,COUNTIF(BQ$4:BQ$53,"&lt;"&amp;BA23)*IF(BB23&lt;0.5,Riskregister!$K$16+(Riskregister!$L$16-Riskregister!$K$16)*SQRT(BB23/2),Riskregister!$L$16-(Riskregister!$L$16-Riskregister!$K$16)*SQRT((1-BB23)/2)))</f>
        <v>0</v>
      </c>
      <c r="BD23" s="28">
        <f t="shared" ca="1" si="12"/>
        <v>0</v>
      </c>
      <c r="BF23">
        <f>IF(Riskregister!$E$5="","",_xlfn.POISSON.DIST(ROW()-4,Riskregister!$E$5*Riskregister!$H$5,TRUE()))</f>
        <v>1</v>
      </c>
      <c r="BG23">
        <f>IF(Riskregister!$E$6="","",_xlfn.POISSON.DIST(ROW()-4,Riskregister!$E$6*Riskregister!$H$6,TRUE()))</f>
        <v>1</v>
      </c>
      <c r="BH23">
        <f>IF(Riskregister!$E$7="","",_xlfn.POISSON.DIST(ROW()-4,Riskregister!$E$7*Riskregister!$H$7,TRUE()))</f>
        <v>1</v>
      </c>
      <c r="BI23">
        <f>IF(Riskregister!$E$8="","",_xlfn.POISSON.DIST(ROW()-4,Riskregister!$E$8*Riskregister!$H$8,TRUE()))</f>
        <v>1</v>
      </c>
      <c r="BJ23" t="str">
        <f>IF(Riskregister!$E$9="","",_xlfn.POISSON.DIST(ROW()-4,Riskregister!$E$9*Riskregister!$H$9,TRUE()))</f>
        <v/>
      </c>
      <c r="BK23" t="str">
        <f>IF(Riskregister!$E$10="","",_xlfn.POISSON.DIST(ROW()-4,Riskregister!$E$10*Riskregister!$H$10,TRUE()))</f>
        <v/>
      </c>
      <c r="BL23" t="str">
        <f>IF(Riskregister!$E$11="","",_xlfn.POISSON.DIST(ROW()-4,Riskregister!$E$11*Riskregister!$H$11,TRUE()))</f>
        <v/>
      </c>
      <c r="BM23" t="str">
        <f>IF(Riskregister!$E$12="","",_xlfn.POISSON.DIST(ROW()-4,Riskregister!$E$12*Riskregister!$H$12,TRUE()))</f>
        <v/>
      </c>
      <c r="BN23" t="str">
        <f>IF(Riskregister!$E$13="","",_xlfn.POISSON.DIST(ROW()-4,Riskregister!$E$13*Riskregister!$H$13,TRUE()))</f>
        <v/>
      </c>
      <c r="BO23" t="str">
        <f>IF(Riskregister!$E$14="","",_xlfn.POISSON.DIST(ROW()-4,Riskregister!$E$14*Riskregister!$H$14,TRUE()))</f>
        <v/>
      </c>
      <c r="BP23" t="str">
        <f>IF(Riskregister!$E$15="","",_xlfn.POISSON.DIST(ROW()-4,Riskregister!$E$15*Riskregister!$H$15,TRUE()))</f>
        <v/>
      </c>
      <c r="BQ23" t="str">
        <f>IF(Riskregister!$E$16="","",_xlfn.POISSON.DIST(ROW()-4,Riskregister!$E$16*Riskregister!$H$16,TRUE()))</f>
        <v/>
      </c>
    </row>
    <row r="24" spans="2:69" ht="15" customHeight="1" x14ac:dyDescent="0.35">
      <c r="B24" s="33" t="s">
        <v>35</v>
      </c>
      <c r="C24" s="34">
        <f ca="1">AVERAGE(BD4:BD2003)</f>
        <v>905376.04312383267</v>
      </c>
      <c r="T24" s="28">
        <f t="shared" ref="T24:U43" ca="1" si="13">RAND()</f>
        <v>0.23342995154143786</v>
      </c>
      <c r="U24" s="28">
        <f t="shared" ca="1" si="13"/>
        <v>0.84391009391117888</v>
      </c>
      <c r="V24" s="28">
        <f ca="1">IF(Riskregister!$E$5="",0,COUNTIF(BF$4:BF$53,"&lt;"&amp;T24)*IF(U24&lt;0.5,Riskregister!$K$5+(Riskregister!$L$5-Riskregister!$K$5)*SQRT(U24/2),Riskregister!$L$5-(Riskregister!$L$5-Riskregister!$K$5)*SQRT((1-U24)/2)))</f>
        <v>0</v>
      </c>
      <c r="W24" s="28">
        <f t="shared" ref="W24:X43" ca="1" si="14">RAND()</f>
        <v>0.4417038707847003</v>
      </c>
      <c r="X24" s="28">
        <f t="shared" ca="1" si="14"/>
        <v>0.18066288423505028</v>
      </c>
      <c r="Y24" s="28">
        <f ca="1">IF(Riskregister!$E$6="",0,COUNTIF(BG$4:BG$53,"&lt;"&amp;W24)*IF(X24&lt;0.5,Riskregister!$K$6+(Riskregister!$L$6-Riskregister!$K$6)*SQRT(X24/2),Riskregister!$L$6-(Riskregister!$L$6-Riskregister!$K$6)*SQRT((1-X24)/2)))</f>
        <v>0</v>
      </c>
      <c r="Z24" s="28">
        <f t="shared" ref="Z24:AA43" ca="1" si="15">RAND()</f>
        <v>0.18803978478840466</v>
      </c>
      <c r="AA24" s="28">
        <f t="shared" ca="1" si="15"/>
        <v>0.51501589647032464</v>
      </c>
      <c r="AB24" s="28">
        <f ca="1">IF(Riskregister!$E$7="",0,COUNTIF(BH$4:BH$53,"&lt;"&amp;Z24)*IF(AA24&lt;0.5,Riskregister!$K$7+(Riskregister!$L$7-Riskregister!$K$7)*SQRT(AA24/2),Riskregister!$L$7-(Riskregister!$L$7-Riskregister!$K$7)*SQRT((1-AA24)/2)))</f>
        <v>0</v>
      </c>
      <c r="AC24" s="28">
        <f t="shared" ref="AC24:AD43" ca="1" si="16">RAND()</f>
        <v>0.67517602511708896</v>
      </c>
      <c r="AD24" s="28">
        <f t="shared" ca="1" si="16"/>
        <v>0.72382935174558016</v>
      </c>
      <c r="AE24" s="28">
        <f ca="1">IF(Riskregister!$E$8="",0,COUNTIF(BI$4:BI$53,"&lt;"&amp;AC24)*IF(AD24&lt;0.5,Riskregister!$K$8+(Riskregister!$L$8-Riskregister!$K$8)*SQRT(AD24/2),Riskregister!$L$8-(Riskregister!$L$8-Riskregister!$K$8)*SQRT((1-AD24)/2)))</f>
        <v>0</v>
      </c>
      <c r="AF24" s="28">
        <f t="shared" ref="AF24:AG43" ca="1" si="17">RAND()</f>
        <v>0.64671845410495199</v>
      </c>
      <c r="AG24" s="28">
        <f t="shared" ca="1" si="17"/>
        <v>0.1853468858356655</v>
      </c>
      <c r="AH24" s="28">
        <f>IF(Riskregister!$E$9="",0,COUNTIF(BJ$4:BJ$53,"&lt;"&amp;AF24)*IF(AG24&lt;0.5,Riskregister!$K$9+(Riskregister!$L$9-Riskregister!$K$9)*SQRT(AG24/2),Riskregister!$L$9-(Riskregister!$L$9-Riskregister!$K$9)*SQRT((1-AG24)/2)))</f>
        <v>0</v>
      </c>
      <c r="AI24" s="28">
        <f t="shared" ref="AI24:AJ43" ca="1" si="18">RAND()</f>
        <v>0.42955835869240766</v>
      </c>
      <c r="AJ24" s="28">
        <f t="shared" ca="1" si="18"/>
        <v>4.3116452252667137E-2</v>
      </c>
      <c r="AK24" s="28">
        <f>IF(Riskregister!$E$10="",0,COUNTIF(BK$4:BK$53,"&lt;"&amp;AI24)*IF(AJ24&lt;0.5,Riskregister!$K$10+(Riskregister!$L$10-Riskregister!$K$10)*SQRT(AJ24/2),Riskregister!$L$10-(Riskregister!$L$10-Riskregister!$K$10)*SQRT((1-AJ24)/2)))</f>
        <v>0</v>
      </c>
      <c r="AL24" s="28">
        <f t="shared" ref="AL24:AM43" ca="1" si="19">RAND()</f>
        <v>4.5919682232394288E-2</v>
      </c>
      <c r="AM24" s="28">
        <f t="shared" ca="1" si="19"/>
        <v>0.13231585513408206</v>
      </c>
      <c r="AN24" s="28">
        <f>IF(Riskregister!$E$11="",0,COUNTIF(BL$4:BL$53,"&lt;"&amp;AL24)*IF(AM24&lt;0.5,Riskregister!$K$11+(Riskregister!$L$11-Riskregister!$K$11)*SQRT(AM24/2),Riskregister!$L$11-(Riskregister!$L$11-Riskregister!$K$11)*SQRT((1-AM24)/2)))</f>
        <v>0</v>
      </c>
      <c r="AO24" s="28">
        <f t="shared" ref="AO24:AP43" ca="1" si="20">RAND()</f>
        <v>0.37555348103490227</v>
      </c>
      <c r="AP24" s="28">
        <f t="shared" ca="1" si="20"/>
        <v>0.81552593661170614</v>
      </c>
      <c r="AQ24" s="28">
        <f>IF(Riskregister!$E$12="",0,COUNTIF(BM$4:BM$53,"&lt;"&amp;AO24)*IF(AP24&lt;0.5,Riskregister!$K$12+(Riskregister!$L$12-Riskregister!$K$12)*SQRT(AP24/2),Riskregister!$L$12-(Riskregister!$L$12-Riskregister!$K$12)*SQRT((1-AP24)/2)))</f>
        <v>0</v>
      </c>
      <c r="AR24" s="28">
        <f t="shared" ref="AR24:AS43" ca="1" si="21">RAND()</f>
        <v>0.82372306655762351</v>
      </c>
      <c r="AS24" s="28">
        <f t="shared" ca="1" si="21"/>
        <v>0.35137129862437178</v>
      </c>
      <c r="AT24" s="28">
        <f>IF(Riskregister!$E$13="",0,COUNTIF(BN$4:BN$53,"&lt;"&amp;AR24)*IF(AS24&lt;0.5,Riskregister!$K$13+(Riskregister!$L$13-Riskregister!$K$13)*SQRT(AS24/2),Riskregister!$L$13-(Riskregister!$L$13-Riskregister!$K$13)*SQRT((1-AS24)/2)))</f>
        <v>0</v>
      </c>
      <c r="AU24" s="28">
        <f t="shared" ref="AU24:AV43" ca="1" si="22">RAND()</f>
        <v>0.68391182181433385</v>
      </c>
      <c r="AV24" s="28">
        <f t="shared" ca="1" si="22"/>
        <v>0.28418875195246673</v>
      </c>
      <c r="AW24" s="28">
        <f>IF(Riskregister!$E$14="",0,COUNTIF(BO$4:BO$53,"&lt;"&amp;AU24)*IF(AV24&lt;0.5,Riskregister!$K$14+(Riskregister!$L$14-Riskregister!$K$14)*SQRT(AV24/2),Riskregister!$L$14-(Riskregister!$L$14-Riskregister!$K$14)*SQRT((1-AV24)/2)))</f>
        <v>0</v>
      </c>
      <c r="AX24" s="28">
        <f t="shared" ref="AX24:AY43" ca="1" si="23">RAND()</f>
        <v>0.94108345357443735</v>
      </c>
      <c r="AY24" s="28">
        <f t="shared" ca="1" si="23"/>
        <v>0.57208664838201295</v>
      </c>
      <c r="AZ24" s="28">
        <f>IF(Riskregister!$E$15="",0,COUNTIF(BP$4:BP$53,"&lt;"&amp;AX24)*IF(AY24&lt;0.5,Riskregister!$K$15+(Riskregister!$L$15-Riskregister!$K$15)*SQRT(AY24/2),Riskregister!$L$15-(Riskregister!$L$15-Riskregister!$K$15)*SQRT((1-AY24)/2)))</f>
        <v>0</v>
      </c>
      <c r="BA24" s="28">
        <f t="shared" ref="BA24:BB43" ca="1" si="24">RAND()</f>
        <v>0.38801042890150206</v>
      </c>
      <c r="BB24" s="28">
        <f t="shared" ca="1" si="24"/>
        <v>0.56264384273803303</v>
      </c>
      <c r="BC24" s="28">
        <f>IF(Riskregister!$E$16="",0,COUNTIF(BQ$4:BQ$53,"&lt;"&amp;BA24)*IF(BB24&lt;0.5,Riskregister!$K$16+(Riskregister!$L$16-Riskregister!$K$16)*SQRT(BB24/2),Riskregister!$L$16-(Riskregister!$L$16-Riskregister!$K$16)*SQRT((1-BB24)/2)))</f>
        <v>0</v>
      </c>
      <c r="BD24" s="28">
        <f t="shared" ca="1" si="12"/>
        <v>0</v>
      </c>
      <c r="BF24">
        <f>IF(Riskregister!$E$5="","",_xlfn.POISSON.DIST(ROW()-4,Riskregister!$E$5*Riskregister!$H$5,TRUE()))</f>
        <v>1</v>
      </c>
      <c r="BG24">
        <f>IF(Riskregister!$E$6="","",_xlfn.POISSON.DIST(ROW()-4,Riskregister!$E$6*Riskregister!$H$6,TRUE()))</f>
        <v>1</v>
      </c>
      <c r="BH24">
        <f>IF(Riskregister!$E$7="","",_xlfn.POISSON.DIST(ROW()-4,Riskregister!$E$7*Riskregister!$H$7,TRUE()))</f>
        <v>1</v>
      </c>
      <c r="BI24">
        <f>IF(Riskregister!$E$8="","",_xlfn.POISSON.DIST(ROW()-4,Riskregister!$E$8*Riskregister!$H$8,TRUE()))</f>
        <v>1</v>
      </c>
      <c r="BJ24" t="str">
        <f>IF(Riskregister!$E$9="","",_xlfn.POISSON.DIST(ROW()-4,Riskregister!$E$9*Riskregister!$H$9,TRUE()))</f>
        <v/>
      </c>
      <c r="BK24" t="str">
        <f>IF(Riskregister!$E$10="","",_xlfn.POISSON.DIST(ROW()-4,Riskregister!$E$10*Riskregister!$H$10,TRUE()))</f>
        <v/>
      </c>
      <c r="BL24" t="str">
        <f>IF(Riskregister!$E$11="","",_xlfn.POISSON.DIST(ROW()-4,Riskregister!$E$11*Riskregister!$H$11,TRUE()))</f>
        <v/>
      </c>
      <c r="BM24" t="str">
        <f>IF(Riskregister!$E$12="","",_xlfn.POISSON.DIST(ROW()-4,Riskregister!$E$12*Riskregister!$H$12,TRUE()))</f>
        <v/>
      </c>
      <c r="BN24" t="str">
        <f>IF(Riskregister!$E$13="","",_xlfn.POISSON.DIST(ROW()-4,Riskregister!$E$13*Riskregister!$H$13,TRUE()))</f>
        <v/>
      </c>
      <c r="BO24" t="str">
        <f>IF(Riskregister!$E$14="","",_xlfn.POISSON.DIST(ROW()-4,Riskregister!$E$14*Riskregister!$H$14,TRUE()))</f>
        <v/>
      </c>
      <c r="BP24" t="str">
        <f>IF(Riskregister!$E$15="","",_xlfn.POISSON.DIST(ROW()-4,Riskregister!$E$15*Riskregister!$H$15,TRUE()))</f>
        <v/>
      </c>
      <c r="BQ24" t="str">
        <f>IF(Riskregister!$E$16="","",_xlfn.POISSON.DIST(ROW()-4,Riskregister!$E$16*Riskregister!$H$16,TRUE()))</f>
        <v/>
      </c>
    </row>
    <row r="25" spans="2:69" ht="15" customHeight="1" x14ac:dyDescent="0.35">
      <c r="B25" s="35" t="s">
        <v>36</v>
      </c>
      <c r="C25" s="36">
        <f ca="1">COUNTIF(BD4:BD2003,0)/COUNT(BD4:BD2003)</f>
        <v>0.26900000000000002</v>
      </c>
      <c r="T25" s="28">
        <f t="shared" ca="1" si="13"/>
        <v>0.65102739846780966</v>
      </c>
      <c r="U25" s="28">
        <f t="shared" ca="1" si="13"/>
        <v>0.56500470606090003</v>
      </c>
      <c r="V25" s="28">
        <f ca="1">IF(Riskregister!$E$5="",0,COUNTIF(BF$4:BF$53,"&lt;"&amp;T25)*IF(U25&lt;0.5,Riskregister!$K$5+(Riskregister!$L$5-Riskregister!$K$5)*SQRT(U25/2),Riskregister!$L$5-(Riskregister!$L$5-Riskregister!$K$5)*SQRT((1-U25)/2)))</f>
        <v>390135.10652962019</v>
      </c>
      <c r="W25" s="28">
        <f t="shared" ca="1" si="14"/>
        <v>0.6497311198347856</v>
      </c>
      <c r="X25" s="28">
        <f t="shared" ca="1" si="14"/>
        <v>0.15182068337473853</v>
      </c>
      <c r="Y25" s="28">
        <f ca="1">IF(Riskregister!$E$6="",0,COUNTIF(BG$4:BG$53,"&lt;"&amp;W25)*IF(X25&lt;0.5,Riskregister!$K$6+(Riskregister!$L$6-Riskregister!$K$6)*SQRT(X25/2),Riskregister!$L$6-(Riskregister!$L$6-Riskregister!$K$6)*SQRT((1-X25)/2)))</f>
        <v>695932.96630399197</v>
      </c>
      <c r="Z25" s="28">
        <f t="shared" ca="1" si="15"/>
        <v>0.66695755481183361</v>
      </c>
      <c r="AA25" s="28">
        <f t="shared" ca="1" si="15"/>
        <v>0.95557323458179355</v>
      </c>
      <c r="AB25" s="28">
        <f ca="1">IF(Riskregister!$E$7="",0,COUNTIF(BH$4:BH$53,"&lt;"&amp;Z25)*IF(AA25&lt;0.5,Riskregister!$K$7+(Riskregister!$L$7-Riskregister!$K$7)*SQRT(AA25/2),Riskregister!$L$7-(Riskregister!$L$7-Riskregister!$K$7)*SQRT((1-AA25)/2)))</f>
        <v>0</v>
      </c>
      <c r="AC25" s="28">
        <f t="shared" ca="1" si="16"/>
        <v>0.58818886942953041</v>
      </c>
      <c r="AD25" s="28">
        <f t="shared" ca="1" si="16"/>
        <v>0.79891116019305874</v>
      </c>
      <c r="AE25" s="28">
        <f ca="1">IF(Riskregister!$E$8="",0,COUNTIF(BI$4:BI$53,"&lt;"&amp;AC25)*IF(AD25&lt;0.5,Riskregister!$K$8+(Riskregister!$L$8-Riskregister!$K$8)*SQRT(AD25/2),Riskregister!$L$8-(Riskregister!$L$8-Riskregister!$K$8)*SQRT((1-AD25)/2)))</f>
        <v>0</v>
      </c>
      <c r="AF25" s="28">
        <f t="shared" ca="1" si="17"/>
        <v>0.87183012810949256</v>
      </c>
      <c r="AG25" s="28">
        <f t="shared" ca="1" si="17"/>
        <v>4.5344007504035666E-2</v>
      </c>
      <c r="AH25" s="28">
        <f>IF(Riskregister!$E$9="",0,COUNTIF(BJ$4:BJ$53,"&lt;"&amp;AF25)*IF(AG25&lt;0.5,Riskregister!$K$9+(Riskregister!$L$9-Riskregister!$K$9)*SQRT(AG25/2),Riskregister!$L$9-(Riskregister!$L$9-Riskregister!$K$9)*SQRT((1-AG25)/2)))</f>
        <v>0</v>
      </c>
      <c r="AI25" s="28">
        <f t="shared" ca="1" si="18"/>
        <v>0.3917194307950258</v>
      </c>
      <c r="AJ25" s="28">
        <f t="shared" ca="1" si="18"/>
        <v>0.99962651420052506</v>
      </c>
      <c r="AK25" s="28">
        <f>IF(Riskregister!$E$10="",0,COUNTIF(BK$4:BK$53,"&lt;"&amp;AI25)*IF(AJ25&lt;0.5,Riskregister!$K$10+(Riskregister!$L$10-Riskregister!$K$10)*SQRT(AJ25/2),Riskregister!$L$10-(Riskregister!$L$10-Riskregister!$K$10)*SQRT((1-AJ25)/2)))</f>
        <v>0</v>
      </c>
      <c r="AL25" s="28">
        <f t="shared" ca="1" si="19"/>
        <v>0.49597688810571383</v>
      </c>
      <c r="AM25" s="28">
        <f t="shared" ca="1" si="19"/>
        <v>0.68125519969151915</v>
      </c>
      <c r="AN25" s="28">
        <f>IF(Riskregister!$E$11="",0,COUNTIF(BL$4:BL$53,"&lt;"&amp;AL25)*IF(AM25&lt;0.5,Riskregister!$K$11+(Riskregister!$L$11-Riskregister!$K$11)*SQRT(AM25/2),Riskregister!$L$11-(Riskregister!$L$11-Riskregister!$K$11)*SQRT((1-AM25)/2)))</f>
        <v>0</v>
      </c>
      <c r="AO25" s="28">
        <f t="shared" ca="1" si="20"/>
        <v>0.95867531112640336</v>
      </c>
      <c r="AP25" s="28">
        <f t="shared" ca="1" si="20"/>
        <v>7.1531477582475689E-2</v>
      </c>
      <c r="AQ25" s="28">
        <f>IF(Riskregister!$E$12="",0,COUNTIF(BM$4:BM$53,"&lt;"&amp;AO25)*IF(AP25&lt;0.5,Riskregister!$K$12+(Riskregister!$L$12-Riskregister!$K$12)*SQRT(AP25/2),Riskregister!$L$12-(Riskregister!$L$12-Riskregister!$K$12)*SQRT((1-AP25)/2)))</f>
        <v>0</v>
      </c>
      <c r="AR25" s="28">
        <f t="shared" ca="1" si="21"/>
        <v>0.37743410289027679</v>
      </c>
      <c r="AS25" s="28">
        <f t="shared" ca="1" si="21"/>
        <v>0.89033084898388459</v>
      </c>
      <c r="AT25" s="28">
        <f>IF(Riskregister!$E$13="",0,COUNTIF(BN$4:BN$53,"&lt;"&amp;AR25)*IF(AS25&lt;0.5,Riskregister!$K$13+(Riskregister!$L$13-Riskregister!$K$13)*SQRT(AS25/2),Riskregister!$L$13-(Riskregister!$L$13-Riskregister!$K$13)*SQRT((1-AS25)/2)))</f>
        <v>0</v>
      </c>
      <c r="AU25" s="28">
        <f t="shared" ca="1" si="22"/>
        <v>0.32210159824797935</v>
      </c>
      <c r="AV25" s="28">
        <f t="shared" ca="1" si="22"/>
        <v>0.25010838206519082</v>
      </c>
      <c r="AW25" s="28">
        <f>IF(Riskregister!$E$14="",0,COUNTIF(BO$4:BO$53,"&lt;"&amp;AU25)*IF(AV25&lt;0.5,Riskregister!$K$14+(Riskregister!$L$14-Riskregister!$K$14)*SQRT(AV25/2),Riskregister!$L$14-(Riskregister!$L$14-Riskregister!$K$14)*SQRT((1-AV25)/2)))</f>
        <v>0</v>
      </c>
      <c r="AX25" s="28">
        <f t="shared" ca="1" si="23"/>
        <v>0.4067903186297781</v>
      </c>
      <c r="AY25" s="28">
        <f t="shared" ca="1" si="23"/>
        <v>0.35705825179810047</v>
      </c>
      <c r="AZ25" s="28">
        <f>IF(Riskregister!$E$15="",0,COUNTIF(BP$4:BP$53,"&lt;"&amp;AX25)*IF(AY25&lt;0.5,Riskregister!$K$15+(Riskregister!$L$15-Riskregister!$K$15)*SQRT(AY25/2),Riskregister!$L$15-(Riskregister!$L$15-Riskregister!$K$15)*SQRT((1-AY25)/2)))</f>
        <v>0</v>
      </c>
      <c r="BA25" s="28">
        <f t="shared" ca="1" si="24"/>
        <v>0.87693649832558973</v>
      </c>
      <c r="BB25" s="28">
        <f t="shared" ca="1" si="24"/>
        <v>0.48043267319547134</v>
      </c>
      <c r="BC25" s="28">
        <f>IF(Riskregister!$E$16="",0,COUNTIF(BQ$4:BQ$53,"&lt;"&amp;BA25)*IF(BB25&lt;0.5,Riskregister!$K$16+(Riskregister!$L$16-Riskregister!$K$16)*SQRT(BB25/2),Riskregister!$L$16-(Riskregister!$L$16-Riskregister!$K$16)*SQRT((1-BB25)/2)))</f>
        <v>0</v>
      </c>
      <c r="BD25" s="28">
        <f t="shared" ca="1" si="12"/>
        <v>1086068.0728336121</v>
      </c>
      <c r="BF25">
        <f>IF(Riskregister!$E$5="","",_xlfn.POISSON.DIST(ROW()-4,Riskregister!$E$5*Riskregister!$H$5,TRUE()))</f>
        <v>1</v>
      </c>
      <c r="BG25">
        <f>IF(Riskregister!$E$6="","",_xlfn.POISSON.DIST(ROW()-4,Riskregister!$E$6*Riskregister!$H$6,TRUE()))</f>
        <v>1</v>
      </c>
      <c r="BH25">
        <f>IF(Riskregister!$E$7="","",_xlfn.POISSON.DIST(ROW()-4,Riskregister!$E$7*Riskregister!$H$7,TRUE()))</f>
        <v>1</v>
      </c>
      <c r="BI25">
        <f>IF(Riskregister!$E$8="","",_xlfn.POISSON.DIST(ROW()-4,Riskregister!$E$8*Riskregister!$H$8,TRUE()))</f>
        <v>1</v>
      </c>
      <c r="BJ25" t="str">
        <f>IF(Riskregister!$E$9="","",_xlfn.POISSON.DIST(ROW()-4,Riskregister!$E$9*Riskregister!$H$9,TRUE()))</f>
        <v/>
      </c>
      <c r="BK25" t="str">
        <f>IF(Riskregister!$E$10="","",_xlfn.POISSON.DIST(ROW()-4,Riskregister!$E$10*Riskregister!$H$10,TRUE()))</f>
        <v/>
      </c>
      <c r="BL25" t="str">
        <f>IF(Riskregister!$E$11="","",_xlfn.POISSON.DIST(ROW()-4,Riskregister!$E$11*Riskregister!$H$11,TRUE()))</f>
        <v/>
      </c>
      <c r="BM25" t="str">
        <f>IF(Riskregister!$E$12="","",_xlfn.POISSON.DIST(ROW()-4,Riskregister!$E$12*Riskregister!$H$12,TRUE()))</f>
        <v/>
      </c>
      <c r="BN25" t="str">
        <f>IF(Riskregister!$E$13="","",_xlfn.POISSON.DIST(ROW()-4,Riskregister!$E$13*Riskregister!$H$13,TRUE()))</f>
        <v/>
      </c>
      <c r="BO25" t="str">
        <f>IF(Riskregister!$E$14="","",_xlfn.POISSON.DIST(ROW()-4,Riskregister!$E$14*Riskregister!$H$14,TRUE()))</f>
        <v/>
      </c>
      <c r="BP25" t="str">
        <f>IF(Riskregister!$E$15="","",_xlfn.POISSON.DIST(ROW()-4,Riskregister!$E$15*Riskregister!$H$15,TRUE()))</f>
        <v/>
      </c>
      <c r="BQ25" t="str">
        <f>IF(Riskregister!$E$16="","",_xlfn.POISSON.DIST(ROW()-4,Riskregister!$E$16*Riskregister!$H$16,TRUE()))</f>
        <v/>
      </c>
    </row>
    <row r="26" spans="2:69" ht="15" customHeight="1" x14ac:dyDescent="0.35">
      <c r="B26" s="37" t="s">
        <v>37</v>
      </c>
      <c r="C26" s="38">
        <f ca="1">MIN(BD4:BD2003)</f>
        <v>0</v>
      </c>
      <c r="T26" s="28">
        <f t="shared" ca="1" si="13"/>
        <v>0.96547633302095726</v>
      </c>
      <c r="U26" s="28">
        <f t="shared" ca="1" si="13"/>
        <v>0.52876844728317574</v>
      </c>
      <c r="V26" s="28">
        <f ca="1">IF(Riskregister!$E$5="",0,COUNTIF(BF$4:BF$53,"&lt;"&amp;T26)*IF(U26&lt;0.5,Riskregister!$K$5+(Riskregister!$L$5-Riskregister!$K$5)*SQRT(U26/2),Riskregister!$L$5-(Riskregister!$L$5-Riskregister!$K$5)*SQRT((1-U26)/2)))</f>
        <v>763137.57445814391</v>
      </c>
      <c r="W26" s="28">
        <f t="shared" ca="1" si="14"/>
        <v>0.73486577233936956</v>
      </c>
      <c r="X26" s="28">
        <f t="shared" ca="1" si="14"/>
        <v>0.99634824620824647</v>
      </c>
      <c r="Y26" s="28">
        <f ca="1">IF(Riskregister!$E$6="",0,COUNTIF(BG$4:BG$53,"&lt;"&amp;W26)*IF(X26&lt;0.5,Riskregister!$K$6+(Riskregister!$L$6-Riskregister!$K$6)*SQRT(X26/2),Riskregister!$L$6-(Riskregister!$L$6-Riskregister!$K$6)*SQRT((1-X26)/2)))</f>
        <v>1923085.4945888571</v>
      </c>
      <c r="Z26" s="28">
        <f t="shared" ca="1" si="15"/>
        <v>0.57219706874257115</v>
      </c>
      <c r="AA26" s="28">
        <f t="shared" ca="1" si="15"/>
        <v>0.62436900903077208</v>
      </c>
      <c r="AB26" s="28">
        <f ca="1">IF(Riskregister!$E$7="",0,COUNTIF(BH$4:BH$53,"&lt;"&amp;Z26)*IF(AA26&lt;0.5,Riskregister!$K$7+(Riskregister!$L$7-Riskregister!$K$7)*SQRT(AA26/2),Riskregister!$L$7-(Riskregister!$L$7-Riskregister!$K$7)*SQRT((1-AA26)/2)))</f>
        <v>0</v>
      </c>
      <c r="AC26" s="28">
        <f t="shared" ca="1" si="16"/>
        <v>0.58782529090407087</v>
      </c>
      <c r="AD26" s="28">
        <f t="shared" ca="1" si="16"/>
        <v>0.96121030307249389</v>
      </c>
      <c r="AE26" s="28">
        <f ca="1">IF(Riskregister!$E$8="",0,COUNTIF(BI$4:BI$53,"&lt;"&amp;AC26)*IF(AD26&lt;0.5,Riskregister!$K$8+(Riskregister!$L$8-Riskregister!$K$8)*SQRT(AD26/2),Riskregister!$L$8-(Riskregister!$L$8-Riskregister!$K$8)*SQRT((1-AD26)/2)))</f>
        <v>0</v>
      </c>
      <c r="AF26" s="28">
        <f t="shared" ca="1" si="17"/>
        <v>1.0774863349781616E-2</v>
      </c>
      <c r="AG26" s="28">
        <f t="shared" ca="1" si="17"/>
        <v>0.64413473564972545</v>
      </c>
      <c r="AH26" s="28">
        <f>IF(Riskregister!$E$9="",0,COUNTIF(BJ$4:BJ$53,"&lt;"&amp;AF26)*IF(AG26&lt;0.5,Riskregister!$K$9+(Riskregister!$L$9-Riskregister!$K$9)*SQRT(AG26/2),Riskregister!$L$9-(Riskregister!$L$9-Riskregister!$K$9)*SQRT((1-AG26)/2)))</f>
        <v>0</v>
      </c>
      <c r="AI26" s="28">
        <f t="shared" ca="1" si="18"/>
        <v>0.77662025950326941</v>
      </c>
      <c r="AJ26" s="28">
        <f t="shared" ca="1" si="18"/>
        <v>0.46248839800358388</v>
      </c>
      <c r="AK26" s="28">
        <f>IF(Riskregister!$E$10="",0,COUNTIF(BK$4:BK$53,"&lt;"&amp;AI26)*IF(AJ26&lt;0.5,Riskregister!$K$10+(Riskregister!$L$10-Riskregister!$K$10)*SQRT(AJ26/2),Riskregister!$L$10-(Riskregister!$L$10-Riskregister!$K$10)*SQRT((1-AJ26)/2)))</f>
        <v>0</v>
      </c>
      <c r="AL26" s="28">
        <f t="shared" ca="1" si="19"/>
        <v>0.56018138580148202</v>
      </c>
      <c r="AM26" s="28">
        <f t="shared" ca="1" si="19"/>
        <v>0.84609952020741042</v>
      </c>
      <c r="AN26" s="28">
        <f>IF(Riskregister!$E$11="",0,COUNTIF(BL$4:BL$53,"&lt;"&amp;AL26)*IF(AM26&lt;0.5,Riskregister!$K$11+(Riskregister!$L$11-Riskregister!$K$11)*SQRT(AM26/2),Riskregister!$L$11-(Riskregister!$L$11-Riskregister!$K$11)*SQRT((1-AM26)/2)))</f>
        <v>0</v>
      </c>
      <c r="AO26" s="28">
        <f t="shared" ca="1" si="20"/>
        <v>0.24438709954152915</v>
      </c>
      <c r="AP26" s="28">
        <f t="shared" ca="1" si="20"/>
        <v>0.89834319816160635</v>
      </c>
      <c r="AQ26" s="28">
        <f>IF(Riskregister!$E$12="",0,COUNTIF(BM$4:BM$53,"&lt;"&amp;AO26)*IF(AP26&lt;0.5,Riskregister!$K$12+(Riskregister!$L$12-Riskregister!$K$12)*SQRT(AP26/2),Riskregister!$L$12-(Riskregister!$L$12-Riskregister!$K$12)*SQRT((1-AP26)/2)))</f>
        <v>0</v>
      </c>
      <c r="AR26" s="28">
        <f t="shared" ca="1" si="21"/>
        <v>0.44473052189264306</v>
      </c>
      <c r="AS26" s="28">
        <f t="shared" ca="1" si="21"/>
        <v>0.62731783639314864</v>
      </c>
      <c r="AT26" s="28">
        <f>IF(Riskregister!$E$13="",0,COUNTIF(BN$4:BN$53,"&lt;"&amp;AR26)*IF(AS26&lt;0.5,Riskregister!$K$13+(Riskregister!$L$13-Riskregister!$K$13)*SQRT(AS26/2),Riskregister!$L$13-(Riskregister!$L$13-Riskregister!$K$13)*SQRT((1-AS26)/2)))</f>
        <v>0</v>
      </c>
      <c r="AU26" s="28">
        <f t="shared" ca="1" si="22"/>
        <v>0.39578294576104378</v>
      </c>
      <c r="AV26" s="28">
        <f t="shared" ca="1" si="22"/>
        <v>0.11798854735204123</v>
      </c>
      <c r="AW26" s="28">
        <f>IF(Riskregister!$E$14="",0,COUNTIF(BO$4:BO$53,"&lt;"&amp;AU26)*IF(AV26&lt;0.5,Riskregister!$K$14+(Riskregister!$L$14-Riskregister!$K$14)*SQRT(AV26/2),Riskregister!$L$14-(Riskregister!$L$14-Riskregister!$K$14)*SQRT((1-AV26)/2)))</f>
        <v>0</v>
      </c>
      <c r="AX26" s="28">
        <f t="shared" ca="1" si="23"/>
        <v>9.0507366486072161E-2</v>
      </c>
      <c r="AY26" s="28">
        <f t="shared" ca="1" si="23"/>
        <v>0.97157431010442075</v>
      </c>
      <c r="AZ26" s="28">
        <f>IF(Riskregister!$E$15="",0,COUNTIF(BP$4:BP$53,"&lt;"&amp;AX26)*IF(AY26&lt;0.5,Riskregister!$K$15+(Riskregister!$L$15-Riskregister!$K$15)*SQRT(AY26/2),Riskregister!$L$15-(Riskregister!$L$15-Riskregister!$K$15)*SQRT((1-AY26)/2)))</f>
        <v>0</v>
      </c>
      <c r="BA26" s="28">
        <f t="shared" ca="1" si="24"/>
        <v>0.15868110531287882</v>
      </c>
      <c r="BB26" s="28">
        <f t="shared" ca="1" si="24"/>
        <v>6.879887972704557E-2</v>
      </c>
      <c r="BC26" s="28">
        <f>IF(Riskregister!$E$16="",0,COUNTIF(BQ$4:BQ$53,"&lt;"&amp;BA26)*IF(BB26&lt;0.5,Riskregister!$K$16+(Riskregister!$L$16-Riskregister!$K$16)*SQRT(BB26/2),Riskregister!$L$16-(Riskregister!$L$16-Riskregister!$K$16)*SQRT((1-BB26)/2)))</f>
        <v>0</v>
      </c>
      <c r="BD26" s="28">
        <f t="shared" ca="1" si="12"/>
        <v>2686223.0690470012</v>
      </c>
      <c r="BF26">
        <f>IF(Riskregister!$E$5="","",_xlfn.POISSON.DIST(ROW()-4,Riskregister!$E$5*Riskregister!$H$5,TRUE()))</f>
        <v>1</v>
      </c>
      <c r="BG26">
        <f>IF(Riskregister!$E$6="","",_xlfn.POISSON.DIST(ROW()-4,Riskregister!$E$6*Riskregister!$H$6,TRUE()))</f>
        <v>1</v>
      </c>
      <c r="BH26">
        <f>IF(Riskregister!$E$7="","",_xlfn.POISSON.DIST(ROW()-4,Riskregister!$E$7*Riskregister!$H$7,TRUE()))</f>
        <v>1</v>
      </c>
      <c r="BI26">
        <f>IF(Riskregister!$E$8="","",_xlfn.POISSON.DIST(ROW()-4,Riskregister!$E$8*Riskregister!$H$8,TRUE()))</f>
        <v>1</v>
      </c>
      <c r="BJ26" t="str">
        <f>IF(Riskregister!$E$9="","",_xlfn.POISSON.DIST(ROW()-4,Riskregister!$E$9*Riskregister!$H$9,TRUE()))</f>
        <v/>
      </c>
      <c r="BK26" t="str">
        <f>IF(Riskregister!$E$10="","",_xlfn.POISSON.DIST(ROW()-4,Riskregister!$E$10*Riskregister!$H$10,TRUE()))</f>
        <v/>
      </c>
      <c r="BL26" t="str">
        <f>IF(Riskregister!$E$11="","",_xlfn.POISSON.DIST(ROW()-4,Riskregister!$E$11*Riskregister!$H$11,TRUE()))</f>
        <v/>
      </c>
      <c r="BM26" t="str">
        <f>IF(Riskregister!$E$12="","",_xlfn.POISSON.DIST(ROW()-4,Riskregister!$E$12*Riskregister!$H$12,TRUE()))</f>
        <v/>
      </c>
      <c r="BN26" t="str">
        <f>IF(Riskregister!$E$13="","",_xlfn.POISSON.DIST(ROW()-4,Riskregister!$E$13*Riskregister!$H$13,TRUE()))</f>
        <v/>
      </c>
      <c r="BO26" t="str">
        <f>IF(Riskregister!$E$14="","",_xlfn.POISSON.DIST(ROW()-4,Riskregister!$E$14*Riskregister!$H$14,TRUE()))</f>
        <v/>
      </c>
      <c r="BP26" t="str">
        <f>IF(Riskregister!$E$15="","",_xlfn.POISSON.DIST(ROW()-4,Riskregister!$E$15*Riskregister!$H$15,TRUE()))</f>
        <v/>
      </c>
      <c r="BQ26" t="str">
        <f>IF(Riskregister!$E$16="","",_xlfn.POISSON.DIST(ROW()-4,Riskregister!$E$16*Riskregister!$H$16,TRUE()))</f>
        <v/>
      </c>
    </row>
    <row r="27" spans="2:69" ht="15" customHeight="1" x14ac:dyDescent="0.35">
      <c r="B27" s="35" t="s">
        <v>38</v>
      </c>
      <c r="C27" s="39">
        <f ca="1">_xlfn.PERCENTILE.INC(BD4:BD2003,0.1)</f>
        <v>0</v>
      </c>
      <c r="T27" s="28">
        <f t="shared" ca="1" si="13"/>
        <v>0.79663241868468027</v>
      </c>
      <c r="U27" s="28">
        <f t="shared" ca="1" si="13"/>
        <v>0.57203099009956704</v>
      </c>
      <c r="V27" s="28">
        <f ca="1">IF(Riskregister!$E$5="",0,COUNTIF(BF$4:BF$53,"&lt;"&amp;T27)*IF(U27&lt;0.5,Riskregister!$K$5+(Riskregister!$L$5-Riskregister!$K$5)*SQRT(U27/2),Riskregister!$L$5-(Riskregister!$L$5-Riskregister!$K$5)*SQRT((1-U27)/2)))</f>
        <v>391836.93350543943</v>
      </c>
      <c r="W27" s="28">
        <f t="shared" ca="1" si="14"/>
        <v>0.31726081647154114</v>
      </c>
      <c r="X27" s="28">
        <f t="shared" ca="1" si="14"/>
        <v>0.37529390276291563</v>
      </c>
      <c r="Y27" s="28">
        <f ca="1">IF(Riskregister!$E$6="",0,COUNTIF(BG$4:BG$53,"&lt;"&amp;W27)*IF(X27&lt;0.5,Riskregister!$K$6+(Riskregister!$L$6-Riskregister!$K$6)*SQRT(X27/2),Riskregister!$L$6-(Riskregister!$L$6-Riskregister!$K$6)*SQRT((1-X27)/2)))</f>
        <v>0</v>
      </c>
      <c r="Z27" s="28">
        <f t="shared" ca="1" si="15"/>
        <v>9.6906754067910161E-2</v>
      </c>
      <c r="AA27" s="28">
        <f t="shared" ca="1" si="15"/>
        <v>0.31850545169534517</v>
      </c>
      <c r="AB27" s="28">
        <f ca="1">IF(Riskregister!$E$7="",0,COUNTIF(BH$4:BH$53,"&lt;"&amp;Z27)*IF(AA27&lt;0.5,Riskregister!$K$7+(Riskregister!$L$7-Riskregister!$K$7)*SQRT(AA27/2),Riskregister!$L$7-(Riskregister!$L$7-Riskregister!$K$7)*SQRT((1-AA27)/2)))</f>
        <v>0</v>
      </c>
      <c r="AC27" s="28">
        <f t="shared" ca="1" si="16"/>
        <v>0.78105931326585709</v>
      </c>
      <c r="AD27" s="28">
        <f t="shared" ca="1" si="16"/>
        <v>0.60111924437164077</v>
      </c>
      <c r="AE27" s="28">
        <f ca="1">IF(Riskregister!$E$8="",0,COUNTIF(BI$4:BI$53,"&lt;"&amp;AC27)*IF(AD27&lt;0.5,Riskregister!$K$8+(Riskregister!$L$8-Riskregister!$K$8)*SQRT(AD27/2),Riskregister!$L$8-(Riskregister!$L$8-Riskregister!$K$8)*SQRT((1-AD27)/2)))</f>
        <v>0</v>
      </c>
      <c r="AF27" s="28">
        <f t="shared" ca="1" si="17"/>
        <v>0.93931780278632049</v>
      </c>
      <c r="AG27" s="28">
        <f t="shared" ca="1" si="17"/>
        <v>0.54904799520885827</v>
      </c>
      <c r="AH27" s="28">
        <f>IF(Riskregister!$E$9="",0,COUNTIF(BJ$4:BJ$53,"&lt;"&amp;AF27)*IF(AG27&lt;0.5,Riskregister!$K$9+(Riskregister!$L$9-Riskregister!$K$9)*SQRT(AG27/2),Riskregister!$L$9-(Riskregister!$L$9-Riskregister!$K$9)*SQRT((1-AG27)/2)))</f>
        <v>0</v>
      </c>
      <c r="AI27" s="28">
        <f t="shared" ca="1" si="18"/>
        <v>0.26603219065973382</v>
      </c>
      <c r="AJ27" s="28">
        <f t="shared" ca="1" si="18"/>
        <v>0.57480721569432958</v>
      </c>
      <c r="AK27" s="28">
        <f>IF(Riskregister!$E$10="",0,COUNTIF(BK$4:BK$53,"&lt;"&amp;AI27)*IF(AJ27&lt;0.5,Riskregister!$K$10+(Riskregister!$L$10-Riskregister!$K$10)*SQRT(AJ27/2),Riskregister!$L$10-(Riskregister!$L$10-Riskregister!$K$10)*SQRT((1-AJ27)/2)))</f>
        <v>0</v>
      </c>
      <c r="AL27" s="28">
        <f t="shared" ca="1" si="19"/>
        <v>0.31122608540644348</v>
      </c>
      <c r="AM27" s="28">
        <f t="shared" ca="1" si="19"/>
        <v>0.5314239660670671</v>
      </c>
      <c r="AN27" s="28">
        <f>IF(Riskregister!$E$11="",0,COUNTIF(BL$4:BL$53,"&lt;"&amp;AL27)*IF(AM27&lt;0.5,Riskregister!$K$11+(Riskregister!$L$11-Riskregister!$K$11)*SQRT(AM27/2),Riskregister!$L$11-(Riskregister!$L$11-Riskregister!$K$11)*SQRT((1-AM27)/2)))</f>
        <v>0</v>
      </c>
      <c r="AO27" s="28">
        <f t="shared" ca="1" si="20"/>
        <v>0.90893325760921106</v>
      </c>
      <c r="AP27" s="28">
        <f t="shared" ca="1" si="20"/>
        <v>0.92864130716121374</v>
      </c>
      <c r="AQ27" s="28">
        <f>IF(Riskregister!$E$12="",0,COUNTIF(BM$4:BM$53,"&lt;"&amp;AO27)*IF(AP27&lt;0.5,Riskregister!$K$12+(Riskregister!$L$12-Riskregister!$K$12)*SQRT(AP27/2),Riskregister!$L$12-(Riskregister!$L$12-Riskregister!$K$12)*SQRT((1-AP27)/2)))</f>
        <v>0</v>
      </c>
      <c r="AR27" s="28">
        <f t="shared" ca="1" si="21"/>
        <v>0.76139839549264077</v>
      </c>
      <c r="AS27" s="28">
        <f t="shared" ca="1" si="21"/>
        <v>0.37721335488993801</v>
      </c>
      <c r="AT27" s="28">
        <f>IF(Riskregister!$E$13="",0,COUNTIF(BN$4:BN$53,"&lt;"&amp;AR27)*IF(AS27&lt;0.5,Riskregister!$K$13+(Riskregister!$L$13-Riskregister!$K$13)*SQRT(AS27/2),Riskregister!$L$13-(Riskregister!$L$13-Riskregister!$K$13)*SQRT((1-AS27)/2)))</f>
        <v>0</v>
      </c>
      <c r="AU27" s="28">
        <f t="shared" ca="1" si="22"/>
        <v>2.8791471685884362E-2</v>
      </c>
      <c r="AV27" s="28">
        <f t="shared" ca="1" si="22"/>
        <v>6.8628525613452451E-2</v>
      </c>
      <c r="AW27" s="28">
        <f>IF(Riskregister!$E$14="",0,COUNTIF(BO$4:BO$53,"&lt;"&amp;AU27)*IF(AV27&lt;0.5,Riskregister!$K$14+(Riskregister!$L$14-Riskregister!$K$14)*SQRT(AV27/2),Riskregister!$L$14-(Riskregister!$L$14-Riskregister!$K$14)*SQRT((1-AV27)/2)))</f>
        <v>0</v>
      </c>
      <c r="AX27" s="28">
        <f t="shared" ca="1" si="23"/>
        <v>0.73242467848632342</v>
      </c>
      <c r="AY27" s="28">
        <f t="shared" ca="1" si="23"/>
        <v>0.38512387912053891</v>
      </c>
      <c r="AZ27" s="28">
        <f>IF(Riskregister!$E$15="",0,COUNTIF(BP$4:BP$53,"&lt;"&amp;AX27)*IF(AY27&lt;0.5,Riskregister!$K$15+(Riskregister!$L$15-Riskregister!$K$15)*SQRT(AY27/2),Riskregister!$L$15-(Riskregister!$L$15-Riskregister!$K$15)*SQRT((1-AY27)/2)))</f>
        <v>0</v>
      </c>
      <c r="BA27" s="28">
        <f t="shared" ca="1" si="24"/>
        <v>0.91689014396933954</v>
      </c>
      <c r="BB27" s="28">
        <f t="shared" ca="1" si="24"/>
        <v>0.65257201556326172</v>
      </c>
      <c r="BC27" s="28">
        <f>IF(Riskregister!$E$16="",0,COUNTIF(BQ$4:BQ$53,"&lt;"&amp;BA27)*IF(BB27&lt;0.5,Riskregister!$K$16+(Riskregister!$L$16-Riskregister!$K$16)*SQRT(BB27/2),Riskregister!$L$16-(Riskregister!$L$16-Riskregister!$K$16)*SQRT((1-BB27)/2)))</f>
        <v>0</v>
      </c>
      <c r="BD27" s="28">
        <f t="shared" ca="1" si="12"/>
        <v>391836.93350543943</v>
      </c>
      <c r="BF27">
        <f>IF(Riskregister!$E$5="","",_xlfn.POISSON.DIST(ROW()-4,Riskregister!$E$5*Riskregister!$H$5,TRUE()))</f>
        <v>1</v>
      </c>
      <c r="BG27">
        <f>IF(Riskregister!$E$6="","",_xlfn.POISSON.DIST(ROW()-4,Riskregister!$E$6*Riskregister!$H$6,TRUE()))</f>
        <v>1</v>
      </c>
      <c r="BH27">
        <f>IF(Riskregister!$E$7="","",_xlfn.POISSON.DIST(ROW()-4,Riskregister!$E$7*Riskregister!$H$7,TRUE()))</f>
        <v>1</v>
      </c>
      <c r="BI27">
        <f>IF(Riskregister!$E$8="","",_xlfn.POISSON.DIST(ROW()-4,Riskregister!$E$8*Riskregister!$H$8,TRUE()))</f>
        <v>1</v>
      </c>
      <c r="BJ27" t="str">
        <f>IF(Riskregister!$E$9="","",_xlfn.POISSON.DIST(ROW()-4,Riskregister!$E$9*Riskregister!$H$9,TRUE()))</f>
        <v/>
      </c>
      <c r="BK27" t="str">
        <f>IF(Riskregister!$E$10="","",_xlfn.POISSON.DIST(ROW()-4,Riskregister!$E$10*Riskregister!$H$10,TRUE()))</f>
        <v/>
      </c>
      <c r="BL27" t="str">
        <f>IF(Riskregister!$E$11="","",_xlfn.POISSON.DIST(ROW()-4,Riskregister!$E$11*Riskregister!$H$11,TRUE()))</f>
        <v/>
      </c>
      <c r="BM27" t="str">
        <f>IF(Riskregister!$E$12="","",_xlfn.POISSON.DIST(ROW()-4,Riskregister!$E$12*Riskregister!$H$12,TRUE()))</f>
        <v/>
      </c>
      <c r="BN27" t="str">
        <f>IF(Riskregister!$E$13="","",_xlfn.POISSON.DIST(ROW()-4,Riskregister!$E$13*Riskregister!$H$13,TRUE()))</f>
        <v/>
      </c>
      <c r="BO27" t="str">
        <f>IF(Riskregister!$E$14="","",_xlfn.POISSON.DIST(ROW()-4,Riskregister!$E$14*Riskregister!$H$14,TRUE()))</f>
        <v/>
      </c>
      <c r="BP27" t="str">
        <f>IF(Riskregister!$E$15="","",_xlfn.POISSON.DIST(ROW()-4,Riskregister!$E$15*Riskregister!$H$15,TRUE()))</f>
        <v/>
      </c>
      <c r="BQ27" t="str">
        <f>IF(Riskregister!$E$16="","",_xlfn.POISSON.DIST(ROW()-4,Riskregister!$E$16*Riskregister!$H$16,TRUE()))</f>
        <v/>
      </c>
    </row>
    <row r="28" spans="2:69" ht="15" customHeight="1" x14ac:dyDescent="0.35">
      <c r="B28" s="37" t="s">
        <v>39</v>
      </c>
      <c r="C28" s="38">
        <f ca="1">_xlfn.PERCENTILE.INC(BD4:BD2003,0.5)</f>
        <v>527603.06076772138</v>
      </c>
      <c r="T28" s="28">
        <f t="shared" ca="1" si="13"/>
        <v>0.18705511292533306</v>
      </c>
      <c r="U28" s="28">
        <f t="shared" ca="1" si="13"/>
        <v>0.37787007006845963</v>
      </c>
      <c r="V28" s="28">
        <f ca="1">IF(Riskregister!$E$5="",0,COUNTIF(BF$4:BF$53,"&lt;"&amp;T28)*IF(U28&lt;0.5,Riskregister!$K$5+(Riskregister!$L$5-Riskregister!$K$5)*SQRT(U28/2),Riskregister!$L$5-(Riskregister!$L$5-Riskregister!$K$5)*SQRT((1-U28)/2)))</f>
        <v>0</v>
      </c>
      <c r="W28" s="28">
        <f t="shared" ca="1" si="14"/>
        <v>0.35271881330099863</v>
      </c>
      <c r="X28" s="28">
        <f t="shared" ca="1" si="14"/>
        <v>0.6549942080596971</v>
      </c>
      <c r="Y28" s="28">
        <f ca="1">IF(Riskregister!$E$6="",0,COUNTIF(BG$4:BG$53,"&lt;"&amp;W28)*IF(X28&lt;0.5,Riskregister!$K$6+(Riskregister!$L$6-Riskregister!$K$6)*SQRT(X28/2),Riskregister!$L$6-(Riskregister!$L$6-Riskregister!$K$6)*SQRT((1-X28)/2)))</f>
        <v>0</v>
      </c>
      <c r="Z28" s="28">
        <f t="shared" ca="1" si="15"/>
        <v>0.38876087324026387</v>
      </c>
      <c r="AA28" s="28">
        <f t="shared" ca="1" si="15"/>
        <v>0.65179680826267372</v>
      </c>
      <c r="AB28" s="28">
        <f ca="1">IF(Riskregister!$E$7="",0,COUNTIF(BH$4:BH$53,"&lt;"&amp;Z28)*IF(AA28&lt;0.5,Riskregister!$K$7+(Riskregister!$L$7-Riskregister!$K$7)*SQRT(AA28/2),Riskregister!$L$7-(Riskregister!$L$7-Riskregister!$K$7)*SQRT((1-AA28)/2)))</f>
        <v>0</v>
      </c>
      <c r="AC28" s="28">
        <f t="shared" ca="1" si="16"/>
        <v>0.92345535073701601</v>
      </c>
      <c r="AD28" s="28">
        <f t="shared" ca="1" si="16"/>
        <v>2.1435787439500142E-2</v>
      </c>
      <c r="AE28" s="28">
        <f ca="1">IF(Riskregister!$E$8="",0,COUNTIF(BI$4:BI$53,"&lt;"&amp;AC28)*IF(AD28&lt;0.5,Riskregister!$K$8+(Riskregister!$L$8-Riskregister!$K$8)*SQRT(AD28/2),Riskregister!$L$8-(Riskregister!$L$8-Riskregister!$K$8)*SQRT((1-AD28)/2)))</f>
        <v>0</v>
      </c>
      <c r="AF28" s="28">
        <f t="shared" ca="1" si="17"/>
        <v>0.47994643516923052</v>
      </c>
      <c r="AG28" s="28">
        <f t="shared" ca="1" si="17"/>
        <v>0.48426084012820692</v>
      </c>
      <c r="AH28" s="28">
        <f>IF(Riskregister!$E$9="",0,COUNTIF(BJ$4:BJ$53,"&lt;"&amp;AF28)*IF(AG28&lt;0.5,Riskregister!$K$9+(Riskregister!$L$9-Riskregister!$K$9)*SQRT(AG28/2),Riskregister!$L$9-(Riskregister!$L$9-Riskregister!$K$9)*SQRT((1-AG28)/2)))</f>
        <v>0</v>
      </c>
      <c r="AI28" s="28">
        <f t="shared" ca="1" si="18"/>
        <v>0.60972778860855903</v>
      </c>
      <c r="AJ28" s="28">
        <f t="shared" ca="1" si="18"/>
        <v>0.28772002979998657</v>
      </c>
      <c r="AK28" s="28">
        <f>IF(Riskregister!$E$10="",0,COUNTIF(BK$4:BK$53,"&lt;"&amp;AI28)*IF(AJ28&lt;0.5,Riskregister!$K$10+(Riskregister!$L$10-Riskregister!$K$10)*SQRT(AJ28/2),Riskregister!$L$10-(Riskregister!$L$10-Riskregister!$K$10)*SQRT((1-AJ28)/2)))</f>
        <v>0</v>
      </c>
      <c r="AL28" s="28">
        <f t="shared" ca="1" si="19"/>
        <v>0.7541487121911552</v>
      </c>
      <c r="AM28" s="28">
        <f t="shared" ca="1" si="19"/>
        <v>0.2038987180416626</v>
      </c>
      <c r="AN28" s="28">
        <f>IF(Riskregister!$E$11="",0,COUNTIF(BL$4:BL$53,"&lt;"&amp;AL28)*IF(AM28&lt;0.5,Riskregister!$K$11+(Riskregister!$L$11-Riskregister!$K$11)*SQRT(AM28/2),Riskregister!$L$11-(Riskregister!$L$11-Riskregister!$K$11)*SQRT((1-AM28)/2)))</f>
        <v>0</v>
      </c>
      <c r="AO28" s="28">
        <f t="shared" ca="1" si="20"/>
        <v>0.63222287701926994</v>
      </c>
      <c r="AP28" s="28">
        <f t="shared" ca="1" si="20"/>
        <v>0.27381501460400015</v>
      </c>
      <c r="AQ28" s="28">
        <f>IF(Riskregister!$E$12="",0,COUNTIF(BM$4:BM$53,"&lt;"&amp;AO28)*IF(AP28&lt;0.5,Riskregister!$K$12+(Riskregister!$L$12-Riskregister!$K$12)*SQRT(AP28/2),Riskregister!$L$12-(Riskregister!$L$12-Riskregister!$K$12)*SQRT((1-AP28)/2)))</f>
        <v>0</v>
      </c>
      <c r="AR28" s="28">
        <f t="shared" ca="1" si="21"/>
        <v>0.61239540490346778</v>
      </c>
      <c r="AS28" s="28">
        <f t="shared" ca="1" si="21"/>
        <v>0.98311911553915288</v>
      </c>
      <c r="AT28" s="28">
        <f>IF(Riskregister!$E$13="",0,COUNTIF(BN$4:BN$53,"&lt;"&amp;AR28)*IF(AS28&lt;0.5,Riskregister!$K$13+(Riskregister!$L$13-Riskregister!$K$13)*SQRT(AS28/2),Riskregister!$L$13-(Riskregister!$L$13-Riskregister!$K$13)*SQRT((1-AS28)/2)))</f>
        <v>0</v>
      </c>
      <c r="AU28" s="28">
        <f t="shared" ca="1" si="22"/>
        <v>0.14039848670603772</v>
      </c>
      <c r="AV28" s="28">
        <f t="shared" ca="1" si="22"/>
        <v>0.78190069298321552</v>
      </c>
      <c r="AW28" s="28">
        <f>IF(Riskregister!$E$14="",0,COUNTIF(BO$4:BO$53,"&lt;"&amp;AU28)*IF(AV28&lt;0.5,Riskregister!$K$14+(Riskregister!$L$14-Riskregister!$K$14)*SQRT(AV28/2),Riskregister!$L$14-(Riskregister!$L$14-Riskregister!$K$14)*SQRT((1-AV28)/2)))</f>
        <v>0</v>
      </c>
      <c r="AX28" s="28">
        <f t="shared" ca="1" si="23"/>
        <v>0.69634064385208316</v>
      </c>
      <c r="AY28" s="28">
        <f t="shared" ca="1" si="23"/>
        <v>4.0776080475977139E-2</v>
      </c>
      <c r="AZ28" s="28">
        <f>IF(Riskregister!$E$15="",0,COUNTIF(BP$4:BP$53,"&lt;"&amp;AX28)*IF(AY28&lt;0.5,Riskregister!$K$15+(Riskregister!$L$15-Riskregister!$K$15)*SQRT(AY28/2),Riskregister!$L$15-(Riskregister!$L$15-Riskregister!$K$15)*SQRT((1-AY28)/2)))</f>
        <v>0</v>
      </c>
      <c r="BA28" s="28">
        <f t="shared" ca="1" si="24"/>
        <v>0.4881189383113983</v>
      </c>
      <c r="BB28" s="28">
        <f t="shared" ca="1" si="24"/>
        <v>0.55557441258941387</v>
      </c>
      <c r="BC28" s="28">
        <f>IF(Riskregister!$E$16="",0,COUNTIF(BQ$4:BQ$53,"&lt;"&amp;BA28)*IF(BB28&lt;0.5,Riskregister!$K$16+(Riskregister!$L$16-Riskregister!$K$16)*SQRT(BB28/2),Riskregister!$L$16-(Riskregister!$L$16-Riskregister!$K$16)*SQRT((1-BB28)/2)))</f>
        <v>0</v>
      </c>
      <c r="BD28" s="28">
        <f t="shared" ca="1" si="12"/>
        <v>0</v>
      </c>
      <c r="BF28">
        <f>IF(Riskregister!$E$5="","",_xlfn.POISSON.DIST(ROW()-4,Riskregister!$E$5*Riskregister!$H$5,TRUE()))</f>
        <v>1</v>
      </c>
      <c r="BG28">
        <f>IF(Riskregister!$E$6="","",_xlfn.POISSON.DIST(ROW()-4,Riskregister!$E$6*Riskregister!$H$6,TRUE()))</f>
        <v>1</v>
      </c>
      <c r="BH28">
        <f>IF(Riskregister!$E$7="","",_xlfn.POISSON.DIST(ROW()-4,Riskregister!$E$7*Riskregister!$H$7,TRUE()))</f>
        <v>1</v>
      </c>
      <c r="BI28">
        <f>IF(Riskregister!$E$8="","",_xlfn.POISSON.DIST(ROW()-4,Riskregister!$E$8*Riskregister!$H$8,TRUE()))</f>
        <v>1</v>
      </c>
      <c r="BJ28" t="str">
        <f>IF(Riskregister!$E$9="","",_xlfn.POISSON.DIST(ROW()-4,Riskregister!$E$9*Riskregister!$H$9,TRUE()))</f>
        <v/>
      </c>
      <c r="BK28" t="str">
        <f>IF(Riskregister!$E$10="","",_xlfn.POISSON.DIST(ROW()-4,Riskregister!$E$10*Riskregister!$H$10,TRUE()))</f>
        <v/>
      </c>
      <c r="BL28" t="str">
        <f>IF(Riskregister!$E$11="","",_xlfn.POISSON.DIST(ROW()-4,Riskregister!$E$11*Riskregister!$H$11,TRUE()))</f>
        <v/>
      </c>
      <c r="BM28" t="str">
        <f>IF(Riskregister!$E$12="","",_xlfn.POISSON.DIST(ROW()-4,Riskregister!$E$12*Riskregister!$H$12,TRUE()))</f>
        <v/>
      </c>
      <c r="BN28" t="str">
        <f>IF(Riskregister!$E$13="","",_xlfn.POISSON.DIST(ROW()-4,Riskregister!$E$13*Riskregister!$H$13,TRUE()))</f>
        <v/>
      </c>
      <c r="BO28" t="str">
        <f>IF(Riskregister!$E$14="","",_xlfn.POISSON.DIST(ROW()-4,Riskregister!$E$14*Riskregister!$H$14,TRUE()))</f>
        <v/>
      </c>
      <c r="BP28" t="str">
        <f>IF(Riskregister!$E$15="","",_xlfn.POISSON.DIST(ROW()-4,Riskregister!$E$15*Riskregister!$H$15,TRUE()))</f>
        <v/>
      </c>
      <c r="BQ28" t="str">
        <f>IF(Riskregister!$E$16="","",_xlfn.POISSON.DIST(ROW()-4,Riskregister!$E$16*Riskregister!$H$16,TRUE()))</f>
        <v/>
      </c>
    </row>
    <row r="29" spans="2:69" ht="15" customHeight="1" x14ac:dyDescent="0.35">
      <c r="B29" s="40" t="s">
        <v>40</v>
      </c>
      <c r="C29" s="41">
        <f ca="1">_xlfn.PERCENTILE.INC(BD4:BD2003,0.9)</f>
        <v>2230534.1750263744</v>
      </c>
      <c r="T29" s="28">
        <f t="shared" ca="1" si="13"/>
        <v>0.41883548959101669</v>
      </c>
      <c r="U29" s="28">
        <f t="shared" ca="1" si="13"/>
        <v>0.98514479507414909</v>
      </c>
      <c r="V29" s="28">
        <f ca="1">IF(Riskregister!$E$5="",0,COUNTIF(BF$4:BF$53,"&lt;"&amp;T29)*IF(U29&lt;0.5,Riskregister!$K$5+(Riskregister!$L$5-Riskregister!$K$5)*SQRT(U29/2),Riskregister!$L$5-(Riskregister!$L$5-Riskregister!$K$5)*SQRT((1-U29)/2)))</f>
        <v>0</v>
      </c>
      <c r="W29" s="28">
        <f t="shared" ca="1" si="14"/>
        <v>0.62090041899520743</v>
      </c>
      <c r="X29" s="28">
        <f t="shared" ca="1" si="14"/>
        <v>5.0403329131782137E-2</v>
      </c>
      <c r="Y29" s="28">
        <f ca="1">IF(Riskregister!$E$6="",0,COUNTIF(BG$4:BG$53,"&lt;"&amp;W29)*IF(X29&lt;0.5,Riskregister!$K$6+(Riskregister!$L$6-Riskregister!$K$6)*SQRT(X29/2),Riskregister!$L$6-(Riskregister!$L$6-Riskregister!$K$6)*SQRT((1-X29)/2)))</f>
        <v>485750.57864068635</v>
      </c>
      <c r="Z29" s="28">
        <f t="shared" ca="1" si="15"/>
        <v>0.24678845728559784</v>
      </c>
      <c r="AA29" s="28">
        <f t="shared" ca="1" si="15"/>
        <v>0.5363012585469088</v>
      </c>
      <c r="AB29" s="28">
        <f ca="1">IF(Riskregister!$E$7="",0,COUNTIF(BH$4:BH$53,"&lt;"&amp;Z29)*IF(AA29&lt;0.5,Riskregister!$K$7+(Riskregister!$L$7-Riskregister!$K$7)*SQRT(AA29/2),Riskregister!$L$7-(Riskregister!$L$7-Riskregister!$K$7)*SQRT((1-AA29)/2)))</f>
        <v>0</v>
      </c>
      <c r="AC29" s="28">
        <f t="shared" ca="1" si="16"/>
        <v>0.46554280458200759</v>
      </c>
      <c r="AD29" s="28">
        <f t="shared" ca="1" si="16"/>
        <v>0.49820549829494531</v>
      </c>
      <c r="AE29" s="28">
        <f ca="1">IF(Riskregister!$E$8="",0,COUNTIF(BI$4:BI$53,"&lt;"&amp;AC29)*IF(AD29&lt;0.5,Riskregister!$K$8+(Riskregister!$L$8-Riskregister!$K$8)*SQRT(AD29/2),Riskregister!$L$8-(Riskregister!$L$8-Riskregister!$K$8)*SQRT((1-AD29)/2)))</f>
        <v>0</v>
      </c>
      <c r="AF29" s="28">
        <f t="shared" ca="1" si="17"/>
        <v>0.16475153381648289</v>
      </c>
      <c r="AG29" s="28">
        <f t="shared" ca="1" si="17"/>
        <v>0.41880457910969382</v>
      </c>
      <c r="AH29" s="28">
        <f>IF(Riskregister!$E$9="",0,COUNTIF(BJ$4:BJ$53,"&lt;"&amp;AF29)*IF(AG29&lt;0.5,Riskregister!$K$9+(Riskregister!$L$9-Riskregister!$K$9)*SQRT(AG29/2),Riskregister!$L$9-(Riskregister!$L$9-Riskregister!$K$9)*SQRT((1-AG29)/2)))</f>
        <v>0</v>
      </c>
      <c r="AI29" s="28">
        <f t="shared" ca="1" si="18"/>
        <v>0.47883925680846662</v>
      </c>
      <c r="AJ29" s="28">
        <f t="shared" ca="1" si="18"/>
        <v>0.39818191294627503</v>
      </c>
      <c r="AK29" s="28">
        <f>IF(Riskregister!$E$10="",0,COUNTIF(BK$4:BK$53,"&lt;"&amp;AI29)*IF(AJ29&lt;0.5,Riskregister!$K$10+(Riskregister!$L$10-Riskregister!$K$10)*SQRT(AJ29/2),Riskregister!$L$10-(Riskregister!$L$10-Riskregister!$K$10)*SQRT((1-AJ29)/2)))</f>
        <v>0</v>
      </c>
      <c r="AL29" s="28">
        <f t="shared" ca="1" si="19"/>
        <v>0.49804244658878272</v>
      </c>
      <c r="AM29" s="28">
        <f t="shared" ca="1" si="19"/>
        <v>0.42667406931889196</v>
      </c>
      <c r="AN29" s="28">
        <f>IF(Riskregister!$E$11="",0,COUNTIF(BL$4:BL$53,"&lt;"&amp;AL29)*IF(AM29&lt;0.5,Riskregister!$K$11+(Riskregister!$L$11-Riskregister!$K$11)*SQRT(AM29/2),Riskregister!$L$11-(Riskregister!$L$11-Riskregister!$K$11)*SQRT((1-AM29)/2)))</f>
        <v>0</v>
      </c>
      <c r="AO29" s="28">
        <f t="shared" ca="1" si="20"/>
        <v>0.45417950952186092</v>
      </c>
      <c r="AP29" s="28">
        <f t="shared" ca="1" si="20"/>
        <v>0.59211234689061232</v>
      </c>
      <c r="AQ29" s="28">
        <f>IF(Riskregister!$E$12="",0,COUNTIF(BM$4:BM$53,"&lt;"&amp;AO29)*IF(AP29&lt;0.5,Riskregister!$K$12+(Riskregister!$L$12-Riskregister!$K$12)*SQRT(AP29/2),Riskregister!$L$12-(Riskregister!$L$12-Riskregister!$K$12)*SQRT((1-AP29)/2)))</f>
        <v>0</v>
      </c>
      <c r="AR29" s="28">
        <f t="shared" ca="1" si="21"/>
        <v>0.66762782921664798</v>
      </c>
      <c r="AS29" s="28">
        <f t="shared" ca="1" si="21"/>
        <v>0.73156342460783186</v>
      </c>
      <c r="AT29" s="28">
        <f>IF(Riskregister!$E$13="",0,COUNTIF(BN$4:BN$53,"&lt;"&amp;AR29)*IF(AS29&lt;0.5,Riskregister!$K$13+(Riskregister!$L$13-Riskregister!$K$13)*SQRT(AS29/2),Riskregister!$L$13-(Riskregister!$L$13-Riskregister!$K$13)*SQRT((1-AS29)/2)))</f>
        <v>0</v>
      </c>
      <c r="AU29" s="28">
        <f t="shared" ca="1" si="22"/>
        <v>0.16034349666012915</v>
      </c>
      <c r="AV29" s="28">
        <f t="shared" ca="1" si="22"/>
        <v>0.31905139526289961</v>
      </c>
      <c r="AW29" s="28">
        <f>IF(Riskregister!$E$14="",0,COUNTIF(BO$4:BO$53,"&lt;"&amp;AU29)*IF(AV29&lt;0.5,Riskregister!$K$14+(Riskregister!$L$14-Riskregister!$K$14)*SQRT(AV29/2),Riskregister!$L$14-(Riskregister!$L$14-Riskregister!$K$14)*SQRT((1-AV29)/2)))</f>
        <v>0</v>
      </c>
      <c r="AX29" s="28">
        <f t="shared" ca="1" si="23"/>
        <v>0.56026027321062744</v>
      </c>
      <c r="AY29" s="28">
        <f t="shared" ca="1" si="23"/>
        <v>0.51044702032009759</v>
      </c>
      <c r="AZ29" s="28">
        <f>IF(Riskregister!$E$15="",0,COUNTIF(BP$4:BP$53,"&lt;"&amp;AX29)*IF(AY29&lt;0.5,Riskregister!$K$15+(Riskregister!$L$15-Riskregister!$K$15)*SQRT(AY29/2),Riskregister!$L$15-(Riskregister!$L$15-Riskregister!$K$15)*SQRT((1-AY29)/2)))</f>
        <v>0</v>
      </c>
      <c r="BA29" s="28">
        <f t="shared" ca="1" si="24"/>
        <v>0.84137760454104737</v>
      </c>
      <c r="BB29" s="28">
        <f t="shared" ca="1" si="24"/>
        <v>0.76663024889023634</v>
      </c>
      <c r="BC29" s="28">
        <f>IF(Riskregister!$E$16="",0,COUNTIF(BQ$4:BQ$53,"&lt;"&amp;BA29)*IF(BB29&lt;0.5,Riskregister!$K$16+(Riskregister!$L$16-Riskregister!$K$16)*SQRT(BB29/2),Riskregister!$L$16-(Riskregister!$L$16-Riskregister!$K$16)*SQRT((1-BB29)/2)))</f>
        <v>0</v>
      </c>
      <c r="BD29" s="28">
        <f t="shared" ca="1" si="12"/>
        <v>485750.57864068635</v>
      </c>
      <c r="BF29">
        <f>IF(Riskregister!$E$5="","",_xlfn.POISSON.DIST(ROW()-4,Riskregister!$E$5*Riskregister!$H$5,TRUE()))</f>
        <v>1</v>
      </c>
      <c r="BG29">
        <f>IF(Riskregister!$E$6="","",_xlfn.POISSON.DIST(ROW()-4,Riskregister!$E$6*Riskregister!$H$6,TRUE()))</f>
        <v>1</v>
      </c>
      <c r="BH29">
        <f>IF(Riskregister!$E$7="","",_xlfn.POISSON.DIST(ROW()-4,Riskregister!$E$7*Riskregister!$H$7,TRUE()))</f>
        <v>1</v>
      </c>
      <c r="BI29">
        <f>IF(Riskregister!$E$8="","",_xlfn.POISSON.DIST(ROW()-4,Riskregister!$E$8*Riskregister!$H$8,TRUE()))</f>
        <v>1</v>
      </c>
      <c r="BJ29" t="str">
        <f>IF(Riskregister!$E$9="","",_xlfn.POISSON.DIST(ROW()-4,Riskregister!$E$9*Riskregister!$H$9,TRUE()))</f>
        <v/>
      </c>
      <c r="BK29" t="str">
        <f>IF(Riskregister!$E$10="","",_xlfn.POISSON.DIST(ROW()-4,Riskregister!$E$10*Riskregister!$H$10,TRUE()))</f>
        <v/>
      </c>
      <c r="BL29" t="str">
        <f>IF(Riskregister!$E$11="","",_xlfn.POISSON.DIST(ROW()-4,Riskregister!$E$11*Riskregister!$H$11,TRUE()))</f>
        <v/>
      </c>
      <c r="BM29" t="str">
        <f>IF(Riskregister!$E$12="","",_xlfn.POISSON.DIST(ROW()-4,Riskregister!$E$12*Riskregister!$H$12,TRUE()))</f>
        <v/>
      </c>
      <c r="BN29" t="str">
        <f>IF(Riskregister!$E$13="","",_xlfn.POISSON.DIST(ROW()-4,Riskregister!$E$13*Riskregister!$H$13,TRUE()))</f>
        <v/>
      </c>
      <c r="BO29" t="str">
        <f>IF(Riskregister!$E$14="","",_xlfn.POISSON.DIST(ROW()-4,Riskregister!$E$14*Riskregister!$H$14,TRUE()))</f>
        <v/>
      </c>
      <c r="BP29" t="str">
        <f>IF(Riskregister!$E$15="","",_xlfn.POISSON.DIST(ROW()-4,Riskregister!$E$15*Riskregister!$H$15,TRUE()))</f>
        <v/>
      </c>
      <c r="BQ29" t="str">
        <f>IF(Riskregister!$E$16="","",_xlfn.POISSON.DIST(ROW()-4,Riskregister!$E$16*Riskregister!$H$16,TRUE()))</f>
        <v/>
      </c>
    </row>
    <row r="30" spans="2:69" ht="15" customHeight="1" x14ac:dyDescent="0.35">
      <c r="B30" s="40" t="s">
        <v>41</v>
      </c>
      <c r="C30" s="41">
        <f ca="1">_xlfn.PERCENTILE.INC(BD4:BD2003,0.95)</f>
        <v>3078991.1923217084</v>
      </c>
      <c r="T30" s="28">
        <f t="shared" ca="1" si="13"/>
        <v>0.8410776375786958</v>
      </c>
      <c r="U30" s="28">
        <f t="shared" ca="1" si="13"/>
        <v>0.82887829915494948</v>
      </c>
      <c r="V30" s="28">
        <f ca="1">IF(Riskregister!$E$5="",0,COUNTIF(BF$4:BF$53,"&lt;"&amp;T30)*IF(U30&lt;0.5,Riskregister!$K$5+(Riskregister!$L$5-Riskregister!$K$5)*SQRT(U30/2),Riskregister!$L$5-(Riskregister!$L$5-Riskregister!$K$5)*SQRT((1-U30)/2)))</f>
        <v>468371.46126101166</v>
      </c>
      <c r="W30" s="28">
        <f t="shared" ca="1" si="14"/>
        <v>0.77249817062707793</v>
      </c>
      <c r="X30" s="28">
        <f t="shared" ca="1" si="14"/>
        <v>0.4621364236034019</v>
      </c>
      <c r="Y30" s="28">
        <f ca="1">IF(Riskregister!$E$6="",0,COUNTIF(BG$4:BG$53,"&lt;"&amp;W30)*IF(X30&lt;0.5,Riskregister!$K$6+(Riskregister!$L$6-Riskregister!$K$6)*SQRT(X30/2),Riskregister!$L$6-(Riskregister!$L$6-Riskregister!$K$6)*SQRT((1-X30)/2)))</f>
        <v>1065251.9900222775</v>
      </c>
      <c r="Z30" s="28">
        <f t="shared" ca="1" si="15"/>
        <v>0.81256066918714265</v>
      </c>
      <c r="AA30" s="28">
        <f t="shared" ca="1" si="15"/>
        <v>0.74451324129312701</v>
      </c>
      <c r="AB30" s="28">
        <f ca="1">IF(Riskregister!$E$7="",0,COUNTIF(BH$4:BH$53,"&lt;"&amp;Z30)*IF(AA30&lt;0.5,Riskregister!$K$7+(Riskregister!$L$7-Riskregister!$K$7)*SQRT(AA30/2),Riskregister!$L$7-(Riskregister!$L$7-Riskregister!$K$7)*SQRT((1-AA30)/2)))</f>
        <v>274905.77962673106</v>
      </c>
      <c r="AC30" s="28">
        <f t="shared" ca="1" si="16"/>
        <v>0.74043427597478206</v>
      </c>
      <c r="AD30" s="28">
        <f t="shared" ca="1" si="16"/>
        <v>0.33523484640965939</v>
      </c>
      <c r="AE30" s="28">
        <f ca="1">IF(Riskregister!$E$8="",0,COUNTIF(BI$4:BI$53,"&lt;"&amp;AC30)*IF(AD30&lt;0.5,Riskregister!$K$8+(Riskregister!$L$8-Riskregister!$K$8)*SQRT(AD30/2),Riskregister!$L$8-(Riskregister!$L$8-Riskregister!$K$8)*SQRT((1-AD30)/2)))</f>
        <v>0</v>
      </c>
      <c r="AF30" s="28">
        <f t="shared" ca="1" si="17"/>
        <v>0.31698574006569713</v>
      </c>
      <c r="AG30" s="28">
        <f t="shared" ca="1" si="17"/>
        <v>2.9260193473098273E-2</v>
      </c>
      <c r="AH30" s="28">
        <f>IF(Riskregister!$E$9="",0,COUNTIF(BJ$4:BJ$53,"&lt;"&amp;AF30)*IF(AG30&lt;0.5,Riskregister!$K$9+(Riskregister!$L$9-Riskregister!$K$9)*SQRT(AG30/2),Riskregister!$L$9-(Riskregister!$L$9-Riskregister!$K$9)*SQRT((1-AG30)/2)))</f>
        <v>0</v>
      </c>
      <c r="AI30" s="28">
        <f t="shared" ca="1" si="18"/>
        <v>0.1600426112659834</v>
      </c>
      <c r="AJ30" s="28">
        <f t="shared" ca="1" si="18"/>
        <v>0.94170085333952969</v>
      </c>
      <c r="AK30" s="28">
        <f>IF(Riskregister!$E$10="",0,COUNTIF(BK$4:BK$53,"&lt;"&amp;AI30)*IF(AJ30&lt;0.5,Riskregister!$K$10+(Riskregister!$L$10-Riskregister!$K$10)*SQRT(AJ30/2),Riskregister!$L$10-(Riskregister!$L$10-Riskregister!$K$10)*SQRT((1-AJ30)/2)))</f>
        <v>0</v>
      </c>
      <c r="AL30" s="28">
        <f t="shared" ca="1" si="19"/>
        <v>0.14559430401466489</v>
      </c>
      <c r="AM30" s="28">
        <f t="shared" ca="1" si="19"/>
        <v>0.298641081809218</v>
      </c>
      <c r="AN30" s="28">
        <f>IF(Riskregister!$E$11="",0,COUNTIF(BL$4:BL$53,"&lt;"&amp;AL30)*IF(AM30&lt;0.5,Riskregister!$K$11+(Riskregister!$L$11-Riskregister!$K$11)*SQRT(AM30/2),Riskregister!$L$11-(Riskregister!$L$11-Riskregister!$K$11)*SQRT((1-AM30)/2)))</f>
        <v>0</v>
      </c>
      <c r="AO30" s="28">
        <f t="shared" ca="1" si="20"/>
        <v>8.734320179355437E-2</v>
      </c>
      <c r="AP30" s="28">
        <f t="shared" ca="1" si="20"/>
        <v>0.14258677432364875</v>
      </c>
      <c r="AQ30" s="28">
        <f>IF(Riskregister!$E$12="",0,COUNTIF(BM$4:BM$53,"&lt;"&amp;AO30)*IF(AP30&lt;0.5,Riskregister!$K$12+(Riskregister!$L$12-Riskregister!$K$12)*SQRT(AP30/2),Riskregister!$L$12-(Riskregister!$L$12-Riskregister!$K$12)*SQRT((1-AP30)/2)))</f>
        <v>0</v>
      </c>
      <c r="AR30" s="28">
        <f t="shared" ca="1" si="21"/>
        <v>0.60951454825674867</v>
      </c>
      <c r="AS30" s="28">
        <f t="shared" ca="1" si="21"/>
        <v>0.46152151252494289</v>
      </c>
      <c r="AT30" s="28">
        <f>IF(Riskregister!$E$13="",0,COUNTIF(BN$4:BN$53,"&lt;"&amp;AR30)*IF(AS30&lt;0.5,Riskregister!$K$13+(Riskregister!$L$13-Riskregister!$K$13)*SQRT(AS30/2),Riskregister!$L$13-(Riskregister!$L$13-Riskregister!$K$13)*SQRT((1-AS30)/2)))</f>
        <v>0</v>
      </c>
      <c r="AU30" s="28">
        <f t="shared" ca="1" si="22"/>
        <v>0.45996184513087279</v>
      </c>
      <c r="AV30" s="28">
        <f t="shared" ca="1" si="22"/>
        <v>0.50680545024396051</v>
      </c>
      <c r="AW30" s="28">
        <f>IF(Riskregister!$E$14="",0,COUNTIF(BO$4:BO$53,"&lt;"&amp;AU30)*IF(AV30&lt;0.5,Riskregister!$K$14+(Riskregister!$L$14-Riskregister!$K$14)*SQRT(AV30/2),Riskregister!$L$14-(Riskregister!$L$14-Riskregister!$K$14)*SQRT((1-AV30)/2)))</f>
        <v>0</v>
      </c>
      <c r="AX30" s="28">
        <f t="shared" ca="1" si="23"/>
        <v>0.47576880436432201</v>
      </c>
      <c r="AY30" s="28">
        <f t="shared" ca="1" si="23"/>
        <v>0.3149450738246462</v>
      </c>
      <c r="AZ30" s="28">
        <f>IF(Riskregister!$E$15="",0,COUNTIF(BP$4:BP$53,"&lt;"&amp;AX30)*IF(AY30&lt;0.5,Riskregister!$K$15+(Riskregister!$L$15-Riskregister!$K$15)*SQRT(AY30/2),Riskregister!$L$15-(Riskregister!$L$15-Riskregister!$K$15)*SQRT((1-AY30)/2)))</f>
        <v>0</v>
      </c>
      <c r="BA30" s="28">
        <f t="shared" ca="1" si="24"/>
        <v>0.66999856794683899</v>
      </c>
      <c r="BB30" s="28">
        <f t="shared" ca="1" si="24"/>
        <v>8.1035056868086208E-3</v>
      </c>
      <c r="BC30" s="28">
        <f>IF(Riskregister!$E$16="",0,COUNTIF(BQ$4:BQ$53,"&lt;"&amp;BA30)*IF(BB30&lt;0.5,Riskregister!$K$16+(Riskregister!$L$16-Riskregister!$K$16)*SQRT(BB30/2),Riskregister!$L$16-(Riskregister!$L$16-Riskregister!$K$16)*SQRT((1-BB30)/2)))</f>
        <v>0</v>
      </c>
      <c r="BD30" s="28">
        <f t="shared" ca="1" si="12"/>
        <v>1808529.2309100202</v>
      </c>
      <c r="BF30">
        <f>IF(Riskregister!$E$5="","",_xlfn.POISSON.DIST(ROW()-4,Riskregister!$E$5*Riskregister!$H$5,TRUE()))</f>
        <v>1</v>
      </c>
      <c r="BG30">
        <f>IF(Riskregister!$E$6="","",_xlfn.POISSON.DIST(ROW()-4,Riskregister!$E$6*Riskregister!$H$6,TRUE()))</f>
        <v>1</v>
      </c>
      <c r="BH30">
        <f>IF(Riskregister!$E$7="","",_xlfn.POISSON.DIST(ROW()-4,Riskregister!$E$7*Riskregister!$H$7,TRUE()))</f>
        <v>1</v>
      </c>
      <c r="BI30">
        <f>IF(Riskregister!$E$8="","",_xlfn.POISSON.DIST(ROW()-4,Riskregister!$E$8*Riskregister!$H$8,TRUE()))</f>
        <v>1</v>
      </c>
      <c r="BJ30" t="str">
        <f>IF(Riskregister!$E$9="","",_xlfn.POISSON.DIST(ROW()-4,Riskregister!$E$9*Riskregister!$H$9,TRUE()))</f>
        <v/>
      </c>
      <c r="BK30" t="str">
        <f>IF(Riskregister!$E$10="","",_xlfn.POISSON.DIST(ROW()-4,Riskregister!$E$10*Riskregister!$H$10,TRUE()))</f>
        <v/>
      </c>
      <c r="BL30" t="str">
        <f>IF(Riskregister!$E$11="","",_xlfn.POISSON.DIST(ROW()-4,Riskregister!$E$11*Riskregister!$H$11,TRUE()))</f>
        <v/>
      </c>
      <c r="BM30" t="str">
        <f>IF(Riskregister!$E$12="","",_xlfn.POISSON.DIST(ROW()-4,Riskregister!$E$12*Riskregister!$H$12,TRUE()))</f>
        <v/>
      </c>
      <c r="BN30" t="str">
        <f>IF(Riskregister!$E$13="","",_xlfn.POISSON.DIST(ROW()-4,Riskregister!$E$13*Riskregister!$H$13,TRUE()))</f>
        <v/>
      </c>
      <c r="BO30" t="str">
        <f>IF(Riskregister!$E$14="","",_xlfn.POISSON.DIST(ROW()-4,Riskregister!$E$14*Riskregister!$H$14,TRUE()))</f>
        <v/>
      </c>
      <c r="BP30" t="str">
        <f>IF(Riskregister!$E$15="","",_xlfn.POISSON.DIST(ROW()-4,Riskregister!$E$15*Riskregister!$H$15,TRUE()))</f>
        <v/>
      </c>
      <c r="BQ30" t="str">
        <f>IF(Riskregister!$E$16="","",_xlfn.POISSON.DIST(ROW()-4,Riskregister!$E$16*Riskregister!$H$16,TRUE()))</f>
        <v/>
      </c>
    </row>
    <row r="31" spans="2:69" ht="15" customHeight="1" x14ac:dyDescent="0.35">
      <c r="B31" s="40" t="s">
        <v>42</v>
      </c>
      <c r="C31" s="41">
        <f ca="1">_xlfn.PERCENTILE.INC(BD4:BD2003,0.99)</f>
        <v>4759266.0024719546</v>
      </c>
      <c r="T31" s="28">
        <f t="shared" ca="1" si="13"/>
        <v>0.97818385658621632</v>
      </c>
      <c r="U31" s="28">
        <f t="shared" ca="1" si="13"/>
        <v>7.2351141001470443E-2</v>
      </c>
      <c r="V31" s="28">
        <f ca="1">IF(Riskregister!$E$5="",0,COUNTIF(BF$4:BF$53,"&lt;"&amp;T31)*IF(U31&lt;0.5,Riskregister!$K$5+(Riskregister!$L$5-Riskregister!$K$5)*SQRT(U31/2),Riskregister!$L$5-(Riskregister!$L$5-Riskregister!$K$5)*SQRT((1-U31)/2)))</f>
        <v>471178.88919371902</v>
      </c>
      <c r="W31" s="28">
        <f t="shared" ca="1" si="14"/>
        <v>0.3297171217746877</v>
      </c>
      <c r="X31" s="28">
        <f t="shared" ca="1" si="14"/>
        <v>0.11916984261429431</v>
      </c>
      <c r="Y31" s="28">
        <f ca="1">IF(Riskregister!$E$6="",0,COUNTIF(BG$4:BG$53,"&lt;"&amp;W31)*IF(X31&lt;0.5,Riskregister!$K$6+(Riskregister!$L$6-Riskregister!$K$6)*SQRT(X31/2),Riskregister!$L$6-(Riskregister!$L$6-Riskregister!$K$6)*SQRT((1-X31)/2)))</f>
        <v>0</v>
      </c>
      <c r="Z31" s="28">
        <f t="shared" ca="1" si="15"/>
        <v>0.53911966847902049</v>
      </c>
      <c r="AA31" s="28">
        <f t="shared" ca="1" si="15"/>
        <v>0.20988259203310444</v>
      </c>
      <c r="AB31" s="28">
        <f ca="1">IF(Riskregister!$E$7="",0,COUNTIF(BH$4:BH$53,"&lt;"&amp;Z31)*IF(AA31&lt;0.5,Riskregister!$K$7+(Riskregister!$L$7-Riskregister!$K$7)*SQRT(AA31/2),Riskregister!$L$7-(Riskregister!$L$7-Riskregister!$K$7)*SQRT((1-AA31)/2)))</f>
        <v>0</v>
      </c>
      <c r="AC31" s="28">
        <f t="shared" ca="1" si="16"/>
        <v>0.90030847533600855</v>
      </c>
      <c r="AD31" s="28">
        <f t="shared" ca="1" si="16"/>
        <v>0.43436648277758005</v>
      </c>
      <c r="AE31" s="28">
        <f ca="1">IF(Riskregister!$E$8="",0,COUNTIF(BI$4:BI$53,"&lt;"&amp;AC31)*IF(AD31&lt;0.5,Riskregister!$K$8+(Riskregister!$L$8-Riskregister!$K$8)*SQRT(AD31/2),Riskregister!$L$8-(Riskregister!$L$8-Riskregister!$K$8)*SQRT((1-AD31)/2)))</f>
        <v>0</v>
      </c>
      <c r="AF31" s="28">
        <f t="shared" ca="1" si="17"/>
        <v>0.90793253117308803</v>
      </c>
      <c r="AG31" s="28">
        <f t="shared" ca="1" si="17"/>
        <v>0.42711056658324575</v>
      </c>
      <c r="AH31" s="28">
        <f>IF(Riskregister!$E$9="",0,COUNTIF(BJ$4:BJ$53,"&lt;"&amp;AF31)*IF(AG31&lt;0.5,Riskregister!$K$9+(Riskregister!$L$9-Riskregister!$K$9)*SQRT(AG31/2),Riskregister!$L$9-(Riskregister!$L$9-Riskregister!$K$9)*SQRT((1-AG31)/2)))</f>
        <v>0</v>
      </c>
      <c r="AI31" s="28">
        <f t="shared" ca="1" si="18"/>
        <v>0.82772219675660352</v>
      </c>
      <c r="AJ31" s="28">
        <f t="shared" ca="1" si="18"/>
        <v>8.1471868380923906E-2</v>
      </c>
      <c r="AK31" s="28">
        <f>IF(Riskregister!$E$10="",0,COUNTIF(BK$4:BK$53,"&lt;"&amp;AI31)*IF(AJ31&lt;0.5,Riskregister!$K$10+(Riskregister!$L$10-Riskregister!$K$10)*SQRT(AJ31/2),Riskregister!$L$10-(Riskregister!$L$10-Riskregister!$K$10)*SQRT((1-AJ31)/2)))</f>
        <v>0</v>
      </c>
      <c r="AL31" s="28">
        <f t="shared" ca="1" si="19"/>
        <v>0.87838002060366416</v>
      </c>
      <c r="AM31" s="28">
        <f t="shared" ca="1" si="19"/>
        <v>0.96275187369142701</v>
      </c>
      <c r="AN31" s="28">
        <f>IF(Riskregister!$E$11="",0,COUNTIF(BL$4:BL$53,"&lt;"&amp;AL31)*IF(AM31&lt;0.5,Riskregister!$K$11+(Riskregister!$L$11-Riskregister!$K$11)*SQRT(AM31/2),Riskregister!$L$11-(Riskregister!$L$11-Riskregister!$K$11)*SQRT((1-AM31)/2)))</f>
        <v>0</v>
      </c>
      <c r="AO31" s="28">
        <f t="shared" ca="1" si="20"/>
        <v>0.26045637979578029</v>
      </c>
      <c r="AP31" s="28">
        <f t="shared" ca="1" si="20"/>
        <v>0.20813511372341476</v>
      </c>
      <c r="AQ31" s="28">
        <f>IF(Riskregister!$E$12="",0,COUNTIF(BM$4:BM$53,"&lt;"&amp;AO31)*IF(AP31&lt;0.5,Riskregister!$K$12+(Riskregister!$L$12-Riskregister!$K$12)*SQRT(AP31/2),Riskregister!$L$12-(Riskregister!$L$12-Riskregister!$K$12)*SQRT((1-AP31)/2)))</f>
        <v>0</v>
      </c>
      <c r="AR31" s="28">
        <f t="shared" ca="1" si="21"/>
        <v>0.67289255890428357</v>
      </c>
      <c r="AS31" s="28">
        <f t="shared" ca="1" si="21"/>
        <v>0.19017163542772486</v>
      </c>
      <c r="AT31" s="28">
        <f>IF(Riskregister!$E$13="",0,COUNTIF(BN$4:BN$53,"&lt;"&amp;AR31)*IF(AS31&lt;0.5,Riskregister!$K$13+(Riskregister!$L$13-Riskregister!$K$13)*SQRT(AS31/2),Riskregister!$L$13-(Riskregister!$L$13-Riskregister!$K$13)*SQRT((1-AS31)/2)))</f>
        <v>0</v>
      </c>
      <c r="AU31" s="28">
        <f t="shared" ca="1" si="22"/>
        <v>0.8131168941728486</v>
      </c>
      <c r="AV31" s="28">
        <f t="shared" ca="1" si="22"/>
        <v>8.2775855274263677E-2</v>
      </c>
      <c r="AW31" s="28">
        <f>IF(Riskregister!$E$14="",0,COUNTIF(BO$4:BO$53,"&lt;"&amp;AU31)*IF(AV31&lt;0.5,Riskregister!$K$14+(Riskregister!$L$14-Riskregister!$K$14)*SQRT(AV31/2),Riskregister!$L$14-(Riskregister!$L$14-Riskregister!$K$14)*SQRT((1-AV31)/2)))</f>
        <v>0</v>
      </c>
      <c r="AX31" s="28">
        <f t="shared" ca="1" si="23"/>
        <v>0.43075858241632936</v>
      </c>
      <c r="AY31" s="28">
        <f t="shared" ca="1" si="23"/>
        <v>1.3902388930873588E-2</v>
      </c>
      <c r="AZ31" s="28">
        <f>IF(Riskregister!$E$15="",0,COUNTIF(BP$4:BP$53,"&lt;"&amp;AX31)*IF(AY31&lt;0.5,Riskregister!$K$15+(Riskregister!$L$15-Riskregister!$K$15)*SQRT(AY31/2),Riskregister!$L$15-(Riskregister!$L$15-Riskregister!$K$15)*SQRT((1-AY31)/2)))</f>
        <v>0</v>
      </c>
      <c r="BA31" s="28">
        <f t="shared" ca="1" si="24"/>
        <v>0.20401314458783648</v>
      </c>
      <c r="BB31" s="28">
        <f t="shared" ca="1" si="24"/>
        <v>0.49817379739771328</v>
      </c>
      <c r="BC31" s="28">
        <f>IF(Riskregister!$E$16="",0,COUNTIF(BQ$4:BQ$53,"&lt;"&amp;BA31)*IF(BB31&lt;0.5,Riskregister!$K$16+(Riskregister!$L$16-Riskregister!$K$16)*SQRT(BB31/2),Riskregister!$L$16-(Riskregister!$L$16-Riskregister!$K$16)*SQRT((1-BB31)/2)))</f>
        <v>0</v>
      </c>
      <c r="BD31" s="28">
        <f t="shared" ca="1" si="12"/>
        <v>471178.88919371902</v>
      </c>
      <c r="BF31">
        <f>IF(Riskregister!$E$5="","",_xlfn.POISSON.DIST(ROW()-4,Riskregister!$E$5*Riskregister!$H$5,TRUE()))</f>
        <v>1</v>
      </c>
      <c r="BG31">
        <f>IF(Riskregister!$E$6="","",_xlfn.POISSON.DIST(ROW()-4,Riskregister!$E$6*Riskregister!$H$6,TRUE()))</f>
        <v>1</v>
      </c>
      <c r="BH31">
        <f>IF(Riskregister!$E$7="","",_xlfn.POISSON.DIST(ROW()-4,Riskregister!$E$7*Riskregister!$H$7,TRUE()))</f>
        <v>1</v>
      </c>
      <c r="BI31">
        <f>IF(Riskregister!$E$8="","",_xlfn.POISSON.DIST(ROW()-4,Riskregister!$E$8*Riskregister!$H$8,TRUE()))</f>
        <v>1</v>
      </c>
      <c r="BJ31" t="str">
        <f>IF(Riskregister!$E$9="","",_xlfn.POISSON.DIST(ROW()-4,Riskregister!$E$9*Riskregister!$H$9,TRUE()))</f>
        <v/>
      </c>
      <c r="BK31" t="str">
        <f>IF(Riskregister!$E$10="","",_xlfn.POISSON.DIST(ROW()-4,Riskregister!$E$10*Riskregister!$H$10,TRUE()))</f>
        <v/>
      </c>
      <c r="BL31" t="str">
        <f>IF(Riskregister!$E$11="","",_xlfn.POISSON.DIST(ROW()-4,Riskregister!$E$11*Riskregister!$H$11,TRUE()))</f>
        <v/>
      </c>
      <c r="BM31" t="str">
        <f>IF(Riskregister!$E$12="","",_xlfn.POISSON.DIST(ROW()-4,Riskregister!$E$12*Riskregister!$H$12,TRUE()))</f>
        <v/>
      </c>
      <c r="BN31" t="str">
        <f>IF(Riskregister!$E$13="","",_xlfn.POISSON.DIST(ROW()-4,Riskregister!$E$13*Riskregister!$H$13,TRUE()))</f>
        <v/>
      </c>
      <c r="BO31" t="str">
        <f>IF(Riskregister!$E$14="","",_xlfn.POISSON.DIST(ROW()-4,Riskregister!$E$14*Riskregister!$H$14,TRUE()))</f>
        <v/>
      </c>
      <c r="BP31" t="str">
        <f>IF(Riskregister!$E$15="","",_xlfn.POISSON.DIST(ROW()-4,Riskregister!$E$15*Riskregister!$H$15,TRUE()))</f>
        <v/>
      </c>
      <c r="BQ31" t="str">
        <f>IF(Riskregister!$E$16="","",_xlfn.POISSON.DIST(ROW()-4,Riskregister!$E$16*Riskregister!$H$16,TRUE()))</f>
        <v/>
      </c>
    </row>
    <row r="32" spans="2:69" ht="15" customHeight="1" x14ac:dyDescent="0.35">
      <c r="B32" s="37" t="s">
        <v>43</v>
      </c>
      <c r="C32" s="38">
        <f ca="1">MAX(BD4:BD2003)</f>
        <v>7004224.5652755667</v>
      </c>
      <c r="T32" s="28">
        <f t="shared" ca="1" si="13"/>
        <v>0.92494517828411771</v>
      </c>
      <c r="U32" s="28">
        <f t="shared" ca="1" si="13"/>
        <v>0.72360375780754771</v>
      </c>
      <c r="V32" s="28">
        <f ca="1">IF(Riskregister!$E$5="",0,COUNTIF(BF$4:BF$53,"&lt;"&amp;T32)*IF(U32&lt;0.5,Riskregister!$K$5+(Riskregister!$L$5-Riskregister!$K$5)*SQRT(U32/2),Riskregister!$L$5-(Riskregister!$L$5-Riskregister!$K$5)*SQRT((1-U32)/2)))</f>
        <v>865424.92906980775</v>
      </c>
      <c r="W32" s="28">
        <f t="shared" ca="1" si="14"/>
        <v>0.20819777392577898</v>
      </c>
      <c r="X32" s="28">
        <f t="shared" ca="1" si="14"/>
        <v>0.86222353648459271</v>
      </c>
      <c r="Y32" s="28">
        <f ca="1">IF(Riskregister!$E$6="",0,COUNTIF(BG$4:BG$53,"&lt;"&amp;W32)*IF(X32&lt;0.5,Riskregister!$K$6+(Riskregister!$L$6-Riskregister!$K$6)*SQRT(X32/2),Riskregister!$L$6-(Riskregister!$L$6-Riskregister!$K$6)*SQRT((1-X32)/2)))</f>
        <v>0</v>
      </c>
      <c r="Z32" s="28">
        <f t="shared" ca="1" si="15"/>
        <v>0.18712946068418923</v>
      </c>
      <c r="AA32" s="28">
        <f t="shared" ca="1" si="15"/>
        <v>0.36144030145899264</v>
      </c>
      <c r="AB32" s="28">
        <f ca="1">IF(Riskregister!$E$7="",0,COUNTIF(BH$4:BH$53,"&lt;"&amp;Z32)*IF(AA32&lt;0.5,Riskregister!$K$7+(Riskregister!$L$7-Riskregister!$K$7)*SQRT(AA32/2),Riskregister!$L$7-(Riskregister!$L$7-Riskregister!$K$7)*SQRT((1-AA32)/2)))</f>
        <v>0</v>
      </c>
      <c r="AC32" s="28">
        <f t="shared" ca="1" si="16"/>
        <v>0.41035509564094186</v>
      </c>
      <c r="AD32" s="28">
        <f t="shared" ca="1" si="16"/>
        <v>0.96617568300411227</v>
      </c>
      <c r="AE32" s="28">
        <f ca="1">IF(Riskregister!$E$8="",0,COUNTIF(BI$4:BI$53,"&lt;"&amp;AC32)*IF(AD32&lt;0.5,Riskregister!$K$8+(Riskregister!$L$8-Riskregister!$K$8)*SQRT(AD32/2),Riskregister!$L$8-(Riskregister!$L$8-Riskregister!$K$8)*SQRT((1-AD32)/2)))</f>
        <v>0</v>
      </c>
      <c r="AF32" s="28">
        <f t="shared" ca="1" si="17"/>
        <v>0.15027471393307801</v>
      </c>
      <c r="AG32" s="28">
        <f t="shared" ca="1" si="17"/>
        <v>8.875161942112586E-2</v>
      </c>
      <c r="AH32" s="28">
        <f>IF(Riskregister!$E$9="",0,COUNTIF(BJ$4:BJ$53,"&lt;"&amp;AF32)*IF(AG32&lt;0.5,Riskregister!$K$9+(Riskregister!$L$9-Riskregister!$K$9)*SQRT(AG32/2),Riskregister!$L$9-(Riskregister!$L$9-Riskregister!$K$9)*SQRT((1-AG32)/2)))</f>
        <v>0</v>
      </c>
      <c r="AI32" s="28">
        <f t="shared" ca="1" si="18"/>
        <v>0.51770752089315997</v>
      </c>
      <c r="AJ32" s="28">
        <f t="shared" ca="1" si="18"/>
        <v>0.30410376175951259</v>
      </c>
      <c r="AK32" s="28">
        <f>IF(Riskregister!$E$10="",0,COUNTIF(BK$4:BK$53,"&lt;"&amp;AI32)*IF(AJ32&lt;0.5,Riskregister!$K$10+(Riskregister!$L$10-Riskregister!$K$10)*SQRT(AJ32/2),Riskregister!$L$10-(Riskregister!$L$10-Riskregister!$K$10)*SQRT((1-AJ32)/2)))</f>
        <v>0</v>
      </c>
      <c r="AL32" s="28">
        <f t="shared" ca="1" si="19"/>
        <v>0.80955749061689231</v>
      </c>
      <c r="AM32" s="28">
        <f t="shared" ca="1" si="19"/>
        <v>6.2102145400468434E-2</v>
      </c>
      <c r="AN32" s="28">
        <f>IF(Riskregister!$E$11="",0,COUNTIF(BL$4:BL$53,"&lt;"&amp;AL32)*IF(AM32&lt;0.5,Riskregister!$K$11+(Riskregister!$L$11-Riskregister!$K$11)*SQRT(AM32/2),Riskregister!$L$11-(Riskregister!$L$11-Riskregister!$K$11)*SQRT((1-AM32)/2)))</f>
        <v>0</v>
      </c>
      <c r="AO32" s="28">
        <f t="shared" ca="1" si="20"/>
        <v>0.940330022277305</v>
      </c>
      <c r="AP32" s="28">
        <f t="shared" ca="1" si="20"/>
        <v>0.91710675516775941</v>
      </c>
      <c r="AQ32" s="28">
        <f>IF(Riskregister!$E$12="",0,COUNTIF(BM$4:BM$53,"&lt;"&amp;AO32)*IF(AP32&lt;0.5,Riskregister!$K$12+(Riskregister!$L$12-Riskregister!$K$12)*SQRT(AP32/2),Riskregister!$L$12-(Riskregister!$L$12-Riskregister!$K$12)*SQRT((1-AP32)/2)))</f>
        <v>0</v>
      </c>
      <c r="AR32" s="28">
        <f t="shared" ca="1" si="21"/>
        <v>0.56787775459221479</v>
      </c>
      <c r="AS32" s="28">
        <f t="shared" ca="1" si="21"/>
        <v>0.21096057403662927</v>
      </c>
      <c r="AT32" s="28">
        <f>IF(Riskregister!$E$13="",0,COUNTIF(BN$4:BN$53,"&lt;"&amp;AR32)*IF(AS32&lt;0.5,Riskregister!$K$13+(Riskregister!$L$13-Riskregister!$K$13)*SQRT(AS32/2),Riskregister!$L$13-(Riskregister!$L$13-Riskregister!$K$13)*SQRT((1-AS32)/2)))</f>
        <v>0</v>
      </c>
      <c r="AU32" s="28">
        <f t="shared" ca="1" si="22"/>
        <v>9.3062621616266106E-2</v>
      </c>
      <c r="AV32" s="28">
        <f t="shared" ca="1" si="22"/>
        <v>0.10357782912874947</v>
      </c>
      <c r="AW32" s="28">
        <f>IF(Riskregister!$E$14="",0,COUNTIF(BO$4:BO$53,"&lt;"&amp;AU32)*IF(AV32&lt;0.5,Riskregister!$K$14+(Riskregister!$L$14-Riskregister!$K$14)*SQRT(AV32/2),Riskregister!$L$14-(Riskregister!$L$14-Riskregister!$K$14)*SQRT((1-AV32)/2)))</f>
        <v>0</v>
      </c>
      <c r="AX32" s="28">
        <f t="shared" ca="1" si="23"/>
        <v>0.18736699176872129</v>
      </c>
      <c r="AY32" s="28">
        <f t="shared" ca="1" si="23"/>
        <v>0.51927266827366036</v>
      </c>
      <c r="AZ32" s="28">
        <f>IF(Riskregister!$E$15="",0,COUNTIF(BP$4:BP$53,"&lt;"&amp;AX32)*IF(AY32&lt;0.5,Riskregister!$K$15+(Riskregister!$L$15-Riskregister!$K$15)*SQRT(AY32/2),Riskregister!$L$15-(Riskregister!$L$15-Riskregister!$K$15)*SQRT((1-AY32)/2)))</f>
        <v>0</v>
      </c>
      <c r="BA32" s="28">
        <f t="shared" ca="1" si="24"/>
        <v>0.6663339104557765</v>
      </c>
      <c r="BB32" s="28">
        <f t="shared" ca="1" si="24"/>
        <v>0.16591063681828888</v>
      </c>
      <c r="BC32" s="28">
        <f>IF(Riskregister!$E$16="",0,COUNTIF(BQ$4:BQ$53,"&lt;"&amp;BA32)*IF(BB32&lt;0.5,Riskregister!$K$16+(Riskregister!$L$16-Riskregister!$K$16)*SQRT(BB32/2),Riskregister!$L$16-(Riskregister!$L$16-Riskregister!$K$16)*SQRT((1-BB32)/2)))</f>
        <v>0</v>
      </c>
      <c r="BD32" s="28">
        <f t="shared" ca="1" si="12"/>
        <v>865424.92906980775</v>
      </c>
      <c r="BF32">
        <f>IF(Riskregister!$E$5="","",_xlfn.POISSON.DIST(ROW()-4,Riskregister!$E$5*Riskregister!$H$5,TRUE()))</f>
        <v>1</v>
      </c>
      <c r="BG32">
        <f>IF(Riskregister!$E$6="","",_xlfn.POISSON.DIST(ROW()-4,Riskregister!$E$6*Riskregister!$H$6,TRUE()))</f>
        <v>1</v>
      </c>
      <c r="BH32">
        <f>IF(Riskregister!$E$7="","",_xlfn.POISSON.DIST(ROW()-4,Riskregister!$E$7*Riskregister!$H$7,TRUE()))</f>
        <v>1</v>
      </c>
      <c r="BI32">
        <f>IF(Riskregister!$E$8="","",_xlfn.POISSON.DIST(ROW()-4,Riskregister!$E$8*Riskregister!$H$8,TRUE()))</f>
        <v>1</v>
      </c>
      <c r="BJ32" t="str">
        <f>IF(Riskregister!$E$9="","",_xlfn.POISSON.DIST(ROW()-4,Riskregister!$E$9*Riskregister!$H$9,TRUE()))</f>
        <v/>
      </c>
      <c r="BK32" t="str">
        <f>IF(Riskregister!$E$10="","",_xlfn.POISSON.DIST(ROW()-4,Riskregister!$E$10*Riskregister!$H$10,TRUE()))</f>
        <v/>
      </c>
      <c r="BL32" t="str">
        <f>IF(Riskregister!$E$11="","",_xlfn.POISSON.DIST(ROW()-4,Riskregister!$E$11*Riskregister!$H$11,TRUE()))</f>
        <v/>
      </c>
      <c r="BM32" t="str">
        <f>IF(Riskregister!$E$12="","",_xlfn.POISSON.DIST(ROW()-4,Riskregister!$E$12*Riskregister!$H$12,TRUE()))</f>
        <v/>
      </c>
      <c r="BN32" t="str">
        <f>IF(Riskregister!$E$13="","",_xlfn.POISSON.DIST(ROW()-4,Riskregister!$E$13*Riskregister!$H$13,TRUE()))</f>
        <v/>
      </c>
      <c r="BO32" t="str">
        <f>IF(Riskregister!$E$14="","",_xlfn.POISSON.DIST(ROW()-4,Riskregister!$E$14*Riskregister!$H$14,TRUE()))</f>
        <v/>
      </c>
      <c r="BP32" t="str">
        <f>IF(Riskregister!$E$15="","",_xlfn.POISSON.DIST(ROW()-4,Riskregister!$E$15*Riskregister!$H$15,TRUE()))</f>
        <v/>
      </c>
      <c r="BQ32" t="str">
        <f>IF(Riskregister!$E$16="","",_xlfn.POISSON.DIST(ROW()-4,Riskregister!$E$16*Riskregister!$H$16,TRUE()))</f>
        <v/>
      </c>
    </row>
    <row r="33" spans="2:69" ht="15" customHeight="1" x14ac:dyDescent="0.35">
      <c r="T33" s="28">
        <f t="shared" ca="1" si="13"/>
        <v>0.2166566016009287</v>
      </c>
      <c r="U33" s="28">
        <f t="shared" ca="1" si="13"/>
        <v>0.18894140732384901</v>
      </c>
      <c r="V33" s="28">
        <f ca="1">IF(Riskregister!$E$5="",0,COUNTIF(BF$4:BF$53,"&lt;"&amp;T33)*IF(U33&lt;0.5,Riskregister!$K$5+(Riskregister!$L$5-Riskregister!$K$5)*SQRT(U33/2),Riskregister!$L$5-(Riskregister!$L$5-Riskregister!$K$5)*SQRT((1-U33)/2)))</f>
        <v>0</v>
      </c>
      <c r="W33" s="28">
        <f t="shared" ca="1" si="14"/>
        <v>0.89615403937825311</v>
      </c>
      <c r="X33" s="28">
        <f t="shared" ca="1" si="14"/>
        <v>0.54419880489006511</v>
      </c>
      <c r="Y33" s="28">
        <f ca="1">IF(Riskregister!$E$6="",0,COUNTIF(BG$4:BG$53,"&lt;"&amp;W33)*IF(X33&lt;0.5,Riskregister!$K$6+(Riskregister!$L$6-Riskregister!$K$6)*SQRT(X33/2),Riskregister!$L$6-(Riskregister!$L$6-Riskregister!$K$6)*SQRT((1-X33)/2)))</f>
        <v>1140699.1585724505</v>
      </c>
      <c r="Z33" s="28">
        <f t="shared" ca="1" si="15"/>
        <v>8.7793945972178822E-2</v>
      </c>
      <c r="AA33" s="28">
        <f t="shared" ca="1" si="15"/>
        <v>0.19149731237264045</v>
      </c>
      <c r="AB33" s="28">
        <f ca="1">IF(Riskregister!$E$7="",0,COUNTIF(BH$4:BH$53,"&lt;"&amp;Z33)*IF(AA33&lt;0.5,Riskregister!$K$7+(Riskregister!$L$7-Riskregister!$K$7)*SQRT(AA33/2),Riskregister!$L$7-(Riskregister!$L$7-Riskregister!$K$7)*SQRT((1-AA33)/2)))</f>
        <v>0</v>
      </c>
      <c r="AC33" s="28">
        <f t="shared" ca="1" si="16"/>
        <v>0.46226034980764574</v>
      </c>
      <c r="AD33" s="28">
        <f t="shared" ca="1" si="16"/>
        <v>0.22161105092572519</v>
      </c>
      <c r="AE33" s="28">
        <f ca="1">IF(Riskregister!$E$8="",0,COUNTIF(BI$4:BI$53,"&lt;"&amp;AC33)*IF(AD33&lt;0.5,Riskregister!$K$8+(Riskregister!$L$8-Riskregister!$K$8)*SQRT(AD33/2),Riskregister!$L$8-(Riskregister!$L$8-Riskregister!$K$8)*SQRT((1-AD33)/2)))</f>
        <v>0</v>
      </c>
      <c r="AF33" s="28">
        <f t="shared" ca="1" si="17"/>
        <v>0.49344929263946768</v>
      </c>
      <c r="AG33" s="28">
        <f t="shared" ca="1" si="17"/>
        <v>0.79887027688031864</v>
      </c>
      <c r="AH33" s="28">
        <f>IF(Riskregister!$E$9="",0,COUNTIF(BJ$4:BJ$53,"&lt;"&amp;AF33)*IF(AG33&lt;0.5,Riskregister!$K$9+(Riskregister!$L$9-Riskregister!$K$9)*SQRT(AG33/2),Riskregister!$L$9-(Riskregister!$L$9-Riskregister!$K$9)*SQRT((1-AG33)/2)))</f>
        <v>0</v>
      </c>
      <c r="AI33" s="28">
        <f t="shared" ca="1" si="18"/>
        <v>0.42900203321466457</v>
      </c>
      <c r="AJ33" s="28">
        <f t="shared" ca="1" si="18"/>
        <v>0.170167290848804</v>
      </c>
      <c r="AK33" s="28">
        <f>IF(Riskregister!$E$10="",0,COUNTIF(BK$4:BK$53,"&lt;"&amp;AI33)*IF(AJ33&lt;0.5,Riskregister!$K$10+(Riskregister!$L$10-Riskregister!$K$10)*SQRT(AJ33/2),Riskregister!$L$10-(Riskregister!$L$10-Riskregister!$K$10)*SQRT((1-AJ33)/2)))</f>
        <v>0</v>
      </c>
      <c r="AL33" s="28">
        <f t="shared" ca="1" si="19"/>
        <v>0.86211832953556289</v>
      </c>
      <c r="AM33" s="28">
        <f t="shared" ca="1" si="19"/>
        <v>0.62554352498568766</v>
      </c>
      <c r="AN33" s="28">
        <f>IF(Riskregister!$E$11="",0,COUNTIF(BL$4:BL$53,"&lt;"&amp;AL33)*IF(AM33&lt;0.5,Riskregister!$K$11+(Riskregister!$L$11-Riskregister!$K$11)*SQRT(AM33/2),Riskregister!$L$11-(Riskregister!$L$11-Riskregister!$K$11)*SQRT((1-AM33)/2)))</f>
        <v>0</v>
      </c>
      <c r="AO33" s="28">
        <f t="shared" ca="1" si="20"/>
        <v>0.42750860085595854</v>
      </c>
      <c r="AP33" s="28">
        <f t="shared" ca="1" si="20"/>
        <v>0.81453431556744715</v>
      </c>
      <c r="AQ33" s="28">
        <f>IF(Riskregister!$E$12="",0,COUNTIF(BM$4:BM$53,"&lt;"&amp;AO33)*IF(AP33&lt;0.5,Riskregister!$K$12+(Riskregister!$L$12-Riskregister!$K$12)*SQRT(AP33/2),Riskregister!$L$12-(Riskregister!$L$12-Riskregister!$K$12)*SQRT((1-AP33)/2)))</f>
        <v>0</v>
      </c>
      <c r="AR33" s="28">
        <f t="shared" ca="1" si="21"/>
        <v>0.15615641224784904</v>
      </c>
      <c r="AS33" s="28">
        <f t="shared" ca="1" si="21"/>
        <v>0.43833899989453151</v>
      </c>
      <c r="AT33" s="28">
        <f>IF(Riskregister!$E$13="",0,COUNTIF(BN$4:BN$53,"&lt;"&amp;AR33)*IF(AS33&lt;0.5,Riskregister!$K$13+(Riskregister!$L$13-Riskregister!$K$13)*SQRT(AS33/2),Riskregister!$L$13-(Riskregister!$L$13-Riskregister!$K$13)*SQRT((1-AS33)/2)))</f>
        <v>0</v>
      </c>
      <c r="AU33" s="28">
        <f t="shared" ca="1" si="22"/>
        <v>0.48651286891892775</v>
      </c>
      <c r="AV33" s="28">
        <f t="shared" ca="1" si="22"/>
        <v>0.79066876195223634</v>
      </c>
      <c r="AW33" s="28">
        <f>IF(Riskregister!$E$14="",0,COUNTIF(BO$4:BO$53,"&lt;"&amp;AU33)*IF(AV33&lt;0.5,Riskregister!$K$14+(Riskregister!$L$14-Riskregister!$K$14)*SQRT(AV33/2),Riskregister!$L$14-(Riskregister!$L$14-Riskregister!$K$14)*SQRT((1-AV33)/2)))</f>
        <v>0</v>
      </c>
      <c r="AX33" s="28">
        <f t="shared" ca="1" si="23"/>
        <v>0.66406330809239311</v>
      </c>
      <c r="AY33" s="28">
        <f t="shared" ca="1" si="23"/>
        <v>0.91018514652650884</v>
      </c>
      <c r="AZ33" s="28">
        <f>IF(Riskregister!$E$15="",0,COUNTIF(BP$4:BP$53,"&lt;"&amp;AX33)*IF(AY33&lt;0.5,Riskregister!$K$15+(Riskregister!$L$15-Riskregister!$K$15)*SQRT(AY33/2),Riskregister!$L$15-(Riskregister!$L$15-Riskregister!$K$15)*SQRT((1-AY33)/2)))</f>
        <v>0</v>
      </c>
      <c r="BA33" s="28">
        <f t="shared" ca="1" si="24"/>
        <v>0.70991145152365498</v>
      </c>
      <c r="BB33" s="28">
        <f t="shared" ca="1" si="24"/>
        <v>0.43802136650205459</v>
      </c>
      <c r="BC33" s="28">
        <f>IF(Riskregister!$E$16="",0,COUNTIF(BQ$4:BQ$53,"&lt;"&amp;BA33)*IF(BB33&lt;0.5,Riskregister!$K$16+(Riskregister!$L$16-Riskregister!$K$16)*SQRT(BB33/2),Riskregister!$L$16-(Riskregister!$L$16-Riskregister!$K$16)*SQRT((1-BB33)/2)))</f>
        <v>0</v>
      </c>
      <c r="BD33" s="28">
        <f t="shared" ca="1" si="12"/>
        <v>1140699.1585724505</v>
      </c>
      <c r="BF33">
        <f>IF(Riskregister!$E$5="","",_xlfn.POISSON.DIST(ROW()-4,Riskregister!$E$5*Riskregister!$H$5,TRUE()))</f>
        <v>1</v>
      </c>
      <c r="BG33">
        <f>IF(Riskregister!$E$6="","",_xlfn.POISSON.DIST(ROW()-4,Riskregister!$E$6*Riskregister!$H$6,TRUE()))</f>
        <v>1</v>
      </c>
      <c r="BH33">
        <f>IF(Riskregister!$E$7="","",_xlfn.POISSON.DIST(ROW()-4,Riskregister!$E$7*Riskregister!$H$7,TRUE()))</f>
        <v>1</v>
      </c>
      <c r="BI33">
        <f>IF(Riskregister!$E$8="","",_xlfn.POISSON.DIST(ROW()-4,Riskregister!$E$8*Riskregister!$H$8,TRUE()))</f>
        <v>1</v>
      </c>
      <c r="BJ33" t="str">
        <f>IF(Riskregister!$E$9="","",_xlfn.POISSON.DIST(ROW()-4,Riskregister!$E$9*Riskregister!$H$9,TRUE()))</f>
        <v/>
      </c>
      <c r="BK33" t="str">
        <f>IF(Riskregister!$E$10="","",_xlfn.POISSON.DIST(ROW()-4,Riskregister!$E$10*Riskregister!$H$10,TRUE()))</f>
        <v/>
      </c>
      <c r="BL33" t="str">
        <f>IF(Riskregister!$E$11="","",_xlfn.POISSON.DIST(ROW()-4,Riskregister!$E$11*Riskregister!$H$11,TRUE()))</f>
        <v/>
      </c>
      <c r="BM33" t="str">
        <f>IF(Riskregister!$E$12="","",_xlfn.POISSON.DIST(ROW()-4,Riskregister!$E$12*Riskregister!$H$12,TRUE()))</f>
        <v/>
      </c>
      <c r="BN33" t="str">
        <f>IF(Riskregister!$E$13="","",_xlfn.POISSON.DIST(ROW()-4,Riskregister!$E$13*Riskregister!$H$13,TRUE()))</f>
        <v/>
      </c>
      <c r="BO33" t="str">
        <f>IF(Riskregister!$E$14="","",_xlfn.POISSON.DIST(ROW()-4,Riskregister!$E$14*Riskregister!$H$14,TRUE()))</f>
        <v/>
      </c>
      <c r="BP33" t="str">
        <f>IF(Riskregister!$E$15="","",_xlfn.POISSON.DIST(ROW()-4,Riskregister!$E$15*Riskregister!$H$15,TRUE()))</f>
        <v/>
      </c>
      <c r="BQ33" t="str">
        <f>IF(Riskregister!$E$16="","",_xlfn.POISSON.DIST(ROW()-4,Riskregister!$E$16*Riskregister!$H$16,TRUE()))</f>
        <v/>
      </c>
    </row>
    <row r="34" spans="2:69" ht="15" customHeight="1" x14ac:dyDescent="0.35">
      <c r="B34" s="42" t="s">
        <v>44</v>
      </c>
      <c r="T34" s="28">
        <f t="shared" ca="1" si="13"/>
        <v>0.66037813501140297</v>
      </c>
      <c r="U34" s="28">
        <f t="shared" ca="1" si="13"/>
        <v>0.95075933147708214</v>
      </c>
      <c r="V34" s="28">
        <f ca="1">IF(Riskregister!$E$5="",0,COUNTIF(BF$4:BF$53,"&lt;"&amp;T34)*IF(U34&lt;0.5,Riskregister!$K$5+(Riskregister!$L$5-Riskregister!$K$5)*SQRT(U34/2),Riskregister!$L$5-(Riskregister!$L$5-Riskregister!$K$5)*SQRT((1-U34)/2)))</f>
        <v>529391.09342338296</v>
      </c>
      <c r="W34" s="28">
        <f t="shared" ca="1" si="14"/>
        <v>0.97566418593675674</v>
      </c>
      <c r="X34" s="28">
        <f t="shared" ca="1" si="14"/>
        <v>9.4232108062585085E-2</v>
      </c>
      <c r="Y34" s="28">
        <f ca="1">IF(Riskregister!$E$6="",0,COUNTIF(BG$4:BG$53,"&lt;"&amp;W34)*IF(X34&lt;0.5,Riskregister!$K$6+(Riskregister!$L$6-Riskregister!$K$6)*SQRT(X34/2),Riskregister!$L$6-(Riskregister!$L$6-Riskregister!$K$6)*SQRT((1-X34)/2)))</f>
        <v>1181424.3790959888</v>
      </c>
      <c r="Z34" s="28">
        <f t="shared" ca="1" si="15"/>
        <v>0.22434743496853271</v>
      </c>
      <c r="AA34" s="28">
        <f t="shared" ca="1" si="15"/>
        <v>4.8800399598495359E-3</v>
      </c>
      <c r="AB34" s="28">
        <f ca="1">IF(Riskregister!$E$7="",0,COUNTIF(BH$4:BH$53,"&lt;"&amp;Z34)*IF(AA34&lt;0.5,Riskregister!$K$7+(Riskregister!$L$7-Riskregister!$K$7)*SQRT(AA34/2),Riskregister!$L$7-(Riskregister!$L$7-Riskregister!$K$7)*SQRT((1-AA34)/2)))</f>
        <v>0</v>
      </c>
      <c r="AC34" s="28">
        <f t="shared" ca="1" si="16"/>
        <v>0.42062091841159377</v>
      </c>
      <c r="AD34" s="28">
        <f t="shared" ca="1" si="16"/>
        <v>0.44908321699784648</v>
      </c>
      <c r="AE34" s="28">
        <f ca="1">IF(Riskregister!$E$8="",0,COUNTIF(BI$4:BI$53,"&lt;"&amp;AC34)*IF(AD34&lt;0.5,Riskregister!$K$8+(Riskregister!$L$8-Riskregister!$K$8)*SQRT(AD34/2),Riskregister!$L$8-(Riskregister!$L$8-Riskregister!$K$8)*SQRT((1-AD34)/2)))</f>
        <v>0</v>
      </c>
      <c r="AF34" s="28">
        <f t="shared" ca="1" si="17"/>
        <v>0.58450647949239021</v>
      </c>
      <c r="AG34" s="28">
        <f t="shared" ca="1" si="17"/>
        <v>0.26417203494621677</v>
      </c>
      <c r="AH34" s="28">
        <f>IF(Riskregister!$E$9="",0,COUNTIF(BJ$4:BJ$53,"&lt;"&amp;AF34)*IF(AG34&lt;0.5,Riskregister!$K$9+(Riskregister!$L$9-Riskregister!$K$9)*SQRT(AG34/2),Riskregister!$L$9-(Riskregister!$L$9-Riskregister!$K$9)*SQRT((1-AG34)/2)))</f>
        <v>0</v>
      </c>
      <c r="AI34" s="28">
        <f t="shared" ca="1" si="18"/>
        <v>0.55455086991004865</v>
      </c>
      <c r="AJ34" s="28">
        <f t="shared" ca="1" si="18"/>
        <v>0.61936571548926933</v>
      </c>
      <c r="AK34" s="28">
        <f>IF(Riskregister!$E$10="",0,COUNTIF(BK$4:BK$53,"&lt;"&amp;AI34)*IF(AJ34&lt;0.5,Riskregister!$K$10+(Riskregister!$L$10-Riskregister!$K$10)*SQRT(AJ34/2),Riskregister!$L$10-(Riskregister!$L$10-Riskregister!$K$10)*SQRT((1-AJ34)/2)))</f>
        <v>0</v>
      </c>
      <c r="AL34" s="28">
        <f t="shared" ca="1" si="19"/>
        <v>0.41945314023376179</v>
      </c>
      <c r="AM34" s="28">
        <f t="shared" ca="1" si="19"/>
        <v>0.62047868499366199</v>
      </c>
      <c r="AN34" s="28">
        <f>IF(Riskregister!$E$11="",0,COUNTIF(BL$4:BL$53,"&lt;"&amp;AL34)*IF(AM34&lt;0.5,Riskregister!$K$11+(Riskregister!$L$11-Riskregister!$K$11)*SQRT(AM34/2),Riskregister!$L$11-(Riskregister!$L$11-Riskregister!$K$11)*SQRT((1-AM34)/2)))</f>
        <v>0</v>
      </c>
      <c r="AO34" s="28">
        <f t="shared" ca="1" si="20"/>
        <v>0.9783608403658447</v>
      </c>
      <c r="AP34" s="28">
        <f t="shared" ca="1" si="20"/>
        <v>0.6271492257745962</v>
      </c>
      <c r="AQ34" s="28">
        <f>IF(Riskregister!$E$12="",0,COUNTIF(BM$4:BM$53,"&lt;"&amp;AO34)*IF(AP34&lt;0.5,Riskregister!$K$12+(Riskregister!$L$12-Riskregister!$K$12)*SQRT(AP34/2),Riskregister!$L$12-(Riskregister!$L$12-Riskregister!$K$12)*SQRT((1-AP34)/2)))</f>
        <v>0</v>
      </c>
      <c r="AR34" s="28">
        <f t="shared" ca="1" si="21"/>
        <v>0.57137362206786058</v>
      </c>
      <c r="AS34" s="28">
        <f t="shared" ca="1" si="21"/>
        <v>0.17683654162264451</v>
      </c>
      <c r="AT34" s="28">
        <f>IF(Riskregister!$E$13="",0,COUNTIF(BN$4:BN$53,"&lt;"&amp;AR34)*IF(AS34&lt;0.5,Riskregister!$K$13+(Riskregister!$L$13-Riskregister!$K$13)*SQRT(AS34/2),Riskregister!$L$13-(Riskregister!$L$13-Riskregister!$K$13)*SQRT((1-AS34)/2)))</f>
        <v>0</v>
      </c>
      <c r="AU34" s="28">
        <f t="shared" ca="1" si="22"/>
        <v>0.29038400343214699</v>
      </c>
      <c r="AV34" s="28">
        <f t="shared" ca="1" si="22"/>
        <v>0.18478038695993437</v>
      </c>
      <c r="AW34" s="28">
        <f>IF(Riskregister!$E$14="",0,COUNTIF(BO$4:BO$53,"&lt;"&amp;AU34)*IF(AV34&lt;0.5,Riskregister!$K$14+(Riskregister!$L$14-Riskregister!$K$14)*SQRT(AV34/2),Riskregister!$L$14-(Riskregister!$L$14-Riskregister!$K$14)*SQRT((1-AV34)/2)))</f>
        <v>0</v>
      </c>
      <c r="AX34" s="28">
        <f t="shared" ca="1" si="23"/>
        <v>3.2458904394463528E-2</v>
      </c>
      <c r="AY34" s="28">
        <f t="shared" ca="1" si="23"/>
        <v>0.65417903015622603</v>
      </c>
      <c r="AZ34" s="28">
        <f>IF(Riskregister!$E$15="",0,COUNTIF(BP$4:BP$53,"&lt;"&amp;AX34)*IF(AY34&lt;0.5,Riskregister!$K$15+(Riskregister!$L$15-Riskregister!$K$15)*SQRT(AY34/2),Riskregister!$L$15-(Riskregister!$L$15-Riskregister!$K$15)*SQRT((1-AY34)/2)))</f>
        <v>0</v>
      </c>
      <c r="BA34" s="28">
        <f t="shared" ca="1" si="24"/>
        <v>0.48610444585256674</v>
      </c>
      <c r="BB34" s="28">
        <f t="shared" ca="1" si="24"/>
        <v>0.21889015301885684</v>
      </c>
      <c r="BC34" s="28">
        <f>IF(Riskregister!$E$16="",0,COUNTIF(BQ$4:BQ$53,"&lt;"&amp;BA34)*IF(BB34&lt;0.5,Riskregister!$K$16+(Riskregister!$L$16-Riskregister!$K$16)*SQRT(BB34/2),Riskregister!$L$16-(Riskregister!$L$16-Riskregister!$K$16)*SQRT((1-BB34)/2)))</f>
        <v>0</v>
      </c>
      <c r="BD34" s="28">
        <f t="shared" ca="1" si="12"/>
        <v>1710815.4725193717</v>
      </c>
      <c r="BF34">
        <f>IF(Riskregister!$E$5="","",_xlfn.POISSON.DIST(ROW()-4,Riskregister!$E$5*Riskregister!$H$5,TRUE()))</f>
        <v>1</v>
      </c>
      <c r="BG34">
        <f>IF(Riskregister!$E$6="","",_xlfn.POISSON.DIST(ROW()-4,Riskregister!$E$6*Riskregister!$H$6,TRUE()))</f>
        <v>1</v>
      </c>
      <c r="BH34">
        <f>IF(Riskregister!$E$7="","",_xlfn.POISSON.DIST(ROW()-4,Riskregister!$E$7*Riskregister!$H$7,TRUE()))</f>
        <v>1</v>
      </c>
      <c r="BI34">
        <f>IF(Riskregister!$E$8="","",_xlfn.POISSON.DIST(ROW()-4,Riskregister!$E$8*Riskregister!$H$8,TRUE()))</f>
        <v>1</v>
      </c>
      <c r="BJ34" t="str">
        <f>IF(Riskregister!$E$9="","",_xlfn.POISSON.DIST(ROW()-4,Riskregister!$E$9*Riskregister!$H$9,TRUE()))</f>
        <v/>
      </c>
      <c r="BK34" t="str">
        <f>IF(Riskregister!$E$10="","",_xlfn.POISSON.DIST(ROW()-4,Riskregister!$E$10*Riskregister!$H$10,TRUE()))</f>
        <v/>
      </c>
      <c r="BL34" t="str">
        <f>IF(Riskregister!$E$11="","",_xlfn.POISSON.DIST(ROW()-4,Riskregister!$E$11*Riskregister!$H$11,TRUE()))</f>
        <v/>
      </c>
      <c r="BM34" t="str">
        <f>IF(Riskregister!$E$12="","",_xlfn.POISSON.DIST(ROW()-4,Riskregister!$E$12*Riskregister!$H$12,TRUE()))</f>
        <v/>
      </c>
      <c r="BN34" t="str">
        <f>IF(Riskregister!$E$13="","",_xlfn.POISSON.DIST(ROW()-4,Riskregister!$E$13*Riskregister!$H$13,TRUE()))</f>
        <v/>
      </c>
      <c r="BO34" t="str">
        <f>IF(Riskregister!$E$14="","",_xlfn.POISSON.DIST(ROW()-4,Riskregister!$E$14*Riskregister!$H$14,TRUE()))</f>
        <v/>
      </c>
      <c r="BP34" t="str">
        <f>IF(Riskregister!$E$15="","",_xlfn.POISSON.DIST(ROW()-4,Riskregister!$E$15*Riskregister!$H$15,TRUE()))</f>
        <v/>
      </c>
      <c r="BQ34" t="str">
        <f>IF(Riskregister!$E$16="","",_xlfn.POISSON.DIST(ROW()-4,Riskregister!$E$16*Riskregister!$H$16,TRUE()))</f>
        <v/>
      </c>
    </row>
    <row r="35" spans="2:69" ht="15" customHeight="1" x14ac:dyDescent="0.35">
      <c r="B35" s="8" t="s">
        <v>45</v>
      </c>
      <c r="T35" s="28">
        <f t="shared" ca="1" si="13"/>
        <v>0.8423878380401667</v>
      </c>
      <c r="U35" s="28">
        <f t="shared" ca="1" si="13"/>
        <v>0.70426426025682121</v>
      </c>
      <c r="V35" s="28">
        <f ca="1">IF(Riskregister!$E$5="",0,COUNTIF(BF$4:BF$53,"&lt;"&amp;T35)*IF(U35&lt;0.5,Riskregister!$K$5+(Riskregister!$L$5-Riskregister!$K$5)*SQRT(U35/2),Riskregister!$L$5-(Riskregister!$L$5-Riskregister!$K$5)*SQRT((1-U35)/2)))</f>
        <v>426958.83828118572</v>
      </c>
      <c r="W35" s="28">
        <f t="shared" ca="1" si="14"/>
        <v>0.26397457703642246</v>
      </c>
      <c r="X35" s="28">
        <f t="shared" ca="1" si="14"/>
        <v>0.38863027393248417</v>
      </c>
      <c r="Y35" s="28">
        <f ca="1">IF(Riskregister!$E$6="",0,COUNTIF(BG$4:BG$53,"&lt;"&amp;W35)*IF(X35&lt;0.5,Riskregister!$K$6+(Riskregister!$L$6-Riskregister!$K$6)*SQRT(X35/2),Riskregister!$L$6-(Riskregister!$L$6-Riskregister!$K$6)*SQRT((1-X35)/2)))</f>
        <v>0</v>
      </c>
      <c r="Z35" s="28">
        <f t="shared" ca="1" si="15"/>
        <v>0.93498038728318467</v>
      </c>
      <c r="AA35" s="28">
        <f t="shared" ca="1" si="15"/>
        <v>0.98137735822203387</v>
      </c>
      <c r="AB35" s="28">
        <f ca="1">IF(Riskregister!$E$7="",0,COUNTIF(BH$4:BH$53,"&lt;"&amp;Z35)*IF(AA35&lt;0.5,Riskregister!$K$7+(Riskregister!$L$7-Riskregister!$K$7)*SQRT(AA35/2),Riskregister!$L$7-(Riskregister!$L$7-Riskregister!$K$7)*SQRT((1-AA35)/2)))</f>
        <v>366226.68495838135</v>
      </c>
      <c r="AC35" s="28">
        <f t="shared" ca="1" si="16"/>
        <v>0.51440601425636745</v>
      </c>
      <c r="AD35" s="28">
        <f t="shared" ca="1" si="16"/>
        <v>0.63079087311368631</v>
      </c>
      <c r="AE35" s="28">
        <f ca="1">IF(Riskregister!$E$8="",0,COUNTIF(BI$4:BI$53,"&lt;"&amp;AC35)*IF(AD35&lt;0.5,Riskregister!$K$8+(Riskregister!$L$8-Riskregister!$K$8)*SQRT(AD35/2),Riskregister!$L$8-(Riskregister!$L$8-Riskregister!$K$8)*SQRT((1-AD35)/2)))</f>
        <v>0</v>
      </c>
      <c r="AF35" s="28">
        <f t="shared" ca="1" si="17"/>
        <v>0.56941908018155651</v>
      </c>
      <c r="AG35" s="28">
        <f t="shared" ca="1" si="17"/>
        <v>0.54095484738055455</v>
      </c>
      <c r="AH35" s="28">
        <f>IF(Riskregister!$E$9="",0,COUNTIF(BJ$4:BJ$53,"&lt;"&amp;AF35)*IF(AG35&lt;0.5,Riskregister!$K$9+(Riskregister!$L$9-Riskregister!$K$9)*SQRT(AG35/2),Riskregister!$L$9-(Riskregister!$L$9-Riskregister!$K$9)*SQRT((1-AG35)/2)))</f>
        <v>0</v>
      </c>
      <c r="AI35" s="28">
        <f t="shared" ca="1" si="18"/>
        <v>0.55943192364065542</v>
      </c>
      <c r="AJ35" s="28">
        <f t="shared" ca="1" si="18"/>
        <v>2.187698191648102E-2</v>
      </c>
      <c r="AK35" s="28">
        <f>IF(Riskregister!$E$10="",0,COUNTIF(BK$4:BK$53,"&lt;"&amp;AI35)*IF(AJ35&lt;0.5,Riskregister!$K$10+(Riskregister!$L$10-Riskregister!$K$10)*SQRT(AJ35/2),Riskregister!$L$10-(Riskregister!$L$10-Riskregister!$K$10)*SQRT((1-AJ35)/2)))</f>
        <v>0</v>
      </c>
      <c r="AL35" s="28">
        <f t="shared" ca="1" si="19"/>
        <v>0.76901192993331968</v>
      </c>
      <c r="AM35" s="28">
        <f t="shared" ca="1" si="19"/>
        <v>0.16988139342183806</v>
      </c>
      <c r="AN35" s="28">
        <f>IF(Riskregister!$E$11="",0,COUNTIF(BL$4:BL$53,"&lt;"&amp;AL35)*IF(AM35&lt;0.5,Riskregister!$K$11+(Riskregister!$L$11-Riskregister!$K$11)*SQRT(AM35/2),Riskregister!$L$11-(Riskregister!$L$11-Riskregister!$K$11)*SQRT((1-AM35)/2)))</f>
        <v>0</v>
      </c>
      <c r="AO35" s="28">
        <f t="shared" ca="1" si="20"/>
        <v>0.74138170566743311</v>
      </c>
      <c r="AP35" s="28">
        <f t="shared" ca="1" si="20"/>
        <v>0.50755269478676268</v>
      </c>
      <c r="AQ35" s="28">
        <f>IF(Riskregister!$E$12="",0,COUNTIF(BM$4:BM$53,"&lt;"&amp;AO35)*IF(AP35&lt;0.5,Riskregister!$K$12+(Riskregister!$L$12-Riskregister!$K$12)*SQRT(AP35/2),Riskregister!$L$12-(Riskregister!$L$12-Riskregister!$K$12)*SQRT((1-AP35)/2)))</f>
        <v>0</v>
      </c>
      <c r="AR35" s="28">
        <f t="shared" ca="1" si="21"/>
        <v>0.15819285537847838</v>
      </c>
      <c r="AS35" s="28">
        <f t="shared" ca="1" si="21"/>
        <v>0.80947503908901342</v>
      </c>
      <c r="AT35" s="28">
        <f>IF(Riskregister!$E$13="",0,COUNTIF(BN$4:BN$53,"&lt;"&amp;AR35)*IF(AS35&lt;0.5,Riskregister!$K$13+(Riskregister!$L$13-Riskregister!$K$13)*SQRT(AS35/2),Riskregister!$L$13-(Riskregister!$L$13-Riskregister!$K$13)*SQRT((1-AS35)/2)))</f>
        <v>0</v>
      </c>
      <c r="AU35" s="28">
        <f t="shared" ca="1" si="22"/>
        <v>0.55455852633190406</v>
      </c>
      <c r="AV35" s="28">
        <f t="shared" ca="1" si="22"/>
        <v>0.34672465711492506</v>
      </c>
      <c r="AW35" s="28">
        <f>IF(Riskregister!$E$14="",0,COUNTIF(BO$4:BO$53,"&lt;"&amp;AU35)*IF(AV35&lt;0.5,Riskregister!$K$14+(Riskregister!$L$14-Riskregister!$K$14)*SQRT(AV35/2),Riskregister!$L$14-(Riskregister!$L$14-Riskregister!$K$14)*SQRT((1-AV35)/2)))</f>
        <v>0</v>
      </c>
      <c r="AX35" s="28">
        <f t="shared" ca="1" si="23"/>
        <v>0.18175817303559794</v>
      </c>
      <c r="AY35" s="28">
        <f t="shared" ca="1" si="23"/>
        <v>0.18714372766927911</v>
      </c>
      <c r="AZ35" s="28">
        <f>IF(Riskregister!$E$15="",0,COUNTIF(BP$4:BP$53,"&lt;"&amp;AX35)*IF(AY35&lt;0.5,Riskregister!$K$15+(Riskregister!$L$15-Riskregister!$K$15)*SQRT(AY35/2),Riskregister!$L$15-(Riskregister!$L$15-Riskregister!$K$15)*SQRT((1-AY35)/2)))</f>
        <v>0</v>
      </c>
      <c r="BA35" s="28">
        <f t="shared" ca="1" si="24"/>
        <v>0.54175369808391038</v>
      </c>
      <c r="BB35" s="28">
        <f t="shared" ca="1" si="24"/>
        <v>0.98150195311535215</v>
      </c>
      <c r="BC35" s="28">
        <f>IF(Riskregister!$E$16="",0,COUNTIF(BQ$4:BQ$53,"&lt;"&amp;BA35)*IF(BB35&lt;0.5,Riskregister!$K$16+(Riskregister!$L$16-Riskregister!$K$16)*SQRT(BB35/2),Riskregister!$L$16-(Riskregister!$L$16-Riskregister!$K$16)*SQRT((1-BB35)/2)))</f>
        <v>0</v>
      </c>
      <c r="BD35" s="28">
        <f t="shared" ca="1" si="12"/>
        <v>793185.52323956706</v>
      </c>
      <c r="BF35">
        <f>IF(Riskregister!$E$5="","",_xlfn.POISSON.DIST(ROW()-4,Riskregister!$E$5*Riskregister!$H$5,TRUE()))</f>
        <v>1</v>
      </c>
      <c r="BG35">
        <f>IF(Riskregister!$E$6="","",_xlfn.POISSON.DIST(ROW()-4,Riskregister!$E$6*Riskregister!$H$6,TRUE()))</f>
        <v>1</v>
      </c>
      <c r="BH35">
        <f>IF(Riskregister!$E$7="","",_xlfn.POISSON.DIST(ROW()-4,Riskregister!$E$7*Riskregister!$H$7,TRUE()))</f>
        <v>1</v>
      </c>
      <c r="BI35">
        <f>IF(Riskregister!$E$8="","",_xlfn.POISSON.DIST(ROW()-4,Riskregister!$E$8*Riskregister!$H$8,TRUE()))</f>
        <v>1</v>
      </c>
      <c r="BJ35" t="str">
        <f>IF(Riskregister!$E$9="","",_xlfn.POISSON.DIST(ROW()-4,Riskregister!$E$9*Riskregister!$H$9,TRUE()))</f>
        <v/>
      </c>
      <c r="BK35" t="str">
        <f>IF(Riskregister!$E$10="","",_xlfn.POISSON.DIST(ROW()-4,Riskregister!$E$10*Riskregister!$H$10,TRUE()))</f>
        <v/>
      </c>
      <c r="BL35" t="str">
        <f>IF(Riskregister!$E$11="","",_xlfn.POISSON.DIST(ROW()-4,Riskregister!$E$11*Riskregister!$H$11,TRUE()))</f>
        <v/>
      </c>
      <c r="BM35" t="str">
        <f>IF(Riskregister!$E$12="","",_xlfn.POISSON.DIST(ROW()-4,Riskregister!$E$12*Riskregister!$H$12,TRUE()))</f>
        <v/>
      </c>
      <c r="BN35" t="str">
        <f>IF(Riskregister!$E$13="","",_xlfn.POISSON.DIST(ROW()-4,Riskregister!$E$13*Riskregister!$H$13,TRUE()))</f>
        <v/>
      </c>
      <c r="BO35" t="str">
        <f>IF(Riskregister!$E$14="","",_xlfn.POISSON.DIST(ROW()-4,Riskregister!$E$14*Riskregister!$H$14,TRUE()))</f>
        <v/>
      </c>
      <c r="BP35" t="str">
        <f>IF(Riskregister!$E$15="","",_xlfn.POISSON.DIST(ROW()-4,Riskregister!$E$15*Riskregister!$H$15,TRUE()))</f>
        <v/>
      </c>
      <c r="BQ35" t="str">
        <f>IF(Riskregister!$E$16="","",_xlfn.POISSON.DIST(ROW()-4,Riskregister!$E$16*Riskregister!$H$16,TRUE()))</f>
        <v/>
      </c>
    </row>
    <row r="36" spans="2:69" ht="15" customHeight="1" x14ac:dyDescent="0.35">
      <c r="B36" s="8" t="s">
        <v>46</v>
      </c>
      <c r="T36" s="28">
        <f t="shared" ca="1" si="13"/>
        <v>0.38018025126717914</v>
      </c>
      <c r="U36" s="28">
        <f t="shared" ca="1" si="13"/>
        <v>0.47249398457571012</v>
      </c>
      <c r="V36" s="28">
        <f ca="1">IF(Riskregister!$E$5="",0,COUNTIF(BF$4:BF$53,"&lt;"&amp;T36)*IF(U36&lt;0.5,Riskregister!$K$5+(Riskregister!$L$5-Riskregister!$K$5)*SQRT(U36/2),Riskregister!$L$5-(Riskregister!$L$5-Riskregister!$K$5)*SQRT((1-U36)/2)))</f>
        <v>0</v>
      </c>
      <c r="W36" s="28">
        <f t="shared" ca="1" si="14"/>
        <v>0.69794433548136514</v>
      </c>
      <c r="X36" s="28">
        <f t="shared" ca="1" si="14"/>
        <v>0.22634515315222747</v>
      </c>
      <c r="Y36" s="28">
        <f ca="1">IF(Riskregister!$E$6="",0,COUNTIF(BG$4:BG$53,"&lt;"&amp;W36)*IF(X36&lt;0.5,Riskregister!$K$6+(Riskregister!$L$6-Riskregister!$K$6)*SQRT(X36/2),Riskregister!$L$6-(Riskregister!$L$6-Riskregister!$K$6)*SQRT((1-X36)/2)))</f>
        <v>805540.37694162771</v>
      </c>
      <c r="Z36" s="28">
        <f t="shared" ca="1" si="15"/>
        <v>0.72411539827815885</v>
      </c>
      <c r="AA36" s="28">
        <f t="shared" ca="1" si="15"/>
        <v>0.14617503431354018</v>
      </c>
      <c r="AB36" s="28">
        <f ca="1">IF(Riskregister!$E$7="",0,COUNTIF(BH$4:BH$53,"&lt;"&amp;Z36)*IF(AA36&lt;0.5,Riskregister!$K$7+(Riskregister!$L$7-Riskregister!$K$7)*SQRT(AA36/2),Riskregister!$L$7-(Riskregister!$L$7-Riskregister!$K$7)*SQRT((1-AA36)/2)))</f>
        <v>144621.4608411027</v>
      </c>
      <c r="AC36" s="28">
        <f t="shared" ca="1" si="16"/>
        <v>0.15759060134856917</v>
      </c>
      <c r="AD36" s="28">
        <f t="shared" ca="1" si="16"/>
        <v>0.2210623213241667</v>
      </c>
      <c r="AE36" s="28">
        <f ca="1">IF(Riskregister!$E$8="",0,COUNTIF(BI$4:BI$53,"&lt;"&amp;AC36)*IF(AD36&lt;0.5,Riskregister!$K$8+(Riskregister!$L$8-Riskregister!$K$8)*SQRT(AD36/2),Riskregister!$L$8-(Riskregister!$L$8-Riskregister!$K$8)*SQRT((1-AD36)/2)))</f>
        <v>0</v>
      </c>
      <c r="AF36" s="28">
        <f t="shared" ca="1" si="17"/>
        <v>0.92484051593645655</v>
      </c>
      <c r="AG36" s="28">
        <f t="shared" ca="1" si="17"/>
        <v>0.56456032142346324</v>
      </c>
      <c r="AH36" s="28">
        <f>IF(Riskregister!$E$9="",0,COUNTIF(BJ$4:BJ$53,"&lt;"&amp;AF36)*IF(AG36&lt;0.5,Riskregister!$K$9+(Riskregister!$L$9-Riskregister!$K$9)*SQRT(AG36/2),Riskregister!$L$9-(Riskregister!$L$9-Riskregister!$K$9)*SQRT((1-AG36)/2)))</f>
        <v>0</v>
      </c>
      <c r="AI36" s="28">
        <f t="shared" ca="1" si="18"/>
        <v>0.92498235479655433</v>
      </c>
      <c r="AJ36" s="28">
        <f t="shared" ca="1" si="18"/>
        <v>0.68398472140689237</v>
      </c>
      <c r="AK36" s="28">
        <f>IF(Riskregister!$E$10="",0,COUNTIF(BK$4:BK$53,"&lt;"&amp;AI36)*IF(AJ36&lt;0.5,Riskregister!$K$10+(Riskregister!$L$10-Riskregister!$K$10)*SQRT(AJ36/2),Riskregister!$L$10-(Riskregister!$L$10-Riskregister!$K$10)*SQRT((1-AJ36)/2)))</f>
        <v>0</v>
      </c>
      <c r="AL36" s="28">
        <f t="shared" ca="1" si="19"/>
        <v>0.5162162310780587</v>
      </c>
      <c r="AM36" s="28">
        <f t="shared" ca="1" si="19"/>
        <v>0.84704503096764716</v>
      </c>
      <c r="AN36" s="28">
        <f>IF(Riskregister!$E$11="",0,COUNTIF(BL$4:BL$53,"&lt;"&amp;AL36)*IF(AM36&lt;0.5,Riskregister!$K$11+(Riskregister!$L$11-Riskregister!$K$11)*SQRT(AM36/2),Riskregister!$L$11-(Riskregister!$L$11-Riskregister!$K$11)*SQRT((1-AM36)/2)))</f>
        <v>0</v>
      </c>
      <c r="AO36" s="28">
        <f t="shared" ca="1" si="20"/>
        <v>0.10939105722806719</v>
      </c>
      <c r="AP36" s="28">
        <f t="shared" ca="1" si="20"/>
        <v>0.97266096016375958</v>
      </c>
      <c r="AQ36" s="28">
        <f>IF(Riskregister!$E$12="",0,COUNTIF(BM$4:BM$53,"&lt;"&amp;AO36)*IF(AP36&lt;0.5,Riskregister!$K$12+(Riskregister!$L$12-Riskregister!$K$12)*SQRT(AP36/2),Riskregister!$L$12-(Riskregister!$L$12-Riskregister!$K$12)*SQRT((1-AP36)/2)))</f>
        <v>0</v>
      </c>
      <c r="AR36" s="28">
        <f t="shared" ca="1" si="21"/>
        <v>0.73620232365827309</v>
      </c>
      <c r="AS36" s="28">
        <f t="shared" ca="1" si="21"/>
        <v>0.96507007617486362</v>
      </c>
      <c r="AT36" s="28">
        <f>IF(Riskregister!$E$13="",0,COUNTIF(BN$4:BN$53,"&lt;"&amp;AR36)*IF(AS36&lt;0.5,Riskregister!$K$13+(Riskregister!$L$13-Riskregister!$K$13)*SQRT(AS36/2),Riskregister!$L$13-(Riskregister!$L$13-Riskregister!$K$13)*SQRT((1-AS36)/2)))</f>
        <v>0</v>
      </c>
      <c r="AU36" s="28">
        <f t="shared" ca="1" si="22"/>
        <v>0.1234652688281338</v>
      </c>
      <c r="AV36" s="28">
        <f t="shared" ca="1" si="22"/>
        <v>0.18681134156825752</v>
      </c>
      <c r="AW36" s="28">
        <f>IF(Riskregister!$E$14="",0,COUNTIF(BO$4:BO$53,"&lt;"&amp;AU36)*IF(AV36&lt;0.5,Riskregister!$K$14+(Riskregister!$L$14-Riskregister!$K$14)*SQRT(AV36/2),Riskregister!$L$14-(Riskregister!$L$14-Riskregister!$K$14)*SQRT((1-AV36)/2)))</f>
        <v>0</v>
      </c>
      <c r="AX36" s="28">
        <f t="shared" ca="1" si="23"/>
        <v>6.8394999615949859E-2</v>
      </c>
      <c r="AY36" s="28">
        <f t="shared" ca="1" si="23"/>
        <v>0.43123017518523432</v>
      </c>
      <c r="AZ36" s="28">
        <f>IF(Riskregister!$E$15="",0,COUNTIF(BP$4:BP$53,"&lt;"&amp;AX36)*IF(AY36&lt;0.5,Riskregister!$K$15+(Riskregister!$L$15-Riskregister!$K$15)*SQRT(AY36/2),Riskregister!$L$15-(Riskregister!$L$15-Riskregister!$K$15)*SQRT((1-AY36)/2)))</f>
        <v>0</v>
      </c>
      <c r="BA36" s="28">
        <f t="shared" ca="1" si="24"/>
        <v>0.22146734208679464</v>
      </c>
      <c r="BB36" s="28">
        <f t="shared" ca="1" si="24"/>
        <v>0.16021103957186067</v>
      </c>
      <c r="BC36" s="28">
        <f>IF(Riskregister!$E$16="",0,COUNTIF(BQ$4:BQ$53,"&lt;"&amp;BA36)*IF(BB36&lt;0.5,Riskregister!$K$16+(Riskregister!$L$16-Riskregister!$K$16)*SQRT(BB36/2),Riskregister!$L$16-(Riskregister!$L$16-Riskregister!$K$16)*SQRT((1-BB36)/2)))</f>
        <v>0</v>
      </c>
      <c r="BD36" s="28">
        <f t="shared" ca="1" si="12"/>
        <v>950161.83778273035</v>
      </c>
      <c r="BF36">
        <f>IF(Riskregister!$E$5="","",_xlfn.POISSON.DIST(ROW()-4,Riskregister!$E$5*Riskregister!$H$5,TRUE()))</f>
        <v>1</v>
      </c>
      <c r="BG36">
        <f>IF(Riskregister!$E$6="","",_xlfn.POISSON.DIST(ROW()-4,Riskregister!$E$6*Riskregister!$H$6,TRUE()))</f>
        <v>1</v>
      </c>
      <c r="BH36">
        <f>IF(Riskregister!$E$7="","",_xlfn.POISSON.DIST(ROW()-4,Riskregister!$E$7*Riskregister!$H$7,TRUE()))</f>
        <v>1</v>
      </c>
      <c r="BI36">
        <f>IF(Riskregister!$E$8="","",_xlfn.POISSON.DIST(ROW()-4,Riskregister!$E$8*Riskregister!$H$8,TRUE()))</f>
        <v>1</v>
      </c>
      <c r="BJ36" t="str">
        <f>IF(Riskregister!$E$9="","",_xlfn.POISSON.DIST(ROW()-4,Riskregister!$E$9*Riskregister!$H$9,TRUE()))</f>
        <v/>
      </c>
      <c r="BK36" t="str">
        <f>IF(Riskregister!$E$10="","",_xlfn.POISSON.DIST(ROW()-4,Riskregister!$E$10*Riskregister!$H$10,TRUE()))</f>
        <v/>
      </c>
      <c r="BL36" t="str">
        <f>IF(Riskregister!$E$11="","",_xlfn.POISSON.DIST(ROW()-4,Riskregister!$E$11*Riskregister!$H$11,TRUE()))</f>
        <v/>
      </c>
      <c r="BM36" t="str">
        <f>IF(Riskregister!$E$12="","",_xlfn.POISSON.DIST(ROW()-4,Riskregister!$E$12*Riskregister!$H$12,TRUE()))</f>
        <v/>
      </c>
      <c r="BN36" t="str">
        <f>IF(Riskregister!$E$13="","",_xlfn.POISSON.DIST(ROW()-4,Riskregister!$E$13*Riskregister!$H$13,TRUE()))</f>
        <v/>
      </c>
      <c r="BO36" t="str">
        <f>IF(Riskregister!$E$14="","",_xlfn.POISSON.DIST(ROW()-4,Riskregister!$E$14*Riskregister!$H$14,TRUE()))</f>
        <v/>
      </c>
      <c r="BP36" t="str">
        <f>IF(Riskregister!$E$15="","",_xlfn.POISSON.DIST(ROW()-4,Riskregister!$E$15*Riskregister!$H$15,TRUE()))</f>
        <v/>
      </c>
      <c r="BQ36" t="str">
        <f>IF(Riskregister!$E$16="","",_xlfn.POISSON.DIST(ROW()-4,Riskregister!$E$16*Riskregister!$H$16,TRUE()))</f>
        <v/>
      </c>
    </row>
    <row r="37" spans="2:69" ht="15" customHeight="1" x14ac:dyDescent="0.35">
      <c r="B37" s="8" t="s">
        <v>47</v>
      </c>
      <c r="T37" s="28">
        <f t="shared" ca="1" si="13"/>
        <v>0.39823572127637896</v>
      </c>
      <c r="U37" s="28">
        <f t="shared" ca="1" si="13"/>
        <v>0.87972791383257931</v>
      </c>
      <c r="V37" s="28">
        <f ca="1">IF(Riskregister!$E$5="",0,COUNTIF(BF$4:BF$53,"&lt;"&amp;T37)*IF(U37&lt;0.5,Riskregister!$K$5+(Riskregister!$L$5-Riskregister!$K$5)*SQRT(U37/2),Riskregister!$L$5-(Riskregister!$L$5-Riskregister!$K$5)*SQRT((1-U37)/2)))</f>
        <v>0</v>
      </c>
      <c r="W37" s="28">
        <f t="shared" ca="1" si="14"/>
        <v>0.9799192008011165</v>
      </c>
      <c r="X37" s="28">
        <f t="shared" ca="1" si="14"/>
        <v>0.96191960684922206</v>
      </c>
      <c r="Y37" s="28">
        <f ca="1">IF(Riskregister!$E$6="",0,COUNTIF(BG$4:BG$53,"&lt;"&amp;W37)*IF(X37&lt;0.5,Riskregister!$K$6+(Riskregister!$L$6-Riskregister!$K$6)*SQRT(X37/2),Riskregister!$L$6-(Riskregister!$L$6-Riskregister!$K$6)*SQRT((1-X37)/2)))</f>
        <v>3503249.6123634716</v>
      </c>
      <c r="Z37" s="28">
        <f t="shared" ca="1" si="15"/>
        <v>0.6331405415349689</v>
      </c>
      <c r="AA37" s="28">
        <f t="shared" ca="1" si="15"/>
        <v>2.8506083932921311E-2</v>
      </c>
      <c r="AB37" s="28">
        <f ca="1">IF(Riskregister!$E$7="",0,COUNTIF(BH$4:BH$53,"&lt;"&amp;Z37)*IF(AA37&lt;0.5,Riskregister!$K$7+(Riskregister!$L$7-Riskregister!$K$7)*SQRT(AA37/2),Riskregister!$L$7-(Riskregister!$L$7-Riskregister!$K$7)*SQRT((1-AA37)/2)))</f>
        <v>0</v>
      </c>
      <c r="AC37" s="28">
        <f t="shared" ca="1" si="16"/>
        <v>0.5297041413937229</v>
      </c>
      <c r="AD37" s="28">
        <f t="shared" ca="1" si="16"/>
        <v>0.64307496266634134</v>
      </c>
      <c r="AE37" s="28">
        <f ca="1">IF(Riskregister!$E$8="",0,COUNTIF(BI$4:BI$53,"&lt;"&amp;AC37)*IF(AD37&lt;0.5,Riskregister!$K$8+(Riskregister!$L$8-Riskregister!$K$8)*SQRT(AD37/2),Riskregister!$L$8-(Riskregister!$L$8-Riskregister!$K$8)*SQRT((1-AD37)/2)))</f>
        <v>0</v>
      </c>
      <c r="AF37" s="28">
        <f t="shared" ca="1" si="17"/>
        <v>0.36199378788111647</v>
      </c>
      <c r="AG37" s="28">
        <f t="shared" ca="1" si="17"/>
        <v>0.36869229080186239</v>
      </c>
      <c r="AH37" s="28">
        <f>IF(Riskregister!$E$9="",0,COUNTIF(BJ$4:BJ$53,"&lt;"&amp;AF37)*IF(AG37&lt;0.5,Riskregister!$K$9+(Riskregister!$L$9-Riskregister!$K$9)*SQRT(AG37/2),Riskregister!$L$9-(Riskregister!$L$9-Riskregister!$K$9)*SQRT((1-AG37)/2)))</f>
        <v>0</v>
      </c>
      <c r="AI37" s="28">
        <f t="shared" ca="1" si="18"/>
        <v>0.39080279422739239</v>
      </c>
      <c r="AJ37" s="28">
        <f t="shared" ca="1" si="18"/>
        <v>0.47998294287591114</v>
      </c>
      <c r="AK37" s="28">
        <f>IF(Riskregister!$E$10="",0,COUNTIF(BK$4:BK$53,"&lt;"&amp;AI37)*IF(AJ37&lt;0.5,Riskregister!$K$10+(Riskregister!$L$10-Riskregister!$K$10)*SQRT(AJ37/2),Riskregister!$L$10-(Riskregister!$L$10-Riskregister!$K$10)*SQRT((1-AJ37)/2)))</f>
        <v>0</v>
      </c>
      <c r="AL37" s="28">
        <f t="shared" ca="1" si="19"/>
        <v>0.5535386325756998</v>
      </c>
      <c r="AM37" s="28">
        <f t="shared" ca="1" si="19"/>
        <v>0.80716624521407454</v>
      </c>
      <c r="AN37" s="28">
        <f>IF(Riskregister!$E$11="",0,COUNTIF(BL$4:BL$53,"&lt;"&amp;AL37)*IF(AM37&lt;0.5,Riskregister!$K$11+(Riskregister!$L$11-Riskregister!$K$11)*SQRT(AM37/2),Riskregister!$L$11-(Riskregister!$L$11-Riskregister!$K$11)*SQRT((1-AM37)/2)))</f>
        <v>0</v>
      </c>
      <c r="AO37" s="28">
        <f t="shared" ca="1" si="20"/>
        <v>0.99857123660685365</v>
      </c>
      <c r="AP37" s="28">
        <f t="shared" ca="1" si="20"/>
        <v>0.53105238630471918</v>
      </c>
      <c r="AQ37" s="28">
        <f>IF(Riskregister!$E$12="",0,COUNTIF(BM$4:BM$53,"&lt;"&amp;AO37)*IF(AP37&lt;0.5,Riskregister!$K$12+(Riskregister!$L$12-Riskregister!$K$12)*SQRT(AP37/2),Riskregister!$L$12-(Riskregister!$L$12-Riskregister!$K$12)*SQRT((1-AP37)/2)))</f>
        <v>0</v>
      </c>
      <c r="AR37" s="28">
        <f t="shared" ca="1" si="21"/>
        <v>0.46546475114680008</v>
      </c>
      <c r="AS37" s="28">
        <f t="shared" ca="1" si="21"/>
        <v>0.30000607507626043</v>
      </c>
      <c r="AT37" s="28">
        <f>IF(Riskregister!$E$13="",0,COUNTIF(BN$4:BN$53,"&lt;"&amp;AR37)*IF(AS37&lt;0.5,Riskregister!$K$13+(Riskregister!$L$13-Riskregister!$K$13)*SQRT(AS37/2),Riskregister!$L$13-(Riskregister!$L$13-Riskregister!$K$13)*SQRT((1-AS37)/2)))</f>
        <v>0</v>
      </c>
      <c r="AU37" s="28">
        <f t="shared" ca="1" si="22"/>
        <v>0.49494646813021181</v>
      </c>
      <c r="AV37" s="28">
        <f t="shared" ca="1" si="22"/>
        <v>0.76352288814801161</v>
      </c>
      <c r="AW37" s="28">
        <f>IF(Riskregister!$E$14="",0,COUNTIF(BO$4:BO$53,"&lt;"&amp;AU37)*IF(AV37&lt;0.5,Riskregister!$K$14+(Riskregister!$L$14-Riskregister!$K$14)*SQRT(AV37/2),Riskregister!$L$14-(Riskregister!$L$14-Riskregister!$K$14)*SQRT((1-AV37)/2)))</f>
        <v>0</v>
      </c>
      <c r="AX37" s="28">
        <f t="shared" ca="1" si="23"/>
        <v>0.7319248170807946</v>
      </c>
      <c r="AY37" s="28">
        <f t="shared" ca="1" si="23"/>
        <v>0.52005015913747066</v>
      </c>
      <c r="AZ37" s="28">
        <f>IF(Riskregister!$E$15="",0,COUNTIF(BP$4:BP$53,"&lt;"&amp;AX37)*IF(AY37&lt;0.5,Riskregister!$K$15+(Riskregister!$L$15-Riskregister!$K$15)*SQRT(AY37/2),Riskregister!$L$15-(Riskregister!$L$15-Riskregister!$K$15)*SQRT((1-AY37)/2)))</f>
        <v>0</v>
      </c>
      <c r="BA37" s="28">
        <f t="shared" ca="1" si="24"/>
        <v>0.61575056601616496</v>
      </c>
      <c r="BB37" s="28">
        <f t="shared" ca="1" si="24"/>
        <v>0.73326550394514045</v>
      </c>
      <c r="BC37" s="28">
        <f>IF(Riskregister!$E$16="",0,COUNTIF(BQ$4:BQ$53,"&lt;"&amp;BA37)*IF(BB37&lt;0.5,Riskregister!$K$16+(Riskregister!$L$16-Riskregister!$K$16)*SQRT(BB37/2),Riskregister!$L$16-(Riskregister!$L$16-Riskregister!$K$16)*SQRT((1-BB37)/2)))</f>
        <v>0</v>
      </c>
      <c r="BD37" s="28">
        <f t="shared" ca="1" si="12"/>
        <v>3503249.6123634716</v>
      </c>
      <c r="BF37">
        <f>IF(Riskregister!$E$5="","",_xlfn.POISSON.DIST(ROW()-4,Riskregister!$E$5*Riskregister!$H$5,TRUE()))</f>
        <v>1</v>
      </c>
      <c r="BG37">
        <f>IF(Riskregister!$E$6="","",_xlfn.POISSON.DIST(ROW()-4,Riskregister!$E$6*Riskregister!$H$6,TRUE()))</f>
        <v>1</v>
      </c>
      <c r="BH37">
        <f>IF(Riskregister!$E$7="","",_xlfn.POISSON.DIST(ROW()-4,Riskregister!$E$7*Riskregister!$H$7,TRUE()))</f>
        <v>1</v>
      </c>
      <c r="BI37">
        <f>IF(Riskregister!$E$8="","",_xlfn.POISSON.DIST(ROW()-4,Riskregister!$E$8*Riskregister!$H$8,TRUE()))</f>
        <v>1</v>
      </c>
      <c r="BJ37" t="str">
        <f>IF(Riskregister!$E$9="","",_xlfn.POISSON.DIST(ROW()-4,Riskregister!$E$9*Riskregister!$H$9,TRUE()))</f>
        <v/>
      </c>
      <c r="BK37" t="str">
        <f>IF(Riskregister!$E$10="","",_xlfn.POISSON.DIST(ROW()-4,Riskregister!$E$10*Riskregister!$H$10,TRUE()))</f>
        <v/>
      </c>
      <c r="BL37" t="str">
        <f>IF(Riskregister!$E$11="","",_xlfn.POISSON.DIST(ROW()-4,Riskregister!$E$11*Riskregister!$H$11,TRUE()))</f>
        <v/>
      </c>
      <c r="BM37" t="str">
        <f>IF(Riskregister!$E$12="","",_xlfn.POISSON.DIST(ROW()-4,Riskregister!$E$12*Riskregister!$H$12,TRUE()))</f>
        <v/>
      </c>
      <c r="BN37" t="str">
        <f>IF(Riskregister!$E$13="","",_xlfn.POISSON.DIST(ROW()-4,Riskregister!$E$13*Riskregister!$H$13,TRUE()))</f>
        <v/>
      </c>
      <c r="BO37" t="str">
        <f>IF(Riskregister!$E$14="","",_xlfn.POISSON.DIST(ROW()-4,Riskregister!$E$14*Riskregister!$H$14,TRUE()))</f>
        <v/>
      </c>
      <c r="BP37" t="str">
        <f>IF(Riskregister!$E$15="","",_xlfn.POISSON.DIST(ROW()-4,Riskregister!$E$15*Riskregister!$H$15,TRUE()))</f>
        <v/>
      </c>
      <c r="BQ37" t="str">
        <f>IF(Riskregister!$E$16="","",_xlfn.POISSON.DIST(ROW()-4,Riskregister!$E$16*Riskregister!$H$16,TRUE()))</f>
        <v/>
      </c>
    </row>
    <row r="38" spans="2:69" ht="15" customHeight="1" x14ac:dyDescent="0.35">
      <c r="B38" s="8" t="s">
        <v>48</v>
      </c>
      <c r="T38" s="28">
        <f t="shared" ca="1" si="13"/>
        <v>0.88847437568519794</v>
      </c>
      <c r="U38" s="28">
        <f t="shared" ca="1" si="13"/>
        <v>4.5591186912331438E-2</v>
      </c>
      <c r="V38" s="28">
        <f ca="1">IF(Riskregister!$E$5="",0,COUNTIF(BF$4:BF$53,"&lt;"&amp;T38)*IF(U38&lt;0.5,Riskregister!$K$5+(Riskregister!$L$5-Riskregister!$K$5)*SQRT(U38/2),Riskregister!$L$5-(Riskregister!$L$5-Riskregister!$K$5)*SQRT((1-U38)/2)))</f>
        <v>217941.9434140175</v>
      </c>
      <c r="W38" s="28">
        <f t="shared" ca="1" si="14"/>
        <v>0.85876337959639593</v>
      </c>
      <c r="X38" s="28">
        <f t="shared" ca="1" si="14"/>
        <v>0.38363197251497305</v>
      </c>
      <c r="Y38" s="28">
        <f ca="1">IF(Riskregister!$E$6="",0,COUNTIF(BG$4:BG$53,"&lt;"&amp;W38)*IF(X38&lt;0.5,Riskregister!$K$6+(Riskregister!$L$6-Riskregister!$K$6)*SQRT(X38/2),Riskregister!$L$6-(Riskregister!$L$6-Riskregister!$K$6)*SQRT((1-X38)/2)))</f>
        <v>988342.43541386013</v>
      </c>
      <c r="Z38" s="28">
        <f t="shared" ca="1" si="15"/>
        <v>0.77461331684132251</v>
      </c>
      <c r="AA38" s="28">
        <f t="shared" ca="1" si="15"/>
        <v>0.99908983409574259</v>
      </c>
      <c r="AB38" s="28">
        <f ca="1">IF(Riskregister!$E$7="",0,COUNTIF(BH$4:BH$53,"&lt;"&amp;Z38)*IF(AA38&lt;0.5,Riskregister!$K$7+(Riskregister!$L$7-Riskregister!$K$7)*SQRT(AA38/2),Riskregister!$L$7-(Riskregister!$L$7-Riskregister!$K$7)*SQRT((1-AA38)/2)))</f>
        <v>392533.56432855903</v>
      </c>
      <c r="AC38" s="28">
        <f t="shared" ca="1" si="16"/>
        <v>0.98719514897942606</v>
      </c>
      <c r="AD38" s="28">
        <f t="shared" ca="1" si="16"/>
        <v>0.97912570817527644</v>
      </c>
      <c r="AE38" s="28">
        <f ca="1">IF(Riskregister!$E$8="",0,COUNTIF(BI$4:BI$53,"&lt;"&amp;AC38)*IF(AD38&lt;0.5,Riskregister!$K$8+(Riskregister!$L$8-Riskregister!$K$8)*SQRT(AD38/2),Riskregister!$L$8-(Riskregister!$L$8-Riskregister!$K$8)*SQRT((1-AD38)/2)))</f>
        <v>4519836.9514382938</v>
      </c>
      <c r="AF38" s="28">
        <f t="shared" ca="1" si="17"/>
        <v>0.76468886212278642</v>
      </c>
      <c r="AG38" s="28">
        <f t="shared" ca="1" si="17"/>
        <v>0.6722841423238769</v>
      </c>
      <c r="AH38" s="28">
        <f>IF(Riskregister!$E$9="",0,COUNTIF(BJ$4:BJ$53,"&lt;"&amp;AF38)*IF(AG38&lt;0.5,Riskregister!$K$9+(Riskregister!$L$9-Riskregister!$K$9)*SQRT(AG38/2),Riskregister!$L$9-(Riskregister!$L$9-Riskregister!$K$9)*SQRT((1-AG38)/2)))</f>
        <v>0</v>
      </c>
      <c r="AI38" s="28">
        <f t="shared" ca="1" si="18"/>
        <v>7.7415440614842068E-2</v>
      </c>
      <c r="AJ38" s="28">
        <f t="shared" ca="1" si="18"/>
        <v>0.73240299845020951</v>
      </c>
      <c r="AK38" s="28">
        <f>IF(Riskregister!$E$10="",0,COUNTIF(BK$4:BK$53,"&lt;"&amp;AI38)*IF(AJ38&lt;0.5,Riskregister!$K$10+(Riskregister!$L$10-Riskregister!$K$10)*SQRT(AJ38/2),Riskregister!$L$10-(Riskregister!$L$10-Riskregister!$K$10)*SQRT((1-AJ38)/2)))</f>
        <v>0</v>
      </c>
      <c r="AL38" s="28">
        <f t="shared" ca="1" si="19"/>
        <v>0.620864130795581</v>
      </c>
      <c r="AM38" s="28">
        <f t="shared" ca="1" si="19"/>
        <v>0.91914321811520738</v>
      </c>
      <c r="AN38" s="28">
        <f>IF(Riskregister!$E$11="",0,COUNTIF(BL$4:BL$53,"&lt;"&amp;AL38)*IF(AM38&lt;0.5,Riskregister!$K$11+(Riskregister!$L$11-Riskregister!$K$11)*SQRT(AM38/2),Riskregister!$L$11-(Riskregister!$L$11-Riskregister!$K$11)*SQRT((1-AM38)/2)))</f>
        <v>0</v>
      </c>
      <c r="AO38" s="28">
        <f t="shared" ca="1" si="20"/>
        <v>0.81174922732587862</v>
      </c>
      <c r="AP38" s="28">
        <f t="shared" ca="1" si="20"/>
        <v>0.90771606036221353</v>
      </c>
      <c r="AQ38" s="28">
        <f>IF(Riskregister!$E$12="",0,COUNTIF(BM$4:BM$53,"&lt;"&amp;AO38)*IF(AP38&lt;0.5,Riskregister!$K$12+(Riskregister!$L$12-Riskregister!$K$12)*SQRT(AP38/2),Riskregister!$L$12-(Riskregister!$L$12-Riskregister!$K$12)*SQRT((1-AP38)/2)))</f>
        <v>0</v>
      </c>
      <c r="AR38" s="28">
        <f t="shared" ca="1" si="21"/>
        <v>0.82317748919614908</v>
      </c>
      <c r="AS38" s="28">
        <f t="shared" ca="1" si="21"/>
        <v>2.3233192349600973E-3</v>
      </c>
      <c r="AT38" s="28">
        <f>IF(Riskregister!$E$13="",0,COUNTIF(BN$4:BN$53,"&lt;"&amp;AR38)*IF(AS38&lt;0.5,Riskregister!$K$13+(Riskregister!$L$13-Riskregister!$K$13)*SQRT(AS38/2),Riskregister!$L$13-(Riskregister!$L$13-Riskregister!$K$13)*SQRT((1-AS38)/2)))</f>
        <v>0</v>
      </c>
      <c r="AU38" s="28">
        <f t="shared" ca="1" si="22"/>
        <v>0.24497190069677444</v>
      </c>
      <c r="AV38" s="28">
        <f t="shared" ca="1" si="22"/>
        <v>0.94691031076498733</v>
      </c>
      <c r="AW38" s="28">
        <f>IF(Riskregister!$E$14="",0,COUNTIF(BO$4:BO$53,"&lt;"&amp;AU38)*IF(AV38&lt;0.5,Riskregister!$K$14+(Riskregister!$L$14-Riskregister!$K$14)*SQRT(AV38/2),Riskregister!$L$14-(Riskregister!$L$14-Riskregister!$K$14)*SQRT((1-AV38)/2)))</f>
        <v>0</v>
      </c>
      <c r="AX38" s="28">
        <f t="shared" ca="1" si="23"/>
        <v>0.4640556558532275</v>
      </c>
      <c r="AY38" s="28">
        <f t="shared" ca="1" si="23"/>
        <v>0.1397391963839939</v>
      </c>
      <c r="AZ38" s="28">
        <f>IF(Riskregister!$E$15="",0,COUNTIF(BP$4:BP$53,"&lt;"&amp;AX38)*IF(AY38&lt;0.5,Riskregister!$K$15+(Riskregister!$L$15-Riskregister!$K$15)*SQRT(AY38/2),Riskregister!$L$15-(Riskregister!$L$15-Riskregister!$K$15)*SQRT((1-AY38)/2)))</f>
        <v>0</v>
      </c>
      <c r="BA38" s="28">
        <f t="shared" ca="1" si="24"/>
        <v>2.1697246513734725E-2</v>
      </c>
      <c r="BB38" s="28">
        <f t="shared" ca="1" si="24"/>
        <v>0.61398066684451613</v>
      </c>
      <c r="BC38" s="28">
        <f>IF(Riskregister!$E$16="",0,COUNTIF(BQ$4:BQ$53,"&lt;"&amp;BA38)*IF(BB38&lt;0.5,Riskregister!$K$16+(Riskregister!$L$16-Riskregister!$K$16)*SQRT(BB38/2),Riskregister!$L$16-(Riskregister!$L$16-Riskregister!$K$16)*SQRT((1-BB38)/2)))</f>
        <v>0</v>
      </c>
      <c r="BD38" s="28">
        <f t="shared" ca="1" si="12"/>
        <v>6118654.8945947308</v>
      </c>
      <c r="BF38">
        <f>IF(Riskregister!$E$5="","",_xlfn.POISSON.DIST(ROW()-4,Riskregister!$E$5*Riskregister!$H$5,TRUE()))</f>
        <v>1</v>
      </c>
      <c r="BG38">
        <f>IF(Riskregister!$E$6="","",_xlfn.POISSON.DIST(ROW()-4,Riskregister!$E$6*Riskregister!$H$6,TRUE()))</f>
        <v>1</v>
      </c>
      <c r="BH38">
        <f>IF(Riskregister!$E$7="","",_xlfn.POISSON.DIST(ROW()-4,Riskregister!$E$7*Riskregister!$H$7,TRUE()))</f>
        <v>1</v>
      </c>
      <c r="BI38">
        <f>IF(Riskregister!$E$8="","",_xlfn.POISSON.DIST(ROW()-4,Riskregister!$E$8*Riskregister!$H$8,TRUE()))</f>
        <v>1</v>
      </c>
      <c r="BJ38" t="str">
        <f>IF(Riskregister!$E$9="","",_xlfn.POISSON.DIST(ROW()-4,Riskregister!$E$9*Riskregister!$H$9,TRUE()))</f>
        <v/>
      </c>
      <c r="BK38" t="str">
        <f>IF(Riskregister!$E$10="","",_xlfn.POISSON.DIST(ROW()-4,Riskregister!$E$10*Riskregister!$H$10,TRUE()))</f>
        <v/>
      </c>
      <c r="BL38" t="str">
        <f>IF(Riskregister!$E$11="","",_xlfn.POISSON.DIST(ROW()-4,Riskregister!$E$11*Riskregister!$H$11,TRUE()))</f>
        <v/>
      </c>
      <c r="BM38" t="str">
        <f>IF(Riskregister!$E$12="","",_xlfn.POISSON.DIST(ROW()-4,Riskregister!$E$12*Riskregister!$H$12,TRUE()))</f>
        <v/>
      </c>
      <c r="BN38" t="str">
        <f>IF(Riskregister!$E$13="","",_xlfn.POISSON.DIST(ROW()-4,Riskregister!$E$13*Riskregister!$H$13,TRUE()))</f>
        <v/>
      </c>
      <c r="BO38" t="str">
        <f>IF(Riskregister!$E$14="","",_xlfn.POISSON.DIST(ROW()-4,Riskregister!$E$14*Riskregister!$H$14,TRUE()))</f>
        <v/>
      </c>
      <c r="BP38" t="str">
        <f>IF(Riskregister!$E$15="","",_xlfn.POISSON.DIST(ROW()-4,Riskregister!$E$15*Riskregister!$H$15,TRUE()))</f>
        <v/>
      </c>
      <c r="BQ38" t="str">
        <f>IF(Riskregister!$E$16="","",_xlfn.POISSON.DIST(ROW()-4,Riskregister!$E$16*Riskregister!$H$16,TRUE()))</f>
        <v/>
      </c>
    </row>
    <row r="39" spans="2:69" ht="15" customHeight="1" x14ac:dyDescent="0.35">
      <c r="B39" s="8" t="s">
        <v>49</v>
      </c>
      <c r="T39" s="28">
        <f t="shared" ca="1" si="13"/>
        <v>0.89135833753223848</v>
      </c>
      <c r="U39" s="28">
        <f t="shared" ca="1" si="13"/>
        <v>0.30372284281494299</v>
      </c>
      <c r="V39" s="28">
        <f ca="1">IF(Riskregister!$E$5="",0,COUNTIF(BF$4:BF$53,"&lt;"&amp;T39)*IF(U39&lt;0.5,Riskregister!$K$5+(Riskregister!$L$5-Riskregister!$K$5)*SQRT(U39/2),Riskregister!$L$5-(Riskregister!$L$5-Riskregister!$K$5)*SQRT((1-U39)/2)))</f>
        <v>325362.3044870618</v>
      </c>
      <c r="W39" s="28">
        <f t="shared" ca="1" si="14"/>
        <v>0.72859934120889358</v>
      </c>
      <c r="X39" s="28">
        <f t="shared" ca="1" si="14"/>
        <v>3.7878295799551709E-2</v>
      </c>
      <c r="Y39" s="28">
        <f ca="1">IF(Riskregister!$E$6="",0,COUNTIF(BG$4:BG$53,"&lt;"&amp;W39)*IF(X39&lt;0.5,Riskregister!$K$6+(Riskregister!$L$6-Riskregister!$K$6)*SQRT(X39/2),Riskregister!$L$6-(Riskregister!$L$6-Riskregister!$K$6)*SQRT((1-X39)/2)))</f>
        <v>447715.23811682186</v>
      </c>
      <c r="Z39" s="28">
        <f t="shared" ca="1" si="15"/>
        <v>0.55329098553233569</v>
      </c>
      <c r="AA39" s="28">
        <f t="shared" ca="1" si="15"/>
        <v>0.59325638867011388</v>
      </c>
      <c r="AB39" s="28">
        <f ca="1">IF(Riskregister!$E$7="",0,COUNTIF(BH$4:BH$53,"&lt;"&amp;Z39)*IF(AA39&lt;0.5,Riskregister!$K$7+(Riskregister!$L$7-Riskregister!$K$7)*SQRT(AA39/2),Riskregister!$L$7-(Riskregister!$L$7-Riskregister!$K$7)*SQRT((1-AA39)/2)))</f>
        <v>0</v>
      </c>
      <c r="AC39" s="28">
        <f t="shared" ca="1" si="16"/>
        <v>0.15961493303757146</v>
      </c>
      <c r="AD39" s="28">
        <f t="shared" ca="1" si="16"/>
        <v>0.25002313869480364</v>
      </c>
      <c r="AE39" s="28">
        <f ca="1">IF(Riskregister!$E$8="",0,COUNTIF(BI$4:BI$53,"&lt;"&amp;AC39)*IF(AD39&lt;0.5,Riskregister!$K$8+(Riskregister!$L$8-Riskregister!$K$8)*SQRT(AD39/2),Riskregister!$L$8-(Riskregister!$L$8-Riskregister!$K$8)*SQRT((1-AD39)/2)))</f>
        <v>0</v>
      </c>
      <c r="AF39" s="28">
        <f t="shared" ca="1" si="17"/>
        <v>0.15748644473718698</v>
      </c>
      <c r="AG39" s="28">
        <f t="shared" ca="1" si="17"/>
        <v>0.62539235926818837</v>
      </c>
      <c r="AH39" s="28">
        <f>IF(Riskregister!$E$9="",0,COUNTIF(BJ$4:BJ$53,"&lt;"&amp;AF39)*IF(AG39&lt;0.5,Riskregister!$K$9+(Riskregister!$L$9-Riskregister!$K$9)*SQRT(AG39/2),Riskregister!$L$9-(Riskregister!$L$9-Riskregister!$K$9)*SQRT((1-AG39)/2)))</f>
        <v>0</v>
      </c>
      <c r="AI39" s="28">
        <f t="shared" ca="1" si="18"/>
        <v>0.23830262779082312</v>
      </c>
      <c r="AJ39" s="28">
        <f t="shared" ca="1" si="18"/>
        <v>0.71977867409869734</v>
      </c>
      <c r="AK39" s="28">
        <f>IF(Riskregister!$E$10="",0,COUNTIF(BK$4:BK$53,"&lt;"&amp;AI39)*IF(AJ39&lt;0.5,Riskregister!$K$10+(Riskregister!$L$10-Riskregister!$K$10)*SQRT(AJ39/2),Riskregister!$L$10-(Riskregister!$L$10-Riskregister!$K$10)*SQRT((1-AJ39)/2)))</f>
        <v>0</v>
      </c>
      <c r="AL39" s="28">
        <f t="shared" ca="1" si="19"/>
        <v>0.92686536186956037</v>
      </c>
      <c r="AM39" s="28">
        <f t="shared" ca="1" si="19"/>
        <v>0.47435623947488725</v>
      </c>
      <c r="AN39" s="28">
        <f>IF(Riskregister!$E$11="",0,COUNTIF(BL$4:BL$53,"&lt;"&amp;AL39)*IF(AM39&lt;0.5,Riskregister!$K$11+(Riskregister!$L$11-Riskregister!$K$11)*SQRT(AM39/2),Riskregister!$L$11-(Riskregister!$L$11-Riskregister!$K$11)*SQRT((1-AM39)/2)))</f>
        <v>0</v>
      </c>
      <c r="AO39" s="28">
        <f t="shared" ca="1" si="20"/>
        <v>0.65145852797303949</v>
      </c>
      <c r="AP39" s="28">
        <f t="shared" ca="1" si="20"/>
        <v>0.92094728436652495</v>
      </c>
      <c r="AQ39" s="28">
        <f>IF(Riskregister!$E$12="",0,COUNTIF(BM$4:BM$53,"&lt;"&amp;AO39)*IF(AP39&lt;0.5,Riskregister!$K$12+(Riskregister!$L$12-Riskregister!$K$12)*SQRT(AP39/2),Riskregister!$L$12-(Riskregister!$L$12-Riskregister!$K$12)*SQRT((1-AP39)/2)))</f>
        <v>0</v>
      </c>
      <c r="AR39" s="28">
        <f t="shared" ca="1" si="21"/>
        <v>7.5379096257762179E-2</v>
      </c>
      <c r="AS39" s="28">
        <f t="shared" ca="1" si="21"/>
        <v>0.71001169363987204</v>
      </c>
      <c r="AT39" s="28">
        <f>IF(Riskregister!$E$13="",0,COUNTIF(BN$4:BN$53,"&lt;"&amp;AR39)*IF(AS39&lt;0.5,Riskregister!$K$13+(Riskregister!$L$13-Riskregister!$K$13)*SQRT(AS39/2),Riskregister!$L$13-(Riskregister!$L$13-Riskregister!$K$13)*SQRT((1-AS39)/2)))</f>
        <v>0</v>
      </c>
      <c r="AU39" s="28">
        <f t="shared" ca="1" si="22"/>
        <v>0.74976237130220658</v>
      </c>
      <c r="AV39" s="28">
        <f t="shared" ca="1" si="22"/>
        <v>0.86057620931881706</v>
      </c>
      <c r="AW39" s="28">
        <f>IF(Riskregister!$E$14="",0,COUNTIF(BO$4:BO$53,"&lt;"&amp;AU39)*IF(AV39&lt;0.5,Riskregister!$K$14+(Riskregister!$L$14-Riskregister!$K$14)*SQRT(AV39/2),Riskregister!$L$14-(Riskregister!$L$14-Riskregister!$K$14)*SQRT((1-AV39)/2)))</f>
        <v>0</v>
      </c>
      <c r="AX39" s="28">
        <f t="shared" ca="1" si="23"/>
        <v>0.27461709038141402</v>
      </c>
      <c r="AY39" s="28">
        <f t="shared" ca="1" si="23"/>
        <v>0.87277130528150126</v>
      </c>
      <c r="AZ39" s="28">
        <f>IF(Riskregister!$E$15="",0,COUNTIF(BP$4:BP$53,"&lt;"&amp;AX39)*IF(AY39&lt;0.5,Riskregister!$K$15+(Riskregister!$L$15-Riskregister!$K$15)*SQRT(AY39/2),Riskregister!$L$15-(Riskregister!$L$15-Riskregister!$K$15)*SQRT((1-AY39)/2)))</f>
        <v>0</v>
      </c>
      <c r="BA39" s="28">
        <f t="shared" ca="1" si="24"/>
        <v>0.809980366164749</v>
      </c>
      <c r="BB39" s="28">
        <f t="shared" ca="1" si="24"/>
        <v>0.18330887987821265</v>
      </c>
      <c r="BC39" s="28">
        <f>IF(Riskregister!$E$16="",0,COUNTIF(BQ$4:BQ$53,"&lt;"&amp;BA39)*IF(BB39&lt;0.5,Riskregister!$K$16+(Riskregister!$L$16-Riskregister!$K$16)*SQRT(BB39/2),Riskregister!$L$16-(Riskregister!$L$16-Riskregister!$K$16)*SQRT((1-BB39)/2)))</f>
        <v>0</v>
      </c>
      <c r="BD39" s="28">
        <f t="shared" ca="1" si="12"/>
        <v>773077.54260388366</v>
      </c>
      <c r="BF39">
        <f>IF(Riskregister!$E$5="","",_xlfn.POISSON.DIST(ROW()-4,Riskregister!$E$5*Riskregister!$H$5,TRUE()))</f>
        <v>1</v>
      </c>
      <c r="BG39">
        <f>IF(Riskregister!$E$6="","",_xlfn.POISSON.DIST(ROW()-4,Riskregister!$E$6*Riskregister!$H$6,TRUE()))</f>
        <v>1</v>
      </c>
      <c r="BH39">
        <f>IF(Riskregister!$E$7="","",_xlfn.POISSON.DIST(ROW()-4,Riskregister!$E$7*Riskregister!$H$7,TRUE()))</f>
        <v>1</v>
      </c>
      <c r="BI39">
        <f>IF(Riskregister!$E$8="","",_xlfn.POISSON.DIST(ROW()-4,Riskregister!$E$8*Riskregister!$H$8,TRUE()))</f>
        <v>1</v>
      </c>
      <c r="BJ39" t="str">
        <f>IF(Riskregister!$E$9="","",_xlfn.POISSON.DIST(ROW()-4,Riskregister!$E$9*Riskregister!$H$9,TRUE()))</f>
        <v/>
      </c>
      <c r="BK39" t="str">
        <f>IF(Riskregister!$E$10="","",_xlfn.POISSON.DIST(ROW()-4,Riskregister!$E$10*Riskregister!$H$10,TRUE()))</f>
        <v/>
      </c>
      <c r="BL39" t="str">
        <f>IF(Riskregister!$E$11="","",_xlfn.POISSON.DIST(ROW()-4,Riskregister!$E$11*Riskregister!$H$11,TRUE()))</f>
        <v/>
      </c>
      <c r="BM39" t="str">
        <f>IF(Riskregister!$E$12="","",_xlfn.POISSON.DIST(ROW()-4,Riskregister!$E$12*Riskregister!$H$12,TRUE()))</f>
        <v/>
      </c>
      <c r="BN39" t="str">
        <f>IF(Riskregister!$E$13="","",_xlfn.POISSON.DIST(ROW()-4,Riskregister!$E$13*Riskregister!$H$13,TRUE()))</f>
        <v/>
      </c>
      <c r="BO39" t="str">
        <f>IF(Riskregister!$E$14="","",_xlfn.POISSON.DIST(ROW()-4,Riskregister!$E$14*Riskregister!$H$14,TRUE()))</f>
        <v/>
      </c>
      <c r="BP39" t="str">
        <f>IF(Riskregister!$E$15="","",_xlfn.POISSON.DIST(ROW()-4,Riskregister!$E$15*Riskregister!$H$15,TRUE()))</f>
        <v/>
      </c>
      <c r="BQ39" t="str">
        <f>IF(Riskregister!$E$16="","",_xlfn.POISSON.DIST(ROW()-4,Riskregister!$E$16*Riskregister!$H$16,TRUE()))</f>
        <v/>
      </c>
    </row>
    <row r="40" spans="2:69" ht="15" customHeight="1" x14ac:dyDescent="0.35">
      <c r="B40" s="8" t="s">
        <v>50</v>
      </c>
      <c r="T40" s="28">
        <f t="shared" ca="1" si="13"/>
        <v>0.85627533489908447</v>
      </c>
      <c r="U40" s="28">
        <f t="shared" ca="1" si="13"/>
        <v>0.38466730147441897</v>
      </c>
      <c r="V40" s="28">
        <f ca="1">IF(Riskregister!$E$5="",0,COUNTIF(BF$4:BF$53,"&lt;"&amp;T40)*IF(U40&lt;0.5,Riskregister!$K$5+(Riskregister!$L$5-Riskregister!$K$5)*SQRT(U40/2),Riskregister!$L$5-(Riskregister!$L$5-Riskregister!$K$5)*SQRT((1-U40)/2)))</f>
        <v>347351.37261819316</v>
      </c>
      <c r="W40" s="28">
        <f t="shared" ca="1" si="14"/>
        <v>0.58454427524325081</v>
      </c>
      <c r="X40" s="28">
        <f t="shared" ca="1" si="14"/>
        <v>0.15642158060697342</v>
      </c>
      <c r="Y40" s="28">
        <f ca="1">IF(Riskregister!$E$6="",0,COUNTIF(BG$4:BG$53,"&lt;"&amp;W40)*IF(X40&lt;0.5,Riskregister!$K$6+(Riskregister!$L$6-Riskregister!$K$6)*SQRT(X40/2),Riskregister!$L$6-(Riskregister!$L$6-Riskregister!$K$6)*SQRT((1-X40)/2)))</f>
        <v>0</v>
      </c>
      <c r="Z40" s="28">
        <f t="shared" ca="1" si="15"/>
        <v>0.97851606633056964</v>
      </c>
      <c r="AA40" s="28">
        <f t="shared" ca="1" si="15"/>
        <v>0.24972534960294657</v>
      </c>
      <c r="AB40" s="28">
        <f ca="1">IF(Riskregister!$E$7="",0,COUNTIF(BH$4:BH$53,"&lt;"&amp;Z40)*IF(AA40&lt;0.5,Riskregister!$K$7+(Riskregister!$L$7-Riskregister!$K$7)*SQRT(AA40/2),Riskregister!$L$7-(Riskregister!$L$7-Riskregister!$K$7)*SQRT((1-AA40)/2)))</f>
        <v>347351.39104666846</v>
      </c>
      <c r="AC40" s="28">
        <f t="shared" ca="1" si="16"/>
        <v>0.79575578973622851</v>
      </c>
      <c r="AD40" s="28">
        <f t="shared" ca="1" si="16"/>
        <v>0.1257991481892069</v>
      </c>
      <c r="AE40" s="28">
        <f ca="1">IF(Riskregister!$E$8="",0,COUNTIF(BI$4:BI$53,"&lt;"&amp;AC40)*IF(AD40&lt;0.5,Riskregister!$K$8+(Riskregister!$L$8-Riskregister!$K$8)*SQRT(AD40/2),Riskregister!$L$8-(Riskregister!$L$8-Riskregister!$K$8)*SQRT((1-AD40)/2)))</f>
        <v>0</v>
      </c>
      <c r="AF40" s="28">
        <f t="shared" ca="1" si="17"/>
        <v>0.93357112562519506</v>
      </c>
      <c r="AG40" s="28">
        <f t="shared" ca="1" si="17"/>
        <v>0.55971523000255907</v>
      </c>
      <c r="AH40" s="28">
        <f>IF(Riskregister!$E$9="",0,COUNTIF(BJ$4:BJ$53,"&lt;"&amp;AF40)*IF(AG40&lt;0.5,Riskregister!$K$9+(Riskregister!$L$9-Riskregister!$K$9)*SQRT(AG40/2),Riskregister!$L$9-(Riskregister!$L$9-Riskregister!$K$9)*SQRT((1-AG40)/2)))</f>
        <v>0</v>
      </c>
      <c r="AI40" s="28">
        <f t="shared" ca="1" si="18"/>
        <v>0.73316208335401745</v>
      </c>
      <c r="AJ40" s="28">
        <f t="shared" ca="1" si="18"/>
        <v>0.91550803825371763</v>
      </c>
      <c r="AK40" s="28">
        <f>IF(Riskregister!$E$10="",0,COUNTIF(BK$4:BK$53,"&lt;"&amp;AI40)*IF(AJ40&lt;0.5,Riskregister!$K$10+(Riskregister!$L$10-Riskregister!$K$10)*SQRT(AJ40/2),Riskregister!$L$10-(Riskregister!$L$10-Riskregister!$K$10)*SQRT((1-AJ40)/2)))</f>
        <v>0</v>
      </c>
      <c r="AL40" s="28">
        <f t="shared" ca="1" si="19"/>
        <v>0.98798928046218493</v>
      </c>
      <c r="AM40" s="28">
        <f t="shared" ca="1" si="19"/>
        <v>0.52721897074189294</v>
      </c>
      <c r="AN40" s="28">
        <f>IF(Riskregister!$E$11="",0,COUNTIF(BL$4:BL$53,"&lt;"&amp;AL40)*IF(AM40&lt;0.5,Riskregister!$K$11+(Riskregister!$L$11-Riskregister!$K$11)*SQRT(AM40/2),Riskregister!$L$11-(Riskregister!$L$11-Riskregister!$K$11)*SQRT((1-AM40)/2)))</f>
        <v>0</v>
      </c>
      <c r="AO40" s="28">
        <f t="shared" ca="1" si="20"/>
        <v>0.68566655308813085</v>
      </c>
      <c r="AP40" s="28">
        <f t="shared" ca="1" si="20"/>
        <v>0.51793652409364932</v>
      </c>
      <c r="AQ40" s="28">
        <f>IF(Riskregister!$E$12="",0,COUNTIF(BM$4:BM$53,"&lt;"&amp;AO40)*IF(AP40&lt;0.5,Riskregister!$K$12+(Riskregister!$L$12-Riskregister!$K$12)*SQRT(AP40/2),Riskregister!$L$12-(Riskregister!$L$12-Riskregister!$K$12)*SQRT((1-AP40)/2)))</f>
        <v>0</v>
      </c>
      <c r="AR40" s="28">
        <f t="shared" ca="1" si="21"/>
        <v>0.51973895340352583</v>
      </c>
      <c r="AS40" s="28">
        <f t="shared" ca="1" si="21"/>
        <v>6.7645995975490814E-2</v>
      </c>
      <c r="AT40" s="28">
        <f>IF(Riskregister!$E$13="",0,COUNTIF(BN$4:BN$53,"&lt;"&amp;AR40)*IF(AS40&lt;0.5,Riskregister!$K$13+(Riskregister!$L$13-Riskregister!$K$13)*SQRT(AS40/2),Riskregister!$L$13-(Riskregister!$L$13-Riskregister!$K$13)*SQRT((1-AS40)/2)))</f>
        <v>0</v>
      </c>
      <c r="AU40" s="28">
        <f t="shared" ca="1" si="22"/>
        <v>0.53954276793393041</v>
      </c>
      <c r="AV40" s="28">
        <f t="shared" ca="1" si="22"/>
        <v>0.98179077984540675</v>
      </c>
      <c r="AW40" s="28">
        <f>IF(Riskregister!$E$14="",0,COUNTIF(BO$4:BO$53,"&lt;"&amp;AU40)*IF(AV40&lt;0.5,Riskregister!$K$14+(Riskregister!$L$14-Riskregister!$K$14)*SQRT(AV40/2),Riskregister!$L$14-(Riskregister!$L$14-Riskregister!$K$14)*SQRT((1-AV40)/2)))</f>
        <v>0</v>
      </c>
      <c r="AX40" s="28">
        <f t="shared" ca="1" si="23"/>
        <v>0.33217329822204922</v>
      </c>
      <c r="AY40" s="28">
        <f t="shared" ca="1" si="23"/>
        <v>0.52228331177371357</v>
      </c>
      <c r="AZ40" s="28">
        <f>IF(Riskregister!$E$15="",0,COUNTIF(BP$4:BP$53,"&lt;"&amp;AX40)*IF(AY40&lt;0.5,Riskregister!$K$15+(Riskregister!$L$15-Riskregister!$K$15)*SQRT(AY40/2),Riskregister!$L$15-(Riskregister!$L$15-Riskregister!$K$15)*SQRT((1-AY40)/2)))</f>
        <v>0</v>
      </c>
      <c r="BA40" s="28">
        <f t="shared" ca="1" si="24"/>
        <v>0.52619939667502469</v>
      </c>
      <c r="BB40" s="28">
        <f t="shared" ca="1" si="24"/>
        <v>0.6882918606394578</v>
      </c>
      <c r="BC40" s="28">
        <f>IF(Riskregister!$E$16="",0,COUNTIF(BQ$4:BQ$53,"&lt;"&amp;BA40)*IF(BB40&lt;0.5,Riskregister!$K$16+(Riskregister!$L$16-Riskregister!$K$16)*SQRT(BB40/2),Riskregister!$L$16-(Riskregister!$L$16-Riskregister!$K$16)*SQRT((1-BB40)/2)))</f>
        <v>0</v>
      </c>
      <c r="BD40" s="28">
        <f t="shared" ca="1" si="12"/>
        <v>694702.76366486168</v>
      </c>
      <c r="BF40">
        <f>IF(Riskregister!$E$5="","",_xlfn.POISSON.DIST(ROW()-4,Riskregister!$E$5*Riskregister!$H$5,TRUE()))</f>
        <v>1</v>
      </c>
      <c r="BG40">
        <f>IF(Riskregister!$E$6="","",_xlfn.POISSON.DIST(ROW()-4,Riskregister!$E$6*Riskregister!$H$6,TRUE()))</f>
        <v>1</v>
      </c>
      <c r="BH40">
        <f>IF(Riskregister!$E$7="","",_xlfn.POISSON.DIST(ROW()-4,Riskregister!$E$7*Riskregister!$H$7,TRUE()))</f>
        <v>1</v>
      </c>
      <c r="BI40">
        <f>IF(Riskregister!$E$8="","",_xlfn.POISSON.DIST(ROW()-4,Riskregister!$E$8*Riskregister!$H$8,TRUE()))</f>
        <v>1</v>
      </c>
      <c r="BJ40" t="str">
        <f>IF(Riskregister!$E$9="","",_xlfn.POISSON.DIST(ROW()-4,Riskregister!$E$9*Riskregister!$H$9,TRUE()))</f>
        <v/>
      </c>
      <c r="BK40" t="str">
        <f>IF(Riskregister!$E$10="","",_xlfn.POISSON.DIST(ROW()-4,Riskregister!$E$10*Riskregister!$H$10,TRUE()))</f>
        <v/>
      </c>
      <c r="BL40" t="str">
        <f>IF(Riskregister!$E$11="","",_xlfn.POISSON.DIST(ROW()-4,Riskregister!$E$11*Riskregister!$H$11,TRUE()))</f>
        <v/>
      </c>
      <c r="BM40" t="str">
        <f>IF(Riskregister!$E$12="","",_xlfn.POISSON.DIST(ROW()-4,Riskregister!$E$12*Riskregister!$H$12,TRUE()))</f>
        <v/>
      </c>
      <c r="BN40" t="str">
        <f>IF(Riskregister!$E$13="","",_xlfn.POISSON.DIST(ROW()-4,Riskregister!$E$13*Riskregister!$H$13,TRUE()))</f>
        <v/>
      </c>
      <c r="BO40" t="str">
        <f>IF(Riskregister!$E$14="","",_xlfn.POISSON.DIST(ROW()-4,Riskregister!$E$14*Riskregister!$H$14,TRUE()))</f>
        <v/>
      </c>
      <c r="BP40" t="str">
        <f>IF(Riskregister!$E$15="","",_xlfn.POISSON.DIST(ROW()-4,Riskregister!$E$15*Riskregister!$H$15,TRUE()))</f>
        <v/>
      </c>
      <c r="BQ40" t="str">
        <f>IF(Riskregister!$E$16="","",_xlfn.POISSON.DIST(ROW()-4,Riskregister!$E$16*Riskregister!$H$16,TRUE()))</f>
        <v/>
      </c>
    </row>
    <row r="41" spans="2:69" ht="15" customHeight="1" x14ac:dyDescent="0.35">
      <c r="B41" s="8"/>
      <c r="T41" s="28">
        <f t="shared" ca="1" si="13"/>
        <v>0.7031318724646779</v>
      </c>
      <c r="U41" s="28">
        <f t="shared" ca="1" si="13"/>
        <v>0.94004541132528285</v>
      </c>
      <c r="V41" s="28">
        <f ca="1">IF(Riskregister!$E$5="",0,COUNTIF(BF$4:BF$53,"&lt;"&amp;T41)*IF(U41&lt;0.5,Riskregister!$K$5+(Riskregister!$L$5-Riskregister!$K$5)*SQRT(U41/2),Riskregister!$L$5-(Riskregister!$L$5-Riskregister!$K$5)*SQRT((1-U41)/2)))</f>
        <v>522087.21476346062</v>
      </c>
      <c r="W41" s="28">
        <f t="shared" ca="1" si="14"/>
        <v>0.53814694316948342</v>
      </c>
      <c r="X41" s="28">
        <f t="shared" ca="1" si="14"/>
        <v>0.52278570771580635</v>
      </c>
      <c r="Y41" s="28">
        <f ca="1">IF(Riskregister!$E$6="",0,COUNTIF(BG$4:BG$53,"&lt;"&amp;W41)*IF(X41&lt;0.5,Riskregister!$K$6+(Riskregister!$L$6-Riskregister!$K$6)*SQRT(X41/2),Riskregister!$L$6-(Riskregister!$L$6-Riskregister!$K$6)*SQRT((1-X41)/2)))</f>
        <v>0</v>
      </c>
      <c r="Z41" s="28">
        <f t="shared" ca="1" si="15"/>
        <v>0.53108486381854203</v>
      </c>
      <c r="AA41" s="28">
        <f t="shared" ca="1" si="15"/>
        <v>0.72314675797038408</v>
      </c>
      <c r="AB41" s="28">
        <f ca="1">IF(Riskregister!$E$7="",0,COUNTIF(BH$4:BH$53,"&lt;"&amp;Z41)*IF(AA41&lt;0.5,Riskregister!$K$7+(Riskregister!$L$7-Riskregister!$K$7)*SQRT(AA41/2),Riskregister!$L$7-(Riskregister!$L$7-Riskregister!$K$7)*SQRT((1-AA41)/2)))</f>
        <v>0</v>
      </c>
      <c r="AC41" s="28">
        <f t="shared" ca="1" si="16"/>
        <v>0.43447316505047318</v>
      </c>
      <c r="AD41" s="28">
        <f t="shared" ca="1" si="16"/>
        <v>0.13667474548330427</v>
      </c>
      <c r="AE41" s="28">
        <f ca="1">IF(Riskregister!$E$8="",0,COUNTIF(BI$4:BI$53,"&lt;"&amp;AC41)*IF(AD41&lt;0.5,Riskregister!$K$8+(Riskregister!$L$8-Riskregister!$K$8)*SQRT(AD41/2),Riskregister!$L$8-(Riskregister!$L$8-Riskregister!$K$8)*SQRT((1-AD41)/2)))</f>
        <v>0</v>
      </c>
      <c r="AF41" s="28">
        <f t="shared" ca="1" si="17"/>
        <v>0.97003537757385438</v>
      </c>
      <c r="AG41" s="28">
        <f t="shared" ca="1" si="17"/>
        <v>0.81986889928571749</v>
      </c>
      <c r="AH41" s="28">
        <f>IF(Riskregister!$E$9="",0,COUNTIF(BJ$4:BJ$53,"&lt;"&amp;AF41)*IF(AG41&lt;0.5,Riskregister!$K$9+(Riskregister!$L$9-Riskregister!$K$9)*SQRT(AG41/2),Riskregister!$L$9-(Riskregister!$L$9-Riskregister!$K$9)*SQRT((1-AG41)/2)))</f>
        <v>0</v>
      </c>
      <c r="AI41" s="28">
        <f t="shared" ca="1" si="18"/>
        <v>0.27475507194049453</v>
      </c>
      <c r="AJ41" s="28">
        <f t="shared" ca="1" si="18"/>
        <v>0.94102646177236826</v>
      </c>
      <c r="AK41" s="28">
        <f>IF(Riskregister!$E$10="",0,COUNTIF(BK$4:BK$53,"&lt;"&amp;AI41)*IF(AJ41&lt;0.5,Riskregister!$K$10+(Riskregister!$L$10-Riskregister!$K$10)*SQRT(AJ41/2),Riskregister!$L$10-(Riskregister!$L$10-Riskregister!$K$10)*SQRT((1-AJ41)/2)))</f>
        <v>0</v>
      </c>
      <c r="AL41" s="28">
        <f t="shared" ca="1" si="19"/>
        <v>0.46733812850468659</v>
      </c>
      <c r="AM41" s="28">
        <f t="shared" ca="1" si="19"/>
        <v>0.15429963589006046</v>
      </c>
      <c r="AN41" s="28">
        <f>IF(Riskregister!$E$11="",0,COUNTIF(BL$4:BL$53,"&lt;"&amp;AL41)*IF(AM41&lt;0.5,Riskregister!$K$11+(Riskregister!$L$11-Riskregister!$K$11)*SQRT(AM41/2),Riskregister!$L$11-(Riskregister!$L$11-Riskregister!$K$11)*SQRT((1-AM41)/2)))</f>
        <v>0</v>
      </c>
      <c r="AO41" s="28">
        <f t="shared" ca="1" si="20"/>
        <v>0.23579394354480043</v>
      </c>
      <c r="AP41" s="28">
        <f t="shared" ca="1" si="20"/>
        <v>0.9453276902881641</v>
      </c>
      <c r="AQ41" s="28">
        <f>IF(Riskregister!$E$12="",0,COUNTIF(BM$4:BM$53,"&lt;"&amp;AO41)*IF(AP41&lt;0.5,Riskregister!$K$12+(Riskregister!$L$12-Riskregister!$K$12)*SQRT(AP41/2),Riskregister!$L$12-(Riskregister!$L$12-Riskregister!$K$12)*SQRT((1-AP41)/2)))</f>
        <v>0</v>
      </c>
      <c r="AR41" s="28">
        <f t="shared" ca="1" si="21"/>
        <v>8.4669316474506373E-2</v>
      </c>
      <c r="AS41" s="28">
        <f t="shared" ca="1" si="21"/>
        <v>0.29485614370982849</v>
      </c>
      <c r="AT41" s="28">
        <f>IF(Riskregister!$E$13="",0,COUNTIF(BN$4:BN$53,"&lt;"&amp;AR41)*IF(AS41&lt;0.5,Riskregister!$K$13+(Riskregister!$L$13-Riskregister!$K$13)*SQRT(AS41/2),Riskregister!$L$13-(Riskregister!$L$13-Riskregister!$K$13)*SQRT((1-AS41)/2)))</f>
        <v>0</v>
      </c>
      <c r="AU41" s="28">
        <f t="shared" ca="1" si="22"/>
        <v>0.64392989705032788</v>
      </c>
      <c r="AV41" s="28">
        <f t="shared" ca="1" si="22"/>
        <v>0.62152077024155528</v>
      </c>
      <c r="AW41" s="28">
        <f>IF(Riskregister!$E$14="",0,COUNTIF(BO$4:BO$53,"&lt;"&amp;AU41)*IF(AV41&lt;0.5,Riskregister!$K$14+(Riskregister!$L$14-Riskregister!$K$14)*SQRT(AV41/2),Riskregister!$L$14-(Riskregister!$L$14-Riskregister!$K$14)*SQRT((1-AV41)/2)))</f>
        <v>0</v>
      </c>
      <c r="AX41" s="28">
        <f t="shared" ca="1" si="23"/>
        <v>0.77912783467228053</v>
      </c>
      <c r="AY41" s="28">
        <f t="shared" ca="1" si="23"/>
        <v>0.14552261065272198</v>
      </c>
      <c r="AZ41" s="28">
        <f>IF(Riskregister!$E$15="",0,COUNTIF(BP$4:BP$53,"&lt;"&amp;AX41)*IF(AY41&lt;0.5,Riskregister!$K$15+(Riskregister!$L$15-Riskregister!$K$15)*SQRT(AY41/2),Riskregister!$L$15-(Riskregister!$L$15-Riskregister!$K$15)*SQRT((1-AY41)/2)))</f>
        <v>0</v>
      </c>
      <c r="BA41" s="28">
        <f t="shared" ca="1" si="24"/>
        <v>0.31095132404884462</v>
      </c>
      <c r="BB41" s="28">
        <f t="shared" ca="1" si="24"/>
        <v>0.14847855945774291</v>
      </c>
      <c r="BC41" s="28">
        <f>IF(Riskregister!$E$16="",0,COUNTIF(BQ$4:BQ$53,"&lt;"&amp;BA41)*IF(BB41&lt;0.5,Riskregister!$K$16+(Riskregister!$L$16-Riskregister!$K$16)*SQRT(BB41/2),Riskregister!$L$16-(Riskregister!$L$16-Riskregister!$K$16)*SQRT((1-BB41)/2)))</f>
        <v>0</v>
      </c>
      <c r="BD41" s="28">
        <f t="shared" ca="1" si="12"/>
        <v>522087.21476346062</v>
      </c>
      <c r="BF41">
        <f>IF(Riskregister!$E$5="","",_xlfn.POISSON.DIST(ROW()-4,Riskregister!$E$5*Riskregister!$H$5,TRUE()))</f>
        <v>1</v>
      </c>
      <c r="BG41">
        <f>IF(Riskregister!$E$6="","",_xlfn.POISSON.DIST(ROW()-4,Riskregister!$E$6*Riskregister!$H$6,TRUE()))</f>
        <v>1</v>
      </c>
      <c r="BH41">
        <f>IF(Riskregister!$E$7="","",_xlfn.POISSON.DIST(ROW()-4,Riskregister!$E$7*Riskregister!$H$7,TRUE()))</f>
        <v>1</v>
      </c>
      <c r="BI41">
        <f>IF(Riskregister!$E$8="","",_xlfn.POISSON.DIST(ROW()-4,Riskregister!$E$8*Riskregister!$H$8,TRUE()))</f>
        <v>1</v>
      </c>
      <c r="BJ41" t="str">
        <f>IF(Riskregister!$E$9="","",_xlfn.POISSON.DIST(ROW()-4,Riskregister!$E$9*Riskregister!$H$9,TRUE()))</f>
        <v/>
      </c>
      <c r="BK41" t="str">
        <f>IF(Riskregister!$E$10="","",_xlfn.POISSON.DIST(ROW()-4,Riskregister!$E$10*Riskregister!$H$10,TRUE()))</f>
        <v/>
      </c>
      <c r="BL41" t="str">
        <f>IF(Riskregister!$E$11="","",_xlfn.POISSON.DIST(ROW()-4,Riskregister!$E$11*Riskregister!$H$11,TRUE()))</f>
        <v/>
      </c>
      <c r="BM41" t="str">
        <f>IF(Riskregister!$E$12="","",_xlfn.POISSON.DIST(ROW()-4,Riskregister!$E$12*Riskregister!$H$12,TRUE()))</f>
        <v/>
      </c>
      <c r="BN41" t="str">
        <f>IF(Riskregister!$E$13="","",_xlfn.POISSON.DIST(ROW()-4,Riskregister!$E$13*Riskregister!$H$13,TRUE()))</f>
        <v/>
      </c>
      <c r="BO41" t="str">
        <f>IF(Riskregister!$E$14="","",_xlfn.POISSON.DIST(ROW()-4,Riskregister!$E$14*Riskregister!$H$14,TRUE()))</f>
        <v/>
      </c>
      <c r="BP41" t="str">
        <f>IF(Riskregister!$E$15="","",_xlfn.POISSON.DIST(ROW()-4,Riskregister!$E$15*Riskregister!$H$15,TRUE()))</f>
        <v/>
      </c>
      <c r="BQ41" t="str">
        <f>IF(Riskregister!$E$16="","",_xlfn.POISSON.DIST(ROW()-4,Riskregister!$E$16*Riskregister!$H$16,TRUE()))</f>
        <v/>
      </c>
    </row>
    <row r="42" spans="2:69" ht="15" customHeight="1" x14ac:dyDescent="0.35">
      <c r="B42" s="42" t="s">
        <v>51</v>
      </c>
      <c r="T42" s="28">
        <f t="shared" ca="1" si="13"/>
        <v>0.20701009150276317</v>
      </c>
      <c r="U42" s="28">
        <f t="shared" ca="1" si="13"/>
        <v>0.76556809956379845</v>
      </c>
      <c r="V42" s="28">
        <f ca="1">IF(Riskregister!$E$5="",0,COUNTIF(BF$4:BF$53,"&lt;"&amp;T42)*IF(U42&lt;0.5,Riskregister!$K$5+(Riskregister!$L$5-Riskregister!$K$5)*SQRT(U42/2),Riskregister!$L$5-(Riskregister!$L$5-Riskregister!$K$5)*SQRT((1-U42)/2)))</f>
        <v>0</v>
      </c>
      <c r="W42" s="28">
        <f t="shared" ca="1" si="14"/>
        <v>0.1265305387572957</v>
      </c>
      <c r="X42" s="28">
        <f t="shared" ca="1" si="14"/>
        <v>0.48445380987451236</v>
      </c>
      <c r="Y42" s="28">
        <f ca="1">IF(Riskregister!$E$6="",0,COUNTIF(BG$4:BG$53,"&lt;"&amp;W42)*IF(X42&lt;0.5,Riskregister!$K$6+(Riskregister!$L$6-Riskregister!$K$6)*SQRT(X42/2),Riskregister!$L$6-(Riskregister!$L$6-Riskregister!$K$6)*SQRT((1-X42)/2)))</f>
        <v>0</v>
      </c>
      <c r="Z42" s="28">
        <f t="shared" ca="1" si="15"/>
        <v>4.4132441250033239E-4</v>
      </c>
      <c r="AA42" s="28">
        <f t="shared" ca="1" si="15"/>
        <v>0.49830082841445444</v>
      </c>
      <c r="AB42" s="28">
        <f ca="1">IF(Riskregister!$E$7="",0,COUNTIF(BH$4:BH$53,"&lt;"&amp;Z42)*IF(AA42&lt;0.5,Riskregister!$K$7+(Riskregister!$L$7-Riskregister!$K$7)*SQRT(AA42/2),Riskregister!$L$7-(Riskregister!$L$7-Riskregister!$K$7)*SQRT((1-AA42)/2)))</f>
        <v>0</v>
      </c>
      <c r="AC42" s="28">
        <f t="shared" ca="1" si="16"/>
        <v>1.4812427580203846E-2</v>
      </c>
      <c r="AD42" s="28">
        <f t="shared" ca="1" si="16"/>
        <v>0.98608159901991643</v>
      </c>
      <c r="AE42" s="28">
        <f ca="1">IF(Riskregister!$E$8="",0,COUNTIF(BI$4:BI$53,"&lt;"&amp;AC42)*IF(AD42&lt;0.5,Riskregister!$K$8+(Riskregister!$L$8-Riskregister!$K$8)*SQRT(AD42/2),Riskregister!$L$8-(Riskregister!$L$8-Riskregister!$K$8)*SQRT((1-AD42)/2)))</f>
        <v>0</v>
      </c>
      <c r="AF42" s="28">
        <f t="shared" ca="1" si="17"/>
        <v>0.39334577954925387</v>
      </c>
      <c r="AG42" s="28">
        <f t="shared" ca="1" si="17"/>
        <v>0.19556723201044379</v>
      </c>
      <c r="AH42" s="28">
        <f>IF(Riskregister!$E$9="",0,COUNTIF(BJ$4:BJ$53,"&lt;"&amp;AF42)*IF(AG42&lt;0.5,Riskregister!$K$9+(Riskregister!$L$9-Riskregister!$K$9)*SQRT(AG42/2),Riskregister!$L$9-(Riskregister!$L$9-Riskregister!$K$9)*SQRT((1-AG42)/2)))</f>
        <v>0</v>
      </c>
      <c r="AI42" s="28">
        <f t="shared" ca="1" si="18"/>
        <v>0.94667485938940665</v>
      </c>
      <c r="AJ42" s="28">
        <f t="shared" ca="1" si="18"/>
        <v>2.0512058287341928E-2</v>
      </c>
      <c r="AK42" s="28">
        <f>IF(Riskregister!$E$10="",0,COUNTIF(BK$4:BK$53,"&lt;"&amp;AI42)*IF(AJ42&lt;0.5,Riskregister!$K$10+(Riskregister!$L$10-Riskregister!$K$10)*SQRT(AJ42/2),Riskregister!$L$10-(Riskregister!$L$10-Riskregister!$K$10)*SQRT((1-AJ42)/2)))</f>
        <v>0</v>
      </c>
      <c r="AL42" s="28">
        <f t="shared" ca="1" si="19"/>
        <v>0.24800136529313066</v>
      </c>
      <c r="AM42" s="28">
        <f t="shared" ca="1" si="19"/>
        <v>0.78324942557757804</v>
      </c>
      <c r="AN42" s="28">
        <f>IF(Riskregister!$E$11="",0,COUNTIF(BL$4:BL$53,"&lt;"&amp;AL42)*IF(AM42&lt;0.5,Riskregister!$K$11+(Riskregister!$L$11-Riskregister!$K$11)*SQRT(AM42/2),Riskregister!$L$11-(Riskregister!$L$11-Riskregister!$K$11)*SQRT((1-AM42)/2)))</f>
        <v>0</v>
      </c>
      <c r="AO42" s="28">
        <f t="shared" ca="1" si="20"/>
        <v>0.59673538394054437</v>
      </c>
      <c r="AP42" s="28">
        <f t="shared" ca="1" si="20"/>
        <v>0.82849917514369331</v>
      </c>
      <c r="AQ42" s="28">
        <f>IF(Riskregister!$E$12="",0,COUNTIF(BM$4:BM$53,"&lt;"&amp;AO42)*IF(AP42&lt;0.5,Riskregister!$K$12+(Riskregister!$L$12-Riskregister!$K$12)*SQRT(AP42/2),Riskregister!$L$12-(Riskregister!$L$12-Riskregister!$K$12)*SQRT((1-AP42)/2)))</f>
        <v>0</v>
      </c>
      <c r="AR42" s="28">
        <f t="shared" ca="1" si="21"/>
        <v>0.91725869269391347</v>
      </c>
      <c r="AS42" s="28">
        <f t="shared" ca="1" si="21"/>
        <v>0.34056826197021861</v>
      </c>
      <c r="AT42" s="28">
        <f>IF(Riskregister!$E$13="",0,COUNTIF(BN$4:BN$53,"&lt;"&amp;AR42)*IF(AS42&lt;0.5,Riskregister!$K$13+(Riskregister!$L$13-Riskregister!$K$13)*SQRT(AS42/2),Riskregister!$L$13-(Riskregister!$L$13-Riskregister!$K$13)*SQRT((1-AS42)/2)))</f>
        <v>0</v>
      </c>
      <c r="AU42" s="28">
        <f t="shared" ca="1" si="22"/>
        <v>0.30257457465286497</v>
      </c>
      <c r="AV42" s="28">
        <f t="shared" ca="1" si="22"/>
        <v>0.12409958949367317</v>
      </c>
      <c r="AW42" s="28">
        <f>IF(Riskregister!$E$14="",0,COUNTIF(BO$4:BO$53,"&lt;"&amp;AU42)*IF(AV42&lt;0.5,Riskregister!$K$14+(Riskregister!$L$14-Riskregister!$K$14)*SQRT(AV42/2),Riskregister!$L$14-(Riskregister!$L$14-Riskregister!$K$14)*SQRT((1-AV42)/2)))</f>
        <v>0</v>
      </c>
      <c r="AX42" s="28">
        <f t="shared" ca="1" si="23"/>
        <v>0.17662602445714548</v>
      </c>
      <c r="AY42" s="28">
        <f t="shared" ca="1" si="23"/>
        <v>0.17218142890373778</v>
      </c>
      <c r="AZ42" s="28">
        <f>IF(Riskregister!$E$15="",0,COUNTIF(BP$4:BP$53,"&lt;"&amp;AX42)*IF(AY42&lt;0.5,Riskregister!$K$15+(Riskregister!$L$15-Riskregister!$K$15)*SQRT(AY42/2),Riskregister!$L$15-(Riskregister!$L$15-Riskregister!$K$15)*SQRT((1-AY42)/2)))</f>
        <v>0</v>
      </c>
      <c r="BA42" s="28">
        <f t="shared" ca="1" si="24"/>
        <v>0.41578189110204611</v>
      </c>
      <c r="BB42" s="28">
        <f t="shared" ca="1" si="24"/>
        <v>4.5387209285328689E-2</v>
      </c>
      <c r="BC42" s="28">
        <f>IF(Riskregister!$E$16="",0,COUNTIF(BQ$4:BQ$53,"&lt;"&amp;BA42)*IF(BB42&lt;0.5,Riskregister!$K$16+(Riskregister!$L$16-Riskregister!$K$16)*SQRT(BB42/2),Riskregister!$L$16-(Riskregister!$L$16-Riskregister!$K$16)*SQRT((1-BB42)/2)))</f>
        <v>0</v>
      </c>
      <c r="BD42" s="28">
        <f t="shared" ca="1" si="12"/>
        <v>0</v>
      </c>
      <c r="BF42">
        <f>IF(Riskregister!$E$5="","",_xlfn.POISSON.DIST(ROW()-4,Riskregister!$E$5*Riskregister!$H$5,TRUE()))</f>
        <v>1</v>
      </c>
      <c r="BG42">
        <f>IF(Riskregister!$E$6="","",_xlfn.POISSON.DIST(ROW()-4,Riskregister!$E$6*Riskregister!$H$6,TRUE()))</f>
        <v>1</v>
      </c>
      <c r="BH42">
        <f>IF(Riskregister!$E$7="","",_xlfn.POISSON.DIST(ROW()-4,Riskregister!$E$7*Riskregister!$H$7,TRUE()))</f>
        <v>1</v>
      </c>
      <c r="BI42">
        <f>IF(Riskregister!$E$8="","",_xlfn.POISSON.DIST(ROW()-4,Riskregister!$E$8*Riskregister!$H$8,TRUE()))</f>
        <v>1</v>
      </c>
      <c r="BJ42" t="str">
        <f>IF(Riskregister!$E$9="","",_xlfn.POISSON.DIST(ROW()-4,Riskregister!$E$9*Riskregister!$H$9,TRUE()))</f>
        <v/>
      </c>
      <c r="BK42" t="str">
        <f>IF(Riskregister!$E$10="","",_xlfn.POISSON.DIST(ROW()-4,Riskregister!$E$10*Riskregister!$H$10,TRUE()))</f>
        <v/>
      </c>
      <c r="BL42" t="str">
        <f>IF(Riskregister!$E$11="","",_xlfn.POISSON.DIST(ROW()-4,Riskregister!$E$11*Riskregister!$H$11,TRUE()))</f>
        <v/>
      </c>
      <c r="BM42" t="str">
        <f>IF(Riskregister!$E$12="","",_xlfn.POISSON.DIST(ROW()-4,Riskregister!$E$12*Riskregister!$H$12,TRUE()))</f>
        <v/>
      </c>
      <c r="BN42" t="str">
        <f>IF(Riskregister!$E$13="","",_xlfn.POISSON.DIST(ROW()-4,Riskregister!$E$13*Riskregister!$H$13,TRUE()))</f>
        <v/>
      </c>
      <c r="BO42" t="str">
        <f>IF(Riskregister!$E$14="","",_xlfn.POISSON.DIST(ROW()-4,Riskregister!$E$14*Riskregister!$H$14,TRUE()))</f>
        <v/>
      </c>
      <c r="BP42" t="str">
        <f>IF(Riskregister!$E$15="","",_xlfn.POISSON.DIST(ROW()-4,Riskregister!$E$15*Riskregister!$H$15,TRUE()))</f>
        <v/>
      </c>
      <c r="BQ42" t="str">
        <f>IF(Riskregister!$E$16="","",_xlfn.POISSON.DIST(ROW()-4,Riskregister!$E$16*Riskregister!$H$16,TRUE()))</f>
        <v/>
      </c>
    </row>
    <row r="43" spans="2:69" ht="15" customHeight="1" x14ac:dyDescent="0.35">
      <c r="B43" s="8" t="s">
        <v>52</v>
      </c>
      <c r="T43" s="28">
        <f t="shared" ca="1" si="13"/>
        <v>0.42098568692913019</v>
      </c>
      <c r="U43" s="28">
        <f t="shared" ca="1" si="13"/>
        <v>0.58399511520731062</v>
      </c>
      <c r="V43" s="28">
        <f ca="1">IF(Riskregister!$E$5="",0,COUNTIF(BF$4:BF$53,"&lt;"&amp;T43)*IF(U43&lt;0.5,Riskregister!$K$5+(Riskregister!$L$5-Riskregister!$K$5)*SQRT(U43/2),Riskregister!$L$5-(Riskregister!$L$5-Riskregister!$K$5)*SQRT((1-U43)/2)))</f>
        <v>0</v>
      </c>
      <c r="W43" s="28">
        <f t="shared" ca="1" si="14"/>
        <v>8.0070490277213913E-2</v>
      </c>
      <c r="X43" s="28">
        <f t="shared" ca="1" si="14"/>
        <v>0.58186562864956715</v>
      </c>
      <c r="Y43" s="28">
        <f ca="1">IF(Riskregister!$E$6="",0,COUNTIF(BG$4:BG$53,"&lt;"&amp;W43)*IF(X43&lt;0.5,Riskregister!$K$6+(Riskregister!$L$6-Riskregister!$K$6)*SQRT(X43/2),Riskregister!$L$6-(Riskregister!$L$6-Riskregister!$K$6)*SQRT((1-X43)/2)))</f>
        <v>0</v>
      </c>
      <c r="Z43" s="28">
        <f t="shared" ca="1" si="15"/>
        <v>0.93246932908919022</v>
      </c>
      <c r="AA43" s="28">
        <f t="shared" ca="1" si="15"/>
        <v>0.57887856686280204</v>
      </c>
      <c r="AB43" s="28">
        <f ca="1">IF(Riskregister!$E$7="",0,COUNTIF(BH$4:BH$53,"&lt;"&amp;Z43)*IF(AA43&lt;0.5,Riskregister!$K$7+(Riskregister!$L$7-Riskregister!$K$7)*SQRT(AA43/2),Riskregister!$L$7-(Riskregister!$L$7-Riskregister!$K$7)*SQRT((1-AA43)/2)))</f>
        <v>239395.86624356962</v>
      </c>
      <c r="AC43" s="28">
        <f t="shared" ca="1" si="16"/>
        <v>0.10298338809181695</v>
      </c>
      <c r="AD43" s="28">
        <f t="shared" ca="1" si="16"/>
        <v>0.33567299186353505</v>
      </c>
      <c r="AE43" s="28">
        <f ca="1">IF(Riskregister!$E$8="",0,COUNTIF(BI$4:BI$53,"&lt;"&amp;AC43)*IF(AD43&lt;0.5,Riskregister!$K$8+(Riskregister!$L$8-Riskregister!$K$8)*SQRT(AD43/2),Riskregister!$L$8-(Riskregister!$L$8-Riskregister!$K$8)*SQRT((1-AD43)/2)))</f>
        <v>0</v>
      </c>
      <c r="AF43" s="28">
        <f t="shared" ca="1" si="17"/>
        <v>0.35662630119851513</v>
      </c>
      <c r="AG43" s="28">
        <f t="shared" ca="1" si="17"/>
        <v>0.98567137801801252</v>
      </c>
      <c r="AH43" s="28">
        <f>IF(Riskregister!$E$9="",0,COUNTIF(BJ$4:BJ$53,"&lt;"&amp;AF43)*IF(AG43&lt;0.5,Riskregister!$K$9+(Riskregister!$L$9-Riskregister!$K$9)*SQRT(AG43/2),Riskregister!$L$9-(Riskregister!$L$9-Riskregister!$K$9)*SQRT((1-AG43)/2)))</f>
        <v>0</v>
      </c>
      <c r="AI43" s="28">
        <f t="shared" ca="1" si="18"/>
        <v>0.18834775459355602</v>
      </c>
      <c r="AJ43" s="28">
        <f t="shared" ca="1" si="18"/>
        <v>0.2271861634788348</v>
      </c>
      <c r="AK43" s="28">
        <f>IF(Riskregister!$E$10="",0,COUNTIF(BK$4:BK$53,"&lt;"&amp;AI43)*IF(AJ43&lt;0.5,Riskregister!$K$10+(Riskregister!$L$10-Riskregister!$K$10)*SQRT(AJ43/2),Riskregister!$L$10-(Riskregister!$L$10-Riskregister!$K$10)*SQRT((1-AJ43)/2)))</f>
        <v>0</v>
      </c>
      <c r="AL43" s="28">
        <f t="shared" ca="1" si="19"/>
        <v>0.65187922819594402</v>
      </c>
      <c r="AM43" s="28">
        <f t="shared" ca="1" si="19"/>
        <v>6.1537751029579146E-2</v>
      </c>
      <c r="AN43" s="28">
        <f>IF(Riskregister!$E$11="",0,COUNTIF(BL$4:BL$53,"&lt;"&amp;AL43)*IF(AM43&lt;0.5,Riskregister!$K$11+(Riskregister!$L$11-Riskregister!$K$11)*SQRT(AM43/2),Riskregister!$L$11-(Riskregister!$L$11-Riskregister!$K$11)*SQRT((1-AM43)/2)))</f>
        <v>0</v>
      </c>
      <c r="AO43" s="28">
        <f t="shared" ca="1" si="20"/>
        <v>0.47284164164925591</v>
      </c>
      <c r="AP43" s="28">
        <f t="shared" ca="1" si="20"/>
        <v>0.54749752503109361</v>
      </c>
      <c r="AQ43" s="28">
        <f>IF(Riskregister!$E$12="",0,COUNTIF(BM$4:BM$53,"&lt;"&amp;AO43)*IF(AP43&lt;0.5,Riskregister!$K$12+(Riskregister!$L$12-Riskregister!$K$12)*SQRT(AP43/2),Riskregister!$L$12-(Riskregister!$L$12-Riskregister!$K$12)*SQRT((1-AP43)/2)))</f>
        <v>0</v>
      </c>
      <c r="AR43" s="28">
        <f t="shared" ca="1" si="21"/>
        <v>0.63919435754197829</v>
      </c>
      <c r="AS43" s="28">
        <f t="shared" ca="1" si="21"/>
        <v>0.37508763834212999</v>
      </c>
      <c r="AT43" s="28">
        <f>IF(Riskregister!$E$13="",0,COUNTIF(BN$4:BN$53,"&lt;"&amp;AR43)*IF(AS43&lt;0.5,Riskregister!$K$13+(Riskregister!$L$13-Riskregister!$K$13)*SQRT(AS43/2),Riskregister!$L$13-(Riskregister!$L$13-Riskregister!$K$13)*SQRT((1-AS43)/2)))</f>
        <v>0</v>
      </c>
      <c r="AU43" s="28">
        <f t="shared" ca="1" si="22"/>
        <v>0.39451500806283313</v>
      </c>
      <c r="AV43" s="28">
        <f t="shared" ca="1" si="22"/>
        <v>0.18908465472353864</v>
      </c>
      <c r="AW43" s="28">
        <f>IF(Riskregister!$E$14="",0,COUNTIF(BO$4:BO$53,"&lt;"&amp;AU43)*IF(AV43&lt;0.5,Riskregister!$K$14+(Riskregister!$L$14-Riskregister!$K$14)*SQRT(AV43/2),Riskregister!$L$14-(Riskregister!$L$14-Riskregister!$K$14)*SQRT((1-AV43)/2)))</f>
        <v>0</v>
      </c>
      <c r="AX43" s="28">
        <f t="shared" ca="1" si="23"/>
        <v>0.97607095416747958</v>
      </c>
      <c r="AY43" s="28">
        <f t="shared" ca="1" si="23"/>
        <v>7.0203355228694808E-2</v>
      </c>
      <c r="AZ43" s="28">
        <f>IF(Riskregister!$E$15="",0,COUNTIF(BP$4:BP$53,"&lt;"&amp;AX43)*IF(AY43&lt;0.5,Riskregister!$K$15+(Riskregister!$L$15-Riskregister!$K$15)*SQRT(AY43/2),Riskregister!$L$15-(Riskregister!$L$15-Riskregister!$K$15)*SQRT((1-AY43)/2)))</f>
        <v>0</v>
      </c>
      <c r="BA43" s="28">
        <f t="shared" ca="1" si="24"/>
        <v>1.2448978395954491E-2</v>
      </c>
      <c r="BB43" s="28">
        <f t="shared" ca="1" si="24"/>
        <v>0.3804339292583766</v>
      </c>
      <c r="BC43" s="28">
        <f>IF(Riskregister!$E$16="",0,COUNTIF(BQ$4:BQ$53,"&lt;"&amp;BA43)*IF(BB43&lt;0.5,Riskregister!$K$16+(Riskregister!$L$16-Riskregister!$K$16)*SQRT(BB43/2),Riskregister!$L$16-(Riskregister!$L$16-Riskregister!$K$16)*SQRT((1-BB43)/2)))</f>
        <v>0</v>
      </c>
      <c r="BD43" s="28">
        <f t="shared" ca="1" si="12"/>
        <v>239395.86624356962</v>
      </c>
      <c r="BF43">
        <f>IF(Riskregister!$E$5="","",_xlfn.POISSON.DIST(ROW()-4,Riskregister!$E$5*Riskregister!$H$5,TRUE()))</f>
        <v>1</v>
      </c>
      <c r="BG43">
        <f>IF(Riskregister!$E$6="","",_xlfn.POISSON.DIST(ROW()-4,Riskregister!$E$6*Riskregister!$H$6,TRUE()))</f>
        <v>1</v>
      </c>
      <c r="BH43">
        <f>IF(Riskregister!$E$7="","",_xlfn.POISSON.DIST(ROW()-4,Riskregister!$E$7*Riskregister!$H$7,TRUE()))</f>
        <v>1</v>
      </c>
      <c r="BI43">
        <f>IF(Riskregister!$E$8="","",_xlfn.POISSON.DIST(ROW()-4,Riskregister!$E$8*Riskregister!$H$8,TRUE()))</f>
        <v>1</v>
      </c>
      <c r="BJ43" t="str">
        <f>IF(Riskregister!$E$9="","",_xlfn.POISSON.DIST(ROW()-4,Riskregister!$E$9*Riskregister!$H$9,TRUE()))</f>
        <v/>
      </c>
      <c r="BK43" t="str">
        <f>IF(Riskregister!$E$10="","",_xlfn.POISSON.DIST(ROW()-4,Riskregister!$E$10*Riskregister!$H$10,TRUE()))</f>
        <v/>
      </c>
      <c r="BL43" t="str">
        <f>IF(Riskregister!$E$11="","",_xlfn.POISSON.DIST(ROW()-4,Riskregister!$E$11*Riskregister!$H$11,TRUE()))</f>
        <v/>
      </c>
      <c r="BM43" t="str">
        <f>IF(Riskregister!$E$12="","",_xlfn.POISSON.DIST(ROW()-4,Riskregister!$E$12*Riskregister!$H$12,TRUE()))</f>
        <v/>
      </c>
      <c r="BN43" t="str">
        <f>IF(Riskregister!$E$13="","",_xlfn.POISSON.DIST(ROW()-4,Riskregister!$E$13*Riskregister!$H$13,TRUE()))</f>
        <v/>
      </c>
      <c r="BO43" t="str">
        <f>IF(Riskregister!$E$14="","",_xlfn.POISSON.DIST(ROW()-4,Riskregister!$E$14*Riskregister!$H$14,TRUE()))</f>
        <v/>
      </c>
      <c r="BP43" t="str">
        <f>IF(Riskregister!$E$15="","",_xlfn.POISSON.DIST(ROW()-4,Riskregister!$E$15*Riskregister!$H$15,TRUE()))</f>
        <v/>
      </c>
      <c r="BQ43" t="str">
        <f>IF(Riskregister!$E$16="","",_xlfn.POISSON.DIST(ROW()-4,Riskregister!$E$16*Riskregister!$H$16,TRUE()))</f>
        <v/>
      </c>
    </row>
    <row r="44" spans="2:69" ht="15" customHeight="1" x14ac:dyDescent="0.35">
      <c r="B44" s="8" t="s">
        <v>53</v>
      </c>
      <c r="T44" s="28">
        <f t="shared" ref="T44:U63" ca="1" si="25">RAND()</f>
        <v>0.72280302520501283</v>
      </c>
      <c r="U44" s="28">
        <f t="shared" ca="1" si="25"/>
        <v>7.4651590932221512E-2</v>
      </c>
      <c r="V44" s="28">
        <f ca="1">IF(Riskregister!$E$5="",0,COUNTIF(BF$4:BF$53,"&lt;"&amp;T44)*IF(U44&lt;0.5,Riskregister!$K$5+(Riskregister!$L$5-Riskregister!$K$5)*SQRT(U44/2),Riskregister!$L$5-(Riskregister!$L$5-Riskregister!$K$5)*SQRT((1-U44)/2)))</f>
        <v>236939.48229594785</v>
      </c>
      <c r="W44" s="28">
        <f t="shared" ref="W44:X63" ca="1" si="26">RAND()</f>
        <v>0.80391886349302466</v>
      </c>
      <c r="X44" s="28">
        <f t="shared" ca="1" si="26"/>
        <v>0.66318057595183832</v>
      </c>
      <c r="Y44" s="28">
        <f ca="1">IF(Riskregister!$E$6="",0,COUNTIF(BG$4:BG$53,"&lt;"&amp;W44)*IF(X44&lt;0.5,Riskregister!$K$6+(Riskregister!$L$6-Riskregister!$K$6)*SQRT(X44/2),Riskregister!$L$6-(Riskregister!$L$6-Riskregister!$K$6)*SQRT((1-X44)/2)))</f>
        <v>1261320.457195394</v>
      </c>
      <c r="Z44" s="28">
        <f t="shared" ref="Z44:AA63" ca="1" si="27">RAND()</f>
        <v>0.43237452732430903</v>
      </c>
      <c r="AA44" s="28">
        <f t="shared" ca="1" si="27"/>
        <v>0.68649832746504913</v>
      </c>
      <c r="AB44" s="28">
        <f ca="1">IF(Riskregister!$E$7="",0,COUNTIF(BH$4:BH$53,"&lt;"&amp;Z44)*IF(AA44&lt;0.5,Riskregister!$K$7+(Riskregister!$L$7-Riskregister!$K$7)*SQRT(AA44/2),Riskregister!$L$7-(Riskregister!$L$7-Riskregister!$K$7)*SQRT((1-AA44)/2)))</f>
        <v>0</v>
      </c>
      <c r="AC44" s="28">
        <f t="shared" ref="AC44:AD63" ca="1" si="28">RAND()</f>
        <v>0.34829560894425882</v>
      </c>
      <c r="AD44" s="28">
        <f t="shared" ca="1" si="28"/>
        <v>0.67253919729441913</v>
      </c>
      <c r="AE44" s="28">
        <f ca="1">IF(Riskregister!$E$8="",0,COUNTIF(BI$4:BI$53,"&lt;"&amp;AC44)*IF(AD44&lt;0.5,Riskregister!$K$8+(Riskregister!$L$8-Riskregister!$K$8)*SQRT(AD44/2),Riskregister!$L$8-(Riskregister!$L$8-Riskregister!$K$8)*SQRT((1-AD44)/2)))</f>
        <v>0</v>
      </c>
      <c r="AF44" s="28">
        <f t="shared" ref="AF44:AG63" ca="1" si="29">RAND()</f>
        <v>0.947264373599777</v>
      </c>
      <c r="AG44" s="28">
        <f t="shared" ca="1" si="29"/>
        <v>0.47225851400410412</v>
      </c>
      <c r="AH44" s="28">
        <f>IF(Riskregister!$E$9="",0,COUNTIF(BJ$4:BJ$53,"&lt;"&amp;AF44)*IF(AG44&lt;0.5,Riskregister!$K$9+(Riskregister!$L$9-Riskregister!$K$9)*SQRT(AG44/2),Riskregister!$L$9-(Riskregister!$L$9-Riskregister!$K$9)*SQRT((1-AG44)/2)))</f>
        <v>0</v>
      </c>
      <c r="AI44" s="28">
        <f t="shared" ref="AI44:AJ63" ca="1" si="30">RAND()</f>
        <v>0.21435665756588906</v>
      </c>
      <c r="AJ44" s="28">
        <f t="shared" ca="1" si="30"/>
        <v>0.39800931686418428</v>
      </c>
      <c r="AK44" s="28">
        <f>IF(Riskregister!$E$10="",0,COUNTIF(BK$4:BK$53,"&lt;"&amp;AI44)*IF(AJ44&lt;0.5,Riskregister!$K$10+(Riskregister!$L$10-Riskregister!$K$10)*SQRT(AJ44/2),Riskregister!$L$10-(Riskregister!$L$10-Riskregister!$K$10)*SQRT((1-AJ44)/2)))</f>
        <v>0</v>
      </c>
      <c r="AL44" s="28">
        <f t="shared" ref="AL44:AM63" ca="1" si="31">RAND()</f>
        <v>0.49767879173753549</v>
      </c>
      <c r="AM44" s="28">
        <f t="shared" ca="1" si="31"/>
        <v>0.1335500280478974</v>
      </c>
      <c r="AN44" s="28">
        <f>IF(Riskregister!$E$11="",0,COUNTIF(BL$4:BL$53,"&lt;"&amp;AL44)*IF(AM44&lt;0.5,Riskregister!$K$11+(Riskregister!$L$11-Riskregister!$K$11)*SQRT(AM44/2),Riskregister!$L$11-(Riskregister!$L$11-Riskregister!$K$11)*SQRT((1-AM44)/2)))</f>
        <v>0</v>
      </c>
      <c r="AO44" s="28">
        <f t="shared" ref="AO44:AP63" ca="1" si="32">RAND()</f>
        <v>0.54872537653472064</v>
      </c>
      <c r="AP44" s="28">
        <f t="shared" ca="1" si="32"/>
        <v>0.2414673867982231</v>
      </c>
      <c r="AQ44" s="28">
        <f>IF(Riskregister!$E$12="",0,COUNTIF(BM$4:BM$53,"&lt;"&amp;AO44)*IF(AP44&lt;0.5,Riskregister!$K$12+(Riskregister!$L$12-Riskregister!$K$12)*SQRT(AP44/2),Riskregister!$L$12-(Riskregister!$L$12-Riskregister!$K$12)*SQRT((1-AP44)/2)))</f>
        <v>0</v>
      </c>
      <c r="AR44" s="28">
        <f t="shared" ref="AR44:AS63" ca="1" si="33">RAND()</f>
        <v>0.27817970127070024</v>
      </c>
      <c r="AS44" s="28">
        <f t="shared" ca="1" si="33"/>
        <v>0.58464385011102005</v>
      </c>
      <c r="AT44" s="28">
        <f>IF(Riskregister!$E$13="",0,COUNTIF(BN$4:BN$53,"&lt;"&amp;AR44)*IF(AS44&lt;0.5,Riskregister!$K$13+(Riskregister!$L$13-Riskregister!$K$13)*SQRT(AS44/2),Riskregister!$L$13-(Riskregister!$L$13-Riskregister!$K$13)*SQRT((1-AS44)/2)))</f>
        <v>0</v>
      </c>
      <c r="AU44" s="28">
        <f t="shared" ref="AU44:AV63" ca="1" si="34">RAND()</f>
        <v>0.46064131514465778</v>
      </c>
      <c r="AV44" s="28">
        <f t="shared" ca="1" si="34"/>
        <v>0.24428368329381378</v>
      </c>
      <c r="AW44" s="28">
        <f>IF(Riskregister!$E$14="",0,COUNTIF(BO$4:BO$53,"&lt;"&amp;AU44)*IF(AV44&lt;0.5,Riskregister!$K$14+(Riskregister!$L$14-Riskregister!$K$14)*SQRT(AV44/2),Riskregister!$L$14-(Riskregister!$L$14-Riskregister!$K$14)*SQRT((1-AV44)/2)))</f>
        <v>0</v>
      </c>
      <c r="AX44" s="28">
        <f t="shared" ref="AX44:AY63" ca="1" si="35">RAND()</f>
        <v>0.15499583870836131</v>
      </c>
      <c r="AY44" s="28">
        <f t="shared" ca="1" si="35"/>
        <v>0.26690200502504602</v>
      </c>
      <c r="AZ44" s="28">
        <f>IF(Riskregister!$E$15="",0,COUNTIF(BP$4:BP$53,"&lt;"&amp;AX44)*IF(AY44&lt;0.5,Riskregister!$K$15+(Riskregister!$L$15-Riskregister!$K$15)*SQRT(AY44/2),Riskregister!$L$15-(Riskregister!$L$15-Riskregister!$K$15)*SQRT((1-AY44)/2)))</f>
        <v>0</v>
      </c>
      <c r="BA44" s="28">
        <f t="shared" ref="BA44:BB63" ca="1" si="36">RAND()</f>
        <v>0.32840319215848801</v>
      </c>
      <c r="BB44" s="28">
        <f t="shared" ca="1" si="36"/>
        <v>0.63020727877270388</v>
      </c>
      <c r="BC44" s="28">
        <f>IF(Riskregister!$E$16="",0,COUNTIF(BQ$4:BQ$53,"&lt;"&amp;BA44)*IF(BB44&lt;0.5,Riskregister!$K$16+(Riskregister!$L$16-Riskregister!$K$16)*SQRT(BB44/2),Riskregister!$L$16-(Riskregister!$L$16-Riskregister!$K$16)*SQRT((1-BB44)/2)))</f>
        <v>0</v>
      </c>
      <c r="BD44" s="28">
        <f t="shared" ca="1" si="12"/>
        <v>1498259.9394913418</v>
      </c>
      <c r="BF44">
        <f>IF(Riskregister!$E$5="","",_xlfn.POISSON.DIST(ROW()-4,Riskregister!$E$5*Riskregister!$H$5,TRUE()))</f>
        <v>1</v>
      </c>
      <c r="BG44">
        <f>IF(Riskregister!$E$6="","",_xlfn.POISSON.DIST(ROW()-4,Riskregister!$E$6*Riskregister!$H$6,TRUE()))</f>
        <v>1</v>
      </c>
      <c r="BH44">
        <f>IF(Riskregister!$E$7="","",_xlfn.POISSON.DIST(ROW()-4,Riskregister!$E$7*Riskregister!$H$7,TRUE()))</f>
        <v>1</v>
      </c>
      <c r="BI44">
        <f>IF(Riskregister!$E$8="","",_xlfn.POISSON.DIST(ROW()-4,Riskregister!$E$8*Riskregister!$H$8,TRUE()))</f>
        <v>1</v>
      </c>
      <c r="BJ44" t="str">
        <f>IF(Riskregister!$E$9="","",_xlfn.POISSON.DIST(ROW()-4,Riskregister!$E$9*Riskregister!$H$9,TRUE()))</f>
        <v/>
      </c>
      <c r="BK44" t="str">
        <f>IF(Riskregister!$E$10="","",_xlfn.POISSON.DIST(ROW()-4,Riskregister!$E$10*Riskregister!$H$10,TRUE()))</f>
        <v/>
      </c>
      <c r="BL44" t="str">
        <f>IF(Riskregister!$E$11="","",_xlfn.POISSON.DIST(ROW()-4,Riskregister!$E$11*Riskregister!$H$11,TRUE()))</f>
        <v/>
      </c>
      <c r="BM44" t="str">
        <f>IF(Riskregister!$E$12="","",_xlfn.POISSON.DIST(ROW()-4,Riskregister!$E$12*Riskregister!$H$12,TRUE()))</f>
        <v/>
      </c>
      <c r="BN44" t="str">
        <f>IF(Riskregister!$E$13="","",_xlfn.POISSON.DIST(ROW()-4,Riskregister!$E$13*Riskregister!$H$13,TRUE()))</f>
        <v/>
      </c>
      <c r="BO44" t="str">
        <f>IF(Riskregister!$E$14="","",_xlfn.POISSON.DIST(ROW()-4,Riskregister!$E$14*Riskregister!$H$14,TRUE()))</f>
        <v/>
      </c>
      <c r="BP44" t="str">
        <f>IF(Riskregister!$E$15="","",_xlfn.POISSON.DIST(ROW()-4,Riskregister!$E$15*Riskregister!$H$15,TRUE()))</f>
        <v/>
      </c>
      <c r="BQ44" t="str">
        <f>IF(Riskregister!$E$16="","",_xlfn.POISSON.DIST(ROW()-4,Riskregister!$E$16*Riskregister!$H$16,TRUE()))</f>
        <v/>
      </c>
    </row>
    <row r="45" spans="2:69" ht="15" customHeight="1" x14ac:dyDescent="0.35">
      <c r="B45" s="8" t="s">
        <v>54</v>
      </c>
      <c r="T45" s="28">
        <f t="shared" ca="1" si="25"/>
        <v>0.34079938619560013</v>
      </c>
      <c r="U45" s="28">
        <f t="shared" ca="1" si="25"/>
        <v>0.18194663404030065</v>
      </c>
      <c r="V45" s="28">
        <f ca="1">IF(Riskregister!$E$5="",0,COUNTIF(BF$4:BF$53,"&lt;"&amp;T45)*IF(U45&lt;0.5,Riskregister!$K$5+(Riskregister!$L$5-Riskregister!$K$5)*SQRT(U45/2),Riskregister!$L$5-(Riskregister!$L$5-Riskregister!$K$5)*SQRT((1-U45)/2)))</f>
        <v>0</v>
      </c>
      <c r="W45" s="28">
        <f t="shared" ca="1" si="26"/>
        <v>0.93829032540932444</v>
      </c>
      <c r="X45" s="28">
        <f t="shared" ca="1" si="26"/>
        <v>0.59116427595447607</v>
      </c>
      <c r="Y45" s="28">
        <f ca="1">IF(Riskregister!$E$6="",0,COUNTIF(BG$4:BG$53,"&lt;"&amp;W45)*IF(X45&lt;0.5,Riskregister!$K$6+(Riskregister!$L$6-Riskregister!$K$6)*SQRT(X45/2),Riskregister!$L$6-(Riskregister!$L$6-Riskregister!$K$6)*SQRT((1-X45)/2)))</f>
        <v>2372346.6303248117</v>
      </c>
      <c r="Z45" s="28">
        <f t="shared" ca="1" si="27"/>
        <v>0.90935714153597902</v>
      </c>
      <c r="AA45" s="28">
        <f t="shared" ca="1" si="27"/>
        <v>9.6015310168348522E-2</v>
      </c>
      <c r="AB45" s="28">
        <f ca="1">IF(Riskregister!$E$7="",0,COUNTIF(BH$4:BH$53,"&lt;"&amp;Z45)*IF(AA45&lt;0.5,Riskregister!$K$7+(Riskregister!$L$7-Riskregister!$K$7)*SQRT(AA45/2),Riskregister!$L$7-(Riskregister!$L$7-Riskregister!$K$7)*SQRT((1-AA45)/2)))</f>
        <v>126687.27239778024</v>
      </c>
      <c r="AC45" s="28">
        <f t="shared" ca="1" si="28"/>
        <v>0.76024243848736806</v>
      </c>
      <c r="AD45" s="28">
        <f t="shared" ca="1" si="28"/>
        <v>0.26655291260548297</v>
      </c>
      <c r="AE45" s="28">
        <f ca="1">IF(Riskregister!$E$8="",0,COUNTIF(BI$4:BI$53,"&lt;"&amp;AC45)*IF(AD45&lt;0.5,Riskregister!$K$8+(Riskregister!$L$8-Riskregister!$K$8)*SQRT(AD45/2),Riskregister!$L$8-(Riskregister!$L$8-Riskregister!$K$8)*SQRT((1-AD45)/2)))</f>
        <v>0</v>
      </c>
      <c r="AF45" s="28">
        <f t="shared" ca="1" si="29"/>
        <v>0.10122155340905081</v>
      </c>
      <c r="AG45" s="28">
        <f t="shared" ca="1" si="29"/>
        <v>0.83549695581897876</v>
      </c>
      <c r="AH45" s="28">
        <f>IF(Riskregister!$E$9="",0,COUNTIF(BJ$4:BJ$53,"&lt;"&amp;AF45)*IF(AG45&lt;0.5,Riskregister!$K$9+(Riskregister!$L$9-Riskregister!$K$9)*SQRT(AG45/2),Riskregister!$L$9-(Riskregister!$L$9-Riskregister!$K$9)*SQRT((1-AG45)/2)))</f>
        <v>0</v>
      </c>
      <c r="AI45" s="28">
        <f t="shared" ca="1" si="30"/>
        <v>0.27152758123384491</v>
      </c>
      <c r="AJ45" s="28">
        <f t="shared" ca="1" si="30"/>
        <v>0.54897209757734633</v>
      </c>
      <c r="AK45" s="28">
        <f>IF(Riskregister!$E$10="",0,COUNTIF(BK$4:BK$53,"&lt;"&amp;AI45)*IF(AJ45&lt;0.5,Riskregister!$K$10+(Riskregister!$L$10-Riskregister!$K$10)*SQRT(AJ45/2),Riskregister!$L$10-(Riskregister!$L$10-Riskregister!$K$10)*SQRT((1-AJ45)/2)))</f>
        <v>0</v>
      </c>
      <c r="AL45" s="28">
        <f t="shared" ca="1" si="31"/>
        <v>0.43082874780086022</v>
      </c>
      <c r="AM45" s="28">
        <f t="shared" ca="1" si="31"/>
        <v>0.73253564667918347</v>
      </c>
      <c r="AN45" s="28">
        <f>IF(Riskregister!$E$11="",0,COUNTIF(BL$4:BL$53,"&lt;"&amp;AL45)*IF(AM45&lt;0.5,Riskregister!$K$11+(Riskregister!$L$11-Riskregister!$K$11)*SQRT(AM45/2),Riskregister!$L$11-(Riskregister!$L$11-Riskregister!$K$11)*SQRT((1-AM45)/2)))</f>
        <v>0</v>
      </c>
      <c r="AO45" s="28">
        <f t="shared" ca="1" si="32"/>
        <v>0.6053964803137134</v>
      </c>
      <c r="AP45" s="28">
        <f t="shared" ca="1" si="32"/>
        <v>0.17205115561162099</v>
      </c>
      <c r="AQ45" s="28">
        <f>IF(Riskregister!$E$12="",0,COUNTIF(BM$4:BM$53,"&lt;"&amp;AO45)*IF(AP45&lt;0.5,Riskregister!$K$12+(Riskregister!$L$12-Riskregister!$K$12)*SQRT(AP45/2),Riskregister!$L$12-(Riskregister!$L$12-Riskregister!$K$12)*SQRT((1-AP45)/2)))</f>
        <v>0</v>
      </c>
      <c r="AR45" s="28">
        <f t="shared" ca="1" si="33"/>
        <v>0.87476201457235181</v>
      </c>
      <c r="AS45" s="28">
        <f t="shared" ca="1" si="33"/>
        <v>9.5162539169366012E-2</v>
      </c>
      <c r="AT45" s="28">
        <f>IF(Riskregister!$E$13="",0,COUNTIF(BN$4:BN$53,"&lt;"&amp;AR45)*IF(AS45&lt;0.5,Riskregister!$K$13+(Riskregister!$L$13-Riskregister!$K$13)*SQRT(AS45/2),Riskregister!$L$13-(Riskregister!$L$13-Riskregister!$K$13)*SQRT((1-AS45)/2)))</f>
        <v>0</v>
      </c>
      <c r="AU45" s="28">
        <f t="shared" ca="1" si="34"/>
        <v>0.71293560874828921</v>
      </c>
      <c r="AV45" s="28">
        <f t="shared" ca="1" si="34"/>
        <v>0.86682854712372548</v>
      </c>
      <c r="AW45" s="28">
        <f>IF(Riskregister!$E$14="",0,COUNTIF(BO$4:BO$53,"&lt;"&amp;AU45)*IF(AV45&lt;0.5,Riskregister!$K$14+(Riskregister!$L$14-Riskregister!$K$14)*SQRT(AV45/2),Riskregister!$L$14-(Riskregister!$L$14-Riskregister!$K$14)*SQRT((1-AV45)/2)))</f>
        <v>0</v>
      </c>
      <c r="AX45" s="28">
        <f t="shared" ca="1" si="35"/>
        <v>0.82138962924306436</v>
      </c>
      <c r="AY45" s="28">
        <f t="shared" ca="1" si="35"/>
        <v>0.10782865589905766</v>
      </c>
      <c r="AZ45" s="28">
        <f>IF(Riskregister!$E$15="",0,COUNTIF(BP$4:BP$53,"&lt;"&amp;AX45)*IF(AY45&lt;0.5,Riskregister!$K$15+(Riskregister!$L$15-Riskregister!$K$15)*SQRT(AY45/2),Riskregister!$L$15-(Riskregister!$L$15-Riskregister!$K$15)*SQRT((1-AY45)/2)))</f>
        <v>0</v>
      </c>
      <c r="BA45" s="28">
        <f t="shared" ca="1" si="36"/>
        <v>0.84227788888396626</v>
      </c>
      <c r="BB45" s="28">
        <f t="shared" ca="1" si="36"/>
        <v>0.8602966247653937</v>
      </c>
      <c r="BC45" s="28">
        <f>IF(Riskregister!$E$16="",0,COUNTIF(BQ$4:BQ$53,"&lt;"&amp;BA45)*IF(BB45&lt;0.5,Riskregister!$K$16+(Riskregister!$L$16-Riskregister!$K$16)*SQRT(BB45/2),Riskregister!$L$16-(Riskregister!$L$16-Riskregister!$K$16)*SQRT((1-BB45)/2)))</f>
        <v>0</v>
      </c>
      <c r="BD45" s="28">
        <f t="shared" ca="1" si="12"/>
        <v>2499033.902722592</v>
      </c>
      <c r="BF45">
        <f>IF(Riskregister!$E$5="","",_xlfn.POISSON.DIST(ROW()-4,Riskregister!$E$5*Riskregister!$H$5,TRUE()))</f>
        <v>1</v>
      </c>
      <c r="BG45">
        <f>IF(Riskregister!$E$6="","",_xlfn.POISSON.DIST(ROW()-4,Riskregister!$E$6*Riskregister!$H$6,TRUE()))</f>
        <v>1</v>
      </c>
      <c r="BH45">
        <f>IF(Riskregister!$E$7="","",_xlfn.POISSON.DIST(ROW()-4,Riskregister!$E$7*Riskregister!$H$7,TRUE()))</f>
        <v>1</v>
      </c>
      <c r="BI45">
        <f>IF(Riskregister!$E$8="","",_xlfn.POISSON.DIST(ROW()-4,Riskregister!$E$8*Riskregister!$H$8,TRUE()))</f>
        <v>1</v>
      </c>
      <c r="BJ45" t="str">
        <f>IF(Riskregister!$E$9="","",_xlfn.POISSON.DIST(ROW()-4,Riskregister!$E$9*Riskregister!$H$9,TRUE()))</f>
        <v/>
      </c>
      <c r="BK45" t="str">
        <f>IF(Riskregister!$E$10="","",_xlfn.POISSON.DIST(ROW()-4,Riskregister!$E$10*Riskregister!$H$10,TRUE()))</f>
        <v/>
      </c>
      <c r="BL45" t="str">
        <f>IF(Riskregister!$E$11="","",_xlfn.POISSON.DIST(ROW()-4,Riskregister!$E$11*Riskregister!$H$11,TRUE()))</f>
        <v/>
      </c>
      <c r="BM45" t="str">
        <f>IF(Riskregister!$E$12="","",_xlfn.POISSON.DIST(ROW()-4,Riskregister!$E$12*Riskregister!$H$12,TRUE()))</f>
        <v/>
      </c>
      <c r="BN45" t="str">
        <f>IF(Riskregister!$E$13="","",_xlfn.POISSON.DIST(ROW()-4,Riskregister!$E$13*Riskregister!$H$13,TRUE()))</f>
        <v/>
      </c>
      <c r="BO45" t="str">
        <f>IF(Riskregister!$E$14="","",_xlfn.POISSON.DIST(ROW()-4,Riskregister!$E$14*Riskregister!$H$14,TRUE()))</f>
        <v/>
      </c>
      <c r="BP45" t="str">
        <f>IF(Riskregister!$E$15="","",_xlfn.POISSON.DIST(ROW()-4,Riskregister!$E$15*Riskregister!$H$15,TRUE()))</f>
        <v/>
      </c>
      <c r="BQ45" t="str">
        <f>IF(Riskregister!$E$16="","",_xlfn.POISSON.DIST(ROW()-4,Riskregister!$E$16*Riskregister!$H$16,TRUE()))</f>
        <v/>
      </c>
    </row>
    <row r="46" spans="2:69" ht="15" customHeight="1" x14ac:dyDescent="0.35">
      <c r="B46" s="8" t="s">
        <v>55</v>
      </c>
      <c r="T46" s="28">
        <f t="shared" ca="1" si="25"/>
        <v>0.26747440993845661</v>
      </c>
      <c r="U46" s="28">
        <f t="shared" ca="1" si="25"/>
        <v>0.52403175729923457</v>
      </c>
      <c r="V46" s="28">
        <f ca="1">IF(Riskregister!$E$5="",0,COUNTIF(BF$4:BF$53,"&lt;"&amp;T46)*IF(U46&lt;0.5,Riskregister!$K$5+(Riskregister!$L$5-Riskregister!$K$5)*SQRT(U46/2),Riskregister!$L$5-(Riskregister!$L$5-Riskregister!$K$5)*SQRT((1-U46)/2)))</f>
        <v>0</v>
      </c>
      <c r="W46" s="28">
        <f t="shared" ca="1" si="26"/>
        <v>0.51050650046159052</v>
      </c>
      <c r="X46" s="28">
        <f t="shared" ca="1" si="26"/>
        <v>7.6339206559834172E-2</v>
      </c>
      <c r="Y46" s="28">
        <f ca="1">IF(Riskregister!$E$6="",0,COUNTIF(BG$4:BG$53,"&lt;"&amp;W46)*IF(X46&lt;0.5,Riskregister!$K$6+(Riskregister!$L$6-Riskregister!$K$6)*SQRT(X46/2),Riskregister!$L$6-(Riskregister!$L$6-Riskregister!$K$6)*SQRT((1-X46)/2)))</f>
        <v>0</v>
      </c>
      <c r="Z46" s="28">
        <f t="shared" ca="1" si="27"/>
        <v>6.657290565471341E-2</v>
      </c>
      <c r="AA46" s="28">
        <f t="shared" ca="1" si="27"/>
        <v>0.41400380545483062</v>
      </c>
      <c r="AB46" s="28">
        <f ca="1">IF(Riskregister!$E$7="",0,COUNTIF(BH$4:BH$53,"&lt;"&amp;Z46)*IF(AA46&lt;0.5,Riskregister!$K$7+(Riskregister!$L$7-Riskregister!$K$7)*SQRT(AA46/2),Riskregister!$L$7-(Riskregister!$L$7-Riskregister!$K$7)*SQRT((1-AA46)/2)))</f>
        <v>0</v>
      </c>
      <c r="AC46" s="28">
        <f t="shared" ca="1" si="28"/>
        <v>0.94908977576548514</v>
      </c>
      <c r="AD46" s="28">
        <f t="shared" ca="1" si="28"/>
        <v>0.59662327758718758</v>
      </c>
      <c r="AE46" s="28">
        <f ca="1">IF(Riskregister!$E$8="",0,COUNTIF(BI$4:BI$53,"&lt;"&amp;AC46)*IF(AD46&lt;0.5,Riskregister!$K$8+(Riskregister!$L$8-Riskregister!$K$8)*SQRT(AD46/2),Riskregister!$L$8-(Riskregister!$L$8-Riskregister!$K$8)*SQRT((1-AD46)/2)))</f>
        <v>0</v>
      </c>
      <c r="AF46" s="28">
        <f t="shared" ca="1" si="29"/>
        <v>0.23749362850572286</v>
      </c>
      <c r="AG46" s="28">
        <f t="shared" ca="1" si="29"/>
        <v>0.83094236042038938</v>
      </c>
      <c r="AH46" s="28">
        <f>IF(Riskregister!$E$9="",0,COUNTIF(BJ$4:BJ$53,"&lt;"&amp;AF46)*IF(AG46&lt;0.5,Riskregister!$K$9+(Riskregister!$L$9-Riskregister!$K$9)*SQRT(AG46/2),Riskregister!$L$9-(Riskregister!$L$9-Riskregister!$K$9)*SQRT((1-AG46)/2)))</f>
        <v>0</v>
      </c>
      <c r="AI46" s="28">
        <f t="shared" ca="1" si="30"/>
        <v>0.50367514803234037</v>
      </c>
      <c r="AJ46" s="28">
        <f t="shared" ca="1" si="30"/>
        <v>0.58920595958748989</v>
      </c>
      <c r="AK46" s="28">
        <f>IF(Riskregister!$E$10="",0,COUNTIF(BK$4:BK$53,"&lt;"&amp;AI46)*IF(AJ46&lt;0.5,Riskregister!$K$10+(Riskregister!$L$10-Riskregister!$K$10)*SQRT(AJ46/2),Riskregister!$L$10-(Riskregister!$L$10-Riskregister!$K$10)*SQRT((1-AJ46)/2)))</f>
        <v>0</v>
      </c>
      <c r="AL46" s="28">
        <f t="shared" ca="1" si="31"/>
        <v>0.71636296167890323</v>
      </c>
      <c r="AM46" s="28">
        <f t="shared" ca="1" si="31"/>
        <v>0.62287093931435644</v>
      </c>
      <c r="AN46" s="28">
        <f>IF(Riskregister!$E$11="",0,COUNTIF(BL$4:BL$53,"&lt;"&amp;AL46)*IF(AM46&lt;0.5,Riskregister!$K$11+(Riskregister!$L$11-Riskregister!$K$11)*SQRT(AM46/2),Riskregister!$L$11-(Riskregister!$L$11-Riskregister!$K$11)*SQRT((1-AM46)/2)))</f>
        <v>0</v>
      </c>
      <c r="AO46" s="28">
        <f t="shared" ca="1" si="32"/>
        <v>0.2452385765749221</v>
      </c>
      <c r="AP46" s="28">
        <f t="shared" ca="1" si="32"/>
        <v>0.84090333287849461</v>
      </c>
      <c r="AQ46" s="28">
        <f>IF(Riskregister!$E$12="",0,COUNTIF(BM$4:BM$53,"&lt;"&amp;AO46)*IF(AP46&lt;0.5,Riskregister!$K$12+(Riskregister!$L$12-Riskregister!$K$12)*SQRT(AP46/2),Riskregister!$L$12-(Riskregister!$L$12-Riskregister!$K$12)*SQRT((1-AP46)/2)))</f>
        <v>0</v>
      </c>
      <c r="AR46" s="28">
        <f t="shared" ca="1" si="33"/>
        <v>0.74614994813204383</v>
      </c>
      <c r="AS46" s="28">
        <f t="shared" ca="1" si="33"/>
        <v>3.9425990525627452E-2</v>
      </c>
      <c r="AT46" s="28">
        <f>IF(Riskregister!$E$13="",0,COUNTIF(BN$4:BN$53,"&lt;"&amp;AR46)*IF(AS46&lt;0.5,Riskregister!$K$13+(Riskregister!$L$13-Riskregister!$K$13)*SQRT(AS46/2),Riskregister!$L$13-(Riskregister!$L$13-Riskregister!$K$13)*SQRT((1-AS46)/2)))</f>
        <v>0</v>
      </c>
      <c r="AU46" s="28">
        <f t="shared" ca="1" si="34"/>
        <v>0.1931094147530964</v>
      </c>
      <c r="AV46" s="28">
        <f t="shared" ca="1" si="34"/>
        <v>0.18835958889393278</v>
      </c>
      <c r="AW46" s="28">
        <f>IF(Riskregister!$E$14="",0,COUNTIF(BO$4:BO$53,"&lt;"&amp;AU46)*IF(AV46&lt;0.5,Riskregister!$K$14+(Riskregister!$L$14-Riskregister!$K$14)*SQRT(AV46/2),Riskregister!$L$14-(Riskregister!$L$14-Riskregister!$K$14)*SQRT((1-AV46)/2)))</f>
        <v>0</v>
      </c>
      <c r="AX46" s="28">
        <f t="shared" ca="1" si="35"/>
        <v>0.85891949213863983</v>
      </c>
      <c r="AY46" s="28">
        <f t="shared" ca="1" si="35"/>
        <v>0.70330490008925928</v>
      </c>
      <c r="AZ46" s="28">
        <f>IF(Riskregister!$E$15="",0,COUNTIF(BP$4:BP$53,"&lt;"&amp;AX46)*IF(AY46&lt;0.5,Riskregister!$K$15+(Riskregister!$L$15-Riskregister!$K$15)*SQRT(AY46/2),Riskregister!$L$15-(Riskregister!$L$15-Riskregister!$K$15)*SQRT((1-AY46)/2)))</f>
        <v>0</v>
      </c>
      <c r="BA46" s="28">
        <f t="shared" ca="1" si="36"/>
        <v>0.21607606175629646</v>
      </c>
      <c r="BB46" s="28">
        <f t="shared" ca="1" si="36"/>
        <v>0.62791676728783186</v>
      </c>
      <c r="BC46" s="28">
        <f>IF(Riskregister!$E$16="",0,COUNTIF(BQ$4:BQ$53,"&lt;"&amp;BA46)*IF(BB46&lt;0.5,Riskregister!$K$16+(Riskregister!$L$16-Riskregister!$K$16)*SQRT(BB46/2),Riskregister!$L$16-(Riskregister!$L$16-Riskregister!$K$16)*SQRT((1-BB46)/2)))</f>
        <v>0</v>
      </c>
      <c r="BD46" s="28">
        <f t="shared" ca="1" si="12"/>
        <v>0</v>
      </c>
      <c r="BF46">
        <f>IF(Riskregister!$E$5="","",_xlfn.POISSON.DIST(ROW()-4,Riskregister!$E$5*Riskregister!$H$5,TRUE()))</f>
        <v>1</v>
      </c>
      <c r="BG46">
        <f>IF(Riskregister!$E$6="","",_xlfn.POISSON.DIST(ROW()-4,Riskregister!$E$6*Riskregister!$H$6,TRUE()))</f>
        <v>1</v>
      </c>
      <c r="BH46">
        <f>IF(Riskregister!$E$7="","",_xlfn.POISSON.DIST(ROW()-4,Riskregister!$E$7*Riskregister!$H$7,TRUE()))</f>
        <v>1</v>
      </c>
      <c r="BI46">
        <f>IF(Riskregister!$E$8="","",_xlfn.POISSON.DIST(ROW()-4,Riskregister!$E$8*Riskregister!$H$8,TRUE()))</f>
        <v>1</v>
      </c>
      <c r="BJ46" t="str">
        <f>IF(Riskregister!$E$9="","",_xlfn.POISSON.DIST(ROW()-4,Riskregister!$E$9*Riskregister!$H$9,TRUE()))</f>
        <v/>
      </c>
      <c r="BK46" t="str">
        <f>IF(Riskregister!$E$10="","",_xlfn.POISSON.DIST(ROW()-4,Riskregister!$E$10*Riskregister!$H$10,TRUE()))</f>
        <v/>
      </c>
      <c r="BL46" t="str">
        <f>IF(Riskregister!$E$11="","",_xlfn.POISSON.DIST(ROW()-4,Riskregister!$E$11*Riskregister!$H$11,TRUE()))</f>
        <v/>
      </c>
      <c r="BM46" t="str">
        <f>IF(Riskregister!$E$12="","",_xlfn.POISSON.DIST(ROW()-4,Riskregister!$E$12*Riskregister!$H$12,TRUE()))</f>
        <v/>
      </c>
      <c r="BN46" t="str">
        <f>IF(Riskregister!$E$13="","",_xlfn.POISSON.DIST(ROW()-4,Riskregister!$E$13*Riskregister!$H$13,TRUE()))</f>
        <v/>
      </c>
      <c r="BO46" t="str">
        <f>IF(Riskregister!$E$14="","",_xlfn.POISSON.DIST(ROW()-4,Riskregister!$E$14*Riskregister!$H$14,TRUE()))</f>
        <v/>
      </c>
      <c r="BP46" t="str">
        <f>IF(Riskregister!$E$15="","",_xlfn.POISSON.DIST(ROW()-4,Riskregister!$E$15*Riskregister!$H$15,TRUE()))</f>
        <v/>
      </c>
      <c r="BQ46" t="str">
        <f>IF(Riskregister!$E$16="","",_xlfn.POISSON.DIST(ROW()-4,Riskregister!$E$16*Riskregister!$H$16,TRUE()))</f>
        <v/>
      </c>
    </row>
    <row r="47" spans="2:69" ht="15" customHeight="1" x14ac:dyDescent="0.35">
      <c r="B47" s="8" t="s">
        <v>56</v>
      </c>
      <c r="T47" s="28">
        <f t="shared" ca="1" si="25"/>
        <v>0.84918313951886404</v>
      </c>
      <c r="U47" s="28">
        <f t="shared" ca="1" si="25"/>
        <v>0.72687822903201704</v>
      </c>
      <c r="V47" s="28">
        <f ca="1">IF(Riskregister!$E$5="",0,COUNTIF(BF$4:BF$53,"&lt;"&amp;T47)*IF(U47&lt;0.5,Riskregister!$K$5+(Riskregister!$L$5-Riskregister!$K$5)*SQRT(U47/2),Riskregister!$L$5-(Riskregister!$L$5-Riskregister!$K$5)*SQRT((1-U47)/2)))</f>
        <v>433706.34615082789</v>
      </c>
      <c r="W47" s="28">
        <f t="shared" ca="1" si="26"/>
        <v>6.2132233098413425E-2</v>
      </c>
      <c r="X47" s="28">
        <f t="shared" ca="1" si="26"/>
        <v>7.0006879950688106E-3</v>
      </c>
      <c r="Y47" s="28">
        <f ca="1">IF(Riskregister!$E$6="",0,COUNTIF(BG$4:BG$53,"&lt;"&amp;W47)*IF(X47&lt;0.5,Riskregister!$K$6+(Riskregister!$L$6-Riskregister!$K$6)*SQRT(X47/2),Riskregister!$L$6-(Riskregister!$L$6-Riskregister!$K$6)*SQRT((1-X47)/2)))</f>
        <v>0</v>
      </c>
      <c r="Z47" s="28">
        <f t="shared" ca="1" si="27"/>
        <v>0.73819650866202402</v>
      </c>
      <c r="AA47" s="28">
        <f t="shared" ca="1" si="27"/>
        <v>0.54884807047750128</v>
      </c>
      <c r="AB47" s="28">
        <f ca="1">IF(Riskregister!$E$7="",0,COUNTIF(BH$4:BH$53,"&lt;"&amp;Z47)*IF(AA47&lt;0.5,Riskregister!$K$7+(Riskregister!$L$7-Riskregister!$K$7)*SQRT(AA47/2),Riskregister!$L$7-(Riskregister!$L$7-Riskregister!$K$7)*SQRT((1-AA47)/2)))</f>
        <v>233768.06659593637</v>
      </c>
      <c r="AC47" s="28">
        <f t="shared" ca="1" si="28"/>
        <v>0.95718547716959212</v>
      </c>
      <c r="AD47" s="28">
        <f t="shared" ca="1" si="28"/>
        <v>0.64731560012239231</v>
      </c>
      <c r="AE47" s="28">
        <f ca="1">IF(Riskregister!$E$8="",0,COUNTIF(BI$4:BI$53,"&lt;"&amp;AC47)*IF(AD47&lt;0.5,Riskregister!$K$8+(Riskregister!$L$8-Riskregister!$K$8)*SQRT(AD47/2),Riskregister!$L$8-(Riskregister!$L$8-Riskregister!$K$8)*SQRT((1-AD47)/2)))</f>
        <v>0</v>
      </c>
      <c r="AF47" s="28">
        <f t="shared" ca="1" si="29"/>
        <v>0.99432838488814623</v>
      </c>
      <c r="AG47" s="28">
        <f t="shared" ca="1" si="29"/>
        <v>0.42821335203146327</v>
      </c>
      <c r="AH47" s="28">
        <f>IF(Riskregister!$E$9="",0,COUNTIF(BJ$4:BJ$53,"&lt;"&amp;AF47)*IF(AG47&lt;0.5,Riskregister!$K$9+(Riskregister!$L$9-Riskregister!$K$9)*SQRT(AG47/2),Riskregister!$L$9-(Riskregister!$L$9-Riskregister!$K$9)*SQRT((1-AG47)/2)))</f>
        <v>0</v>
      </c>
      <c r="AI47" s="28">
        <f t="shared" ca="1" si="30"/>
        <v>0.44386309660196344</v>
      </c>
      <c r="AJ47" s="28">
        <f t="shared" ca="1" si="30"/>
        <v>0.50534205880933047</v>
      </c>
      <c r="AK47" s="28">
        <f>IF(Riskregister!$E$10="",0,COUNTIF(BK$4:BK$53,"&lt;"&amp;AI47)*IF(AJ47&lt;0.5,Riskregister!$K$10+(Riskregister!$L$10-Riskregister!$K$10)*SQRT(AJ47/2),Riskregister!$L$10-(Riskregister!$L$10-Riskregister!$K$10)*SQRT((1-AJ47)/2)))</f>
        <v>0</v>
      </c>
      <c r="AL47" s="28">
        <f t="shared" ca="1" si="31"/>
        <v>0.34620603288617868</v>
      </c>
      <c r="AM47" s="28">
        <f t="shared" ca="1" si="31"/>
        <v>0.6979053462431638</v>
      </c>
      <c r="AN47" s="28">
        <f>IF(Riskregister!$E$11="",0,COUNTIF(BL$4:BL$53,"&lt;"&amp;AL47)*IF(AM47&lt;0.5,Riskregister!$K$11+(Riskregister!$L$11-Riskregister!$K$11)*SQRT(AM47/2),Riskregister!$L$11-(Riskregister!$L$11-Riskregister!$K$11)*SQRT((1-AM47)/2)))</f>
        <v>0</v>
      </c>
      <c r="AO47" s="28">
        <f t="shared" ca="1" si="32"/>
        <v>0.11809575716003107</v>
      </c>
      <c r="AP47" s="28">
        <f t="shared" ca="1" si="32"/>
        <v>0.28126122644806306</v>
      </c>
      <c r="AQ47" s="28">
        <f>IF(Riskregister!$E$12="",0,COUNTIF(BM$4:BM$53,"&lt;"&amp;AO47)*IF(AP47&lt;0.5,Riskregister!$K$12+(Riskregister!$L$12-Riskregister!$K$12)*SQRT(AP47/2),Riskregister!$L$12-(Riskregister!$L$12-Riskregister!$K$12)*SQRT((1-AP47)/2)))</f>
        <v>0</v>
      </c>
      <c r="AR47" s="28">
        <f t="shared" ca="1" si="33"/>
        <v>0.60274975755322335</v>
      </c>
      <c r="AS47" s="28">
        <f t="shared" ca="1" si="33"/>
        <v>0.3420056804593592</v>
      </c>
      <c r="AT47" s="28">
        <f>IF(Riskregister!$E$13="",0,COUNTIF(BN$4:BN$53,"&lt;"&amp;AR47)*IF(AS47&lt;0.5,Riskregister!$K$13+(Riskregister!$L$13-Riskregister!$K$13)*SQRT(AS47/2),Riskregister!$L$13-(Riskregister!$L$13-Riskregister!$K$13)*SQRT((1-AS47)/2)))</f>
        <v>0</v>
      </c>
      <c r="AU47" s="28">
        <f t="shared" ca="1" si="34"/>
        <v>0.68824754353701612</v>
      </c>
      <c r="AV47" s="28">
        <f t="shared" ca="1" si="34"/>
        <v>0.67664235811128026</v>
      </c>
      <c r="AW47" s="28">
        <f>IF(Riskregister!$E$14="",0,COUNTIF(BO$4:BO$53,"&lt;"&amp;AU47)*IF(AV47&lt;0.5,Riskregister!$K$14+(Riskregister!$L$14-Riskregister!$K$14)*SQRT(AV47/2),Riskregister!$L$14-(Riskregister!$L$14-Riskregister!$K$14)*SQRT((1-AV47)/2)))</f>
        <v>0</v>
      </c>
      <c r="AX47" s="28">
        <f t="shared" ca="1" si="35"/>
        <v>0.65904374505693553</v>
      </c>
      <c r="AY47" s="28">
        <f t="shared" ca="1" si="35"/>
        <v>0.21293146411712294</v>
      </c>
      <c r="AZ47" s="28">
        <f>IF(Riskregister!$E$15="",0,COUNTIF(BP$4:BP$53,"&lt;"&amp;AX47)*IF(AY47&lt;0.5,Riskregister!$K$15+(Riskregister!$L$15-Riskregister!$K$15)*SQRT(AY47/2),Riskregister!$L$15-(Riskregister!$L$15-Riskregister!$K$15)*SQRT((1-AY47)/2)))</f>
        <v>0</v>
      </c>
      <c r="BA47" s="28">
        <f t="shared" ca="1" si="36"/>
        <v>0.92668647675759785</v>
      </c>
      <c r="BB47" s="28">
        <f t="shared" ca="1" si="36"/>
        <v>0.79350331594816015</v>
      </c>
      <c r="BC47" s="28">
        <f>IF(Riskregister!$E$16="",0,COUNTIF(BQ$4:BQ$53,"&lt;"&amp;BA47)*IF(BB47&lt;0.5,Riskregister!$K$16+(Riskregister!$L$16-Riskregister!$K$16)*SQRT(BB47/2),Riskregister!$L$16-(Riskregister!$L$16-Riskregister!$K$16)*SQRT((1-BB47)/2)))</f>
        <v>0</v>
      </c>
      <c r="BD47" s="28">
        <f t="shared" ca="1" si="12"/>
        <v>667474.41274676425</v>
      </c>
      <c r="BF47">
        <f>IF(Riskregister!$E$5="","",_xlfn.POISSON.DIST(ROW()-4,Riskregister!$E$5*Riskregister!$H$5,TRUE()))</f>
        <v>1</v>
      </c>
      <c r="BG47">
        <f>IF(Riskregister!$E$6="","",_xlfn.POISSON.DIST(ROW()-4,Riskregister!$E$6*Riskregister!$H$6,TRUE()))</f>
        <v>1</v>
      </c>
      <c r="BH47">
        <f>IF(Riskregister!$E$7="","",_xlfn.POISSON.DIST(ROW()-4,Riskregister!$E$7*Riskregister!$H$7,TRUE()))</f>
        <v>1</v>
      </c>
      <c r="BI47">
        <f>IF(Riskregister!$E$8="","",_xlfn.POISSON.DIST(ROW()-4,Riskregister!$E$8*Riskregister!$H$8,TRUE()))</f>
        <v>1</v>
      </c>
      <c r="BJ47" t="str">
        <f>IF(Riskregister!$E$9="","",_xlfn.POISSON.DIST(ROW()-4,Riskregister!$E$9*Riskregister!$H$9,TRUE()))</f>
        <v/>
      </c>
      <c r="BK47" t="str">
        <f>IF(Riskregister!$E$10="","",_xlfn.POISSON.DIST(ROW()-4,Riskregister!$E$10*Riskregister!$H$10,TRUE()))</f>
        <v/>
      </c>
      <c r="BL47" t="str">
        <f>IF(Riskregister!$E$11="","",_xlfn.POISSON.DIST(ROW()-4,Riskregister!$E$11*Riskregister!$H$11,TRUE()))</f>
        <v/>
      </c>
      <c r="BM47" t="str">
        <f>IF(Riskregister!$E$12="","",_xlfn.POISSON.DIST(ROW()-4,Riskregister!$E$12*Riskregister!$H$12,TRUE()))</f>
        <v/>
      </c>
      <c r="BN47" t="str">
        <f>IF(Riskregister!$E$13="","",_xlfn.POISSON.DIST(ROW()-4,Riskregister!$E$13*Riskregister!$H$13,TRUE()))</f>
        <v/>
      </c>
      <c r="BO47" t="str">
        <f>IF(Riskregister!$E$14="","",_xlfn.POISSON.DIST(ROW()-4,Riskregister!$E$14*Riskregister!$H$14,TRUE()))</f>
        <v/>
      </c>
      <c r="BP47" t="str">
        <f>IF(Riskregister!$E$15="","",_xlfn.POISSON.DIST(ROW()-4,Riskregister!$E$15*Riskregister!$H$15,TRUE()))</f>
        <v/>
      </c>
      <c r="BQ47" t="str">
        <f>IF(Riskregister!$E$16="","",_xlfn.POISSON.DIST(ROW()-4,Riskregister!$E$16*Riskregister!$H$16,TRUE()))</f>
        <v/>
      </c>
    </row>
    <row r="48" spans="2:69" ht="15" customHeight="1" x14ac:dyDescent="0.35">
      <c r="T48" s="28">
        <f t="shared" ca="1" si="25"/>
        <v>9.9158135159292171E-2</v>
      </c>
      <c r="U48" s="28">
        <f t="shared" ca="1" si="25"/>
        <v>0.27477901144443928</v>
      </c>
      <c r="V48" s="28">
        <f ca="1">IF(Riskregister!$E$5="",0,COUNTIF(BF$4:BF$53,"&lt;"&amp;T48)*IF(U48&lt;0.5,Riskregister!$K$5+(Riskregister!$L$5-Riskregister!$K$5)*SQRT(U48/2),Riskregister!$L$5-(Riskregister!$L$5-Riskregister!$K$5)*SQRT((1-U48)/2)))</f>
        <v>0</v>
      </c>
      <c r="W48" s="28">
        <f t="shared" ca="1" si="26"/>
        <v>4.4349544378788464E-2</v>
      </c>
      <c r="X48" s="28">
        <f t="shared" ca="1" si="26"/>
        <v>0.10824439744175762</v>
      </c>
      <c r="Y48" s="28">
        <f ca="1">IF(Riskregister!$E$6="",0,COUNTIF(BG$4:BG$53,"&lt;"&amp;W48)*IF(X48&lt;0.5,Riskregister!$K$6+(Riskregister!$L$6-Riskregister!$K$6)*SQRT(X48/2),Riskregister!$L$6-(Riskregister!$L$6-Riskregister!$K$6)*SQRT((1-X48)/2)))</f>
        <v>0</v>
      </c>
      <c r="Z48" s="28">
        <f t="shared" ca="1" si="27"/>
        <v>0.41118487511364576</v>
      </c>
      <c r="AA48" s="28">
        <f t="shared" ca="1" si="27"/>
        <v>9.8064561869701361E-2</v>
      </c>
      <c r="AB48" s="28">
        <f ca="1">IF(Riskregister!$E$7="",0,COUNTIF(BH$4:BH$53,"&lt;"&amp;Z48)*IF(AA48&lt;0.5,Riskregister!$K$7+(Riskregister!$L$7-Riskregister!$K$7)*SQRT(AA48/2),Riskregister!$L$7-(Riskregister!$L$7-Riskregister!$K$7)*SQRT((1-AA48)/2)))</f>
        <v>0</v>
      </c>
      <c r="AC48" s="28">
        <f t="shared" ca="1" si="28"/>
        <v>3.8918215567427361E-2</v>
      </c>
      <c r="AD48" s="28">
        <f t="shared" ca="1" si="28"/>
        <v>0.55111848080008385</v>
      </c>
      <c r="AE48" s="28">
        <f ca="1">IF(Riskregister!$E$8="",0,COUNTIF(BI$4:BI$53,"&lt;"&amp;AC48)*IF(AD48&lt;0.5,Riskregister!$K$8+(Riskregister!$L$8-Riskregister!$K$8)*SQRT(AD48/2),Riskregister!$L$8-(Riskregister!$L$8-Riskregister!$K$8)*SQRT((1-AD48)/2)))</f>
        <v>0</v>
      </c>
      <c r="AF48" s="28">
        <f t="shared" ca="1" si="29"/>
        <v>0.70782226625600053</v>
      </c>
      <c r="AG48" s="28">
        <f t="shared" ca="1" si="29"/>
        <v>0.1326043111402716</v>
      </c>
      <c r="AH48" s="28">
        <f>IF(Riskregister!$E$9="",0,COUNTIF(BJ$4:BJ$53,"&lt;"&amp;AF48)*IF(AG48&lt;0.5,Riskregister!$K$9+(Riskregister!$L$9-Riskregister!$K$9)*SQRT(AG48/2),Riskregister!$L$9-(Riskregister!$L$9-Riskregister!$K$9)*SQRT((1-AG48)/2)))</f>
        <v>0</v>
      </c>
      <c r="AI48" s="28">
        <f t="shared" ca="1" si="30"/>
        <v>0.43715348232748152</v>
      </c>
      <c r="AJ48" s="28">
        <f t="shared" ca="1" si="30"/>
        <v>0.15278200282015864</v>
      </c>
      <c r="AK48" s="28">
        <f>IF(Riskregister!$E$10="",0,COUNTIF(BK$4:BK$53,"&lt;"&amp;AI48)*IF(AJ48&lt;0.5,Riskregister!$K$10+(Riskregister!$L$10-Riskregister!$K$10)*SQRT(AJ48/2),Riskregister!$L$10-(Riskregister!$L$10-Riskregister!$K$10)*SQRT((1-AJ48)/2)))</f>
        <v>0</v>
      </c>
      <c r="AL48" s="28">
        <f t="shared" ca="1" si="31"/>
        <v>0.4874133831248304</v>
      </c>
      <c r="AM48" s="28">
        <f t="shared" ca="1" si="31"/>
        <v>0.82893431000742812</v>
      </c>
      <c r="AN48" s="28">
        <f>IF(Riskregister!$E$11="",0,COUNTIF(BL$4:BL$53,"&lt;"&amp;AL48)*IF(AM48&lt;0.5,Riskregister!$K$11+(Riskregister!$L$11-Riskregister!$K$11)*SQRT(AM48/2),Riskregister!$L$11-(Riskregister!$L$11-Riskregister!$K$11)*SQRT((1-AM48)/2)))</f>
        <v>0</v>
      </c>
      <c r="AO48" s="28">
        <f t="shared" ca="1" si="32"/>
        <v>0.45499365865787122</v>
      </c>
      <c r="AP48" s="28">
        <f t="shared" ca="1" si="32"/>
        <v>0.29352475800967393</v>
      </c>
      <c r="AQ48" s="28">
        <f>IF(Riskregister!$E$12="",0,COUNTIF(BM$4:BM$53,"&lt;"&amp;AO48)*IF(AP48&lt;0.5,Riskregister!$K$12+(Riskregister!$L$12-Riskregister!$K$12)*SQRT(AP48/2),Riskregister!$L$12-(Riskregister!$L$12-Riskregister!$K$12)*SQRT((1-AP48)/2)))</f>
        <v>0</v>
      </c>
      <c r="AR48" s="28">
        <f t="shared" ca="1" si="33"/>
        <v>0.32866832670590485</v>
      </c>
      <c r="AS48" s="28">
        <f t="shared" ca="1" si="33"/>
        <v>0.67582376403381661</v>
      </c>
      <c r="AT48" s="28">
        <f>IF(Riskregister!$E$13="",0,COUNTIF(BN$4:BN$53,"&lt;"&amp;AR48)*IF(AS48&lt;0.5,Riskregister!$K$13+(Riskregister!$L$13-Riskregister!$K$13)*SQRT(AS48/2),Riskregister!$L$13-(Riskregister!$L$13-Riskregister!$K$13)*SQRT((1-AS48)/2)))</f>
        <v>0</v>
      </c>
      <c r="AU48" s="28">
        <f t="shared" ca="1" si="34"/>
        <v>0.4445392309637124</v>
      </c>
      <c r="AV48" s="28">
        <f t="shared" ca="1" si="34"/>
        <v>0.54007452024500235</v>
      </c>
      <c r="AW48" s="28">
        <f>IF(Riskregister!$E$14="",0,COUNTIF(BO$4:BO$53,"&lt;"&amp;AU48)*IF(AV48&lt;0.5,Riskregister!$K$14+(Riskregister!$L$14-Riskregister!$K$14)*SQRT(AV48/2),Riskregister!$L$14-(Riskregister!$L$14-Riskregister!$K$14)*SQRT((1-AV48)/2)))</f>
        <v>0</v>
      </c>
      <c r="AX48" s="28">
        <f t="shared" ca="1" si="35"/>
        <v>0.1429504305735404</v>
      </c>
      <c r="AY48" s="28">
        <f t="shared" ca="1" si="35"/>
        <v>0.89550986946414912</v>
      </c>
      <c r="AZ48" s="28">
        <f>IF(Riskregister!$E$15="",0,COUNTIF(BP$4:BP$53,"&lt;"&amp;AX48)*IF(AY48&lt;0.5,Riskregister!$K$15+(Riskregister!$L$15-Riskregister!$K$15)*SQRT(AY48/2),Riskregister!$L$15-(Riskregister!$L$15-Riskregister!$K$15)*SQRT((1-AY48)/2)))</f>
        <v>0</v>
      </c>
      <c r="BA48" s="28">
        <f t="shared" ca="1" si="36"/>
        <v>0.25366842806915246</v>
      </c>
      <c r="BB48" s="28">
        <f t="shared" ca="1" si="36"/>
        <v>0.56654166473414624</v>
      </c>
      <c r="BC48" s="28">
        <f>IF(Riskregister!$E$16="",0,COUNTIF(BQ$4:BQ$53,"&lt;"&amp;BA48)*IF(BB48&lt;0.5,Riskregister!$K$16+(Riskregister!$L$16-Riskregister!$K$16)*SQRT(BB48/2),Riskregister!$L$16-(Riskregister!$L$16-Riskregister!$K$16)*SQRT((1-BB48)/2)))</f>
        <v>0</v>
      </c>
      <c r="BD48" s="28">
        <f t="shared" ca="1" si="12"/>
        <v>0</v>
      </c>
      <c r="BF48">
        <f>IF(Riskregister!$E$5="","",_xlfn.POISSON.DIST(ROW()-4,Riskregister!$E$5*Riskregister!$H$5,TRUE()))</f>
        <v>1</v>
      </c>
      <c r="BG48">
        <f>IF(Riskregister!$E$6="","",_xlfn.POISSON.DIST(ROW()-4,Riskregister!$E$6*Riskregister!$H$6,TRUE()))</f>
        <v>1</v>
      </c>
      <c r="BH48">
        <f>IF(Riskregister!$E$7="","",_xlfn.POISSON.DIST(ROW()-4,Riskregister!$E$7*Riskregister!$H$7,TRUE()))</f>
        <v>1</v>
      </c>
      <c r="BI48">
        <f>IF(Riskregister!$E$8="","",_xlfn.POISSON.DIST(ROW()-4,Riskregister!$E$8*Riskregister!$H$8,TRUE()))</f>
        <v>1</v>
      </c>
      <c r="BJ48" t="str">
        <f>IF(Riskregister!$E$9="","",_xlfn.POISSON.DIST(ROW()-4,Riskregister!$E$9*Riskregister!$H$9,TRUE()))</f>
        <v/>
      </c>
      <c r="BK48" t="str">
        <f>IF(Riskregister!$E$10="","",_xlfn.POISSON.DIST(ROW()-4,Riskregister!$E$10*Riskregister!$H$10,TRUE()))</f>
        <v/>
      </c>
      <c r="BL48" t="str">
        <f>IF(Riskregister!$E$11="","",_xlfn.POISSON.DIST(ROW()-4,Riskregister!$E$11*Riskregister!$H$11,TRUE()))</f>
        <v/>
      </c>
      <c r="BM48" t="str">
        <f>IF(Riskregister!$E$12="","",_xlfn.POISSON.DIST(ROW()-4,Riskregister!$E$12*Riskregister!$H$12,TRUE()))</f>
        <v/>
      </c>
      <c r="BN48" t="str">
        <f>IF(Riskregister!$E$13="","",_xlfn.POISSON.DIST(ROW()-4,Riskregister!$E$13*Riskregister!$H$13,TRUE()))</f>
        <v/>
      </c>
      <c r="BO48" t="str">
        <f>IF(Riskregister!$E$14="","",_xlfn.POISSON.DIST(ROW()-4,Riskregister!$E$14*Riskregister!$H$14,TRUE()))</f>
        <v/>
      </c>
      <c r="BP48" t="str">
        <f>IF(Riskregister!$E$15="","",_xlfn.POISSON.DIST(ROW()-4,Riskregister!$E$15*Riskregister!$H$15,TRUE()))</f>
        <v/>
      </c>
      <c r="BQ48" t="str">
        <f>IF(Riskregister!$E$16="","",_xlfn.POISSON.DIST(ROW()-4,Riskregister!$E$16*Riskregister!$H$16,TRUE()))</f>
        <v/>
      </c>
    </row>
    <row r="49" spans="2:69" ht="15" customHeight="1" x14ac:dyDescent="0.35">
      <c r="T49" s="28">
        <f t="shared" ca="1" si="25"/>
        <v>0.77764832944753348</v>
      </c>
      <c r="U49" s="28">
        <f t="shared" ca="1" si="25"/>
        <v>0.62730605237640436</v>
      </c>
      <c r="V49" s="28">
        <f ca="1">IF(Riskregister!$E$5="",0,COUNTIF(BF$4:BF$53,"&lt;"&amp;T49)*IF(U49&lt;0.5,Riskregister!$K$5+(Riskregister!$L$5-Riskregister!$K$5)*SQRT(U49/2),Riskregister!$L$5-(Riskregister!$L$5-Riskregister!$K$5)*SQRT((1-U49)/2)))</f>
        <v>405744.33805706189</v>
      </c>
      <c r="W49" s="28">
        <f t="shared" ca="1" si="26"/>
        <v>0.1552003389127623</v>
      </c>
      <c r="X49" s="28">
        <f t="shared" ca="1" si="26"/>
        <v>0.87288244678420623</v>
      </c>
      <c r="Y49" s="28">
        <f ca="1">IF(Riskregister!$E$6="",0,COUNTIF(BG$4:BG$53,"&lt;"&amp;W49)*IF(X49&lt;0.5,Riskregister!$K$6+(Riskregister!$L$6-Riskregister!$K$6)*SQRT(X49/2),Riskregister!$L$6-(Riskregister!$L$6-Riskregister!$K$6)*SQRT((1-X49)/2)))</f>
        <v>0</v>
      </c>
      <c r="Z49" s="28">
        <f t="shared" ca="1" si="27"/>
        <v>0.90561035803061207</v>
      </c>
      <c r="AA49" s="28">
        <f t="shared" ca="1" si="27"/>
        <v>5.9467765159236796E-2</v>
      </c>
      <c r="AB49" s="28">
        <f ca="1">IF(Riskregister!$E$7="",0,COUNTIF(BH$4:BH$53,"&lt;"&amp;Z49)*IF(AA49&lt;0.5,Riskregister!$K$7+(Riskregister!$L$7-Riskregister!$K$7)*SQRT(AA49/2),Riskregister!$L$7-(Riskregister!$L$7-Riskregister!$K$7)*SQRT((1-AA49)/2)))</f>
        <v>110352.30414825314</v>
      </c>
      <c r="AC49" s="28">
        <f t="shared" ca="1" si="28"/>
        <v>0.94288240105197119</v>
      </c>
      <c r="AD49" s="28">
        <f t="shared" ca="1" si="28"/>
        <v>0.13641419695130252</v>
      </c>
      <c r="AE49" s="28">
        <f ca="1">IF(Riskregister!$E$8="",0,COUNTIF(BI$4:BI$53,"&lt;"&amp;AC49)*IF(AD49&lt;0.5,Riskregister!$K$8+(Riskregister!$L$8-Riskregister!$K$8)*SQRT(AD49/2),Riskregister!$L$8-(Riskregister!$L$8-Riskregister!$K$8)*SQRT((1-AD49)/2)))</f>
        <v>0</v>
      </c>
      <c r="AF49" s="28">
        <f t="shared" ca="1" si="29"/>
        <v>0.55635401229171999</v>
      </c>
      <c r="AG49" s="28">
        <f t="shared" ca="1" si="29"/>
        <v>0.12630616594607458</v>
      </c>
      <c r="AH49" s="28">
        <f>IF(Riskregister!$E$9="",0,COUNTIF(BJ$4:BJ$53,"&lt;"&amp;AF49)*IF(AG49&lt;0.5,Riskregister!$K$9+(Riskregister!$L$9-Riskregister!$K$9)*SQRT(AG49/2),Riskregister!$L$9-(Riskregister!$L$9-Riskregister!$K$9)*SQRT((1-AG49)/2)))</f>
        <v>0</v>
      </c>
      <c r="AI49" s="28">
        <f t="shared" ca="1" si="30"/>
        <v>0.5154838334256201</v>
      </c>
      <c r="AJ49" s="28">
        <f t="shared" ca="1" si="30"/>
        <v>0.97613459726361629</v>
      </c>
      <c r="AK49" s="28">
        <f>IF(Riskregister!$E$10="",0,COUNTIF(BK$4:BK$53,"&lt;"&amp;AI49)*IF(AJ49&lt;0.5,Riskregister!$K$10+(Riskregister!$L$10-Riskregister!$K$10)*SQRT(AJ49/2),Riskregister!$L$10-(Riskregister!$L$10-Riskregister!$K$10)*SQRT((1-AJ49)/2)))</f>
        <v>0</v>
      </c>
      <c r="AL49" s="28">
        <f t="shared" ca="1" si="31"/>
        <v>0.90714348510021614</v>
      </c>
      <c r="AM49" s="28">
        <f t="shared" ca="1" si="31"/>
        <v>0.49530429766554729</v>
      </c>
      <c r="AN49" s="28">
        <f>IF(Riskregister!$E$11="",0,COUNTIF(BL$4:BL$53,"&lt;"&amp;AL49)*IF(AM49&lt;0.5,Riskregister!$K$11+(Riskregister!$L$11-Riskregister!$K$11)*SQRT(AM49/2),Riskregister!$L$11-(Riskregister!$L$11-Riskregister!$K$11)*SQRT((1-AM49)/2)))</f>
        <v>0</v>
      </c>
      <c r="AO49" s="28">
        <f t="shared" ca="1" si="32"/>
        <v>0.58784057250764699</v>
      </c>
      <c r="AP49" s="28">
        <f t="shared" ca="1" si="32"/>
        <v>0.34135542787319084</v>
      </c>
      <c r="AQ49" s="28">
        <f>IF(Riskregister!$E$12="",0,COUNTIF(BM$4:BM$53,"&lt;"&amp;AO49)*IF(AP49&lt;0.5,Riskregister!$K$12+(Riskregister!$L$12-Riskregister!$K$12)*SQRT(AP49/2),Riskregister!$L$12-(Riskregister!$L$12-Riskregister!$K$12)*SQRT((1-AP49)/2)))</f>
        <v>0</v>
      </c>
      <c r="AR49" s="28">
        <f t="shared" ca="1" si="33"/>
        <v>0.637940111802896</v>
      </c>
      <c r="AS49" s="28">
        <f t="shared" ca="1" si="33"/>
        <v>0.41443225807899264</v>
      </c>
      <c r="AT49" s="28">
        <f>IF(Riskregister!$E$13="",0,COUNTIF(BN$4:BN$53,"&lt;"&amp;AR49)*IF(AS49&lt;0.5,Riskregister!$K$13+(Riskregister!$L$13-Riskregister!$K$13)*SQRT(AS49/2),Riskregister!$L$13-(Riskregister!$L$13-Riskregister!$K$13)*SQRT((1-AS49)/2)))</f>
        <v>0</v>
      </c>
      <c r="AU49" s="28">
        <f t="shared" ca="1" si="34"/>
        <v>0.80461383531858466</v>
      </c>
      <c r="AV49" s="28">
        <f t="shared" ca="1" si="34"/>
        <v>6.3720935775834708E-2</v>
      </c>
      <c r="AW49" s="28">
        <f>IF(Riskregister!$E$14="",0,COUNTIF(BO$4:BO$53,"&lt;"&amp;AU49)*IF(AV49&lt;0.5,Riskregister!$K$14+(Riskregister!$L$14-Riskregister!$K$14)*SQRT(AV49/2),Riskregister!$L$14-(Riskregister!$L$14-Riskregister!$K$14)*SQRT((1-AV49)/2)))</f>
        <v>0</v>
      </c>
      <c r="AX49" s="28">
        <f t="shared" ca="1" si="35"/>
        <v>0.40013138894639499</v>
      </c>
      <c r="AY49" s="28">
        <f t="shared" ca="1" si="35"/>
        <v>6.4708256069002656E-2</v>
      </c>
      <c r="AZ49" s="28">
        <f>IF(Riskregister!$E$15="",0,COUNTIF(BP$4:BP$53,"&lt;"&amp;AX49)*IF(AY49&lt;0.5,Riskregister!$K$15+(Riskregister!$L$15-Riskregister!$K$15)*SQRT(AY49/2),Riskregister!$L$15-(Riskregister!$L$15-Riskregister!$K$15)*SQRT((1-AY49)/2)))</f>
        <v>0</v>
      </c>
      <c r="BA49" s="28">
        <f t="shared" ca="1" si="36"/>
        <v>0.32502874312414121</v>
      </c>
      <c r="BB49" s="28">
        <f t="shared" ca="1" si="36"/>
        <v>0.31510670553513298</v>
      </c>
      <c r="BC49" s="28">
        <f>IF(Riskregister!$E$16="",0,COUNTIF(BQ$4:BQ$53,"&lt;"&amp;BA49)*IF(BB49&lt;0.5,Riskregister!$K$16+(Riskregister!$L$16-Riskregister!$K$16)*SQRT(BB49/2),Riskregister!$L$16-(Riskregister!$L$16-Riskregister!$K$16)*SQRT((1-BB49)/2)))</f>
        <v>0</v>
      </c>
      <c r="BD49" s="28">
        <f t="shared" ca="1" si="12"/>
        <v>516096.64220531506</v>
      </c>
      <c r="BF49">
        <f>IF(Riskregister!$E$5="","",_xlfn.POISSON.DIST(ROW()-4,Riskregister!$E$5*Riskregister!$H$5,TRUE()))</f>
        <v>1</v>
      </c>
      <c r="BG49">
        <f>IF(Riskregister!$E$6="","",_xlfn.POISSON.DIST(ROW()-4,Riskregister!$E$6*Riskregister!$H$6,TRUE()))</f>
        <v>1</v>
      </c>
      <c r="BH49">
        <f>IF(Riskregister!$E$7="","",_xlfn.POISSON.DIST(ROW()-4,Riskregister!$E$7*Riskregister!$H$7,TRUE()))</f>
        <v>1</v>
      </c>
      <c r="BI49">
        <f>IF(Riskregister!$E$8="","",_xlfn.POISSON.DIST(ROW()-4,Riskregister!$E$8*Riskregister!$H$8,TRUE()))</f>
        <v>1</v>
      </c>
      <c r="BJ49" t="str">
        <f>IF(Riskregister!$E$9="","",_xlfn.POISSON.DIST(ROW()-4,Riskregister!$E$9*Riskregister!$H$9,TRUE()))</f>
        <v/>
      </c>
      <c r="BK49" t="str">
        <f>IF(Riskregister!$E$10="","",_xlfn.POISSON.DIST(ROW()-4,Riskregister!$E$10*Riskregister!$H$10,TRUE()))</f>
        <v/>
      </c>
      <c r="BL49" t="str">
        <f>IF(Riskregister!$E$11="","",_xlfn.POISSON.DIST(ROW()-4,Riskregister!$E$11*Riskregister!$H$11,TRUE()))</f>
        <v/>
      </c>
      <c r="BM49" t="str">
        <f>IF(Riskregister!$E$12="","",_xlfn.POISSON.DIST(ROW()-4,Riskregister!$E$12*Riskregister!$H$12,TRUE()))</f>
        <v/>
      </c>
      <c r="BN49" t="str">
        <f>IF(Riskregister!$E$13="","",_xlfn.POISSON.DIST(ROW()-4,Riskregister!$E$13*Riskregister!$H$13,TRUE()))</f>
        <v/>
      </c>
      <c r="BO49" t="str">
        <f>IF(Riskregister!$E$14="","",_xlfn.POISSON.DIST(ROW()-4,Riskregister!$E$14*Riskregister!$H$14,TRUE()))</f>
        <v/>
      </c>
      <c r="BP49" t="str">
        <f>IF(Riskregister!$E$15="","",_xlfn.POISSON.DIST(ROW()-4,Riskregister!$E$15*Riskregister!$H$15,TRUE()))</f>
        <v/>
      </c>
      <c r="BQ49" t="str">
        <f>IF(Riskregister!$E$16="","",_xlfn.POISSON.DIST(ROW()-4,Riskregister!$E$16*Riskregister!$H$16,TRUE()))</f>
        <v/>
      </c>
    </row>
    <row r="50" spans="2:69" ht="15" customHeight="1" x14ac:dyDescent="0.35">
      <c r="B50" s="23" t="s">
        <v>57</v>
      </c>
      <c r="T50" s="28">
        <f t="shared" ca="1" si="25"/>
        <v>0.88209685700549789</v>
      </c>
      <c r="U50" s="28">
        <f t="shared" ca="1" si="25"/>
        <v>0.81336215066946804</v>
      </c>
      <c r="V50" s="28">
        <f ca="1">IF(Riskregister!$E$5="",0,COUNTIF(BF$4:BF$53,"&lt;"&amp;T50)*IF(U50&lt;0.5,Riskregister!$K$5+(Riskregister!$L$5-Riskregister!$K$5)*SQRT(U50/2),Riskregister!$L$5-(Riskregister!$L$5-Riskregister!$K$5)*SQRT((1-U50)/2)))</f>
        <v>462533.3413342844</v>
      </c>
      <c r="W50" s="28">
        <f t="shared" ca="1" si="26"/>
        <v>0.97929292271316193</v>
      </c>
      <c r="X50" s="28">
        <f t="shared" ca="1" si="26"/>
        <v>0.80045651674872065</v>
      </c>
      <c r="Y50" s="28">
        <f ca="1">IF(Riskregister!$E$6="",0,COUNTIF(BG$4:BG$53,"&lt;"&amp;W50)*IF(X50&lt;0.5,Riskregister!$K$6+(Riskregister!$L$6-Riskregister!$K$6)*SQRT(X50/2),Riskregister!$L$6-(Riskregister!$L$6-Riskregister!$K$6)*SQRT((1-X50)/2)))</f>
        <v>2862880.0540539753</v>
      </c>
      <c r="Z50" s="28">
        <f t="shared" ca="1" si="27"/>
        <v>0.41742665989423022</v>
      </c>
      <c r="AA50" s="28">
        <f t="shared" ca="1" si="27"/>
        <v>0.13161267743644567</v>
      </c>
      <c r="AB50" s="28">
        <f ca="1">IF(Riskregister!$E$7="",0,COUNTIF(BH$4:BH$53,"&lt;"&amp;Z50)*IF(AA50&lt;0.5,Riskregister!$K$7+(Riskregister!$L$7-Riskregister!$K$7)*SQRT(AA50/2),Riskregister!$L$7-(Riskregister!$L$7-Riskregister!$K$7)*SQRT((1-AA50)/2)))</f>
        <v>0</v>
      </c>
      <c r="AC50" s="28">
        <f t="shared" ca="1" si="28"/>
        <v>0.95142567893033769</v>
      </c>
      <c r="AD50" s="28">
        <f t="shared" ca="1" si="28"/>
        <v>0.81609879321363199</v>
      </c>
      <c r="AE50" s="28">
        <f ca="1">IF(Riskregister!$E$8="",0,COUNTIF(BI$4:BI$53,"&lt;"&amp;AC50)*IF(AD50&lt;0.5,Riskregister!$K$8+(Riskregister!$L$8-Riskregister!$K$8)*SQRT(AD50/2),Riskregister!$L$8-(Riskregister!$L$8-Riskregister!$K$8)*SQRT((1-AD50)/2)))</f>
        <v>0</v>
      </c>
      <c r="AF50" s="28">
        <f t="shared" ca="1" si="29"/>
        <v>0.14073511528663529</v>
      </c>
      <c r="AG50" s="28">
        <f t="shared" ca="1" si="29"/>
        <v>0.88621921748523314</v>
      </c>
      <c r="AH50" s="28">
        <f>IF(Riskregister!$E$9="",0,COUNTIF(BJ$4:BJ$53,"&lt;"&amp;AF50)*IF(AG50&lt;0.5,Riskregister!$K$9+(Riskregister!$L$9-Riskregister!$K$9)*SQRT(AG50/2),Riskregister!$L$9-(Riskregister!$L$9-Riskregister!$K$9)*SQRT((1-AG50)/2)))</f>
        <v>0</v>
      </c>
      <c r="AI50" s="28">
        <f t="shared" ca="1" si="30"/>
        <v>0.62383940944697502</v>
      </c>
      <c r="AJ50" s="28">
        <f t="shared" ca="1" si="30"/>
        <v>0.71759952374681923</v>
      </c>
      <c r="AK50" s="28">
        <f>IF(Riskregister!$E$10="",0,COUNTIF(BK$4:BK$53,"&lt;"&amp;AI50)*IF(AJ50&lt;0.5,Riskregister!$K$10+(Riskregister!$L$10-Riskregister!$K$10)*SQRT(AJ50/2),Riskregister!$L$10-(Riskregister!$L$10-Riskregister!$K$10)*SQRT((1-AJ50)/2)))</f>
        <v>0</v>
      </c>
      <c r="AL50" s="28">
        <f t="shared" ca="1" si="31"/>
        <v>0.34656846812873987</v>
      </c>
      <c r="AM50" s="28">
        <f t="shared" ca="1" si="31"/>
        <v>0.41284492554090146</v>
      </c>
      <c r="AN50" s="28">
        <f>IF(Riskregister!$E$11="",0,COUNTIF(BL$4:BL$53,"&lt;"&amp;AL50)*IF(AM50&lt;0.5,Riskregister!$K$11+(Riskregister!$L$11-Riskregister!$K$11)*SQRT(AM50/2),Riskregister!$L$11-(Riskregister!$L$11-Riskregister!$K$11)*SQRT((1-AM50)/2)))</f>
        <v>0</v>
      </c>
      <c r="AO50" s="28">
        <f t="shared" ca="1" si="32"/>
        <v>0.28216589235400569</v>
      </c>
      <c r="AP50" s="28">
        <f t="shared" ca="1" si="32"/>
        <v>0.24083481259303496</v>
      </c>
      <c r="AQ50" s="28">
        <f>IF(Riskregister!$E$12="",0,COUNTIF(BM$4:BM$53,"&lt;"&amp;AO50)*IF(AP50&lt;0.5,Riskregister!$K$12+(Riskregister!$L$12-Riskregister!$K$12)*SQRT(AP50/2),Riskregister!$L$12-(Riskregister!$L$12-Riskregister!$K$12)*SQRT((1-AP50)/2)))</f>
        <v>0</v>
      </c>
      <c r="AR50" s="28">
        <f t="shared" ca="1" si="33"/>
        <v>0.18339348576697112</v>
      </c>
      <c r="AS50" s="28">
        <f t="shared" ca="1" si="33"/>
        <v>0.35750746626230989</v>
      </c>
      <c r="AT50" s="28">
        <f>IF(Riskregister!$E$13="",0,COUNTIF(BN$4:BN$53,"&lt;"&amp;AR50)*IF(AS50&lt;0.5,Riskregister!$K$13+(Riskregister!$L$13-Riskregister!$K$13)*SQRT(AS50/2),Riskregister!$L$13-(Riskregister!$L$13-Riskregister!$K$13)*SQRT((1-AS50)/2)))</f>
        <v>0</v>
      </c>
      <c r="AU50" s="28">
        <f t="shared" ca="1" si="34"/>
        <v>0.46126212247974896</v>
      </c>
      <c r="AV50" s="28">
        <f t="shared" ca="1" si="34"/>
        <v>0.34673395415979769</v>
      </c>
      <c r="AW50" s="28">
        <f>IF(Riskregister!$E$14="",0,COUNTIF(BO$4:BO$53,"&lt;"&amp;AU50)*IF(AV50&lt;0.5,Riskregister!$K$14+(Riskregister!$L$14-Riskregister!$K$14)*SQRT(AV50/2),Riskregister!$L$14-(Riskregister!$L$14-Riskregister!$K$14)*SQRT((1-AV50)/2)))</f>
        <v>0</v>
      </c>
      <c r="AX50" s="28">
        <f t="shared" ca="1" si="35"/>
        <v>0.41437411226277154</v>
      </c>
      <c r="AY50" s="28">
        <f t="shared" ca="1" si="35"/>
        <v>2.0496074215621829E-2</v>
      </c>
      <c r="AZ50" s="28">
        <f>IF(Riskregister!$E$15="",0,COUNTIF(BP$4:BP$53,"&lt;"&amp;AX50)*IF(AY50&lt;0.5,Riskregister!$K$15+(Riskregister!$L$15-Riskregister!$K$15)*SQRT(AY50/2),Riskregister!$L$15-(Riskregister!$L$15-Riskregister!$K$15)*SQRT((1-AY50)/2)))</f>
        <v>0</v>
      </c>
      <c r="BA50" s="28">
        <f t="shared" ca="1" si="36"/>
        <v>0.58132422143529305</v>
      </c>
      <c r="BB50" s="28">
        <f t="shared" ca="1" si="36"/>
        <v>0.13274921139283036</v>
      </c>
      <c r="BC50" s="28">
        <f>IF(Riskregister!$E$16="",0,COUNTIF(BQ$4:BQ$53,"&lt;"&amp;BA50)*IF(BB50&lt;0.5,Riskregister!$K$16+(Riskregister!$L$16-Riskregister!$K$16)*SQRT(BB50/2),Riskregister!$L$16-(Riskregister!$L$16-Riskregister!$K$16)*SQRT((1-BB50)/2)))</f>
        <v>0</v>
      </c>
      <c r="BD50" s="28">
        <f t="shared" ca="1" si="12"/>
        <v>3325413.3953882596</v>
      </c>
      <c r="BF50">
        <f>IF(Riskregister!$E$5="","",_xlfn.POISSON.DIST(ROW()-4,Riskregister!$E$5*Riskregister!$H$5,TRUE()))</f>
        <v>1</v>
      </c>
      <c r="BG50">
        <f>IF(Riskregister!$E$6="","",_xlfn.POISSON.DIST(ROW()-4,Riskregister!$E$6*Riskregister!$H$6,TRUE()))</f>
        <v>1</v>
      </c>
      <c r="BH50">
        <f>IF(Riskregister!$E$7="","",_xlfn.POISSON.DIST(ROW()-4,Riskregister!$E$7*Riskregister!$H$7,TRUE()))</f>
        <v>1</v>
      </c>
      <c r="BI50">
        <f>IF(Riskregister!$E$8="","",_xlfn.POISSON.DIST(ROW()-4,Riskregister!$E$8*Riskregister!$H$8,TRUE()))</f>
        <v>1</v>
      </c>
      <c r="BJ50" t="str">
        <f>IF(Riskregister!$E$9="","",_xlfn.POISSON.DIST(ROW()-4,Riskregister!$E$9*Riskregister!$H$9,TRUE()))</f>
        <v/>
      </c>
      <c r="BK50" t="str">
        <f>IF(Riskregister!$E$10="","",_xlfn.POISSON.DIST(ROW()-4,Riskregister!$E$10*Riskregister!$H$10,TRUE()))</f>
        <v/>
      </c>
      <c r="BL50" t="str">
        <f>IF(Riskregister!$E$11="","",_xlfn.POISSON.DIST(ROW()-4,Riskregister!$E$11*Riskregister!$H$11,TRUE()))</f>
        <v/>
      </c>
      <c r="BM50" t="str">
        <f>IF(Riskregister!$E$12="","",_xlfn.POISSON.DIST(ROW()-4,Riskregister!$E$12*Riskregister!$H$12,TRUE()))</f>
        <v/>
      </c>
      <c r="BN50" t="str">
        <f>IF(Riskregister!$E$13="","",_xlfn.POISSON.DIST(ROW()-4,Riskregister!$E$13*Riskregister!$H$13,TRUE()))</f>
        <v/>
      </c>
      <c r="BO50" t="str">
        <f>IF(Riskregister!$E$14="","",_xlfn.POISSON.DIST(ROW()-4,Riskregister!$E$14*Riskregister!$H$14,TRUE()))</f>
        <v/>
      </c>
      <c r="BP50" t="str">
        <f>IF(Riskregister!$E$15="","",_xlfn.POISSON.DIST(ROW()-4,Riskregister!$E$15*Riskregister!$H$15,TRUE()))</f>
        <v/>
      </c>
      <c r="BQ50" t="str">
        <f>IF(Riskregister!$E$16="","",_xlfn.POISSON.DIST(ROW()-4,Riskregister!$E$16*Riskregister!$H$16,TRUE()))</f>
        <v/>
      </c>
    </row>
    <row r="51" spans="2:69" ht="21.75" customHeight="1" x14ac:dyDescent="0.35">
      <c r="B51" s="32" t="s">
        <v>58</v>
      </c>
      <c r="C51" s="32" t="s">
        <v>59</v>
      </c>
      <c r="F51" s="32" t="s">
        <v>60</v>
      </c>
      <c r="T51" s="28">
        <f t="shared" ca="1" si="25"/>
        <v>0.74433459153585801</v>
      </c>
      <c r="U51" s="28">
        <f t="shared" ca="1" si="25"/>
        <v>0.85380167591341194</v>
      </c>
      <c r="V51" s="28">
        <f ca="1">IF(Riskregister!$E$5="",0,COUNTIF(BF$4:BF$53,"&lt;"&amp;T51)*IF(U51&lt;0.5,Riskregister!$K$5+(Riskregister!$L$5-Riskregister!$K$5)*SQRT(U51/2),Riskregister!$L$5-(Riskregister!$L$5-Riskregister!$K$5)*SQRT((1-U51)/2)))</f>
        <v>478334.14483197418</v>
      </c>
      <c r="W51" s="28">
        <f t="shared" ca="1" si="26"/>
        <v>0.9170632451980385</v>
      </c>
      <c r="X51" s="28">
        <f t="shared" ca="1" si="26"/>
        <v>7.7231741353934957E-2</v>
      </c>
      <c r="Y51" s="28">
        <f ca="1">IF(Riskregister!$E$6="",0,COUNTIF(BG$4:BG$53,"&lt;"&amp;W51)*IF(X51&lt;0.5,Riskregister!$K$6+(Riskregister!$L$6-Riskregister!$K$6)*SQRT(X51/2),Riskregister!$L$6-(Riskregister!$L$6-Riskregister!$K$6)*SQRT((1-X51)/2)))</f>
        <v>1107433.1657291017</v>
      </c>
      <c r="Z51" s="28">
        <f t="shared" ca="1" si="27"/>
        <v>6.8077100450924966E-2</v>
      </c>
      <c r="AA51" s="28">
        <f t="shared" ca="1" si="27"/>
        <v>0.57267335365048722</v>
      </c>
      <c r="AB51" s="28">
        <f ca="1">IF(Riskregister!$E$7="",0,COUNTIF(BH$4:BH$53,"&lt;"&amp;Z51)*IF(AA51&lt;0.5,Riskregister!$K$7+(Riskregister!$L$7-Riskregister!$K$7)*SQRT(AA51/2),Riskregister!$L$7-(Riskregister!$L$7-Riskregister!$K$7)*SQRT((1-AA51)/2)))</f>
        <v>0</v>
      </c>
      <c r="AC51" s="28">
        <f t="shared" ca="1" si="28"/>
        <v>0.11518750590287286</v>
      </c>
      <c r="AD51" s="28">
        <f t="shared" ca="1" si="28"/>
        <v>0.28944978487995232</v>
      </c>
      <c r="AE51" s="28">
        <f ca="1">IF(Riskregister!$E$8="",0,COUNTIF(BI$4:BI$53,"&lt;"&amp;AC51)*IF(AD51&lt;0.5,Riskregister!$K$8+(Riskregister!$L$8-Riskregister!$K$8)*SQRT(AD51/2),Riskregister!$L$8-(Riskregister!$L$8-Riskregister!$K$8)*SQRT((1-AD51)/2)))</f>
        <v>0</v>
      </c>
      <c r="AF51" s="28">
        <f t="shared" ca="1" si="29"/>
        <v>0.83135878248129924</v>
      </c>
      <c r="AG51" s="28">
        <f t="shared" ca="1" si="29"/>
        <v>0.23138325147025784</v>
      </c>
      <c r="AH51" s="28">
        <f>IF(Riskregister!$E$9="",0,COUNTIF(BJ$4:BJ$53,"&lt;"&amp;AF51)*IF(AG51&lt;0.5,Riskregister!$K$9+(Riskregister!$L$9-Riskregister!$K$9)*SQRT(AG51/2),Riskregister!$L$9-(Riskregister!$L$9-Riskregister!$K$9)*SQRT((1-AG51)/2)))</f>
        <v>0</v>
      </c>
      <c r="AI51" s="28">
        <f t="shared" ca="1" si="30"/>
        <v>0.35422485188465114</v>
      </c>
      <c r="AJ51" s="28">
        <f t="shared" ca="1" si="30"/>
        <v>0.34078046869189071</v>
      </c>
      <c r="AK51" s="28">
        <f>IF(Riskregister!$E$10="",0,COUNTIF(BK$4:BK$53,"&lt;"&amp;AI51)*IF(AJ51&lt;0.5,Riskregister!$K$10+(Riskregister!$L$10-Riskregister!$K$10)*SQRT(AJ51/2),Riskregister!$L$10-(Riskregister!$L$10-Riskregister!$K$10)*SQRT((1-AJ51)/2)))</f>
        <v>0</v>
      </c>
      <c r="AL51" s="28">
        <f t="shared" ca="1" si="31"/>
        <v>0.92713120269681626</v>
      </c>
      <c r="AM51" s="28">
        <f t="shared" ca="1" si="31"/>
        <v>0.8154044292057242</v>
      </c>
      <c r="AN51" s="28">
        <f>IF(Riskregister!$E$11="",0,COUNTIF(BL$4:BL$53,"&lt;"&amp;AL51)*IF(AM51&lt;0.5,Riskregister!$K$11+(Riskregister!$L$11-Riskregister!$K$11)*SQRT(AM51/2),Riskregister!$L$11-(Riskregister!$L$11-Riskregister!$K$11)*SQRT((1-AM51)/2)))</f>
        <v>0</v>
      </c>
      <c r="AO51" s="28">
        <f t="shared" ca="1" si="32"/>
        <v>0.80935837549812717</v>
      </c>
      <c r="AP51" s="28">
        <f t="shared" ca="1" si="32"/>
        <v>0.64137278207591508</v>
      </c>
      <c r="AQ51" s="28">
        <f>IF(Riskregister!$E$12="",0,COUNTIF(BM$4:BM$53,"&lt;"&amp;AO51)*IF(AP51&lt;0.5,Riskregister!$K$12+(Riskregister!$L$12-Riskregister!$K$12)*SQRT(AP51/2),Riskregister!$L$12-(Riskregister!$L$12-Riskregister!$K$12)*SQRT((1-AP51)/2)))</f>
        <v>0</v>
      </c>
      <c r="AR51" s="28">
        <f t="shared" ca="1" si="33"/>
        <v>0.96630040995134581</v>
      </c>
      <c r="AS51" s="28">
        <f t="shared" ca="1" si="33"/>
        <v>0.79104556266767934</v>
      </c>
      <c r="AT51" s="28">
        <f>IF(Riskregister!$E$13="",0,COUNTIF(BN$4:BN$53,"&lt;"&amp;AR51)*IF(AS51&lt;0.5,Riskregister!$K$13+(Riskregister!$L$13-Riskregister!$K$13)*SQRT(AS51/2),Riskregister!$L$13-(Riskregister!$L$13-Riskregister!$K$13)*SQRT((1-AS51)/2)))</f>
        <v>0</v>
      </c>
      <c r="AU51" s="28">
        <f t="shared" ca="1" si="34"/>
        <v>0.27777984514106302</v>
      </c>
      <c r="AV51" s="28">
        <f t="shared" ca="1" si="34"/>
        <v>0.66670346881412101</v>
      </c>
      <c r="AW51" s="28">
        <f>IF(Riskregister!$E$14="",0,COUNTIF(BO$4:BO$53,"&lt;"&amp;AU51)*IF(AV51&lt;0.5,Riskregister!$K$14+(Riskregister!$L$14-Riskregister!$K$14)*SQRT(AV51/2),Riskregister!$L$14-(Riskregister!$L$14-Riskregister!$K$14)*SQRT((1-AV51)/2)))</f>
        <v>0</v>
      </c>
      <c r="AX51" s="28">
        <f t="shared" ca="1" si="35"/>
        <v>0.44538864892677565</v>
      </c>
      <c r="AY51" s="28">
        <f t="shared" ca="1" si="35"/>
        <v>0.40484236560688114</v>
      </c>
      <c r="AZ51" s="28">
        <f>IF(Riskregister!$E$15="",0,COUNTIF(BP$4:BP$53,"&lt;"&amp;AX51)*IF(AY51&lt;0.5,Riskregister!$K$15+(Riskregister!$L$15-Riskregister!$K$15)*SQRT(AY51/2),Riskregister!$L$15-(Riskregister!$L$15-Riskregister!$K$15)*SQRT((1-AY51)/2)))</f>
        <v>0</v>
      </c>
      <c r="BA51" s="28">
        <f t="shared" ca="1" si="36"/>
        <v>0.5579137726767277</v>
      </c>
      <c r="BB51" s="28">
        <f t="shared" ca="1" si="36"/>
        <v>0.69686699098283689</v>
      </c>
      <c r="BC51" s="28">
        <f>IF(Riskregister!$E$16="",0,COUNTIF(BQ$4:BQ$53,"&lt;"&amp;BA51)*IF(BB51&lt;0.5,Riskregister!$K$16+(Riskregister!$L$16-Riskregister!$K$16)*SQRT(BB51/2),Riskregister!$L$16-(Riskregister!$L$16-Riskregister!$K$16)*SQRT((1-BB51)/2)))</f>
        <v>0</v>
      </c>
      <c r="BD51" s="28">
        <f t="shared" ca="1" si="12"/>
        <v>1585767.3105610758</v>
      </c>
      <c r="BF51">
        <f>IF(Riskregister!$E$5="","",_xlfn.POISSON.DIST(ROW()-4,Riskregister!$E$5*Riskregister!$H$5,TRUE()))</f>
        <v>1</v>
      </c>
      <c r="BG51">
        <f>IF(Riskregister!$E$6="","",_xlfn.POISSON.DIST(ROW()-4,Riskregister!$E$6*Riskregister!$H$6,TRUE()))</f>
        <v>1</v>
      </c>
      <c r="BH51">
        <f>IF(Riskregister!$E$7="","",_xlfn.POISSON.DIST(ROW()-4,Riskregister!$E$7*Riskregister!$H$7,TRUE()))</f>
        <v>1</v>
      </c>
      <c r="BI51">
        <f>IF(Riskregister!$E$8="","",_xlfn.POISSON.DIST(ROW()-4,Riskregister!$E$8*Riskregister!$H$8,TRUE()))</f>
        <v>1</v>
      </c>
      <c r="BJ51" t="str">
        <f>IF(Riskregister!$E$9="","",_xlfn.POISSON.DIST(ROW()-4,Riskregister!$E$9*Riskregister!$H$9,TRUE()))</f>
        <v/>
      </c>
      <c r="BK51" t="str">
        <f>IF(Riskregister!$E$10="","",_xlfn.POISSON.DIST(ROW()-4,Riskregister!$E$10*Riskregister!$H$10,TRUE()))</f>
        <v/>
      </c>
      <c r="BL51" t="str">
        <f>IF(Riskregister!$E$11="","",_xlfn.POISSON.DIST(ROW()-4,Riskregister!$E$11*Riskregister!$H$11,TRUE()))</f>
        <v/>
      </c>
      <c r="BM51" t="str">
        <f>IF(Riskregister!$E$12="","",_xlfn.POISSON.DIST(ROW()-4,Riskregister!$E$12*Riskregister!$H$12,TRUE()))</f>
        <v/>
      </c>
      <c r="BN51" t="str">
        <f>IF(Riskregister!$E$13="","",_xlfn.POISSON.DIST(ROW()-4,Riskregister!$E$13*Riskregister!$H$13,TRUE()))</f>
        <v/>
      </c>
      <c r="BO51" t="str">
        <f>IF(Riskregister!$E$14="","",_xlfn.POISSON.DIST(ROW()-4,Riskregister!$E$14*Riskregister!$H$14,TRUE()))</f>
        <v/>
      </c>
      <c r="BP51" t="str">
        <f>IF(Riskregister!$E$15="","",_xlfn.POISSON.DIST(ROW()-4,Riskregister!$E$15*Riskregister!$H$15,TRUE()))</f>
        <v/>
      </c>
      <c r="BQ51" t="str">
        <f>IF(Riskregister!$E$16="","",_xlfn.POISSON.DIST(ROW()-4,Riskregister!$E$16*Riskregister!$H$16,TRUE()))</f>
        <v/>
      </c>
    </row>
    <row r="52" spans="2:69" ht="15" customHeight="1" x14ac:dyDescent="0.35">
      <c r="B52" s="37" t="str">
        <f>IF(Riskregister!B5="","",Riskregister!B5)</f>
        <v>Driftstopp i kritisk IT-tjänst pga fel i hårdvara/programvara</v>
      </c>
      <c r="C52" s="38">
        <f ca="1">AVERAGE(V4:V2003)</f>
        <v>171917.33613610247</v>
      </c>
      <c r="F52" s="38">
        <f ca="1">_xlfn.PERCENTILE.INC(V4:V2003,0.95)</f>
        <v>707508.93713498698</v>
      </c>
      <c r="T52" s="28">
        <f t="shared" ca="1" si="25"/>
        <v>0.79771474685921651</v>
      </c>
      <c r="U52" s="28">
        <f t="shared" ca="1" si="25"/>
        <v>0.19430010119520125</v>
      </c>
      <c r="V52" s="28">
        <f ca="1">IF(Riskregister!$E$5="",0,COUNTIF(BF$4:BF$53,"&lt;"&amp;T52)*IF(U52&lt;0.5,Riskregister!$K$5+(Riskregister!$L$5-Riskregister!$K$5)*SQRT(U52/2),Riskregister!$L$5-(Riskregister!$L$5-Riskregister!$K$5)*SQRT((1-U52)/2)))</f>
        <v>290260.06290464196</v>
      </c>
      <c r="W52" s="28">
        <f t="shared" ca="1" si="26"/>
        <v>0.9125583118277405</v>
      </c>
      <c r="X52" s="28">
        <f t="shared" ca="1" si="26"/>
        <v>0.87915924272159363</v>
      </c>
      <c r="Y52" s="28">
        <f ca="1">IF(Riskregister!$E$6="",0,COUNTIF(BG$4:BG$53,"&lt;"&amp;W52)*IF(X52&lt;0.5,Riskregister!$K$6+(Riskregister!$L$6-Riskregister!$K$6)*SQRT(X52/2),Riskregister!$L$6-(Riskregister!$L$6-Riskregister!$K$6)*SQRT((1-X52)/2)))</f>
        <v>3115099.9450988416</v>
      </c>
      <c r="Z52" s="28">
        <f t="shared" ca="1" si="27"/>
        <v>0.34990089745818809</v>
      </c>
      <c r="AA52" s="28">
        <f t="shared" ca="1" si="27"/>
        <v>0.62738318173524732</v>
      </c>
      <c r="AB52" s="28">
        <f ca="1">IF(Riskregister!$E$7="",0,COUNTIF(BH$4:BH$53,"&lt;"&amp;Z52)*IF(AA52&lt;0.5,Riskregister!$K$7+(Riskregister!$L$7-Riskregister!$K$7)*SQRT(AA52/2),Riskregister!$L$7-(Riskregister!$L$7-Riskregister!$K$7)*SQRT((1-AA52)/2)))</f>
        <v>0</v>
      </c>
      <c r="AC52" s="28">
        <f t="shared" ca="1" si="28"/>
        <v>0.74788699089446287</v>
      </c>
      <c r="AD52" s="28">
        <f t="shared" ca="1" si="28"/>
        <v>0.38219732739992407</v>
      </c>
      <c r="AE52" s="28">
        <f ca="1">IF(Riskregister!$E$8="",0,COUNTIF(BI$4:BI$53,"&lt;"&amp;AC52)*IF(AD52&lt;0.5,Riskregister!$K$8+(Riskregister!$L$8-Riskregister!$K$8)*SQRT(AD52/2),Riskregister!$L$8-(Riskregister!$L$8-Riskregister!$K$8)*SQRT((1-AD52)/2)))</f>
        <v>0</v>
      </c>
      <c r="AF52" s="28">
        <f t="shared" ca="1" si="29"/>
        <v>0.92735617398156966</v>
      </c>
      <c r="AG52" s="28">
        <f t="shared" ca="1" si="29"/>
        <v>0.48948358484972088</v>
      </c>
      <c r="AH52" s="28">
        <f>IF(Riskregister!$E$9="",0,COUNTIF(BJ$4:BJ$53,"&lt;"&amp;AF52)*IF(AG52&lt;0.5,Riskregister!$K$9+(Riskregister!$L$9-Riskregister!$K$9)*SQRT(AG52/2),Riskregister!$L$9-(Riskregister!$L$9-Riskregister!$K$9)*SQRT((1-AG52)/2)))</f>
        <v>0</v>
      </c>
      <c r="AI52" s="28">
        <f t="shared" ca="1" si="30"/>
        <v>0.57353483605614386</v>
      </c>
      <c r="AJ52" s="28">
        <f t="shared" ca="1" si="30"/>
        <v>0.2486988473628472</v>
      </c>
      <c r="AK52" s="28">
        <f>IF(Riskregister!$E$10="",0,COUNTIF(BK$4:BK$53,"&lt;"&amp;AI52)*IF(AJ52&lt;0.5,Riskregister!$K$10+(Riskregister!$L$10-Riskregister!$K$10)*SQRT(AJ52/2),Riskregister!$L$10-(Riskregister!$L$10-Riskregister!$K$10)*SQRT((1-AJ52)/2)))</f>
        <v>0</v>
      </c>
      <c r="AL52" s="28">
        <f t="shared" ca="1" si="31"/>
        <v>0.15597085337362593</v>
      </c>
      <c r="AM52" s="28">
        <f t="shared" ca="1" si="31"/>
        <v>0.29604637964755287</v>
      </c>
      <c r="AN52" s="28">
        <f>IF(Riskregister!$E$11="",0,COUNTIF(BL$4:BL$53,"&lt;"&amp;AL52)*IF(AM52&lt;0.5,Riskregister!$K$11+(Riskregister!$L$11-Riskregister!$K$11)*SQRT(AM52/2),Riskregister!$L$11-(Riskregister!$L$11-Riskregister!$K$11)*SQRT((1-AM52)/2)))</f>
        <v>0</v>
      </c>
      <c r="AO52" s="28">
        <f t="shared" ca="1" si="32"/>
        <v>0.78558684771142295</v>
      </c>
      <c r="AP52" s="28">
        <f t="shared" ca="1" si="32"/>
        <v>0.7690024497182425</v>
      </c>
      <c r="AQ52" s="28">
        <f>IF(Riskregister!$E$12="",0,COUNTIF(BM$4:BM$53,"&lt;"&amp;AO52)*IF(AP52&lt;0.5,Riskregister!$K$12+(Riskregister!$L$12-Riskregister!$K$12)*SQRT(AP52/2),Riskregister!$L$12-(Riskregister!$L$12-Riskregister!$K$12)*SQRT((1-AP52)/2)))</f>
        <v>0</v>
      </c>
      <c r="AR52" s="28">
        <f t="shared" ca="1" si="33"/>
        <v>0.92786735136724563</v>
      </c>
      <c r="AS52" s="28">
        <f t="shared" ca="1" si="33"/>
        <v>0.86456774868285524</v>
      </c>
      <c r="AT52" s="28">
        <f>IF(Riskregister!$E$13="",0,COUNTIF(BN$4:BN$53,"&lt;"&amp;AR52)*IF(AS52&lt;0.5,Riskregister!$K$13+(Riskregister!$L$13-Riskregister!$K$13)*SQRT(AS52/2),Riskregister!$L$13-(Riskregister!$L$13-Riskregister!$K$13)*SQRT((1-AS52)/2)))</f>
        <v>0</v>
      </c>
      <c r="AU52" s="28">
        <f t="shared" ca="1" si="34"/>
        <v>0.80234958964461578</v>
      </c>
      <c r="AV52" s="28">
        <f t="shared" ca="1" si="34"/>
        <v>2.6786121942826813E-2</v>
      </c>
      <c r="AW52" s="28">
        <f>IF(Riskregister!$E$14="",0,COUNTIF(BO$4:BO$53,"&lt;"&amp;AU52)*IF(AV52&lt;0.5,Riskregister!$K$14+(Riskregister!$L$14-Riskregister!$K$14)*SQRT(AV52/2),Riskregister!$L$14-(Riskregister!$L$14-Riskregister!$K$14)*SQRT((1-AV52)/2)))</f>
        <v>0</v>
      </c>
      <c r="AX52" s="28">
        <f t="shared" ca="1" si="35"/>
        <v>0.53431278901765211</v>
      </c>
      <c r="AY52" s="28">
        <f t="shared" ca="1" si="35"/>
        <v>0.91403934350261518</v>
      </c>
      <c r="AZ52" s="28">
        <f>IF(Riskregister!$E$15="",0,COUNTIF(BP$4:BP$53,"&lt;"&amp;AX52)*IF(AY52&lt;0.5,Riskregister!$K$15+(Riskregister!$L$15-Riskregister!$K$15)*SQRT(AY52/2),Riskregister!$L$15-(Riskregister!$L$15-Riskregister!$K$15)*SQRT((1-AY52)/2)))</f>
        <v>0</v>
      </c>
      <c r="BA52" s="28">
        <f t="shared" ca="1" si="36"/>
        <v>0.34165458706634166</v>
      </c>
      <c r="BB52" s="28">
        <f t="shared" ca="1" si="36"/>
        <v>0.86585454729940914</v>
      </c>
      <c r="BC52" s="28">
        <f>IF(Riskregister!$E$16="",0,COUNTIF(BQ$4:BQ$53,"&lt;"&amp;BA52)*IF(BB52&lt;0.5,Riskregister!$K$16+(Riskregister!$L$16-Riskregister!$K$16)*SQRT(BB52/2),Riskregister!$L$16-(Riskregister!$L$16-Riskregister!$K$16)*SQRT((1-BB52)/2)))</f>
        <v>0</v>
      </c>
      <c r="BD52" s="28">
        <f t="shared" ca="1" si="12"/>
        <v>3405360.0080034835</v>
      </c>
      <c r="BF52">
        <f>IF(Riskregister!$E$5="","",_xlfn.POISSON.DIST(ROW()-4,Riskregister!$E$5*Riskregister!$H$5,TRUE()))</f>
        <v>1</v>
      </c>
      <c r="BG52">
        <f>IF(Riskregister!$E$6="","",_xlfn.POISSON.DIST(ROW()-4,Riskregister!$E$6*Riskregister!$H$6,TRUE()))</f>
        <v>1</v>
      </c>
      <c r="BH52">
        <f>IF(Riskregister!$E$7="","",_xlfn.POISSON.DIST(ROW()-4,Riskregister!$E$7*Riskregister!$H$7,TRUE()))</f>
        <v>1</v>
      </c>
      <c r="BI52">
        <f>IF(Riskregister!$E$8="","",_xlfn.POISSON.DIST(ROW()-4,Riskregister!$E$8*Riskregister!$H$8,TRUE()))</f>
        <v>1</v>
      </c>
      <c r="BJ52" t="str">
        <f>IF(Riskregister!$E$9="","",_xlfn.POISSON.DIST(ROW()-4,Riskregister!$E$9*Riskregister!$H$9,TRUE()))</f>
        <v/>
      </c>
      <c r="BK52" t="str">
        <f>IF(Riskregister!$E$10="","",_xlfn.POISSON.DIST(ROW()-4,Riskregister!$E$10*Riskregister!$H$10,TRUE()))</f>
        <v/>
      </c>
      <c r="BL52" t="str">
        <f>IF(Riskregister!$E$11="","",_xlfn.POISSON.DIST(ROW()-4,Riskregister!$E$11*Riskregister!$H$11,TRUE()))</f>
        <v/>
      </c>
      <c r="BM52" t="str">
        <f>IF(Riskregister!$E$12="","",_xlfn.POISSON.DIST(ROW()-4,Riskregister!$E$12*Riskregister!$H$12,TRUE()))</f>
        <v/>
      </c>
      <c r="BN52" t="str">
        <f>IF(Riskregister!$E$13="","",_xlfn.POISSON.DIST(ROW()-4,Riskregister!$E$13*Riskregister!$H$13,TRUE()))</f>
        <v/>
      </c>
      <c r="BO52" t="str">
        <f>IF(Riskregister!$E$14="","",_xlfn.POISSON.DIST(ROW()-4,Riskregister!$E$14*Riskregister!$H$14,TRUE()))</f>
        <v/>
      </c>
      <c r="BP52" t="str">
        <f>IF(Riskregister!$E$15="","",_xlfn.POISSON.DIST(ROW()-4,Riskregister!$E$15*Riskregister!$H$15,TRUE()))</f>
        <v/>
      </c>
      <c r="BQ52" t="str">
        <f>IF(Riskregister!$E$16="","",_xlfn.POISSON.DIST(ROW()-4,Riskregister!$E$16*Riskregister!$H$16,TRUE()))</f>
        <v/>
      </c>
    </row>
    <row r="53" spans="2:69" ht="15" customHeight="1" x14ac:dyDescent="0.35">
      <c r="B53" s="35" t="str">
        <f>IF(Riskregister!B6="","",Riskregister!B6)</f>
        <v>Allvarlig arbetsplatsolycka</v>
      </c>
      <c r="C53" s="39">
        <f ca="1">AVERAGE(Y4:Y2003)</f>
        <v>563179.76745135535</v>
      </c>
      <c r="F53" s="39">
        <f ca="1">_xlfn.PERCENTILE.INC(Y4:Y2003,0.95)</f>
        <v>2241381.5817128276</v>
      </c>
      <c r="T53" s="28">
        <f t="shared" ca="1" si="25"/>
        <v>0.84289868952328439</v>
      </c>
      <c r="U53" s="28">
        <f t="shared" ca="1" si="25"/>
        <v>0.51108680965833442</v>
      </c>
      <c r="V53" s="28">
        <f ca="1">IF(Riskregister!$E$5="",0,COUNTIF(BF$4:BF$53,"&lt;"&amp;T53)*IF(U53&lt;0.5,Riskregister!$K$5+(Riskregister!$L$5-Riskregister!$K$5)*SQRT(U53/2),Riskregister!$L$5-(Riskregister!$L$5-Riskregister!$K$5)*SQRT((1-U53)/2)))</f>
        <v>377508.51584365382</v>
      </c>
      <c r="W53" s="28">
        <f t="shared" ca="1" si="26"/>
        <v>0.77557361694070459</v>
      </c>
      <c r="X53" s="28">
        <f t="shared" ca="1" si="26"/>
        <v>0.91094783836129289</v>
      </c>
      <c r="Y53" s="28">
        <f ca="1">IF(Riskregister!$E$6="",0,COUNTIF(BG$4:BG$53,"&lt;"&amp;W53)*IF(X53&lt;0.5,Riskregister!$K$6+(Riskregister!$L$6-Riskregister!$K$6)*SQRT(X53/2),Riskregister!$L$6-(Riskregister!$L$6-Riskregister!$K$6)*SQRT((1-X53)/2)))</f>
        <v>1620178.328876951</v>
      </c>
      <c r="Z53" s="28">
        <f t="shared" ca="1" si="27"/>
        <v>0.66963030285031977</v>
      </c>
      <c r="AA53" s="28">
        <f t="shared" ca="1" si="27"/>
        <v>0.68328792624479784</v>
      </c>
      <c r="AB53" s="28">
        <f ca="1">IF(Riskregister!$E$7="",0,COUNTIF(BH$4:BH$53,"&lt;"&amp;Z53)*IF(AA53&lt;0.5,Riskregister!$K$7+(Riskregister!$L$7-Riskregister!$K$7)*SQRT(AA53/2),Riskregister!$L$7-(Riskregister!$L$7-Riskregister!$K$7)*SQRT((1-AA53)/2)))</f>
        <v>0</v>
      </c>
      <c r="AC53" s="28">
        <f t="shared" ca="1" si="28"/>
        <v>0.43029889030439594</v>
      </c>
      <c r="AD53" s="28">
        <f t="shared" ca="1" si="28"/>
        <v>0.93540500464151355</v>
      </c>
      <c r="AE53" s="28">
        <f ca="1">IF(Riskregister!$E$8="",0,COUNTIF(BI$4:BI$53,"&lt;"&amp;AC53)*IF(AD53&lt;0.5,Riskregister!$K$8+(Riskregister!$L$8-Riskregister!$K$8)*SQRT(AD53/2),Riskregister!$L$8-(Riskregister!$L$8-Riskregister!$K$8)*SQRT((1-AD53)/2)))</f>
        <v>0</v>
      </c>
      <c r="AF53" s="28">
        <f t="shared" ca="1" si="29"/>
        <v>0.55578418485209169</v>
      </c>
      <c r="AG53" s="28">
        <f t="shared" ca="1" si="29"/>
        <v>0.9137834593416867</v>
      </c>
      <c r="AH53" s="28">
        <f>IF(Riskregister!$E$9="",0,COUNTIF(BJ$4:BJ$53,"&lt;"&amp;AF53)*IF(AG53&lt;0.5,Riskregister!$K$9+(Riskregister!$L$9-Riskregister!$K$9)*SQRT(AG53/2),Riskregister!$L$9-(Riskregister!$L$9-Riskregister!$K$9)*SQRT((1-AG53)/2)))</f>
        <v>0</v>
      </c>
      <c r="AI53" s="28">
        <f t="shared" ca="1" si="30"/>
        <v>9.6002246470661023E-2</v>
      </c>
      <c r="AJ53" s="28">
        <f t="shared" ca="1" si="30"/>
        <v>0.90020973710437657</v>
      </c>
      <c r="AK53" s="28">
        <f>IF(Riskregister!$E$10="",0,COUNTIF(BK$4:BK$53,"&lt;"&amp;AI53)*IF(AJ53&lt;0.5,Riskregister!$K$10+(Riskregister!$L$10-Riskregister!$K$10)*SQRT(AJ53/2),Riskregister!$L$10-(Riskregister!$L$10-Riskregister!$K$10)*SQRT((1-AJ53)/2)))</f>
        <v>0</v>
      </c>
      <c r="AL53" s="28">
        <f t="shared" ca="1" si="31"/>
        <v>0.83202315860675402</v>
      </c>
      <c r="AM53" s="28">
        <f t="shared" ca="1" si="31"/>
        <v>0.65077516350880971</v>
      </c>
      <c r="AN53" s="28">
        <f>IF(Riskregister!$E$11="",0,COUNTIF(BL$4:BL$53,"&lt;"&amp;AL53)*IF(AM53&lt;0.5,Riskregister!$K$11+(Riskregister!$L$11-Riskregister!$K$11)*SQRT(AM53/2),Riskregister!$L$11-(Riskregister!$L$11-Riskregister!$K$11)*SQRT((1-AM53)/2)))</f>
        <v>0</v>
      </c>
      <c r="AO53" s="28">
        <f t="shared" ca="1" si="32"/>
        <v>0.2107592344723942</v>
      </c>
      <c r="AP53" s="28">
        <f t="shared" ca="1" si="32"/>
        <v>0.80871427962811049</v>
      </c>
      <c r="AQ53" s="28">
        <f>IF(Riskregister!$E$12="",0,COUNTIF(BM$4:BM$53,"&lt;"&amp;AO53)*IF(AP53&lt;0.5,Riskregister!$K$12+(Riskregister!$L$12-Riskregister!$K$12)*SQRT(AP53/2),Riskregister!$L$12-(Riskregister!$L$12-Riskregister!$K$12)*SQRT((1-AP53)/2)))</f>
        <v>0</v>
      </c>
      <c r="AR53" s="28">
        <f t="shared" ca="1" si="33"/>
        <v>0.23237000994518653</v>
      </c>
      <c r="AS53" s="28">
        <f t="shared" ca="1" si="33"/>
        <v>0.8337846194155426</v>
      </c>
      <c r="AT53" s="28">
        <f>IF(Riskregister!$E$13="",0,COUNTIF(BN$4:BN$53,"&lt;"&amp;AR53)*IF(AS53&lt;0.5,Riskregister!$K$13+(Riskregister!$L$13-Riskregister!$K$13)*SQRT(AS53/2),Riskregister!$L$13-(Riskregister!$L$13-Riskregister!$K$13)*SQRT((1-AS53)/2)))</f>
        <v>0</v>
      </c>
      <c r="AU53" s="28">
        <f t="shared" ca="1" si="34"/>
        <v>0.1476358014578647</v>
      </c>
      <c r="AV53" s="28">
        <f t="shared" ca="1" si="34"/>
        <v>0.92693907143422727</v>
      </c>
      <c r="AW53" s="28">
        <f>IF(Riskregister!$E$14="",0,COUNTIF(BO$4:BO$53,"&lt;"&amp;AU53)*IF(AV53&lt;0.5,Riskregister!$K$14+(Riskregister!$L$14-Riskregister!$K$14)*SQRT(AV53/2),Riskregister!$L$14-(Riskregister!$L$14-Riskregister!$K$14)*SQRT((1-AV53)/2)))</f>
        <v>0</v>
      </c>
      <c r="AX53" s="28">
        <f t="shared" ca="1" si="35"/>
        <v>6.0795160735803266E-2</v>
      </c>
      <c r="AY53" s="28">
        <f t="shared" ca="1" si="35"/>
        <v>0.17690052467626483</v>
      </c>
      <c r="AZ53" s="28">
        <f>IF(Riskregister!$E$15="",0,COUNTIF(BP$4:BP$53,"&lt;"&amp;AX53)*IF(AY53&lt;0.5,Riskregister!$K$15+(Riskregister!$L$15-Riskregister!$K$15)*SQRT(AY53/2),Riskregister!$L$15-(Riskregister!$L$15-Riskregister!$K$15)*SQRT((1-AY53)/2)))</f>
        <v>0</v>
      </c>
      <c r="BA53" s="28">
        <f t="shared" ca="1" si="36"/>
        <v>0.87727630757398045</v>
      </c>
      <c r="BB53" s="28">
        <f t="shared" ca="1" si="36"/>
        <v>0.21770432540691254</v>
      </c>
      <c r="BC53" s="28">
        <f>IF(Riskregister!$E$16="",0,COUNTIF(BQ$4:BQ$53,"&lt;"&amp;BA53)*IF(BB53&lt;0.5,Riskregister!$K$16+(Riskregister!$L$16-Riskregister!$K$16)*SQRT(BB53/2),Riskregister!$L$16-(Riskregister!$L$16-Riskregister!$K$16)*SQRT((1-BB53)/2)))</f>
        <v>0</v>
      </c>
      <c r="BD53" s="28">
        <f t="shared" ca="1" si="12"/>
        <v>1997686.8447206048</v>
      </c>
      <c r="BF53">
        <f>IF(Riskregister!$E$5="","",_xlfn.POISSON.DIST(ROW()-4,Riskregister!$E$5*Riskregister!$H$5,TRUE()))</f>
        <v>1</v>
      </c>
      <c r="BG53">
        <f>IF(Riskregister!$E$6="","",_xlfn.POISSON.DIST(ROW()-4,Riskregister!$E$6*Riskregister!$H$6,TRUE()))</f>
        <v>1</v>
      </c>
      <c r="BH53">
        <f>IF(Riskregister!$E$7="","",_xlfn.POISSON.DIST(ROW()-4,Riskregister!$E$7*Riskregister!$H$7,TRUE()))</f>
        <v>1</v>
      </c>
      <c r="BI53">
        <f>IF(Riskregister!$E$8="","",_xlfn.POISSON.DIST(ROW()-4,Riskregister!$E$8*Riskregister!$H$8,TRUE()))</f>
        <v>1</v>
      </c>
      <c r="BJ53" t="str">
        <f>IF(Riskregister!$E$9="","",_xlfn.POISSON.DIST(ROW()-4,Riskregister!$E$9*Riskregister!$H$9,TRUE()))</f>
        <v/>
      </c>
      <c r="BK53" t="str">
        <f>IF(Riskregister!$E$10="","",_xlfn.POISSON.DIST(ROW()-4,Riskregister!$E$10*Riskregister!$H$10,TRUE()))</f>
        <v/>
      </c>
      <c r="BL53" t="str">
        <f>IF(Riskregister!$E$11="","",_xlfn.POISSON.DIST(ROW()-4,Riskregister!$E$11*Riskregister!$H$11,TRUE()))</f>
        <v/>
      </c>
      <c r="BM53" t="str">
        <f>IF(Riskregister!$E$12="","",_xlfn.POISSON.DIST(ROW()-4,Riskregister!$E$12*Riskregister!$H$12,TRUE()))</f>
        <v/>
      </c>
      <c r="BN53" t="str">
        <f>IF(Riskregister!$E$13="","",_xlfn.POISSON.DIST(ROW()-4,Riskregister!$E$13*Riskregister!$H$13,TRUE()))</f>
        <v/>
      </c>
      <c r="BO53" t="str">
        <f>IF(Riskregister!$E$14="","",_xlfn.POISSON.DIST(ROW()-4,Riskregister!$E$14*Riskregister!$H$14,TRUE()))</f>
        <v/>
      </c>
      <c r="BP53" t="str">
        <f>IF(Riskregister!$E$15="","",_xlfn.POISSON.DIST(ROW()-4,Riskregister!$E$15*Riskregister!$H$15,TRUE()))</f>
        <v/>
      </c>
      <c r="BQ53" t="str">
        <f>IF(Riskregister!$E$16="","",_xlfn.POISSON.DIST(ROW()-4,Riskregister!$E$16*Riskregister!$H$16,TRUE()))</f>
        <v/>
      </c>
    </row>
    <row r="54" spans="2:69" ht="15" customHeight="1" x14ac:dyDescent="0.35">
      <c r="B54" s="37" t="str">
        <f>IF(Riskregister!B7="","",Riskregister!B7)</f>
        <v>Leveransförsening från nyckelleverantör</v>
      </c>
      <c r="C54" s="38">
        <f ca="1">AVERAGE(AB4:AB2003)</f>
        <v>78268.43236798876</v>
      </c>
      <c r="F54" s="38">
        <f ca="1">_xlfn.PERCENTILE.INC(AB4:AB2003,0.95)</f>
        <v>338788.72539519554</v>
      </c>
      <c r="T54" s="28">
        <f t="shared" ca="1" si="25"/>
        <v>0.23345298393297609</v>
      </c>
      <c r="U54" s="28">
        <f t="shared" ca="1" si="25"/>
        <v>0.65742599467045559</v>
      </c>
      <c r="V54" s="28">
        <f ca="1">IF(Riskregister!$E$5="",0,COUNTIF(BF$4:BF$53,"&lt;"&amp;T54)*IF(U54&lt;0.5,Riskregister!$K$5+(Riskregister!$L$5-Riskregister!$K$5)*SQRT(U54/2),Riskregister!$L$5-(Riskregister!$L$5-Riskregister!$K$5)*SQRT((1-U54)/2)))</f>
        <v>0</v>
      </c>
      <c r="W54" s="28">
        <f t="shared" ca="1" si="26"/>
        <v>0.45594118310036824</v>
      </c>
      <c r="X54" s="28">
        <f t="shared" ca="1" si="26"/>
        <v>0.50246429655107805</v>
      </c>
      <c r="Y54" s="28">
        <f ca="1">IF(Riskregister!$E$6="",0,COUNTIF(BG$4:BG$53,"&lt;"&amp;W54)*IF(X54&lt;0.5,Riskregister!$K$6+(Riskregister!$L$6-Riskregister!$K$6)*SQRT(X54/2),Riskregister!$L$6-(Riskregister!$L$6-Riskregister!$K$6)*SQRT((1-X54)/2)))</f>
        <v>0</v>
      </c>
      <c r="Z54" s="28">
        <f t="shared" ca="1" si="27"/>
        <v>0.99267346113261823</v>
      </c>
      <c r="AA54" s="28">
        <f t="shared" ca="1" si="27"/>
        <v>0.69271974327517738</v>
      </c>
      <c r="AB54" s="28">
        <f ca="1">IF(Riskregister!$E$7="",0,COUNTIF(BH$4:BH$53,"&lt;"&amp;Z54)*IF(AA54&lt;0.5,Riskregister!$K$7+(Riskregister!$L$7-Riskregister!$K$7)*SQRT(AA54/2),Riskregister!$L$7-(Riskregister!$L$7-Riskregister!$K$7)*SQRT((1-AA54)/2)))</f>
        <v>525621.31478997576</v>
      </c>
      <c r="AC54" s="28">
        <f t="shared" ca="1" si="28"/>
        <v>7.6044131935679049E-2</v>
      </c>
      <c r="AD54" s="28">
        <f t="shared" ca="1" si="28"/>
        <v>9.0284485328970043E-2</v>
      </c>
      <c r="AE54" s="28">
        <f ca="1">IF(Riskregister!$E$8="",0,COUNTIF(BI$4:BI$53,"&lt;"&amp;AC54)*IF(AD54&lt;0.5,Riskregister!$K$8+(Riskregister!$L$8-Riskregister!$K$8)*SQRT(AD54/2),Riskregister!$L$8-(Riskregister!$L$8-Riskregister!$K$8)*SQRT((1-AD54)/2)))</f>
        <v>0</v>
      </c>
      <c r="AF54" s="28">
        <f t="shared" ca="1" si="29"/>
        <v>0.37498521267358287</v>
      </c>
      <c r="AG54" s="28">
        <f t="shared" ca="1" si="29"/>
        <v>0.35936556370164097</v>
      </c>
      <c r="AH54" s="28">
        <f>IF(Riskregister!$E$9="",0,COUNTIF(BJ$4:BJ$53,"&lt;"&amp;AF54)*IF(AG54&lt;0.5,Riskregister!$K$9+(Riskregister!$L$9-Riskregister!$K$9)*SQRT(AG54/2),Riskregister!$L$9-(Riskregister!$L$9-Riskregister!$K$9)*SQRT((1-AG54)/2)))</f>
        <v>0</v>
      </c>
      <c r="AI54" s="28">
        <f t="shared" ca="1" si="30"/>
        <v>0.62563213848694199</v>
      </c>
      <c r="AJ54" s="28">
        <f t="shared" ca="1" si="30"/>
        <v>0.37148227482850815</v>
      </c>
      <c r="AK54" s="28">
        <f>IF(Riskregister!$E$10="",0,COUNTIF(BK$4:BK$53,"&lt;"&amp;AI54)*IF(AJ54&lt;0.5,Riskregister!$K$10+(Riskregister!$L$10-Riskregister!$K$10)*SQRT(AJ54/2),Riskregister!$L$10-(Riskregister!$L$10-Riskregister!$K$10)*SQRT((1-AJ54)/2)))</f>
        <v>0</v>
      </c>
      <c r="AL54" s="28">
        <f t="shared" ca="1" si="31"/>
        <v>0.23278810084070889</v>
      </c>
      <c r="AM54" s="28">
        <f t="shared" ca="1" si="31"/>
        <v>0.71993346501484634</v>
      </c>
      <c r="AN54" s="28">
        <f>IF(Riskregister!$E$11="",0,COUNTIF(BL$4:BL$53,"&lt;"&amp;AL54)*IF(AM54&lt;0.5,Riskregister!$K$11+(Riskregister!$L$11-Riskregister!$K$11)*SQRT(AM54/2),Riskregister!$L$11-(Riskregister!$L$11-Riskregister!$K$11)*SQRT((1-AM54)/2)))</f>
        <v>0</v>
      </c>
      <c r="AO54" s="28">
        <f t="shared" ca="1" si="32"/>
        <v>0.3025090133448507</v>
      </c>
      <c r="AP54" s="28">
        <f t="shared" ca="1" si="32"/>
        <v>0.96653754696035998</v>
      </c>
      <c r="AQ54" s="28">
        <f>IF(Riskregister!$E$12="",0,COUNTIF(BM$4:BM$53,"&lt;"&amp;AO54)*IF(AP54&lt;0.5,Riskregister!$K$12+(Riskregister!$L$12-Riskregister!$K$12)*SQRT(AP54/2),Riskregister!$L$12-(Riskregister!$L$12-Riskregister!$K$12)*SQRT((1-AP54)/2)))</f>
        <v>0</v>
      </c>
      <c r="AR54" s="28">
        <f t="shared" ca="1" si="33"/>
        <v>0.90824803809775279</v>
      </c>
      <c r="AS54" s="28">
        <f t="shared" ca="1" si="33"/>
        <v>0.37421607384306244</v>
      </c>
      <c r="AT54" s="28">
        <f>IF(Riskregister!$E$13="",0,COUNTIF(BN$4:BN$53,"&lt;"&amp;AR54)*IF(AS54&lt;0.5,Riskregister!$K$13+(Riskregister!$L$13-Riskregister!$K$13)*SQRT(AS54/2),Riskregister!$L$13-(Riskregister!$L$13-Riskregister!$K$13)*SQRT((1-AS54)/2)))</f>
        <v>0</v>
      </c>
      <c r="AU54" s="28">
        <f t="shared" ca="1" si="34"/>
        <v>0.114038422384663</v>
      </c>
      <c r="AV54" s="28">
        <f t="shared" ca="1" si="34"/>
        <v>0.75803322028356401</v>
      </c>
      <c r="AW54" s="28">
        <f>IF(Riskregister!$E$14="",0,COUNTIF(BO$4:BO$53,"&lt;"&amp;AU54)*IF(AV54&lt;0.5,Riskregister!$K$14+(Riskregister!$L$14-Riskregister!$K$14)*SQRT(AV54/2),Riskregister!$L$14-(Riskregister!$L$14-Riskregister!$K$14)*SQRT((1-AV54)/2)))</f>
        <v>0</v>
      </c>
      <c r="AX54" s="28">
        <f t="shared" ca="1" si="35"/>
        <v>0.65446559601384491</v>
      </c>
      <c r="AY54" s="28">
        <f t="shared" ca="1" si="35"/>
        <v>0.72707985967719146</v>
      </c>
      <c r="AZ54" s="28">
        <f>IF(Riskregister!$E$15="",0,COUNTIF(BP$4:BP$53,"&lt;"&amp;AX54)*IF(AY54&lt;0.5,Riskregister!$K$15+(Riskregister!$L$15-Riskregister!$K$15)*SQRT(AY54/2),Riskregister!$L$15-(Riskregister!$L$15-Riskregister!$K$15)*SQRT((1-AY54)/2)))</f>
        <v>0</v>
      </c>
      <c r="BA54" s="28">
        <f t="shared" ca="1" si="36"/>
        <v>0.19810740929485959</v>
      </c>
      <c r="BB54" s="28">
        <f t="shared" ca="1" si="36"/>
        <v>0.88446154050196135</v>
      </c>
      <c r="BC54" s="28">
        <f>IF(Riskregister!$E$16="",0,COUNTIF(BQ$4:BQ$53,"&lt;"&amp;BA54)*IF(BB54&lt;0.5,Riskregister!$K$16+(Riskregister!$L$16-Riskregister!$K$16)*SQRT(BB54/2),Riskregister!$L$16-(Riskregister!$L$16-Riskregister!$K$16)*SQRT((1-BB54)/2)))</f>
        <v>0</v>
      </c>
      <c r="BD54" s="28">
        <f t="shared" ca="1" si="12"/>
        <v>525621.31478997576</v>
      </c>
    </row>
    <row r="55" spans="2:69" ht="15" customHeight="1" x14ac:dyDescent="0.35">
      <c r="B55" s="35" t="str">
        <f>IF(Riskregister!B8="","",Riskregister!B8)</f>
        <v>Dataintrång / cyberattack</v>
      </c>
      <c r="C55" s="39">
        <f ca="1">AVERAGE(AE4:AE2003)</f>
        <v>92010.507168384982</v>
      </c>
      <c r="F55" s="39">
        <f ca="1">_xlfn.PERCENTILE.INC(AE4:AE2003,0.95)</f>
        <v>0</v>
      </c>
      <c r="T55" s="28">
        <f t="shared" ca="1" si="25"/>
        <v>0.45760446561333468</v>
      </c>
      <c r="U55" s="28">
        <f t="shared" ca="1" si="25"/>
        <v>6.7157310142847204E-2</v>
      </c>
      <c r="V55" s="28">
        <f ca="1">IF(Riskregister!$E$5="",0,COUNTIF(BF$4:BF$53,"&lt;"&amp;T55)*IF(U55&lt;0.5,Riskregister!$K$5+(Riskregister!$L$5-Riskregister!$K$5)*SQRT(U55/2),Riskregister!$L$5-(Riskregister!$L$5-Riskregister!$K$5)*SQRT((1-U55)/2)))</f>
        <v>0</v>
      </c>
      <c r="W55" s="28">
        <f t="shared" ca="1" si="26"/>
        <v>0.23249517276274689</v>
      </c>
      <c r="X55" s="28">
        <f t="shared" ca="1" si="26"/>
        <v>0.7501780821768913</v>
      </c>
      <c r="Y55" s="28">
        <f ca="1">IF(Riskregister!$E$6="",0,COUNTIF(BG$4:BG$53,"&lt;"&amp;W55)*IF(X55&lt;0.5,Riskregister!$K$6+(Riskregister!$L$6-Riskregister!$K$6)*SQRT(X55/2),Riskregister!$L$6-(Riskregister!$L$6-Riskregister!$K$6)*SQRT((1-X55)/2)))</f>
        <v>0</v>
      </c>
      <c r="Z55" s="28">
        <f t="shared" ca="1" si="27"/>
        <v>0.4329971606322871</v>
      </c>
      <c r="AA55" s="28">
        <f t="shared" ca="1" si="27"/>
        <v>3.469775557046928E-2</v>
      </c>
      <c r="AB55" s="28">
        <f ca="1">IF(Riskregister!$E$7="",0,COUNTIF(BH$4:BH$53,"&lt;"&amp;Z55)*IF(AA55&lt;0.5,Riskregister!$K$7+(Riskregister!$L$7-Riskregister!$K$7)*SQRT(AA55/2),Riskregister!$L$7-(Riskregister!$L$7-Riskregister!$K$7)*SQRT((1-AA55)/2)))</f>
        <v>0</v>
      </c>
      <c r="AC55" s="28">
        <f t="shared" ca="1" si="28"/>
        <v>0.72209622187220091</v>
      </c>
      <c r="AD55" s="28">
        <f t="shared" ca="1" si="28"/>
        <v>0.79121461170386931</v>
      </c>
      <c r="AE55" s="28">
        <f ca="1">IF(Riskregister!$E$8="",0,COUNTIF(BI$4:BI$53,"&lt;"&amp;AC55)*IF(AD55&lt;0.5,Riskregister!$K$8+(Riskregister!$L$8-Riskregister!$K$8)*SQRT(AD55/2),Riskregister!$L$8-(Riskregister!$L$8-Riskregister!$K$8)*SQRT((1-AD55)/2)))</f>
        <v>0</v>
      </c>
      <c r="AF55" s="28">
        <f t="shared" ca="1" si="29"/>
        <v>0.69614763813262426</v>
      </c>
      <c r="AG55" s="28">
        <f t="shared" ca="1" si="29"/>
        <v>0.24917228751050358</v>
      </c>
      <c r="AH55" s="28">
        <f>IF(Riskregister!$E$9="",0,COUNTIF(BJ$4:BJ$53,"&lt;"&amp;AF55)*IF(AG55&lt;0.5,Riskregister!$K$9+(Riskregister!$L$9-Riskregister!$K$9)*SQRT(AG55/2),Riskregister!$L$9-(Riskregister!$L$9-Riskregister!$K$9)*SQRT((1-AG55)/2)))</f>
        <v>0</v>
      </c>
      <c r="AI55" s="28">
        <f t="shared" ca="1" si="30"/>
        <v>0.996595216701048</v>
      </c>
      <c r="AJ55" s="28">
        <f t="shared" ca="1" si="30"/>
        <v>0.9737386851144697</v>
      </c>
      <c r="AK55" s="28">
        <f>IF(Riskregister!$E$10="",0,COUNTIF(BK$4:BK$53,"&lt;"&amp;AI55)*IF(AJ55&lt;0.5,Riskregister!$K$10+(Riskregister!$L$10-Riskregister!$K$10)*SQRT(AJ55/2),Riskregister!$L$10-(Riskregister!$L$10-Riskregister!$K$10)*SQRT((1-AJ55)/2)))</f>
        <v>0</v>
      </c>
      <c r="AL55" s="28">
        <f t="shared" ca="1" si="31"/>
        <v>0.92805142522460515</v>
      </c>
      <c r="AM55" s="28">
        <f t="shared" ca="1" si="31"/>
        <v>0.43540175946769444</v>
      </c>
      <c r="AN55" s="28">
        <f>IF(Riskregister!$E$11="",0,COUNTIF(BL$4:BL$53,"&lt;"&amp;AL55)*IF(AM55&lt;0.5,Riskregister!$K$11+(Riskregister!$L$11-Riskregister!$K$11)*SQRT(AM55/2),Riskregister!$L$11-(Riskregister!$L$11-Riskregister!$K$11)*SQRT((1-AM55)/2)))</f>
        <v>0</v>
      </c>
      <c r="AO55" s="28">
        <f t="shared" ca="1" si="32"/>
        <v>0.14856514496460449</v>
      </c>
      <c r="AP55" s="28">
        <f t="shared" ca="1" si="32"/>
        <v>0.30577948345809725</v>
      </c>
      <c r="AQ55" s="28">
        <f>IF(Riskregister!$E$12="",0,COUNTIF(BM$4:BM$53,"&lt;"&amp;AO55)*IF(AP55&lt;0.5,Riskregister!$K$12+(Riskregister!$L$12-Riskregister!$K$12)*SQRT(AP55/2),Riskregister!$L$12-(Riskregister!$L$12-Riskregister!$K$12)*SQRT((1-AP55)/2)))</f>
        <v>0</v>
      </c>
      <c r="AR55" s="28">
        <f t="shared" ca="1" si="33"/>
        <v>0.43215377436717661</v>
      </c>
      <c r="AS55" s="28">
        <f t="shared" ca="1" si="33"/>
        <v>0.52832615090376978</v>
      </c>
      <c r="AT55" s="28">
        <f>IF(Riskregister!$E$13="",0,COUNTIF(BN$4:BN$53,"&lt;"&amp;AR55)*IF(AS55&lt;0.5,Riskregister!$K$13+(Riskregister!$L$13-Riskregister!$K$13)*SQRT(AS55/2),Riskregister!$L$13-(Riskregister!$L$13-Riskregister!$K$13)*SQRT((1-AS55)/2)))</f>
        <v>0</v>
      </c>
      <c r="AU55" s="28">
        <f t="shared" ca="1" si="34"/>
        <v>0.51399116288957591</v>
      </c>
      <c r="AV55" s="28">
        <f t="shared" ca="1" si="34"/>
        <v>0.3542340495125742</v>
      </c>
      <c r="AW55" s="28">
        <f>IF(Riskregister!$E$14="",0,COUNTIF(BO$4:BO$53,"&lt;"&amp;AU55)*IF(AV55&lt;0.5,Riskregister!$K$14+(Riskregister!$L$14-Riskregister!$K$14)*SQRT(AV55/2),Riskregister!$L$14-(Riskregister!$L$14-Riskregister!$K$14)*SQRT((1-AV55)/2)))</f>
        <v>0</v>
      </c>
      <c r="AX55" s="28">
        <f t="shared" ca="1" si="35"/>
        <v>0.66457712398575131</v>
      </c>
      <c r="AY55" s="28">
        <f t="shared" ca="1" si="35"/>
        <v>0.49378665726012672</v>
      </c>
      <c r="AZ55" s="28">
        <f>IF(Riskregister!$E$15="",0,COUNTIF(BP$4:BP$53,"&lt;"&amp;AX55)*IF(AY55&lt;0.5,Riskregister!$K$15+(Riskregister!$L$15-Riskregister!$K$15)*SQRT(AY55/2),Riskregister!$L$15-(Riskregister!$L$15-Riskregister!$K$15)*SQRT((1-AY55)/2)))</f>
        <v>0</v>
      </c>
      <c r="BA55" s="28">
        <f t="shared" ca="1" si="36"/>
        <v>0.32577144006885406</v>
      </c>
      <c r="BB55" s="28">
        <f t="shared" ca="1" si="36"/>
        <v>0.22324570504094488</v>
      </c>
      <c r="BC55" s="28">
        <f>IF(Riskregister!$E$16="",0,COUNTIF(BQ$4:BQ$53,"&lt;"&amp;BA55)*IF(BB55&lt;0.5,Riskregister!$K$16+(Riskregister!$L$16-Riskregister!$K$16)*SQRT(BB55/2),Riskregister!$L$16-(Riskregister!$L$16-Riskregister!$K$16)*SQRT((1-BB55)/2)))</f>
        <v>0</v>
      </c>
      <c r="BD55" s="28">
        <f t="shared" ca="1" si="12"/>
        <v>0</v>
      </c>
    </row>
    <row r="56" spans="2:69" ht="15" customHeight="1" x14ac:dyDescent="0.35">
      <c r="B56" s="37" t="str">
        <f>IF(Riskregister!B9="","",Riskregister!B9)</f>
        <v/>
      </c>
      <c r="C56" s="38">
        <f>AVERAGE(AH4:AH2003)</f>
        <v>0</v>
      </c>
      <c r="F56" s="38">
        <f>_xlfn.PERCENTILE.INC(AH4:AH2003,0.95)</f>
        <v>0</v>
      </c>
      <c r="T56" s="28">
        <f t="shared" ca="1" si="25"/>
        <v>0.78245589817401751</v>
      </c>
      <c r="U56" s="28">
        <f t="shared" ca="1" si="25"/>
        <v>0.37003165561177831</v>
      </c>
      <c r="V56" s="28">
        <f ca="1">IF(Riskregister!$E$5="",0,COUNTIF(BF$4:BF$53,"&lt;"&amp;T56)*IF(U56&lt;0.5,Riskregister!$K$5+(Riskregister!$L$5-Riskregister!$K$5)*SQRT(U56/2),Riskregister!$L$5-(Riskregister!$L$5-Riskregister!$K$5)*SQRT((1-U56)/2)))</f>
        <v>343560.59808414662</v>
      </c>
      <c r="W56" s="28">
        <f t="shared" ca="1" si="26"/>
        <v>1.5731837117124892E-2</v>
      </c>
      <c r="X56" s="28">
        <f t="shared" ca="1" si="26"/>
        <v>0.46326164755621069</v>
      </c>
      <c r="Y56" s="28">
        <f ca="1">IF(Riskregister!$E$6="",0,COUNTIF(BG$4:BG$53,"&lt;"&amp;W56)*IF(X56&lt;0.5,Riskregister!$K$6+(Riskregister!$L$6-Riskregister!$K$6)*SQRT(X56/2),Riskregister!$L$6-(Riskregister!$L$6-Riskregister!$K$6)*SQRT((1-X56)/2)))</f>
        <v>0</v>
      </c>
      <c r="Z56" s="28">
        <f t="shared" ca="1" si="27"/>
        <v>0.1348257202283395</v>
      </c>
      <c r="AA56" s="28">
        <f t="shared" ca="1" si="27"/>
        <v>0.8367864993508799</v>
      </c>
      <c r="AB56" s="28">
        <f ca="1">IF(Riskregister!$E$7="",0,COUNTIF(BH$4:BH$53,"&lt;"&amp;Z56)*IF(AA56&lt;0.5,Riskregister!$K$7+(Riskregister!$L$7-Riskregister!$K$7)*SQRT(AA56/2),Riskregister!$L$7-(Riskregister!$L$7-Riskregister!$K$7)*SQRT((1-AA56)/2)))</f>
        <v>0</v>
      </c>
      <c r="AC56" s="28">
        <f t="shared" ca="1" si="28"/>
        <v>0.97958505723053102</v>
      </c>
      <c r="AD56" s="28">
        <f t="shared" ca="1" si="28"/>
        <v>0.56424053478786085</v>
      </c>
      <c r="AE56" s="28">
        <f ca="1">IF(Riskregister!$E$8="",0,COUNTIF(BI$4:BI$53,"&lt;"&amp;AC56)*IF(AD56&lt;0.5,Riskregister!$K$8+(Riskregister!$L$8-Riskregister!$K$8)*SQRT(AD56/2),Riskregister!$L$8-(Riskregister!$L$8-Riskregister!$K$8)*SQRT((1-AD56)/2)))</f>
        <v>2806153.3113574055</v>
      </c>
      <c r="AF56" s="28">
        <f t="shared" ca="1" si="29"/>
        <v>0.95547708186141611</v>
      </c>
      <c r="AG56" s="28">
        <f t="shared" ca="1" si="29"/>
        <v>0.20187008848756138</v>
      </c>
      <c r="AH56" s="28">
        <f>IF(Riskregister!$E$9="",0,COUNTIF(BJ$4:BJ$53,"&lt;"&amp;AF56)*IF(AG56&lt;0.5,Riskregister!$K$9+(Riskregister!$L$9-Riskregister!$K$9)*SQRT(AG56/2),Riskregister!$L$9-(Riskregister!$L$9-Riskregister!$K$9)*SQRT((1-AG56)/2)))</f>
        <v>0</v>
      </c>
      <c r="AI56" s="28">
        <f t="shared" ca="1" si="30"/>
        <v>0.63677346905699594</v>
      </c>
      <c r="AJ56" s="28">
        <f t="shared" ca="1" si="30"/>
        <v>0.31979992168637394</v>
      </c>
      <c r="AK56" s="28">
        <f>IF(Riskregister!$E$10="",0,COUNTIF(BK$4:BK$53,"&lt;"&amp;AI56)*IF(AJ56&lt;0.5,Riskregister!$K$10+(Riskregister!$L$10-Riskregister!$K$10)*SQRT(AJ56/2),Riskregister!$L$10-(Riskregister!$L$10-Riskregister!$K$10)*SQRT((1-AJ56)/2)))</f>
        <v>0</v>
      </c>
      <c r="AL56" s="28">
        <f t="shared" ca="1" si="31"/>
        <v>0.24529626246318392</v>
      </c>
      <c r="AM56" s="28">
        <f t="shared" ca="1" si="31"/>
        <v>0.82689829746120935</v>
      </c>
      <c r="AN56" s="28">
        <f>IF(Riskregister!$E$11="",0,COUNTIF(BL$4:BL$53,"&lt;"&amp;AL56)*IF(AM56&lt;0.5,Riskregister!$K$11+(Riskregister!$L$11-Riskregister!$K$11)*SQRT(AM56/2),Riskregister!$L$11-(Riskregister!$L$11-Riskregister!$K$11)*SQRT((1-AM56)/2)))</f>
        <v>0</v>
      </c>
      <c r="AO56" s="28">
        <f t="shared" ca="1" si="32"/>
        <v>0.36238719322841528</v>
      </c>
      <c r="AP56" s="28">
        <f t="shared" ca="1" si="32"/>
        <v>0.52115428999801794</v>
      </c>
      <c r="AQ56" s="28">
        <f>IF(Riskregister!$E$12="",0,COUNTIF(BM$4:BM$53,"&lt;"&amp;AO56)*IF(AP56&lt;0.5,Riskregister!$K$12+(Riskregister!$L$12-Riskregister!$K$12)*SQRT(AP56/2),Riskregister!$L$12-(Riskregister!$L$12-Riskregister!$K$12)*SQRT((1-AP56)/2)))</f>
        <v>0</v>
      </c>
      <c r="AR56" s="28">
        <f t="shared" ca="1" si="33"/>
        <v>0.72248158268734364</v>
      </c>
      <c r="AS56" s="28">
        <f t="shared" ca="1" si="33"/>
        <v>0.49362245212784617</v>
      </c>
      <c r="AT56" s="28">
        <f>IF(Riskregister!$E$13="",0,COUNTIF(BN$4:BN$53,"&lt;"&amp;AR56)*IF(AS56&lt;0.5,Riskregister!$K$13+(Riskregister!$L$13-Riskregister!$K$13)*SQRT(AS56/2),Riskregister!$L$13-(Riskregister!$L$13-Riskregister!$K$13)*SQRT((1-AS56)/2)))</f>
        <v>0</v>
      </c>
      <c r="AU56" s="28">
        <f t="shared" ca="1" si="34"/>
        <v>0.84566944229192831</v>
      </c>
      <c r="AV56" s="28">
        <f t="shared" ca="1" si="34"/>
        <v>0.19879034354811242</v>
      </c>
      <c r="AW56" s="28">
        <f>IF(Riskregister!$E$14="",0,COUNTIF(BO$4:BO$53,"&lt;"&amp;AU56)*IF(AV56&lt;0.5,Riskregister!$K$14+(Riskregister!$L$14-Riskregister!$K$14)*SQRT(AV56/2),Riskregister!$L$14-(Riskregister!$L$14-Riskregister!$K$14)*SQRT((1-AV56)/2)))</f>
        <v>0</v>
      </c>
      <c r="AX56" s="28">
        <f t="shared" ca="1" si="35"/>
        <v>0.20078512372930124</v>
      </c>
      <c r="AY56" s="28">
        <f t="shared" ca="1" si="35"/>
        <v>0.96734403978598649</v>
      </c>
      <c r="AZ56" s="28">
        <f>IF(Riskregister!$E$15="",0,COUNTIF(BP$4:BP$53,"&lt;"&amp;AX56)*IF(AY56&lt;0.5,Riskregister!$K$15+(Riskregister!$L$15-Riskregister!$K$15)*SQRT(AY56/2),Riskregister!$L$15-(Riskregister!$L$15-Riskregister!$K$15)*SQRT((1-AY56)/2)))</f>
        <v>0</v>
      </c>
      <c r="BA56" s="28">
        <f t="shared" ca="1" si="36"/>
        <v>0.36886365984975999</v>
      </c>
      <c r="BB56" s="28">
        <f t="shared" ca="1" si="36"/>
        <v>0.53302439671862045</v>
      </c>
      <c r="BC56" s="28">
        <f>IF(Riskregister!$E$16="",0,COUNTIF(BQ$4:BQ$53,"&lt;"&amp;BA56)*IF(BB56&lt;0.5,Riskregister!$K$16+(Riskregister!$L$16-Riskregister!$K$16)*SQRT(BB56/2),Riskregister!$L$16-(Riskregister!$L$16-Riskregister!$K$16)*SQRT((1-BB56)/2)))</f>
        <v>0</v>
      </c>
      <c r="BD56" s="28">
        <f t="shared" ca="1" si="12"/>
        <v>3149713.9094415521</v>
      </c>
    </row>
    <row r="57" spans="2:69" ht="15" customHeight="1" x14ac:dyDescent="0.35">
      <c r="B57" s="35" t="str">
        <f>IF(Riskregister!B10="","",Riskregister!B10)</f>
        <v/>
      </c>
      <c r="C57" s="39">
        <f>AVERAGE(AK4:AK2003)</f>
        <v>0</v>
      </c>
      <c r="F57" s="39">
        <f>_xlfn.PERCENTILE.INC(AK4:AK2003,0.95)</f>
        <v>0</v>
      </c>
      <c r="T57" s="28">
        <f t="shared" ca="1" si="25"/>
        <v>0.19987188499274533</v>
      </c>
      <c r="U57" s="28">
        <f t="shared" ca="1" si="25"/>
        <v>8.7994985988585128E-2</v>
      </c>
      <c r="V57" s="28">
        <f ca="1">IF(Riskregister!$E$5="",0,COUNTIF(BF$4:BF$53,"&lt;"&amp;T57)*IF(U57&lt;0.5,Riskregister!$K$5+(Riskregister!$L$5-Riskregister!$K$5)*SQRT(U57/2),Riskregister!$L$5-(Riskregister!$L$5-Riskregister!$K$5)*SQRT((1-U57)/2)))</f>
        <v>0</v>
      </c>
      <c r="W57" s="28">
        <f t="shared" ca="1" si="26"/>
        <v>0.37310502027823766</v>
      </c>
      <c r="X57" s="28">
        <f t="shared" ca="1" si="26"/>
        <v>0.22837846199667278</v>
      </c>
      <c r="Y57" s="28">
        <f ca="1">IF(Riskregister!$E$6="",0,COUNTIF(BG$4:BG$53,"&lt;"&amp;W57)*IF(X57&lt;0.5,Riskregister!$K$6+(Riskregister!$L$6-Riskregister!$K$6)*SQRT(X57/2),Riskregister!$L$6-(Riskregister!$L$6-Riskregister!$K$6)*SQRT((1-X57)/2)))</f>
        <v>0</v>
      </c>
      <c r="Z57" s="28">
        <f t="shared" ca="1" si="27"/>
        <v>0.11089812378148678</v>
      </c>
      <c r="AA57" s="28">
        <f t="shared" ca="1" si="27"/>
        <v>0.3126065026781838</v>
      </c>
      <c r="AB57" s="28">
        <f ca="1">IF(Riskregister!$E$7="",0,COUNTIF(BH$4:BH$53,"&lt;"&amp;Z57)*IF(AA57&lt;0.5,Riskregister!$K$7+(Riskregister!$L$7-Riskregister!$K$7)*SQRT(AA57/2),Riskregister!$L$7-(Riskregister!$L$7-Riskregister!$K$7)*SQRT((1-AA57)/2)))</f>
        <v>0</v>
      </c>
      <c r="AC57" s="28">
        <f t="shared" ca="1" si="28"/>
        <v>0.87201841522413848</v>
      </c>
      <c r="AD57" s="28">
        <f t="shared" ca="1" si="28"/>
        <v>0.98911275920399777</v>
      </c>
      <c r="AE57" s="28">
        <f ca="1">IF(Riskregister!$E$8="",0,COUNTIF(BI$4:BI$53,"&lt;"&amp;AC57)*IF(AD57&lt;0.5,Riskregister!$K$8+(Riskregister!$L$8-Riskregister!$K$8)*SQRT(AD57/2),Riskregister!$L$8-(Riskregister!$L$8-Riskregister!$K$8)*SQRT((1-AD57)/2)))</f>
        <v>0</v>
      </c>
      <c r="AF57" s="28">
        <f t="shared" ca="1" si="29"/>
        <v>7.0024355826603379E-2</v>
      </c>
      <c r="AG57" s="28">
        <f t="shared" ca="1" si="29"/>
        <v>0.67891223688588187</v>
      </c>
      <c r="AH57" s="28">
        <f>IF(Riskregister!$E$9="",0,COUNTIF(BJ$4:BJ$53,"&lt;"&amp;AF57)*IF(AG57&lt;0.5,Riskregister!$K$9+(Riskregister!$L$9-Riskregister!$K$9)*SQRT(AG57/2),Riskregister!$L$9-(Riskregister!$L$9-Riskregister!$K$9)*SQRT((1-AG57)/2)))</f>
        <v>0</v>
      </c>
      <c r="AI57" s="28">
        <f t="shared" ca="1" si="30"/>
        <v>7.691078708397181E-2</v>
      </c>
      <c r="AJ57" s="28">
        <f t="shared" ca="1" si="30"/>
        <v>0.89972621939221942</v>
      </c>
      <c r="AK57" s="28">
        <f>IF(Riskregister!$E$10="",0,COUNTIF(BK$4:BK$53,"&lt;"&amp;AI57)*IF(AJ57&lt;0.5,Riskregister!$K$10+(Riskregister!$L$10-Riskregister!$K$10)*SQRT(AJ57/2),Riskregister!$L$10-(Riskregister!$L$10-Riskregister!$K$10)*SQRT((1-AJ57)/2)))</f>
        <v>0</v>
      </c>
      <c r="AL57" s="28">
        <f t="shared" ca="1" si="31"/>
        <v>0.89767998210726907</v>
      </c>
      <c r="AM57" s="28">
        <f t="shared" ca="1" si="31"/>
        <v>0.39052323052211735</v>
      </c>
      <c r="AN57" s="28">
        <f>IF(Riskregister!$E$11="",0,COUNTIF(BL$4:BL$53,"&lt;"&amp;AL57)*IF(AM57&lt;0.5,Riskregister!$K$11+(Riskregister!$L$11-Riskregister!$K$11)*SQRT(AM57/2),Riskregister!$L$11-(Riskregister!$L$11-Riskregister!$K$11)*SQRT((1-AM57)/2)))</f>
        <v>0</v>
      </c>
      <c r="AO57" s="28">
        <f t="shared" ca="1" si="32"/>
        <v>0.75621783932726772</v>
      </c>
      <c r="AP57" s="28">
        <f t="shared" ca="1" si="32"/>
        <v>0.8830643806604449</v>
      </c>
      <c r="AQ57" s="28">
        <f>IF(Riskregister!$E$12="",0,COUNTIF(BM$4:BM$53,"&lt;"&amp;AO57)*IF(AP57&lt;0.5,Riskregister!$K$12+(Riskregister!$L$12-Riskregister!$K$12)*SQRT(AP57/2),Riskregister!$L$12-(Riskregister!$L$12-Riskregister!$K$12)*SQRT((1-AP57)/2)))</f>
        <v>0</v>
      </c>
      <c r="AR57" s="28">
        <f t="shared" ca="1" si="33"/>
        <v>0.50204029283740548</v>
      </c>
      <c r="AS57" s="28">
        <f t="shared" ca="1" si="33"/>
        <v>0.36733007751161184</v>
      </c>
      <c r="AT57" s="28">
        <f>IF(Riskregister!$E$13="",0,COUNTIF(BN$4:BN$53,"&lt;"&amp;AR57)*IF(AS57&lt;0.5,Riskregister!$K$13+(Riskregister!$L$13-Riskregister!$K$13)*SQRT(AS57/2),Riskregister!$L$13-(Riskregister!$L$13-Riskregister!$K$13)*SQRT((1-AS57)/2)))</f>
        <v>0</v>
      </c>
      <c r="AU57" s="28">
        <f t="shared" ca="1" si="34"/>
        <v>1.2527868217535043E-2</v>
      </c>
      <c r="AV57" s="28">
        <f t="shared" ca="1" si="34"/>
        <v>0.35934514793836636</v>
      </c>
      <c r="AW57" s="28">
        <f>IF(Riskregister!$E$14="",0,COUNTIF(BO$4:BO$53,"&lt;"&amp;AU57)*IF(AV57&lt;0.5,Riskregister!$K$14+(Riskregister!$L$14-Riskregister!$K$14)*SQRT(AV57/2),Riskregister!$L$14-(Riskregister!$L$14-Riskregister!$K$14)*SQRT((1-AV57)/2)))</f>
        <v>0</v>
      </c>
      <c r="AX57" s="28">
        <f t="shared" ca="1" si="35"/>
        <v>0.14351733421143587</v>
      </c>
      <c r="AY57" s="28">
        <f t="shared" ca="1" si="35"/>
        <v>0.37623575735191417</v>
      </c>
      <c r="AZ57" s="28">
        <f>IF(Riskregister!$E$15="",0,COUNTIF(BP$4:BP$53,"&lt;"&amp;AX57)*IF(AY57&lt;0.5,Riskregister!$K$15+(Riskregister!$L$15-Riskregister!$K$15)*SQRT(AY57/2),Riskregister!$L$15-(Riskregister!$L$15-Riskregister!$K$15)*SQRT((1-AY57)/2)))</f>
        <v>0</v>
      </c>
      <c r="BA57" s="28">
        <f t="shared" ca="1" si="36"/>
        <v>0.56237481018734736</v>
      </c>
      <c r="BB57" s="28">
        <f t="shared" ca="1" si="36"/>
        <v>0.9543805660220348</v>
      </c>
      <c r="BC57" s="28">
        <f>IF(Riskregister!$E$16="",0,COUNTIF(BQ$4:BQ$53,"&lt;"&amp;BA57)*IF(BB57&lt;0.5,Riskregister!$K$16+(Riskregister!$L$16-Riskregister!$K$16)*SQRT(BB57/2),Riskregister!$L$16-(Riskregister!$L$16-Riskregister!$K$16)*SQRT((1-BB57)/2)))</f>
        <v>0</v>
      </c>
      <c r="BD57" s="28">
        <f t="shared" ca="1" si="12"/>
        <v>0</v>
      </c>
    </row>
    <row r="58" spans="2:69" ht="15" customHeight="1" x14ac:dyDescent="0.35">
      <c r="B58" s="37" t="str">
        <f>IF(Riskregister!B11="","",Riskregister!B11)</f>
        <v/>
      </c>
      <c r="C58" s="38">
        <f>AVERAGE(AN4:AN2003)</f>
        <v>0</v>
      </c>
      <c r="F58" s="38">
        <f>_xlfn.PERCENTILE.INC(AN4:AN2003,0.95)</f>
        <v>0</v>
      </c>
      <c r="T58" s="28">
        <f t="shared" ca="1" si="25"/>
        <v>0.71744210721734114</v>
      </c>
      <c r="U58" s="28">
        <f t="shared" ca="1" si="25"/>
        <v>0.35347746465311614</v>
      </c>
      <c r="V58" s="28">
        <f ca="1">IF(Riskregister!$E$5="",0,COUNTIF(BF$4:BF$53,"&lt;"&amp;T58)*IF(U58&lt;0.5,Riskregister!$K$5+(Riskregister!$L$5-Riskregister!$K$5)*SQRT(U58/2),Riskregister!$L$5-(Riskregister!$L$5-Riskregister!$K$5)*SQRT((1-U58)/2)))</f>
        <v>339181.37671591248</v>
      </c>
      <c r="W58" s="28">
        <f t="shared" ca="1" si="26"/>
        <v>0.25998447335223307</v>
      </c>
      <c r="X58" s="28">
        <f t="shared" ca="1" si="26"/>
        <v>7.2919966235042599E-2</v>
      </c>
      <c r="Y58" s="28">
        <f ca="1">IF(Riskregister!$E$6="",0,COUNTIF(BG$4:BG$53,"&lt;"&amp;W58)*IF(X58&lt;0.5,Riskregister!$K$6+(Riskregister!$L$6-Riskregister!$K$6)*SQRT(X58/2),Riskregister!$L$6-(Riskregister!$L$6-Riskregister!$K$6)*SQRT((1-X58)/2)))</f>
        <v>0</v>
      </c>
      <c r="Z58" s="28">
        <f t="shared" ca="1" si="27"/>
        <v>0.68125733139596334</v>
      </c>
      <c r="AA58" s="28">
        <f t="shared" ca="1" si="27"/>
        <v>0.39669896328661514</v>
      </c>
      <c r="AB58" s="28">
        <f ca="1">IF(Riskregister!$E$7="",0,COUNTIF(BH$4:BH$53,"&lt;"&amp;Z58)*IF(AA58&lt;0.5,Riskregister!$K$7+(Riskregister!$L$7-Riskregister!$K$7)*SQRT(AA58/2),Riskregister!$L$7-(Riskregister!$L$7-Riskregister!$K$7)*SQRT((1-AA58)/2)))</f>
        <v>0</v>
      </c>
      <c r="AC58" s="28">
        <f t="shared" ca="1" si="28"/>
        <v>0.99205756154305436</v>
      </c>
      <c r="AD58" s="28">
        <f t="shared" ca="1" si="28"/>
        <v>0.27499359823175273</v>
      </c>
      <c r="AE58" s="28">
        <f ca="1">IF(Riskregister!$E$8="",0,COUNTIF(BI$4:BI$53,"&lt;"&amp;AC58)*IF(AD58&lt;0.5,Riskregister!$K$8+(Riskregister!$L$8-Riskregister!$K$8)*SQRT(AD58/2),Riskregister!$L$8-(Riskregister!$L$8-Riskregister!$K$8)*SQRT((1-AD58)/2)))</f>
        <v>2042786.3588144444</v>
      </c>
      <c r="AF58" s="28">
        <f t="shared" ca="1" si="29"/>
        <v>0.30328768406531359</v>
      </c>
      <c r="AG58" s="28">
        <f t="shared" ca="1" si="29"/>
        <v>0.31627659072173742</v>
      </c>
      <c r="AH58" s="28">
        <f>IF(Riskregister!$E$9="",0,COUNTIF(BJ$4:BJ$53,"&lt;"&amp;AF58)*IF(AG58&lt;0.5,Riskregister!$K$9+(Riskregister!$L$9-Riskregister!$K$9)*SQRT(AG58/2),Riskregister!$L$9-(Riskregister!$L$9-Riskregister!$K$9)*SQRT((1-AG58)/2)))</f>
        <v>0</v>
      </c>
      <c r="AI58" s="28">
        <f t="shared" ca="1" si="30"/>
        <v>0.73670261785717128</v>
      </c>
      <c r="AJ58" s="28">
        <f t="shared" ca="1" si="30"/>
        <v>0.4970603681366812</v>
      </c>
      <c r="AK58" s="28">
        <f>IF(Riskregister!$E$10="",0,COUNTIF(BK$4:BK$53,"&lt;"&amp;AI58)*IF(AJ58&lt;0.5,Riskregister!$K$10+(Riskregister!$L$10-Riskregister!$K$10)*SQRT(AJ58/2),Riskregister!$L$10-(Riskregister!$L$10-Riskregister!$K$10)*SQRT((1-AJ58)/2)))</f>
        <v>0</v>
      </c>
      <c r="AL58" s="28">
        <f t="shared" ca="1" si="31"/>
        <v>0.38664122110924382</v>
      </c>
      <c r="AM58" s="28">
        <f t="shared" ca="1" si="31"/>
        <v>0.81553192783066375</v>
      </c>
      <c r="AN58" s="28">
        <f>IF(Riskregister!$E$11="",0,COUNTIF(BL$4:BL$53,"&lt;"&amp;AL58)*IF(AM58&lt;0.5,Riskregister!$K$11+(Riskregister!$L$11-Riskregister!$K$11)*SQRT(AM58/2),Riskregister!$L$11-(Riskregister!$L$11-Riskregister!$K$11)*SQRT((1-AM58)/2)))</f>
        <v>0</v>
      </c>
      <c r="AO58" s="28">
        <f t="shared" ca="1" si="32"/>
        <v>0.22950694853138864</v>
      </c>
      <c r="AP58" s="28">
        <f t="shared" ca="1" si="32"/>
        <v>0.15809451273852104</v>
      </c>
      <c r="AQ58" s="28">
        <f>IF(Riskregister!$E$12="",0,COUNTIF(BM$4:BM$53,"&lt;"&amp;AO58)*IF(AP58&lt;0.5,Riskregister!$K$12+(Riskregister!$L$12-Riskregister!$K$12)*SQRT(AP58/2),Riskregister!$L$12-(Riskregister!$L$12-Riskregister!$K$12)*SQRT((1-AP58)/2)))</f>
        <v>0</v>
      </c>
      <c r="AR58" s="28">
        <f t="shared" ca="1" si="33"/>
        <v>3.0445286599882104E-2</v>
      </c>
      <c r="AS58" s="28">
        <f t="shared" ca="1" si="33"/>
        <v>0.97851387566107784</v>
      </c>
      <c r="AT58" s="28">
        <f>IF(Riskregister!$E$13="",0,COUNTIF(BN$4:BN$53,"&lt;"&amp;AR58)*IF(AS58&lt;0.5,Riskregister!$K$13+(Riskregister!$L$13-Riskregister!$K$13)*SQRT(AS58/2),Riskregister!$L$13-(Riskregister!$L$13-Riskregister!$K$13)*SQRT((1-AS58)/2)))</f>
        <v>0</v>
      </c>
      <c r="AU58" s="28">
        <f t="shared" ca="1" si="34"/>
        <v>0.60079335882335505</v>
      </c>
      <c r="AV58" s="28">
        <f t="shared" ca="1" si="34"/>
        <v>5.40680604229683E-2</v>
      </c>
      <c r="AW58" s="28">
        <f>IF(Riskregister!$E$14="",0,COUNTIF(BO$4:BO$53,"&lt;"&amp;AU58)*IF(AV58&lt;0.5,Riskregister!$K$14+(Riskregister!$L$14-Riskregister!$K$14)*SQRT(AV58/2),Riskregister!$L$14-(Riskregister!$L$14-Riskregister!$K$14)*SQRT((1-AV58)/2)))</f>
        <v>0</v>
      </c>
      <c r="AX58" s="28">
        <f t="shared" ca="1" si="35"/>
        <v>0.59204976208693505</v>
      </c>
      <c r="AY58" s="28">
        <f t="shared" ca="1" si="35"/>
        <v>0.77515018693899163</v>
      </c>
      <c r="AZ58" s="28">
        <f>IF(Riskregister!$E$15="",0,COUNTIF(BP$4:BP$53,"&lt;"&amp;AX58)*IF(AY58&lt;0.5,Riskregister!$K$15+(Riskregister!$L$15-Riskregister!$K$15)*SQRT(AY58/2),Riskregister!$L$15-(Riskregister!$L$15-Riskregister!$K$15)*SQRT((1-AY58)/2)))</f>
        <v>0</v>
      </c>
      <c r="BA58" s="28">
        <f t="shared" ca="1" si="36"/>
        <v>0.61309592140826563</v>
      </c>
      <c r="BB58" s="28">
        <f t="shared" ca="1" si="36"/>
        <v>0.40234341993982958</v>
      </c>
      <c r="BC58" s="28">
        <f>IF(Riskregister!$E$16="",0,COUNTIF(BQ$4:BQ$53,"&lt;"&amp;BA58)*IF(BB58&lt;0.5,Riskregister!$K$16+(Riskregister!$L$16-Riskregister!$K$16)*SQRT(BB58/2),Riskregister!$L$16-(Riskregister!$L$16-Riskregister!$K$16)*SQRT((1-BB58)/2)))</f>
        <v>0</v>
      </c>
      <c r="BD58" s="28">
        <f t="shared" ca="1" si="12"/>
        <v>2381967.7355303569</v>
      </c>
    </row>
    <row r="59" spans="2:69" ht="15" customHeight="1" x14ac:dyDescent="0.35">
      <c r="B59" s="35" t="str">
        <f>IF(Riskregister!B12="","",Riskregister!B12)</f>
        <v/>
      </c>
      <c r="C59" s="39">
        <f>AVERAGE(AQ4:AQ2003)</f>
        <v>0</v>
      </c>
      <c r="F59" s="39">
        <f>_xlfn.PERCENTILE.INC(AQ4:AQ2003,0.95)</f>
        <v>0</v>
      </c>
      <c r="T59" s="28">
        <f t="shared" ca="1" si="25"/>
        <v>0.67315034038357602</v>
      </c>
      <c r="U59" s="28">
        <f t="shared" ca="1" si="25"/>
        <v>0.81550968869028906</v>
      </c>
      <c r="V59" s="28">
        <f ca="1">IF(Riskregister!$E$5="",0,COUNTIF(BF$4:BF$53,"&lt;"&amp;T59)*IF(U59&lt;0.5,Riskregister!$K$5+(Riskregister!$L$5-Riskregister!$K$5)*SQRT(U59/2),Riskregister!$L$5-(Riskregister!$L$5-Riskregister!$K$5)*SQRT((1-U59)/2)))</f>
        <v>463326.50578803429</v>
      </c>
      <c r="W59" s="28">
        <f t="shared" ca="1" si="26"/>
        <v>0.30752257903602331</v>
      </c>
      <c r="X59" s="28">
        <f t="shared" ca="1" si="26"/>
        <v>0.87399892901192666</v>
      </c>
      <c r="Y59" s="28">
        <f ca="1">IF(Riskregister!$E$6="",0,COUNTIF(BG$4:BG$53,"&lt;"&amp;W59)*IF(X59&lt;0.5,Riskregister!$K$6+(Riskregister!$L$6-Riskregister!$K$6)*SQRT(X59/2),Riskregister!$L$6-(Riskregister!$L$6-Riskregister!$K$6)*SQRT((1-X59)/2)))</f>
        <v>0</v>
      </c>
      <c r="Z59" s="28">
        <f t="shared" ca="1" si="27"/>
        <v>0.27535863576374531</v>
      </c>
      <c r="AA59" s="28">
        <f t="shared" ca="1" si="27"/>
        <v>0.92176072653827823</v>
      </c>
      <c r="AB59" s="28">
        <f ca="1">IF(Riskregister!$E$7="",0,COUNTIF(BH$4:BH$53,"&lt;"&amp;Z59)*IF(AA59&lt;0.5,Riskregister!$K$7+(Riskregister!$L$7-Riskregister!$K$7)*SQRT(AA59/2),Riskregister!$L$7-(Riskregister!$L$7-Riskregister!$K$7)*SQRT((1-AA59)/2)))</f>
        <v>0</v>
      </c>
      <c r="AC59" s="28">
        <f t="shared" ca="1" si="28"/>
        <v>0.43560621819044942</v>
      </c>
      <c r="AD59" s="28">
        <f t="shared" ca="1" si="28"/>
        <v>0.8926620677196726</v>
      </c>
      <c r="AE59" s="28">
        <f ca="1">IF(Riskregister!$E$8="",0,COUNTIF(BI$4:BI$53,"&lt;"&amp;AC59)*IF(AD59&lt;0.5,Riskregister!$K$8+(Riskregister!$L$8-Riskregister!$K$8)*SQRT(AD59/2),Riskregister!$L$8-(Riskregister!$L$8-Riskregister!$K$8)*SQRT((1-AD59)/2)))</f>
        <v>0</v>
      </c>
      <c r="AF59" s="28">
        <f t="shared" ca="1" si="29"/>
        <v>4.1197916330839579E-3</v>
      </c>
      <c r="AG59" s="28">
        <f t="shared" ca="1" si="29"/>
        <v>0.759805095275634</v>
      </c>
      <c r="AH59" s="28">
        <f>IF(Riskregister!$E$9="",0,COUNTIF(BJ$4:BJ$53,"&lt;"&amp;AF59)*IF(AG59&lt;0.5,Riskregister!$K$9+(Riskregister!$L$9-Riskregister!$K$9)*SQRT(AG59/2),Riskregister!$L$9-(Riskregister!$L$9-Riskregister!$K$9)*SQRT((1-AG59)/2)))</f>
        <v>0</v>
      </c>
      <c r="AI59" s="28">
        <f t="shared" ca="1" si="30"/>
        <v>0.27216835528066918</v>
      </c>
      <c r="AJ59" s="28">
        <f t="shared" ca="1" si="30"/>
        <v>0.3444559586557131</v>
      </c>
      <c r="AK59" s="28">
        <f>IF(Riskregister!$E$10="",0,COUNTIF(BK$4:BK$53,"&lt;"&amp;AI59)*IF(AJ59&lt;0.5,Riskregister!$K$10+(Riskregister!$L$10-Riskregister!$K$10)*SQRT(AJ59/2),Riskregister!$L$10-(Riskregister!$L$10-Riskregister!$K$10)*SQRT((1-AJ59)/2)))</f>
        <v>0</v>
      </c>
      <c r="AL59" s="28">
        <f t="shared" ca="1" si="31"/>
        <v>0.52218643247181162</v>
      </c>
      <c r="AM59" s="28">
        <f t="shared" ca="1" si="31"/>
        <v>0.72851194962748611</v>
      </c>
      <c r="AN59" s="28">
        <f>IF(Riskregister!$E$11="",0,COUNTIF(BL$4:BL$53,"&lt;"&amp;AL59)*IF(AM59&lt;0.5,Riskregister!$K$11+(Riskregister!$L$11-Riskregister!$K$11)*SQRT(AM59/2),Riskregister!$L$11-(Riskregister!$L$11-Riskregister!$K$11)*SQRT((1-AM59)/2)))</f>
        <v>0</v>
      </c>
      <c r="AO59" s="28">
        <f t="shared" ca="1" si="32"/>
        <v>0.43854389940900873</v>
      </c>
      <c r="AP59" s="28">
        <f t="shared" ca="1" si="32"/>
        <v>0.16157635619372135</v>
      </c>
      <c r="AQ59" s="28">
        <f>IF(Riskregister!$E$12="",0,COUNTIF(BM$4:BM$53,"&lt;"&amp;AO59)*IF(AP59&lt;0.5,Riskregister!$K$12+(Riskregister!$L$12-Riskregister!$K$12)*SQRT(AP59/2),Riskregister!$L$12-(Riskregister!$L$12-Riskregister!$K$12)*SQRT((1-AP59)/2)))</f>
        <v>0</v>
      </c>
      <c r="AR59" s="28">
        <f t="shared" ca="1" si="33"/>
        <v>0.51963543890591335</v>
      </c>
      <c r="AS59" s="28">
        <f t="shared" ca="1" si="33"/>
        <v>0.73197362924811848</v>
      </c>
      <c r="AT59" s="28">
        <f>IF(Riskregister!$E$13="",0,COUNTIF(BN$4:BN$53,"&lt;"&amp;AR59)*IF(AS59&lt;0.5,Riskregister!$K$13+(Riskregister!$L$13-Riskregister!$K$13)*SQRT(AS59/2),Riskregister!$L$13-(Riskregister!$L$13-Riskregister!$K$13)*SQRT((1-AS59)/2)))</f>
        <v>0</v>
      </c>
      <c r="AU59" s="28">
        <f t="shared" ca="1" si="34"/>
        <v>0.8146507514045912</v>
      </c>
      <c r="AV59" s="28">
        <f t="shared" ca="1" si="34"/>
        <v>0.20243039246121641</v>
      </c>
      <c r="AW59" s="28">
        <f>IF(Riskregister!$E$14="",0,COUNTIF(BO$4:BO$53,"&lt;"&amp;AU59)*IF(AV59&lt;0.5,Riskregister!$K$14+(Riskregister!$L$14-Riskregister!$K$14)*SQRT(AV59/2),Riskregister!$L$14-(Riskregister!$L$14-Riskregister!$K$14)*SQRT((1-AV59)/2)))</f>
        <v>0</v>
      </c>
      <c r="AX59" s="28">
        <f t="shared" ca="1" si="35"/>
        <v>0.71274055551535276</v>
      </c>
      <c r="AY59" s="28">
        <f t="shared" ca="1" si="35"/>
        <v>0.19711474599735201</v>
      </c>
      <c r="AZ59" s="28">
        <f>IF(Riskregister!$E$15="",0,COUNTIF(BP$4:BP$53,"&lt;"&amp;AX59)*IF(AY59&lt;0.5,Riskregister!$K$15+(Riskregister!$L$15-Riskregister!$K$15)*SQRT(AY59/2),Riskregister!$L$15-(Riskregister!$L$15-Riskregister!$K$15)*SQRT((1-AY59)/2)))</f>
        <v>0</v>
      </c>
      <c r="BA59" s="28">
        <f t="shared" ca="1" si="36"/>
        <v>0.86523684944982659</v>
      </c>
      <c r="BB59" s="28">
        <f t="shared" ca="1" si="36"/>
        <v>0.75401220526922708</v>
      </c>
      <c r="BC59" s="28">
        <f>IF(Riskregister!$E$16="",0,COUNTIF(BQ$4:BQ$53,"&lt;"&amp;BA59)*IF(BB59&lt;0.5,Riskregister!$K$16+(Riskregister!$L$16-Riskregister!$K$16)*SQRT(BB59/2),Riskregister!$L$16-(Riskregister!$L$16-Riskregister!$K$16)*SQRT((1-BB59)/2)))</f>
        <v>0</v>
      </c>
      <c r="BD59" s="28">
        <f t="shared" ca="1" si="12"/>
        <v>463326.50578803429</v>
      </c>
    </row>
    <row r="60" spans="2:69" ht="15" customHeight="1" x14ac:dyDescent="0.35">
      <c r="B60" s="37" t="str">
        <f>IF(Riskregister!B13="","",Riskregister!B13)</f>
        <v/>
      </c>
      <c r="C60" s="38">
        <f>AVERAGE(AT4:AT2003)</f>
        <v>0</v>
      </c>
      <c r="F60" s="38">
        <f>_xlfn.PERCENTILE.INC(AT4:AT2003,0.95)</f>
        <v>0</v>
      </c>
      <c r="T60" s="28">
        <f t="shared" ca="1" si="25"/>
        <v>0.51107287302058757</v>
      </c>
      <c r="U60" s="28">
        <f t="shared" ca="1" si="25"/>
        <v>0.74236484833966376</v>
      </c>
      <c r="V60" s="28">
        <f ca="1">IF(Riskregister!$E$5="",0,COUNTIF(BF$4:BF$53,"&lt;"&amp;T60)*IF(U60&lt;0.5,Riskregister!$K$5+(Riskregister!$L$5-Riskregister!$K$5)*SQRT(U60/2),Riskregister!$L$5-(Riskregister!$L$5-Riskregister!$K$5)*SQRT((1-U60)/2)))</f>
        <v>0</v>
      </c>
      <c r="W60" s="28">
        <f t="shared" ca="1" si="26"/>
        <v>0.65892736409620389</v>
      </c>
      <c r="X60" s="28">
        <f t="shared" ca="1" si="26"/>
        <v>0.48499779075335825</v>
      </c>
      <c r="Y60" s="28">
        <f ca="1">IF(Riskregister!$E$6="",0,COUNTIF(BG$4:BG$53,"&lt;"&amp;W60)*IF(X60&lt;0.5,Riskregister!$K$6+(Riskregister!$L$6-Riskregister!$K$6)*SQRT(X60/2),Riskregister!$L$6-(Riskregister!$L$6-Riskregister!$K$6)*SQRT((1-X60)/2)))</f>
        <v>1086395.1833242555</v>
      </c>
      <c r="Z60" s="28">
        <f t="shared" ca="1" si="27"/>
        <v>0.2206825571667097</v>
      </c>
      <c r="AA60" s="28">
        <f t="shared" ca="1" si="27"/>
        <v>0.65027127266853524</v>
      </c>
      <c r="AB60" s="28">
        <f ca="1">IF(Riskregister!$E$7="",0,COUNTIF(BH$4:BH$53,"&lt;"&amp;Z60)*IF(AA60&lt;0.5,Riskregister!$K$7+(Riskregister!$L$7-Riskregister!$K$7)*SQRT(AA60/2),Riskregister!$L$7-(Riskregister!$L$7-Riskregister!$K$7)*SQRT((1-AA60)/2)))</f>
        <v>0</v>
      </c>
      <c r="AC60" s="28">
        <f t="shared" ca="1" si="28"/>
        <v>0.19359125167926394</v>
      </c>
      <c r="AD60" s="28">
        <f t="shared" ca="1" si="28"/>
        <v>0.62388785219379828</v>
      </c>
      <c r="AE60" s="28">
        <f ca="1">IF(Riskregister!$E$8="",0,COUNTIF(BI$4:BI$53,"&lt;"&amp;AC60)*IF(AD60&lt;0.5,Riskregister!$K$8+(Riskregister!$L$8-Riskregister!$K$8)*SQRT(AD60/2),Riskregister!$L$8-(Riskregister!$L$8-Riskregister!$K$8)*SQRT((1-AD60)/2)))</f>
        <v>0</v>
      </c>
      <c r="AF60" s="28">
        <f t="shared" ca="1" si="29"/>
        <v>0.80463584581825331</v>
      </c>
      <c r="AG60" s="28">
        <f t="shared" ca="1" si="29"/>
        <v>0.21323003696346798</v>
      </c>
      <c r="AH60" s="28">
        <f>IF(Riskregister!$E$9="",0,COUNTIF(BJ$4:BJ$53,"&lt;"&amp;AF60)*IF(AG60&lt;0.5,Riskregister!$K$9+(Riskregister!$L$9-Riskregister!$K$9)*SQRT(AG60/2),Riskregister!$L$9-(Riskregister!$L$9-Riskregister!$K$9)*SQRT((1-AG60)/2)))</f>
        <v>0</v>
      </c>
      <c r="AI60" s="28">
        <f t="shared" ca="1" si="30"/>
        <v>0.63215954898297222</v>
      </c>
      <c r="AJ60" s="28">
        <f t="shared" ca="1" si="30"/>
        <v>0.52636525260622002</v>
      </c>
      <c r="AK60" s="28">
        <f>IF(Riskregister!$E$10="",0,COUNTIF(BK$4:BK$53,"&lt;"&amp;AI60)*IF(AJ60&lt;0.5,Riskregister!$K$10+(Riskregister!$L$10-Riskregister!$K$10)*SQRT(AJ60/2),Riskregister!$L$10-(Riskregister!$L$10-Riskregister!$K$10)*SQRT((1-AJ60)/2)))</f>
        <v>0</v>
      </c>
      <c r="AL60" s="28">
        <f t="shared" ca="1" si="31"/>
        <v>0.28442834142105633</v>
      </c>
      <c r="AM60" s="28">
        <f t="shared" ca="1" si="31"/>
        <v>0.86110869991327332</v>
      </c>
      <c r="AN60" s="28">
        <f>IF(Riskregister!$E$11="",0,COUNTIF(BL$4:BL$53,"&lt;"&amp;AL60)*IF(AM60&lt;0.5,Riskregister!$K$11+(Riskregister!$L$11-Riskregister!$K$11)*SQRT(AM60/2),Riskregister!$L$11-(Riskregister!$L$11-Riskregister!$K$11)*SQRT((1-AM60)/2)))</f>
        <v>0</v>
      </c>
      <c r="AO60" s="28">
        <f t="shared" ca="1" si="32"/>
        <v>0.1605565092498128</v>
      </c>
      <c r="AP60" s="28">
        <f t="shared" ca="1" si="32"/>
        <v>0.13816654050268595</v>
      </c>
      <c r="AQ60" s="28">
        <f>IF(Riskregister!$E$12="",0,COUNTIF(BM$4:BM$53,"&lt;"&amp;AO60)*IF(AP60&lt;0.5,Riskregister!$K$12+(Riskregister!$L$12-Riskregister!$K$12)*SQRT(AP60/2),Riskregister!$L$12-(Riskregister!$L$12-Riskregister!$K$12)*SQRT((1-AP60)/2)))</f>
        <v>0</v>
      </c>
      <c r="AR60" s="28">
        <f t="shared" ca="1" si="33"/>
        <v>0.28150025343718377</v>
      </c>
      <c r="AS60" s="28">
        <f t="shared" ca="1" si="33"/>
        <v>0.80136180045775496</v>
      </c>
      <c r="AT60" s="28">
        <f>IF(Riskregister!$E$13="",0,COUNTIF(BN$4:BN$53,"&lt;"&amp;AR60)*IF(AS60&lt;0.5,Riskregister!$K$13+(Riskregister!$L$13-Riskregister!$K$13)*SQRT(AS60/2),Riskregister!$L$13-(Riskregister!$L$13-Riskregister!$K$13)*SQRT((1-AS60)/2)))</f>
        <v>0</v>
      </c>
      <c r="AU60" s="28">
        <f t="shared" ca="1" si="34"/>
        <v>0.20823205632249109</v>
      </c>
      <c r="AV60" s="28">
        <f t="shared" ca="1" si="34"/>
        <v>0.80546563444685393</v>
      </c>
      <c r="AW60" s="28">
        <f>IF(Riskregister!$E$14="",0,COUNTIF(BO$4:BO$53,"&lt;"&amp;AU60)*IF(AV60&lt;0.5,Riskregister!$K$14+(Riskregister!$L$14-Riskregister!$K$14)*SQRT(AV60/2),Riskregister!$L$14-(Riskregister!$L$14-Riskregister!$K$14)*SQRT((1-AV60)/2)))</f>
        <v>0</v>
      </c>
      <c r="AX60" s="28">
        <f t="shared" ca="1" si="35"/>
        <v>0.7592327824188797</v>
      </c>
      <c r="AY60" s="28">
        <f t="shared" ca="1" si="35"/>
        <v>0.5315159979694859</v>
      </c>
      <c r="AZ60" s="28">
        <f>IF(Riskregister!$E$15="",0,COUNTIF(BP$4:BP$53,"&lt;"&amp;AX60)*IF(AY60&lt;0.5,Riskregister!$K$15+(Riskregister!$L$15-Riskregister!$K$15)*SQRT(AY60/2),Riskregister!$L$15-(Riskregister!$L$15-Riskregister!$K$15)*SQRT((1-AY60)/2)))</f>
        <v>0</v>
      </c>
      <c r="BA60" s="28">
        <f t="shared" ca="1" si="36"/>
        <v>0.13869062178234737</v>
      </c>
      <c r="BB60" s="28">
        <f t="shared" ca="1" si="36"/>
        <v>0.67974772969798425</v>
      </c>
      <c r="BC60" s="28">
        <f>IF(Riskregister!$E$16="",0,COUNTIF(BQ$4:BQ$53,"&lt;"&amp;BA60)*IF(BB60&lt;0.5,Riskregister!$K$16+(Riskregister!$L$16-Riskregister!$K$16)*SQRT(BB60/2),Riskregister!$L$16-(Riskregister!$L$16-Riskregister!$K$16)*SQRT((1-BB60)/2)))</f>
        <v>0</v>
      </c>
      <c r="BD60" s="28">
        <f t="shared" ca="1" si="12"/>
        <v>1086395.1833242555</v>
      </c>
    </row>
    <row r="61" spans="2:69" ht="15" customHeight="1" x14ac:dyDescent="0.35">
      <c r="B61" s="35" t="str">
        <f>IF(Riskregister!B14="","",Riskregister!B14)</f>
        <v/>
      </c>
      <c r="C61" s="39">
        <f>AVERAGE(AW4:AW2003)</f>
        <v>0</v>
      </c>
      <c r="F61" s="39">
        <f>_xlfn.PERCENTILE.INC(AW4:AW2003,0.95)</f>
        <v>0</v>
      </c>
      <c r="T61" s="28">
        <f t="shared" ca="1" si="25"/>
        <v>0.37783034869796317</v>
      </c>
      <c r="U61" s="28">
        <f t="shared" ca="1" si="25"/>
        <v>0.96005711499095958</v>
      </c>
      <c r="V61" s="28">
        <f ca="1">IF(Riskregister!$E$5="",0,COUNTIF(BF$4:BF$53,"&lt;"&amp;T61)*IF(U61&lt;0.5,Riskregister!$K$5+(Riskregister!$L$5-Riskregister!$K$5)*SQRT(U61/2),Riskregister!$L$5-(Riskregister!$L$5-Riskregister!$K$5)*SQRT((1-U61)/2)))</f>
        <v>0</v>
      </c>
      <c r="W61" s="28">
        <f t="shared" ca="1" si="26"/>
        <v>8.8523173667002242E-3</v>
      </c>
      <c r="X61" s="28">
        <f t="shared" ca="1" si="26"/>
        <v>4.4956911294673496E-3</v>
      </c>
      <c r="Y61" s="28">
        <f ca="1">IF(Riskregister!$E$6="",0,COUNTIF(BG$4:BG$53,"&lt;"&amp;W61)*IF(X61&lt;0.5,Riskregister!$K$6+(Riskregister!$L$6-Riskregister!$K$6)*SQRT(X61/2),Riskregister!$L$6-(Riskregister!$L$6-Riskregister!$K$6)*SQRT((1-X61)/2)))</f>
        <v>0</v>
      </c>
      <c r="Z61" s="28">
        <f t="shared" ca="1" si="27"/>
        <v>0.15136596536571323</v>
      </c>
      <c r="AA61" s="28">
        <f t="shared" ca="1" si="27"/>
        <v>0.36826047541690821</v>
      </c>
      <c r="AB61" s="28">
        <f ca="1">IF(Riskregister!$E$7="",0,COUNTIF(BH$4:BH$53,"&lt;"&amp;Z61)*IF(AA61&lt;0.5,Riskregister!$K$7+(Riskregister!$L$7-Riskregister!$K$7)*SQRT(AA61/2),Riskregister!$L$7-(Riskregister!$L$7-Riskregister!$K$7)*SQRT((1-AA61)/2)))</f>
        <v>0</v>
      </c>
      <c r="AC61" s="28">
        <f t="shared" ca="1" si="28"/>
        <v>0.36884521031356743</v>
      </c>
      <c r="AD61" s="28">
        <f t="shared" ca="1" si="28"/>
        <v>0.86247660627647926</v>
      </c>
      <c r="AE61" s="28">
        <f ca="1">IF(Riskregister!$E$8="",0,COUNTIF(BI$4:BI$53,"&lt;"&amp;AC61)*IF(AD61&lt;0.5,Riskregister!$K$8+(Riskregister!$L$8-Riskregister!$K$8)*SQRT(AD61/2),Riskregister!$L$8-(Riskregister!$L$8-Riskregister!$K$8)*SQRT((1-AD61)/2)))</f>
        <v>0</v>
      </c>
      <c r="AF61" s="28">
        <f t="shared" ca="1" si="29"/>
        <v>0.796179123942374</v>
      </c>
      <c r="AG61" s="28">
        <f t="shared" ca="1" si="29"/>
        <v>0.16519849708910828</v>
      </c>
      <c r="AH61" s="28">
        <f>IF(Riskregister!$E$9="",0,COUNTIF(BJ$4:BJ$53,"&lt;"&amp;AF61)*IF(AG61&lt;0.5,Riskregister!$K$9+(Riskregister!$L$9-Riskregister!$K$9)*SQRT(AG61/2),Riskregister!$L$9-(Riskregister!$L$9-Riskregister!$K$9)*SQRT((1-AG61)/2)))</f>
        <v>0</v>
      </c>
      <c r="AI61" s="28">
        <f t="shared" ca="1" si="30"/>
        <v>4.8476605733119627E-2</v>
      </c>
      <c r="AJ61" s="28">
        <f t="shared" ca="1" si="30"/>
        <v>0.41610357515959195</v>
      </c>
      <c r="AK61" s="28">
        <f>IF(Riskregister!$E$10="",0,COUNTIF(BK$4:BK$53,"&lt;"&amp;AI61)*IF(AJ61&lt;0.5,Riskregister!$K$10+(Riskregister!$L$10-Riskregister!$K$10)*SQRT(AJ61/2),Riskregister!$L$10-(Riskregister!$L$10-Riskregister!$K$10)*SQRT((1-AJ61)/2)))</f>
        <v>0</v>
      </c>
      <c r="AL61" s="28">
        <f t="shared" ca="1" si="31"/>
        <v>0.70545735570156898</v>
      </c>
      <c r="AM61" s="28">
        <f t="shared" ca="1" si="31"/>
        <v>7.5495370118151883E-2</v>
      </c>
      <c r="AN61" s="28">
        <f>IF(Riskregister!$E$11="",0,COUNTIF(BL$4:BL$53,"&lt;"&amp;AL61)*IF(AM61&lt;0.5,Riskregister!$K$11+(Riskregister!$L$11-Riskregister!$K$11)*SQRT(AM61/2),Riskregister!$L$11-(Riskregister!$L$11-Riskregister!$K$11)*SQRT((1-AM61)/2)))</f>
        <v>0</v>
      </c>
      <c r="AO61" s="28">
        <f t="shared" ca="1" si="32"/>
        <v>0.79474136262677941</v>
      </c>
      <c r="AP61" s="28">
        <f t="shared" ca="1" si="32"/>
        <v>7.3239608715367832E-2</v>
      </c>
      <c r="AQ61" s="28">
        <f>IF(Riskregister!$E$12="",0,COUNTIF(BM$4:BM$53,"&lt;"&amp;AO61)*IF(AP61&lt;0.5,Riskregister!$K$12+(Riskregister!$L$12-Riskregister!$K$12)*SQRT(AP61/2),Riskregister!$L$12-(Riskregister!$L$12-Riskregister!$K$12)*SQRT((1-AP61)/2)))</f>
        <v>0</v>
      </c>
      <c r="AR61" s="28">
        <f t="shared" ca="1" si="33"/>
        <v>0.22731348611510205</v>
      </c>
      <c r="AS61" s="28">
        <f t="shared" ca="1" si="33"/>
        <v>0.7819857408573061</v>
      </c>
      <c r="AT61" s="28">
        <f>IF(Riskregister!$E$13="",0,COUNTIF(BN$4:BN$53,"&lt;"&amp;AR61)*IF(AS61&lt;0.5,Riskregister!$K$13+(Riskregister!$L$13-Riskregister!$K$13)*SQRT(AS61/2),Riskregister!$L$13-(Riskregister!$L$13-Riskregister!$K$13)*SQRT((1-AS61)/2)))</f>
        <v>0</v>
      </c>
      <c r="AU61" s="28">
        <f t="shared" ca="1" si="34"/>
        <v>0.83367861469986448</v>
      </c>
      <c r="AV61" s="28">
        <f t="shared" ca="1" si="34"/>
        <v>0.90262605774587812</v>
      </c>
      <c r="AW61" s="28">
        <f>IF(Riskregister!$E$14="",0,COUNTIF(BO$4:BO$53,"&lt;"&amp;AU61)*IF(AV61&lt;0.5,Riskregister!$K$14+(Riskregister!$L$14-Riskregister!$K$14)*SQRT(AV61/2),Riskregister!$L$14-(Riskregister!$L$14-Riskregister!$K$14)*SQRT((1-AV61)/2)))</f>
        <v>0</v>
      </c>
      <c r="AX61" s="28">
        <f t="shared" ca="1" si="35"/>
        <v>0.63857466691667908</v>
      </c>
      <c r="AY61" s="28">
        <f t="shared" ca="1" si="35"/>
        <v>0.4151135894548228</v>
      </c>
      <c r="AZ61" s="28">
        <f>IF(Riskregister!$E$15="",0,COUNTIF(BP$4:BP$53,"&lt;"&amp;AX61)*IF(AY61&lt;0.5,Riskregister!$K$15+(Riskregister!$L$15-Riskregister!$K$15)*SQRT(AY61/2),Riskregister!$L$15-(Riskregister!$L$15-Riskregister!$K$15)*SQRT((1-AY61)/2)))</f>
        <v>0</v>
      </c>
      <c r="BA61" s="28">
        <f t="shared" ca="1" si="36"/>
        <v>0.23964345540948628</v>
      </c>
      <c r="BB61" s="28">
        <f t="shared" ca="1" si="36"/>
        <v>0.85300075484941351</v>
      </c>
      <c r="BC61" s="28">
        <f>IF(Riskregister!$E$16="",0,COUNTIF(BQ$4:BQ$53,"&lt;"&amp;BA61)*IF(BB61&lt;0.5,Riskregister!$K$16+(Riskregister!$L$16-Riskregister!$K$16)*SQRT(BB61/2),Riskregister!$L$16-(Riskregister!$L$16-Riskregister!$K$16)*SQRT((1-BB61)/2)))</f>
        <v>0</v>
      </c>
      <c r="BD61" s="28">
        <f t="shared" ca="1" si="12"/>
        <v>0</v>
      </c>
    </row>
    <row r="62" spans="2:69" ht="15" customHeight="1" x14ac:dyDescent="0.35">
      <c r="B62" s="37" t="str">
        <f>IF(Riskregister!B15="","",Riskregister!B15)</f>
        <v/>
      </c>
      <c r="C62" s="38">
        <f>AVERAGE(AZ4:AZ2003)</f>
        <v>0</v>
      </c>
      <c r="F62" s="38">
        <f>_xlfn.PERCENTILE.INC(AZ4:AZ2003,0.95)</f>
        <v>0</v>
      </c>
      <c r="T62" s="28">
        <f t="shared" ca="1" si="25"/>
        <v>6.2495499010548627E-3</v>
      </c>
      <c r="U62" s="28">
        <f t="shared" ca="1" si="25"/>
        <v>0.47073468079353942</v>
      </c>
      <c r="V62" s="28">
        <f ca="1">IF(Riskregister!$E$5="",0,COUNTIF(BF$4:BF$53,"&lt;"&amp;T62)*IF(U62&lt;0.5,Riskregister!$K$5+(Riskregister!$L$5-Riskregister!$K$5)*SQRT(U62/2),Riskregister!$L$5-(Riskregister!$L$5-Riskregister!$K$5)*SQRT((1-U62)/2)))</f>
        <v>0</v>
      </c>
      <c r="W62" s="28">
        <f t="shared" ca="1" si="26"/>
        <v>0.71226287054620108</v>
      </c>
      <c r="X62" s="28">
        <f t="shared" ca="1" si="26"/>
        <v>0.68678810081049968</v>
      </c>
      <c r="Y62" s="28">
        <f ca="1">IF(Riskregister!$E$6="",0,COUNTIF(BG$4:BG$53,"&lt;"&amp;W62)*IF(X62&lt;0.5,Riskregister!$K$6+(Riskregister!$L$6-Riskregister!$K$6)*SQRT(X62/2),Riskregister!$L$6-(Riskregister!$L$6-Riskregister!$K$6)*SQRT((1-X62)/2)))</f>
        <v>1287677.5472533591</v>
      </c>
      <c r="Z62" s="28">
        <f t="shared" ca="1" si="27"/>
        <v>0.65704286698218706</v>
      </c>
      <c r="AA62" s="28">
        <f t="shared" ca="1" si="27"/>
        <v>0.18233420089481789</v>
      </c>
      <c r="AB62" s="28">
        <f ca="1">IF(Riskregister!$E$7="",0,COUNTIF(BH$4:BH$53,"&lt;"&amp;Z62)*IF(AA62&lt;0.5,Riskregister!$K$7+(Riskregister!$L$7-Riskregister!$K$7)*SQRT(AA62/2),Riskregister!$L$7-(Riskregister!$L$7-Riskregister!$K$7)*SQRT((1-AA62)/2)))</f>
        <v>0</v>
      </c>
      <c r="AC62" s="28">
        <f t="shared" ca="1" si="28"/>
        <v>0.18471430924849119</v>
      </c>
      <c r="AD62" s="28">
        <f t="shared" ca="1" si="28"/>
        <v>0.12575333792658028</v>
      </c>
      <c r="AE62" s="28">
        <f ca="1">IF(Riskregister!$E$8="",0,COUNTIF(BI$4:BI$53,"&lt;"&amp;AC62)*IF(AD62&lt;0.5,Riskregister!$K$8+(Riskregister!$L$8-Riskregister!$K$8)*SQRT(AD62/2),Riskregister!$L$8-(Riskregister!$L$8-Riskregister!$K$8)*SQRT((1-AD62)/2)))</f>
        <v>0</v>
      </c>
      <c r="AF62" s="28">
        <f t="shared" ca="1" si="29"/>
        <v>0.71745396001253003</v>
      </c>
      <c r="AG62" s="28">
        <f t="shared" ca="1" si="29"/>
        <v>0.22613833037452857</v>
      </c>
      <c r="AH62" s="28">
        <f>IF(Riskregister!$E$9="",0,COUNTIF(BJ$4:BJ$53,"&lt;"&amp;AF62)*IF(AG62&lt;0.5,Riskregister!$K$9+(Riskregister!$L$9-Riskregister!$K$9)*SQRT(AG62/2),Riskregister!$L$9-(Riskregister!$L$9-Riskregister!$K$9)*SQRT((1-AG62)/2)))</f>
        <v>0</v>
      </c>
      <c r="AI62" s="28">
        <f t="shared" ca="1" si="30"/>
        <v>0.57302826148277008</v>
      </c>
      <c r="AJ62" s="28">
        <f t="shared" ca="1" si="30"/>
        <v>0.33357631133862853</v>
      </c>
      <c r="AK62" s="28">
        <f>IF(Riskregister!$E$10="",0,COUNTIF(BK$4:BK$53,"&lt;"&amp;AI62)*IF(AJ62&lt;0.5,Riskregister!$K$10+(Riskregister!$L$10-Riskregister!$K$10)*SQRT(AJ62/2),Riskregister!$L$10-(Riskregister!$L$10-Riskregister!$K$10)*SQRT((1-AJ62)/2)))</f>
        <v>0</v>
      </c>
      <c r="AL62" s="28">
        <f t="shared" ca="1" si="31"/>
        <v>0.53244521042496884</v>
      </c>
      <c r="AM62" s="28">
        <f t="shared" ca="1" si="31"/>
        <v>0.66221861524898018</v>
      </c>
      <c r="AN62" s="28">
        <f>IF(Riskregister!$E$11="",0,COUNTIF(BL$4:BL$53,"&lt;"&amp;AL62)*IF(AM62&lt;0.5,Riskregister!$K$11+(Riskregister!$L$11-Riskregister!$K$11)*SQRT(AM62/2),Riskregister!$L$11-(Riskregister!$L$11-Riskregister!$K$11)*SQRT((1-AM62)/2)))</f>
        <v>0</v>
      </c>
      <c r="AO62" s="28">
        <f t="shared" ca="1" si="32"/>
        <v>0.17263600817281954</v>
      </c>
      <c r="AP62" s="28">
        <f t="shared" ca="1" si="32"/>
        <v>0.6729255250266255</v>
      </c>
      <c r="AQ62" s="28">
        <f>IF(Riskregister!$E$12="",0,COUNTIF(BM$4:BM$53,"&lt;"&amp;AO62)*IF(AP62&lt;0.5,Riskregister!$K$12+(Riskregister!$L$12-Riskregister!$K$12)*SQRT(AP62/2),Riskregister!$L$12-(Riskregister!$L$12-Riskregister!$K$12)*SQRT((1-AP62)/2)))</f>
        <v>0</v>
      </c>
      <c r="AR62" s="28">
        <f t="shared" ca="1" si="33"/>
        <v>0.66022861036940805</v>
      </c>
      <c r="AS62" s="28">
        <f t="shared" ca="1" si="33"/>
        <v>0.31906757259044882</v>
      </c>
      <c r="AT62" s="28">
        <f>IF(Riskregister!$E$13="",0,COUNTIF(BN$4:BN$53,"&lt;"&amp;AR62)*IF(AS62&lt;0.5,Riskregister!$K$13+(Riskregister!$L$13-Riskregister!$K$13)*SQRT(AS62/2),Riskregister!$L$13-(Riskregister!$L$13-Riskregister!$K$13)*SQRT((1-AS62)/2)))</f>
        <v>0</v>
      </c>
      <c r="AU62" s="28">
        <f t="shared" ca="1" si="34"/>
        <v>0.66686510631077345</v>
      </c>
      <c r="AV62" s="28">
        <f t="shared" ca="1" si="34"/>
        <v>0.2590979232970495</v>
      </c>
      <c r="AW62" s="28">
        <f>IF(Riskregister!$E$14="",0,COUNTIF(BO$4:BO$53,"&lt;"&amp;AU62)*IF(AV62&lt;0.5,Riskregister!$K$14+(Riskregister!$L$14-Riskregister!$K$14)*SQRT(AV62/2),Riskregister!$L$14-(Riskregister!$L$14-Riskregister!$K$14)*SQRT((1-AV62)/2)))</f>
        <v>0</v>
      </c>
      <c r="AX62" s="28">
        <f t="shared" ca="1" si="35"/>
        <v>0.30233775377908034</v>
      </c>
      <c r="AY62" s="28">
        <f t="shared" ca="1" si="35"/>
        <v>0.55981610437444695</v>
      </c>
      <c r="AZ62" s="28">
        <f>IF(Riskregister!$E$15="",0,COUNTIF(BP$4:BP$53,"&lt;"&amp;AX62)*IF(AY62&lt;0.5,Riskregister!$K$15+(Riskregister!$L$15-Riskregister!$K$15)*SQRT(AY62/2),Riskregister!$L$15-(Riskregister!$L$15-Riskregister!$K$15)*SQRT((1-AY62)/2)))</f>
        <v>0</v>
      </c>
      <c r="BA62" s="28">
        <f t="shared" ca="1" si="36"/>
        <v>0.33780303532496825</v>
      </c>
      <c r="BB62" s="28">
        <f t="shared" ca="1" si="36"/>
        <v>0.83728062195814257</v>
      </c>
      <c r="BC62" s="28">
        <f>IF(Riskregister!$E$16="",0,COUNTIF(BQ$4:BQ$53,"&lt;"&amp;BA62)*IF(BB62&lt;0.5,Riskregister!$K$16+(Riskregister!$L$16-Riskregister!$K$16)*SQRT(BB62/2),Riskregister!$L$16-(Riskregister!$L$16-Riskregister!$K$16)*SQRT((1-BB62)/2)))</f>
        <v>0</v>
      </c>
      <c r="BD62" s="28">
        <f t="shared" ca="1" si="12"/>
        <v>1287677.5472533591</v>
      </c>
    </row>
    <row r="63" spans="2:69" ht="15" customHeight="1" x14ac:dyDescent="0.35">
      <c r="B63" s="35" t="str">
        <f>IF(Riskregister!B16="","",Riskregister!B16)</f>
        <v/>
      </c>
      <c r="C63" s="39">
        <f>AVERAGE(BC4:BC2003)</f>
        <v>0</v>
      </c>
      <c r="F63" s="39">
        <f>_xlfn.PERCENTILE.INC(BC4:BC2003,0.95)</f>
        <v>0</v>
      </c>
      <c r="T63" s="28">
        <f t="shared" ca="1" si="25"/>
        <v>0.77814788797691947</v>
      </c>
      <c r="U63" s="28">
        <f t="shared" ca="1" si="25"/>
        <v>0.59340236356397558</v>
      </c>
      <c r="V63" s="28">
        <f ca="1">IF(Riskregister!$E$5="",0,COUNTIF(BF$4:BF$53,"&lt;"&amp;T63)*IF(U63&lt;0.5,Riskregister!$K$5+(Riskregister!$L$5-Riskregister!$K$5)*SQRT(U63/2),Riskregister!$L$5-(Riskregister!$L$5-Riskregister!$K$5)*SQRT((1-U63)/2)))</f>
        <v>397100.98401138687</v>
      </c>
      <c r="W63" s="28">
        <f t="shared" ca="1" si="26"/>
        <v>0.56469667060823869</v>
      </c>
      <c r="X63" s="28">
        <f t="shared" ca="1" si="26"/>
        <v>0.98096470270149927</v>
      </c>
      <c r="Y63" s="28">
        <f ca="1">IF(Riskregister!$E$6="",0,COUNTIF(BG$4:BG$53,"&lt;"&amp;W63)*IF(X63&lt;0.5,Riskregister!$K$6+(Riskregister!$L$6-Riskregister!$K$6)*SQRT(X63/2),Riskregister!$L$6-(Riskregister!$L$6-Riskregister!$K$6)*SQRT((1-X63)/2)))</f>
        <v>0</v>
      </c>
      <c r="Z63" s="28">
        <f t="shared" ca="1" si="27"/>
        <v>0.510570732930962</v>
      </c>
      <c r="AA63" s="28">
        <f t="shared" ca="1" si="27"/>
        <v>0.85046758868504002</v>
      </c>
      <c r="AB63" s="28">
        <f ca="1">IF(Riskregister!$E$7="",0,COUNTIF(BH$4:BH$53,"&lt;"&amp;Z63)*IF(AA63&lt;0.5,Riskregister!$K$7+(Riskregister!$L$7-Riskregister!$K$7)*SQRT(AA63/2),Riskregister!$L$7-(Riskregister!$L$7-Riskregister!$K$7)*SQRT((1-AA63)/2)))</f>
        <v>0</v>
      </c>
      <c r="AC63" s="28">
        <f t="shared" ca="1" si="28"/>
        <v>0.90613218975813214</v>
      </c>
      <c r="AD63" s="28">
        <f t="shared" ca="1" si="28"/>
        <v>0.573360422542185</v>
      </c>
      <c r="AE63" s="28">
        <f ca="1">IF(Riskregister!$E$8="",0,COUNTIF(BI$4:BI$53,"&lt;"&amp;AC63)*IF(AD63&lt;0.5,Riskregister!$K$8+(Riskregister!$L$8-Riskregister!$K$8)*SQRT(AD63/2),Riskregister!$L$8-(Riskregister!$L$8-Riskregister!$K$8)*SQRT((1-AD63)/2)))</f>
        <v>0</v>
      </c>
      <c r="AF63" s="28">
        <f t="shared" ca="1" si="29"/>
        <v>0.54819405434200319</v>
      </c>
      <c r="AG63" s="28">
        <f t="shared" ca="1" si="29"/>
        <v>5.3494070666643023E-2</v>
      </c>
      <c r="AH63" s="28">
        <f>IF(Riskregister!$E$9="",0,COUNTIF(BJ$4:BJ$53,"&lt;"&amp;AF63)*IF(AG63&lt;0.5,Riskregister!$K$9+(Riskregister!$L$9-Riskregister!$K$9)*SQRT(AG63/2),Riskregister!$L$9-(Riskregister!$L$9-Riskregister!$K$9)*SQRT((1-AG63)/2)))</f>
        <v>0</v>
      </c>
      <c r="AI63" s="28">
        <f t="shared" ca="1" si="30"/>
        <v>0.7404353812954102</v>
      </c>
      <c r="AJ63" s="28">
        <f t="shared" ca="1" si="30"/>
        <v>0.54525242311292099</v>
      </c>
      <c r="AK63" s="28">
        <f>IF(Riskregister!$E$10="",0,COUNTIF(BK$4:BK$53,"&lt;"&amp;AI63)*IF(AJ63&lt;0.5,Riskregister!$K$10+(Riskregister!$L$10-Riskregister!$K$10)*SQRT(AJ63/2),Riskregister!$L$10-(Riskregister!$L$10-Riskregister!$K$10)*SQRT((1-AJ63)/2)))</f>
        <v>0</v>
      </c>
      <c r="AL63" s="28">
        <f t="shared" ca="1" si="31"/>
        <v>0.86632657475458763</v>
      </c>
      <c r="AM63" s="28">
        <f t="shared" ca="1" si="31"/>
        <v>0.43564336280916616</v>
      </c>
      <c r="AN63" s="28">
        <f>IF(Riskregister!$E$11="",0,COUNTIF(BL$4:BL$53,"&lt;"&amp;AL63)*IF(AM63&lt;0.5,Riskregister!$K$11+(Riskregister!$L$11-Riskregister!$K$11)*SQRT(AM63/2),Riskregister!$L$11-(Riskregister!$L$11-Riskregister!$K$11)*SQRT((1-AM63)/2)))</f>
        <v>0</v>
      </c>
      <c r="AO63" s="28">
        <f t="shared" ca="1" si="32"/>
        <v>0.22302846869039084</v>
      </c>
      <c r="AP63" s="28">
        <f t="shared" ca="1" si="32"/>
        <v>0.70409937648989429</v>
      </c>
      <c r="AQ63" s="28">
        <f>IF(Riskregister!$E$12="",0,COUNTIF(BM$4:BM$53,"&lt;"&amp;AO63)*IF(AP63&lt;0.5,Riskregister!$K$12+(Riskregister!$L$12-Riskregister!$K$12)*SQRT(AP63/2),Riskregister!$L$12-(Riskregister!$L$12-Riskregister!$K$12)*SQRT((1-AP63)/2)))</f>
        <v>0</v>
      </c>
      <c r="AR63" s="28">
        <f t="shared" ca="1" si="33"/>
        <v>0.36736739384960904</v>
      </c>
      <c r="AS63" s="28">
        <f t="shared" ca="1" si="33"/>
        <v>5.2709236955792438E-2</v>
      </c>
      <c r="AT63" s="28">
        <f>IF(Riskregister!$E$13="",0,COUNTIF(BN$4:BN$53,"&lt;"&amp;AR63)*IF(AS63&lt;0.5,Riskregister!$K$13+(Riskregister!$L$13-Riskregister!$K$13)*SQRT(AS63/2),Riskregister!$L$13-(Riskregister!$L$13-Riskregister!$K$13)*SQRT((1-AS63)/2)))</f>
        <v>0</v>
      </c>
      <c r="AU63" s="28">
        <f t="shared" ca="1" si="34"/>
        <v>0.81008241220871136</v>
      </c>
      <c r="AV63" s="28">
        <f t="shared" ca="1" si="34"/>
        <v>0.95518113980968011</v>
      </c>
      <c r="AW63" s="28">
        <f>IF(Riskregister!$E$14="",0,COUNTIF(BO$4:BO$53,"&lt;"&amp;AU63)*IF(AV63&lt;0.5,Riskregister!$K$14+(Riskregister!$L$14-Riskregister!$K$14)*SQRT(AV63/2),Riskregister!$L$14-(Riskregister!$L$14-Riskregister!$K$14)*SQRT((1-AV63)/2)))</f>
        <v>0</v>
      </c>
      <c r="AX63" s="28">
        <f t="shared" ca="1" si="35"/>
        <v>0.58259074629640972</v>
      </c>
      <c r="AY63" s="28">
        <f t="shared" ca="1" si="35"/>
        <v>0.2567602018863735</v>
      </c>
      <c r="AZ63" s="28">
        <f>IF(Riskregister!$E$15="",0,COUNTIF(BP$4:BP$53,"&lt;"&amp;AX63)*IF(AY63&lt;0.5,Riskregister!$K$15+(Riskregister!$L$15-Riskregister!$K$15)*SQRT(AY63/2),Riskregister!$L$15-(Riskregister!$L$15-Riskregister!$K$15)*SQRT((1-AY63)/2)))</f>
        <v>0</v>
      </c>
      <c r="BA63" s="28">
        <f t="shared" ca="1" si="36"/>
        <v>0.99136151695137376</v>
      </c>
      <c r="BB63" s="28">
        <f t="shared" ca="1" si="36"/>
        <v>0.86617013090476414</v>
      </c>
      <c r="BC63" s="28">
        <f>IF(Riskregister!$E$16="",0,COUNTIF(BQ$4:BQ$53,"&lt;"&amp;BA63)*IF(BB63&lt;0.5,Riskregister!$K$16+(Riskregister!$L$16-Riskregister!$K$16)*SQRT(BB63/2),Riskregister!$L$16-(Riskregister!$L$16-Riskregister!$K$16)*SQRT((1-BB63)/2)))</f>
        <v>0</v>
      </c>
      <c r="BD63" s="28">
        <f t="shared" ca="1" si="12"/>
        <v>397100.98401138687</v>
      </c>
    </row>
    <row r="64" spans="2:69" ht="15" customHeight="1" x14ac:dyDescent="0.35">
      <c r="T64" s="28">
        <f t="shared" ref="T64:U83" ca="1" si="37">RAND()</f>
        <v>0.92458379807173885</v>
      </c>
      <c r="U64" s="28">
        <f t="shared" ca="1" si="37"/>
        <v>0.41779848388267371</v>
      </c>
      <c r="V64" s="28">
        <f ca="1">IF(Riskregister!$E$5="",0,COUNTIF(BF$4:BF$53,"&lt;"&amp;T64)*IF(U64&lt;0.5,Riskregister!$K$5+(Riskregister!$L$5-Riskregister!$K$5)*SQRT(U64/2),Riskregister!$L$5-(Riskregister!$L$5-Riskregister!$K$5)*SQRT((1-U64)/2)))</f>
        <v>711349.46939613624</v>
      </c>
      <c r="W64" s="28">
        <f t="shared" ref="W64:X83" ca="1" si="38">RAND()</f>
        <v>0.95881569024436153</v>
      </c>
      <c r="X64" s="28">
        <f t="shared" ca="1" si="38"/>
        <v>0.39325655707082374</v>
      </c>
      <c r="Y64" s="28">
        <f ca="1">IF(Riskregister!$E$6="",0,COUNTIF(BG$4:BG$53,"&lt;"&amp;W64)*IF(X64&lt;0.5,Riskregister!$K$6+(Riskregister!$L$6-Riskregister!$K$6)*SQRT(X64/2),Riskregister!$L$6-(Riskregister!$L$6-Riskregister!$K$6)*SQRT((1-X64)/2)))</f>
        <v>1996340.3427273701</v>
      </c>
      <c r="Z64" s="28">
        <f t="shared" ref="Z64:AA83" ca="1" si="39">RAND()</f>
        <v>0.96629232366996543</v>
      </c>
      <c r="AA64" s="28">
        <f t="shared" ca="1" si="39"/>
        <v>0.96913986592167489</v>
      </c>
      <c r="AB64" s="28">
        <f ca="1">IF(Riskregister!$E$7="",0,COUNTIF(BH$4:BH$53,"&lt;"&amp;Z64)*IF(AA64&lt;0.5,Riskregister!$K$7+(Riskregister!$L$7-Riskregister!$K$7)*SQRT(AA64/2),Riskregister!$L$7-(Riskregister!$L$7-Riskregister!$K$7)*SQRT((1-AA64)/2)))</f>
        <v>713047.52534177271</v>
      </c>
      <c r="AC64" s="28">
        <f t="shared" ref="AC64:AD83" ca="1" si="40">RAND()</f>
        <v>0.76405011966868741</v>
      </c>
      <c r="AD64" s="28">
        <f t="shared" ca="1" si="40"/>
        <v>0.71010279299123369</v>
      </c>
      <c r="AE64" s="28">
        <f ca="1">IF(Riskregister!$E$8="",0,COUNTIF(BI$4:BI$53,"&lt;"&amp;AC64)*IF(AD64&lt;0.5,Riskregister!$K$8+(Riskregister!$L$8-Riskregister!$K$8)*SQRT(AD64/2),Riskregister!$L$8-(Riskregister!$L$8-Riskregister!$K$8)*SQRT((1-AD64)/2)))</f>
        <v>0</v>
      </c>
      <c r="AF64" s="28">
        <f t="shared" ref="AF64:AG83" ca="1" si="41">RAND()</f>
        <v>0.24625188367858075</v>
      </c>
      <c r="AG64" s="28">
        <f t="shared" ca="1" si="41"/>
        <v>0.47504433805462187</v>
      </c>
      <c r="AH64" s="28">
        <f>IF(Riskregister!$E$9="",0,COUNTIF(BJ$4:BJ$53,"&lt;"&amp;AF64)*IF(AG64&lt;0.5,Riskregister!$K$9+(Riskregister!$L$9-Riskregister!$K$9)*SQRT(AG64/2),Riskregister!$L$9-(Riskregister!$L$9-Riskregister!$K$9)*SQRT((1-AG64)/2)))</f>
        <v>0</v>
      </c>
      <c r="AI64" s="28">
        <f t="shared" ref="AI64:AJ83" ca="1" si="42">RAND()</f>
        <v>0.52118362893774761</v>
      </c>
      <c r="AJ64" s="28">
        <f t="shared" ca="1" si="42"/>
        <v>0.61514794380049864</v>
      </c>
      <c r="AK64" s="28">
        <f>IF(Riskregister!$E$10="",0,COUNTIF(BK$4:BK$53,"&lt;"&amp;AI64)*IF(AJ64&lt;0.5,Riskregister!$K$10+(Riskregister!$L$10-Riskregister!$K$10)*SQRT(AJ64/2),Riskregister!$L$10-(Riskregister!$L$10-Riskregister!$K$10)*SQRT((1-AJ64)/2)))</f>
        <v>0</v>
      </c>
      <c r="AL64" s="28">
        <f t="shared" ref="AL64:AM83" ca="1" si="43">RAND()</f>
        <v>0.11984583812777172</v>
      </c>
      <c r="AM64" s="28">
        <f t="shared" ca="1" si="43"/>
        <v>0.5553271937379084</v>
      </c>
      <c r="AN64" s="28">
        <f>IF(Riskregister!$E$11="",0,COUNTIF(BL$4:BL$53,"&lt;"&amp;AL64)*IF(AM64&lt;0.5,Riskregister!$K$11+(Riskregister!$L$11-Riskregister!$K$11)*SQRT(AM64/2),Riskregister!$L$11-(Riskregister!$L$11-Riskregister!$K$11)*SQRT((1-AM64)/2)))</f>
        <v>0</v>
      </c>
      <c r="AO64" s="28">
        <f t="shared" ref="AO64:AP83" ca="1" si="44">RAND()</f>
        <v>0.55901627938153908</v>
      </c>
      <c r="AP64" s="28">
        <f t="shared" ca="1" si="44"/>
        <v>0.52840777110049841</v>
      </c>
      <c r="AQ64" s="28">
        <f>IF(Riskregister!$E$12="",0,COUNTIF(BM$4:BM$53,"&lt;"&amp;AO64)*IF(AP64&lt;0.5,Riskregister!$K$12+(Riskregister!$L$12-Riskregister!$K$12)*SQRT(AP64/2),Riskregister!$L$12-(Riskregister!$L$12-Riskregister!$K$12)*SQRT((1-AP64)/2)))</f>
        <v>0</v>
      </c>
      <c r="AR64" s="28">
        <f t="shared" ref="AR64:AS83" ca="1" si="45">RAND()</f>
        <v>5.3105923537579258E-2</v>
      </c>
      <c r="AS64" s="28">
        <f t="shared" ca="1" si="45"/>
        <v>0.57985388170764463</v>
      </c>
      <c r="AT64" s="28">
        <f>IF(Riskregister!$E$13="",0,COUNTIF(BN$4:BN$53,"&lt;"&amp;AR64)*IF(AS64&lt;0.5,Riskregister!$K$13+(Riskregister!$L$13-Riskregister!$K$13)*SQRT(AS64/2),Riskregister!$L$13-(Riskregister!$L$13-Riskregister!$K$13)*SQRT((1-AS64)/2)))</f>
        <v>0</v>
      </c>
      <c r="AU64" s="28">
        <f t="shared" ref="AU64:AV83" ca="1" si="46">RAND()</f>
        <v>4.4881357873678529E-2</v>
      </c>
      <c r="AV64" s="28">
        <f t="shared" ca="1" si="46"/>
        <v>0.1186258205311097</v>
      </c>
      <c r="AW64" s="28">
        <f>IF(Riskregister!$E$14="",0,COUNTIF(BO$4:BO$53,"&lt;"&amp;AU64)*IF(AV64&lt;0.5,Riskregister!$K$14+(Riskregister!$L$14-Riskregister!$K$14)*SQRT(AV64/2),Riskregister!$L$14-(Riskregister!$L$14-Riskregister!$K$14)*SQRT((1-AV64)/2)))</f>
        <v>0</v>
      </c>
      <c r="AX64" s="28">
        <f t="shared" ref="AX64:AY83" ca="1" si="47">RAND()</f>
        <v>0.99189763957630495</v>
      </c>
      <c r="AY64" s="28">
        <f t="shared" ca="1" si="47"/>
        <v>0.62804909020165689</v>
      </c>
      <c r="AZ64" s="28">
        <f>IF(Riskregister!$E$15="",0,COUNTIF(BP$4:BP$53,"&lt;"&amp;AX64)*IF(AY64&lt;0.5,Riskregister!$K$15+(Riskregister!$L$15-Riskregister!$K$15)*SQRT(AY64/2),Riskregister!$L$15-(Riskregister!$L$15-Riskregister!$K$15)*SQRT((1-AY64)/2)))</f>
        <v>0</v>
      </c>
      <c r="BA64" s="28">
        <f t="shared" ref="BA64:BB83" ca="1" si="48">RAND()</f>
        <v>6.5855974906603443E-4</v>
      </c>
      <c r="BB64" s="28">
        <f t="shared" ca="1" si="48"/>
        <v>0.46942592119245674</v>
      </c>
      <c r="BC64" s="28">
        <f>IF(Riskregister!$E$16="",0,COUNTIF(BQ$4:BQ$53,"&lt;"&amp;BA64)*IF(BB64&lt;0.5,Riskregister!$K$16+(Riskregister!$L$16-Riskregister!$K$16)*SQRT(BB64/2),Riskregister!$L$16-(Riskregister!$L$16-Riskregister!$K$16)*SQRT((1-BB64)/2)))</f>
        <v>0</v>
      </c>
      <c r="BD64" s="28">
        <f t="shared" ca="1" si="12"/>
        <v>3420737.3374652788</v>
      </c>
    </row>
    <row r="65" spans="2:56" ht="15" customHeight="1" x14ac:dyDescent="0.35">
      <c r="R65" s="54" t="s">
        <v>61</v>
      </c>
      <c r="T65" s="28">
        <f t="shared" ca="1" si="37"/>
        <v>0.80967475419541024</v>
      </c>
      <c r="U65" s="28">
        <f t="shared" ca="1" si="37"/>
        <v>0.29164797578862733</v>
      </c>
      <c r="V65" s="28">
        <f ca="1">IF(Riskregister!$E$5="",0,COUNTIF(BF$4:BF$53,"&lt;"&amp;T65)*IF(U65&lt;0.5,Riskregister!$K$5+(Riskregister!$L$5-Riskregister!$K$5)*SQRT(U65/2),Riskregister!$L$5-(Riskregister!$L$5-Riskregister!$K$5)*SQRT((1-U65)/2)))</f>
        <v>321841.08224926458</v>
      </c>
      <c r="W65" s="28">
        <f t="shared" ca="1" si="38"/>
        <v>0.26866232642623555</v>
      </c>
      <c r="X65" s="28">
        <f t="shared" ca="1" si="38"/>
        <v>0.27825067597678121</v>
      </c>
      <c r="Y65" s="28">
        <f ca="1">IF(Riskregister!$E$6="",0,COUNTIF(BG$4:BG$53,"&lt;"&amp;W65)*IF(X65&lt;0.5,Riskregister!$K$6+(Riskregister!$L$6-Riskregister!$K$6)*SQRT(X65/2),Riskregister!$L$6-(Riskregister!$L$6-Riskregister!$K$6)*SQRT((1-X65)/2)))</f>
        <v>0</v>
      </c>
      <c r="Z65" s="28">
        <f t="shared" ca="1" si="39"/>
        <v>0.16943810332426468</v>
      </c>
      <c r="AA65" s="28">
        <f t="shared" ca="1" si="39"/>
        <v>0.60836507765762804</v>
      </c>
      <c r="AB65" s="28">
        <f ca="1">IF(Riskregister!$E$7="",0,COUNTIF(BH$4:BH$53,"&lt;"&amp;Z65)*IF(AA65&lt;0.5,Riskregister!$K$7+(Riskregister!$L$7-Riskregister!$K$7)*SQRT(AA65/2),Riskregister!$L$7-(Riskregister!$L$7-Riskregister!$K$7)*SQRT((1-AA65)/2)))</f>
        <v>0</v>
      </c>
      <c r="AC65" s="28">
        <f t="shared" ca="1" si="40"/>
        <v>0.48502672870758523</v>
      </c>
      <c r="AD65" s="28">
        <f t="shared" ca="1" si="40"/>
        <v>0.63328799946792858</v>
      </c>
      <c r="AE65" s="28">
        <f ca="1">IF(Riskregister!$E$8="",0,COUNTIF(BI$4:BI$53,"&lt;"&amp;AC65)*IF(AD65&lt;0.5,Riskregister!$K$8+(Riskregister!$L$8-Riskregister!$K$8)*SQRT(AD65/2),Riskregister!$L$8-(Riskregister!$L$8-Riskregister!$K$8)*SQRT((1-AD65)/2)))</f>
        <v>0</v>
      </c>
      <c r="AF65" s="28">
        <f t="shared" ca="1" si="41"/>
        <v>0.40687666920451504</v>
      </c>
      <c r="AG65" s="28">
        <f t="shared" ca="1" si="41"/>
        <v>0.45714488926504893</v>
      </c>
      <c r="AH65" s="28">
        <f>IF(Riskregister!$E$9="",0,COUNTIF(BJ$4:BJ$53,"&lt;"&amp;AF65)*IF(AG65&lt;0.5,Riskregister!$K$9+(Riskregister!$L$9-Riskregister!$K$9)*SQRT(AG65/2),Riskregister!$L$9-(Riskregister!$L$9-Riskregister!$K$9)*SQRT((1-AG65)/2)))</f>
        <v>0</v>
      </c>
      <c r="AI65" s="28">
        <f t="shared" ca="1" si="42"/>
        <v>2.131450926044165E-3</v>
      </c>
      <c r="AJ65" s="28">
        <f t="shared" ca="1" si="42"/>
        <v>0.19439118281140066</v>
      </c>
      <c r="AK65" s="28">
        <f>IF(Riskregister!$E$10="",0,COUNTIF(BK$4:BK$53,"&lt;"&amp;AI65)*IF(AJ65&lt;0.5,Riskregister!$K$10+(Riskregister!$L$10-Riskregister!$K$10)*SQRT(AJ65/2),Riskregister!$L$10-(Riskregister!$L$10-Riskregister!$K$10)*SQRT((1-AJ65)/2)))</f>
        <v>0</v>
      </c>
      <c r="AL65" s="28">
        <f t="shared" ca="1" si="43"/>
        <v>6.4098907553765905E-2</v>
      </c>
      <c r="AM65" s="28">
        <f t="shared" ca="1" si="43"/>
        <v>0.9301954184585991</v>
      </c>
      <c r="AN65" s="28">
        <f>IF(Riskregister!$E$11="",0,COUNTIF(BL$4:BL$53,"&lt;"&amp;AL65)*IF(AM65&lt;0.5,Riskregister!$K$11+(Riskregister!$L$11-Riskregister!$K$11)*SQRT(AM65/2),Riskregister!$L$11-(Riskregister!$L$11-Riskregister!$K$11)*SQRT((1-AM65)/2)))</f>
        <v>0</v>
      </c>
      <c r="AO65" s="28">
        <f t="shared" ca="1" si="44"/>
        <v>0.50965642196070293</v>
      </c>
      <c r="AP65" s="28">
        <f t="shared" ca="1" si="44"/>
        <v>0.61687870178258031</v>
      </c>
      <c r="AQ65" s="28">
        <f>IF(Riskregister!$E$12="",0,COUNTIF(BM$4:BM$53,"&lt;"&amp;AO65)*IF(AP65&lt;0.5,Riskregister!$K$12+(Riskregister!$L$12-Riskregister!$K$12)*SQRT(AP65/2),Riskregister!$L$12-(Riskregister!$L$12-Riskregister!$K$12)*SQRT((1-AP65)/2)))</f>
        <v>0</v>
      </c>
      <c r="AR65" s="28">
        <f t="shared" ca="1" si="45"/>
        <v>0.75849944986547824</v>
      </c>
      <c r="AS65" s="28">
        <f t="shared" ca="1" si="45"/>
        <v>8.0152504241902012E-2</v>
      </c>
      <c r="AT65" s="28">
        <f>IF(Riskregister!$E$13="",0,COUNTIF(BN$4:BN$53,"&lt;"&amp;AR65)*IF(AS65&lt;0.5,Riskregister!$K$13+(Riskregister!$L$13-Riskregister!$K$13)*SQRT(AS65/2),Riskregister!$L$13-(Riskregister!$L$13-Riskregister!$K$13)*SQRT((1-AS65)/2)))</f>
        <v>0</v>
      </c>
      <c r="AU65" s="28">
        <f t="shared" ca="1" si="46"/>
        <v>0.389634273411684</v>
      </c>
      <c r="AV65" s="28">
        <f t="shared" ca="1" si="46"/>
        <v>0.85221578952204402</v>
      </c>
      <c r="AW65" s="28">
        <f>IF(Riskregister!$E$14="",0,COUNTIF(BO$4:BO$53,"&lt;"&amp;AU65)*IF(AV65&lt;0.5,Riskregister!$K$14+(Riskregister!$L$14-Riskregister!$K$14)*SQRT(AV65/2),Riskregister!$L$14-(Riskregister!$L$14-Riskregister!$K$14)*SQRT((1-AV65)/2)))</f>
        <v>0</v>
      </c>
      <c r="AX65" s="28">
        <f t="shared" ca="1" si="47"/>
        <v>0.63145305776331573</v>
      </c>
      <c r="AY65" s="28">
        <f t="shared" ca="1" si="47"/>
        <v>0.84128372944889274</v>
      </c>
      <c r="AZ65" s="28">
        <f>IF(Riskregister!$E$15="",0,COUNTIF(BP$4:BP$53,"&lt;"&amp;AX65)*IF(AY65&lt;0.5,Riskregister!$K$15+(Riskregister!$L$15-Riskregister!$K$15)*SQRT(AY65/2),Riskregister!$L$15-(Riskregister!$L$15-Riskregister!$K$15)*SQRT((1-AY65)/2)))</f>
        <v>0</v>
      </c>
      <c r="BA65" s="28">
        <f t="shared" ca="1" si="48"/>
        <v>0.62527379578360098</v>
      </c>
      <c r="BB65" s="28">
        <f t="shared" ca="1" si="48"/>
        <v>0.83975176470457036</v>
      </c>
      <c r="BC65" s="28">
        <f>IF(Riskregister!$E$16="",0,COUNTIF(BQ$4:BQ$53,"&lt;"&amp;BA65)*IF(BB65&lt;0.5,Riskregister!$K$16+(Riskregister!$L$16-Riskregister!$K$16)*SQRT(BB65/2),Riskregister!$L$16-(Riskregister!$L$16-Riskregister!$K$16)*SQRT((1-BB65)/2)))</f>
        <v>0</v>
      </c>
      <c r="BD65" s="28">
        <f t="shared" ca="1" si="12"/>
        <v>321841.08224926458</v>
      </c>
    </row>
    <row r="66" spans="2:56" ht="15" customHeight="1" x14ac:dyDescent="0.35">
      <c r="B66" s="55" t="s">
        <v>62</v>
      </c>
      <c r="C66" s="56"/>
      <c r="E66" s="56"/>
      <c r="F66" s="56"/>
      <c r="R66" s="56">
        <f ca="1">_xlfn.PERCENTILE.INC(BD4:BD2003,0.99)</f>
        <v>4759266.0024719546</v>
      </c>
      <c r="T66" s="28">
        <f t="shared" ca="1" si="37"/>
        <v>0.57831146051932925</v>
      </c>
      <c r="U66" s="28">
        <f t="shared" ca="1" si="37"/>
        <v>0.13243917618679923</v>
      </c>
      <c r="V66" s="28">
        <f ca="1">IF(Riskregister!$E$5="",0,COUNTIF(BF$4:BF$53,"&lt;"&amp;T66)*IF(U66&lt;0.5,Riskregister!$K$5+(Riskregister!$L$5-Riskregister!$K$5)*SQRT(U66/2),Riskregister!$L$5-(Riskregister!$L$5-Riskregister!$K$5)*SQRT((1-U66)/2)))</f>
        <v>0</v>
      </c>
      <c r="W66" s="28">
        <f t="shared" ca="1" si="38"/>
        <v>0.2756242313877274</v>
      </c>
      <c r="X66" s="28">
        <f t="shared" ca="1" si="38"/>
        <v>0.85955001645766793</v>
      </c>
      <c r="Y66" s="28">
        <f ca="1">IF(Riskregister!$E$6="",0,COUNTIF(BG$4:BG$53,"&lt;"&amp;W66)*IF(X66&lt;0.5,Riskregister!$K$6+(Riskregister!$L$6-Riskregister!$K$6)*SQRT(X66/2),Riskregister!$L$6-(Riskregister!$L$6-Riskregister!$K$6)*SQRT((1-X66)/2)))</f>
        <v>0</v>
      </c>
      <c r="Z66" s="28">
        <f t="shared" ca="1" si="39"/>
        <v>0.24558560339856084</v>
      </c>
      <c r="AA66" s="28">
        <f t="shared" ca="1" si="39"/>
        <v>0.63324762415312474</v>
      </c>
      <c r="AB66" s="28">
        <f ca="1">IF(Riskregister!$E$7="",0,COUNTIF(BH$4:BH$53,"&lt;"&amp;Z66)*IF(AA66&lt;0.5,Riskregister!$K$7+(Riskregister!$L$7-Riskregister!$K$7)*SQRT(AA66/2),Riskregister!$L$7-(Riskregister!$L$7-Riskregister!$K$7)*SQRT((1-AA66)/2)))</f>
        <v>0</v>
      </c>
      <c r="AC66" s="28">
        <f t="shared" ca="1" si="40"/>
        <v>0.42058247657078651</v>
      </c>
      <c r="AD66" s="28">
        <f t="shared" ca="1" si="40"/>
        <v>0.6040681239093324</v>
      </c>
      <c r="AE66" s="28">
        <f ca="1">IF(Riskregister!$E$8="",0,COUNTIF(BI$4:BI$53,"&lt;"&amp;AC66)*IF(AD66&lt;0.5,Riskregister!$K$8+(Riskregister!$L$8-Riskregister!$K$8)*SQRT(AD66/2),Riskregister!$L$8-(Riskregister!$L$8-Riskregister!$K$8)*SQRT((1-AD66)/2)))</f>
        <v>0</v>
      </c>
      <c r="AF66" s="28">
        <f t="shared" ca="1" si="41"/>
        <v>0.56189820249923061</v>
      </c>
      <c r="AG66" s="28">
        <f t="shared" ca="1" si="41"/>
        <v>0.63829223740096441</v>
      </c>
      <c r="AH66" s="28">
        <f>IF(Riskregister!$E$9="",0,COUNTIF(BJ$4:BJ$53,"&lt;"&amp;AF66)*IF(AG66&lt;0.5,Riskregister!$K$9+(Riskregister!$L$9-Riskregister!$K$9)*SQRT(AG66/2),Riskregister!$L$9-(Riskregister!$L$9-Riskregister!$K$9)*SQRT((1-AG66)/2)))</f>
        <v>0</v>
      </c>
      <c r="AI66" s="28">
        <f t="shared" ca="1" si="42"/>
        <v>0.41124620401831158</v>
      </c>
      <c r="AJ66" s="28">
        <f t="shared" ca="1" si="42"/>
        <v>0.45055561389899357</v>
      </c>
      <c r="AK66" s="28">
        <f>IF(Riskregister!$E$10="",0,COUNTIF(BK$4:BK$53,"&lt;"&amp;AI66)*IF(AJ66&lt;0.5,Riskregister!$K$10+(Riskregister!$L$10-Riskregister!$K$10)*SQRT(AJ66/2),Riskregister!$L$10-(Riskregister!$L$10-Riskregister!$K$10)*SQRT((1-AJ66)/2)))</f>
        <v>0</v>
      </c>
      <c r="AL66" s="28">
        <f t="shared" ca="1" si="43"/>
        <v>0.67122148477206622</v>
      </c>
      <c r="AM66" s="28">
        <f t="shared" ca="1" si="43"/>
        <v>3.872559996680569E-2</v>
      </c>
      <c r="AN66" s="28">
        <f>IF(Riskregister!$E$11="",0,COUNTIF(BL$4:BL$53,"&lt;"&amp;AL66)*IF(AM66&lt;0.5,Riskregister!$K$11+(Riskregister!$L$11-Riskregister!$K$11)*SQRT(AM66/2),Riskregister!$L$11-(Riskregister!$L$11-Riskregister!$K$11)*SQRT((1-AM66)/2)))</f>
        <v>0</v>
      </c>
      <c r="AO66" s="28">
        <f t="shared" ca="1" si="44"/>
        <v>0.8187582890948214</v>
      </c>
      <c r="AP66" s="28">
        <f t="shared" ca="1" si="44"/>
        <v>4.4121267837721967E-2</v>
      </c>
      <c r="AQ66" s="28">
        <f>IF(Riskregister!$E$12="",0,COUNTIF(BM$4:BM$53,"&lt;"&amp;AO66)*IF(AP66&lt;0.5,Riskregister!$K$12+(Riskregister!$L$12-Riskregister!$K$12)*SQRT(AP66/2),Riskregister!$L$12-(Riskregister!$L$12-Riskregister!$K$12)*SQRT((1-AP66)/2)))</f>
        <v>0</v>
      </c>
      <c r="AR66" s="28">
        <f t="shared" ca="1" si="45"/>
        <v>0.37973252994244122</v>
      </c>
      <c r="AS66" s="28">
        <f t="shared" ca="1" si="45"/>
        <v>0.37541550242482147</v>
      </c>
      <c r="AT66" s="28">
        <f>IF(Riskregister!$E$13="",0,COUNTIF(BN$4:BN$53,"&lt;"&amp;AR66)*IF(AS66&lt;0.5,Riskregister!$K$13+(Riskregister!$L$13-Riskregister!$K$13)*SQRT(AS66/2),Riskregister!$L$13-(Riskregister!$L$13-Riskregister!$K$13)*SQRT((1-AS66)/2)))</f>
        <v>0</v>
      </c>
      <c r="AU66" s="28">
        <f t="shared" ca="1" si="46"/>
        <v>0.24077611956645406</v>
      </c>
      <c r="AV66" s="28">
        <f t="shared" ca="1" si="46"/>
        <v>0.49601577080846937</v>
      </c>
      <c r="AW66" s="28">
        <f>IF(Riskregister!$E$14="",0,COUNTIF(BO$4:BO$53,"&lt;"&amp;AU66)*IF(AV66&lt;0.5,Riskregister!$K$14+(Riskregister!$L$14-Riskregister!$K$14)*SQRT(AV66/2),Riskregister!$L$14-(Riskregister!$L$14-Riskregister!$K$14)*SQRT((1-AV66)/2)))</f>
        <v>0</v>
      </c>
      <c r="AX66" s="28">
        <f t="shared" ca="1" si="47"/>
        <v>0.12279402605120504</v>
      </c>
      <c r="AY66" s="28">
        <f t="shared" ca="1" si="47"/>
        <v>0.8303924034252691</v>
      </c>
      <c r="AZ66" s="28">
        <f>IF(Riskregister!$E$15="",0,COUNTIF(BP$4:BP$53,"&lt;"&amp;AX66)*IF(AY66&lt;0.5,Riskregister!$K$15+(Riskregister!$L$15-Riskregister!$K$15)*SQRT(AY66/2),Riskregister!$L$15-(Riskregister!$L$15-Riskregister!$K$15)*SQRT((1-AY66)/2)))</f>
        <v>0</v>
      </c>
      <c r="BA66" s="28">
        <f t="shared" ca="1" si="48"/>
        <v>0.16605661079699263</v>
      </c>
      <c r="BB66" s="28">
        <f t="shared" ca="1" si="48"/>
        <v>0.79780644836444836</v>
      </c>
      <c r="BC66" s="28">
        <f>IF(Riskregister!$E$16="",0,COUNTIF(BQ$4:BQ$53,"&lt;"&amp;BA66)*IF(BB66&lt;0.5,Riskregister!$K$16+(Riskregister!$L$16-Riskregister!$K$16)*SQRT(BB66/2),Riskregister!$L$16-(Riskregister!$L$16-Riskregister!$K$16)*SQRT((1-BB66)/2)))</f>
        <v>0</v>
      </c>
      <c r="BD66" s="28">
        <f t="shared" ca="1" si="12"/>
        <v>0</v>
      </c>
    </row>
    <row r="67" spans="2:56" ht="15" customHeight="1" x14ac:dyDescent="0.35">
      <c r="B67" s="57" t="s">
        <v>63</v>
      </c>
      <c r="C67" s="56"/>
      <c r="E67" s="56"/>
      <c r="F67" s="56"/>
      <c r="R67" s="56">
        <f ca="1">IF($C$69&lt;&gt;"",$C$69/10,R66/10)</f>
        <v>475926.60024719546</v>
      </c>
      <c r="T67" s="28">
        <f t="shared" ca="1" si="37"/>
        <v>0.79313240510955552</v>
      </c>
      <c r="U67" s="28">
        <f t="shared" ca="1" si="37"/>
        <v>1.6298887239205029E-2</v>
      </c>
      <c r="V67" s="28">
        <f ca="1">IF(Riskregister!$E$5="",0,COUNTIF(BF$4:BF$53,"&lt;"&amp;T67)*IF(U67&lt;0.5,Riskregister!$K$5+(Riskregister!$L$5-Riskregister!$K$5)*SQRT(U67/2),Riskregister!$L$5-(Riskregister!$L$5-Riskregister!$K$5)*SQRT((1-U67)/2)))</f>
        <v>190623.42099047679</v>
      </c>
      <c r="W67" s="28">
        <f t="shared" ca="1" si="38"/>
        <v>0.2597863720643715</v>
      </c>
      <c r="X67" s="28">
        <f t="shared" ca="1" si="38"/>
        <v>0.15512844547993199</v>
      </c>
      <c r="Y67" s="28">
        <f ca="1">IF(Riskregister!$E$6="",0,COUNTIF(BG$4:BG$53,"&lt;"&amp;W67)*IF(X67&lt;0.5,Riskregister!$K$6+(Riskregister!$L$6-Riskregister!$K$6)*SQRT(X67/2),Riskregister!$L$6-(Riskregister!$L$6-Riskregister!$K$6)*SQRT((1-X67)/2)))</f>
        <v>0</v>
      </c>
      <c r="Z67" s="28">
        <f t="shared" ca="1" si="39"/>
        <v>0.33191893676956874</v>
      </c>
      <c r="AA67" s="28">
        <f t="shared" ca="1" si="39"/>
        <v>0.33295067169442838</v>
      </c>
      <c r="AB67" s="28">
        <f ca="1">IF(Riskregister!$E$7="",0,COUNTIF(BH$4:BH$53,"&lt;"&amp;Z67)*IF(AA67&lt;0.5,Riskregister!$K$7+(Riskregister!$L$7-Riskregister!$K$7)*SQRT(AA67/2),Riskregister!$L$7-(Riskregister!$L$7-Riskregister!$K$7)*SQRT((1-AA67)/2)))</f>
        <v>0</v>
      </c>
      <c r="AC67" s="28">
        <f t="shared" ca="1" si="40"/>
        <v>0.48907563105835283</v>
      </c>
      <c r="AD67" s="28">
        <f t="shared" ca="1" si="40"/>
        <v>0.52771557638106603</v>
      </c>
      <c r="AE67" s="28">
        <f ca="1">IF(Riskregister!$E$8="",0,COUNTIF(BI$4:BI$53,"&lt;"&amp;AC67)*IF(AD67&lt;0.5,Riskregister!$K$8+(Riskregister!$L$8-Riskregister!$K$8)*SQRT(AD67/2),Riskregister!$L$8-(Riskregister!$L$8-Riskregister!$K$8)*SQRT((1-AD67)/2)))</f>
        <v>0</v>
      </c>
      <c r="AF67" s="28">
        <f t="shared" ca="1" si="41"/>
        <v>0.64557199474566074</v>
      </c>
      <c r="AG67" s="28">
        <f t="shared" ca="1" si="41"/>
        <v>5.1434339309416099E-2</v>
      </c>
      <c r="AH67" s="28">
        <f>IF(Riskregister!$E$9="",0,COUNTIF(BJ$4:BJ$53,"&lt;"&amp;AF67)*IF(AG67&lt;0.5,Riskregister!$K$9+(Riskregister!$L$9-Riskregister!$K$9)*SQRT(AG67/2),Riskregister!$L$9-(Riskregister!$L$9-Riskregister!$K$9)*SQRT((1-AG67)/2)))</f>
        <v>0</v>
      </c>
      <c r="AI67" s="28">
        <f t="shared" ca="1" si="42"/>
        <v>0.7403546517521612</v>
      </c>
      <c r="AJ67" s="28">
        <f t="shared" ca="1" si="42"/>
        <v>0.98796915037653177</v>
      </c>
      <c r="AK67" s="28">
        <f>IF(Riskregister!$E$10="",0,COUNTIF(BK$4:BK$53,"&lt;"&amp;AI67)*IF(AJ67&lt;0.5,Riskregister!$K$10+(Riskregister!$L$10-Riskregister!$K$10)*SQRT(AJ67/2),Riskregister!$L$10-(Riskregister!$L$10-Riskregister!$K$10)*SQRT((1-AJ67)/2)))</f>
        <v>0</v>
      </c>
      <c r="AL67" s="28">
        <f t="shared" ca="1" si="43"/>
        <v>6.7163227881784859E-2</v>
      </c>
      <c r="AM67" s="28">
        <f t="shared" ca="1" si="43"/>
        <v>0.60269823383366983</v>
      </c>
      <c r="AN67" s="28">
        <f>IF(Riskregister!$E$11="",0,COUNTIF(BL$4:BL$53,"&lt;"&amp;AL67)*IF(AM67&lt;0.5,Riskregister!$K$11+(Riskregister!$L$11-Riskregister!$K$11)*SQRT(AM67/2),Riskregister!$L$11-(Riskregister!$L$11-Riskregister!$K$11)*SQRT((1-AM67)/2)))</f>
        <v>0</v>
      </c>
      <c r="AO67" s="28">
        <f t="shared" ca="1" si="44"/>
        <v>0.55744763902768513</v>
      </c>
      <c r="AP67" s="28">
        <f t="shared" ca="1" si="44"/>
        <v>0.68324562107485853</v>
      </c>
      <c r="AQ67" s="28">
        <f>IF(Riskregister!$E$12="",0,COUNTIF(BM$4:BM$53,"&lt;"&amp;AO67)*IF(AP67&lt;0.5,Riskregister!$K$12+(Riskregister!$L$12-Riskregister!$K$12)*SQRT(AP67/2),Riskregister!$L$12-(Riskregister!$L$12-Riskregister!$K$12)*SQRT((1-AP67)/2)))</f>
        <v>0</v>
      </c>
      <c r="AR67" s="28">
        <f t="shared" ca="1" si="45"/>
        <v>0.8639153049804289</v>
      </c>
      <c r="AS67" s="28">
        <f t="shared" ca="1" si="45"/>
        <v>0.37299190822168427</v>
      </c>
      <c r="AT67" s="28">
        <f>IF(Riskregister!$E$13="",0,COUNTIF(BN$4:BN$53,"&lt;"&amp;AR67)*IF(AS67&lt;0.5,Riskregister!$K$13+(Riskregister!$L$13-Riskregister!$K$13)*SQRT(AS67/2),Riskregister!$L$13-(Riskregister!$L$13-Riskregister!$K$13)*SQRT((1-AS67)/2)))</f>
        <v>0</v>
      </c>
      <c r="AU67" s="28">
        <f t="shared" ca="1" si="46"/>
        <v>0.23630481529213776</v>
      </c>
      <c r="AV67" s="28">
        <f t="shared" ca="1" si="46"/>
        <v>0.36661014366419709</v>
      </c>
      <c r="AW67" s="28">
        <f>IF(Riskregister!$E$14="",0,COUNTIF(BO$4:BO$53,"&lt;"&amp;AU67)*IF(AV67&lt;0.5,Riskregister!$K$14+(Riskregister!$L$14-Riskregister!$K$14)*SQRT(AV67/2),Riskregister!$L$14-(Riskregister!$L$14-Riskregister!$K$14)*SQRT((1-AV67)/2)))</f>
        <v>0</v>
      </c>
      <c r="AX67" s="28">
        <f t="shared" ca="1" si="47"/>
        <v>0.74740366130058566</v>
      </c>
      <c r="AY67" s="28">
        <f t="shared" ca="1" si="47"/>
        <v>0.17980528558931097</v>
      </c>
      <c r="AZ67" s="28">
        <f>IF(Riskregister!$E$15="",0,COUNTIF(BP$4:BP$53,"&lt;"&amp;AX67)*IF(AY67&lt;0.5,Riskregister!$K$15+(Riskregister!$L$15-Riskregister!$K$15)*SQRT(AY67/2),Riskregister!$L$15-(Riskregister!$L$15-Riskregister!$K$15)*SQRT((1-AY67)/2)))</f>
        <v>0</v>
      </c>
      <c r="BA67" s="28">
        <f t="shared" ca="1" si="48"/>
        <v>0.86378848053245072</v>
      </c>
      <c r="BB67" s="28">
        <f t="shared" ca="1" si="48"/>
        <v>0.22411770510639473</v>
      </c>
      <c r="BC67" s="28">
        <f>IF(Riskregister!$E$16="",0,COUNTIF(BQ$4:BQ$53,"&lt;"&amp;BA67)*IF(BB67&lt;0.5,Riskregister!$K$16+(Riskregister!$L$16-Riskregister!$K$16)*SQRT(BB67/2),Riskregister!$L$16-(Riskregister!$L$16-Riskregister!$K$16)*SQRT((1-BB67)/2)))</f>
        <v>0</v>
      </c>
      <c r="BD67" s="28">
        <f t="shared" ca="1" si="12"/>
        <v>190623.42099047679</v>
      </c>
    </row>
    <row r="68" spans="2:56" ht="19.5" customHeight="1" x14ac:dyDescent="0.35">
      <c r="B68" s="58" t="s">
        <v>64</v>
      </c>
      <c r="C68" s="59">
        <f ca="1">$R$68</f>
        <v>500000</v>
      </c>
      <c r="E68" s="56"/>
      <c r="F68" s="56"/>
      <c r="R68" s="56">
        <f ca="1">IF($C$69&lt;&gt;"",R67,IF(R67&lt;=0,1,IF(R67/10^INT(LOG10(R67))&lt;=1,1,IF(R67/10^INT(LOG10(R67))&lt;=2,2,IF(R67/10^INT(LOG10(R67))&lt;=5,5,10)))*10^INT(LOG10(R67))))</f>
        <v>500000</v>
      </c>
      <c r="T68" s="28">
        <f t="shared" ca="1" si="37"/>
        <v>0.44004989943291117</v>
      </c>
      <c r="U68" s="28">
        <f t="shared" ca="1" si="37"/>
        <v>0.45788298618017564</v>
      </c>
      <c r="V68" s="28">
        <f ca="1">IF(Riskregister!$E$5="",0,COUNTIF(BF$4:BF$53,"&lt;"&amp;T68)*IF(U68&lt;0.5,Riskregister!$K$5+(Riskregister!$L$5-Riskregister!$K$5)*SQRT(U68/2),Riskregister!$L$5-(Riskregister!$L$5-Riskregister!$K$5)*SQRT((1-U68)/2)))</f>
        <v>0</v>
      </c>
      <c r="W68" s="28">
        <f t="shared" ca="1" si="38"/>
        <v>0.87530672075648697</v>
      </c>
      <c r="X68" s="28">
        <f t="shared" ca="1" si="38"/>
        <v>0.25463931013789076</v>
      </c>
      <c r="Y68" s="28">
        <f ca="1">IF(Riskregister!$E$6="",0,COUNTIF(BG$4:BG$53,"&lt;"&amp;W68)*IF(X68&lt;0.5,Riskregister!$K$6+(Riskregister!$L$6-Riskregister!$K$6)*SQRT(X68/2),Riskregister!$L$6-(Riskregister!$L$6-Riskregister!$K$6)*SQRT((1-X68)/2)))</f>
        <v>842273.83756726619</v>
      </c>
      <c r="Z68" s="28">
        <f t="shared" ca="1" si="39"/>
        <v>0.2063013245323807</v>
      </c>
      <c r="AA68" s="28">
        <f t="shared" ca="1" si="39"/>
        <v>5.9573451084956153E-2</v>
      </c>
      <c r="AB68" s="28">
        <f ca="1">IF(Riskregister!$E$7="",0,COUNTIF(BH$4:BH$53,"&lt;"&amp;Z68)*IF(AA68&lt;0.5,Riskregister!$K$7+(Riskregister!$L$7-Riskregister!$K$7)*SQRT(AA68/2),Riskregister!$L$7-(Riskregister!$L$7-Riskregister!$K$7)*SQRT((1-AA68)/2)))</f>
        <v>0</v>
      </c>
      <c r="AC68" s="28">
        <f t="shared" ca="1" si="40"/>
        <v>0.78810110549055357</v>
      </c>
      <c r="AD68" s="28">
        <f t="shared" ca="1" si="40"/>
        <v>0.14495397246997532</v>
      </c>
      <c r="AE68" s="28">
        <f ca="1">IF(Riskregister!$E$8="",0,COUNTIF(BI$4:BI$53,"&lt;"&amp;AC68)*IF(AD68&lt;0.5,Riskregister!$K$8+(Riskregister!$L$8-Riskregister!$K$8)*SQRT(AD68/2),Riskregister!$L$8-(Riskregister!$L$8-Riskregister!$K$8)*SQRT((1-AD68)/2)))</f>
        <v>0</v>
      </c>
      <c r="AF68" s="28">
        <f t="shared" ca="1" si="41"/>
        <v>0.11462544375092121</v>
      </c>
      <c r="AG68" s="28">
        <f t="shared" ca="1" si="41"/>
        <v>0.54713002198573901</v>
      </c>
      <c r="AH68" s="28">
        <f>IF(Riskregister!$E$9="",0,COUNTIF(BJ$4:BJ$53,"&lt;"&amp;AF68)*IF(AG68&lt;0.5,Riskregister!$K$9+(Riskregister!$L$9-Riskregister!$K$9)*SQRT(AG68/2),Riskregister!$L$9-(Riskregister!$L$9-Riskregister!$K$9)*SQRT((1-AG68)/2)))</f>
        <v>0</v>
      </c>
      <c r="AI68" s="28">
        <f t="shared" ca="1" si="42"/>
        <v>0.23583608310634319</v>
      </c>
      <c r="AJ68" s="28">
        <f t="shared" ca="1" si="42"/>
        <v>0.33457156669272015</v>
      </c>
      <c r="AK68" s="28">
        <f>IF(Riskregister!$E$10="",0,COUNTIF(BK$4:BK$53,"&lt;"&amp;AI68)*IF(AJ68&lt;0.5,Riskregister!$K$10+(Riskregister!$L$10-Riskregister!$K$10)*SQRT(AJ68/2),Riskregister!$L$10-(Riskregister!$L$10-Riskregister!$K$10)*SQRT((1-AJ68)/2)))</f>
        <v>0</v>
      </c>
      <c r="AL68" s="28">
        <f t="shared" ca="1" si="43"/>
        <v>4.4369214255800982E-2</v>
      </c>
      <c r="AM68" s="28">
        <f t="shared" ca="1" si="43"/>
        <v>0.74336184264221039</v>
      </c>
      <c r="AN68" s="28">
        <f>IF(Riskregister!$E$11="",0,COUNTIF(BL$4:BL$53,"&lt;"&amp;AL68)*IF(AM68&lt;0.5,Riskregister!$K$11+(Riskregister!$L$11-Riskregister!$K$11)*SQRT(AM68/2),Riskregister!$L$11-(Riskregister!$L$11-Riskregister!$K$11)*SQRT((1-AM68)/2)))</f>
        <v>0</v>
      </c>
      <c r="AO68" s="28">
        <f t="shared" ca="1" si="44"/>
        <v>0.83785808662447869</v>
      </c>
      <c r="AP68" s="28">
        <f t="shared" ca="1" si="44"/>
        <v>0.52870702336532416</v>
      </c>
      <c r="AQ68" s="28">
        <f>IF(Riskregister!$E$12="",0,COUNTIF(BM$4:BM$53,"&lt;"&amp;AO68)*IF(AP68&lt;0.5,Riskregister!$K$12+(Riskregister!$L$12-Riskregister!$K$12)*SQRT(AP68/2),Riskregister!$L$12-(Riskregister!$L$12-Riskregister!$K$12)*SQRT((1-AP68)/2)))</f>
        <v>0</v>
      </c>
      <c r="AR68" s="28">
        <f t="shared" ca="1" si="45"/>
        <v>0.6068807267968267</v>
      </c>
      <c r="AS68" s="28">
        <f t="shared" ca="1" si="45"/>
        <v>0.82414404843542621</v>
      </c>
      <c r="AT68" s="28">
        <f>IF(Riskregister!$E$13="",0,COUNTIF(BN$4:BN$53,"&lt;"&amp;AR68)*IF(AS68&lt;0.5,Riskregister!$K$13+(Riskregister!$L$13-Riskregister!$K$13)*SQRT(AS68/2),Riskregister!$L$13-(Riskregister!$L$13-Riskregister!$K$13)*SQRT((1-AS68)/2)))</f>
        <v>0</v>
      </c>
      <c r="AU68" s="28">
        <f t="shared" ca="1" si="46"/>
        <v>0.11152339876700768</v>
      </c>
      <c r="AV68" s="28">
        <f t="shared" ca="1" si="46"/>
        <v>0.72002334332072004</v>
      </c>
      <c r="AW68" s="28">
        <f>IF(Riskregister!$E$14="",0,COUNTIF(BO$4:BO$53,"&lt;"&amp;AU68)*IF(AV68&lt;0.5,Riskregister!$K$14+(Riskregister!$L$14-Riskregister!$K$14)*SQRT(AV68/2),Riskregister!$L$14-(Riskregister!$L$14-Riskregister!$K$14)*SQRT((1-AV68)/2)))</f>
        <v>0</v>
      </c>
      <c r="AX68" s="28">
        <f t="shared" ca="1" si="47"/>
        <v>0.92736689089685287</v>
      </c>
      <c r="AY68" s="28">
        <f t="shared" ca="1" si="47"/>
        <v>0.72555632808766235</v>
      </c>
      <c r="AZ68" s="28">
        <f>IF(Riskregister!$E$15="",0,COUNTIF(BP$4:BP$53,"&lt;"&amp;AX68)*IF(AY68&lt;0.5,Riskregister!$K$15+(Riskregister!$L$15-Riskregister!$K$15)*SQRT(AY68/2),Riskregister!$L$15-(Riskregister!$L$15-Riskregister!$K$15)*SQRT((1-AY68)/2)))</f>
        <v>0</v>
      </c>
      <c r="BA68" s="28">
        <f t="shared" ca="1" si="48"/>
        <v>0.81620918708639612</v>
      </c>
      <c r="BB68" s="28">
        <f t="shared" ca="1" si="48"/>
        <v>0.7243237015815347</v>
      </c>
      <c r="BC68" s="28">
        <f>IF(Riskregister!$E$16="",0,COUNTIF(BQ$4:BQ$53,"&lt;"&amp;BA68)*IF(BB68&lt;0.5,Riskregister!$K$16+(Riskregister!$L$16-Riskregister!$K$16)*SQRT(BB68/2),Riskregister!$L$16-(Riskregister!$L$16-Riskregister!$K$16)*SQRT((1-BB68)/2)))</f>
        <v>0</v>
      </c>
      <c r="BD68" s="28">
        <f t="shared" ref="BD68:BD131" ca="1" si="49">V68+Y68+AB68+AE68+AH68+AK68+AN68+AQ68+AT68+AW68+AZ68+BC68</f>
        <v>842273.83756726619</v>
      </c>
    </row>
    <row r="69" spans="2:56" ht="15" customHeight="1" x14ac:dyDescent="0.35">
      <c r="B69" s="60" t="s">
        <v>65</v>
      </c>
      <c r="C69" s="61"/>
      <c r="E69" s="56"/>
      <c r="F69" s="56"/>
      <c r="R69" s="56">
        <f ca="1">IF(R68&gt;=1000000,1000000,IF(R68&gt;=1000,1000,1))</f>
        <v>1000</v>
      </c>
      <c r="T69" s="28">
        <f t="shared" ca="1" si="37"/>
        <v>0.25490155313696883</v>
      </c>
      <c r="U69" s="28">
        <f t="shared" ca="1" si="37"/>
        <v>0.39005146369891164</v>
      </c>
      <c r="V69" s="28">
        <f ca="1">IF(Riskregister!$E$5="",0,COUNTIF(BF$4:BF$53,"&lt;"&amp;T69)*IF(U69&lt;0.5,Riskregister!$K$5+(Riskregister!$L$5-Riskregister!$K$5)*SQRT(U69/2),Riskregister!$L$5-(Riskregister!$L$5-Riskregister!$K$5)*SQRT((1-U69)/2)))</f>
        <v>0</v>
      </c>
      <c r="W69" s="28">
        <f t="shared" ca="1" si="38"/>
        <v>0.4665907669985333</v>
      </c>
      <c r="X69" s="28">
        <f t="shared" ca="1" si="38"/>
        <v>0.89905859509211339</v>
      </c>
      <c r="Y69" s="28">
        <f ca="1">IF(Riskregister!$E$6="",0,COUNTIF(BG$4:BG$53,"&lt;"&amp;W69)*IF(X69&lt;0.5,Riskregister!$K$6+(Riskregister!$L$6-Riskregister!$K$6)*SQRT(X69/2),Riskregister!$L$6-(Riskregister!$L$6-Riskregister!$K$6)*SQRT((1-X69)/2)))</f>
        <v>0</v>
      </c>
      <c r="Z69" s="28">
        <f t="shared" ca="1" si="39"/>
        <v>0.43358170976550714</v>
      </c>
      <c r="AA69" s="28">
        <f t="shared" ca="1" si="39"/>
        <v>0.8061769532924945</v>
      </c>
      <c r="AB69" s="28">
        <f ca="1">IF(Riskregister!$E$7="",0,COUNTIF(BH$4:BH$53,"&lt;"&amp;Z69)*IF(AA69&lt;0.5,Riskregister!$K$7+(Riskregister!$L$7-Riskregister!$K$7)*SQRT(AA69/2),Riskregister!$L$7-(Riskregister!$L$7-Riskregister!$K$7)*SQRT((1-AA69)/2)))</f>
        <v>0</v>
      </c>
      <c r="AC69" s="28">
        <f t="shared" ca="1" si="40"/>
        <v>0.36921239496550107</v>
      </c>
      <c r="AD69" s="28">
        <f t="shared" ca="1" si="40"/>
        <v>0.65997996865099418</v>
      </c>
      <c r="AE69" s="28">
        <f ca="1">IF(Riskregister!$E$8="",0,COUNTIF(BI$4:BI$53,"&lt;"&amp;AC69)*IF(AD69&lt;0.5,Riskregister!$K$8+(Riskregister!$L$8-Riskregister!$K$8)*SQRT(AD69/2),Riskregister!$L$8-(Riskregister!$L$8-Riskregister!$K$8)*SQRT((1-AD69)/2)))</f>
        <v>0</v>
      </c>
      <c r="AF69" s="28">
        <f t="shared" ca="1" si="41"/>
        <v>0.8914112662265804</v>
      </c>
      <c r="AG69" s="28">
        <f t="shared" ca="1" si="41"/>
        <v>0.72523620395545452</v>
      </c>
      <c r="AH69" s="28">
        <f>IF(Riskregister!$E$9="",0,COUNTIF(BJ$4:BJ$53,"&lt;"&amp;AF69)*IF(AG69&lt;0.5,Riskregister!$K$9+(Riskregister!$L$9-Riskregister!$K$9)*SQRT(AG69/2),Riskregister!$L$9-(Riskregister!$L$9-Riskregister!$K$9)*SQRT((1-AG69)/2)))</f>
        <v>0</v>
      </c>
      <c r="AI69" s="28">
        <f t="shared" ca="1" si="42"/>
        <v>0.981807741166971</v>
      </c>
      <c r="AJ69" s="28">
        <f t="shared" ca="1" si="42"/>
        <v>0.95621185979358936</v>
      </c>
      <c r="AK69" s="28">
        <f>IF(Riskregister!$E$10="",0,COUNTIF(BK$4:BK$53,"&lt;"&amp;AI69)*IF(AJ69&lt;0.5,Riskregister!$K$10+(Riskregister!$L$10-Riskregister!$K$10)*SQRT(AJ69/2),Riskregister!$L$10-(Riskregister!$L$10-Riskregister!$K$10)*SQRT((1-AJ69)/2)))</f>
        <v>0</v>
      </c>
      <c r="AL69" s="28">
        <f t="shared" ca="1" si="43"/>
        <v>0.32768372667641454</v>
      </c>
      <c r="AM69" s="28">
        <f t="shared" ca="1" si="43"/>
        <v>0.1937168789626581</v>
      </c>
      <c r="AN69" s="28">
        <f>IF(Riskregister!$E$11="",0,COUNTIF(BL$4:BL$53,"&lt;"&amp;AL69)*IF(AM69&lt;0.5,Riskregister!$K$11+(Riskregister!$L$11-Riskregister!$K$11)*SQRT(AM69/2),Riskregister!$L$11-(Riskregister!$L$11-Riskregister!$K$11)*SQRT((1-AM69)/2)))</f>
        <v>0</v>
      </c>
      <c r="AO69" s="28">
        <f t="shared" ca="1" si="44"/>
        <v>0.48387849829900365</v>
      </c>
      <c r="AP69" s="28">
        <f t="shared" ca="1" si="44"/>
        <v>6.7225027833609619E-2</v>
      </c>
      <c r="AQ69" s="28">
        <f>IF(Riskregister!$E$12="",0,COUNTIF(BM$4:BM$53,"&lt;"&amp;AO69)*IF(AP69&lt;0.5,Riskregister!$K$12+(Riskregister!$L$12-Riskregister!$K$12)*SQRT(AP69/2),Riskregister!$L$12-(Riskregister!$L$12-Riskregister!$K$12)*SQRT((1-AP69)/2)))</f>
        <v>0</v>
      </c>
      <c r="AR69" s="28">
        <f t="shared" ca="1" si="45"/>
        <v>0.3332666566918806</v>
      </c>
      <c r="AS69" s="28">
        <f t="shared" ca="1" si="45"/>
        <v>3.7185634666786038E-2</v>
      </c>
      <c r="AT69" s="28">
        <f>IF(Riskregister!$E$13="",0,COUNTIF(BN$4:BN$53,"&lt;"&amp;AR69)*IF(AS69&lt;0.5,Riskregister!$K$13+(Riskregister!$L$13-Riskregister!$K$13)*SQRT(AS69/2),Riskregister!$L$13-(Riskregister!$L$13-Riskregister!$K$13)*SQRT((1-AS69)/2)))</f>
        <v>0</v>
      </c>
      <c r="AU69" s="28">
        <f t="shared" ca="1" si="46"/>
        <v>0.55477556389004634</v>
      </c>
      <c r="AV69" s="28">
        <f t="shared" ca="1" si="46"/>
        <v>0.90224781405614762</v>
      </c>
      <c r="AW69" s="28">
        <f>IF(Riskregister!$E$14="",0,COUNTIF(BO$4:BO$53,"&lt;"&amp;AU69)*IF(AV69&lt;0.5,Riskregister!$K$14+(Riskregister!$L$14-Riskregister!$K$14)*SQRT(AV69/2),Riskregister!$L$14-(Riskregister!$L$14-Riskregister!$K$14)*SQRT((1-AV69)/2)))</f>
        <v>0</v>
      </c>
      <c r="AX69" s="28">
        <f t="shared" ca="1" si="47"/>
        <v>0.88240106369883586</v>
      </c>
      <c r="AY69" s="28">
        <f t="shared" ca="1" si="47"/>
        <v>0.21914010459383326</v>
      </c>
      <c r="AZ69" s="28">
        <f>IF(Riskregister!$E$15="",0,COUNTIF(BP$4:BP$53,"&lt;"&amp;AX69)*IF(AY69&lt;0.5,Riskregister!$K$15+(Riskregister!$L$15-Riskregister!$K$15)*SQRT(AY69/2),Riskregister!$L$15-(Riskregister!$L$15-Riskregister!$K$15)*SQRT((1-AY69)/2)))</f>
        <v>0</v>
      </c>
      <c r="BA69" s="28">
        <f t="shared" ca="1" si="48"/>
        <v>0.33457916688004319</v>
      </c>
      <c r="BB69" s="28">
        <f t="shared" ca="1" si="48"/>
        <v>7.0558917059417636E-2</v>
      </c>
      <c r="BC69" s="28">
        <f>IF(Riskregister!$E$16="",0,COUNTIF(BQ$4:BQ$53,"&lt;"&amp;BA69)*IF(BB69&lt;0.5,Riskregister!$K$16+(Riskregister!$L$16-Riskregister!$K$16)*SQRT(BB69/2),Riskregister!$L$16-(Riskregister!$L$16-Riskregister!$K$16)*SQRT((1-BB69)/2)))</f>
        <v>0</v>
      </c>
      <c r="BD69" s="28">
        <f t="shared" ca="1" si="49"/>
        <v>0</v>
      </c>
    </row>
    <row r="70" spans="2:56" ht="15" customHeight="1" x14ac:dyDescent="0.35">
      <c r="B70" s="60"/>
      <c r="C70" s="60"/>
      <c r="E70" s="56"/>
      <c r="F70" s="56"/>
      <c r="R70" s="56" t="str">
        <f ca="1">IF(R69=1000000," Mkr",IF(R69=1000," tkr"," kr"))</f>
        <v xml:space="preserve"> tkr</v>
      </c>
      <c r="T70" s="28">
        <f t="shared" ca="1" si="37"/>
        <v>0.82479636641106291</v>
      </c>
      <c r="U70" s="28">
        <f t="shared" ca="1" si="37"/>
        <v>8.1850141527739395E-2</v>
      </c>
      <c r="V70" s="28">
        <f ca="1">IF(Riskregister!$E$5="",0,COUNTIF(BF$4:BF$53,"&lt;"&amp;T70)*IF(U70&lt;0.5,Riskregister!$K$5+(Riskregister!$L$5-Riskregister!$K$5)*SQRT(U70/2),Riskregister!$L$5-(Riskregister!$L$5-Riskregister!$K$5)*SQRT((1-U70)/2)))</f>
        <v>241034.75616314693</v>
      </c>
      <c r="W70" s="28">
        <f t="shared" ca="1" si="38"/>
        <v>0.97623454461748904</v>
      </c>
      <c r="X70" s="28">
        <f t="shared" ca="1" si="38"/>
        <v>7.3071714871576043E-2</v>
      </c>
      <c r="Y70" s="28">
        <f ca="1">IF(Riskregister!$E$6="",0,COUNTIF(BG$4:BG$53,"&lt;"&amp;W70)*IF(X70&lt;0.5,Riskregister!$K$6+(Riskregister!$L$6-Riskregister!$K$6)*SQRT(X70/2),Riskregister!$L$6-(Riskregister!$L$6-Riskregister!$K$6)*SQRT((1-X70)/2)))</f>
        <v>1088116.7868667445</v>
      </c>
      <c r="Z70" s="28">
        <f t="shared" ca="1" si="39"/>
        <v>0.25732602151551021</v>
      </c>
      <c r="AA70" s="28">
        <f t="shared" ca="1" si="39"/>
        <v>0.41269901776306572</v>
      </c>
      <c r="AB70" s="28">
        <f ca="1">IF(Riskregister!$E$7="",0,COUNTIF(BH$4:BH$53,"&lt;"&amp;Z70)*IF(AA70&lt;0.5,Riskregister!$K$7+(Riskregister!$L$7-Riskregister!$K$7)*SQRT(AA70/2),Riskregister!$L$7-(Riskregister!$L$7-Riskregister!$K$7)*SQRT((1-AA70)/2)))</f>
        <v>0</v>
      </c>
      <c r="AC70" s="28">
        <f t="shared" ca="1" si="40"/>
        <v>0.53163785597095892</v>
      </c>
      <c r="AD70" s="28">
        <f t="shared" ca="1" si="40"/>
        <v>0.91747264801545692</v>
      </c>
      <c r="AE70" s="28">
        <f ca="1">IF(Riskregister!$E$8="",0,COUNTIF(BI$4:BI$53,"&lt;"&amp;AC70)*IF(AD70&lt;0.5,Riskregister!$K$8+(Riskregister!$L$8-Riskregister!$K$8)*SQRT(AD70/2),Riskregister!$L$8-(Riskregister!$L$8-Riskregister!$K$8)*SQRT((1-AD70)/2)))</f>
        <v>0</v>
      </c>
      <c r="AF70" s="28">
        <f t="shared" ca="1" si="41"/>
        <v>0.39548265507510583</v>
      </c>
      <c r="AG70" s="28">
        <f t="shared" ca="1" si="41"/>
        <v>1.8217411475065726E-2</v>
      </c>
      <c r="AH70" s="28">
        <f>IF(Riskregister!$E$9="",0,COUNTIF(BJ$4:BJ$53,"&lt;"&amp;AF70)*IF(AG70&lt;0.5,Riskregister!$K$9+(Riskregister!$L$9-Riskregister!$K$9)*SQRT(AG70/2),Riskregister!$L$9-(Riskregister!$L$9-Riskregister!$K$9)*SQRT((1-AG70)/2)))</f>
        <v>0</v>
      </c>
      <c r="AI70" s="28">
        <f t="shared" ca="1" si="42"/>
        <v>8.9565266733945381E-2</v>
      </c>
      <c r="AJ70" s="28">
        <f t="shared" ca="1" si="42"/>
        <v>0.1808713550083666</v>
      </c>
      <c r="AK70" s="28">
        <f>IF(Riskregister!$E$10="",0,COUNTIF(BK$4:BK$53,"&lt;"&amp;AI70)*IF(AJ70&lt;0.5,Riskregister!$K$10+(Riskregister!$L$10-Riskregister!$K$10)*SQRT(AJ70/2),Riskregister!$L$10-(Riskregister!$L$10-Riskregister!$K$10)*SQRT((1-AJ70)/2)))</f>
        <v>0</v>
      </c>
      <c r="AL70" s="28">
        <f t="shared" ca="1" si="43"/>
        <v>1.1325777328098807E-2</v>
      </c>
      <c r="AM70" s="28">
        <f t="shared" ca="1" si="43"/>
        <v>0.28328583192321877</v>
      </c>
      <c r="AN70" s="28">
        <f>IF(Riskregister!$E$11="",0,COUNTIF(BL$4:BL$53,"&lt;"&amp;AL70)*IF(AM70&lt;0.5,Riskregister!$K$11+(Riskregister!$L$11-Riskregister!$K$11)*SQRT(AM70/2),Riskregister!$L$11-(Riskregister!$L$11-Riskregister!$K$11)*SQRT((1-AM70)/2)))</f>
        <v>0</v>
      </c>
      <c r="AO70" s="28">
        <f t="shared" ca="1" si="44"/>
        <v>0.10909467558562957</v>
      </c>
      <c r="AP70" s="28">
        <f t="shared" ca="1" si="44"/>
        <v>4.249931731657719E-2</v>
      </c>
      <c r="AQ70" s="28">
        <f>IF(Riskregister!$E$12="",0,COUNTIF(BM$4:BM$53,"&lt;"&amp;AO70)*IF(AP70&lt;0.5,Riskregister!$K$12+(Riskregister!$L$12-Riskregister!$K$12)*SQRT(AP70/2),Riskregister!$L$12-(Riskregister!$L$12-Riskregister!$K$12)*SQRT((1-AP70)/2)))</f>
        <v>0</v>
      </c>
      <c r="AR70" s="28">
        <f t="shared" ca="1" si="45"/>
        <v>0.64222469210131894</v>
      </c>
      <c r="AS70" s="28">
        <f t="shared" ca="1" si="45"/>
        <v>0.75315386326867617</v>
      </c>
      <c r="AT70" s="28">
        <f>IF(Riskregister!$E$13="",0,COUNTIF(BN$4:BN$53,"&lt;"&amp;AR70)*IF(AS70&lt;0.5,Riskregister!$K$13+(Riskregister!$L$13-Riskregister!$K$13)*SQRT(AS70/2),Riskregister!$L$13-(Riskregister!$L$13-Riskregister!$K$13)*SQRT((1-AS70)/2)))</f>
        <v>0</v>
      </c>
      <c r="AU70" s="28">
        <f t="shared" ca="1" si="46"/>
        <v>0.73072924878938206</v>
      </c>
      <c r="AV70" s="28">
        <f t="shared" ca="1" si="46"/>
        <v>0.93405840203353241</v>
      </c>
      <c r="AW70" s="28">
        <f>IF(Riskregister!$E$14="",0,COUNTIF(BO$4:BO$53,"&lt;"&amp;AU70)*IF(AV70&lt;0.5,Riskregister!$K$14+(Riskregister!$L$14-Riskregister!$K$14)*SQRT(AV70/2),Riskregister!$L$14-(Riskregister!$L$14-Riskregister!$K$14)*SQRT((1-AV70)/2)))</f>
        <v>0</v>
      </c>
      <c r="AX70" s="28">
        <f t="shared" ca="1" si="47"/>
        <v>0.41729711016115612</v>
      </c>
      <c r="AY70" s="28">
        <f t="shared" ca="1" si="47"/>
        <v>0.70405262325725115</v>
      </c>
      <c r="AZ70" s="28">
        <f>IF(Riskregister!$E$15="",0,COUNTIF(BP$4:BP$53,"&lt;"&amp;AX70)*IF(AY70&lt;0.5,Riskregister!$K$15+(Riskregister!$L$15-Riskregister!$K$15)*SQRT(AY70/2),Riskregister!$L$15-(Riskregister!$L$15-Riskregister!$K$15)*SQRT((1-AY70)/2)))</f>
        <v>0</v>
      </c>
      <c r="BA70" s="28">
        <f t="shared" ca="1" si="48"/>
        <v>0.3153660749476529</v>
      </c>
      <c r="BB70" s="28">
        <f t="shared" ca="1" si="48"/>
        <v>0.84871208499712469</v>
      </c>
      <c r="BC70" s="28">
        <f>IF(Riskregister!$E$16="",0,COUNTIF(BQ$4:BQ$53,"&lt;"&amp;BA70)*IF(BB70&lt;0.5,Riskregister!$K$16+(Riskregister!$L$16-Riskregister!$K$16)*SQRT(BB70/2),Riskregister!$L$16-(Riskregister!$L$16-Riskregister!$K$16)*SQRT((1-BB70)/2)))</f>
        <v>0</v>
      </c>
      <c r="BD70" s="28">
        <f t="shared" ca="1" si="49"/>
        <v>1329151.5430298913</v>
      </c>
    </row>
    <row r="71" spans="2:56" ht="20" customHeight="1" x14ac:dyDescent="0.35">
      <c r="B71" s="62" t="s">
        <v>66</v>
      </c>
      <c r="C71" s="62" t="s">
        <v>67</v>
      </c>
      <c r="E71" s="56"/>
      <c r="F71" s="56"/>
      <c r="R71" s="56"/>
      <c r="T71" s="28">
        <f t="shared" ca="1" si="37"/>
        <v>9.9025648915769593E-2</v>
      </c>
      <c r="U71" s="28">
        <f t="shared" ca="1" si="37"/>
        <v>0.23318288137841026</v>
      </c>
      <c r="V71" s="28">
        <f ca="1">IF(Riskregister!$E$5="",0,COUNTIF(BF$4:BF$53,"&lt;"&amp;T71)*IF(U71&lt;0.5,Riskregister!$K$5+(Riskregister!$L$5-Riskregister!$K$5)*SQRT(U71/2),Riskregister!$L$5-(Riskregister!$L$5-Riskregister!$K$5)*SQRT((1-U71)/2)))</f>
        <v>0</v>
      </c>
      <c r="W71" s="28">
        <f t="shared" ca="1" si="38"/>
        <v>0.52730598145055585</v>
      </c>
      <c r="X71" s="28">
        <f t="shared" ca="1" si="38"/>
        <v>0.18677688639479084</v>
      </c>
      <c r="Y71" s="28">
        <f ca="1">IF(Riskregister!$E$6="",0,COUNTIF(BG$4:BG$53,"&lt;"&amp;W71)*IF(X71&lt;0.5,Riskregister!$K$6+(Riskregister!$L$6-Riskregister!$K$6)*SQRT(X71/2),Riskregister!$L$6-(Riskregister!$L$6-Riskregister!$K$6)*SQRT((1-X71)/2)))</f>
        <v>0</v>
      </c>
      <c r="Z71" s="28">
        <f t="shared" ca="1" si="39"/>
        <v>0.95802061989903964</v>
      </c>
      <c r="AA71" s="28">
        <f t="shared" ca="1" si="39"/>
        <v>9.6160913468052334E-2</v>
      </c>
      <c r="AB71" s="28">
        <f ca="1">IF(Riskregister!$E$7="",0,COUNTIF(BH$4:BH$53,"&lt;"&amp;Z71)*IF(AA71&lt;0.5,Riskregister!$K$7+(Riskregister!$L$7-Riskregister!$K$7)*SQRT(AA71/2),Riskregister!$L$7-(Riskregister!$L$7-Riskregister!$K$7)*SQRT((1-AA71)/2)))</f>
        <v>253490.79385967363</v>
      </c>
      <c r="AC71" s="28">
        <f t="shared" ca="1" si="40"/>
        <v>0.95371449767477778</v>
      </c>
      <c r="AD71" s="28">
        <f t="shared" ca="1" si="40"/>
        <v>0.17175370127237499</v>
      </c>
      <c r="AE71" s="28">
        <f ca="1">IF(Riskregister!$E$8="",0,COUNTIF(BI$4:BI$53,"&lt;"&amp;AC71)*IF(AD71&lt;0.5,Riskregister!$K$8+(Riskregister!$L$8-Riskregister!$K$8)*SQRT(AD71/2),Riskregister!$L$8-(Riskregister!$L$8-Riskregister!$K$8)*SQRT((1-AD71)/2)))</f>
        <v>0</v>
      </c>
      <c r="AF71" s="28">
        <f t="shared" ca="1" si="41"/>
        <v>0.87333360240219615</v>
      </c>
      <c r="AG71" s="28">
        <f t="shared" ca="1" si="41"/>
        <v>0.12733155965556864</v>
      </c>
      <c r="AH71" s="28">
        <f>IF(Riskregister!$E$9="",0,COUNTIF(BJ$4:BJ$53,"&lt;"&amp;AF71)*IF(AG71&lt;0.5,Riskregister!$K$9+(Riskregister!$L$9-Riskregister!$K$9)*SQRT(AG71/2),Riskregister!$L$9-(Riskregister!$L$9-Riskregister!$K$9)*SQRT((1-AG71)/2)))</f>
        <v>0</v>
      </c>
      <c r="AI71" s="28">
        <f t="shared" ca="1" si="42"/>
        <v>0.89060347487184288</v>
      </c>
      <c r="AJ71" s="28">
        <f t="shared" ca="1" si="42"/>
        <v>0.61735638708767993</v>
      </c>
      <c r="AK71" s="28">
        <f>IF(Riskregister!$E$10="",0,COUNTIF(BK$4:BK$53,"&lt;"&amp;AI71)*IF(AJ71&lt;0.5,Riskregister!$K$10+(Riskregister!$L$10-Riskregister!$K$10)*SQRT(AJ71/2),Riskregister!$L$10-(Riskregister!$L$10-Riskregister!$K$10)*SQRT((1-AJ71)/2)))</f>
        <v>0</v>
      </c>
      <c r="AL71" s="28">
        <f t="shared" ca="1" si="43"/>
        <v>0.68916731333421022</v>
      </c>
      <c r="AM71" s="28">
        <f t="shared" ca="1" si="43"/>
        <v>0.13882173885117699</v>
      </c>
      <c r="AN71" s="28">
        <f>IF(Riskregister!$E$11="",0,COUNTIF(BL$4:BL$53,"&lt;"&amp;AL71)*IF(AM71&lt;0.5,Riskregister!$K$11+(Riskregister!$L$11-Riskregister!$K$11)*SQRT(AM71/2),Riskregister!$L$11-(Riskregister!$L$11-Riskregister!$K$11)*SQRT((1-AM71)/2)))</f>
        <v>0</v>
      </c>
      <c r="AO71" s="28">
        <f t="shared" ca="1" si="44"/>
        <v>0.11639242278086626</v>
      </c>
      <c r="AP71" s="28">
        <f t="shared" ca="1" si="44"/>
        <v>5.5320867619927494E-2</v>
      </c>
      <c r="AQ71" s="28">
        <f>IF(Riskregister!$E$12="",0,COUNTIF(BM$4:BM$53,"&lt;"&amp;AO71)*IF(AP71&lt;0.5,Riskregister!$K$12+(Riskregister!$L$12-Riskregister!$K$12)*SQRT(AP71/2),Riskregister!$L$12-(Riskregister!$L$12-Riskregister!$K$12)*SQRT((1-AP71)/2)))</f>
        <v>0</v>
      </c>
      <c r="AR71" s="28">
        <f t="shared" ca="1" si="45"/>
        <v>3.5702423129380101E-3</v>
      </c>
      <c r="AS71" s="28">
        <f t="shared" ca="1" si="45"/>
        <v>0.48922699131335223</v>
      </c>
      <c r="AT71" s="28">
        <f>IF(Riskregister!$E$13="",0,COUNTIF(BN$4:BN$53,"&lt;"&amp;AR71)*IF(AS71&lt;0.5,Riskregister!$K$13+(Riskregister!$L$13-Riskregister!$K$13)*SQRT(AS71/2),Riskregister!$L$13-(Riskregister!$L$13-Riskregister!$K$13)*SQRT((1-AS71)/2)))</f>
        <v>0</v>
      </c>
      <c r="AU71" s="28">
        <f t="shared" ca="1" si="46"/>
        <v>0.8312386594631137</v>
      </c>
      <c r="AV71" s="28">
        <f t="shared" ca="1" si="46"/>
        <v>0.92075634739496426</v>
      </c>
      <c r="AW71" s="28">
        <f>IF(Riskregister!$E$14="",0,COUNTIF(BO$4:BO$53,"&lt;"&amp;AU71)*IF(AV71&lt;0.5,Riskregister!$K$14+(Riskregister!$L$14-Riskregister!$K$14)*SQRT(AV71/2),Riskregister!$L$14-(Riskregister!$L$14-Riskregister!$K$14)*SQRT((1-AV71)/2)))</f>
        <v>0</v>
      </c>
      <c r="AX71" s="28">
        <f t="shared" ca="1" si="47"/>
        <v>0.74639084809636902</v>
      </c>
      <c r="AY71" s="28">
        <f t="shared" ca="1" si="47"/>
        <v>0.28815706656097095</v>
      </c>
      <c r="AZ71" s="28">
        <f>IF(Riskregister!$E$15="",0,COUNTIF(BP$4:BP$53,"&lt;"&amp;AX71)*IF(AY71&lt;0.5,Riskregister!$K$15+(Riskregister!$L$15-Riskregister!$K$15)*SQRT(AY71/2),Riskregister!$L$15-(Riskregister!$L$15-Riskregister!$K$15)*SQRT((1-AY71)/2)))</f>
        <v>0</v>
      </c>
      <c r="BA71" s="28">
        <f t="shared" ca="1" si="48"/>
        <v>0.11460078873847623</v>
      </c>
      <c r="BB71" s="28">
        <f t="shared" ca="1" si="48"/>
        <v>0.73418333689419313</v>
      </c>
      <c r="BC71" s="28">
        <f>IF(Riskregister!$E$16="",0,COUNTIF(BQ$4:BQ$53,"&lt;"&amp;BA71)*IF(BB71&lt;0.5,Riskregister!$K$16+(Riskregister!$L$16-Riskregister!$K$16)*SQRT(BB71/2),Riskregister!$L$16-(Riskregister!$L$16-Riskregister!$K$16)*SQRT((1-BB71)/2)))</f>
        <v>0</v>
      </c>
      <c r="BD71" s="28">
        <f t="shared" ca="1" si="49"/>
        <v>253490.79385967363</v>
      </c>
    </row>
    <row r="72" spans="2:56" ht="15" customHeight="1" x14ac:dyDescent="0.35">
      <c r="B72" s="63" t="str">
        <f>"Exakt 0 kr (ingen skada)"</f>
        <v>Exakt 0 kr (ingen skada)</v>
      </c>
      <c r="C72" s="63">
        <f ca="1">INDEX(FREQUENCY(BD4:BD2003,$R$72:$R$82),1)</f>
        <v>538</v>
      </c>
      <c r="E72" s="56"/>
      <c r="F72" s="56"/>
      <c r="R72" s="56">
        <f ca="1">0*R$68</f>
        <v>0</v>
      </c>
      <c r="T72" s="28">
        <f t="shared" ca="1" si="37"/>
        <v>0.61630370934674861</v>
      </c>
      <c r="U72" s="28">
        <f t="shared" ca="1" si="37"/>
        <v>1.8079129133545035E-2</v>
      </c>
      <c r="V72" s="28">
        <f ca="1">IF(Riskregister!$E$5="",0,COUNTIF(BF$4:BF$53,"&lt;"&amp;T72)*IF(U72&lt;0.5,Riskregister!$K$5+(Riskregister!$L$5-Riskregister!$K$5)*SQRT(U72/2),Riskregister!$L$5-(Riskregister!$L$5-Riskregister!$K$5)*SQRT((1-U72)/2)))</f>
        <v>0</v>
      </c>
      <c r="W72" s="28">
        <f t="shared" ca="1" si="38"/>
        <v>0.18286836344066026</v>
      </c>
      <c r="X72" s="28">
        <f t="shared" ca="1" si="38"/>
        <v>0.84471866685043506</v>
      </c>
      <c r="Y72" s="28">
        <f ca="1">IF(Riskregister!$E$6="",0,COUNTIF(BG$4:BG$53,"&lt;"&amp;W72)*IF(X72&lt;0.5,Riskregister!$K$6+(Riskregister!$L$6-Riskregister!$K$6)*SQRT(X72/2),Riskregister!$L$6-(Riskregister!$L$6-Riskregister!$K$6)*SQRT((1-X72)/2)))</f>
        <v>0</v>
      </c>
      <c r="Z72" s="28">
        <f t="shared" ca="1" si="39"/>
        <v>0.51218242420112703</v>
      </c>
      <c r="AA72" s="28">
        <f t="shared" ca="1" si="39"/>
        <v>0.51576403541047611</v>
      </c>
      <c r="AB72" s="28">
        <f ca="1">IF(Riskregister!$E$7="",0,COUNTIF(BH$4:BH$53,"&lt;"&amp;Z72)*IF(AA72&lt;0.5,Riskregister!$K$7+(Riskregister!$L$7-Riskregister!$K$7)*SQRT(AA72/2),Riskregister!$L$7-(Riskregister!$L$7-Riskregister!$K$7)*SQRT((1-AA72)/2)))</f>
        <v>0</v>
      </c>
      <c r="AC72" s="28">
        <f t="shared" ca="1" si="40"/>
        <v>0.27352902411530389</v>
      </c>
      <c r="AD72" s="28">
        <f t="shared" ca="1" si="40"/>
        <v>0.48416159991557528</v>
      </c>
      <c r="AE72" s="28">
        <f ca="1">IF(Riskregister!$E$8="",0,COUNTIF(BI$4:BI$53,"&lt;"&amp;AC72)*IF(AD72&lt;0.5,Riskregister!$K$8+(Riskregister!$L$8-Riskregister!$K$8)*SQRT(AD72/2),Riskregister!$L$8-(Riskregister!$L$8-Riskregister!$K$8)*SQRT((1-AD72)/2)))</f>
        <v>0</v>
      </c>
      <c r="AF72" s="28">
        <f t="shared" ca="1" si="41"/>
        <v>0.52307325910121194</v>
      </c>
      <c r="AG72" s="28">
        <f t="shared" ca="1" si="41"/>
        <v>4.401719163829898E-2</v>
      </c>
      <c r="AH72" s="28">
        <f>IF(Riskregister!$E$9="",0,COUNTIF(BJ$4:BJ$53,"&lt;"&amp;AF72)*IF(AG72&lt;0.5,Riskregister!$K$9+(Riskregister!$L$9-Riskregister!$K$9)*SQRT(AG72/2),Riskregister!$L$9-(Riskregister!$L$9-Riskregister!$K$9)*SQRT((1-AG72)/2)))</f>
        <v>0</v>
      </c>
      <c r="AI72" s="28">
        <f t="shared" ca="1" si="42"/>
        <v>0.38590541016473556</v>
      </c>
      <c r="AJ72" s="28">
        <f t="shared" ca="1" si="42"/>
        <v>0.26709145359649811</v>
      </c>
      <c r="AK72" s="28">
        <f>IF(Riskregister!$E$10="",0,COUNTIF(BK$4:BK$53,"&lt;"&amp;AI72)*IF(AJ72&lt;0.5,Riskregister!$K$10+(Riskregister!$L$10-Riskregister!$K$10)*SQRT(AJ72/2),Riskregister!$L$10-(Riskregister!$L$10-Riskregister!$K$10)*SQRT((1-AJ72)/2)))</f>
        <v>0</v>
      </c>
      <c r="AL72" s="28">
        <f t="shared" ca="1" si="43"/>
        <v>0.42313799869376933</v>
      </c>
      <c r="AM72" s="28">
        <f t="shared" ca="1" si="43"/>
        <v>0.45141490409245499</v>
      </c>
      <c r="AN72" s="28">
        <f>IF(Riskregister!$E$11="",0,COUNTIF(BL$4:BL$53,"&lt;"&amp;AL72)*IF(AM72&lt;0.5,Riskregister!$K$11+(Riskregister!$L$11-Riskregister!$K$11)*SQRT(AM72/2),Riskregister!$L$11-(Riskregister!$L$11-Riskregister!$K$11)*SQRT((1-AM72)/2)))</f>
        <v>0</v>
      </c>
      <c r="AO72" s="28">
        <f t="shared" ca="1" si="44"/>
        <v>0.55389647618163318</v>
      </c>
      <c r="AP72" s="28">
        <f t="shared" ca="1" si="44"/>
        <v>0.54487988144757371</v>
      </c>
      <c r="AQ72" s="28">
        <f>IF(Riskregister!$E$12="",0,COUNTIF(BM$4:BM$53,"&lt;"&amp;AO72)*IF(AP72&lt;0.5,Riskregister!$K$12+(Riskregister!$L$12-Riskregister!$K$12)*SQRT(AP72/2),Riskregister!$L$12-(Riskregister!$L$12-Riskregister!$K$12)*SQRT((1-AP72)/2)))</f>
        <v>0</v>
      </c>
      <c r="AR72" s="28">
        <f t="shared" ca="1" si="45"/>
        <v>0.16877420363995488</v>
      </c>
      <c r="AS72" s="28">
        <f t="shared" ca="1" si="45"/>
        <v>0.54763567366076071</v>
      </c>
      <c r="AT72" s="28">
        <f>IF(Riskregister!$E$13="",0,COUNTIF(BN$4:BN$53,"&lt;"&amp;AR72)*IF(AS72&lt;0.5,Riskregister!$K$13+(Riskregister!$L$13-Riskregister!$K$13)*SQRT(AS72/2),Riskregister!$L$13-(Riskregister!$L$13-Riskregister!$K$13)*SQRT((1-AS72)/2)))</f>
        <v>0</v>
      </c>
      <c r="AU72" s="28">
        <f t="shared" ca="1" si="46"/>
        <v>0.72205077927941064</v>
      </c>
      <c r="AV72" s="28">
        <f t="shared" ca="1" si="46"/>
        <v>0.91052248659067458</v>
      </c>
      <c r="AW72" s="28">
        <f>IF(Riskregister!$E$14="",0,COUNTIF(BO$4:BO$53,"&lt;"&amp;AU72)*IF(AV72&lt;0.5,Riskregister!$K$14+(Riskregister!$L$14-Riskregister!$K$14)*SQRT(AV72/2),Riskregister!$L$14-(Riskregister!$L$14-Riskregister!$K$14)*SQRT((1-AV72)/2)))</f>
        <v>0</v>
      </c>
      <c r="AX72" s="28">
        <f t="shared" ca="1" si="47"/>
        <v>0.7576957984666548</v>
      </c>
      <c r="AY72" s="28">
        <f t="shared" ca="1" si="47"/>
        <v>0.49870944977506715</v>
      </c>
      <c r="AZ72" s="28">
        <f>IF(Riskregister!$E$15="",0,COUNTIF(BP$4:BP$53,"&lt;"&amp;AX72)*IF(AY72&lt;0.5,Riskregister!$K$15+(Riskregister!$L$15-Riskregister!$K$15)*SQRT(AY72/2),Riskregister!$L$15-(Riskregister!$L$15-Riskregister!$K$15)*SQRT((1-AY72)/2)))</f>
        <v>0</v>
      </c>
      <c r="BA72" s="28">
        <f t="shared" ca="1" si="48"/>
        <v>0.18489327201198791</v>
      </c>
      <c r="BB72" s="28">
        <f t="shared" ca="1" si="48"/>
        <v>0.89602725979683251</v>
      </c>
      <c r="BC72" s="28">
        <f>IF(Riskregister!$E$16="",0,COUNTIF(BQ$4:BQ$53,"&lt;"&amp;BA72)*IF(BB72&lt;0.5,Riskregister!$K$16+(Riskregister!$L$16-Riskregister!$K$16)*SQRT(BB72/2),Riskregister!$L$16-(Riskregister!$L$16-Riskregister!$K$16)*SQRT((1-BB72)/2)))</f>
        <v>0</v>
      </c>
      <c r="BD72" s="28">
        <f t="shared" ca="1" si="49"/>
        <v>0</v>
      </c>
    </row>
    <row r="73" spans="2:56" ht="15" customHeight="1" x14ac:dyDescent="0.35">
      <c r="B73" s="64" t="str">
        <f ca="1">ROUND(0*$R$68/$R$69,2)&amp;" – "&amp;ROUND(1*$R$68/$R$69,2)&amp;$R$70</f>
        <v>0 – 500 tkr</v>
      </c>
      <c r="C73" s="64">
        <f ca="1">INDEX(FREQUENCY(BD4:BD2003,$R$72:$R$82),2)</f>
        <v>434</v>
      </c>
      <c r="E73" s="56"/>
      <c r="F73" s="56"/>
      <c r="R73" s="56">
        <f ca="1">1*R$68</f>
        <v>500000</v>
      </c>
      <c r="T73" s="28">
        <f t="shared" ca="1" si="37"/>
        <v>0.57354018553840969</v>
      </c>
      <c r="U73" s="28">
        <f t="shared" ca="1" si="37"/>
        <v>0.11153374436602259</v>
      </c>
      <c r="V73" s="28">
        <f ca="1">IF(Riskregister!$E$5="",0,COUNTIF(BF$4:BF$53,"&lt;"&amp;T73)*IF(U73&lt;0.5,Riskregister!$K$5+(Riskregister!$L$5-Riskregister!$K$5)*SQRT(U73/2),Riskregister!$L$5-(Riskregister!$L$5-Riskregister!$K$5)*SQRT((1-U73)/2)))</f>
        <v>0</v>
      </c>
      <c r="W73" s="28">
        <f t="shared" ca="1" si="38"/>
        <v>0.1120400533713285</v>
      </c>
      <c r="X73" s="28">
        <f t="shared" ca="1" si="38"/>
        <v>0.5276713548601849</v>
      </c>
      <c r="Y73" s="28">
        <f ca="1">IF(Riskregister!$E$6="",0,COUNTIF(BG$4:BG$53,"&lt;"&amp;W73)*IF(X73&lt;0.5,Riskregister!$K$6+(Riskregister!$L$6-Riskregister!$K$6)*SQRT(X73/2),Riskregister!$L$6-(Riskregister!$L$6-Riskregister!$K$6)*SQRT((1-X73)/2)))</f>
        <v>0</v>
      </c>
      <c r="Z73" s="28">
        <f t="shared" ca="1" si="39"/>
        <v>0.29815593803895046</v>
      </c>
      <c r="AA73" s="28">
        <f t="shared" ca="1" si="39"/>
        <v>0.19069648974469444</v>
      </c>
      <c r="AB73" s="28">
        <f ca="1">IF(Riskregister!$E$7="",0,COUNTIF(BH$4:BH$53,"&lt;"&amp;Z73)*IF(AA73&lt;0.5,Riskregister!$K$7+(Riskregister!$L$7-Riskregister!$K$7)*SQRT(AA73/2),Riskregister!$L$7-(Riskregister!$L$7-Riskregister!$K$7)*SQRT((1-AA73)/2)))</f>
        <v>0</v>
      </c>
      <c r="AC73" s="28">
        <f t="shared" ca="1" si="40"/>
        <v>0.38987036996806623</v>
      </c>
      <c r="AD73" s="28">
        <f t="shared" ca="1" si="40"/>
        <v>0.31821654569535873</v>
      </c>
      <c r="AE73" s="28">
        <f ca="1">IF(Riskregister!$E$8="",0,COUNTIF(BI$4:BI$53,"&lt;"&amp;AC73)*IF(AD73&lt;0.5,Riskregister!$K$8+(Riskregister!$L$8-Riskregister!$K$8)*SQRT(AD73/2),Riskregister!$L$8-(Riskregister!$L$8-Riskregister!$K$8)*SQRT((1-AD73)/2)))</f>
        <v>0</v>
      </c>
      <c r="AF73" s="28">
        <f t="shared" ca="1" si="41"/>
        <v>0.71981112205075037</v>
      </c>
      <c r="AG73" s="28">
        <f t="shared" ca="1" si="41"/>
        <v>0.44483472677984948</v>
      </c>
      <c r="AH73" s="28">
        <f>IF(Riskregister!$E$9="",0,COUNTIF(BJ$4:BJ$53,"&lt;"&amp;AF73)*IF(AG73&lt;0.5,Riskregister!$K$9+(Riskregister!$L$9-Riskregister!$K$9)*SQRT(AG73/2),Riskregister!$L$9-(Riskregister!$L$9-Riskregister!$K$9)*SQRT((1-AG73)/2)))</f>
        <v>0</v>
      </c>
      <c r="AI73" s="28">
        <f t="shared" ca="1" si="42"/>
        <v>0.10114141341814131</v>
      </c>
      <c r="AJ73" s="28">
        <f t="shared" ca="1" si="42"/>
        <v>9.6418561592491958E-2</v>
      </c>
      <c r="AK73" s="28">
        <f>IF(Riskregister!$E$10="",0,COUNTIF(BK$4:BK$53,"&lt;"&amp;AI73)*IF(AJ73&lt;0.5,Riskregister!$K$10+(Riskregister!$L$10-Riskregister!$K$10)*SQRT(AJ73/2),Riskregister!$L$10-(Riskregister!$L$10-Riskregister!$K$10)*SQRT((1-AJ73)/2)))</f>
        <v>0</v>
      </c>
      <c r="AL73" s="28">
        <f t="shared" ca="1" si="43"/>
        <v>0.58892088638574003</v>
      </c>
      <c r="AM73" s="28">
        <f t="shared" ca="1" si="43"/>
        <v>0.32386595802998919</v>
      </c>
      <c r="AN73" s="28">
        <f>IF(Riskregister!$E$11="",0,COUNTIF(BL$4:BL$53,"&lt;"&amp;AL73)*IF(AM73&lt;0.5,Riskregister!$K$11+(Riskregister!$L$11-Riskregister!$K$11)*SQRT(AM73/2),Riskregister!$L$11-(Riskregister!$L$11-Riskregister!$K$11)*SQRT((1-AM73)/2)))</f>
        <v>0</v>
      </c>
      <c r="AO73" s="28">
        <f t="shared" ca="1" si="44"/>
        <v>0.13545854727224793</v>
      </c>
      <c r="AP73" s="28">
        <f t="shared" ca="1" si="44"/>
        <v>0.12107551967842822</v>
      </c>
      <c r="AQ73" s="28">
        <f>IF(Riskregister!$E$12="",0,COUNTIF(BM$4:BM$53,"&lt;"&amp;AO73)*IF(AP73&lt;0.5,Riskregister!$K$12+(Riskregister!$L$12-Riskregister!$K$12)*SQRT(AP73/2),Riskregister!$L$12-(Riskregister!$L$12-Riskregister!$K$12)*SQRT((1-AP73)/2)))</f>
        <v>0</v>
      </c>
      <c r="AR73" s="28">
        <f t="shared" ca="1" si="45"/>
        <v>0.39850596448215492</v>
      </c>
      <c r="AS73" s="28">
        <f t="shared" ca="1" si="45"/>
        <v>0.61609783766624504</v>
      </c>
      <c r="AT73" s="28">
        <f>IF(Riskregister!$E$13="",0,COUNTIF(BN$4:BN$53,"&lt;"&amp;AR73)*IF(AS73&lt;0.5,Riskregister!$K$13+(Riskregister!$L$13-Riskregister!$K$13)*SQRT(AS73/2),Riskregister!$L$13-(Riskregister!$L$13-Riskregister!$K$13)*SQRT((1-AS73)/2)))</f>
        <v>0</v>
      </c>
      <c r="AU73" s="28">
        <f t="shared" ca="1" si="46"/>
        <v>0.64125130045586354</v>
      </c>
      <c r="AV73" s="28">
        <f t="shared" ca="1" si="46"/>
        <v>0.46112678091225656</v>
      </c>
      <c r="AW73" s="28">
        <f>IF(Riskregister!$E$14="",0,COUNTIF(BO$4:BO$53,"&lt;"&amp;AU73)*IF(AV73&lt;0.5,Riskregister!$K$14+(Riskregister!$L$14-Riskregister!$K$14)*SQRT(AV73/2),Riskregister!$L$14-(Riskregister!$L$14-Riskregister!$K$14)*SQRT((1-AV73)/2)))</f>
        <v>0</v>
      </c>
      <c r="AX73" s="28">
        <f t="shared" ca="1" si="47"/>
        <v>0.55266205007541125</v>
      </c>
      <c r="AY73" s="28">
        <f t="shared" ca="1" si="47"/>
        <v>0.29466835996074781</v>
      </c>
      <c r="AZ73" s="28">
        <f>IF(Riskregister!$E$15="",0,COUNTIF(BP$4:BP$53,"&lt;"&amp;AX73)*IF(AY73&lt;0.5,Riskregister!$K$15+(Riskregister!$L$15-Riskregister!$K$15)*SQRT(AY73/2),Riskregister!$L$15-(Riskregister!$L$15-Riskregister!$K$15)*SQRT((1-AY73)/2)))</f>
        <v>0</v>
      </c>
      <c r="BA73" s="28">
        <f t="shared" ca="1" si="48"/>
        <v>0.2280816528845272</v>
      </c>
      <c r="BB73" s="28">
        <f t="shared" ca="1" si="48"/>
        <v>0.82041056107038435</v>
      </c>
      <c r="BC73" s="28">
        <f>IF(Riskregister!$E$16="",0,COUNTIF(BQ$4:BQ$53,"&lt;"&amp;BA73)*IF(BB73&lt;0.5,Riskregister!$K$16+(Riskregister!$L$16-Riskregister!$K$16)*SQRT(BB73/2),Riskregister!$L$16-(Riskregister!$L$16-Riskregister!$K$16)*SQRT((1-BB73)/2)))</f>
        <v>0</v>
      </c>
      <c r="BD73" s="28">
        <f t="shared" ca="1" si="49"/>
        <v>0</v>
      </c>
    </row>
    <row r="74" spans="2:56" ht="15" customHeight="1" x14ac:dyDescent="0.35">
      <c r="B74" s="65" t="str">
        <f ca="1">ROUND(1*$R$68/$R$69,2)&amp;" – "&amp;ROUND(2*$R$68/$R$69,2)&amp;$R$70</f>
        <v>500 – 1000 tkr</v>
      </c>
      <c r="C74" s="65">
        <f ca="1">INDEX(FREQUENCY(BD4:BD2003,$R$72:$R$82),3)</f>
        <v>288</v>
      </c>
      <c r="E74" s="56"/>
      <c r="F74" s="56"/>
      <c r="R74" s="56">
        <f ca="1">2*R$68</f>
        <v>1000000</v>
      </c>
      <c r="T74" s="28">
        <f t="shared" ca="1" si="37"/>
        <v>0.19267313134642294</v>
      </c>
      <c r="U74" s="28">
        <f t="shared" ca="1" si="37"/>
        <v>0.17007530759846756</v>
      </c>
      <c r="V74" s="28">
        <f ca="1">IF(Riskregister!$E$5="",0,COUNTIF(BF$4:BF$53,"&lt;"&amp;T74)*IF(U74&lt;0.5,Riskregister!$K$5+(Riskregister!$L$5-Riskregister!$K$5)*SQRT(U74/2),Riskregister!$L$5-(Riskregister!$L$5-Riskregister!$K$5)*SQRT((1-U74)/2)))</f>
        <v>0</v>
      </c>
      <c r="W74" s="28">
        <f t="shared" ca="1" si="38"/>
        <v>0.1204734450299404</v>
      </c>
      <c r="X74" s="28">
        <f t="shared" ca="1" si="38"/>
        <v>6.2287543096890663E-2</v>
      </c>
      <c r="Y74" s="28">
        <f ca="1">IF(Riskregister!$E$6="",0,COUNTIF(BG$4:BG$53,"&lt;"&amp;W74)*IF(X74&lt;0.5,Riskregister!$K$6+(Riskregister!$L$6-Riskregister!$K$6)*SQRT(X74/2),Riskregister!$L$6-(Riskregister!$L$6-Riskregister!$K$6)*SQRT((1-X74)/2)))</f>
        <v>0</v>
      </c>
      <c r="Z74" s="28">
        <f t="shared" ca="1" si="39"/>
        <v>0.5589895560114112</v>
      </c>
      <c r="AA74" s="28">
        <f t="shared" ca="1" si="39"/>
        <v>0.43817375637373934</v>
      </c>
      <c r="AB74" s="28">
        <f ca="1">IF(Riskregister!$E$7="",0,COUNTIF(BH$4:BH$53,"&lt;"&amp;Z74)*IF(AA74&lt;0.5,Riskregister!$K$7+(Riskregister!$L$7-Riskregister!$K$7)*SQRT(AA74/2),Riskregister!$L$7-(Riskregister!$L$7-Riskregister!$K$7)*SQRT((1-AA74)/2)))</f>
        <v>0</v>
      </c>
      <c r="AC74" s="28">
        <f t="shared" ca="1" si="40"/>
        <v>0.9105674880502137</v>
      </c>
      <c r="AD74" s="28">
        <f t="shared" ca="1" si="40"/>
        <v>0.78551570610735522</v>
      </c>
      <c r="AE74" s="28">
        <f ca="1">IF(Riskregister!$E$8="",0,COUNTIF(BI$4:BI$53,"&lt;"&amp;AC74)*IF(AD74&lt;0.5,Riskregister!$K$8+(Riskregister!$L$8-Riskregister!$K$8)*SQRT(AD74/2),Riskregister!$L$8-(Riskregister!$L$8-Riskregister!$K$8)*SQRT((1-AD74)/2)))</f>
        <v>0</v>
      </c>
      <c r="AF74" s="28">
        <f t="shared" ca="1" si="41"/>
        <v>0.70451951176749572</v>
      </c>
      <c r="AG74" s="28">
        <f t="shared" ca="1" si="41"/>
        <v>2.9852453840236381E-2</v>
      </c>
      <c r="AH74" s="28">
        <f>IF(Riskregister!$E$9="",0,COUNTIF(BJ$4:BJ$53,"&lt;"&amp;AF74)*IF(AG74&lt;0.5,Riskregister!$K$9+(Riskregister!$L$9-Riskregister!$K$9)*SQRT(AG74/2),Riskregister!$L$9-(Riskregister!$L$9-Riskregister!$K$9)*SQRT((1-AG74)/2)))</f>
        <v>0</v>
      </c>
      <c r="AI74" s="28">
        <f t="shared" ca="1" si="42"/>
        <v>0.91645285629783346</v>
      </c>
      <c r="AJ74" s="28">
        <f t="shared" ca="1" si="42"/>
        <v>6.7857843568502996E-2</v>
      </c>
      <c r="AK74" s="28">
        <f>IF(Riskregister!$E$10="",0,COUNTIF(BK$4:BK$53,"&lt;"&amp;AI74)*IF(AJ74&lt;0.5,Riskregister!$K$10+(Riskregister!$L$10-Riskregister!$K$10)*SQRT(AJ74/2),Riskregister!$L$10-(Riskregister!$L$10-Riskregister!$K$10)*SQRT((1-AJ74)/2)))</f>
        <v>0</v>
      </c>
      <c r="AL74" s="28">
        <f t="shared" ca="1" si="43"/>
        <v>0.72706372445815193</v>
      </c>
      <c r="AM74" s="28">
        <f t="shared" ca="1" si="43"/>
        <v>0.9723846139286525</v>
      </c>
      <c r="AN74" s="28">
        <f>IF(Riskregister!$E$11="",0,COUNTIF(BL$4:BL$53,"&lt;"&amp;AL74)*IF(AM74&lt;0.5,Riskregister!$K$11+(Riskregister!$L$11-Riskregister!$K$11)*SQRT(AM74/2),Riskregister!$L$11-(Riskregister!$L$11-Riskregister!$K$11)*SQRT((1-AM74)/2)))</f>
        <v>0</v>
      </c>
      <c r="AO74" s="28">
        <f t="shared" ca="1" si="44"/>
        <v>0.69448494142777784</v>
      </c>
      <c r="AP74" s="28">
        <f t="shared" ca="1" si="44"/>
        <v>0.28827959670819592</v>
      </c>
      <c r="AQ74" s="28">
        <f>IF(Riskregister!$E$12="",0,COUNTIF(BM$4:BM$53,"&lt;"&amp;AO74)*IF(AP74&lt;0.5,Riskregister!$K$12+(Riskregister!$L$12-Riskregister!$K$12)*SQRT(AP74/2),Riskregister!$L$12-(Riskregister!$L$12-Riskregister!$K$12)*SQRT((1-AP74)/2)))</f>
        <v>0</v>
      </c>
      <c r="AR74" s="28">
        <f t="shared" ca="1" si="45"/>
        <v>0.5366074886018235</v>
      </c>
      <c r="AS74" s="28">
        <f t="shared" ca="1" si="45"/>
        <v>0.11751584267241366</v>
      </c>
      <c r="AT74" s="28">
        <f>IF(Riskregister!$E$13="",0,COUNTIF(BN$4:BN$53,"&lt;"&amp;AR74)*IF(AS74&lt;0.5,Riskregister!$K$13+(Riskregister!$L$13-Riskregister!$K$13)*SQRT(AS74/2),Riskregister!$L$13-(Riskregister!$L$13-Riskregister!$K$13)*SQRT((1-AS74)/2)))</f>
        <v>0</v>
      </c>
      <c r="AU74" s="28">
        <f t="shared" ca="1" si="46"/>
        <v>0.68031773199561707</v>
      </c>
      <c r="AV74" s="28">
        <f t="shared" ca="1" si="46"/>
        <v>3.789261189053883E-2</v>
      </c>
      <c r="AW74" s="28">
        <f>IF(Riskregister!$E$14="",0,COUNTIF(BO$4:BO$53,"&lt;"&amp;AU74)*IF(AV74&lt;0.5,Riskregister!$K$14+(Riskregister!$L$14-Riskregister!$K$14)*SQRT(AV74/2),Riskregister!$L$14-(Riskregister!$L$14-Riskregister!$K$14)*SQRT((1-AV74)/2)))</f>
        <v>0</v>
      </c>
      <c r="AX74" s="28">
        <f t="shared" ca="1" si="47"/>
        <v>0.46855913648134584</v>
      </c>
      <c r="AY74" s="28">
        <f t="shared" ca="1" si="47"/>
        <v>0.40971230945126391</v>
      </c>
      <c r="AZ74" s="28">
        <f>IF(Riskregister!$E$15="",0,COUNTIF(BP$4:BP$53,"&lt;"&amp;AX74)*IF(AY74&lt;0.5,Riskregister!$K$15+(Riskregister!$L$15-Riskregister!$K$15)*SQRT(AY74/2),Riskregister!$L$15-(Riskregister!$L$15-Riskregister!$K$15)*SQRT((1-AY74)/2)))</f>
        <v>0</v>
      </c>
      <c r="BA74" s="28">
        <f t="shared" ca="1" si="48"/>
        <v>0.96797763296221884</v>
      </c>
      <c r="BB74" s="28">
        <f t="shared" ca="1" si="48"/>
        <v>0.36920682957702988</v>
      </c>
      <c r="BC74" s="28">
        <f>IF(Riskregister!$E$16="",0,COUNTIF(BQ$4:BQ$53,"&lt;"&amp;BA74)*IF(BB74&lt;0.5,Riskregister!$K$16+(Riskregister!$L$16-Riskregister!$K$16)*SQRT(BB74/2),Riskregister!$L$16-(Riskregister!$L$16-Riskregister!$K$16)*SQRT((1-BB74)/2)))</f>
        <v>0</v>
      </c>
      <c r="BD74" s="28">
        <f t="shared" ca="1" si="49"/>
        <v>0</v>
      </c>
    </row>
    <row r="75" spans="2:56" ht="15" customHeight="1" x14ac:dyDescent="0.35">
      <c r="B75" s="64" t="str">
        <f ca="1">ROUND(2*$R$68/$R$69,2)&amp;" – "&amp;ROUND(3*$R$68/$R$69,2)&amp;$R$70</f>
        <v>1000 – 1500 tkr</v>
      </c>
      <c r="C75" s="64">
        <f ca="1">INDEX(FREQUENCY(BD4:BD2003,$R$72:$R$82),4)</f>
        <v>303</v>
      </c>
      <c r="E75" s="56"/>
      <c r="F75" s="56"/>
      <c r="R75" s="56">
        <f ca="1">3*R$68</f>
        <v>1500000</v>
      </c>
      <c r="T75" s="28">
        <f t="shared" ca="1" si="37"/>
        <v>6.7543973727778095E-2</v>
      </c>
      <c r="U75" s="28">
        <f t="shared" ca="1" si="37"/>
        <v>0.86209188596284336</v>
      </c>
      <c r="V75" s="28">
        <f ca="1">IF(Riskregister!$E$5="",0,COUNTIF(BF$4:BF$53,"&lt;"&amp;T75)*IF(U75&lt;0.5,Riskregister!$K$5+(Riskregister!$L$5-Riskregister!$K$5)*SQRT(U75/2),Riskregister!$L$5-(Riskregister!$L$5-Riskregister!$K$5)*SQRT((1-U75)/2)))</f>
        <v>0</v>
      </c>
      <c r="W75" s="28">
        <f t="shared" ca="1" si="38"/>
        <v>8.0628014283682492E-2</v>
      </c>
      <c r="X75" s="28">
        <f t="shared" ca="1" si="38"/>
        <v>0.51911988779699503</v>
      </c>
      <c r="Y75" s="28">
        <f ca="1">IF(Riskregister!$E$6="",0,COUNTIF(BG$4:BG$53,"&lt;"&amp;W75)*IF(X75&lt;0.5,Riskregister!$K$6+(Riskregister!$L$6-Riskregister!$K$6)*SQRT(X75/2),Riskregister!$L$6-(Riskregister!$L$6-Riskregister!$K$6)*SQRT((1-X75)/2)))</f>
        <v>0</v>
      </c>
      <c r="Z75" s="28">
        <f t="shared" ca="1" si="39"/>
        <v>0.23325085234333531</v>
      </c>
      <c r="AA75" s="28">
        <f t="shared" ca="1" si="39"/>
        <v>0.41728200478029931</v>
      </c>
      <c r="AB75" s="28">
        <f ca="1">IF(Riskregister!$E$7="",0,COUNTIF(BH$4:BH$53,"&lt;"&amp;Z75)*IF(AA75&lt;0.5,Riskregister!$K$7+(Riskregister!$L$7-Riskregister!$K$7)*SQRT(AA75/2),Riskregister!$L$7-(Riskregister!$L$7-Riskregister!$K$7)*SQRT((1-AA75)/2)))</f>
        <v>0</v>
      </c>
      <c r="AC75" s="28">
        <f t="shared" ca="1" si="40"/>
        <v>0.31616601766411834</v>
      </c>
      <c r="AD75" s="28">
        <f t="shared" ca="1" si="40"/>
        <v>0.88677938794885058</v>
      </c>
      <c r="AE75" s="28">
        <f ca="1">IF(Riskregister!$E$8="",0,COUNTIF(BI$4:BI$53,"&lt;"&amp;AC75)*IF(AD75&lt;0.5,Riskregister!$K$8+(Riskregister!$L$8-Riskregister!$K$8)*SQRT(AD75/2),Riskregister!$L$8-(Riskregister!$L$8-Riskregister!$K$8)*SQRT((1-AD75)/2)))</f>
        <v>0</v>
      </c>
      <c r="AF75" s="28">
        <f t="shared" ca="1" si="41"/>
        <v>0.53182664023625981</v>
      </c>
      <c r="AG75" s="28">
        <f t="shared" ca="1" si="41"/>
        <v>0.57483503590459017</v>
      </c>
      <c r="AH75" s="28">
        <f>IF(Riskregister!$E$9="",0,COUNTIF(BJ$4:BJ$53,"&lt;"&amp;AF75)*IF(AG75&lt;0.5,Riskregister!$K$9+(Riskregister!$L$9-Riskregister!$K$9)*SQRT(AG75/2),Riskregister!$L$9-(Riskregister!$L$9-Riskregister!$K$9)*SQRT((1-AG75)/2)))</f>
        <v>0</v>
      </c>
      <c r="AI75" s="28">
        <f t="shared" ca="1" si="42"/>
        <v>0.52496784799619434</v>
      </c>
      <c r="AJ75" s="28">
        <f t="shared" ca="1" si="42"/>
        <v>0.77307146167858987</v>
      </c>
      <c r="AK75" s="28">
        <f>IF(Riskregister!$E$10="",0,COUNTIF(BK$4:BK$53,"&lt;"&amp;AI75)*IF(AJ75&lt;0.5,Riskregister!$K$10+(Riskregister!$L$10-Riskregister!$K$10)*SQRT(AJ75/2),Riskregister!$L$10-(Riskregister!$L$10-Riskregister!$K$10)*SQRT((1-AJ75)/2)))</f>
        <v>0</v>
      </c>
      <c r="AL75" s="28">
        <f t="shared" ca="1" si="43"/>
        <v>0.68332138275527021</v>
      </c>
      <c r="AM75" s="28">
        <f t="shared" ca="1" si="43"/>
        <v>0.13093616732901225</v>
      </c>
      <c r="AN75" s="28">
        <f>IF(Riskregister!$E$11="",0,COUNTIF(BL$4:BL$53,"&lt;"&amp;AL75)*IF(AM75&lt;0.5,Riskregister!$K$11+(Riskregister!$L$11-Riskregister!$K$11)*SQRT(AM75/2),Riskregister!$L$11-(Riskregister!$L$11-Riskregister!$K$11)*SQRT((1-AM75)/2)))</f>
        <v>0</v>
      </c>
      <c r="AO75" s="28">
        <f t="shared" ca="1" si="44"/>
        <v>0.26681385063787866</v>
      </c>
      <c r="AP75" s="28">
        <f t="shared" ca="1" si="44"/>
        <v>0.49322270115611933</v>
      </c>
      <c r="AQ75" s="28">
        <f>IF(Riskregister!$E$12="",0,COUNTIF(BM$4:BM$53,"&lt;"&amp;AO75)*IF(AP75&lt;0.5,Riskregister!$K$12+(Riskregister!$L$12-Riskregister!$K$12)*SQRT(AP75/2),Riskregister!$L$12-(Riskregister!$L$12-Riskregister!$K$12)*SQRT((1-AP75)/2)))</f>
        <v>0</v>
      </c>
      <c r="AR75" s="28">
        <f t="shared" ca="1" si="45"/>
        <v>0.62863135438463247</v>
      </c>
      <c r="AS75" s="28">
        <f t="shared" ca="1" si="45"/>
        <v>0.95471772564079949</v>
      </c>
      <c r="AT75" s="28">
        <f>IF(Riskregister!$E$13="",0,COUNTIF(BN$4:BN$53,"&lt;"&amp;AR75)*IF(AS75&lt;0.5,Riskregister!$K$13+(Riskregister!$L$13-Riskregister!$K$13)*SQRT(AS75/2),Riskregister!$L$13-(Riskregister!$L$13-Riskregister!$K$13)*SQRT((1-AS75)/2)))</f>
        <v>0</v>
      </c>
      <c r="AU75" s="28">
        <f t="shared" ca="1" si="46"/>
        <v>0.474131856288598</v>
      </c>
      <c r="AV75" s="28">
        <f t="shared" ca="1" si="46"/>
        <v>0.54828849802029322</v>
      </c>
      <c r="AW75" s="28">
        <f>IF(Riskregister!$E$14="",0,COUNTIF(BO$4:BO$53,"&lt;"&amp;AU75)*IF(AV75&lt;0.5,Riskregister!$K$14+(Riskregister!$L$14-Riskregister!$K$14)*SQRT(AV75/2),Riskregister!$L$14-(Riskregister!$L$14-Riskregister!$K$14)*SQRT((1-AV75)/2)))</f>
        <v>0</v>
      </c>
      <c r="AX75" s="28">
        <f t="shared" ca="1" si="47"/>
        <v>0.6859938409190961</v>
      </c>
      <c r="AY75" s="28">
        <f t="shared" ca="1" si="47"/>
        <v>0.47034132121629779</v>
      </c>
      <c r="AZ75" s="28">
        <f>IF(Riskregister!$E$15="",0,COUNTIF(BP$4:BP$53,"&lt;"&amp;AX75)*IF(AY75&lt;0.5,Riskregister!$K$15+(Riskregister!$L$15-Riskregister!$K$15)*SQRT(AY75/2),Riskregister!$L$15-(Riskregister!$L$15-Riskregister!$K$15)*SQRT((1-AY75)/2)))</f>
        <v>0</v>
      </c>
      <c r="BA75" s="28">
        <f t="shared" ca="1" si="48"/>
        <v>0.25447082781639419</v>
      </c>
      <c r="BB75" s="28">
        <f t="shared" ca="1" si="48"/>
        <v>0.52867402761765248</v>
      </c>
      <c r="BC75" s="28">
        <f>IF(Riskregister!$E$16="",0,COUNTIF(BQ$4:BQ$53,"&lt;"&amp;BA75)*IF(BB75&lt;0.5,Riskregister!$K$16+(Riskregister!$L$16-Riskregister!$K$16)*SQRT(BB75/2),Riskregister!$L$16-(Riskregister!$L$16-Riskregister!$K$16)*SQRT((1-BB75)/2)))</f>
        <v>0</v>
      </c>
      <c r="BD75" s="28">
        <f t="shared" ca="1" si="49"/>
        <v>0</v>
      </c>
    </row>
    <row r="76" spans="2:56" ht="15" customHeight="1" x14ac:dyDescent="0.35">
      <c r="B76" s="65" t="str">
        <f ca="1">ROUND(3*$R$68/$R$69,2)&amp;" – "&amp;ROUND(4*$R$68/$R$69,2)&amp;$R$70</f>
        <v>1500 – 2000 tkr</v>
      </c>
      <c r="C76" s="65">
        <f ca="1">INDEX(FREQUENCY(BD4:BD2003,$R$72:$R$82),5)</f>
        <v>182</v>
      </c>
      <c r="E76" s="56"/>
      <c r="F76" s="56"/>
      <c r="R76" s="56">
        <f ca="1">4*R$68</f>
        <v>2000000</v>
      </c>
      <c r="T76" s="28">
        <f t="shared" ca="1" si="37"/>
        <v>0.68124391462949396</v>
      </c>
      <c r="U76" s="28">
        <f t="shared" ca="1" si="37"/>
        <v>0.50835314658534869</v>
      </c>
      <c r="V76" s="28">
        <f ca="1">IF(Riskregister!$E$5="",0,COUNTIF(BF$4:BF$53,"&lt;"&amp;T76)*IF(U76&lt;0.5,Riskregister!$K$5+(Riskregister!$L$5-Riskregister!$K$5)*SQRT(U76/2),Riskregister!$L$5-(Riskregister!$L$5-Riskregister!$K$5)*SQRT((1-U76)/2)))</f>
        <v>376887.37393810845</v>
      </c>
      <c r="W76" s="28">
        <f t="shared" ca="1" si="38"/>
        <v>8.9976544101261435E-2</v>
      </c>
      <c r="X76" s="28">
        <f t="shared" ca="1" si="38"/>
        <v>0.76333351868251542</v>
      </c>
      <c r="Y76" s="28">
        <f ca="1">IF(Riskregister!$E$6="",0,COUNTIF(BG$4:BG$53,"&lt;"&amp;W76)*IF(X76&lt;0.5,Riskregister!$K$6+(Riskregister!$L$6-Riskregister!$K$6)*SQRT(X76/2),Riskregister!$L$6-(Riskregister!$L$6-Riskregister!$K$6)*SQRT((1-X76)/2)))</f>
        <v>0</v>
      </c>
      <c r="Z76" s="28">
        <f t="shared" ca="1" si="39"/>
        <v>0.67853015688630081</v>
      </c>
      <c r="AA76" s="28">
        <f t="shared" ca="1" si="39"/>
        <v>0.23129757749242164</v>
      </c>
      <c r="AB76" s="28">
        <f ca="1">IF(Riskregister!$E$7="",0,COUNTIF(BH$4:BH$53,"&lt;"&amp;Z76)*IF(AA76&lt;0.5,Riskregister!$K$7+(Riskregister!$L$7-Riskregister!$K$7)*SQRT(AA76/2),Riskregister!$L$7-(Riskregister!$L$7-Riskregister!$K$7)*SQRT((1-AA76)/2)))</f>
        <v>0</v>
      </c>
      <c r="AC76" s="28">
        <f t="shared" ca="1" si="40"/>
        <v>0.21997689800382036</v>
      </c>
      <c r="AD76" s="28">
        <f t="shared" ca="1" si="40"/>
        <v>0.9485928780951709</v>
      </c>
      <c r="AE76" s="28">
        <f ca="1">IF(Riskregister!$E$8="",0,COUNTIF(BI$4:BI$53,"&lt;"&amp;AC76)*IF(AD76&lt;0.5,Riskregister!$K$8+(Riskregister!$L$8-Riskregister!$K$8)*SQRT(AD76/2),Riskregister!$L$8-(Riskregister!$L$8-Riskregister!$K$8)*SQRT((1-AD76)/2)))</f>
        <v>0</v>
      </c>
      <c r="AF76" s="28">
        <f t="shared" ca="1" si="41"/>
        <v>8.7593594035747513E-3</v>
      </c>
      <c r="AG76" s="28">
        <f t="shared" ca="1" si="41"/>
        <v>0.60309622853058686</v>
      </c>
      <c r="AH76" s="28">
        <f>IF(Riskregister!$E$9="",0,COUNTIF(BJ$4:BJ$53,"&lt;"&amp;AF76)*IF(AG76&lt;0.5,Riskregister!$K$9+(Riskregister!$L$9-Riskregister!$K$9)*SQRT(AG76/2),Riskregister!$L$9-(Riskregister!$L$9-Riskregister!$K$9)*SQRT((1-AG76)/2)))</f>
        <v>0</v>
      </c>
      <c r="AI76" s="28">
        <f t="shared" ca="1" si="42"/>
        <v>6.1365035039350424E-2</v>
      </c>
      <c r="AJ76" s="28">
        <f t="shared" ca="1" si="42"/>
        <v>0.9468222474344129</v>
      </c>
      <c r="AK76" s="28">
        <f>IF(Riskregister!$E$10="",0,COUNTIF(BK$4:BK$53,"&lt;"&amp;AI76)*IF(AJ76&lt;0.5,Riskregister!$K$10+(Riskregister!$L$10-Riskregister!$K$10)*SQRT(AJ76/2),Riskregister!$L$10-(Riskregister!$L$10-Riskregister!$K$10)*SQRT((1-AJ76)/2)))</f>
        <v>0</v>
      </c>
      <c r="AL76" s="28">
        <f t="shared" ca="1" si="43"/>
        <v>0.29019867601806482</v>
      </c>
      <c r="AM76" s="28">
        <f t="shared" ca="1" si="43"/>
        <v>0.33554352682868904</v>
      </c>
      <c r="AN76" s="28">
        <f>IF(Riskregister!$E$11="",0,COUNTIF(BL$4:BL$53,"&lt;"&amp;AL76)*IF(AM76&lt;0.5,Riskregister!$K$11+(Riskregister!$L$11-Riskregister!$K$11)*SQRT(AM76/2),Riskregister!$L$11-(Riskregister!$L$11-Riskregister!$K$11)*SQRT((1-AM76)/2)))</f>
        <v>0</v>
      </c>
      <c r="AO76" s="28">
        <f t="shared" ca="1" si="44"/>
        <v>4.6028380878449515E-2</v>
      </c>
      <c r="AP76" s="28">
        <f t="shared" ca="1" si="44"/>
        <v>4.860347628837669E-2</v>
      </c>
      <c r="AQ76" s="28">
        <f>IF(Riskregister!$E$12="",0,COUNTIF(BM$4:BM$53,"&lt;"&amp;AO76)*IF(AP76&lt;0.5,Riskregister!$K$12+(Riskregister!$L$12-Riskregister!$K$12)*SQRT(AP76/2),Riskregister!$L$12-(Riskregister!$L$12-Riskregister!$K$12)*SQRT((1-AP76)/2)))</f>
        <v>0</v>
      </c>
      <c r="AR76" s="28">
        <f t="shared" ca="1" si="45"/>
        <v>0.26137846935629128</v>
      </c>
      <c r="AS76" s="28">
        <f t="shared" ca="1" si="45"/>
        <v>0.30660201893649985</v>
      </c>
      <c r="AT76" s="28">
        <f>IF(Riskregister!$E$13="",0,COUNTIF(BN$4:BN$53,"&lt;"&amp;AR76)*IF(AS76&lt;0.5,Riskregister!$K$13+(Riskregister!$L$13-Riskregister!$K$13)*SQRT(AS76/2),Riskregister!$L$13-(Riskregister!$L$13-Riskregister!$K$13)*SQRT((1-AS76)/2)))</f>
        <v>0</v>
      </c>
      <c r="AU76" s="28">
        <f t="shared" ca="1" si="46"/>
        <v>0.82180624467775198</v>
      </c>
      <c r="AV76" s="28">
        <f t="shared" ca="1" si="46"/>
        <v>0.45640175927744242</v>
      </c>
      <c r="AW76" s="28">
        <f>IF(Riskregister!$E$14="",0,COUNTIF(BO$4:BO$53,"&lt;"&amp;AU76)*IF(AV76&lt;0.5,Riskregister!$K$14+(Riskregister!$L$14-Riskregister!$K$14)*SQRT(AV76/2),Riskregister!$L$14-(Riskregister!$L$14-Riskregister!$K$14)*SQRT((1-AV76)/2)))</f>
        <v>0</v>
      </c>
      <c r="AX76" s="28">
        <f t="shared" ca="1" si="47"/>
        <v>0.4426775111129051</v>
      </c>
      <c r="AY76" s="28">
        <f t="shared" ca="1" si="47"/>
        <v>0.32325151717241818</v>
      </c>
      <c r="AZ76" s="28">
        <f>IF(Riskregister!$E$15="",0,COUNTIF(BP$4:BP$53,"&lt;"&amp;AX76)*IF(AY76&lt;0.5,Riskregister!$K$15+(Riskregister!$L$15-Riskregister!$K$15)*SQRT(AY76/2),Riskregister!$L$15-(Riskregister!$L$15-Riskregister!$K$15)*SQRT((1-AY76)/2)))</f>
        <v>0</v>
      </c>
      <c r="BA76" s="28">
        <f t="shared" ca="1" si="48"/>
        <v>0.29092798764165007</v>
      </c>
      <c r="BB76" s="28">
        <f t="shared" ca="1" si="48"/>
        <v>0.30087938359832245</v>
      </c>
      <c r="BC76" s="28">
        <f>IF(Riskregister!$E$16="",0,COUNTIF(BQ$4:BQ$53,"&lt;"&amp;BA76)*IF(BB76&lt;0.5,Riskregister!$K$16+(Riskregister!$L$16-Riskregister!$K$16)*SQRT(BB76/2),Riskregister!$L$16-(Riskregister!$L$16-Riskregister!$K$16)*SQRT((1-BB76)/2)))</f>
        <v>0</v>
      </c>
      <c r="BD76" s="28">
        <f t="shared" ca="1" si="49"/>
        <v>376887.37393810845</v>
      </c>
    </row>
    <row r="77" spans="2:56" ht="15" customHeight="1" x14ac:dyDescent="0.35">
      <c r="B77" s="64" t="str">
        <f ca="1">ROUND(4*$R$68/$R$69,2)&amp;" – "&amp;ROUND(5*$R$68/$R$69,2)&amp;$R$70</f>
        <v>2000 – 2500 tkr</v>
      </c>
      <c r="C77" s="64">
        <f ca="1">INDEX(FREQUENCY(BD4:BD2003,$R$72:$R$82),6)</f>
        <v>103</v>
      </c>
      <c r="E77" s="56"/>
      <c r="F77" s="56"/>
      <c r="R77" s="56">
        <f ca="1">5*R$68</f>
        <v>2500000</v>
      </c>
      <c r="T77" s="28">
        <f t="shared" ca="1" si="37"/>
        <v>0.4687787289704709</v>
      </c>
      <c r="U77" s="28">
        <f t="shared" ca="1" si="37"/>
        <v>0.69981059482351404</v>
      </c>
      <c r="V77" s="28">
        <f ca="1">IF(Riskregister!$E$5="",0,COUNTIF(BF$4:BF$53,"&lt;"&amp;T77)*IF(U77&lt;0.5,Riskregister!$K$5+(Riskregister!$L$5-Riskregister!$K$5)*SQRT(U77/2),Riskregister!$L$5-(Riskregister!$L$5-Riskregister!$K$5)*SQRT((1-U77)/2)))</f>
        <v>0</v>
      </c>
      <c r="W77" s="28">
        <f t="shared" ca="1" si="38"/>
        <v>0.82521085699202168</v>
      </c>
      <c r="X77" s="28">
        <f t="shared" ca="1" si="38"/>
        <v>8.9683716221528043E-3</v>
      </c>
      <c r="Y77" s="28">
        <f ca="1">IF(Riskregister!$E$6="",0,COUNTIF(BG$4:BG$53,"&lt;"&amp;W77)*IF(X77&lt;0.5,Riskregister!$K$6+(Riskregister!$L$6-Riskregister!$K$6)*SQRT(X77/2),Riskregister!$L$6-(Riskregister!$L$6-Riskregister!$K$6)*SQRT((1-X77)/2)))</f>
        <v>320535.31444306078</v>
      </c>
      <c r="Z77" s="28">
        <f t="shared" ca="1" si="39"/>
        <v>0.77695087977019139</v>
      </c>
      <c r="AA77" s="28">
        <f t="shared" ca="1" si="39"/>
        <v>0.41868042318509102</v>
      </c>
      <c r="AB77" s="28">
        <f ca="1">IF(Riskregister!$E$7="",0,COUNTIF(BH$4:BH$53,"&lt;"&amp;Z77)*IF(AA77&lt;0.5,Riskregister!$K$7+(Riskregister!$L$7-Riskregister!$K$7)*SQRT(AA77/2),Riskregister!$L$7-(Riskregister!$L$7-Riskregister!$K$7)*SQRT((1-AA77)/2)))</f>
        <v>210137.9902461837</v>
      </c>
      <c r="AC77" s="28">
        <f t="shared" ca="1" si="40"/>
        <v>0.33857780969089135</v>
      </c>
      <c r="AD77" s="28">
        <f t="shared" ca="1" si="40"/>
        <v>0.91648383404690204</v>
      </c>
      <c r="AE77" s="28">
        <f ca="1">IF(Riskregister!$E$8="",0,COUNTIF(BI$4:BI$53,"&lt;"&amp;AC77)*IF(AD77&lt;0.5,Riskregister!$K$8+(Riskregister!$L$8-Riskregister!$K$8)*SQRT(AD77/2),Riskregister!$L$8-(Riskregister!$L$8-Riskregister!$K$8)*SQRT((1-AD77)/2)))</f>
        <v>0</v>
      </c>
      <c r="AF77" s="28">
        <f t="shared" ca="1" si="41"/>
        <v>0.50689500965839251</v>
      </c>
      <c r="AG77" s="28">
        <f t="shared" ca="1" si="41"/>
        <v>0.40576350794211136</v>
      </c>
      <c r="AH77" s="28">
        <f>IF(Riskregister!$E$9="",0,COUNTIF(BJ$4:BJ$53,"&lt;"&amp;AF77)*IF(AG77&lt;0.5,Riskregister!$K$9+(Riskregister!$L$9-Riskregister!$K$9)*SQRT(AG77/2),Riskregister!$L$9-(Riskregister!$L$9-Riskregister!$K$9)*SQRT((1-AG77)/2)))</f>
        <v>0</v>
      </c>
      <c r="AI77" s="28">
        <f t="shared" ca="1" si="42"/>
        <v>0.85084721027490506</v>
      </c>
      <c r="AJ77" s="28">
        <f t="shared" ca="1" si="42"/>
        <v>0.90977517667469476</v>
      </c>
      <c r="AK77" s="28">
        <f>IF(Riskregister!$E$10="",0,COUNTIF(BK$4:BK$53,"&lt;"&amp;AI77)*IF(AJ77&lt;0.5,Riskregister!$K$10+(Riskregister!$L$10-Riskregister!$K$10)*SQRT(AJ77/2),Riskregister!$L$10-(Riskregister!$L$10-Riskregister!$K$10)*SQRT((1-AJ77)/2)))</f>
        <v>0</v>
      </c>
      <c r="AL77" s="28">
        <f t="shared" ca="1" si="43"/>
        <v>0.15263513212342239</v>
      </c>
      <c r="AM77" s="28">
        <f t="shared" ca="1" si="43"/>
        <v>0.7008497503435116</v>
      </c>
      <c r="AN77" s="28">
        <f>IF(Riskregister!$E$11="",0,COUNTIF(BL$4:BL$53,"&lt;"&amp;AL77)*IF(AM77&lt;0.5,Riskregister!$K$11+(Riskregister!$L$11-Riskregister!$K$11)*SQRT(AM77/2),Riskregister!$L$11-(Riskregister!$L$11-Riskregister!$K$11)*SQRT((1-AM77)/2)))</f>
        <v>0</v>
      </c>
      <c r="AO77" s="28">
        <f t="shared" ca="1" si="44"/>
        <v>0.6503781261562751</v>
      </c>
      <c r="AP77" s="28">
        <f t="shared" ca="1" si="44"/>
        <v>0.31874888290444847</v>
      </c>
      <c r="AQ77" s="28">
        <f>IF(Riskregister!$E$12="",0,COUNTIF(BM$4:BM$53,"&lt;"&amp;AO77)*IF(AP77&lt;0.5,Riskregister!$K$12+(Riskregister!$L$12-Riskregister!$K$12)*SQRT(AP77/2),Riskregister!$L$12-(Riskregister!$L$12-Riskregister!$K$12)*SQRT((1-AP77)/2)))</f>
        <v>0</v>
      </c>
      <c r="AR77" s="28">
        <f t="shared" ca="1" si="45"/>
        <v>0.22798350624824226</v>
      </c>
      <c r="AS77" s="28">
        <f t="shared" ca="1" si="45"/>
        <v>2.7365975701436063E-2</v>
      </c>
      <c r="AT77" s="28">
        <f>IF(Riskregister!$E$13="",0,COUNTIF(BN$4:BN$53,"&lt;"&amp;AR77)*IF(AS77&lt;0.5,Riskregister!$K$13+(Riskregister!$L$13-Riskregister!$K$13)*SQRT(AS77/2),Riskregister!$L$13-(Riskregister!$L$13-Riskregister!$K$13)*SQRT((1-AS77)/2)))</f>
        <v>0</v>
      </c>
      <c r="AU77" s="28">
        <f t="shared" ca="1" si="46"/>
        <v>0.47576872501069312</v>
      </c>
      <c r="AV77" s="28">
        <f t="shared" ca="1" si="46"/>
        <v>0.49156560054039289</v>
      </c>
      <c r="AW77" s="28">
        <f>IF(Riskregister!$E$14="",0,COUNTIF(BO$4:BO$53,"&lt;"&amp;AU77)*IF(AV77&lt;0.5,Riskregister!$K$14+(Riskregister!$L$14-Riskregister!$K$14)*SQRT(AV77/2),Riskregister!$L$14-(Riskregister!$L$14-Riskregister!$K$14)*SQRT((1-AV77)/2)))</f>
        <v>0</v>
      </c>
      <c r="AX77" s="28">
        <f t="shared" ca="1" si="47"/>
        <v>2.2375001396960581E-2</v>
      </c>
      <c r="AY77" s="28">
        <f t="shared" ca="1" si="47"/>
        <v>0.59641104704151926</v>
      </c>
      <c r="AZ77" s="28">
        <f>IF(Riskregister!$E$15="",0,COUNTIF(BP$4:BP$53,"&lt;"&amp;AX77)*IF(AY77&lt;0.5,Riskregister!$K$15+(Riskregister!$L$15-Riskregister!$K$15)*SQRT(AY77/2),Riskregister!$L$15-(Riskregister!$L$15-Riskregister!$K$15)*SQRT((1-AY77)/2)))</f>
        <v>0</v>
      </c>
      <c r="BA77" s="28">
        <f t="shared" ca="1" si="48"/>
        <v>0.63461574250978536</v>
      </c>
      <c r="BB77" s="28">
        <f t="shared" ca="1" si="48"/>
        <v>0.81076646559374854</v>
      </c>
      <c r="BC77" s="28">
        <f>IF(Riskregister!$E$16="",0,COUNTIF(BQ$4:BQ$53,"&lt;"&amp;BA77)*IF(BB77&lt;0.5,Riskregister!$K$16+(Riskregister!$L$16-Riskregister!$K$16)*SQRT(BB77/2),Riskregister!$L$16-(Riskregister!$L$16-Riskregister!$K$16)*SQRT((1-BB77)/2)))</f>
        <v>0</v>
      </c>
      <c r="BD77" s="28">
        <f t="shared" ca="1" si="49"/>
        <v>530673.30468924448</v>
      </c>
    </row>
    <row r="78" spans="2:56" ht="15" customHeight="1" x14ac:dyDescent="0.35">
      <c r="B78" s="65" t="str">
        <f ca="1">ROUND(5*$R$68/$R$69,2)&amp;" – "&amp;ROUND(6*$R$68/$R$69,2)&amp;$R$70</f>
        <v>2500 – 3000 tkr</v>
      </c>
      <c r="C78" s="65">
        <f ca="1">INDEX(FREQUENCY(BD4:BD2003,$R$72:$R$82),7)</f>
        <v>47</v>
      </c>
      <c r="E78" s="56"/>
      <c r="F78" s="56"/>
      <c r="R78" s="56">
        <f ca="1">6*R$68</f>
        <v>3000000</v>
      </c>
      <c r="T78" s="28">
        <f t="shared" ca="1" si="37"/>
        <v>0.11367423355732142</v>
      </c>
      <c r="U78" s="28">
        <f t="shared" ca="1" si="37"/>
        <v>0.68570820805485189</v>
      </c>
      <c r="V78" s="28">
        <f ca="1">IF(Riskregister!$E$5="",0,COUNTIF(BF$4:BF$53,"&lt;"&amp;T78)*IF(U78&lt;0.5,Riskregister!$K$5+(Riskregister!$L$5-Riskregister!$K$5)*SQRT(U78/2),Riskregister!$L$5-(Riskregister!$L$5-Riskregister!$K$5)*SQRT((1-U78)/2)))</f>
        <v>0</v>
      </c>
      <c r="W78" s="28">
        <f t="shared" ca="1" si="38"/>
        <v>0.87360229556206692</v>
      </c>
      <c r="X78" s="28">
        <f t="shared" ca="1" si="38"/>
        <v>0.76972555751993177</v>
      </c>
      <c r="Y78" s="28">
        <f ca="1">IF(Riskregister!$E$6="",0,COUNTIF(BG$4:BG$53,"&lt;"&amp;W78)*IF(X78&lt;0.5,Riskregister!$K$6+(Riskregister!$L$6-Riskregister!$K$6)*SQRT(X78/2),Riskregister!$L$6-(Riskregister!$L$6-Riskregister!$K$6)*SQRT((1-X78)/2)))</f>
        <v>1389226.2310661087</v>
      </c>
      <c r="Z78" s="28">
        <f t="shared" ca="1" si="39"/>
        <v>0.63339169582615495</v>
      </c>
      <c r="AA78" s="28">
        <f t="shared" ca="1" si="39"/>
        <v>0.69949952534529813</v>
      </c>
      <c r="AB78" s="28">
        <f ca="1">IF(Riskregister!$E$7="",0,COUNTIF(BH$4:BH$53,"&lt;"&amp;Z78)*IF(AA78&lt;0.5,Riskregister!$K$7+(Riskregister!$L$7-Riskregister!$K$7)*SQRT(AA78/2),Riskregister!$L$7-(Riskregister!$L$7-Riskregister!$K$7)*SQRT((1-AA78)/2)))</f>
        <v>0</v>
      </c>
      <c r="AC78" s="28">
        <f t="shared" ca="1" si="40"/>
        <v>0.16080967369851595</v>
      </c>
      <c r="AD78" s="28">
        <f t="shared" ca="1" si="40"/>
        <v>0.98366890569566501</v>
      </c>
      <c r="AE78" s="28">
        <f ca="1">IF(Riskregister!$E$8="",0,COUNTIF(BI$4:BI$53,"&lt;"&amp;AC78)*IF(AD78&lt;0.5,Riskregister!$K$8+(Riskregister!$L$8-Riskregister!$K$8)*SQRT(AD78/2),Riskregister!$L$8-(Riskregister!$L$8-Riskregister!$K$8)*SQRT((1-AD78)/2)))</f>
        <v>0</v>
      </c>
      <c r="AF78" s="28">
        <f t="shared" ca="1" si="41"/>
        <v>0.30005098159885935</v>
      </c>
      <c r="AG78" s="28">
        <f t="shared" ca="1" si="41"/>
        <v>0.24890071825069804</v>
      </c>
      <c r="AH78" s="28">
        <f>IF(Riskregister!$E$9="",0,COUNTIF(BJ$4:BJ$53,"&lt;"&amp;AF78)*IF(AG78&lt;0.5,Riskregister!$K$9+(Riskregister!$L$9-Riskregister!$K$9)*SQRT(AG78/2),Riskregister!$L$9-(Riskregister!$L$9-Riskregister!$K$9)*SQRT((1-AG78)/2)))</f>
        <v>0</v>
      </c>
      <c r="AI78" s="28">
        <f t="shared" ca="1" si="42"/>
        <v>6.1358652916409073E-2</v>
      </c>
      <c r="AJ78" s="28">
        <f t="shared" ca="1" si="42"/>
        <v>0.21167680919462151</v>
      </c>
      <c r="AK78" s="28">
        <f>IF(Riskregister!$E$10="",0,COUNTIF(BK$4:BK$53,"&lt;"&amp;AI78)*IF(AJ78&lt;0.5,Riskregister!$K$10+(Riskregister!$L$10-Riskregister!$K$10)*SQRT(AJ78/2),Riskregister!$L$10-(Riskregister!$L$10-Riskregister!$K$10)*SQRT((1-AJ78)/2)))</f>
        <v>0</v>
      </c>
      <c r="AL78" s="28">
        <f t="shared" ca="1" si="43"/>
        <v>0.33043462648235611</v>
      </c>
      <c r="AM78" s="28">
        <f t="shared" ca="1" si="43"/>
        <v>0.51784891362160634</v>
      </c>
      <c r="AN78" s="28">
        <f>IF(Riskregister!$E$11="",0,COUNTIF(BL$4:BL$53,"&lt;"&amp;AL78)*IF(AM78&lt;0.5,Riskregister!$K$11+(Riskregister!$L$11-Riskregister!$K$11)*SQRT(AM78/2),Riskregister!$L$11-(Riskregister!$L$11-Riskregister!$K$11)*SQRT((1-AM78)/2)))</f>
        <v>0</v>
      </c>
      <c r="AO78" s="28">
        <f t="shared" ca="1" si="44"/>
        <v>0.33562854207179538</v>
      </c>
      <c r="AP78" s="28">
        <f t="shared" ca="1" si="44"/>
        <v>9.1541303741230484E-3</v>
      </c>
      <c r="AQ78" s="28">
        <f>IF(Riskregister!$E$12="",0,COUNTIF(BM$4:BM$53,"&lt;"&amp;AO78)*IF(AP78&lt;0.5,Riskregister!$K$12+(Riskregister!$L$12-Riskregister!$K$12)*SQRT(AP78/2),Riskregister!$L$12-(Riskregister!$L$12-Riskregister!$K$12)*SQRT((1-AP78)/2)))</f>
        <v>0</v>
      </c>
      <c r="AR78" s="28">
        <f t="shared" ca="1" si="45"/>
        <v>0.92136701512404151</v>
      </c>
      <c r="AS78" s="28">
        <f t="shared" ca="1" si="45"/>
        <v>0.2585538581960718</v>
      </c>
      <c r="AT78" s="28">
        <f>IF(Riskregister!$E$13="",0,COUNTIF(BN$4:BN$53,"&lt;"&amp;AR78)*IF(AS78&lt;0.5,Riskregister!$K$13+(Riskregister!$L$13-Riskregister!$K$13)*SQRT(AS78/2),Riskregister!$L$13-(Riskregister!$L$13-Riskregister!$K$13)*SQRT((1-AS78)/2)))</f>
        <v>0</v>
      </c>
      <c r="AU78" s="28">
        <f t="shared" ca="1" si="46"/>
        <v>0.36942771126663665</v>
      </c>
      <c r="AV78" s="28">
        <f t="shared" ca="1" si="46"/>
        <v>0.77616280086382383</v>
      </c>
      <c r="AW78" s="28">
        <f>IF(Riskregister!$E$14="",0,COUNTIF(BO$4:BO$53,"&lt;"&amp;AU78)*IF(AV78&lt;0.5,Riskregister!$K$14+(Riskregister!$L$14-Riskregister!$K$14)*SQRT(AV78/2),Riskregister!$L$14-(Riskregister!$L$14-Riskregister!$K$14)*SQRT((1-AV78)/2)))</f>
        <v>0</v>
      </c>
      <c r="AX78" s="28">
        <f t="shared" ca="1" si="47"/>
        <v>0.42552728636232995</v>
      </c>
      <c r="AY78" s="28">
        <f t="shared" ca="1" si="47"/>
        <v>0.4456361758973304</v>
      </c>
      <c r="AZ78" s="28">
        <f>IF(Riskregister!$E$15="",0,COUNTIF(BP$4:BP$53,"&lt;"&amp;AX78)*IF(AY78&lt;0.5,Riskregister!$K$15+(Riskregister!$L$15-Riskregister!$K$15)*SQRT(AY78/2),Riskregister!$L$15-(Riskregister!$L$15-Riskregister!$K$15)*SQRT((1-AY78)/2)))</f>
        <v>0</v>
      </c>
      <c r="BA78" s="28">
        <f t="shared" ca="1" si="48"/>
        <v>0.13040020833338872</v>
      </c>
      <c r="BB78" s="28">
        <f t="shared" ca="1" si="48"/>
        <v>0.56689336682944302</v>
      </c>
      <c r="BC78" s="28">
        <f>IF(Riskregister!$E$16="",0,COUNTIF(BQ$4:BQ$53,"&lt;"&amp;BA78)*IF(BB78&lt;0.5,Riskregister!$K$16+(Riskregister!$L$16-Riskregister!$K$16)*SQRT(BB78/2),Riskregister!$L$16-(Riskregister!$L$16-Riskregister!$K$16)*SQRT((1-BB78)/2)))</f>
        <v>0</v>
      </c>
      <c r="BD78" s="28">
        <f t="shared" ca="1" si="49"/>
        <v>1389226.2310661087</v>
      </c>
    </row>
    <row r="79" spans="2:56" ht="15" customHeight="1" x14ac:dyDescent="0.35">
      <c r="B79" s="64" t="str">
        <f ca="1">ROUND(6*$R$68/$R$69,2)&amp;" – "&amp;ROUND(7*$R$68/$R$69,2)&amp;$R$70</f>
        <v>3000 – 3500 tkr</v>
      </c>
      <c r="C79" s="64">
        <f ca="1">INDEX(FREQUENCY(BD4:BD2003,$R$72:$R$82),8)</f>
        <v>39</v>
      </c>
      <c r="E79" s="56"/>
      <c r="F79" s="56"/>
      <c r="R79" s="56">
        <f ca="1">7*R$68</f>
        <v>3500000</v>
      </c>
      <c r="T79" s="28">
        <f t="shared" ca="1" si="37"/>
        <v>0.11274718707533116</v>
      </c>
      <c r="U79" s="28">
        <f t="shared" ca="1" si="37"/>
        <v>0.69693024035644091</v>
      </c>
      <c r="V79" s="28">
        <f ca="1">IF(Riskregister!$E$5="",0,COUNTIF(BF$4:BF$53,"&lt;"&amp;T79)*IF(U79&lt;0.5,Riskregister!$K$5+(Riskregister!$L$5-Riskregister!$K$5)*SQRT(U79/2),Riskregister!$L$5-(Riskregister!$L$5-Riskregister!$K$5)*SQRT((1-U79)/2)))</f>
        <v>0</v>
      </c>
      <c r="W79" s="28">
        <f t="shared" ca="1" si="38"/>
        <v>0.68490461448568474</v>
      </c>
      <c r="X79" s="28">
        <f t="shared" ca="1" si="38"/>
        <v>0.16095537677721727</v>
      </c>
      <c r="Y79" s="28">
        <f ca="1">IF(Riskregister!$E$6="",0,COUNTIF(BG$4:BG$53,"&lt;"&amp;W79)*IF(X79&lt;0.5,Riskregister!$K$6+(Riskregister!$L$6-Riskregister!$K$6)*SQRT(X79/2),Riskregister!$L$6-(Riskregister!$L$6-Riskregister!$K$6)*SQRT((1-X79)/2)))</f>
        <v>710634.61533575261</v>
      </c>
      <c r="Z79" s="28">
        <f t="shared" ca="1" si="39"/>
        <v>0.24769326350182375</v>
      </c>
      <c r="AA79" s="28">
        <f t="shared" ca="1" si="39"/>
        <v>0.14822934002886579</v>
      </c>
      <c r="AB79" s="28">
        <f ca="1">IF(Riskregister!$E$7="",0,COUNTIF(BH$4:BH$53,"&lt;"&amp;Z79)*IF(AA79&lt;0.5,Riskregister!$K$7+(Riskregister!$L$7-Riskregister!$K$7)*SQRT(AA79/2),Riskregister!$L$7-(Riskregister!$L$7-Riskregister!$K$7)*SQRT((1-AA79)/2)))</f>
        <v>0</v>
      </c>
      <c r="AC79" s="28">
        <f t="shared" ca="1" si="40"/>
        <v>0.97722873334477334</v>
      </c>
      <c r="AD79" s="28">
        <f t="shared" ca="1" si="40"/>
        <v>0.46995279097010301</v>
      </c>
      <c r="AE79" s="28">
        <f ca="1">IF(Riskregister!$E$8="",0,COUNTIF(BI$4:BI$53,"&lt;"&amp;AC79)*IF(AD79&lt;0.5,Riskregister!$K$8+(Riskregister!$L$8-Riskregister!$K$8)*SQRT(AD79/2),Riskregister!$L$8-(Riskregister!$L$8-Riskregister!$K$8)*SQRT((1-AD79)/2)))</f>
        <v>2578295.1029804694</v>
      </c>
      <c r="AF79" s="28">
        <f t="shared" ca="1" si="41"/>
        <v>1.0168741135580306E-2</v>
      </c>
      <c r="AG79" s="28">
        <f t="shared" ca="1" si="41"/>
        <v>0.24279478322803305</v>
      </c>
      <c r="AH79" s="28">
        <f>IF(Riskregister!$E$9="",0,COUNTIF(BJ$4:BJ$53,"&lt;"&amp;AF79)*IF(AG79&lt;0.5,Riskregister!$K$9+(Riskregister!$L$9-Riskregister!$K$9)*SQRT(AG79/2),Riskregister!$L$9-(Riskregister!$L$9-Riskregister!$K$9)*SQRT((1-AG79)/2)))</f>
        <v>0</v>
      </c>
      <c r="AI79" s="28">
        <f t="shared" ca="1" si="42"/>
        <v>0.21566520348641149</v>
      </c>
      <c r="AJ79" s="28">
        <f t="shared" ca="1" si="42"/>
        <v>0.53856166132028693</v>
      </c>
      <c r="AK79" s="28">
        <f>IF(Riskregister!$E$10="",0,COUNTIF(BK$4:BK$53,"&lt;"&amp;AI79)*IF(AJ79&lt;0.5,Riskregister!$K$10+(Riskregister!$L$10-Riskregister!$K$10)*SQRT(AJ79/2),Riskregister!$L$10-(Riskregister!$L$10-Riskregister!$K$10)*SQRT((1-AJ79)/2)))</f>
        <v>0</v>
      </c>
      <c r="AL79" s="28">
        <f t="shared" ca="1" si="43"/>
        <v>0.76024973469418244</v>
      </c>
      <c r="AM79" s="28">
        <f t="shared" ca="1" si="43"/>
        <v>0.98080664824190289</v>
      </c>
      <c r="AN79" s="28">
        <f>IF(Riskregister!$E$11="",0,COUNTIF(BL$4:BL$53,"&lt;"&amp;AL79)*IF(AM79&lt;0.5,Riskregister!$K$11+(Riskregister!$L$11-Riskregister!$K$11)*SQRT(AM79/2),Riskregister!$L$11-(Riskregister!$L$11-Riskregister!$K$11)*SQRT((1-AM79)/2)))</f>
        <v>0</v>
      </c>
      <c r="AO79" s="28">
        <f t="shared" ca="1" si="44"/>
        <v>0.68173799888317987</v>
      </c>
      <c r="AP79" s="28">
        <f t="shared" ca="1" si="44"/>
        <v>0.90203026683785492</v>
      </c>
      <c r="AQ79" s="28">
        <f>IF(Riskregister!$E$12="",0,COUNTIF(BM$4:BM$53,"&lt;"&amp;AO79)*IF(AP79&lt;0.5,Riskregister!$K$12+(Riskregister!$L$12-Riskregister!$K$12)*SQRT(AP79/2),Riskregister!$L$12-(Riskregister!$L$12-Riskregister!$K$12)*SQRT((1-AP79)/2)))</f>
        <v>0</v>
      </c>
      <c r="AR79" s="28">
        <f t="shared" ca="1" si="45"/>
        <v>0.48121665862161156</v>
      </c>
      <c r="AS79" s="28">
        <f t="shared" ca="1" si="45"/>
        <v>0.4750821864830973</v>
      </c>
      <c r="AT79" s="28">
        <f>IF(Riskregister!$E$13="",0,COUNTIF(BN$4:BN$53,"&lt;"&amp;AR79)*IF(AS79&lt;0.5,Riskregister!$K$13+(Riskregister!$L$13-Riskregister!$K$13)*SQRT(AS79/2),Riskregister!$L$13-(Riskregister!$L$13-Riskregister!$K$13)*SQRT((1-AS79)/2)))</f>
        <v>0</v>
      </c>
      <c r="AU79" s="28">
        <f t="shared" ca="1" si="46"/>
        <v>0.83593310147801037</v>
      </c>
      <c r="AV79" s="28">
        <f t="shared" ca="1" si="46"/>
        <v>0.84012387793822496</v>
      </c>
      <c r="AW79" s="28">
        <f>IF(Riskregister!$E$14="",0,COUNTIF(BO$4:BO$53,"&lt;"&amp;AU79)*IF(AV79&lt;0.5,Riskregister!$K$14+(Riskregister!$L$14-Riskregister!$K$14)*SQRT(AV79/2),Riskregister!$L$14-(Riskregister!$L$14-Riskregister!$K$14)*SQRT((1-AV79)/2)))</f>
        <v>0</v>
      </c>
      <c r="AX79" s="28">
        <f t="shared" ca="1" si="47"/>
        <v>0.9886708584938082</v>
      </c>
      <c r="AY79" s="28">
        <f t="shared" ca="1" si="47"/>
        <v>0.88477938978767345</v>
      </c>
      <c r="AZ79" s="28">
        <f>IF(Riskregister!$E$15="",0,COUNTIF(BP$4:BP$53,"&lt;"&amp;AX79)*IF(AY79&lt;0.5,Riskregister!$K$15+(Riskregister!$L$15-Riskregister!$K$15)*SQRT(AY79/2),Riskregister!$L$15-(Riskregister!$L$15-Riskregister!$K$15)*SQRT((1-AY79)/2)))</f>
        <v>0</v>
      </c>
      <c r="BA79" s="28">
        <f t="shared" ca="1" si="48"/>
        <v>0.13899103209089481</v>
      </c>
      <c r="BB79" s="28">
        <f t="shared" ca="1" si="48"/>
        <v>0.10634814958340333</v>
      </c>
      <c r="BC79" s="28">
        <f>IF(Riskregister!$E$16="",0,COUNTIF(BQ$4:BQ$53,"&lt;"&amp;BA79)*IF(BB79&lt;0.5,Riskregister!$K$16+(Riskregister!$L$16-Riskregister!$K$16)*SQRT(BB79/2),Riskregister!$L$16-(Riskregister!$L$16-Riskregister!$K$16)*SQRT((1-BB79)/2)))</f>
        <v>0</v>
      </c>
      <c r="BD79" s="28">
        <f t="shared" ca="1" si="49"/>
        <v>3288929.7183162221</v>
      </c>
    </row>
    <row r="80" spans="2:56" ht="15" customHeight="1" x14ac:dyDescent="0.35">
      <c r="B80" s="65" t="str">
        <f ca="1">ROUND(7*$R$68/$R$69,2)&amp;" – "&amp;ROUND(8*$R$68/$R$69,2)&amp;$R$70</f>
        <v>3500 – 4000 tkr</v>
      </c>
      <c r="C80" s="65">
        <f ca="1">INDEX(FREQUENCY(BD4:BD2003,$R$72:$R$82),9)</f>
        <v>28</v>
      </c>
      <c r="E80" s="56"/>
      <c r="F80" s="56"/>
      <c r="R80" s="56">
        <f ca="1">8*R$68</f>
        <v>4000000</v>
      </c>
      <c r="T80" s="28">
        <f t="shared" ca="1" si="37"/>
        <v>9.6481747655834504E-2</v>
      </c>
      <c r="U80" s="28">
        <f t="shared" ca="1" si="37"/>
        <v>0.43269675231890303</v>
      </c>
      <c r="V80" s="28">
        <f ca="1">IF(Riskregister!$E$5="",0,COUNTIF(BF$4:BF$53,"&lt;"&amp;T80)*IF(U80&lt;0.5,Riskregister!$K$5+(Riskregister!$L$5-Riskregister!$K$5)*SQRT(U80/2),Riskregister!$L$5-(Riskregister!$L$5-Riskregister!$K$5)*SQRT((1-U80)/2)))</f>
        <v>0</v>
      </c>
      <c r="W80" s="28">
        <f t="shared" ca="1" si="38"/>
        <v>0.61642734008666589</v>
      </c>
      <c r="X80" s="28">
        <f t="shared" ca="1" si="38"/>
        <v>0.94457567260413455</v>
      </c>
      <c r="Y80" s="28">
        <f ca="1">IF(Riskregister!$E$6="",0,COUNTIF(BG$4:BG$53,"&lt;"&amp;W80)*IF(X80&lt;0.5,Riskregister!$K$6+(Riskregister!$L$6-Riskregister!$K$6)*SQRT(X80/2),Riskregister!$L$6-(Riskregister!$L$6-Riskregister!$K$6)*SQRT((1-X80)/2)))</f>
        <v>1700354.5255117274</v>
      </c>
      <c r="Z80" s="28">
        <f t="shared" ca="1" si="39"/>
        <v>5.6883754644740825E-2</v>
      </c>
      <c r="AA80" s="28">
        <f t="shared" ca="1" si="39"/>
        <v>3.5824694312898808E-2</v>
      </c>
      <c r="AB80" s="28">
        <f ca="1">IF(Riskregister!$E$7="",0,COUNTIF(BH$4:BH$53,"&lt;"&amp;Z80)*IF(AA80&lt;0.5,Riskregister!$K$7+(Riskregister!$L$7-Riskregister!$K$7)*SQRT(AA80/2),Riskregister!$L$7-(Riskregister!$L$7-Riskregister!$K$7)*SQRT((1-AA80)/2)))</f>
        <v>0</v>
      </c>
      <c r="AC80" s="28">
        <f t="shared" ca="1" si="40"/>
        <v>0.18145377635919135</v>
      </c>
      <c r="AD80" s="28">
        <f t="shared" ca="1" si="40"/>
        <v>7.586164035282128E-2</v>
      </c>
      <c r="AE80" s="28">
        <f ca="1">IF(Riskregister!$E$8="",0,COUNTIF(BI$4:BI$53,"&lt;"&amp;AC80)*IF(AD80&lt;0.5,Riskregister!$K$8+(Riskregister!$L$8-Riskregister!$K$8)*SQRT(AD80/2),Riskregister!$L$8-(Riskregister!$L$8-Riskregister!$K$8)*SQRT((1-AD80)/2)))</f>
        <v>0</v>
      </c>
      <c r="AF80" s="28">
        <f t="shared" ca="1" si="41"/>
        <v>0.37749916031993014</v>
      </c>
      <c r="AG80" s="28">
        <f t="shared" ca="1" si="41"/>
        <v>0.24763157508805489</v>
      </c>
      <c r="AH80" s="28">
        <f>IF(Riskregister!$E$9="",0,COUNTIF(BJ$4:BJ$53,"&lt;"&amp;AF80)*IF(AG80&lt;0.5,Riskregister!$K$9+(Riskregister!$L$9-Riskregister!$K$9)*SQRT(AG80/2),Riskregister!$L$9-(Riskregister!$L$9-Riskregister!$K$9)*SQRT((1-AG80)/2)))</f>
        <v>0</v>
      </c>
      <c r="AI80" s="28">
        <f t="shared" ca="1" si="42"/>
        <v>0.81197778811391574</v>
      </c>
      <c r="AJ80" s="28">
        <f t="shared" ca="1" si="42"/>
        <v>0.92239763047741308</v>
      </c>
      <c r="AK80" s="28">
        <f>IF(Riskregister!$E$10="",0,COUNTIF(BK$4:BK$53,"&lt;"&amp;AI80)*IF(AJ80&lt;0.5,Riskregister!$K$10+(Riskregister!$L$10-Riskregister!$K$10)*SQRT(AJ80/2),Riskregister!$L$10-(Riskregister!$L$10-Riskregister!$K$10)*SQRT((1-AJ80)/2)))</f>
        <v>0</v>
      </c>
      <c r="AL80" s="28">
        <f t="shared" ca="1" si="43"/>
        <v>0.60729944042278727</v>
      </c>
      <c r="AM80" s="28">
        <f t="shared" ca="1" si="43"/>
        <v>0.21240552480770702</v>
      </c>
      <c r="AN80" s="28">
        <f>IF(Riskregister!$E$11="",0,COUNTIF(BL$4:BL$53,"&lt;"&amp;AL80)*IF(AM80&lt;0.5,Riskregister!$K$11+(Riskregister!$L$11-Riskregister!$K$11)*SQRT(AM80/2),Riskregister!$L$11-(Riskregister!$L$11-Riskregister!$K$11)*SQRT((1-AM80)/2)))</f>
        <v>0</v>
      </c>
      <c r="AO80" s="28">
        <f t="shared" ca="1" si="44"/>
        <v>0.34055209715097412</v>
      </c>
      <c r="AP80" s="28">
        <f t="shared" ca="1" si="44"/>
        <v>0.55248461707258767</v>
      </c>
      <c r="AQ80" s="28">
        <f>IF(Riskregister!$E$12="",0,COUNTIF(BM$4:BM$53,"&lt;"&amp;AO80)*IF(AP80&lt;0.5,Riskregister!$K$12+(Riskregister!$L$12-Riskregister!$K$12)*SQRT(AP80/2),Riskregister!$L$12-(Riskregister!$L$12-Riskregister!$K$12)*SQRT((1-AP80)/2)))</f>
        <v>0</v>
      </c>
      <c r="AR80" s="28">
        <f t="shared" ca="1" si="45"/>
        <v>0.30497947089582611</v>
      </c>
      <c r="AS80" s="28">
        <f t="shared" ca="1" si="45"/>
        <v>0.16114164804135744</v>
      </c>
      <c r="AT80" s="28">
        <f>IF(Riskregister!$E$13="",0,COUNTIF(BN$4:BN$53,"&lt;"&amp;AR80)*IF(AS80&lt;0.5,Riskregister!$K$13+(Riskregister!$L$13-Riskregister!$K$13)*SQRT(AS80/2),Riskregister!$L$13-(Riskregister!$L$13-Riskregister!$K$13)*SQRT((1-AS80)/2)))</f>
        <v>0</v>
      </c>
      <c r="AU80" s="28">
        <f t="shared" ca="1" si="46"/>
        <v>0.66392632667104357</v>
      </c>
      <c r="AV80" s="28">
        <f t="shared" ca="1" si="46"/>
        <v>0.41458637834523715</v>
      </c>
      <c r="AW80" s="28">
        <f>IF(Riskregister!$E$14="",0,COUNTIF(BO$4:BO$53,"&lt;"&amp;AU80)*IF(AV80&lt;0.5,Riskregister!$K$14+(Riskregister!$L$14-Riskregister!$K$14)*SQRT(AV80/2),Riskregister!$L$14-(Riskregister!$L$14-Riskregister!$K$14)*SQRT((1-AV80)/2)))</f>
        <v>0</v>
      </c>
      <c r="AX80" s="28">
        <f t="shared" ca="1" si="47"/>
        <v>0.33767650512609948</v>
      </c>
      <c r="AY80" s="28">
        <f t="shared" ca="1" si="47"/>
        <v>0.59208467225895012</v>
      </c>
      <c r="AZ80" s="28">
        <f>IF(Riskregister!$E$15="",0,COUNTIF(BP$4:BP$53,"&lt;"&amp;AX80)*IF(AY80&lt;0.5,Riskregister!$K$15+(Riskregister!$L$15-Riskregister!$K$15)*SQRT(AY80/2),Riskregister!$L$15-(Riskregister!$L$15-Riskregister!$K$15)*SQRT((1-AY80)/2)))</f>
        <v>0</v>
      </c>
      <c r="BA80" s="28">
        <f t="shared" ca="1" si="48"/>
        <v>0.19702298233351034</v>
      </c>
      <c r="BB80" s="28">
        <f t="shared" ca="1" si="48"/>
        <v>0.77841894035796366</v>
      </c>
      <c r="BC80" s="28">
        <f>IF(Riskregister!$E$16="",0,COUNTIF(BQ$4:BQ$53,"&lt;"&amp;BA80)*IF(BB80&lt;0.5,Riskregister!$K$16+(Riskregister!$L$16-Riskregister!$K$16)*SQRT(BB80/2),Riskregister!$L$16-(Riskregister!$L$16-Riskregister!$K$16)*SQRT((1-BB80)/2)))</f>
        <v>0</v>
      </c>
      <c r="BD80" s="28">
        <f t="shared" ca="1" si="49"/>
        <v>1700354.5255117274</v>
      </c>
    </row>
    <row r="81" spans="2:56" x14ac:dyDescent="0.35">
      <c r="B81" s="64" t="str">
        <f ca="1">ROUND(8*$R$68/$R$69,2)&amp;" – "&amp;ROUND(9*$R$68/$R$69,2)&amp;$R$70</f>
        <v>4000 – 4500 tkr</v>
      </c>
      <c r="C81" s="64">
        <f ca="1">INDEX(FREQUENCY(BD4:BD2003,$R$72:$R$82),10)</f>
        <v>13</v>
      </c>
      <c r="E81" s="56"/>
      <c r="F81" s="56"/>
      <c r="R81" s="56">
        <f ca="1">9*R$68</f>
        <v>4500000</v>
      </c>
      <c r="T81" s="28">
        <f t="shared" ca="1" si="37"/>
        <v>0.48013907136581702</v>
      </c>
      <c r="U81" s="28">
        <f t="shared" ca="1" si="37"/>
        <v>1.9367843313920274E-2</v>
      </c>
      <c r="V81" s="28">
        <f ca="1">IF(Riskregister!$E$5="",0,COUNTIF(BF$4:BF$53,"&lt;"&amp;T81)*IF(U81&lt;0.5,Riskregister!$K$5+(Riskregister!$L$5-Riskregister!$K$5)*SQRT(U81/2),Riskregister!$L$5-(Riskregister!$L$5-Riskregister!$K$5)*SQRT((1-U81)/2)))</f>
        <v>0</v>
      </c>
      <c r="W81" s="28">
        <f t="shared" ca="1" si="38"/>
        <v>0.39020628334114804</v>
      </c>
      <c r="X81" s="28">
        <f t="shared" ca="1" si="38"/>
        <v>0.2870995735715679</v>
      </c>
      <c r="Y81" s="28">
        <f ca="1">IF(Riskregister!$E$6="",0,COUNTIF(BG$4:BG$53,"&lt;"&amp;W81)*IF(X81&lt;0.5,Riskregister!$K$6+(Riskregister!$L$6-Riskregister!$K$6)*SQRT(X81/2),Riskregister!$L$6-(Riskregister!$L$6-Riskregister!$K$6)*SQRT((1-X81)/2)))</f>
        <v>0</v>
      </c>
      <c r="Z81" s="28">
        <f t="shared" ca="1" si="39"/>
        <v>0.84960806537851941</v>
      </c>
      <c r="AA81" s="28">
        <f t="shared" ca="1" si="39"/>
        <v>6.2728553233273643E-2</v>
      </c>
      <c r="AB81" s="28">
        <f ca="1">IF(Riskregister!$E$7="",0,COUNTIF(BH$4:BH$53,"&lt;"&amp;Z81)*IF(AA81&lt;0.5,Riskregister!$K$7+(Riskregister!$L$7-Riskregister!$K$7)*SQRT(AA81/2),Riskregister!$L$7-(Riskregister!$L$7-Riskregister!$K$7)*SQRT((1-AA81)/2)))</f>
        <v>111984.86819811759</v>
      </c>
      <c r="AC81" s="28">
        <f t="shared" ca="1" si="40"/>
        <v>0.6965185763342181</v>
      </c>
      <c r="AD81" s="28">
        <f t="shared" ca="1" si="40"/>
        <v>3.7287569467047699E-2</v>
      </c>
      <c r="AE81" s="28">
        <f ca="1">IF(Riskregister!$E$8="",0,COUNTIF(BI$4:BI$53,"&lt;"&amp;AC81)*IF(AD81&lt;0.5,Riskregister!$K$8+(Riskregister!$L$8-Riskregister!$K$8)*SQRT(AD81/2),Riskregister!$L$8-(Riskregister!$L$8-Riskregister!$K$8)*SQRT((1-AD81)/2)))</f>
        <v>0</v>
      </c>
      <c r="AF81" s="28">
        <f t="shared" ca="1" si="41"/>
        <v>0.19418670536710025</v>
      </c>
      <c r="AG81" s="28">
        <f t="shared" ca="1" si="41"/>
        <v>0.71444570739800795</v>
      </c>
      <c r="AH81" s="28">
        <f>IF(Riskregister!$E$9="",0,COUNTIF(BJ$4:BJ$53,"&lt;"&amp;AF81)*IF(AG81&lt;0.5,Riskregister!$K$9+(Riskregister!$L$9-Riskregister!$K$9)*SQRT(AG81/2),Riskregister!$L$9-(Riskregister!$L$9-Riskregister!$K$9)*SQRT((1-AG81)/2)))</f>
        <v>0</v>
      </c>
      <c r="AI81" s="28">
        <f t="shared" ca="1" si="42"/>
        <v>0.18240536538699947</v>
      </c>
      <c r="AJ81" s="28">
        <f t="shared" ca="1" si="42"/>
        <v>0.18459086028171046</v>
      </c>
      <c r="AK81" s="28">
        <f>IF(Riskregister!$E$10="",0,COUNTIF(BK$4:BK$53,"&lt;"&amp;AI81)*IF(AJ81&lt;0.5,Riskregister!$K$10+(Riskregister!$L$10-Riskregister!$K$10)*SQRT(AJ81/2),Riskregister!$L$10-(Riskregister!$L$10-Riskregister!$K$10)*SQRT((1-AJ81)/2)))</f>
        <v>0</v>
      </c>
      <c r="AL81" s="28">
        <f t="shared" ca="1" si="43"/>
        <v>0.18715240891970797</v>
      </c>
      <c r="AM81" s="28">
        <f t="shared" ca="1" si="43"/>
        <v>5.4227615605238699E-2</v>
      </c>
      <c r="AN81" s="28">
        <f>IF(Riskregister!$E$11="",0,COUNTIF(BL$4:BL$53,"&lt;"&amp;AL81)*IF(AM81&lt;0.5,Riskregister!$K$11+(Riskregister!$L$11-Riskregister!$K$11)*SQRT(AM81/2),Riskregister!$L$11-(Riskregister!$L$11-Riskregister!$K$11)*SQRT((1-AM81)/2)))</f>
        <v>0</v>
      </c>
      <c r="AO81" s="28">
        <f t="shared" ca="1" si="44"/>
        <v>0.75837882099245479</v>
      </c>
      <c r="AP81" s="28">
        <f t="shared" ca="1" si="44"/>
        <v>0.27680223429180206</v>
      </c>
      <c r="AQ81" s="28">
        <f>IF(Riskregister!$E$12="",0,COUNTIF(BM$4:BM$53,"&lt;"&amp;AO81)*IF(AP81&lt;0.5,Riskregister!$K$12+(Riskregister!$L$12-Riskregister!$K$12)*SQRT(AP81/2),Riskregister!$L$12-(Riskregister!$L$12-Riskregister!$K$12)*SQRT((1-AP81)/2)))</f>
        <v>0</v>
      </c>
      <c r="AR81" s="28">
        <f t="shared" ca="1" si="45"/>
        <v>0.59615916548009318</v>
      </c>
      <c r="AS81" s="28">
        <f t="shared" ca="1" si="45"/>
        <v>0.54175608844104528</v>
      </c>
      <c r="AT81" s="28">
        <f>IF(Riskregister!$E$13="",0,COUNTIF(BN$4:BN$53,"&lt;"&amp;AR81)*IF(AS81&lt;0.5,Riskregister!$K$13+(Riskregister!$L$13-Riskregister!$K$13)*SQRT(AS81/2),Riskregister!$L$13-(Riskregister!$L$13-Riskregister!$K$13)*SQRT((1-AS81)/2)))</f>
        <v>0</v>
      </c>
      <c r="AU81" s="28">
        <f t="shared" ca="1" si="46"/>
        <v>0.26180746753726403</v>
      </c>
      <c r="AV81" s="28">
        <f t="shared" ca="1" si="46"/>
        <v>0.95131324795299266</v>
      </c>
      <c r="AW81" s="28">
        <f>IF(Riskregister!$E$14="",0,COUNTIF(BO$4:BO$53,"&lt;"&amp;AU81)*IF(AV81&lt;0.5,Riskregister!$K$14+(Riskregister!$L$14-Riskregister!$K$14)*SQRT(AV81/2),Riskregister!$L$14-(Riskregister!$L$14-Riskregister!$K$14)*SQRT((1-AV81)/2)))</f>
        <v>0</v>
      </c>
      <c r="AX81" s="28">
        <f t="shared" ca="1" si="47"/>
        <v>0.15281186546667924</v>
      </c>
      <c r="AY81" s="28">
        <f t="shared" ca="1" si="47"/>
        <v>0.21889439108296416</v>
      </c>
      <c r="AZ81" s="28">
        <f>IF(Riskregister!$E$15="",0,COUNTIF(BP$4:BP$53,"&lt;"&amp;AX81)*IF(AY81&lt;0.5,Riskregister!$K$15+(Riskregister!$L$15-Riskregister!$K$15)*SQRT(AY81/2),Riskregister!$L$15-(Riskregister!$L$15-Riskregister!$K$15)*SQRT((1-AY81)/2)))</f>
        <v>0</v>
      </c>
      <c r="BA81" s="28">
        <f t="shared" ca="1" si="48"/>
        <v>0.8297394111996097</v>
      </c>
      <c r="BB81" s="28">
        <f t="shared" ca="1" si="48"/>
        <v>0.76307341210044033</v>
      </c>
      <c r="BC81" s="28">
        <f>IF(Riskregister!$E$16="",0,COUNTIF(BQ$4:BQ$53,"&lt;"&amp;BA81)*IF(BB81&lt;0.5,Riskregister!$K$16+(Riskregister!$L$16-Riskregister!$K$16)*SQRT(BB81/2),Riskregister!$L$16-(Riskregister!$L$16-Riskregister!$K$16)*SQRT((1-BB81)/2)))</f>
        <v>0</v>
      </c>
      <c r="BD81" s="28">
        <f t="shared" ca="1" si="49"/>
        <v>111984.86819811759</v>
      </c>
    </row>
    <row r="82" spans="2:56" x14ac:dyDescent="0.35">
      <c r="B82" s="65" t="str">
        <f ca="1">ROUND(9*$R$68/$R$69,2)&amp;" – "&amp;ROUND(10*$R$68/$R$69,2)&amp;$R$70</f>
        <v>4500 – 5000 tkr</v>
      </c>
      <c r="C82" s="65">
        <f ca="1">INDEX(FREQUENCY(BD4:BD2003,$R$72:$R$82),11)</f>
        <v>11</v>
      </c>
      <c r="E82" s="56"/>
      <c r="F82" s="56"/>
      <c r="R82" s="56">
        <f ca="1">10*R$68</f>
        <v>5000000</v>
      </c>
      <c r="T82" s="28">
        <f t="shared" ca="1" si="37"/>
        <v>0.3983093512009459</v>
      </c>
      <c r="U82" s="28">
        <f t="shared" ca="1" si="37"/>
        <v>0.5963372576648428</v>
      </c>
      <c r="V82" s="28">
        <f ca="1">IF(Riskregister!$E$5="",0,COUNTIF(BF$4:BF$53,"&lt;"&amp;T82)*IF(U82&lt;0.5,Riskregister!$K$5+(Riskregister!$L$5-Riskregister!$K$5)*SQRT(U82/2),Riskregister!$L$5-(Riskregister!$L$5-Riskregister!$K$5)*SQRT((1-U82)/2)))</f>
        <v>0</v>
      </c>
      <c r="W82" s="28">
        <f t="shared" ca="1" si="38"/>
        <v>0.13828119127757732</v>
      </c>
      <c r="X82" s="28">
        <f t="shared" ca="1" si="38"/>
        <v>0.98149966085498053</v>
      </c>
      <c r="Y82" s="28">
        <f ca="1">IF(Riskregister!$E$6="",0,COUNTIF(BG$4:BG$53,"&lt;"&amp;W82)*IF(X82&lt;0.5,Riskregister!$K$6+(Riskregister!$L$6-Riskregister!$K$6)*SQRT(X82/2),Riskregister!$L$6-(Riskregister!$L$6-Riskregister!$K$6)*SQRT((1-X82)/2)))</f>
        <v>0</v>
      </c>
      <c r="Z82" s="28">
        <f t="shared" ca="1" si="39"/>
        <v>0.35997236330926663</v>
      </c>
      <c r="AA82" s="28">
        <f t="shared" ca="1" si="39"/>
        <v>0.65361991444117673</v>
      </c>
      <c r="AB82" s="28">
        <f ca="1">IF(Riskregister!$E$7="",0,COUNTIF(BH$4:BH$53,"&lt;"&amp;Z82)*IF(AA82&lt;0.5,Riskregister!$K$7+(Riskregister!$L$7-Riskregister!$K$7)*SQRT(AA82/2),Riskregister!$L$7-(Riskregister!$L$7-Riskregister!$K$7)*SQRT((1-AA82)/2)))</f>
        <v>0</v>
      </c>
      <c r="AC82" s="28">
        <f t="shared" ca="1" si="40"/>
        <v>0.5626829487265359</v>
      </c>
      <c r="AD82" s="28">
        <f t="shared" ca="1" si="40"/>
        <v>0.78432598948285037</v>
      </c>
      <c r="AE82" s="28">
        <f ca="1">IF(Riskregister!$E$8="",0,COUNTIF(BI$4:BI$53,"&lt;"&amp;AC82)*IF(AD82&lt;0.5,Riskregister!$K$8+(Riskregister!$L$8-Riskregister!$K$8)*SQRT(AD82/2),Riskregister!$L$8-(Riskregister!$L$8-Riskregister!$K$8)*SQRT((1-AD82)/2)))</f>
        <v>0</v>
      </c>
      <c r="AF82" s="28">
        <f t="shared" ca="1" si="41"/>
        <v>8.4466284470657182E-2</v>
      </c>
      <c r="AG82" s="28">
        <f t="shared" ca="1" si="41"/>
        <v>0.82141172549462549</v>
      </c>
      <c r="AH82" s="28">
        <f>IF(Riskregister!$E$9="",0,COUNTIF(BJ$4:BJ$53,"&lt;"&amp;AF82)*IF(AG82&lt;0.5,Riskregister!$K$9+(Riskregister!$L$9-Riskregister!$K$9)*SQRT(AG82/2),Riskregister!$L$9-(Riskregister!$L$9-Riskregister!$K$9)*SQRT((1-AG82)/2)))</f>
        <v>0</v>
      </c>
      <c r="AI82" s="28">
        <f t="shared" ca="1" si="42"/>
        <v>0.23670888213002261</v>
      </c>
      <c r="AJ82" s="28">
        <f t="shared" ca="1" si="42"/>
        <v>0.61622751454470115</v>
      </c>
      <c r="AK82" s="28">
        <f>IF(Riskregister!$E$10="",0,COUNTIF(BK$4:BK$53,"&lt;"&amp;AI82)*IF(AJ82&lt;0.5,Riskregister!$K$10+(Riskregister!$L$10-Riskregister!$K$10)*SQRT(AJ82/2),Riskregister!$L$10-(Riskregister!$L$10-Riskregister!$K$10)*SQRT((1-AJ82)/2)))</f>
        <v>0</v>
      </c>
      <c r="AL82" s="28">
        <f t="shared" ca="1" si="43"/>
        <v>0.89517163214637252</v>
      </c>
      <c r="AM82" s="28">
        <f t="shared" ca="1" si="43"/>
        <v>0.63298172241303929</v>
      </c>
      <c r="AN82" s="28">
        <f>IF(Riskregister!$E$11="",0,COUNTIF(BL$4:BL$53,"&lt;"&amp;AL82)*IF(AM82&lt;0.5,Riskregister!$K$11+(Riskregister!$L$11-Riskregister!$K$11)*SQRT(AM82/2),Riskregister!$L$11-(Riskregister!$L$11-Riskregister!$K$11)*SQRT((1-AM82)/2)))</f>
        <v>0</v>
      </c>
      <c r="AO82" s="28">
        <f t="shared" ca="1" si="44"/>
        <v>0.79060647170164278</v>
      </c>
      <c r="AP82" s="28">
        <f t="shared" ca="1" si="44"/>
        <v>0.2960049012551037</v>
      </c>
      <c r="AQ82" s="28">
        <f>IF(Riskregister!$E$12="",0,COUNTIF(BM$4:BM$53,"&lt;"&amp;AO82)*IF(AP82&lt;0.5,Riskregister!$K$12+(Riskregister!$L$12-Riskregister!$K$12)*SQRT(AP82/2),Riskregister!$L$12-(Riskregister!$L$12-Riskregister!$K$12)*SQRT((1-AP82)/2)))</f>
        <v>0</v>
      </c>
      <c r="AR82" s="28">
        <f t="shared" ca="1" si="45"/>
        <v>0.64530843308213237</v>
      </c>
      <c r="AS82" s="28">
        <f t="shared" ca="1" si="45"/>
        <v>0.5503925307794727</v>
      </c>
      <c r="AT82" s="28">
        <f>IF(Riskregister!$E$13="",0,COUNTIF(BN$4:BN$53,"&lt;"&amp;AR82)*IF(AS82&lt;0.5,Riskregister!$K$13+(Riskregister!$L$13-Riskregister!$K$13)*SQRT(AS82/2),Riskregister!$L$13-(Riskregister!$L$13-Riskregister!$K$13)*SQRT((1-AS82)/2)))</f>
        <v>0</v>
      </c>
      <c r="AU82" s="28">
        <f t="shared" ca="1" si="46"/>
        <v>0.74122065574878593</v>
      </c>
      <c r="AV82" s="28">
        <f t="shared" ca="1" si="46"/>
        <v>0.72467918668128006</v>
      </c>
      <c r="AW82" s="28">
        <f>IF(Riskregister!$E$14="",0,COUNTIF(BO$4:BO$53,"&lt;"&amp;AU82)*IF(AV82&lt;0.5,Riskregister!$K$14+(Riskregister!$L$14-Riskregister!$K$14)*SQRT(AV82/2),Riskregister!$L$14-(Riskregister!$L$14-Riskregister!$K$14)*SQRT((1-AV82)/2)))</f>
        <v>0</v>
      </c>
      <c r="AX82" s="28">
        <f t="shared" ca="1" si="47"/>
        <v>3.5650652602195909E-2</v>
      </c>
      <c r="AY82" s="28">
        <f t="shared" ca="1" si="47"/>
        <v>0.52280922612248526</v>
      </c>
      <c r="AZ82" s="28">
        <f>IF(Riskregister!$E$15="",0,COUNTIF(BP$4:BP$53,"&lt;"&amp;AX82)*IF(AY82&lt;0.5,Riskregister!$K$15+(Riskregister!$L$15-Riskregister!$K$15)*SQRT(AY82/2),Riskregister!$L$15-(Riskregister!$L$15-Riskregister!$K$15)*SQRT((1-AY82)/2)))</f>
        <v>0</v>
      </c>
      <c r="BA82" s="28">
        <f t="shared" ca="1" si="48"/>
        <v>0.72538627075677753</v>
      </c>
      <c r="BB82" s="28">
        <f t="shared" ca="1" si="48"/>
        <v>7.8556016216182023E-2</v>
      </c>
      <c r="BC82" s="28">
        <f>IF(Riskregister!$E$16="",0,COUNTIF(BQ$4:BQ$53,"&lt;"&amp;BA82)*IF(BB82&lt;0.5,Riskregister!$K$16+(Riskregister!$L$16-Riskregister!$K$16)*SQRT(BB82/2),Riskregister!$L$16-(Riskregister!$L$16-Riskregister!$K$16)*SQRT((1-BB82)/2)))</f>
        <v>0</v>
      </c>
      <c r="BD82" s="28">
        <f t="shared" ca="1" si="49"/>
        <v>0</v>
      </c>
    </row>
    <row r="83" spans="2:56" x14ac:dyDescent="0.35">
      <c r="B83" s="63" t="str">
        <f ca="1">"över "&amp;ROUND(10*$R$68/$R$69,2)&amp;$R$70</f>
        <v>över 5000 tkr</v>
      </c>
      <c r="C83" s="63">
        <f ca="1">INDEX(FREQUENCY(BD4:BD2003,$R$72:$R$82),12)</f>
        <v>14</v>
      </c>
      <c r="E83" s="56"/>
      <c r="F83" s="56"/>
      <c r="R83" s="56"/>
      <c r="T83" s="28">
        <f t="shared" ca="1" si="37"/>
        <v>0.34009199763400988</v>
      </c>
      <c r="U83" s="28">
        <f t="shared" ca="1" si="37"/>
        <v>0.78728877039053824</v>
      </c>
      <c r="V83" s="28">
        <f ca="1">IF(Riskregister!$E$5="",0,COUNTIF(BF$4:BF$53,"&lt;"&amp;T83)*IF(U83&lt;0.5,Riskregister!$K$5+(Riskregister!$L$5-Riskregister!$K$5)*SQRT(U83/2),Riskregister!$L$5-(Riskregister!$L$5-Riskregister!$K$5)*SQRT((1-U83)/2)))</f>
        <v>0</v>
      </c>
      <c r="W83" s="28">
        <f t="shared" ca="1" si="38"/>
        <v>0.14297242878390592</v>
      </c>
      <c r="X83" s="28">
        <f t="shared" ca="1" si="38"/>
        <v>0.54787099194169553</v>
      </c>
      <c r="Y83" s="28">
        <f ca="1">IF(Riskregister!$E$6="",0,COUNTIF(BG$4:BG$53,"&lt;"&amp;W83)*IF(X83&lt;0.5,Riskregister!$K$6+(Riskregister!$L$6-Riskregister!$K$6)*SQRT(X83/2),Riskregister!$L$6-(Riskregister!$L$6-Riskregister!$K$6)*SQRT((1-X83)/2)))</f>
        <v>0</v>
      </c>
      <c r="Z83" s="28">
        <f t="shared" ca="1" si="39"/>
        <v>0.7676276675074436</v>
      </c>
      <c r="AA83" s="28">
        <f t="shared" ca="1" si="39"/>
        <v>0.79711503824245289</v>
      </c>
      <c r="AB83" s="28">
        <f ca="1">IF(Riskregister!$E$7="",0,COUNTIF(BH$4:BH$53,"&lt;"&amp;Z83)*IF(AA83&lt;0.5,Riskregister!$K$7+(Riskregister!$L$7-Riskregister!$K$7)*SQRT(AA83/2),Riskregister!$L$7-(Riskregister!$L$7-Riskregister!$K$7)*SQRT((1-AA83)/2)))</f>
        <v>288524.87314360321</v>
      </c>
      <c r="AC83" s="28">
        <f t="shared" ca="1" si="40"/>
        <v>0.26695439591105241</v>
      </c>
      <c r="AD83" s="28">
        <f t="shared" ca="1" si="40"/>
        <v>0.53128036613714602</v>
      </c>
      <c r="AE83" s="28">
        <f ca="1">IF(Riskregister!$E$8="",0,COUNTIF(BI$4:BI$53,"&lt;"&amp;AC83)*IF(AD83&lt;0.5,Riskregister!$K$8+(Riskregister!$L$8-Riskregister!$K$8)*SQRT(AD83/2),Riskregister!$L$8-(Riskregister!$L$8-Riskregister!$K$8)*SQRT((1-AD83)/2)))</f>
        <v>0</v>
      </c>
      <c r="AF83" s="28">
        <f t="shared" ca="1" si="41"/>
        <v>0.24904991122702047</v>
      </c>
      <c r="AG83" s="28">
        <f t="shared" ca="1" si="41"/>
        <v>0.90053086813082095</v>
      </c>
      <c r="AH83" s="28">
        <f>IF(Riskregister!$E$9="",0,COUNTIF(BJ$4:BJ$53,"&lt;"&amp;AF83)*IF(AG83&lt;0.5,Riskregister!$K$9+(Riskregister!$L$9-Riskregister!$K$9)*SQRT(AG83/2),Riskregister!$L$9-(Riskregister!$L$9-Riskregister!$K$9)*SQRT((1-AG83)/2)))</f>
        <v>0</v>
      </c>
      <c r="AI83" s="28">
        <f t="shared" ca="1" si="42"/>
        <v>5.9395471648859277E-2</v>
      </c>
      <c r="AJ83" s="28">
        <f t="shared" ca="1" si="42"/>
        <v>0.94536450467492106</v>
      </c>
      <c r="AK83" s="28">
        <f>IF(Riskregister!$E$10="",0,COUNTIF(BK$4:BK$53,"&lt;"&amp;AI83)*IF(AJ83&lt;0.5,Riskregister!$K$10+(Riskregister!$L$10-Riskregister!$K$10)*SQRT(AJ83/2),Riskregister!$L$10-(Riskregister!$L$10-Riskregister!$K$10)*SQRT((1-AJ83)/2)))</f>
        <v>0</v>
      </c>
      <c r="AL83" s="28">
        <f t="shared" ca="1" si="43"/>
        <v>0.52502793815262894</v>
      </c>
      <c r="AM83" s="28">
        <f t="shared" ca="1" si="43"/>
        <v>6.9575123482280121E-2</v>
      </c>
      <c r="AN83" s="28">
        <f>IF(Riskregister!$E$11="",0,COUNTIF(BL$4:BL$53,"&lt;"&amp;AL83)*IF(AM83&lt;0.5,Riskregister!$K$11+(Riskregister!$L$11-Riskregister!$K$11)*SQRT(AM83/2),Riskregister!$L$11-(Riskregister!$L$11-Riskregister!$K$11)*SQRT((1-AM83)/2)))</f>
        <v>0</v>
      </c>
      <c r="AO83" s="28">
        <f t="shared" ca="1" si="44"/>
        <v>5.4576611815192799E-2</v>
      </c>
      <c r="AP83" s="28">
        <f t="shared" ca="1" si="44"/>
        <v>0.69521646921563141</v>
      </c>
      <c r="AQ83" s="28">
        <f>IF(Riskregister!$E$12="",0,COUNTIF(BM$4:BM$53,"&lt;"&amp;AO83)*IF(AP83&lt;0.5,Riskregister!$K$12+(Riskregister!$L$12-Riskregister!$K$12)*SQRT(AP83/2),Riskregister!$L$12-(Riskregister!$L$12-Riskregister!$K$12)*SQRT((1-AP83)/2)))</f>
        <v>0</v>
      </c>
      <c r="AR83" s="28">
        <f t="shared" ca="1" si="45"/>
        <v>0.58024209373579827</v>
      </c>
      <c r="AS83" s="28">
        <f t="shared" ca="1" si="45"/>
        <v>0.22312490537274754</v>
      </c>
      <c r="AT83" s="28">
        <f>IF(Riskregister!$E$13="",0,COUNTIF(BN$4:BN$53,"&lt;"&amp;AR83)*IF(AS83&lt;0.5,Riskregister!$K$13+(Riskregister!$L$13-Riskregister!$K$13)*SQRT(AS83/2),Riskregister!$L$13-(Riskregister!$L$13-Riskregister!$K$13)*SQRT((1-AS83)/2)))</f>
        <v>0</v>
      </c>
      <c r="AU83" s="28">
        <f t="shared" ca="1" si="46"/>
        <v>0.35518782197092547</v>
      </c>
      <c r="AV83" s="28">
        <f t="shared" ca="1" si="46"/>
        <v>0.19493389953158902</v>
      </c>
      <c r="AW83" s="28">
        <f>IF(Riskregister!$E$14="",0,COUNTIF(BO$4:BO$53,"&lt;"&amp;AU83)*IF(AV83&lt;0.5,Riskregister!$K$14+(Riskregister!$L$14-Riskregister!$K$14)*SQRT(AV83/2),Riskregister!$L$14-(Riskregister!$L$14-Riskregister!$K$14)*SQRT((1-AV83)/2)))</f>
        <v>0</v>
      </c>
      <c r="AX83" s="28">
        <f t="shared" ca="1" si="47"/>
        <v>0.96768580210869548</v>
      </c>
      <c r="AY83" s="28">
        <f t="shared" ca="1" si="47"/>
        <v>0.66084678011105147</v>
      </c>
      <c r="AZ83" s="28">
        <f>IF(Riskregister!$E$15="",0,COUNTIF(BP$4:BP$53,"&lt;"&amp;AX83)*IF(AY83&lt;0.5,Riskregister!$K$15+(Riskregister!$L$15-Riskregister!$K$15)*SQRT(AY83/2),Riskregister!$L$15-(Riskregister!$L$15-Riskregister!$K$15)*SQRT((1-AY83)/2)))</f>
        <v>0</v>
      </c>
      <c r="BA83" s="28">
        <f t="shared" ca="1" si="48"/>
        <v>0.96530679806164499</v>
      </c>
      <c r="BB83" s="28">
        <f t="shared" ca="1" si="48"/>
        <v>0.67093041971149336</v>
      </c>
      <c r="BC83" s="28">
        <f>IF(Riskregister!$E$16="",0,COUNTIF(BQ$4:BQ$53,"&lt;"&amp;BA83)*IF(BB83&lt;0.5,Riskregister!$K$16+(Riskregister!$L$16-Riskregister!$K$16)*SQRT(BB83/2),Riskregister!$L$16-(Riskregister!$L$16-Riskregister!$K$16)*SQRT((1-BB83)/2)))</f>
        <v>0</v>
      </c>
      <c r="BD83" s="28">
        <f t="shared" ca="1" si="49"/>
        <v>288524.87314360321</v>
      </c>
    </row>
    <row r="84" spans="2:56" x14ac:dyDescent="0.35">
      <c r="B84" s="56"/>
      <c r="C84" s="56"/>
      <c r="E84" s="56"/>
      <c r="F84" s="56"/>
      <c r="R84" s="56"/>
      <c r="T84" s="28">
        <f t="shared" ref="T84:U103" ca="1" si="50">RAND()</f>
        <v>0.67286428303775703</v>
      </c>
      <c r="U84" s="28">
        <f t="shared" ca="1" si="50"/>
        <v>0.40847863165415899</v>
      </c>
      <c r="V84" s="28">
        <f ca="1">IF(Riskregister!$E$5="",0,COUNTIF(BF$4:BF$53,"&lt;"&amp;T84)*IF(U84&lt;0.5,Riskregister!$K$5+(Riskregister!$L$5-Riskregister!$K$5)*SQRT(U84/2),Riskregister!$L$5-(Riskregister!$L$5-Riskregister!$K$5)*SQRT((1-U84)/2)))</f>
        <v>353367.79847110406</v>
      </c>
      <c r="W84" s="28">
        <f t="shared" ref="W84:X103" ca="1" si="51">RAND()</f>
        <v>0.47522624290740079</v>
      </c>
      <c r="X84" s="28">
        <f t="shared" ca="1" si="51"/>
        <v>0.85987115097640399</v>
      </c>
      <c r="Y84" s="28">
        <f ca="1">IF(Riskregister!$E$6="",0,COUNTIF(BG$4:BG$53,"&lt;"&amp;W84)*IF(X84&lt;0.5,Riskregister!$K$6+(Riskregister!$L$6-Riskregister!$K$6)*SQRT(X84/2),Riskregister!$L$6-(Riskregister!$L$6-Riskregister!$K$6)*SQRT((1-X84)/2)))</f>
        <v>0</v>
      </c>
      <c r="Z84" s="28">
        <f t="shared" ref="Z84:AA103" ca="1" si="52">RAND()</f>
        <v>0.91713843326223488</v>
      </c>
      <c r="AA84" s="28">
        <f t="shared" ca="1" si="52"/>
        <v>0.78723768793691418</v>
      </c>
      <c r="AB84" s="28">
        <f ca="1">IF(Riskregister!$E$7="",0,COUNTIF(BH$4:BH$53,"&lt;"&amp;Z84)*IF(AA84&lt;0.5,Riskregister!$K$7+(Riskregister!$L$7-Riskregister!$K$7)*SQRT(AA84/2),Riskregister!$L$7-(Riskregister!$L$7-Riskregister!$K$7)*SQRT((1-AA84)/2)))</f>
        <v>285843.56516663631</v>
      </c>
      <c r="AC84" s="28">
        <f t="shared" ref="AC84:AD103" ca="1" si="53">RAND()</f>
        <v>0.62259169451757479</v>
      </c>
      <c r="AD84" s="28">
        <f t="shared" ca="1" si="53"/>
        <v>0.19954130147066851</v>
      </c>
      <c r="AE84" s="28">
        <f ca="1">IF(Riskregister!$E$8="",0,COUNTIF(BI$4:BI$53,"&lt;"&amp;AC84)*IF(AD84&lt;0.5,Riskregister!$K$8+(Riskregister!$L$8-Riskregister!$K$8)*SQRT(AD84/2),Riskregister!$L$8-(Riskregister!$L$8-Riskregister!$K$8)*SQRT((1-AD84)/2)))</f>
        <v>0</v>
      </c>
      <c r="AF84" s="28">
        <f t="shared" ref="AF84:AG103" ca="1" si="54">RAND()</f>
        <v>0.85792202823570329</v>
      </c>
      <c r="AG84" s="28">
        <f t="shared" ca="1" si="54"/>
        <v>0.17993131640665794</v>
      </c>
      <c r="AH84" s="28">
        <f>IF(Riskregister!$E$9="",0,COUNTIF(BJ$4:BJ$53,"&lt;"&amp;AF84)*IF(AG84&lt;0.5,Riskregister!$K$9+(Riskregister!$L$9-Riskregister!$K$9)*SQRT(AG84/2),Riskregister!$L$9-(Riskregister!$L$9-Riskregister!$K$9)*SQRT((1-AG84)/2)))</f>
        <v>0</v>
      </c>
      <c r="AI84" s="28">
        <f t="shared" ref="AI84:AJ103" ca="1" si="55">RAND()</f>
        <v>0.71172937849730444</v>
      </c>
      <c r="AJ84" s="28">
        <f t="shared" ca="1" si="55"/>
        <v>0.86801165452187368</v>
      </c>
      <c r="AK84" s="28">
        <f>IF(Riskregister!$E$10="",0,COUNTIF(BK$4:BK$53,"&lt;"&amp;AI84)*IF(AJ84&lt;0.5,Riskregister!$K$10+(Riskregister!$L$10-Riskregister!$K$10)*SQRT(AJ84/2),Riskregister!$L$10-(Riskregister!$L$10-Riskregister!$K$10)*SQRT((1-AJ84)/2)))</f>
        <v>0</v>
      </c>
      <c r="AL84" s="28">
        <f t="shared" ref="AL84:AM103" ca="1" si="56">RAND()</f>
        <v>0.56394253612652157</v>
      </c>
      <c r="AM84" s="28">
        <f t="shared" ca="1" si="56"/>
        <v>0.8330390126723104</v>
      </c>
      <c r="AN84" s="28">
        <f>IF(Riskregister!$E$11="",0,COUNTIF(BL$4:BL$53,"&lt;"&amp;AL84)*IF(AM84&lt;0.5,Riskregister!$K$11+(Riskregister!$L$11-Riskregister!$K$11)*SQRT(AM84/2),Riskregister!$L$11-(Riskregister!$L$11-Riskregister!$K$11)*SQRT((1-AM84)/2)))</f>
        <v>0</v>
      </c>
      <c r="AO84" s="28">
        <f t="shared" ref="AO84:AP103" ca="1" si="57">RAND()</f>
        <v>0.54342525325686963</v>
      </c>
      <c r="AP84" s="28">
        <f t="shared" ca="1" si="57"/>
        <v>0.67139568770024372</v>
      </c>
      <c r="AQ84" s="28">
        <f>IF(Riskregister!$E$12="",0,COUNTIF(BM$4:BM$53,"&lt;"&amp;AO84)*IF(AP84&lt;0.5,Riskregister!$K$12+(Riskregister!$L$12-Riskregister!$K$12)*SQRT(AP84/2),Riskregister!$L$12-(Riskregister!$L$12-Riskregister!$K$12)*SQRT((1-AP84)/2)))</f>
        <v>0</v>
      </c>
      <c r="AR84" s="28">
        <f t="shared" ref="AR84:AS103" ca="1" si="58">RAND()</f>
        <v>0.78341897737537369</v>
      </c>
      <c r="AS84" s="28">
        <f t="shared" ca="1" si="58"/>
        <v>0.69504535309029225</v>
      </c>
      <c r="AT84" s="28">
        <f>IF(Riskregister!$E$13="",0,COUNTIF(BN$4:BN$53,"&lt;"&amp;AR84)*IF(AS84&lt;0.5,Riskregister!$K$13+(Riskregister!$L$13-Riskregister!$K$13)*SQRT(AS84/2),Riskregister!$L$13-(Riskregister!$L$13-Riskregister!$K$13)*SQRT((1-AS84)/2)))</f>
        <v>0</v>
      </c>
      <c r="AU84" s="28">
        <f t="shared" ref="AU84:AV103" ca="1" si="59">RAND()</f>
        <v>0.623321077060218</v>
      </c>
      <c r="AV84" s="28">
        <f t="shared" ca="1" si="59"/>
        <v>0.83800418943732624</v>
      </c>
      <c r="AW84" s="28">
        <f>IF(Riskregister!$E$14="",0,COUNTIF(BO$4:BO$53,"&lt;"&amp;AU84)*IF(AV84&lt;0.5,Riskregister!$K$14+(Riskregister!$L$14-Riskregister!$K$14)*SQRT(AV84/2),Riskregister!$L$14-(Riskregister!$L$14-Riskregister!$K$14)*SQRT((1-AV84)/2)))</f>
        <v>0</v>
      </c>
      <c r="AX84" s="28">
        <f t="shared" ref="AX84:AY103" ca="1" si="60">RAND()</f>
        <v>0.85121616913232878</v>
      </c>
      <c r="AY84" s="28">
        <f t="shared" ca="1" si="60"/>
        <v>0.56837312853565369</v>
      </c>
      <c r="AZ84" s="28">
        <f>IF(Riskregister!$E$15="",0,COUNTIF(BP$4:BP$53,"&lt;"&amp;AX84)*IF(AY84&lt;0.5,Riskregister!$K$15+(Riskregister!$L$15-Riskregister!$K$15)*SQRT(AY84/2),Riskregister!$L$15-(Riskregister!$L$15-Riskregister!$K$15)*SQRT((1-AY84)/2)))</f>
        <v>0</v>
      </c>
      <c r="BA84" s="28">
        <f t="shared" ref="BA84:BB103" ca="1" si="61">RAND()</f>
        <v>0.27251516320272029</v>
      </c>
      <c r="BB84" s="28">
        <f t="shared" ca="1" si="61"/>
        <v>7.493037705796457E-2</v>
      </c>
      <c r="BC84" s="28">
        <f>IF(Riskregister!$E$16="",0,COUNTIF(BQ$4:BQ$53,"&lt;"&amp;BA84)*IF(BB84&lt;0.5,Riskregister!$K$16+(Riskregister!$L$16-Riskregister!$K$16)*SQRT(BB84/2),Riskregister!$L$16-(Riskregister!$L$16-Riskregister!$K$16)*SQRT((1-BB84)/2)))</f>
        <v>0</v>
      </c>
      <c r="BD84" s="28">
        <f t="shared" ca="1" si="49"/>
        <v>639211.36363774037</v>
      </c>
    </row>
    <row r="85" spans="2:56" x14ac:dyDescent="0.35">
      <c r="B85" s="66" t="s">
        <v>68</v>
      </c>
      <c r="C85" s="56"/>
      <c r="E85" s="56"/>
      <c r="F85" s="56"/>
      <c r="R85" s="56"/>
      <c r="T85" s="28">
        <f t="shared" ca="1" si="50"/>
        <v>0.21660432524691275</v>
      </c>
      <c r="U85" s="28">
        <f t="shared" ca="1" si="50"/>
        <v>0.18188084760225365</v>
      </c>
      <c r="V85" s="28">
        <f ca="1">IF(Riskregister!$E$5="",0,COUNTIF(BF$4:BF$53,"&lt;"&amp;T85)*IF(U85&lt;0.5,Riskregister!$K$5+(Riskregister!$L$5-Riskregister!$K$5)*SQRT(U85/2),Riskregister!$L$5-(Riskregister!$L$5-Riskregister!$K$5)*SQRT((1-U85)/2)))</f>
        <v>0</v>
      </c>
      <c r="W85" s="28">
        <f t="shared" ca="1" si="51"/>
        <v>0.99628124106347771</v>
      </c>
      <c r="X85" s="28">
        <f t="shared" ca="1" si="51"/>
        <v>0.38922946021753657</v>
      </c>
      <c r="Y85" s="28">
        <f ca="1">IF(Riskregister!$E$6="",0,COUNTIF(BG$4:BG$53,"&lt;"&amp;W85)*IF(X85&lt;0.5,Riskregister!$K$6+(Riskregister!$L$6-Riskregister!$K$6)*SQRT(X85/2),Riskregister!$L$6-(Riskregister!$L$6-Riskregister!$K$6)*SQRT((1-X85)/2)))</f>
        <v>2982218.6150669889</v>
      </c>
      <c r="Z85" s="28">
        <f t="shared" ca="1" si="52"/>
        <v>0.18882412532968784</v>
      </c>
      <c r="AA85" s="28">
        <f t="shared" ca="1" si="52"/>
        <v>0.55866350743385196</v>
      </c>
      <c r="AB85" s="28">
        <f ca="1">IF(Riskregister!$E$7="",0,COUNTIF(BH$4:BH$53,"&lt;"&amp;Z85)*IF(AA85&lt;0.5,Riskregister!$K$7+(Riskregister!$L$7-Riskregister!$K$7)*SQRT(AA85/2),Riskregister!$L$7-(Riskregister!$L$7-Riskregister!$K$7)*SQRT((1-AA85)/2)))</f>
        <v>0</v>
      </c>
      <c r="AC85" s="28">
        <f t="shared" ca="1" si="53"/>
        <v>0.61120599275936927</v>
      </c>
      <c r="AD85" s="28">
        <f t="shared" ca="1" si="53"/>
        <v>0.13746600820402732</v>
      </c>
      <c r="AE85" s="28">
        <f ca="1">IF(Riskregister!$E$8="",0,COUNTIF(BI$4:BI$53,"&lt;"&amp;AC85)*IF(AD85&lt;0.5,Riskregister!$K$8+(Riskregister!$L$8-Riskregister!$K$8)*SQRT(AD85/2),Riskregister!$L$8-(Riskregister!$L$8-Riskregister!$K$8)*SQRT((1-AD85)/2)))</f>
        <v>0</v>
      </c>
      <c r="AF85" s="28">
        <f t="shared" ca="1" si="54"/>
        <v>3.1751685661505546E-2</v>
      </c>
      <c r="AG85" s="28">
        <f t="shared" ca="1" si="54"/>
        <v>0.45651013009726282</v>
      </c>
      <c r="AH85" s="28">
        <f>IF(Riskregister!$E$9="",0,COUNTIF(BJ$4:BJ$53,"&lt;"&amp;AF85)*IF(AG85&lt;0.5,Riskregister!$K$9+(Riskregister!$L$9-Riskregister!$K$9)*SQRT(AG85/2),Riskregister!$L$9-(Riskregister!$L$9-Riskregister!$K$9)*SQRT((1-AG85)/2)))</f>
        <v>0</v>
      </c>
      <c r="AI85" s="28">
        <f t="shared" ca="1" si="55"/>
        <v>0.9115110893176489</v>
      </c>
      <c r="AJ85" s="28">
        <f t="shared" ca="1" si="55"/>
        <v>0.80846440712284218</v>
      </c>
      <c r="AK85" s="28">
        <f>IF(Riskregister!$E$10="",0,COUNTIF(BK$4:BK$53,"&lt;"&amp;AI85)*IF(AJ85&lt;0.5,Riskregister!$K$10+(Riskregister!$L$10-Riskregister!$K$10)*SQRT(AJ85/2),Riskregister!$L$10-(Riskregister!$L$10-Riskregister!$K$10)*SQRT((1-AJ85)/2)))</f>
        <v>0</v>
      </c>
      <c r="AL85" s="28">
        <f t="shared" ca="1" si="56"/>
        <v>5.7278195819776778E-2</v>
      </c>
      <c r="AM85" s="28">
        <f t="shared" ca="1" si="56"/>
        <v>0.62738375097164278</v>
      </c>
      <c r="AN85" s="28">
        <f>IF(Riskregister!$E$11="",0,COUNTIF(BL$4:BL$53,"&lt;"&amp;AL85)*IF(AM85&lt;0.5,Riskregister!$K$11+(Riskregister!$L$11-Riskregister!$K$11)*SQRT(AM85/2),Riskregister!$L$11-(Riskregister!$L$11-Riskregister!$K$11)*SQRT((1-AM85)/2)))</f>
        <v>0</v>
      </c>
      <c r="AO85" s="28">
        <f t="shared" ca="1" si="57"/>
        <v>0.45322848866885346</v>
      </c>
      <c r="AP85" s="28">
        <f t="shared" ca="1" si="57"/>
        <v>0.70898335778587529</v>
      </c>
      <c r="AQ85" s="28">
        <f>IF(Riskregister!$E$12="",0,COUNTIF(BM$4:BM$53,"&lt;"&amp;AO85)*IF(AP85&lt;0.5,Riskregister!$K$12+(Riskregister!$L$12-Riskregister!$K$12)*SQRT(AP85/2),Riskregister!$L$12-(Riskregister!$L$12-Riskregister!$K$12)*SQRT((1-AP85)/2)))</f>
        <v>0</v>
      </c>
      <c r="AR85" s="28">
        <f t="shared" ca="1" si="58"/>
        <v>0.19955218752807791</v>
      </c>
      <c r="AS85" s="28">
        <f t="shared" ca="1" si="58"/>
        <v>0.67208141533658705</v>
      </c>
      <c r="AT85" s="28">
        <f>IF(Riskregister!$E$13="",0,COUNTIF(BN$4:BN$53,"&lt;"&amp;AR85)*IF(AS85&lt;0.5,Riskregister!$K$13+(Riskregister!$L$13-Riskregister!$K$13)*SQRT(AS85/2),Riskregister!$L$13-(Riskregister!$L$13-Riskregister!$K$13)*SQRT((1-AS85)/2)))</f>
        <v>0</v>
      </c>
      <c r="AU85" s="28">
        <f t="shared" ca="1" si="59"/>
        <v>0.89595430496776196</v>
      </c>
      <c r="AV85" s="28">
        <f t="shared" ca="1" si="59"/>
        <v>0.67974119164748714</v>
      </c>
      <c r="AW85" s="28">
        <f>IF(Riskregister!$E$14="",0,COUNTIF(BO$4:BO$53,"&lt;"&amp;AU85)*IF(AV85&lt;0.5,Riskregister!$K$14+(Riskregister!$L$14-Riskregister!$K$14)*SQRT(AV85/2),Riskregister!$L$14-(Riskregister!$L$14-Riskregister!$K$14)*SQRT((1-AV85)/2)))</f>
        <v>0</v>
      </c>
      <c r="AX85" s="28">
        <f t="shared" ca="1" si="60"/>
        <v>0.39722257011198348</v>
      </c>
      <c r="AY85" s="28">
        <f t="shared" ca="1" si="60"/>
        <v>0.8328933821196659</v>
      </c>
      <c r="AZ85" s="28">
        <f>IF(Riskregister!$E$15="",0,COUNTIF(BP$4:BP$53,"&lt;"&amp;AX85)*IF(AY85&lt;0.5,Riskregister!$K$15+(Riskregister!$L$15-Riskregister!$K$15)*SQRT(AY85/2),Riskregister!$L$15-(Riskregister!$L$15-Riskregister!$K$15)*SQRT((1-AY85)/2)))</f>
        <v>0</v>
      </c>
      <c r="BA85" s="28">
        <f t="shared" ca="1" si="61"/>
        <v>0.83200809626500194</v>
      </c>
      <c r="BB85" s="28">
        <f t="shared" ca="1" si="61"/>
        <v>0.72628065104946427</v>
      </c>
      <c r="BC85" s="28">
        <f>IF(Riskregister!$E$16="",0,COUNTIF(BQ$4:BQ$53,"&lt;"&amp;BA85)*IF(BB85&lt;0.5,Riskregister!$K$16+(Riskregister!$L$16-Riskregister!$K$16)*SQRT(BB85/2),Riskregister!$L$16-(Riskregister!$L$16-Riskregister!$K$16)*SQRT((1-BB85)/2)))</f>
        <v>0</v>
      </c>
      <c r="BD85" s="28">
        <f t="shared" ca="1" si="49"/>
        <v>2982218.6150669889</v>
      </c>
    </row>
    <row r="86" spans="2:56" x14ac:dyDescent="0.35">
      <c r="B86" s="57" t="s">
        <v>69</v>
      </c>
      <c r="C86" s="56"/>
      <c r="E86" s="56"/>
      <c r="F86" s="56"/>
      <c r="R86" s="56"/>
      <c r="T86" s="28">
        <f t="shared" ca="1" si="50"/>
        <v>0.64614216817473125</v>
      </c>
      <c r="U86" s="28">
        <f t="shared" ca="1" si="50"/>
        <v>0.7198167729212851</v>
      </c>
      <c r="V86" s="28">
        <f ca="1">IF(Riskregister!$E$5="",0,COUNTIF(BF$4:BF$53,"&lt;"&amp;T86)*IF(U86&lt;0.5,Riskregister!$K$5+(Riskregister!$L$5-Riskregister!$K$5)*SQRT(U86/2),Riskregister!$L$5-(Riskregister!$L$5-Riskregister!$K$5)*SQRT((1-U86)/2)))</f>
        <v>431570.33592113329</v>
      </c>
      <c r="W86" s="28">
        <f t="shared" ca="1" si="51"/>
        <v>2.7137268026909078E-2</v>
      </c>
      <c r="X86" s="28">
        <f t="shared" ca="1" si="51"/>
        <v>0.99613305901982951</v>
      </c>
      <c r="Y86" s="28">
        <f ca="1">IF(Riskregister!$E$6="",0,COUNTIF(BG$4:BG$53,"&lt;"&amp;W86)*IF(X86&lt;0.5,Riskregister!$K$6+(Riskregister!$L$6-Riskregister!$K$6)*SQRT(X86/2),Riskregister!$L$6-(Riskregister!$L$6-Riskregister!$K$6)*SQRT((1-X86)/2)))</f>
        <v>0</v>
      </c>
      <c r="Z86" s="28">
        <f t="shared" ca="1" si="52"/>
        <v>0.83766850639383494</v>
      </c>
      <c r="AA86" s="28">
        <f t="shared" ca="1" si="52"/>
        <v>0.56504072034230024</v>
      </c>
      <c r="AB86" s="28">
        <f ca="1">IF(Riskregister!$E$7="",0,COUNTIF(BH$4:BH$53,"&lt;"&amp;Z86)*IF(AA86&lt;0.5,Riskregister!$K$7+(Riskregister!$L$7-Riskregister!$K$7)*SQRT(AA86/2),Riskregister!$L$7-(Riskregister!$L$7-Riskregister!$K$7)*SQRT((1-AA86)/2)))</f>
        <v>236778.50668789324</v>
      </c>
      <c r="AC86" s="28">
        <f t="shared" ca="1" si="53"/>
        <v>0.31400761200469085</v>
      </c>
      <c r="AD86" s="28">
        <f t="shared" ca="1" si="53"/>
        <v>0.74395944032455141</v>
      </c>
      <c r="AE86" s="28">
        <f ca="1">IF(Riskregister!$E$8="",0,COUNTIF(BI$4:BI$53,"&lt;"&amp;AC86)*IF(AD86&lt;0.5,Riskregister!$K$8+(Riskregister!$L$8-Riskregister!$K$8)*SQRT(AD86/2),Riskregister!$L$8-(Riskregister!$L$8-Riskregister!$K$8)*SQRT((1-AD86)/2)))</f>
        <v>0</v>
      </c>
      <c r="AF86" s="28">
        <f t="shared" ca="1" si="54"/>
        <v>0.3593130330698493</v>
      </c>
      <c r="AG86" s="28">
        <f t="shared" ca="1" si="54"/>
        <v>0.44811765470166587</v>
      </c>
      <c r="AH86" s="28">
        <f>IF(Riskregister!$E$9="",0,COUNTIF(BJ$4:BJ$53,"&lt;"&amp;AF86)*IF(AG86&lt;0.5,Riskregister!$K$9+(Riskregister!$L$9-Riskregister!$K$9)*SQRT(AG86/2),Riskregister!$L$9-(Riskregister!$L$9-Riskregister!$K$9)*SQRT((1-AG86)/2)))</f>
        <v>0</v>
      </c>
      <c r="AI86" s="28">
        <f t="shared" ca="1" si="55"/>
        <v>0.83759463680823898</v>
      </c>
      <c r="AJ86" s="28">
        <f t="shared" ca="1" si="55"/>
        <v>0.44499841717839028</v>
      </c>
      <c r="AK86" s="28">
        <f>IF(Riskregister!$E$10="",0,COUNTIF(BK$4:BK$53,"&lt;"&amp;AI86)*IF(AJ86&lt;0.5,Riskregister!$K$10+(Riskregister!$L$10-Riskregister!$K$10)*SQRT(AJ86/2),Riskregister!$L$10-(Riskregister!$L$10-Riskregister!$K$10)*SQRT((1-AJ86)/2)))</f>
        <v>0</v>
      </c>
      <c r="AL86" s="28">
        <f t="shared" ca="1" si="56"/>
        <v>7.8436532013589022E-2</v>
      </c>
      <c r="AM86" s="28">
        <f t="shared" ca="1" si="56"/>
        <v>0.35269588476200431</v>
      </c>
      <c r="AN86" s="28">
        <f>IF(Riskregister!$E$11="",0,COUNTIF(BL$4:BL$53,"&lt;"&amp;AL86)*IF(AM86&lt;0.5,Riskregister!$K$11+(Riskregister!$L$11-Riskregister!$K$11)*SQRT(AM86/2),Riskregister!$L$11-(Riskregister!$L$11-Riskregister!$K$11)*SQRT((1-AM86)/2)))</f>
        <v>0</v>
      </c>
      <c r="AO86" s="28">
        <f t="shared" ca="1" si="57"/>
        <v>0.23975967935443965</v>
      </c>
      <c r="AP86" s="28">
        <f t="shared" ca="1" si="57"/>
        <v>0.33332392592932736</v>
      </c>
      <c r="AQ86" s="28">
        <f>IF(Riskregister!$E$12="",0,COUNTIF(BM$4:BM$53,"&lt;"&amp;AO86)*IF(AP86&lt;0.5,Riskregister!$K$12+(Riskregister!$L$12-Riskregister!$K$12)*SQRT(AP86/2),Riskregister!$L$12-(Riskregister!$L$12-Riskregister!$K$12)*SQRT((1-AP86)/2)))</f>
        <v>0</v>
      </c>
      <c r="AR86" s="28">
        <f t="shared" ca="1" si="58"/>
        <v>0.80595452450091642</v>
      </c>
      <c r="AS86" s="28">
        <f t="shared" ca="1" si="58"/>
        <v>8.3540857520210232E-2</v>
      </c>
      <c r="AT86" s="28">
        <f>IF(Riskregister!$E$13="",0,COUNTIF(BN$4:BN$53,"&lt;"&amp;AR86)*IF(AS86&lt;0.5,Riskregister!$K$13+(Riskregister!$L$13-Riskregister!$K$13)*SQRT(AS86/2),Riskregister!$L$13-(Riskregister!$L$13-Riskregister!$K$13)*SQRT((1-AS86)/2)))</f>
        <v>0</v>
      </c>
      <c r="AU86" s="28">
        <f t="shared" ca="1" si="59"/>
        <v>0.38018545458761466</v>
      </c>
      <c r="AV86" s="28">
        <f t="shared" ca="1" si="59"/>
        <v>7.8840091574944204E-2</v>
      </c>
      <c r="AW86" s="28">
        <f>IF(Riskregister!$E$14="",0,COUNTIF(BO$4:BO$53,"&lt;"&amp;AU86)*IF(AV86&lt;0.5,Riskregister!$K$14+(Riskregister!$L$14-Riskregister!$K$14)*SQRT(AV86/2),Riskregister!$L$14-(Riskregister!$L$14-Riskregister!$K$14)*SQRT((1-AV86)/2)))</f>
        <v>0</v>
      </c>
      <c r="AX86" s="28">
        <f t="shared" ca="1" si="60"/>
        <v>0.65951362992299201</v>
      </c>
      <c r="AY86" s="28">
        <f t="shared" ca="1" si="60"/>
        <v>0.64938055033670128</v>
      </c>
      <c r="AZ86" s="28">
        <f>IF(Riskregister!$E$15="",0,COUNTIF(BP$4:BP$53,"&lt;"&amp;AX86)*IF(AY86&lt;0.5,Riskregister!$K$15+(Riskregister!$L$15-Riskregister!$K$15)*SQRT(AY86/2),Riskregister!$L$15-(Riskregister!$L$15-Riskregister!$K$15)*SQRT((1-AY86)/2)))</f>
        <v>0</v>
      </c>
      <c r="BA86" s="28">
        <f t="shared" ca="1" si="61"/>
        <v>0.40168847746360326</v>
      </c>
      <c r="BB86" s="28">
        <f t="shared" ca="1" si="61"/>
        <v>7.7695143046647375E-2</v>
      </c>
      <c r="BC86" s="28">
        <f>IF(Riskregister!$E$16="",0,COUNTIF(BQ$4:BQ$53,"&lt;"&amp;BA86)*IF(BB86&lt;0.5,Riskregister!$K$16+(Riskregister!$L$16-Riskregister!$K$16)*SQRT(BB86/2),Riskregister!$L$16-(Riskregister!$L$16-Riskregister!$K$16)*SQRT((1-BB86)/2)))</f>
        <v>0</v>
      </c>
      <c r="BD86" s="28">
        <f t="shared" ca="1" si="49"/>
        <v>668348.84260902647</v>
      </c>
    </row>
    <row r="87" spans="2:56" x14ac:dyDescent="0.35">
      <c r="B87" s="57" t="s">
        <v>70</v>
      </c>
      <c r="C87" s="56"/>
      <c r="E87" s="56"/>
      <c r="F87" s="56"/>
      <c r="R87" s="56"/>
      <c r="T87" s="28">
        <f t="shared" ca="1" si="50"/>
        <v>0.3262291041211407</v>
      </c>
      <c r="U87" s="28">
        <f t="shared" ca="1" si="50"/>
        <v>0.17766620188779736</v>
      </c>
      <c r="V87" s="28">
        <f ca="1">IF(Riskregister!$E$5="",0,COUNTIF(BF$4:BF$53,"&lt;"&amp;T87)*IF(U87&lt;0.5,Riskregister!$K$5+(Riskregister!$L$5-Riskregister!$K$5)*SQRT(U87/2),Riskregister!$L$5-(Riskregister!$L$5-Riskregister!$K$5)*SQRT((1-U87)/2)))</f>
        <v>0</v>
      </c>
      <c r="W87" s="28">
        <f t="shared" ca="1" si="51"/>
        <v>0.7174206575540798</v>
      </c>
      <c r="X87" s="28">
        <f t="shared" ca="1" si="51"/>
        <v>0.18440607775312756</v>
      </c>
      <c r="Y87" s="28">
        <f ca="1">IF(Riskregister!$E$6="",0,COUNTIF(BG$4:BG$53,"&lt;"&amp;W87)*IF(X87&lt;0.5,Riskregister!$K$6+(Riskregister!$L$6-Riskregister!$K$6)*SQRT(X87/2),Riskregister!$L$6-(Riskregister!$L$6-Riskregister!$K$6)*SQRT((1-X87)/2)))</f>
        <v>746569.15935686184</v>
      </c>
      <c r="Z87" s="28">
        <f t="shared" ca="1" si="52"/>
        <v>0.67658302895874967</v>
      </c>
      <c r="AA87" s="28">
        <f t="shared" ca="1" si="52"/>
        <v>0.703665773023879</v>
      </c>
      <c r="AB87" s="28">
        <f ca="1">IF(Riskregister!$E$7="",0,COUNTIF(BH$4:BH$53,"&lt;"&amp;Z87)*IF(AA87&lt;0.5,Riskregister!$K$7+(Riskregister!$L$7-Riskregister!$K$7)*SQRT(AA87/2),Riskregister!$L$7-(Riskregister!$L$7-Riskregister!$K$7)*SQRT((1-AA87)/2)))</f>
        <v>0</v>
      </c>
      <c r="AC87" s="28">
        <f t="shared" ca="1" si="53"/>
        <v>0.33988364892558109</v>
      </c>
      <c r="AD87" s="28">
        <f t="shared" ca="1" si="53"/>
        <v>0.55167695551322593</v>
      </c>
      <c r="AE87" s="28">
        <f ca="1">IF(Riskregister!$E$8="",0,COUNTIF(BI$4:BI$53,"&lt;"&amp;AC87)*IF(AD87&lt;0.5,Riskregister!$K$8+(Riskregister!$L$8-Riskregister!$K$8)*SQRT(AD87/2),Riskregister!$L$8-(Riskregister!$L$8-Riskregister!$K$8)*SQRT((1-AD87)/2)))</f>
        <v>0</v>
      </c>
      <c r="AF87" s="28">
        <f t="shared" ca="1" si="54"/>
        <v>0.97946844050396265</v>
      </c>
      <c r="AG87" s="28">
        <f t="shared" ca="1" si="54"/>
        <v>0.98038879362924281</v>
      </c>
      <c r="AH87" s="28">
        <f>IF(Riskregister!$E$9="",0,COUNTIF(BJ$4:BJ$53,"&lt;"&amp;AF87)*IF(AG87&lt;0.5,Riskregister!$K$9+(Riskregister!$L$9-Riskregister!$K$9)*SQRT(AG87/2),Riskregister!$L$9-(Riskregister!$L$9-Riskregister!$K$9)*SQRT((1-AG87)/2)))</f>
        <v>0</v>
      </c>
      <c r="AI87" s="28">
        <f t="shared" ca="1" si="55"/>
        <v>0.19085045717673754</v>
      </c>
      <c r="AJ87" s="28">
        <f t="shared" ca="1" si="55"/>
        <v>0.22388543704363295</v>
      </c>
      <c r="AK87" s="28">
        <f>IF(Riskregister!$E$10="",0,COUNTIF(BK$4:BK$53,"&lt;"&amp;AI87)*IF(AJ87&lt;0.5,Riskregister!$K$10+(Riskregister!$L$10-Riskregister!$K$10)*SQRT(AJ87/2),Riskregister!$L$10-(Riskregister!$L$10-Riskregister!$K$10)*SQRT((1-AJ87)/2)))</f>
        <v>0</v>
      </c>
      <c r="AL87" s="28">
        <f t="shared" ca="1" si="56"/>
        <v>0.51022331346842187</v>
      </c>
      <c r="AM87" s="28">
        <f t="shared" ca="1" si="56"/>
        <v>0.10649014298839776</v>
      </c>
      <c r="AN87" s="28">
        <f>IF(Riskregister!$E$11="",0,COUNTIF(BL$4:BL$53,"&lt;"&amp;AL87)*IF(AM87&lt;0.5,Riskregister!$K$11+(Riskregister!$L$11-Riskregister!$K$11)*SQRT(AM87/2),Riskregister!$L$11-(Riskregister!$L$11-Riskregister!$K$11)*SQRT((1-AM87)/2)))</f>
        <v>0</v>
      </c>
      <c r="AO87" s="28">
        <f t="shared" ca="1" si="57"/>
        <v>0.90260687852074828</v>
      </c>
      <c r="AP87" s="28">
        <f t="shared" ca="1" si="57"/>
        <v>0.95436934849747423</v>
      </c>
      <c r="AQ87" s="28">
        <f>IF(Riskregister!$E$12="",0,COUNTIF(BM$4:BM$53,"&lt;"&amp;AO87)*IF(AP87&lt;0.5,Riskregister!$K$12+(Riskregister!$L$12-Riskregister!$K$12)*SQRT(AP87/2),Riskregister!$L$12-(Riskregister!$L$12-Riskregister!$K$12)*SQRT((1-AP87)/2)))</f>
        <v>0</v>
      </c>
      <c r="AR87" s="28">
        <f t="shared" ca="1" si="58"/>
        <v>0.28231338010221063</v>
      </c>
      <c r="AS87" s="28">
        <f t="shared" ca="1" si="58"/>
        <v>0.55758048640202473</v>
      </c>
      <c r="AT87" s="28">
        <f>IF(Riskregister!$E$13="",0,COUNTIF(BN$4:BN$53,"&lt;"&amp;AR87)*IF(AS87&lt;0.5,Riskregister!$K$13+(Riskregister!$L$13-Riskregister!$K$13)*SQRT(AS87/2),Riskregister!$L$13-(Riskregister!$L$13-Riskregister!$K$13)*SQRT((1-AS87)/2)))</f>
        <v>0</v>
      </c>
      <c r="AU87" s="28">
        <f t="shared" ca="1" si="59"/>
        <v>0.83483576108852353</v>
      </c>
      <c r="AV87" s="28">
        <f t="shared" ca="1" si="59"/>
        <v>0.47969483278097724</v>
      </c>
      <c r="AW87" s="28">
        <f>IF(Riskregister!$E$14="",0,COUNTIF(BO$4:BO$53,"&lt;"&amp;AU87)*IF(AV87&lt;0.5,Riskregister!$K$14+(Riskregister!$L$14-Riskregister!$K$14)*SQRT(AV87/2),Riskregister!$L$14-(Riskregister!$L$14-Riskregister!$K$14)*SQRT((1-AV87)/2)))</f>
        <v>0</v>
      </c>
      <c r="AX87" s="28">
        <f t="shared" ca="1" si="60"/>
        <v>0.811680748524783</v>
      </c>
      <c r="AY87" s="28">
        <f t="shared" ca="1" si="60"/>
        <v>0.75642448293566211</v>
      </c>
      <c r="AZ87" s="28">
        <f>IF(Riskregister!$E$15="",0,COUNTIF(BP$4:BP$53,"&lt;"&amp;AX87)*IF(AY87&lt;0.5,Riskregister!$K$15+(Riskregister!$L$15-Riskregister!$K$15)*SQRT(AY87/2),Riskregister!$L$15-(Riskregister!$L$15-Riskregister!$K$15)*SQRT((1-AY87)/2)))</f>
        <v>0</v>
      </c>
      <c r="BA87" s="28">
        <f t="shared" ca="1" si="61"/>
        <v>0.70241027772977127</v>
      </c>
      <c r="BB87" s="28">
        <f t="shared" ca="1" si="61"/>
        <v>0.20606752826678232</v>
      </c>
      <c r="BC87" s="28">
        <f>IF(Riskregister!$E$16="",0,COUNTIF(BQ$4:BQ$53,"&lt;"&amp;BA87)*IF(BB87&lt;0.5,Riskregister!$K$16+(Riskregister!$L$16-Riskregister!$K$16)*SQRT(BB87/2),Riskregister!$L$16-(Riskregister!$L$16-Riskregister!$K$16)*SQRT((1-BB87)/2)))</f>
        <v>0</v>
      </c>
      <c r="BD87" s="28">
        <f t="shared" ca="1" si="49"/>
        <v>746569.15935686184</v>
      </c>
    </row>
    <row r="88" spans="2:56" x14ac:dyDescent="0.35">
      <c r="B88" s="57" t="s">
        <v>71</v>
      </c>
      <c r="C88" s="56"/>
      <c r="E88" s="56"/>
      <c r="F88" s="56"/>
      <c r="R88" s="56"/>
      <c r="T88" s="28">
        <f t="shared" ca="1" si="50"/>
        <v>0.87881163887252234</v>
      </c>
      <c r="U88" s="28">
        <f t="shared" ca="1" si="50"/>
        <v>0.26767750170499727</v>
      </c>
      <c r="V88" s="28">
        <f ca="1">IF(Riskregister!$E$5="",0,COUNTIF(BF$4:BF$53,"&lt;"&amp;T88)*IF(U88&lt;0.5,Riskregister!$K$5+(Riskregister!$L$5-Riskregister!$K$5)*SQRT(U88/2),Riskregister!$L$5-(Riskregister!$L$5-Riskregister!$K$5)*SQRT((1-U88)/2)))</f>
        <v>314627.90482670604</v>
      </c>
      <c r="W88" s="28">
        <f t="shared" ca="1" si="51"/>
        <v>0.53421673150951154</v>
      </c>
      <c r="X88" s="28">
        <f t="shared" ca="1" si="51"/>
        <v>0.77748494677225255</v>
      </c>
      <c r="Y88" s="28">
        <f ca="1">IF(Riskregister!$E$6="",0,COUNTIF(BG$4:BG$53,"&lt;"&amp;W88)*IF(X88&lt;0.5,Riskregister!$K$6+(Riskregister!$L$6-Riskregister!$K$6)*SQRT(X88/2),Riskregister!$L$6-(Riskregister!$L$6-Riskregister!$K$6)*SQRT((1-X88)/2)))</f>
        <v>0</v>
      </c>
      <c r="Z88" s="28">
        <f t="shared" ca="1" si="52"/>
        <v>0.97502269915724693</v>
      </c>
      <c r="AA88" s="28">
        <f t="shared" ca="1" si="52"/>
        <v>5.2032854578875853E-2</v>
      </c>
      <c r="AB88" s="28">
        <f ca="1">IF(Riskregister!$E$7="",0,COUNTIF(BH$4:BH$53,"&lt;"&amp;Z88)*IF(AA88&lt;0.5,Riskregister!$K$7+(Riskregister!$L$7-Riskregister!$K$7)*SQRT(AA88/2),Riskregister!$L$7-(Riskregister!$L$7-Riskregister!$K$7)*SQRT((1-AA88)/2)))</f>
        <v>212907.26004923059</v>
      </c>
      <c r="AC88" s="28">
        <f t="shared" ca="1" si="53"/>
        <v>0.51401656262827222</v>
      </c>
      <c r="AD88" s="28">
        <f t="shared" ca="1" si="53"/>
        <v>0.80585567661132973</v>
      </c>
      <c r="AE88" s="28">
        <f ca="1">IF(Riskregister!$E$8="",0,COUNTIF(BI$4:BI$53,"&lt;"&amp;AC88)*IF(AD88&lt;0.5,Riskregister!$K$8+(Riskregister!$L$8-Riskregister!$K$8)*SQRT(AD88/2),Riskregister!$L$8-(Riskregister!$L$8-Riskregister!$K$8)*SQRT((1-AD88)/2)))</f>
        <v>0</v>
      </c>
      <c r="AF88" s="28">
        <f t="shared" ca="1" si="54"/>
        <v>0.63985836906716065</v>
      </c>
      <c r="AG88" s="28">
        <f t="shared" ca="1" si="54"/>
        <v>0.67809382325631118</v>
      </c>
      <c r="AH88" s="28">
        <f>IF(Riskregister!$E$9="",0,COUNTIF(BJ$4:BJ$53,"&lt;"&amp;AF88)*IF(AG88&lt;0.5,Riskregister!$K$9+(Riskregister!$L$9-Riskregister!$K$9)*SQRT(AG88/2),Riskregister!$L$9-(Riskregister!$L$9-Riskregister!$K$9)*SQRT((1-AG88)/2)))</f>
        <v>0</v>
      </c>
      <c r="AI88" s="28">
        <f t="shared" ca="1" si="55"/>
        <v>9.6091423713770552E-2</v>
      </c>
      <c r="AJ88" s="28">
        <f t="shared" ca="1" si="55"/>
        <v>0.15581286220967161</v>
      </c>
      <c r="AK88" s="28">
        <f>IF(Riskregister!$E$10="",0,COUNTIF(BK$4:BK$53,"&lt;"&amp;AI88)*IF(AJ88&lt;0.5,Riskregister!$K$10+(Riskregister!$L$10-Riskregister!$K$10)*SQRT(AJ88/2),Riskregister!$L$10-(Riskregister!$L$10-Riskregister!$K$10)*SQRT((1-AJ88)/2)))</f>
        <v>0</v>
      </c>
      <c r="AL88" s="28">
        <f t="shared" ca="1" si="56"/>
        <v>0.55685898578559379</v>
      </c>
      <c r="AM88" s="28">
        <f t="shared" ca="1" si="56"/>
        <v>0.38971793368254604</v>
      </c>
      <c r="AN88" s="28">
        <f>IF(Riskregister!$E$11="",0,COUNTIF(BL$4:BL$53,"&lt;"&amp;AL88)*IF(AM88&lt;0.5,Riskregister!$K$11+(Riskregister!$L$11-Riskregister!$K$11)*SQRT(AM88/2),Riskregister!$L$11-(Riskregister!$L$11-Riskregister!$K$11)*SQRT((1-AM88)/2)))</f>
        <v>0</v>
      </c>
      <c r="AO88" s="28">
        <f t="shared" ca="1" si="57"/>
        <v>0.85031928973267545</v>
      </c>
      <c r="AP88" s="28">
        <f t="shared" ca="1" si="57"/>
        <v>0.46659393151137452</v>
      </c>
      <c r="AQ88" s="28">
        <f>IF(Riskregister!$E$12="",0,COUNTIF(BM$4:BM$53,"&lt;"&amp;AO88)*IF(AP88&lt;0.5,Riskregister!$K$12+(Riskregister!$L$12-Riskregister!$K$12)*SQRT(AP88/2),Riskregister!$L$12-(Riskregister!$L$12-Riskregister!$K$12)*SQRT((1-AP88)/2)))</f>
        <v>0</v>
      </c>
      <c r="AR88" s="28">
        <f t="shared" ca="1" si="58"/>
        <v>0.3381647838446018</v>
      </c>
      <c r="AS88" s="28">
        <f t="shared" ca="1" si="58"/>
        <v>0.30845354185499541</v>
      </c>
      <c r="AT88" s="28">
        <f>IF(Riskregister!$E$13="",0,COUNTIF(BN$4:BN$53,"&lt;"&amp;AR88)*IF(AS88&lt;0.5,Riskregister!$K$13+(Riskregister!$L$13-Riskregister!$K$13)*SQRT(AS88/2),Riskregister!$L$13-(Riskregister!$L$13-Riskregister!$K$13)*SQRT((1-AS88)/2)))</f>
        <v>0</v>
      </c>
      <c r="AU88" s="28">
        <f t="shared" ca="1" si="59"/>
        <v>0.43427178074720763</v>
      </c>
      <c r="AV88" s="28">
        <f t="shared" ca="1" si="59"/>
        <v>0.40942074971567521</v>
      </c>
      <c r="AW88" s="28">
        <f>IF(Riskregister!$E$14="",0,COUNTIF(BO$4:BO$53,"&lt;"&amp;AU88)*IF(AV88&lt;0.5,Riskregister!$K$14+(Riskregister!$L$14-Riskregister!$K$14)*SQRT(AV88/2),Riskregister!$L$14-(Riskregister!$L$14-Riskregister!$K$14)*SQRT((1-AV88)/2)))</f>
        <v>0</v>
      </c>
      <c r="AX88" s="28">
        <f t="shared" ca="1" si="60"/>
        <v>0.4248940472819609</v>
      </c>
      <c r="AY88" s="28">
        <f t="shared" ca="1" si="60"/>
        <v>0.66066499625787745</v>
      </c>
      <c r="AZ88" s="28">
        <f>IF(Riskregister!$E$15="",0,COUNTIF(BP$4:BP$53,"&lt;"&amp;AX88)*IF(AY88&lt;0.5,Riskregister!$K$15+(Riskregister!$L$15-Riskregister!$K$15)*SQRT(AY88/2),Riskregister!$L$15-(Riskregister!$L$15-Riskregister!$K$15)*SQRT((1-AY88)/2)))</f>
        <v>0</v>
      </c>
      <c r="BA88" s="28">
        <f t="shared" ca="1" si="61"/>
        <v>0.15294289977525455</v>
      </c>
      <c r="BB88" s="28">
        <f t="shared" ca="1" si="61"/>
        <v>0.21703205875346687</v>
      </c>
      <c r="BC88" s="28">
        <f>IF(Riskregister!$E$16="",0,COUNTIF(BQ$4:BQ$53,"&lt;"&amp;BA88)*IF(BB88&lt;0.5,Riskregister!$K$16+(Riskregister!$L$16-Riskregister!$K$16)*SQRT(BB88/2),Riskregister!$L$16-(Riskregister!$L$16-Riskregister!$K$16)*SQRT((1-BB88)/2)))</f>
        <v>0</v>
      </c>
      <c r="BD88" s="28">
        <f t="shared" ca="1" si="49"/>
        <v>527535.16487593669</v>
      </c>
    </row>
    <row r="89" spans="2:56" x14ac:dyDescent="0.35">
      <c r="B89" s="57" t="s">
        <v>72</v>
      </c>
      <c r="C89" s="56"/>
      <c r="E89" s="56"/>
      <c r="F89" s="56"/>
      <c r="R89" s="56"/>
      <c r="T89" s="28">
        <f t="shared" ca="1" si="50"/>
        <v>0.31929568781639484</v>
      </c>
      <c r="U89" s="28">
        <f t="shared" ca="1" si="50"/>
        <v>4.214574746775257E-2</v>
      </c>
      <c r="V89" s="28">
        <f ca="1">IF(Riskregister!$E$5="",0,COUNTIF(BF$4:BF$53,"&lt;"&amp;T89)*IF(U89&lt;0.5,Riskregister!$K$5+(Riskregister!$L$5-Riskregister!$K$5)*SQRT(U89/2),Riskregister!$L$5-(Riskregister!$L$5-Riskregister!$K$5)*SQRT((1-U89)/2)))</f>
        <v>0</v>
      </c>
      <c r="W89" s="28">
        <f t="shared" ca="1" si="51"/>
        <v>0.26205256330200388</v>
      </c>
      <c r="X89" s="28">
        <f t="shared" ca="1" si="51"/>
        <v>0.97764437232385482</v>
      </c>
      <c r="Y89" s="28">
        <f ca="1">IF(Riskregister!$E$6="",0,COUNTIF(BG$4:BG$53,"&lt;"&amp;W89)*IF(X89&lt;0.5,Riskregister!$K$6+(Riskregister!$L$6-Riskregister!$K$6)*SQRT(X89/2),Riskregister!$L$6-(Riskregister!$L$6-Riskregister!$K$6)*SQRT((1-X89)/2)))</f>
        <v>0</v>
      </c>
      <c r="Z89" s="28">
        <f t="shared" ca="1" si="52"/>
        <v>0.76621582864337368</v>
      </c>
      <c r="AA89" s="28">
        <f t="shared" ca="1" si="52"/>
        <v>0.58337871706137467</v>
      </c>
      <c r="AB89" s="28">
        <f ca="1">IF(Riskregister!$E$7="",0,COUNTIF(BH$4:BH$53,"&lt;"&amp;Z89)*IF(AA89&lt;0.5,Riskregister!$K$7+(Riskregister!$L$7-Riskregister!$K$7)*SQRT(AA89/2),Riskregister!$L$7-(Riskregister!$L$7-Riskregister!$K$7)*SQRT((1-AA89)/2)))</f>
        <v>240256.28782330491</v>
      </c>
      <c r="AC89" s="28">
        <f t="shared" ca="1" si="53"/>
        <v>1.496197027961077E-2</v>
      </c>
      <c r="AD89" s="28">
        <f t="shared" ca="1" si="53"/>
        <v>0.51276667342498983</v>
      </c>
      <c r="AE89" s="28">
        <f ca="1">IF(Riskregister!$E$8="",0,COUNTIF(BI$4:BI$53,"&lt;"&amp;AC89)*IF(AD89&lt;0.5,Riskregister!$K$8+(Riskregister!$L$8-Riskregister!$K$8)*SQRT(AD89/2),Riskregister!$L$8-(Riskregister!$L$8-Riskregister!$K$8)*SQRT((1-AD89)/2)))</f>
        <v>0</v>
      </c>
      <c r="AF89" s="28">
        <f t="shared" ca="1" si="54"/>
        <v>0.1941183943961774</v>
      </c>
      <c r="AG89" s="28">
        <f t="shared" ca="1" si="54"/>
        <v>0.23657818824825394</v>
      </c>
      <c r="AH89" s="28">
        <f>IF(Riskregister!$E$9="",0,COUNTIF(BJ$4:BJ$53,"&lt;"&amp;AF89)*IF(AG89&lt;0.5,Riskregister!$K$9+(Riskregister!$L$9-Riskregister!$K$9)*SQRT(AG89/2),Riskregister!$L$9-(Riskregister!$L$9-Riskregister!$K$9)*SQRT((1-AG89)/2)))</f>
        <v>0</v>
      </c>
      <c r="AI89" s="28">
        <f t="shared" ca="1" si="55"/>
        <v>0.15664665743260631</v>
      </c>
      <c r="AJ89" s="28">
        <f t="shared" ca="1" si="55"/>
        <v>0.60233141008981439</v>
      </c>
      <c r="AK89" s="28">
        <f>IF(Riskregister!$E$10="",0,COUNTIF(BK$4:BK$53,"&lt;"&amp;AI89)*IF(AJ89&lt;0.5,Riskregister!$K$10+(Riskregister!$L$10-Riskregister!$K$10)*SQRT(AJ89/2),Riskregister!$L$10-(Riskregister!$L$10-Riskregister!$K$10)*SQRT((1-AJ89)/2)))</f>
        <v>0</v>
      </c>
      <c r="AL89" s="28">
        <f t="shared" ca="1" si="56"/>
        <v>0.82953964435185301</v>
      </c>
      <c r="AM89" s="28">
        <f t="shared" ca="1" si="56"/>
        <v>0.96468388803932437</v>
      </c>
      <c r="AN89" s="28">
        <f>IF(Riskregister!$E$11="",0,COUNTIF(BL$4:BL$53,"&lt;"&amp;AL89)*IF(AM89&lt;0.5,Riskregister!$K$11+(Riskregister!$L$11-Riskregister!$K$11)*SQRT(AM89/2),Riskregister!$L$11-(Riskregister!$L$11-Riskregister!$K$11)*SQRT((1-AM89)/2)))</f>
        <v>0</v>
      </c>
      <c r="AO89" s="28">
        <f t="shared" ca="1" si="57"/>
        <v>0.54995350751840999</v>
      </c>
      <c r="AP89" s="28">
        <f t="shared" ca="1" si="57"/>
        <v>0.48817163925423179</v>
      </c>
      <c r="AQ89" s="28">
        <f>IF(Riskregister!$E$12="",0,COUNTIF(BM$4:BM$53,"&lt;"&amp;AO89)*IF(AP89&lt;0.5,Riskregister!$K$12+(Riskregister!$L$12-Riskregister!$K$12)*SQRT(AP89/2),Riskregister!$L$12-(Riskregister!$L$12-Riskregister!$K$12)*SQRT((1-AP89)/2)))</f>
        <v>0</v>
      </c>
      <c r="AR89" s="28">
        <f t="shared" ca="1" si="58"/>
        <v>0.60143816431846131</v>
      </c>
      <c r="AS89" s="28">
        <f t="shared" ca="1" si="58"/>
        <v>0.55735285289827796</v>
      </c>
      <c r="AT89" s="28">
        <f>IF(Riskregister!$E$13="",0,COUNTIF(BN$4:BN$53,"&lt;"&amp;AR89)*IF(AS89&lt;0.5,Riskregister!$K$13+(Riskregister!$L$13-Riskregister!$K$13)*SQRT(AS89/2),Riskregister!$L$13-(Riskregister!$L$13-Riskregister!$K$13)*SQRT((1-AS89)/2)))</f>
        <v>0</v>
      </c>
      <c r="AU89" s="28">
        <f t="shared" ca="1" si="59"/>
        <v>0.32567569458950596</v>
      </c>
      <c r="AV89" s="28">
        <f t="shared" ca="1" si="59"/>
        <v>0.17502484176377087</v>
      </c>
      <c r="AW89" s="28">
        <f>IF(Riskregister!$E$14="",0,COUNTIF(BO$4:BO$53,"&lt;"&amp;AU89)*IF(AV89&lt;0.5,Riskregister!$K$14+(Riskregister!$L$14-Riskregister!$K$14)*SQRT(AV89/2),Riskregister!$L$14-(Riskregister!$L$14-Riskregister!$K$14)*SQRT((1-AV89)/2)))</f>
        <v>0</v>
      </c>
      <c r="AX89" s="28">
        <f t="shared" ca="1" si="60"/>
        <v>0.72546975454112572</v>
      </c>
      <c r="AY89" s="28">
        <f t="shared" ca="1" si="60"/>
        <v>0.28268363964758614</v>
      </c>
      <c r="AZ89" s="28">
        <f>IF(Riskregister!$E$15="",0,COUNTIF(BP$4:BP$53,"&lt;"&amp;AX89)*IF(AY89&lt;0.5,Riskregister!$K$15+(Riskregister!$L$15-Riskregister!$K$15)*SQRT(AY89/2),Riskregister!$L$15-(Riskregister!$L$15-Riskregister!$K$15)*SQRT((1-AY89)/2)))</f>
        <v>0</v>
      </c>
      <c r="BA89" s="28">
        <f t="shared" ca="1" si="61"/>
        <v>0.94547837945257118</v>
      </c>
      <c r="BB89" s="28">
        <f t="shared" ca="1" si="61"/>
        <v>0.74925079315744403</v>
      </c>
      <c r="BC89" s="28">
        <f>IF(Riskregister!$E$16="",0,COUNTIF(BQ$4:BQ$53,"&lt;"&amp;BA89)*IF(BB89&lt;0.5,Riskregister!$K$16+(Riskregister!$L$16-Riskregister!$K$16)*SQRT(BB89/2),Riskregister!$L$16-(Riskregister!$L$16-Riskregister!$K$16)*SQRT((1-BB89)/2)))</f>
        <v>0</v>
      </c>
      <c r="BD89" s="28">
        <f t="shared" ca="1" si="49"/>
        <v>240256.28782330491</v>
      </c>
    </row>
    <row r="90" spans="2:56" x14ac:dyDescent="0.35">
      <c r="B90" s="57" t="s">
        <v>73</v>
      </c>
      <c r="C90" s="56"/>
      <c r="E90" s="56"/>
      <c r="F90" s="56"/>
      <c r="R90" s="56"/>
      <c r="T90" s="28">
        <f t="shared" ca="1" si="50"/>
        <v>0.53011311772057745</v>
      </c>
      <c r="U90" s="28">
        <f t="shared" ca="1" si="50"/>
        <v>0.70254421348273632</v>
      </c>
      <c r="V90" s="28">
        <f ca="1">IF(Riskregister!$E$5="",0,COUNTIF(BF$4:BF$53,"&lt;"&amp;T90)*IF(U90&lt;0.5,Riskregister!$K$5+(Riskregister!$L$5-Riskregister!$K$5)*SQRT(U90/2),Riskregister!$L$5-(Riskregister!$L$5-Riskregister!$K$5)*SQRT((1-U90)/2)))</f>
        <v>0</v>
      </c>
      <c r="W90" s="28">
        <f t="shared" ca="1" si="51"/>
        <v>0.81685174549053552</v>
      </c>
      <c r="X90" s="28">
        <f t="shared" ca="1" si="51"/>
        <v>0.51842790551072115</v>
      </c>
      <c r="Y90" s="28">
        <f ca="1">IF(Riskregister!$E$6="",0,COUNTIF(BG$4:BG$53,"&lt;"&amp;W90)*IF(X90&lt;0.5,Riskregister!$K$6+(Riskregister!$L$6-Riskregister!$K$6)*SQRT(X90/2),Riskregister!$L$6-(Riskregister!$L$6-Riskregister!$K$6)*SQRT((1-X90)/2)))</f>
        <v>1116740.8120644134</v>
      </c>
      <c r="Z90" s="28">
        <f t="shared" ca="1" si="52"/>
        <v>0.94295412371605558</v>
      </c>
      <c r="AA90" s="28">
        <f t="shared" ca="1" si="52"/>
        <v>0.7820821136625995</v>
      </c>
      <c r="AB90" s="28">
        <f ca="1">IF(Riskregister!$E$7="",0,COUNTIF(BH$4:BH$53,"&lt;"&amp;Z90)*IF(AA90&lt;0.5,Riskregister!$K$7+(Riskregister!$L$7-Riskregister!$K$7)*SQRT(AA90/2),Riskregister!$L$7-(Riskregister!$L$7-Riskregister!$K$7)*SQRT((1-AA90)/2)))</f>
        <v>284468.74648751627</v>
      </c>
      <c r="AC90" s="28">
        <f t="shared" ca="1" si="53"/>
        <v>0.86004584698923592</v>
      </c>
      <c r="AD90" s="28">
        <f t="shared" ca="1" si="53"/>
        <v>1.94395836116108E-2</v>
      </c>
      <c r="AE90" s="28">
        <f ca="1">IF(Riskregister!$E$8="",0,COUNTIF(BI$4:BI$53,"&lt;"&amp;AC90)*IF(AD90&lt;0.5,Riskregister!$K$8+(Riskregister!$L$8-Riskregister!$K$8)*SQRT(AD90/2),Riskregister!$L$8-(Riskregister!$L$8-Riskregister!$K$8)*SQRT((1-AD90)/2)))</f>
        <v>0</v>
      </c>
      <c r="AF90" s="28">
        <f t="shared" ca="1" si="54"/>
        <v>0.99939899637679164</v>
      </c>
      <c r="AG90" s="28">
        <f t="shared" ca="1" si="54"/>
        <v>0.59776635960894819</v>
      </c>
      <c r="AH90" s="28">
        <f>IF(Riskregister!$E$9="",0,COUNTIF(BJ$4:BJ$53,"&lt;"&amp;AF90)*IF(AG90&lt;0.5,Riskregister!$K$9+(Riskregister!$L$9-Riskregister!$K$9)*SQRT(AG90/2),Riskregister!$L$9-(Riskregister!$L$9-Riskregister!$K$9)*SQRT((1-AG90)/2)))</f>
        <v>0</v>
      </c>
      <c r="AI90" s="28">
        <f t="shared" ca="1" si="55"/>
        <v>0.55211580270954819</v>
      </c>
      <c r="AJ90" s="28">
        <f t="shared" ca="1" si="55"/>
        <v>0.16999286756632637</v>
      </c>
      <c r="AK90" s="28">
        <f>IF(Riskregister!$E$10="",0,COUNTIF(BK$4:BK$53,"&lt;"&amp;AI90)*IF(AJ90&lt;0.5,Riskregister!$K$10+(Riskregister!$L$10-Riskregister!$K$10)*SQRT(AJ90/2),Riskregister!$L$10-(Riskregister!$L$10-Riskregister!$K$10)*SQRT((1-AJ90)/2)))</f>
        <v>0</v>
      </c>
      <c r="AL90" s="28">
        <f t="shared" ca="1" si="56"/>
        <v>0.62522349694353407</v>
      </c>
      <c r="AM90" s="28">
        <f t="shared" ca="1" si="56"/>
        <v>0.80313760441895266</v>
      </c>
      <c r="AN90" s="28">
        <f>IF(Riskregister!$E$11="",0,COUNTIF(BL$4:BL$53,"&lt;"&amp;AL90)*IF(AM90&lt;0.5,Riskregister!$K$11+(Riskregister!$L$11-Riskregister!$K$11)*SQRT(AM90/2),Riskregister!$L$11-(Riskregister!$L$11-Riskregister!$K$11)*SQRT((1-AM90)/2)))</f>
        <v>0</v>
      </c>
      <c r="AO90" s="28">
        <f t="shared" ca="1" si="57"/>
        <v>0.49903745723338144</v>
      </c>
      <c r="AP90" s="28">
        <f t="shared" ca="1" si="57"/>
        <v>0.40875823684291013</v>
      </c>
      <c r="AQ90" s="28">
        <f>IF(Riskregister!$E$12="",0,COUNTIF(BM$4:BM$53,"&lt;"&amp;AO90)*IF(AP90&lt;0.5,Riskregister!$K$12+(Riskregister!$L$12-Riskregister!$K$12)*SQRT(AP90/2),Riskregister!$L$12-(Riskregister!$L$12-Riskregister!$K$12)*SQRT((1-AP90)/2)))</f>
        <v>0</v>
      </c>
      <c r="AR90" s="28">
        <f t="shared" ca="1" si="58"/>
        <v>0.94035047253197135</v>
      </c>
      <c r="AS90" s="28">
        <f t="shared" ca="1" si="58"/>
        <v>0.2711205885152016</v>
      </c>
      <c r="AT90" s="28">
        <f>IF(Riskregister!$E$13="",0,COUNTIF(BN$4:BN$53,"&lt;"&amp;AR90)*IF(AS90&lt;0.5,Riskregister!$K$13+(Riskregister!$L$13-Riskregister!$K$13)*SQRT(AS90/2),Riskregister!$L$13-(Riskregister!$L$13-Riskregister!$K$13)*SQRT((1-AS90)/2)))</f>
        <v>0</v>
      </c>
      <c r="AU90" s="28">
        <f t="shared" ca="1" si="59"/>
        <v>0.1106768229052818</v>
      </c>
      <c r="AV90" s="28">
        <f t="shared" ca="1" si="59"/>
        <v>0.33332795153289818</v>
      </c>
      <c r="AW90" s="28">
        <f>IF(Riskregister!$E$14="",0,COUNTIF(BO$4:BO$53,"&lt;"&amp;AU90)*IF(AV90&lt;0.5,Riskregister!$K$14+(Riskregister!$L$14-Riskregister!$K$14)*SQRT(AV90/2),Riskregister!$L$14-(Riskregister!$L$14-Riskregister!$K$14)*SQRT((1-AV90)/2)))</f>
        <v>0</v>
      </c>
      <c r="AX90" s="28">
        <f t="shared" ca="1" si="60"/>
        <v>0.50459894012360929</v>
      </c>
      <c r="AY90" s="28">
        <f t="shared" ca="1" si="60"/>
        <v>0.19609519182451984</v>
      </c>
      <c r="AZ90" s="28">
        <f>IF(Riskregister!$E$15="",0,COUNTIF(BP$4:BP$53,"&lt;"&amp;AX90)*IF(AY90&lt;0.5,Riskregister!$K$15+(Riskregister!$L$15-Riskregister!$K$15)*SQRT(AY90/2),Riskregister!$L$15-(Riskregister!$L$15-Riskregister!$K$15)*SQRT((1-AY90)/2)))</f>
        <v>0</v>
      </c>
      <c r="BA90" s="28">
        <f t="shared" ca="1" si="61"/>
        <v>0.64571578988450873</v>
      </c>
      <c r="BB90" s="28">
        <f t="shared" ca="1" si="61"/>
        <v>0.1059518118149797</v>
      </c>
      <c r="BC90" s="28">
        <f>IF(Riskregister!$E$16="",0,COUNTIF(BQ$4:BQ$53,"&lt;"&amp;BA90)*IF(BB90&lt;0.5,Riskregister!$K$16+(Riskregister!$L$16-Riskregister!$K$16)*SQRT(BB90/2),Riskregister!$L$16-(Riskregister!$L$16-Riskregister!$K$16)*SQRT((1-BB90)/2)))</f>
        <v>0</v>
      </c>
      <c r="BD90" s="28">
        <f t="shared" ca="1" si="49"/>
        <v>1401209.5585519297</v>
      </c>
    </row>
    <row r="91" spans="2:56" x14ac:dyDescent="0.35">
      <c r="B91" s="56"/>
      <c r="C91" s="56"/>
      <c r="E91" s="67" t="s">
        <v>74</v>
      </c>
      <c r="F91" s="56"/>
      <c r="R91" s="56"/>
      <c r="T91" s="28">
        <f t="shared" ca="1" si="50"/>
        <v>0.78608047857191166</v>
      </c>
      <c r="U91" s="28">
        <f t="shared" ca="1" si="50"/>
        <v>0.33310809082135839</v>
      </c>
      <c r="V91" s="28">
        <f ca="1">IF(Riskregister!$E$5="",0,COUNTIF(BF$4:BF$53,"&lt;"&amp;T91)*IF(U91&lt;0.5,Riskregister!$K$5+(Riskregister!$L$5-Riskregister!$K$5)*SQRT(U91/2),Riskregister!$L$5-(Riskregister!$L$5-Riskregister!$K$5)*SQRT((1-U91)/2)))</f>
        <v>333649.65068211412</v>
      </c>
      <c r="W91" s="28">
        <f t="shared" ca="1" si="51"/>
        <v>0.45290736342014948</v>
      </c>
      <c r="X91" s="28">
        <f t="shared" ca="1" si="51"/>
        <v>0.33655547461472357</v>
      </c>
      <c r="Y91" s="28">
        <f ca="1">IF(Riskregister!$E$6="",0,COUNTIF(BG$4:BG$53,"&lt;"&amp;W91)*IF(X91&lt;0.5,Riskregister!$K$6+(Riskregister!$L$6-Riskregister!$K$6)*SQRT(X91/2),Riskregister!$L$6-(Riskregister!$L$6-Riskregister!$K$6)*SQRT((1-X91)/2)))</f>
        <v>0</v>
      </c>
      <c r="Z91" s="28">
        <f t="shared" ca="1" si="52"/>
        <v>0.40810525935442754</v>
      </c>
      <c r="AA91" s="28">
        <f t="shared" ca="1" si="52"/>
        <v>0.95180329195963986</v>
      </c>
      <c r="AB91" s="28">
        <f ca="1">IF(Riskregister!$E$7="",0,COUNTIF(BH$4:BH$53,"&lt;"&amp;Z91)*IF(AA91&lt;0.5,Riskregister!$K$7+(Riskregister!$L$7-Riskregister!$K$7)*SQRT(AA91/2),Riskregister!$L$7-(Riskregister!$L$7-Riskregister!$K$7)*SQRT((1-AA91)/2)))</f>
        <v>0</v>
      </c>
      <c r="AC91" s="28">
        <f t="shared" ca="1" si="53"/>
        <v>0.37588001510917013</v>
      </c>
      <c r="AD91" s="28">
        <f t="shared" ca="1" si="53"/>
        <v>0.91977683462585391</v>
      </c>
      <c r="AE91" s="28">
        <f ca="1">IF(Riskregister!$E$8="",0,COUNTIF(BI$4:BI$53,"&lt;"&amp;AC91)*IF(AD91&lt;0.5,Riskregister!$K$8+(Riskregister!$L$8-Riskregister!$K$8)*SQRT(AD91/2),Riskregister!$L$8-(Riskregister!$L$8-Riskregister!$K$8)*SQRT((1-AD91)/2)))</f>
        <v>0</v>
      </c>
      <c r="AF91" s="28">
        <f t="shared" ca="1" si="54"/>
        <v>0.76855419321270879</v>
      </c>
      <c r="AG91" s="28">
        <f t="shared" ca="1" si="54"/>
        <v>0.57339527785937994</v>
      </c>
      <c r="AH91" s="28">
        <f>IF(Riskregister!$E$9="",0,COUNTIF(BJ$4:BJ$53,"&lt;"&amp;AF91)*IF(AG91&lt;0.5,Riskregister!$K$9+(Riskregister!$L$9-Riskregister!$K$9)*SQRT(AG91/2),Riskregister!$L$9-(Riskregister!$L$9-Riskregister!$K$9)*SQRT((1-AG91)/2)))</f>
        <v>0</v>
      </c>
      <c r="AI91" s="28">
        <f t="shared" ca="1" si="55"/>
        <v>0.26607548611549203</v>
      </c>
      <c r="AJ91" s="28">
        <f t="shared" ca="1" si="55"/>
        <v>0.68578644533021327</v>
      </c>
      <c r="AK91" s="28">
        <f>IF(Riskregister!$E$10="",0,COUNTIF(BK$4:BK$53,"&lt;"&amp;AI91)*IF(AJ91&lt;0.5,Riskregister!$K$10+(Riskregister!$L$10-Riskregister!$K$10)*SQRT(AJ91/2),Riskregister!$L$10-(Riskregister!$L$10-Riskregister!$K$10)*SQRT((1-AJ91)/2)))</f>
        <v>0</v>
      </c>
      <c r="AL91" s="28">
        <f t="shared" ca="1" si="56"/>
        <v>0.59057151315620793</v>
      </c>
      <c r="AM91" s="28">
        <f t="shared" ca="1" si="56"/>
        <v>0.32208747193300913</v>
      </c>
      <c r="AN91" s="28">
        <f>IF(Riskregister!$E$11="",0,COUNTIF(BL$4:BL$53,"&lt;"&amp;AL91)*IF(AM91&lt;0.5,Riskregister!$K$11+(Riskregister!$L$11-Riskregister!$K$11)*SQRT(AM91/2),Riskregister!$L$11-(Riskregister!$L$11-Riskregister!$K$11)*SQRT((1-AM91)/2)))</f>
        <v>0</v>
      </c>
      <c r="AO91" s="28">
        <f t="shared" ca="1" si="57"/>
        <v>0.42509711626632196</v>
      </c>
      <c r="AP91" s="28">
        <f t="shared" ca="1" si="57"/>
        <v>0.20679384788187538</v>
      </c>
      <c r="AQ91" s="28">
        <f>IF(Riskregister!$E$12="",0,COUNTIF(BM$4:BM$53,"&lt;"&amp;AO91)*IF(AP91&lt;0.5,Riskregister!$K$12+(Riskregister!$L$12-Riskregister!$K$12)*SQRT(AP91/2),Riskregister!$L$12-(Riskregister!$L$12-Riskregister!$K$12)*SQRT((1-AP91)/2)))</f>
        <v>0</v>
      </c>
      <c r="AR91" s="28">
        <f t="shared" ca="1" si="58"/>
        <v>0.10438354141376704</v>
      </c>
      <c r="AS91" s="28">
        <f t="shared" ca="1" si="58"/>
        <v>0.35043153439580477</v>
      </c>
      <c r="AT91" s="28">
        <f>IF(Riskregister!$E$13="",0,COUNTIF(BN$4:BN$53,"&lt;"&amp;AR91)*IF(AS91&lt;0.5,Riskregister!$K$13+(Riskregister!$L$13-Riskregister!$K$13)*SQRT(AS91/2),Riskregister!$L$13-(Riskregister!$L$13-Riskregister!$K$13)*SQRT((1-AS91)/2)))</f>
        <v>0</v>
      </c>
      <c r="AU91" s="28">
        <f t="shared" ca="1" si="59"/>
        <v>4.4454383944226961E-2</v>
      </c>
      <c r="AV91" s="28">
        <f t="shared" ca="1" si="59"/>
        <v>0.95248903119107542</v>
      </c>
      <c r="AW91" s="28">
        <f>IF(Riskregister!$E$14="",0,COUNTIF(BO$4:BO$53,"&lt;"&amp;AU91)*IF(AV91&lt;0.5,Riskregister!$K$14+(Riskregister!$L$14-Riskregister!$K$14)*SQRT(AV91/2),Riskregister!$L$14-(Riskregister!$L$14-Riskregister!$K$14)*SQRT((1-AV91)/2)))</f>
        <v>0</v>
      </c>
      <c r="AX91" s="28">
        <f t="shared" ca="1" si="60"/>
        <v>4.9794614161747797E-3</v>
      </c>
      <c r="AY91" s="28">
        <f t="shared" ca="1" si="60"/>
        <v>0.39080166798570815</v>
      </c>
      <c r="AZ91" s="28">
        <f>IF(Riskregister!$E$15="",0,COUNTIF(BP$4:BP$53,"&lt;"&amp;AX91)*IF(AY91&lt;0.5,Riskregister!$K$15+(Riskregister!$L$15-Riskregister!$K$15)*SQRT(AY91/2),Riskregister!$L$15-(Riskregister!$L$15-Riskregister!$K$15)*SQRT((1-AY91)/2)))</f>
        <v>0</v>
      </c>
      <c r="BA91" s="28">
        <f t="shared" ca="1" si="61"/>
        <v>0.49928077467404386</v>
      </c>
      <c r="BB91" s="28">
        <f t="shared" ca="1" si="61"/>
        <v>0.36790698804419419</v>
      </c>
      <c r="BC91" s="28">
        <f>IF(Riskregister!$E$16="",0,COUNTIF(BQ$4:BQ$53,"&lt;"&amp;BA91)*IF(BB91&lt;0.5,Riskregister!$K$16+(Riskregister!$L$16-Riskregister!$K$16)*SQRT(BB91/2),Riskregister!$L$16-(Riskregister!$L$16-Riskregister!$K$16)*SQRT((1-BB91)/2)))</f>
        <v>0</v>
      </c>
      <c r="BD91" s="28">
        <f t="shared" ca="1" si="49"/>
        <v>333649.65068211412</v>
      </c>
    </row>
    <row r="92" spans="2:56" x14ac:dyDescent="0.35">
      <c r="B92" s="56"/>
      <c r="C92" s="56"/>
      <c r="E92" s="68" t="s">
        <v>75</v>
      </c>
      <c r="F92" s="69">
        <f ca="1">_xlfn.PERCENTILE.INC(BD4:BD2003,0.5)</f>
        <v>527603.06076772138</v>
      </c>
      <c r="R92" s="56"/>
      <c r="T92" s="28">
        <f t="shared" ca="1" si="50"/>
        <v>0.19894016820899918</v>
      </c>
      <c r="U92" s="28">
        <f t="shared" ca="1" si="50"/>
        <v>0.12343421107291386</v>
      </c>
      <c r="V92" s="28">
        <f ca="1">IF(Riskregister!$E$5="",0,COUNTIF(BF$4:BF$53,"&lt;"&amp;T92)*IF(U92&lt;0.5,Riskregister!$K$5+(Riskregister!$L$5-Riskregister!$K$5)*SQRT(U92/2),Riskregister!$L$5-(Riskregister!$L$5-Riskregister!$K$5)*SQRT((1-U92)/2)))</f>
        <v>0</v>
      </c>
      <c r="W92" s="28">
        <f t="shared" ca="1" si="51"/>
        <v>0.45763374334833529</v>
      </c>
      <c r="X92" s="28">
        <f t="shared" ca="1" si="51"/>
        <v>0.64992176835449489</v>
      </c>
      <c r="Y92" s="28">
        <f ca="1">IF(Riskregister!$E$6="",0,COUNTIF(BG$4:BG$53,"&lt;"&amp;W92)*IF(X92&lt;0.5,Riskregister!$K$6+(Riskregister!$L$6-Riskregister!$K$6)*SQRT(X92/2),Riskregister!$L$6-(Riskregister!$L$6-Riskregister!$K$6)*SQRT((1-X92)/2)))</f>
        <v>0</v>
      </c>
      <c r="Z92" s="28">
        <f t="shared" ca="1" si="52"/>
        <v>0.3238402041374886</v>
      </c>
      <c r="AA92" s="28">
        <f t="shared" ca="1" si="52"/>
        <v>0.43267971133090877</v>
      </c>
      <c r="AB92" s="28">
        <f ca="1">IF(Riskregister!$E$7="",0,COUNTIF(BH$4:BH$53,"&lt;"&amp;Z92)*IF(AA92&lt;0.5,Riskregister!$K$7+(Riskregister!$L$7-Riskregister!$K$7)*SQRT(AA92/2),Riskregister!$L$7-(Riskregister!$L$7-Riskregister!$K$7)*SQRT((1-AA92)/2)))</f>
        <v>0</v>
      </c>
      <c r="AC92" s="28">
        <f t="shared" ca="1" si="53"/>
        <v>4.0078423987480183E-2</v>
      </c>
      <c r="AD92" s="28">
        <f t="shared" ca="1" si="53"/>
        <v>3.627090126262511E-2</v>
      </c>
      <c r="AE92" s="28">
        <f ca="1">IF(Riskregister!$E$8="",0,COUNTIF(BI$4:BI$53,"&lt;"&amp;AC92)*IF(AD92&lt;0.5,Riskregister!$K$8+(Riskregister!$L$8-Riskregister!$K$8)*SQRT(AD92/2),Riskregister!$L$8-(Riskregister!$L$8-Riskregister!$K$8)*SQRT((1-AD92)/2)))</f>
        <v>0</v>
      </c>
      <c r="AF92" s="28">
        <f t="shared" ca="1" si="54"/>
        <v>1.9678315151102299E-2</v>
      </c>
      <c r="AG92" s="28">
        <f t="shared" ca="1" si="54"/>
        <v>0.13853751873847153</v>
      </c>
      <c r="AH92" s="28">
        <f>IF(Riskregister!$E$9="",0,COUNTIF(BJ$4:BJ$53,"&lt;"&amp;AF92)*IF(AG92&lt;0.5,Riskregister!$K$9+(Riskregister!$L$9-Riskregister!$K$9)*SQRT(AG92/2),Riskregister!$L$9-(Riskregister!$L$9-Riskregister!$K$9)*SQRT((1-AG92)/2)))</f>
        <v>0</v>
      </c>
      <c r="AI92" s="28">
        <f t="shared" ca="1" si="55"/>
        <v>3.2894278926894449E-2</v>
      </c>
      <c r="AJ92" s="28">
        <f t="shared" ca="1" si="55"/>
        <v>0.33411163928335663</v>
      </c>
      <c r="AK92" s="28">
        <f>IF(Riskregister!$E$10="",0,COUNTIF(BK$4:BK$53,"&lt;"&amp;AI92)*IF(AJ92&lt;0.5,Riskregister!$K$10+(Riskregister!$L$10-Riskregister!$K$10)*SQRT(AJ92/2),Riskregister!$L$10-(Riskregister!$L$10-Riskregister!$K$10)*SQRT((1-AJ92)/2)))</f>
        <v>0</v>
      </c>
      <c r="AL92" s="28">
        <f t="shared" ca="1" si="56"/>
        <v>0.30843161814832132</v>
      </c>
      <c r="AM92" s="28">
        <f t="shared" ca="1" si="56"/>
        <v>0.43478697561380686</v>
      </c>
      <c r="AN92" s="28">
        <f>IF(Riskregister!$E$11="",0,COUNTIF(BL$4:BL$53,"&lt;"&amp;AL92)*IF(AM92&lt;0.5,Riskregister!$K$11+(Riskregister!$L$11-Riskregister!$K$11)*SQRT(AM92/2),Riskregister!$L$11-(Riskregister!$L$11-Riskregister!$K$11)*SQRT((1-AM92)/2)))</f>
        <v>0</v>
      </c>
      <c r="AO92" s="28">
        <f t="shared" ca="1" si="57"/>
        <v>0.27368904142000683</v>
      </c>
      <c r="AP92" s="28">
        <f t="shared" ca="1" si="57"/>
        <v>0.37300261899546794</v>
      </c>
      <c r="AQ92" s="28">
        <f>IF(Riskregister!$E$12="",0,COUNTIF(BM$4:BM$53,"&lt;"&amp;AO92)*IF(AP92&lt;0.5,Riskregister!$K$12+(Riskregister!$L$12-Riskregister!$K$12)*SQRT(AP92/2),Riskregister!$L$12-(Riskregister!$L$12-Riskregister!$K$12)*SQRT((1-AP92)/2)))</f>
        <v>0</v>
      </c>
      <c r="AR92" s="28">
        <f t="shared" ca="1" si="58"/>
        <v>0.52923785509835564</v>
      </c>
      <c r="AS92" s="28">
        <f t="shared" ca="1" si="58"/>
        <v>0.86901306685427138</v>
      </c>
      <c r="AT92" s="28">
        <f>IF(Riskregister!$E$13="",0,COUNTIF(BN$4:BN$53,"&lt;"&amp;AR92)*IF(AS92&lt;0.5,Riskregister!$K$13+(Riskregister!$L$13-Riskregister!$K$13)*SQRT(AS92/2),Riskregister!$L$13-(Riskregister!$L$13-Riskregister!$K$13)*SQRT((1-AS92)/2)))</f>
        <v>0</v>
      </c>
      <c r="AU92" s="28">
        <f t="shared" ca="1" si="59"/>
        <v>0.70503041760221374</v>
      </c>
      <c r="AV92" s="28">
        <f t="shared" ca="1" si="59"/>
        <v>8.5844127164175443E-2</v>
      </c>
      <c r="AW92" s="28">
        <f>IF(Riskregister!$E$14="",0,COUNTIF(BO$4:BO$53,"&lt;"&amp;AU92)*IF(AV92&lt;0.5,Riskregister!$K$14+(Riskregister!$L$14-Riskregister!$K$14)*SQRT(AV92/2),Riskregister!$L$14-(Riskregister!$L$14-Riskregister!$K$14)*SQRT((1-AV92)/2)))</f>
        <v>0</v>
      </c>
      <c r="AX92" s="28">
        <f t="shared" ca="1" si="60"/>
        <v>0.56914688728582186</v>
      </c>
      <c r="AY92" s="28">
        <f t="shared" ca="1" si="60"/>
        <v>0.48342662220873478</v>
      </c>
      <c r="AZ92" s="28">
        <f>IF(Riskregister!$E$15="",0,COUNTIF(BP$4:BP$53,"&lt;"&amp;AX92)*IF(AY92&lt;0.5,Riskregister!$K$15+(Riskregister!$L$15-Riskregister!$K$15)*SQRT(AY92/2),Riskregister!$L$15-(Riskregister!$L$15-Riskregister!$K$15)*SQRT((1-AY92)/2)))</f>
        <v>0</v>
      </c>
      <c r="BA92" s="28">
        <f t="shared" ca="1" si="61"/>
        <v>0.71212086260274532</v>
      </c>
      <c r="BB92" s="28">
        <f t="shared" ca="1" si="61"/>
        <v>0.25938259883265813</v>
      </c>
      <c r="BC92" s="28">
        <f>IF(Riskregister!$E$16="",0,COUNTIF(BQ$4:BQ$53,"&lt;"&amp;BA92)*IF(BB92&lt;0.5,Riskregister!$K$16+(Riskregister!$L$16-Riskregister!$K$16)*SQRT(BB92/2),Riskregister!$L$16-(Riskregister!$L$16-Riskregister!$K$16)*SQRT((1-BB92)/2)))</f>
        <v>0</v>
      </c>
      <c r="BD92" s="28">
        <f t="shared" ca="1" si="49"/>
        <v>0</v>
      </c>
    </row>
    <row r="93" spans="2:56" x14ac:dyDescent="0.35">
      <c r="B93" s="56"/>
      <c r="C93" s="56"/>
      <c r="E93" s="68" t="s">
        <v>76</v>
      </c>
      <c r="F93" s="69">
        <f ca="1">_xlfn.PERCENTILE.INC(BD4:BD2003,0.9)</f>
        <v>2230534.1750263744</v>
      </c>
      <c r="R93" s="56"/>
      <c r="T93" s="28">
        <f t="shared" ca="1" si="50"/>
        <v>0.12366892779032546</v>
      </c>
      <c r="U93" s="28">
        <f t="shared" ca="1" si="50"/>
        <v>0.71855309039384896</v>
      </c>
      <c r="V93" s="28">
        <f ca="1">IF(Riskregister!$E$5="",0,COUNTIF(BF$4:BF$53,"&lt;"&amp;T93)*IF(U93&lt;0.5,Riskregister!$K$5+(Riskregister!$L$5-Riskregister!$K$5)*SQRT(U93/2),Riskregister!$L$5-(Riskregister!$L$5-Riskregister!$K$5)*SQRT((1-U93)/2)))</f>
        <v>0</v>
      </c>
      <c r="W93" s="28">
        <f t="shared" ca="1" si="51"/>
        <v>0.16971316705715511</v>
      </c>
      <c r="X93" s="28">
        <f t="shared" ca="1" si="51"/>
        <v>0.75955159695893315</v>
      </c>
      <c r="Y93" s="28">
        <f ca="1">IF(Riskregister!$E$6="",0,COUNTIF(BG$4:BG$53,"&lt;"&amp;W93)*IF(X93&lt;0.5,Riskregister!$K$6+(Riskregister!$L$6-Riskregister!$K$6)*SQRT(X93/2),Riskregister!$L$6-(Riskregister!$L$6-Riskregister!$K$6)*SQRT((1-X93)/2)))</f>
        <v>0</v>
      </c>
      <c r="Z93" s="28">
        <f t="shared" ca="1" si="52"/>
        <v>0.86418620780257938</v>
      </c>
      <c r="AA93" s="28">
        <f t="shared" ca="1" si="52"/>
        <v>0.95294357390957607</v>
      </c>
      <c r="AB93" s="28">
        <f ca="1">IF(Riskregister!$E$7="",0,COUNTIF(BH$4:BH$53,"&lt;"&amp;Z93)*IF(AA93&lt;0.5,Riskregister!$K$7+(Riskregister!$L$7-Riskregister!$K$7)*SQRT(AA93/2),Riskregister!$L$7-(Riskregister!$L$7-Riskregister!$K$7)*SQRT((1-AA93)/2)))</f>
        <v>346313.8183697288</v>
      </c>
      <c r="AC93" s="28">
        <f t="shared" ca="1" si="53"/>
        <v>0.34889033857691865</v>
      </c>
      <c r="AD93" s="28">
        <f t="shared" ca="1" si="53"/>
        <v>6.7905741813648834E-2</v>
      </c>
      <c r="AE93" s="28">
        <f ca="1">IF(Riskregister!$E$8="",0,COUNTIF(BI$4:BI$53,"&lt;"&amp;AC93)*IF(AD93&lt;0.5,Riskregister!$K$8+(Riskregister!$L$8-Riskregister!$K$8)*SQRT(AD93/2),Riskregister!$L$8-(Riskregister!$L$8-Riskregister!$K$8)*SQRT((1-AD93)/2)))</f>
        <v>0</v>
      </c>
      <c r="AF93" s="28">
        <f t="shared" ca="1" si="54"/>
        <v>0.57445538042345856</v>
      </c>
      <c r="AG93" s="28">
        <f t="shared" ca="1" si="54"/>
        <v>0.35543036131483186</v>
      </c>
      <c r="AH93" s="28">
        <f>IF(Riskregister!$E$9="",0,COUNTIF(BJ$4:BJ$53,"&lt;"&amp;AF93)*IF(AG93&lt;0.5,Riskregister!$K$9+(Riskregister!$L$9-Riskregister!$K$9)*SQRT(AG93/2),Riskregister!$L$9-(Riskregister!$L$9-Riskregister!$K$9)*SQRT((1-AG93)/2)))</f>
        <v>0</v>
      </c>
      <c r="AI93" s="28">
        <f t="shared" ca="1" si="55"/>
        <v>0.31967169567826703</v>
      </c>
      <c r="AJ93" s="28">
        <f t="shared" ca="1" si="55"/>
        <v>0.55485270942092713</v>
      </c>
      <c r="AK93" s="28">
        <f>IF(Riskregister!$E$10="",0,COUNTIF(BK$4:BK$53,"&lt;"&amp;AI93)*IF(AJ93&lt;0.5,Riskregister!$K$10+(Riskregister!$L$10-Riskregister!$K$10)*SQRT(AJ93/2),Riskregister!$L$10-(Riskregister!$L$10-Riskregister!$K$10)*SQRT((1-AJ93)/2)))</f>
        <v>0</v>
      </c>
      <c r="AL93" s="28">
        <f t="shared" ca="1" si="56"/>
        <v>0.19118984923430349</v>
      </c>
      <c r="AM93" s="28">
        <f t="shared" ca="1" si="56"/>
        <v>0.57807267667961193</v>
      </c>
      <c r="AN93" s="28">
        <f>IF(Riskregister!$E$11="",0,COUNTIF(BL$4:BL$53,"&lt;"&amp;AL93)*IF(AM93&lt;0.5,Riskregister!$K$11+(Riskregister!$L$11-Riskregister!$K$11)*SQRT(AM93/2),Riskregister!$L$11-(Riskregister!$L$11-Riskregister!$K$11)*SQRT((1-AM93)/2)))</f>
        <v>0</v>
      </c>
      <c r="AO93" s="28">
        <f t="shared" ca="1" si="57"/>
        <v>0.20158403136498282</v>
      </c>
      <c r="AP93" s="28">
        <f t="shared" ca="1" si="57"/>
        <v>0.25817507816357765</v>
      </c>
      <c r="AQ93" s="28">
        <f>IF(Riskregister!$E$12="",0,COUNTIF(BM$4:BM$53,"&lt;"&amp;AO93)*IF(AP93&lt;0.5,Riskregister!$K$12+(Riskregister!$L$12-Riskregister!$K$12)*SQRT(AP93/2),Riskregister!$L$12-(Riskregister!$L$12-Riskregister!$K$12)*SQRT((1-AP93)/2)))</f>
        <v>0</v>
      </c>
      <c r="AR93" s="28">
        <f t="shared" ca="1" si="58"/>
        <v>0.59290960906597823</v>
      </c>
      <c r="AS93" s="28">
        <f t="shared" ca="1" si="58"/>
        <v>0.8399623830192231</v>
      </c>
      <c r="AT93" s="28">
        <f>IF(Riskregister!$E$13="",0,COUNTIF(BN$4:BN$53,"&lt;"&amp;AR93)*IF(AS93&lt;0.5,Riskregister!$K$13+(Riskregister!$L$13-Riskregister!$K$13)*SQRT(AS93/2),Riskregister!$L$13-(Riskregister!$L$13-Riskregister!$K$13)*SQRT((1-AS93)/2)))</f>
        <v>0</v>
      </c>
      <c r="AU93" s="28">
        <f t="shared" ca="1" si="59"/>
        <v>0.66060572514551319</v>
      </c>
      <c r="AV93" s="28">
        <f t="shared" ca="1" si="59"/>
        <v>0.98193335522850655</v>
      </c>
      <c r="AW93" s="28">
        <f>IF(Riskregister!$E$14="",0,COUNTIF(BO$4:BO$53,"&lt;"&amp;AU93)*IF(AV93&lt;0.5,Riskregister!$K$14+(Riskregister!$L$14-Riskregister!$K$14)*SQRT(AV93/2),Riskregister!$L$14-(Riskregister!$L$14-Riskregister!$K$14)*SQRT((1-AV93)/2)))</f>
        <v>0</v>
      </c>
      <c r="AX93" s="28">
        <f t="shared" ca="1" si="60"/>
        <v>2.9999778048523273E-2</v>
      </c>
      <c r="AY93" s="28">
        <f t="shared" ca="1" si="60"/>
        <v>0.56477846332103931</v>
      </c>
      <c r="AZ93" s="28">
        <f>IF(Riskregister!$E$15="",0,COUNTIF(BP$4:BP$53,"&lt;"&amp;AX93)*IF(AY93&lt;0.5,Riskregister!$K$15+(Riskregister!$L$15-Riskregister!$K$15)*SQRT(AY93/2),Riskregister!$L$15-(Riskregister!$L$15-Riskregister!$K$15)*SQRT((1-AY93)/2)))</f>
        <v>0</v>
      </c>
      <c r="BA93" s="28">
        <f t="shared" ca="1" si="61"/>
        <v>0.39848218360730492</v>
      </c>
      <c r="BB93" s="28">
        <f t="shared" ca="1" si="61"/>
        <v>0.1772682877460392</v>
      </c>
      <c r="BC93" s="28">
        <f>IF(Riskregister!$E$16="",0,COUNTIF(BQ$4:BQ$53,"&lt;"&amp;BA93)*IF(BB93&lt;0.5,Riskregister!$K$16+(Riskregister!$L$16-Riskregister!$K$16)*SQRT(BB93/2),Riskregister!$L$16-(Riskregister!$L$16-Riskregister!$K$16)*SQRT((1-BB93)/2)))</f>
        <v>0</v>
      </c>
      <c r="BD93" s="28">
        <f t="shared" ca="1" si="49"/>
        <v>346313.8183697288</v>
      </c>
    </row>
    <row r="94" spans="2:56" x14ac:dyDescent="0.35">
      <c r="B94" s="56"/>
      <c r="C94" s="56"/>
      <c r="E94" s="68" t="s">
        <v>77</v>
      </c>
      <c r="F94" s="69">
        <f ca="1">_xlfn.PERCENTILE.INC(BD4:BD2003,0.95)</f>
        <v>3078991.1923217084</v>
      </c>
      <c r="R94" s="56"/>
      <c r="T94" s="28">
        <f t="shared" ca="1" si="50"/>
        <v>2.8040770588655728E-2</v>
      </c>
      <c r="U94" s="28">
        <f t="shared" ca="1" si="50"/>
        <v>0.38030342696436981</v>
      </c>
      <c r="V94" s="28">
        <f ca="1">IF(Riskregister!$E$5="",0,COUNTIF(BF$4:BF$53,"&lt;"&amp;T94)*IF(U94&lt;0.5,Riskregister!$K$5+(Riskregister!$L$5-Riskregister!$K$5)*SQRT(U94/2),Riskregister!$L$5-(Riskregister!$L$5-Riskregister!$K$5)*SQRT((1-U94)/2)))</f>
        <v>0</v>
      </c>
      <c r="W94" s="28">
        <f t="shared" ca="1" si="51"/>
        <v>0.99074115179334821</v>
      </c>
      <c r="X94" s="28">
        <f t="shared" ca="1" si="51"/>
        <v>0.95046154726579901</v>
      </c>
      <c r="Y94" s="28">
        <f ca="1">IF(Riskregister!$E$6="",0,COUNTIF(BG$4:BG$53,"&lt;"&amp;W94)*IF(X94&lt;0.5,Riskregister!$K$6+(Riskregister!$L$6-Riskregister!$K$6)*SQRT(X94/2),Riskregister!$L$6-(Riskregister!$L$6-Riskregister!$K$6)*SQRT((1-X94)/2)))</f>
        <v>5150134.9278475726</v>
      </c>
      <c r="Z94" s="28">
        <f t="shared" ca="1" si="52"/>
        <v>0.75983741279074823</v>
      </c>
      <c r="AA94" s="28">
        <f t="shared" ca="1" si="52"/>
        <v>4.338697135278391E-2</v>
      </c>
      <c r="AB94" s="28">
        <f ca="1">IF(Riskregister!$E$7="",0,COUNTIF(BH$4:BH$53,"&lt;"&amp;Z94)*IF(AA94&lt;0.5,Riskregister!$K$7+(Riskregister!$L$7-Riskregister!$K$7)*SQRT(AA94/2),Riskregister!$L$7-(Riskregister!$L$7-Riskregister!$K$7)*SQRT((1-AA94)/2)))</f>
        <v>101550.48006913238</v>
      </c>
      <c r="AC94" s="28">
        <f t="shared" ca="1" si="53"/>
        <v>9.8113438243840112E-2</v>
      </c>
      <c r="AD94" s="28">
        <f t="shared" ca="1" si="53"/>
        <v>0.90468504943233785</v>
      </c>
      <c r="AE94" s="28">
        <f ca="1">IF(Riskregister!$E$8="",0,COUNTIF(BI$4:BI$53,"&lt;"&amp;AC94)*IF(AD94&lt;0.5,Riskregister!$K$8+(Riskregister!$L$8-Riskregister!$K$8)*SQRT(AD94/2),Riskregister!$L$8-(Riskregister!$L$8-Riskregister!$K$8)*SQRT((1-AD94)/2)))</f>
        <v>0</v>
      </c>
      <c r="AF94" s="28">
        <f t="shared" ca="1" si="54"/>
        <v>0.3289256645580384</v>
      </c>
      <c r="AG94" s="28">
        <f t="shared" ca="1" si="54"/>
        <v>0.61718246395457721</v>
      </c>
      <c r="AH94" s="28">
        <f>IF(Riskregister!$E$9="",0,COUNTIF(BJ$4:BJ$53,"&lt;"&amp;AF94)*IF(AG94&lt;0.5,Riskregister!$K$9+(Riskregister!$L$9-Riskregister!$K$9)*SQRT(AG94/2),Riskregister!$L$9-(Riskregister!$L$9-Riskregister!$K$9)*SQRT((1-AG94)/2)))</f>
        <v>0</v>
      </c>
      <c r="AI94" s="28">
        <f t="shared" ca="1" si="55"/>
        <v>0.91365586482900063</v>
      </c>
      <c r="AJ94" s="28">
        <f t="shared" ca="1" si="55"/>
        <v>0.65232418459126151</v>
      </c>
      <c r="AK94" s="28">
        <f>IF(Riskregister!$E$10="",0,COUNTIF(BK$4:BK$53,"&lt;"&amp;AI94)*IF(AJ94&lt;0.5,Riskregister!$K$10+(Riskregister!$L$10-Riskregister!$K$10)*SQRT(AJ94/2),Riskregister!$L$10-(Riskregister!$L$10-Riskregister!$K$10)*SQRT((1-AJ94)/2)))</f>
        <v>0</v>
      </c>
      <c r="AL94" s="28">
        <f t="shared" ca="1" si="56"/>
        <v>0.74341991083198677</v>
      </c>
      <c r="AM94" s="28">
        <f t="shared" ca="1" si="56"/>
        <v>0.73309311848819425</v>
      </c>
      <c r="AN94" s="28">
        <f>IF(Riskregister!$E$11="",0,COUNTIF(BL$4:BL$53,"&lt;"&amp;AL94)*IF(AM94&lt;0.5,Riskregister!$K$11+(Riskregister!$L$11-Riskregister!$K$11)*SQRT(AM94/2),Riskregister!$L$11-(Riskregister!$L$11-Riskregister!$K$11)*SQRT((1-AM94)/2)))</f>
        <v>0</v>
      </c>
      <c r="AO94" s="28">
        <f t="shared" ca="1" si="57"/>
        <v>0.42508053912861576</v>
      </c>
      <c r="AP94" s="28">
        <f t="shared" ca="1" si="57"/>
        <v>0.74464442855897073</v>
      </c>
      <c r="AQ94" s="28">
        <f>IF(Riskregister!$E$12="",0,COUNTIF(BM$4:BM$53,"&lt;"&amp;AO94)*IF(AP94&lt;0.5,Riskregister!$K$12+(Riskregister!$L$12-Riskregister!$K$12)*SQRT(AP94/2),Riskregister!$L$12-(Riskregister!$L$12-Riskregister!$K$12)*SQRT((1-AP94)/2)))</f>
        <v>0</v>
      </c>
      <c r="AR94" s="28">
        <f t="shared" ca="1" si="58"/>
        <v>0.64193156193278034</v>
      </c>
      <c r="AS94" s="28">
        <f t="shared" ca="1" si="58"/>
        <v>0.48253998138964227</v>
      </c>
      <c r="AT94" s="28">
        <f>IF(Riskregister!$E$13="",0,COUNTIF(BN$4:BN$53,"&lt;"&amp;AR94)*IF(AS94&lt;0.5,Riskregister!$K$13+(Riskregister!$L$13-Riskregister!$K$13)*SQRT(AS94/2),Riskregister!$L$13-(Riskregister!$L$13-Riskregister!$K$13)*SQRT((1-AS94)/2)))</f>
        <v>0</v>
      </c>
      <c r="AU94" s="28">
        <f t="shared" ca="1" si="59"/>
        <v>0.15540021717097119</v>
      </c>
      <c r="AV94" s="28">
        <f t="shared" ca="1" si="59"/>
        <v>0.83827115342459446</v>
      </c>
      <c r="AW94" s="28">
        <f>IF(Riskregister!$E$14="",0,COUNTIF(BO$4:BO$53,"&lt;"&amp;AU94)*IF(AV94&lt;0.5,Riskregister!$K$14+(Riskregister!$L$14-Riskregister!$K$14)*SQRT(AV94/2),Riskregister!$L$14-(Riskregister!$L$14-Riskregister!$K$14)*SQRT((1-AV94)/2)))</f>
        <v>0</v>
      </c>
      <c r="AX94" s="28">
        <f t="shared" ca="1" si="60"/>
        <v>1.0189667571637862E-2</v>
      </c>
      <c r="AY94" s="28">
        <f t="shared" ca="1" si="60"/>
        <v>0.94343144650296806</v>
      </c>
      <c r="AZ94" s="28">
        <f>IF(Riskregister!$E$15="",0,COUNTIF(BP$4:BP$53,"&lt;"&amp;AX94)*IF(AY94&lt;0.5,Riskregister!$K$15+(Riskregister!$L$15-Riskregister!$K$15)*SQRT(AY94/2),Riskregister!$L$15-(Riskregister!$L$15-Riskregister!$K$15)*SQRT((1-AY94)/2)))</f>
        <v>0</v>
      </c>
      <c r="BA94" s="28">
        <f t="shared" ca="1" si="61"/>
        <v>2.4479206187232316E-2</v>
      </c>
      <c r="BB94" s="28">
        <f t="shared" ca="1" si="61"/>
        <v>0.39496524186471049</v>
      </c>
      <c r="BC94" s="28">
        <f>IF(Riskregister!$E$16="",0,COUNTIF(BQ$4:BQ$53,"&lt;"&amp;BA94)*IF(BB94&lt;0.5,Riskregister!$K$16+(Riskregister!$L$16-Riskregister!$K$16)*SQRT(BB94/2),Riskregister!$L$16-(Riskregister!$L$16-Riskregister!$K$16)*SQRT((1-BB94)/2)))</f>
        <v>0</v>
      </c>
      <c r="BD94" s="28">
        <f t="shared" ca="1" si="49"/>
        <v>5251685.4079167051</v>
      </c>
    </row>
    <row r="95" spans="2:56" x14ac:dyDescent="0.35">
      <c r="B95" s="56"/>
      <c r="C95" s="56"/>
      <c r="E95" s="68" t="s">
        <v>78</v>
      </c>
      <c r="F95" s="69">
        <f ca="1">_xlfn.PERCENTILE.INC(BD4:BD2003,0.99)</f>
        <v>4759266.0024719546</v>
      </c>
      <c r="R95" s="56"/>
      <c r="T95" s="28">
        <f t="shared" ca="1" si="50"/>
        <v>0.68312732220993067</v>
      </c>
      <c r="U95" s="28">
        <f t="shared" ca="1" si="50"/>
        <v>5.1699444862500776E-3</v>
      </c>
      <c r="V95" s="28">
        <f ca="1">IF(Riskregister!$E$5="",0,COUNTIF(BF$4:BF$53,"&lt;"&amp;T95)*IF(U95&lt;0.5,Riskregister!$K$5+(Riskregister!$L$5-Riskregister!$K$5)*SQRT(U95/2),Riskregister!$L$5-(Riskregister!$L$5-Riskregister!$K$5)*SQRT((1-U95)/2)))</f>
        <v>172879.18003847211</v>
      </c>
      <c r="W95" s="28">
        <f t="shared" ca="1" si="51"/>
        <v>0.17499713180780474</v>
      </c>
      <c r="X95" s="28">
        <f t="shared" ca="1" si="51"/>
        <v>0.28870161637162151</v>
      </c>
      <c r="Y95" s="28">
        <f ca="1">IF(Riskregister!$E$6="",0,COUNTIF(BG$4:BG$53,"&lt;"&amp;W95)*IF(X95&lt;0.5,Riskregister!$K$6+(Riskregister!$L$6-Riskregister!$K$6)*SQRT(X95/2),Riskregister!$L$6-(Riskregister!$L$6-Riskregister!$K$6)*SQRT((1-X95)/2)))</f>
        <v>0</v>
      </c>
      <c r="Z95" s="28">
        <f t="shared" ca="1" si="52"/>
        <v>0.76276955613356534</v>
      </c>
      <c r="AA95" s="28">
        <f t="shared" ca="1" si="52"/>
        <v>0.37300251369963122</v>
      </c>
      <c r="AB95" s="28">
        <f ca="1">IF(Riskregister!$E$7="",0,COUNTIF(BH$4:BH$53,"&lt;"&amp;Z95)*IF(AA95&lt;0.5,Riskregister!$K$7+(Riskregister!$L$7-Riskregister!$K$7)*SQRT(AA95/2),Riskregister!$L$7-(Riskregister!$L$7-Riskregister!$K$7)*SQRT((1-AA95)/2)))</f>
        <v>201150.26948074691</v>
      </c>
      <c r="AC95" s="28">
        <f t="shared" ca="1" si="53"/>
        <v>0.7129234564052902</v>
      </c>
      <c r="AD95" s="28">
        <f t="shared" ca="1" si="53"/>
        <v>0.63536693963924418</v>
      </c>
      <c r="AE95" s="28">
        <f ca="1">IF(Riskregister!$E$8="",0,COUNTIF(BI$4:BI$53,"&lt;"&amp;AC95)*IF(AD95&lt;0.5,Riskregister!$K$8+(Riskregister!$L$8-Riskregister!$K$8)*SQRT(AD95/2),Riskregister!$L$8-(Riskregister!$L$8-Riskregister!$K$8)*SQRT((1-AD95)/2)))</f>
        <v>0</v>
      </c>
      <c r="AF95" s="28">
        <f t="shared" ca="1" si="54"/>
        <v>0.72015399633770749</v>
      </c>
      <c r="AG95" s="28">
        <f t="shared" ca="1" si="54"/>
        <v>0.42838586582217142</v>
      </c>
      <c r="AH95" s="28">
        <f>IF(Riskregister!$E$9="",0,COUNTIF(BJ$4:BJ$53,"&lt;"&amp;AF95)*IF(AG95&lt;0.5,Riskregister!$K$9+(Riskregister!$L$9-Riskregister!$K$9)*SQRT(AG95/2),Riskregister!$L$9-(Riskregister!$L$9-Riskregister!$K$9)*SQRT((1-AG95)/2)))</f>
        <v>0</v>
      </c>
      <c r="AI95" s="28">
        <f t="shared" ca="1" si="55"/>
        <v>0.67841070007434467</v>
      </c>
      <c r="AJ95" s="28">
        <f t="shared" ca="1" si="55"/>
        <v>0.49525081986980501</v>
      </c>
      <c r="AK95" s="28">
        <f>IF(Riskregister!$E$10="",0,COUNTIF(BK$4:BK$53,"&lt;"&amp;AI95)*IF(AJ95&lt;0.5,Riskregister!$K$10+(Riskregister!$L$10-Riskregister!$K$10)*SQRT(AJ95/2),Riskregister!$L$10-(Riskregister!$L$10-Riskregister!$K$10)*SQRT((1-AJ95)/2)))</f>
        <v>0</v>
      </c>
      <c r="AL95" s="28">
        <f t="shared" ca="1" si="56"/>
        <v>0.59143012909951986</v>
      </c>
      <c r="AM95" s="28">
        <f t="shared" ca="1" si="56"/>
        <v>0.33594925728909897</v>
      </c>
      <c r="AN95" s="28">
        <f>IF(Riskregister!$E$11="",0,COUNTIF(BL$4:BL$53,"&lt;"&amp;AL95)*IF(AM95&lt;0.5,Riskregister!$K$11+(Riskregister!$L$11-Riskregister!$K$11)*SQRT(AM95/2),Riskregister!$L$11-(Riskregister!$L$11-Riskregister!$K$11)*SQRT((1-AM95)/2)))</f>
        <v>0</v>
      </c>
      <c r="AO95" s="28">
        <f t="shared" ca="1" si="57"/>
        <v>0.6072502985531264</v>
      </c>
      <c r="AP95" s="28">
        <f t="shared" ca="1" si="57"/>
        <v>0.79895313488242348</v>
      </c>
      <c r="AQ95" s="28">
        <f>IF(Riskregister!$E$12="",0,COUNTIF(BM$4:BM$53,"&lt;"&amp;AO95)*IF(AP95&lt;0.5,Riskregister!$K$12+(Riskregister!$L$12-Riskregister!$K$12)*SQRT(AP95/2),Riskregister!$L$12-(Riskregister!$L$12-Riskregister!$K$12)*SQRT((1-AP95)/2)))</f>
        <v>0</v>
      </c>
      <c r="AR95" s="28">
        <f t="shared" ca="1" si="58"/>
        <v>0.9831300246773288</v>
      </c>
      <c r="AS95" s="28">
        <f t="shared" ca="1" si="58"/>
        <v>0.71585672652669285</v>
      </c>
      <c r="AT95" s="28">
        <f>IF(Riskregister!$E$13="",0,COUNTIF(BN$4:BN$53,"&lt;"&amp;AR95)*IF(AS95&lt;0.5,Riskregister!$K$13+(Riskregister!$L$13-Riskregister!$K$13)*SQRT(AS95/2),Riskregister!$L$13-(Riskregister!$L$13-Riskregister!$K$13)*SQRT((1-AS95)/2)))</f>
        <v>0</v>
      </c>
      <c r="AU95" s="28">
        <f t="shared" ca="1" si="59"/>
        <v>0.23143079058970495</v>
      </c>
      <c r="AV95" s="28">
        <f t="shared" ca="1" si="59"/>
        <v>0.38478696161099346</v>
      </c>
      <c r="AW95" s="28">
        <f>IF(Riskregister!$E$14="",0,COUNTIF(BO$4:BO$53,"&lt;"&amp;AU95)*IF(AV95&lt;0.5,Riskregister!$K$14+(Riskregister!$L$14-Riskregister!$K$14)*SQRT(AV95/2),Riskregister!$L$14-(Riskregister!$L$14-Riskregister!$K$14)*SQRT((1-AV95)/2)))</f>
        <v>0</v>
      </c>
      <c r="AX95" s="28">
        <f t="shared" ca="1" si="60"/>
        <v>5.6596876497346238E-2</v>
      </c>
      <c r="AY95" s="28">
        <f t="shared" ca="1" si="60"/>
        <v>0.69064129421635201</v>
      </c>
      <c r="AZ95" s="28">
        <f>IF(Riskregister!$E$15="",0,COUNTIF(BP$4:BP$53,"&lt;"&amp;AX95)*IF(AY95&lt;0.5,Riskregister!$K$15+(Riskregister!$L$15-Riskregister!$K$15)*SQRT(AY95/2),Riskregister!$L$15-(Riskregister!$L$15-Riskregister!$K$15)*SQRT((1-AY95)/2)))</f>
        <v>0</v>
      </c>
      <c r="BA95" s="28">
        <f t="shared" ca="1" si="61"/>
        <v>0.24019061409622033</v>
      </c>
      <c r="BB95" s="28">
        <f t="shared" ca="1" si="61"/>
        <v>0.58758742326286428</v>
      </c>
      <c r="BC95" s="28">
        <f>IF(Riskregister!$E$16="",0,COUNTIF(BQ$4:BQ$53,"&lt;"&amp;BA95)*IF(BB95&lt;0.5,Riskregister!$K$16+(Riskregister!$L$16-Riskregister!$K$16)*SQRT(BB95/2),Riskregister!$L$16-(Riskregister!$L$16-Riskregister!$K$16)*SQRT((1-BB95)/2)))</f>
        <v>0</v>
      </c>
      <c r="BD95" s="28">
        <f t="shared" ca="1" si="49"/>
        <v>374029.44951921899</v>
      </c>
    </row>
    <row r="96" spans="2:56" x14ac:dyDescent="0.35">
      <c r="T96" s="28">
        <f t="shared" ca="1" si="50"/>
        <v>0.24028237565083599</v>
      </c>
      <c r="U96" s="28">
        <f t="shared" ca="1" si="50"/>
        <v>0.93030092055485836</v>
      </c>
      <c r="V96" s="28">
        <f ca="1">IF(Riskregister!$E$5="",0,COUNTIF(BF$4:BF$53,"&lt;"&amp;T96)*IF(U96&lt;0.5,Riskregister!$K$5+(Riskregister!$L$5-Riskregister!$K$5)*SQRT(U96/2),Riskregister!$L$5-(Riskregister!$L$5-Riskregister!$K$5)*SQRT((1-U96)/2)))</f>
        <v>0</v>
      </c>
      <c r="W96" s="28">
        <f t="shared" ca="1" si="51"/>
        <v>0.22413179014132367</v>
      </c>
      <c r="X96" s="28">
        <f t="shared" ca="1" si="51"/>
        <v>0.75597990546246208</v>
      </c>
      <c r="Y96" s="28">
        <f ca="1">IF(Riskregister!$E$6="",0,COUNTIF(BG$4:BG$53,"&lt;"&amp;W96)*IF(X96&lt;0.5,Riskregister!$K$6+(Riskregister!$L$6-Riskregister!$K$6)*SQRT(X96/2),Riskregister!$L$6-(Riskregister!$L$6-Riskregister!$K$6)*SQRT((1-X96)/2)))</f>
        <v>0</v>
      </c>
      <c r="Z96" s="28">
        <f t="shared" ca="1" si="52"/>
        <v>0.22139867652206158</v>
      </c>
      <c r="AA96" s="28">
        <f t="shared" ca="1" si="52"/>
        <v>0.55363746860784147</v>
      </c>
      <c r="AB96" s="28">
        <f ca="1">IF(Riskregister!$E$7="",0,COUNTIF(BH$4:BH$53,"&lt;"&amp;Z96)*IF(AA96&lt;0.5,Riskregister!$K$7+(Riskregister!$L$7-Riskregister!$K$7)*SQRT(AA96/2),Riskregister!$L$7-(Riskregister!$L$7-Riskregister!$K$7)*SQRT((1-AA96)/2)))</f>
        <v>0</v>
      </c>
      <c r="AC96" s="28">
        <f t="shared" ca="1" si="53"/>
        <v>0.33978721336732065</v>
      </c>
      <c r="AD96" s="28">
        <f t="shared" ca="1" si="53"/>
        <v>0.97323811964155427</v>
      </c>
      <c r="AE96" s="28">
        <f ca="1">IF(Riskregister!$E$8="",0,COUNTIF(BI$4:BI$53,"&lt;"&amp;AC96)*IF(AD96&lt;0.5,Riskregister!$K$8+(Riskregister!$L$8-Riskregister!$K$8)*SQRT(AD96/2),Riskregister!$L$8-(Riskregister!$L$8-Riskregister!$K$8)*SQRT((1-AD96)/2)))</f>
        <v>0</v>
      </c>
      <c r="AF96" s="28">
        <f t="shared" ca="1" si="54"/>
        <v>0.83137103943106105</v>
      </c>
      <c r="AG96" s="28">
        <f t="shared" ca="1" si="54"/>
        <v>0.84532541696769103</v>
      </c>
      <c r="AH96" s="28">
        <f>IF(Riskregister!$E$9="",0,COUNTIF(BJ$4:BJ$53,"&lt;"&amp;AF96)*IF(AG96&lt;0.5,Riskregister!$K$9+(Riskregister!$L$9-Riskregister!$K$9)*SQRT(AG96/2),Riskregister!$L$9-(Riskregister!$L$9-Riskregister!$K$9)*SQRT((1-AG96)/2)))</f>
        <v>0</v>
      </c>
      <c r="AI96" s="28">
        <f t="shared" ca="1" si="55"/>
        <v>0.18030155053247188</v>
      </c>
      <c r="AJ96" s="28">
        <f t="shared" ca="1" si="55"/>
        <v>0.89475319913213003</v>
      </c>
      <c r="AK96" s="28">
        <f>IF(Riskregister!$E$10="",0,COUNTIF(BK$4:BK$53,"&lt;"&amp;AI96)*IF(AJ96&lt;0.5,Riskregister!$K$10+(Riskregister!$L$10-Riskregister!$K$10)*SQRT(AJ96/2),Riskregister!$L$10-(Riskregister!$L$10-Riskregister!$K$10)*SQRT((1-AJ96)/2)))</f>
        <v>0</v>
      </c>
      <c r="AL96" s="28">
        <f t="shared" ca="1" si="56"/>
        <v>0.46660666749494117</v>
      </c>
      <c r="AM96" s="28">
        <f t="shared" ca="1" si="56"/>
        <v>0.11152517583244681</v>
      </c>
      <c r="AN96" s="28">
        <f>IF(Riskregister!$E$11="",0,COUNTIF(BL$4:BL$53,"&lt;"&amp;AL96)*IF(AM96&lt;0.5,Riskregister!$K$11+(Riskregister!$L$11-Riskregister!$K$11)*SQRT(AM96/2),Riskregister!$L$11-(Riskregister!$L$11-Riskregister!$K$11)*SQRT((1-AM96)/2)))</f>
        <v>0</v>
      </c>
      <c r="AO96" s="28">
        <f t="shared" ca="1" si="57"/>
        <v>0.95265728522155646</v>
      </c>
      <c r="AP96" s="28">
        <f t="shared" ca="1" si="57"/>
        <v>0.20350077832047242</v>
      </c>
      <c r="AQ96" s="28">
        <f>IF(Riskregister!$E$12="",0,COUNTIF(BM$4:BM$53,"&lt;"&amp;AO96)*IF(AP96&lt;0.5,Riskregister!$K$12+(Riskregister!$L$12-Riskregister!$K$12)*SQRT(AP96/2),Riskregister!$L$12-(Riskregister!$L$12-Riskregister!$K$12)*SQRT((1-AP96)/2)))</f>
        <v>0</v>
      </c>
      <c r="AR96" s="28">
        <f t="shared" ca="1" si="58"/>
        <v>0.58947167013109092</v>
      </c>
      <c r="AS96" s="28">
        <f t="shared" ca="1" si="58"/>
        <v>0.11619450972596446</v>
      </c>
      <c r="AT96" s="28">
        <f>IF(Riskregister!$E$13="",0,COUNTIF(BN$4:BN$53,"&lt;"&amp;AR96)*IF(AS96&lt;0.5,Riskregister!$K$13+(Riskregister!$L$13-Riskregister!$K$13)*SQRT(AS96/2),Riskregister!$L$13-(Riskregister!$L$13-Riskregister!$K$13)*SQRT((1-AS96)/2)))</f>
        <v>0</v>
      </c>
      <c r="AU96" s="28">
        <f t="shared" ca="1" si="59"/>
        <v>0.98066539106922535</v>
      </c>
      <c r="AV96" s="28">
        <f t="shared" ca="1" si="59"/>
        <v>0.63486479523119455</v>
      </c>
      <c r="AW96" s="28">
        <f>IF(Riskregister!$E$14="",0,COUNTIF(BO$4:BO$53,"&lt;"&amp;AU96)*IF(AV96&lt;0.5,Riskregister!$K$14+(Riskregister!$L$14-Riskregister!$K$14)*SQRT(AV96/2),Riskregister!$L$14-(Riskregister!$L$14-Riskregister!$K$14)*SQRT((1-AV96)/2)))</f>
        <v>0</v>
      </c>
      <c r="AX96" s="28">
        <f t="shared" ca="1" si="60"/>
        <v>0.10020115047529743</v>
      </c>
      <c r="AY96" s="28">
        <f t="shared" ca="1" si="60"/>
        <v>0.49148106063087915</v>
      </c>
      <c r="AZ96" s="28">
        <f>IF(Riskregister!$E$15="",0,COUNTIF(BP$4:BP$53,"&lt;"&amp;AX96)*IF(AY96&lt;0.5,Riskregister!$K$15+(Riskregister!$L$15-Riskregister!$K$15)*SQRT(AY96/2),Riskregister!$L$15-(Riskregister!$L$15-Riskregister!$K$15)*SQRT((1-AY96)/2)))</f>
        <v>0</v>
      </c>
      <c r="BA96" s="28">
        <f t="shared" ca="1" si="61"/>
        <v>0.19196266239505333</v>
      </c>
      <c r="BB96" s="28">
        <f t="shared" ca="1" si="61"/>
        <v>5.6802649685626427E-2</v>
      </c>
      <c r="BC96" s="28">
        <f>IF(Riskregister!$E$16="",0,COUNTIF(BQ$4:BQ$53,"&lt;"&amp;BA96)*IF(BB96&lt;0.5,Riskregister!$K$16+(Riskregister!$L$16-Riskregister!$K$16)*SQRT(BB96/2),Riskregister!$L$16-(Riskregister!$L$16-Riskregister!$K$16)*SQRT((1-BB96)/2)))</f>
        <v>0</v>
      </c>
      <c r="BD96" s="28">
        <f t="shared" ca="1" si="49"/>
        <v>0</v>
      </c>
    </row>
    <row r="97" spans="20:56" x14ac:dyDescent="0.35">
      <c r="T97" s="28">
        <f t="shared" ca="1" si="50"/>
        <v>0.24932699354204835</v>
      </c>
      <c r="U97" s="28">
        <f t="shared" ca="1" si="50"/>
        <v>0.73856398885076624</v>
      </c>
      <c r="V97" s="28">
        <f ca="1">IF(Riskregister!$E$5="",0,COUNTIF(BF$4:BF$53,"&lt;"&amp;T97)*IF(U97&lt;0.5,Riskregister!$K$5+(Riskregister!$L$5-Riskregister!$K$5)*SQRT(U97/2),Riskregister!$L$5-(Riskregister!$L$5-Riskregister!$K$5)*SQRT((1-U97)/2)))</f>
        <v>0</v>
      </c>
      <c r="W97" s="28">
        <f t="shared" ca="1" si="51"/>
        <v>0.12756065101798919</v>
      </c>
      <c r="X97" s="28">
        <f t="shared" ca="1" si="51"/>
        <v>0.94598068070839381</v>
      </c>
      <c r="Y97" s="28">
        <f ca="1">IF(Riskregister!$E$6="",0,COUNTIF(BG$4:BG$53,"&lt;"&amp;W97)*IF(X97&lt;0.5,Riskregister!$K$6+(Riskregister!$L$6-Riskregister!$K$6)*SQRT(X97/2),Riskregister!$L$6-(Riskregister!$L$6-Riskregister!$K$6)*SQRT((1-X97)/2)))</f>
        <v>0</v>
      </c>
      <c r="Z97" s="28">
        <f t="shared" ca="1" si="52"/>
        <v>0.46311873527809144</v>
      </c>
      <c r="AA97" s="28">
        <f t="shared" ca="1" si="52"/>
        <v>0.36103848997956023</v>
      </c>
      <c r="AB97" s="28">
        <f ca="1">IF(Riskregister!$E$7="",0,COUNTIF(BH$4:BH$53,"&lt;"&amp;Z97)*IF(AA97&lt;0.5,Riskregister!$K$7+(Riskregister!$L$7-Riskregister!$K$7)*SQRT(AA97/2),Riskregister!$L$7-(Riskregister!$L$7-Riskregister!$K$7)*SQRT((1-AA97)/2)))</f>
        <v>0</v>
      </c>
      <c r="AC97" s="28">
        <f t="shared" ca="1" si="53"/>
        <v>9.0050264313742745E-2</v>
      </c>
      <c r="AD97" s="28">
        <f t="shared" ca="1" si="53"/>
        <v>0.12264478343880802</v>
      </c>
      <c r="AE97" s="28">
        <f ca="1">IF(Riskregister!$E$8="",0,COUNTIF(BI$4:BI$53,"&lt;"&amp;AC97)*IF(AD97&lt;0.5,Riskregister!$K$8+(Riskregister!$L$8-Riskregister!$K$8)*SQRT(AD97/2),Riskregister!$L$8-(Riskregister!$L$8-Riskregister!$K$8)*SQRT((1-AD97)/2)))</f>
        <v>0</v>
      </c>
      <c r="AF97" s="28">
        <f t="shared" ca="1" si="54"/>
        <v>0.27798678095394502</v>
      </c>
      <c r="AG97" s="28">
        <f t="shared" ca="1" si="54"/>
        <v>0.17244157618366873</v>
      </c>
      <c r="AH97" s="28">
        <f>IF(Riskregister!$E$9="",0,COUNTIF(BJ$4:BJ$53,"&lt;"&amp;AF97)*IF(AG97&lt;0.5,Riskregister!$K$9+(Riskregister!$L$9-Riskregister!$K$9)*SQRT(AG97/2),Riskregister!$L$9-(Riskregister!$L$9-Riskregister!$K$9)*SQRT((1-AG97)/2)))</f>
        <v>0</v>
      </c>
      <c r="AI97" s="28">
        <f t="shared" ca="1" si="55"/>
        <v>0.40206696961766508</v>
      </c>
      <c r="AJ97" s="28">
        <f t="shared" ca="1" si="55"/>
        <v>0.86924983851729998</v>
      </c>
      <c r="AK97" s="28">
        <f>IF(Riskregister!$E$10="",0,COUNTIF(BK$4:BK$53,"&lt;"&amp;AI97)*IF(AJ97&lt;0.5,Riskregister!$K$10+(Riskregister!$L$10-Riskregister!$K$10)*SQRT(AJ97/2),Riskregister!$L$10-(Riskregister!$L$10-Riskregister!$K$10)*SQRT((1-AJ97)/2)))</f>
        <v>0</v>
      </c>
      <c r="AL97" s="28">
        <f t="shared" ca="1" si="56"/>
        <v>0.80470276828898724</v>
      </c>
      <c r="AM97" s="28">
        <f t="shared" ca="1" si="56"/>
        <v>0.14613817621475167</v>
      </c>
      <c r="AN97" s="28">
        <f>IF(Riskregister!$E$11="",0,COUNTIF(BL$4:BL$53,"&lt;"&amp;AL97)*IF(AM97&lt;0.5,Riskregister!$K$11+(Riskregister!$L$11-Riskregister!$K$11)*SQRT(AM97/2),Riskregister!$L$11-(Riskregister!$L$11-Riskregister!$K$11)*SQRT((1-AM97)/2)))</f>
        <v>0</v>
      </c>
      <c r="AO97" s="28">
        <f t="shared" ca="1" si="57"/>
        <v>0.4808380907882932</v>
      </c>
      <c r="AP97" s="28">
        <f t="shared" ca="1" si="57"/>
        <v>0.67083883104543751</v>
      </c>
      <c r="AQ97" s="28">
        <f>IF(Riskregister!$E$12="",0,COUNTIF(BM$4:BM$53,"&lt;"&amp;AO97)*IF(AP97&lt;0.5,Riskregister!$K$12+(Riskregister!$L$12-Riskregister!$K$12)*SQRT(AP97/2),Riskregister!$L$12-(Riskregister!$L$12-Riskregister!$K$12)*SQRT((1-AP97)/2)))</f>
        <v>0</v>
      </c>
      <c r="AR97" s="28">
        <f t="shared" ca="1" si="58"/>
        <v>0.33712249090330482</v>
      </c>
      <c r="AS97" s="28">
        <f t="shared" ca="1" si="58"/>
        <v>0.48482496379609186</v>
      </c>
      <c r="AT97" s="28">
        <f>IF(Riskregister!$E$13="",0,COUNTIF(BN$4:BN$53,"&lt;"&amp;AR97)*IF(AS97&lt;0.5,Riskregister!$K$13+(Riskregister!$L$13-Riskregister!$K$13)*SQRT(AS97/2),Riskregister!$L$13-(Riskregister!$L$13-Riskregister!$K$13)*SQRT((1-AS97)/2)))</f>
        <v>0</v>
      </c>
      <c r="AU97" s="28">
        <f t="shared" ca="1" si="59"/>
        <v>0.32545344683293453</v>
      </c>
      <c r="AV97" s="28">
        <f t="shared" ca="1" si="59"/>
        <v>0.88571177592831718</v>
      </c>
      <c r="AW97" s="28">
        <f>IF(Riskregister!$E$14="",0,COUNTIF(BO$4:BO$53,"&lt;"&amp;AU97)*IF(AV97&lt;0.5,Riskregister!$K$14+(Riskregister!$L$14-Riskregister!$K$14)*SQRT(AV97/2),Riskregister!$L$14-(Riskregister!$L$14-Riskregister!$K$14)*SQRT((1-AV97)/2)))</f>
        <v>0</v>
      </c>
      <c r="AX97" s="28">
        <f t="shared" ca="1" si="60"/>
        <v>0.40819688993735925</v>
      </c>
      <c r="AY97" s="28">
        <f t="shared" ca="1" si="60"/>
        <v>0.29293430605198423</v>
      </c>
      <c r="AZ97" s="28">
        <f>IF(Riskregister!$E$15="",0,COUNTIF(BP$4:BP$53,"&lt;"&amp;AX97)*IF(AY97&lt;0.5,Riskregister!$K$15+(Riskregister!$L$15-Riskregister!$K$15)*SQRT(AY97/2),Riskregister!$L$15-(Riskregister!$L$15-Riskregister!$K$15)*SQRT((1-AY97)/2)))</f>
        <v>0</v>
      </c>
      <c r="BA97" s="28">
        <f t="shared" ca="1" si="61"/>
        <v>0.74333347616793366</v>
      </c>
      <c r="BB97" s="28">
        <f t="shared" ca="1" si="61"/>
        <v>0.50863334255852055</v>
      </c>
      <c r="BC97" s="28">
        <f>IF(Riskregister!$E$16="",0,COUNTIF(BQ$4:BQ$53,"&lt;"&amp;BA97)*IF(BB97&lt;0.5,Riskregister!$K$16+(Riskregister!$L$16-Riskregister!$K$16)*SQRT(BB97/2),Riskregister!$L$16-(Riskregister!$L$16-Riskregister!$K$16)*SQRT((1-BB97)/2)))</f>
        <v>0</v>
      </c>
      <c r="BD97" s="28">
        <f t="shared" ca="1" si="49"/>
        <v>0</v>
      </c>
    </row>
    <row r="98" spans="20:56" x14ac:dyDescent="0.35">
      <c r="T98" s="28">
        <f t="shared" ca="1" si="50"/>
        <v>0.99314270043012709</v>
      </c>
      <c r="U98" s="28">
        <f t="shared" ca="1" si="50"/>
        <v>0.91768379860095151</v>
      </c>
      <c r="V98" s="28">
        <f ca="1">IF(Riskregister!$E$5="",0,COUNTIF(BF$4:BF$53,"&lt;"&amp;T98)*IF(U98&lt;0.5,Riskregister!$K$5+(Riskregister!$L$5-Riskregister!$K$5)*SQRT(U98/2),Riskregister!$L$5-(Riskregister!$L$5-Riskregister!$K$5)*SQRT((1-U98)/2)))</f>
        <v>1526119.298735959</v>
      </c>
      <c r="W98" s="28">
        <f t="shared" ca="1" si="51"/>
        <v>0.3843177904736268</v>
      </c>
      <c r="X98" s="28">
        <f t="shared" ca="1" si="51"/>
        <v>0.53020918883820733</v>
      </c>
      <c r="Y98" s="28">
        <f ca="1">IF(Riskregister!$E$6="",0,COUNTIF(BG$4:BG$53,"&lt;"&amp;W98)*IF(X98&lt;0.5,Riskregister!$K$6+(Riskregister!$L$6-Riskregister!$K$6)*SQRT(X98/2),Riskregister!$L$6-(Riskregister!$L$6-Riskregister!$K$6)*SQRT((1-X98)/2)))</f>
        <v>0</v>
      </c>
      <c r="Z98" s="28">
        <f t="shared" ca="1" si="52"/>
        <v>0.83449038638124673</v>
      </c>
      <c r="AA98" s="28">
        <f t="shared" ca="1" si="52"/>
        <v>0.41284191260206793</v>
      </c>
      <c r="AB98" s="28">
        <f ca="1">IF(Riskregister!$E$7="",0,COUNTIF(BH$4:BH$53,"&lt;"&amp;Z98)*IF(AA98&lt;0.5,Riskregister!$K$7+(Riskregister!$L$7-Riskregister!$K$7)*SQRT(AA98/2),Riskregister!$L$7-(Riskregister!$L$7-Riskregister!$K$7)*SQRT((1-AA98)/2)))</f>
        <v>209017.50578749704</v>
      </c>
      <c r="AC98" s="28">
        <f t="shared" ca="1" si="53"/>
        <v>0.11517823006781647</v>
      </c>
      <c r="AD98" s="28">
        <f t="shared" ca="1" si="53"/>
        <v>0.97761067135627389</v>
      </c>
      <c r="AE98" s="28">
        <f ca="1">IF(Riskregister!$E$8="",0,COUNTIF(BI$4:BI$53,"&lt;"&amp;AC98)*IF(AD98&lt;0.5,Riskregister!$K$8+(Riskregister!$L$8-Riskregister!$K$8)*SQRT(AD98/2),Riskregister!$L$8-(Riskregister!$L$8-Riskregister!$K$8)*SQRT((1-AD98)/2)))</f>
        <v>0</v>
      </c>
      <c r="AF98" s="28">
        <f t="shared" ca="1" si="54"/>
        <v>0.76336345687970786</v>
      </c>
      <c r="AG98" s="28">
        <f t="shared" ca="1" si="54"/>
        <v>0.67058861733363884</v>
      </c>
      <c r="AH98" s="28">
        <f>IF(Riskregister!$E$9="",0,COUNTIF(BJ$4:BJ$53,"&lt;"&amp;AF98)*IF(AG98&lt;0.5,Riskregister!$K$9+(Riskregister!$L$9-Riskregister!$K$9)*SQRT(AG98/2),Riskregister!$L$9-(Riskregister!$L$9-Riskregister!$K$9)*SQRT((1-AG98)/2)))</f>
        <v>0</v>
      </c>
      <c r="AI98" s="28">
        <f t="shared" ca="1" si="55"/>
        <v>0.2685255607264736</v>
      </c>
      <c r="AJ98" s="28">
        <f t="shared" ca="1" si="55"/>
        <v>0.72253644335476697</v>
      </c>
      <c r="AK98" s="28">
        <f>IF(Riskregister!$E$10="",0,COUNTIF(BK$4:BK$53,"&lt;"&amp;AI98)*IF(AJ98&lt;0.5,Riskregister!$K$10+(Riskregister!$L$10-Riskregister!$K$10)*SQRT(AJ98/2),Riskregister!$L$10-(Riskregister!$L$10-Riskregister!$K$10)*SQRT((1-AJ98)/2)))</f>
        <v>0</v>
      </c>
      <c r="AL98" s="28">
        <f t="shared" ca="1" si="56"/>
        <v>0.3059589713171581</v>
      </c>
      <c r="AM98" s="28">
        <f t="shared" ca="1" si="56"/>
        <v>9.4860831243397836E-2</v>
      </c>
      <c r="AN98" s="28">
        <f>IF(Riskregister!$E$11="",0,COUNTIF(BL$4:BL$53,"&lt;"&amp;AL98)*IF(AM98&lt;0.5,Riskregister!$K$11+(Riskregister!$L$11-Riskregister!$K$11)*SQRT(AM98/2),Riskregister!$L$11-(Riskregister!$L$11-Riskregister!$K$11)*SQRT((1-AM98)/2)))</f>
        <v>0</v>
      </c>
      <c r="AO98" s="28">
        <f t="shared" ca="1" si="57"/>
        <v>0.5772327227388202</v>
      </c>
      <c r="AP98" s="28">
        <f t="shared" ca="1" si="57"/>
        <v>0.92699934059507683</v>
      </c>
      <c r="AQ98" s="28">
        <f>IF(Riskregister!$E$12="",0,COUNTIF(BM$4:BM$53,"&lt;"&amp;AO98)*IF(AP98&lt;0.5,Riskregister!$K$12+(Riskregister!$L$12-Riskregister!$K$12)*SQRT(AP98/2),Riskregister!$L$12-(Riskregister!$L$12-Riskregister!$K$12)*SQRT((1-AP98)/2)))</f>
        <v>0</v>
      </c>
      <c r="AR98" s="28">
        <f t="shared" ca="1" si="58"/>
        <v>0.71681774894578798</v>
      </c>
      <c r="AS98" s="28">
        <f t="shared" ca="1" si="58"/>
        <v>0.72870833539640256</v>
      </c>
      <c r="AT98" s="28">
        <f>IF(Riskregister!$E$13="",0,COUNTIF(BN$4:BN$53,"&lt;"&amp;AR98)*IF(AS98&lt;0.5,Riskregister!$K$13+(Riskregister!$L$13-Riskregister!$K$13)*SQRT(AS98/2),Riskregister!$L$13-(Riskregister!$L$13-Riskregister!$K$13)*SQRT((1-AS98)/2)))</f>
        <v>0</v>
      </c>
      <c r="AU98" s="28">
        <f t="shared" ca="1" si="59"/>
        <v>0.19564985688929126</v>
      </c>
      <c r="AV98" s="28">
        <f t="shared" ca="1" si="59"/>
        <v>0.4364375139079546</v>
      </c>
      <c r="AW98" s="28">
        <f>IF(Riskregister!$E$14="",0,COUNTIF(BO$4:BO$53,"&lt;"&amp;AU98)*IF(AV98&lt;0.5,Riskregister!$K$14+(Riskregister!$L$14-Riskregister!$K$14)*SQRT(AV98/2),Riskregister!$L$14-(Riskregister!$L$14-Riskregister!$K$14)*SQRT((1-AV98)/2)))</f>
        <v>0</v>
      </c>
      <c r="AX98" s="28">
        <f t="shared" ca="1" si="60"/>
        <v>0.87575909051097833</v>
      </c>
      <c r="AY98" s="28">
        <f t="shared" ca="1" si="60"/>
        <v>0.56403446850413441</v>
      </c>
      <c r="AZ98" s="28">
        <f>IF(Riskregister!$E$15="",0,COUNTIF(BP$4:BP$53,"&lt;"&amp;AX98)*IF(AY98&lt;0.5,Riskregister!$K$15+(Riskregister!$L$15-Riskregister!$K$15)*SQRT(AY98/2),Riskregister!$L$15-(Riskregister!$L$15-Riskregister!$K$15)*SQRT((1-AY98)/2)))</f>
        <v>0</v>
      </c>
      <c r="BA98" s="28">
        <f t="shared" ca="1" si="61"/>
        <v>0.48664591399106938</v>
      </c>
      <c r="BB98" s="28">
        <f t="shared" ca="1" si="61"/>
        <v>0.83419843526427162</v>
      </c>
      <c r="BC98" s="28">
        <f>IF(Riskregister!$E$16="",0,COUNTIF(BQ$4:BQ$53,"&lt;"&amp;BA98)*IF(BB98&lt;0.5,Riskregister!$K$16+(Riskregister!$L$16-Riskregister!$K$16)*SQRT(BB98/2),Riskregister!$L$16-(Riskregister!$L$16-Riskregister!$K$16)*SQRT((1-BB98)/2)))</f>
        <v>0</v>
      </c>
      <c r="BD98" s="28">
        <f t="shared" ca="1" si="49"/>
        <v>1735136.8045234559</v>
      </c>
    </row>
    <row r="99" spans="20:56" x14ac:dyDescent="0.35">
      <c r="T99" s="28">
        <f t="shared" ca="1" si="50"/>
        <v>0.85752548777542914</v>
      </c>
      <c r="U99" s="28">
        <f t="shared" ca="1" si="50"/>
        <v>0.49502936643868645</v>
      </c>
      <c r="V99" s="28">
        <f ca="1">IF(Riskregister!$E$5="",0,COUNTIF(BF$4:BF$53,"&lt;"&amp;T99)*IF(U99&lt;0.5,Riskregister!$K$5+(Riskregister!$L$5-Riskregister!$K$5)*SQRT(U99/2),Riskregister!$L$5-(Riskregister!$L$5-Riskregister!$K$5)*SQRT((1-U99)/2)))</f>
        <v>373878.8139863105</v>
      </c>
      <c r="W99" s="28">
        <f t="shared" ca="1" si="51"/>
        <v>1.0269714147520204E-2</v>
      </c>
      <c r="X99" s="28">
        <f t="shared" ca="1" si="51"/>
        <v>0.30779255812692341</v>
      </c>
      <c r="Y99" s="28">
        <f ca="1">IF(Riskregister!$E$6="",0,COUNTIF(BG$4:BG$53,"&lt;"&amp;W99)*IF(X99&lt;0.5,Riskregister!$K$6+(Riskregister!$L$6-Riskregister!$K$6)*SQRT(X99/2),Riskregister!$L$6-(Riskregister!$L$6-Riskregister!$K$6)*SQRT((1-X99)/2)))</f>
        <v>0</v>
      </c>
      <c r="Z99" s="28">
        <f t="shared" ca="1" si="52"/>
        <v>7.0585307059627955E-2</v>
      </c>
      <c r="AA99" s="28">
        <f t="shared" ca="1" si="52"/>
        <v>0.20425633185836745</v>
      </c>
      <c r="AB99" s="28">
        <f ca="1">IF(Riskregister!$E$7="",0,COUNTIF(BH$4:BH$53,"&lt;"&amp;Z99)*IF(AA99&lt;0.5,Riskregister!$K$7+(Riskregister!$L$7-Riskregister!$K$7)*SQRT(AA99/2),Riskregister!$L$7-(Riskregister!$L$7-Riskregister!$K$7)*SQRT((1-AA99)/2)))</f>
        <v>0</v>
      </c>
      <c r="AC99" s="28">
        <f t="shared" ca="1" si="53"/>
        <v>0.34002822217815964</v>
      </c>
      <c r="AD99" s="28">
        <f t="shared" ca="1" si="53"/>
        <v>0.56878782199237199</v>
      </c>
      <c r="AE99" s="28">
        <f ca="1">IF(Riskregister!$E$8="",0,COUNTIF(BI$4:BI$53,"&lt;"&amp;AC99)*IF(AD99&lt;0.5,Riskregister!$K$8+(Riskregister!$L$8-Riskregister!$K$8)*SQRT(AD99/2),Riskregister!$L$8-(Riskregister!$L$8-Riskregister!$K$8)*SQRT((1-AD99)/2)))</f>
        <v>0</v>
      </c>
      <c r="AF99" s="28">
        <f t="shared" ca="1" si="54"/>
        <v>0.83720990169988918</v>
      </c>
      <c r="AG99" s="28">
        <f t="shared" ca="1" si="54"/>
        <v>0.49387419372417285</v>
      </c>
      <c r="AH99" s="28">
        <f>IF(Riskregister!$E$9="",0,COUNTIF(BJ$4:BJ$53,"&lt;"&amp;AF99)*IF(AG99&lt;0.5,Riskregister!$K$9+(Riskregister!$L$9-Riskregister!$K$9)*SQRT(AG99/2),Riskregister!$L$9-(Riskregister!$L$9-Riskregister!$K$9)*SQRT((1-AG99)/2)))</f>
        <v>0</v>
      </c>
      <c r="AI99" s="28">
        <f t="shared" ca="1" si="55"/>
        <v>0.92995534690275639</v>
      </c>
      <c r="AJ99" s="28">
        <f t="shared" ca="1" si="55"/>
        <v>0.52065520465315829</v>
      </c>
      <c r="AK99" s="28">
        <f>IF(Riskregister!$E$10="",0,COUNTIF(BK$4:BK$53,"&lt;"&amp;AI99)*IF(AJ99&lt;0.5,Riskregister!$K$10+(Riskregister!$L$10-Riskregister!$K$10)*SQRT(AJ99/2),Riskregister!$L$10-(Riskregister!$L$10-Riskregister!$K$10)*SQRT((1-AJ99)/2)))</f>
        <v>0</v>
      </c>
      <c r="AL99" s="28">
        <f t="shared" ca="1" si="56"/>
        <v>0.79242100350723721</v>
      </c>
      <c r="AM99" s="28">
        <f t="shared" ca="1" si="56"/>
        <v>0.56684318693058955</v>
      </c>
      <c r="AN99" s="28">
        <f>IF(Riskregister!$E$11="",0,COUNTIF(BL$4:BL$53,"&lt;"&amp;AL99)*IF(AM99&lt;0.5,Riskregister!$K$11+(Riskregister!$L$11-Riskregister!$K$11)*SQRT(AM99/2),Riskregister!$L$11-(Riskregister!$L$11-Riskregister!$K$11)*SQRT((1-AM99)/2)))</f>
        <v>0</v>
      </c>
      <c r="AO99" s="28">
        <f t="shared" ca="1" si="57"/>
        <v>0.49767211014514634</v>
      </c>
      <c r="AP99" s="28">
        <f t="shared" ca="1" si="57"/>
        <v>0.17568740379760295</v>
      </c>
      <c r="AQ99" s="28">
        <f>IF(Riskregister!$E$12="",0,COUNTIF(BM$4:BM$53,"&lt;"&amp;AO99)*IF(AP99&lt;0.5,Riskregister!$K$12+(Riskregister!$L$12-Riskregister!$K$12)*SQRT(AP99/2),Riskregister!$L$12-(Riskregister!$L$12-Riskregister!$K$12)*SQRT((1-AP99)/2)))</f>
        <v>0</v>
      </c>
      <c r="AR99" s="28">
        <f t="shared" ca="1" si="58"/>
        <v>8.950832625779348E-2</v>
      </c>
      <c r="AS99" s="28">
        <f t="shared" ca="1" si="58"/>
        <v>0.74897505246948759</v>
      </c>
      <c r="AT99" s="28">
        <f>IF(Riskregister!$E$13="",0,COUNTIF(BN$4:BN$53,"&lt;"&amp;AR99)*IF(AS99&lt;0.5,Riskregister!$K$13+(Riskregister!$L$13-Riskregister!$K$13)*SQRT(AS99/2),Riskregister!$L$13-(Riskregister!$L$13-Riskregister!$K$13)*SQRT((1-AS99)/2)))</f>
        <v>0</v>
      </c>
      <c r="AU99" s="28">
        <f t="shared" ca="1" si="59"/>
        <v>2.8760922845020187E-2</v>
      </c>
      <c r="AV99" s="28">
        <f t="shared" ca="1" si="59"/>
        <v>0.86340591910424291</v>
      </c>
      <c r="AW99" s="28">
        <f>IF(Riskregister!$E$14="",0,COUNTIF(BO$4:BO$53,"&lt;"&amp;AU99)*IF(AV99&lt;0.5,Riskregister!$K$14+(Riskregister!$L$14-Riskregister!$K$14)*SQRT(AV99/2),Riskregister!$L$14-(Riskregister!$L$14-Riskregister!$K$14)*SQRT((1-AV99)/2)))</f>
        <v>0</v>
      </c>
      <c r="AX99" s="28">
        <f t="shared" ca="1" si="60"/>
        <v>0.46290078688367275</v>
      </c>
      <c r="AY99" s="28">
        <f t="shared" ca="1" si="60"/>
        <v>0.34960151098164705</v>
      </c>
      <c r="AZ99" s="28">
        <f>IF(Riskregister!$E$15="",0,COUNTIF(BP$4:BP$53,"&lt;"&amp;AX99)*IF(AY99&lt;0.5,Riskregister!$K$15+(Riskregister!$L$15-Riskregister!$K$15)*SQRT(AY99/2),Riskregister!$L$15-(Riskregister!$L$15-Riskregister!$K$15)*SQRT((1-AY99)/2)))</f>
        <v>0</v>
      </c>
      <c r="BA99" s="28">
        <f t="shared" ca="1" si="61"/>
        <v>0.70300014510039843</v>
      </c>
      <c r="BB99" s="28">
        <f t="shared" ca="1" si="61"/>
        <v>0.48232441634678935</v>
      </c>
      <c r="BC99" s="28">
        <f>IF(Riskregister!$E$16="",0,COUNTIF(BQ$4:BQ$53,"&lt;"&amp;BA99)*IF(BB99&lt;0.5,Riskregister!$K$16+(Riskregister!$L$16-Riskregister!$K$16)*SQRT(BB99/2),Riskregister!$L$16-(Riskregister!$L$16-Riskregister!$K$16)*SQRT((1-BB99)/2)))</f>
        <v>0</v>
      </c>
      <c r="BD99" s="28">
        <f t="shared" ca="1" si="49"/>
        <v>373878.8139863105</v>
      </c>
    </row>
    <row r="100" spans="20:56" x14ac:dyDescent="0.35">
      <c r="T100" s="28">
        <f t="shared" ca="1" si="50"/>
        <v>0.34412632275086219</v>
      </c>
      <c r="U100" s="28">
        <f t="shared" ca="1" si="50"/>
        <v>0.60940712681242537</v>
      </c>
      <c r="V100" s="28">
        <f ca="1">IF(Riskregister!$E$5="",0,COUNTIF(BF$4:BF$53,"&lt;"&amp;T100)*IF(U100&lt;0.5,Riskregister!$K$5+(Riskregister!$L$5-Riskregister!$K$5)*SQRT(U100/2),Riskregister!$L$5-(Riskregister!$L$5-Riskregister!$K$5)*SQRT((1-U100)/2)))</f>
        <v>0</v>
      </c>
      <c r="W100" s="28">
        <f t="shared" ca="1" si="51"/>
        <v>0.24664863124131708</v>
      </c>
      <c r="X100" s="28">
        <f t="shared" ca="1" si="51"/>
        <v>0.94935826522536126</v>
      </c>
      <c r="Y100" s="28">
        <f ca="1">IF(Riskregister!$E$6="",0,COUNTIF(BG$4:BG$53,"&lt;"&amp;W100)*IF(X100&lt;0.5,Riskregister!$K$6+(Riskregister!$L$6-Riskregister!$K$6)*SQRT(X100/2),Riskregister!$L$6-(Riskregister!$L$6-Riskregister!$K$6)*SQRT((1-X100)/2)))</f>
        <v>0</v>
      </c>
      <c r="Z100" s="28">
        <f t="shared" ca="1" si="52"/>
        <v>9.9654167781075054E-2</v>
      </c>
      <c r="AA100" s="28">
        <f t="shared" ca="1" si="52"/>
        <v>0.52346318259456048</v>
      </c>
      <c r="AB100" s="28">
        <f ca="1">IF(Riskregister!$E$7="",0,COUNTIF(BH$4:BH$53,"&lt;"&amp;Z100)*IF(AA100&lt;0.5,Riskregister!$K$7+(Riskregister!$L$7-Riskregister!$K$7)*SQRT(AA100/2),Riskregister!$L$7-(Riskregister!$L$7-Riskregister!$K$7)*SQRT((1-AA100)/2)))</f>
        <v>0</v>
      </c>
      <c r="AC100" s="28">
        <f t="shared" ca="1" si="53"/>
        <v>6.5227369348665132E-2</v>
      </c>
      <c r="AD100" s="28">
        <f t="shared" ca="1" si="53"/>
        <v>0.37352957379479701</v>
      </c>
      <c r="AE100" s="28">
        <f ca="1">IF(Riskregister!$E$8="",0,COUNTIF(BI$4:BI$53,"&lt;"&amp;AC100)*IF(AD100&lt;0.5,Riskregister!$K$8+(Riskregister!$L$8-Riskregister!$K$8)*SQRT(AD100/2),Riskregister!$L$8-(Riskregister!$L$8-Riskregister!$K$8)*SQRT((1-AD100)/2)))</f>
        <v>0</v>
      </c>
      <c r="AF100" s="28">
        <f t="shared" ca="1" si="54"/>
        <v>0.93215804966546933</v>
      </c>
      <c r="AG100" s="28">
        <f t="shared" ca="1" si="54"/>
        <v>0.62433598295322534</v>
      </c>
      <c r="AH100" s="28">
        <f>IF(Riskregister!$E$9="",0,COUNTIF(BJ$4:BJ$53,"&lt;"&amp;AF100)*IF(AG100&lt;0.5,Riskregister!$K$9+(Riskregister!$L$9-Riskregister!$K$9)*SQRT(AG100/2),Riskregister!$L$9-(Riskregister!$L$9-Riskregister!$K$9)*SQRT((1-AG100)/2)))</f>
        <v>0</v>
      </c>
      <c r="AI100" s="28">
        <f t="shared" ca="1" si="55"/>
        <v>0.17058660386486568</v>
      </c>
      <c r="AJ100" s="28">
        <f t="shared" ca="1" si="55"/>
        <v>0.85921912720215354</v>
      </c>
      <c r="AK100" s="28">
        <f>IF(Riskregister!$E$10="",0,COUNTIF(BK$4:BK$53,"&lt;"&amp;AI100)*IF(AJ100&lt;0.5,Riskregister!$K$10+(Riskregister!$L$10-Riskregister!$K$10)*SQRT(AJ100/2),Riskregister!$L$10-(Riskregister!$L$10-Riskregister!$K$10)*SQRT((1-AJ100)/2)))</f>
        <v>0</v>
      </c>
      <c r="AL100" s="28">
        <f t="shared" ca="1" si="56"/>
        <v>0.70690515072990312</v>
      </c>
      <c r="AM100" s="28">
        <f t="shared" ca="1" si="56"/>
        <v>0.40372808983875608</v>
      </c>
      <c r="AN100" s="28">
        <f>IF(Riskregister!$E$11="",0,COUNTIF(BL$4:BL$53,"&lt;"&amp;AL100)*IF(AM100&lt;0.5,Riskregister!$K$11+(Riskregister!$L$11-Riskregister!$K$11)*SQRT(AM100/2),Riskregister!$L$11-(Riskregister!$L$11-Riskregister!$K$11)*SQRT((1-AM100)/2)))</f>
        <v>0</v>
      </c>
      <c r="AO100" s="28">
        <f t="shared" ca="1" si="57"/>
        <v>0.21189495415587833</v>
      </c>
      <c r="AP100" s="28">
        <f t="shared" ca="1" si="57"/>
        <v>0.69599996657408514</v>
      </c>
      <c r="AQ100" s="28">
        <f>IF(Riskregister!$E$12="",0,COUNTIF(BM$4:BM$53,"&lt;"&amp;AO100)*IF(AP100&lt;0.5,Riskregister!$K$12+(Riskregister!$L$12-Riskregister!$K$12)*SQRT(AP100/2),Riskregister!$L$12-(Riskregister!$L$12-Riskregister!$K$12)*SQRT((1-AP100)/2)))</f>
        <v>0</v>
      </c>
      <c r="AR100" s="28">
        <f t="shared" ca="1" si="58"/>
        <v>0.79639440872836353</v>
      </c>
      <c r="AS100" s="28">
        <f t="shared" ca="1" si="58"/>
        <v>0.99422403756283551</v>
      </c>
      <c r="AT100" s="28">
        <f>IF(Riskregister!$E$13="",0,COUNTIF(BN$4:BN$53,"&lt;"&amp;AR100)*IF(AS100&lt;0.5,Riskregister!$K$13+(Riskregister!$L$13-Riskregister!$K$13)*SQRT(AS100/2),Riskregister!$L$13-(Riskregister!$L$13-Riskregister!$K$13)*SQRT((1-AS100)/2)))</f>
        <v>0</v>
      </c>
      <c r="AU100" s="28">
        <f t="shared" ca="1" si="59"/>
        <v>0.86105014462181939</v>
      </c>
      <c r="AV100" s="28">
        <f t="shared" ca="1" si="59"/>
        <v>0.86898875629846195</v>
      </c>
      <c r="AW100" s="28">
        <f>IF(Riskregister!$E$14="",0,COUNTIF(BO$4:BO$53,"&lt;"&amp;AU100)*IF(AV100&lt;0.5,Riskregister!$K$14+(Riskregister!$L$14-Riskregister!$K$14)*SQRT(AV100/2),Riskregister!$L$14-(Riskregister!$L$14-Riskregister!$K$14)*SQRT((1-AV100)/2)))</f>
        <v>0</v>
      </c>
      <c r="AX100" s="28">
        <f t="shared" ca="1" si="60"/>
        <v>5.5861054805597998E-2</v>
      </c>
      <c r="AY100" s="28">
        <f t="shared" ca="1" si="60"/>
        <v>0.86244620883811074</v>
      </c>
      <c r="AZ100" s="28">
        <f>IF(Riskregister!$E$15="",0,COUNTIF(BP$4:BP$53,"&lt;"&amp;AX100)*IF(AY100&lt;0.5,Riskregister!$K$15+(Riskregister!$L$15-Riskregister!$K$15)*SQRT(AY100/2),Riskregister!$L$15-(Riskregister!$L$15-Riskregister!$K$15)*SQRT((1-AY100)/2)))</f>
        <v>0</v>
      </c>
      <c r="BA100" s="28">
        <f t="shared" ca="1" si="61"/>
        <v>0.48589117687745798</v>
      </c>
      <c r="BB100" s="28">
        <f t="shared" ca="1" si="61"/>
        <v>2.8042240161405885E-2</v>
      </c>
      <c r="BC100" s="28">
        <f>IF(Riskregister!$E$16="",0,COUNTIF(BQ$4:BQ$53,"&lt;"&amp;BA100)*IF(BB100&lt;0.5,Riskregister!$K$16+(Riskregister!$L$16-Riskregister!$K$16)*SQRT(BB100/2),Riskregister!$L$16-(Riskregister!$L$16-Riskregister!$K$16)*SQRT((1-BB100)/2)))</f>
        <v>0</v>
      </c>
      <c r="BD100" s="28">
        <f t="shared" ca="1" si="49"/>
        <v>0</v>
      </c>
    </row>
    <row r="101" spans="20:56" x14ac:dyDescent="0.35">
      <c r="T101" s="28">
        <f t="shared" ca="1" si="50"/>
        <v>0.13888228871383235</v>
      </c>
      <c r="U101" s="28">
        <f t="shared" ca="1" si="50"/>
        <v>0.61251162679108651</v>
      </c>
      <c r="V101" s="28">
        <f ca="1">IF(Riskregister!$E$5="",0,COUNTIF(BF$4:BF$53,"&lt;"&amp;T101)*IF(U101&lt;0.5,Riskregister!$K$5+(Riskregister!$L$5-Riskregister!$K$5)*SQRT(U101/2),Riskregister!$L$5-(Riskregister!$L$5-Riskregister!$K$5)*SQRT((1-U101)/2)))</f>
        <v>0</v>
      </c>
      <c r="W101" s="28">
        <f t="shared" ca="1" si="51"/>
        <v>0.65605496433523347</v>
      </c>
      <c r="X101" s="28">
        <f t="shared" ca="1" si="51"/>
        <v>3.7477738853149312E-2</v>
      </c>
      <c r="Y101" s="28">
        <f ca="1">IF(Riskregister!$E$6="",0,COUNTIF(BG$4:BG$53,"&lt;"&amp;W101)*IF(X101&lt;0.5,Riskregister!$K$6+(Riskregister!$L$6-Riskregister!$K$6)*SQRT(X101/2),Riskregister!$L$6-(Riskregister!$L$6-Riskregister!$K$6)*SQRT((1-X101)/2)))</f>
        <v>446401.98242323834</v>
      </c>
      <c r="Z101" s="28">
        <f t="shared" ca="1" si="52"/>
        <v>0.7873750376035259</v>
      </c>
      <c r="AA101" s="28">
        <f t="shared" ca="1" si="52"/>
        <v>0.88576838456632856</v>
      </c>
      <c r="AB101" s="28">
        <f ca="1">IF(Riskregister!$E$7="",0,COUNTIF(BH$4:BH$53,"&lt;"&amp;Z101)*IF(AA101&lt;0.5,Riskregister!$K$7+(Riskregister!$L$7-Riskregister!$K$7)*SQRT(AA101/2),Riskregister!$L$7-(Riskregister!$L$7-Riskregister!$K$7)*SQRT((1-AA101)/2)))</f>
        <v>316353.8019673794</v>
      </c>
      <c r="AC101" s="28">
        <f t="shared" ca="1" si="53"/>
        <v>0.93697262291504857</v>
      </c>
      <c r="AD101" s="28">
        <f t="shared" ca="1" si="53"/>
        <v>0.5395586270373135</v>
      </c>
      <c r="AE101" s="28">
        <f ca="1">IF(Riskregister!$E$8="",0,COUNTIF(BI$4:BI$53,"&lt;"&amp;AC101)*IF(AD101&lt;0.5,Riskregister!$K$8+(Riskregister!$L$8-Riskregister!$K$8)*SQRT(AD101/2),Riskregister!$L$8-(Riskregister!$L$8-Riskregister!$K$8)*SQRT((1-AD101)/2)))</f>
        <v>0</v>
      </c>
      <c r="AF101" s="28">
        <f t="shared" ca="1" si="54"/>
        <v>6.2197071071916854E-2</v>
      </c>
      <c r="AG101" s="28">
        <f t="shared" ca="1" si="54"/>
        <v>0.76927398084212018</v>
      </c>
      <c r="AH101" s="28">
        <f>IF(Riskregister!$E$9="",0,COUNTIF(BJ$4:BJ$53,"&lt;"&amp;AF101)*IF(AG101&lt;0.5,Riskregister!$K$9+(Riskregister!$L$9-Riskregister!$K$9)*SQRT(AG101/2),Riskregister!$L$9-(Riskregister!$L$9-Riskregister!$K$9)*SQRT((1-AG101)/2)))</f>
        <v>0</v>
      </c>
      <c r="AI101" s="28">
        <f t="shared" ca="1" si="55"/>
        <v>0.63584786225138723</v>
      </c>
      <c r="AJ101" s="28">
        <f t="shared" ca="1" si="55"/>
        <v>0.28120973406332861</v>
      </c>
      <c r="AK101" s="28">
        <f>IF(Riskregister!$E$10="",0,COUNTIF(BK$4:BK$53,"&lt;"&amp;AI101)*IF(AJ101&lt;0.5,Riskregister!$K$10+(Riskregister!$L$10-Riskregister!$K$10)*SQRT(AJ101/2),Riskregister!$L$10-(Riskregister!$L$10-Riskregister!$K$10)*SQRT((1-AJ101)/2)))</f>
        <v>0</v>
      </c>
      <c r="AL101" s="28">
        <f t="shared" ca="1" si="56"/>
        <v>0.21091044784462631</v>
      </c>
      <c r="AM101" s="28">
        <f t="shared" ca="1" si="56"/>
        <v>0.38041516395009189</v>
      </c>
      <c r="AN101" s="28">
        <f>IF(Riskregister!$E$11="",0,COUNTIF(BL$4:BL$53,"&lt;"&amp;AL101)*IF(AM101&lt;0.5,Riskregister!$K$11+(Riskregister!$L$11-Riskregister!$K$11)*SQRT(AM101/2),Riskregister!$L$11-(Riskregister!$L$11-Riskregister!$K$11)*SQRT((1-AM101)/2)))</f>
        <v>0</v>
      </c>
      <c r="AO101" s="28">
        <f t="shared" ca="1" si="57"/>
        <v>9.4794466293334212E-2</v>
      </c>
      <c r="AP101" s="28">
        <f t="shared" ca="1" si="57"/>
        <v>3.359609793838203E-4</v>
      </c>
      <c r="AQ101" s="28">
        <f>IF(Riskregister!$E$12="",0,COUNTIF(BM$4:BM$53,"&lt;"&amp;AO101)*IF(AP101&lt;0.5,Riskregister!$K$12+(Riskregister!$L$12-Riskregister!$K$12)*SQRT(AP101/2),Riskregister!$L$12-(Riskregister!$L$12-Riskregister!$K$12)*SQRT((1-AP101)/2)))</f>
        <v>0</v>
      </c>
      <c r="AR101" s="28">
        <f t="shared" ca="1" si="58"/>
        <v>0.52685547618963313</v>
      </c>
      <c r="AS101" s="28">
        <f t="shared" ca="1" si="58"/>
        <v>0.10989518715835611</v>
      </c>
      <c r="AT101" s="28">
        <f>IF(Riskregister!$E$13="",0,COUNTIF(BN$4:BN$53,"&lt;"&amp;AR101)*IF(AS101&lt;0.5,Riskregister!$K$13+(Riskregister!$L$13-Riskregister!$K$13)*SQRT(AS101/2),Riskregister!$L$13-(Riskregister!$L$13-Riskregister!$K$13)*SQRT((1-AS101)/2)))</f>
        <v>0</v>
      </c>
      <c r="AU101" s="28">
        <f t="shared" ca="1" si="59"/>
        <v>0.48508883885776277</v>
      </c>
      <c r="AV101" s="28">
        <f t="shared" ca="1" si="59"/>
        <v>0.40911296239889139</v>
      </c>
      <c r="AW101" s="28">
        <f>IF(Riskregister!$E$14="",0,COUNTIF(BO$4:BO$53,"&lt;"&amp;AU101)*IF(AV101&lt;0.5,Riskregister!$K$14+(Riskregister!$L$14-Riskregister!$K$14)*SQRT(AV101/2),Riskregister!$L$14-(Riskregister!$L$14-Riskregister!$K$14)*SQRT((1-AV101)/2)))</f>
        <v>0</v>
      </c>
      <c r="AX101" s="28">
        <f t="shared" ca="1" si="60"/>
        <v>0.47766087058644746</v>
      </c>
      <c r="AY101" s="28">
        <f t="shared" ca="1" si="60"/>
        <v>0.74978192724443649</v>
      </c>
      <c r="AZ101" s="28">
        <f>IF(Riskregister!$E$15="",0,COUNTIF(BP$4:BP$53,"&lt;"&amp;AX101)*IF(AY101&lt;0.5,Riskregister!$K$15+(Riskregister!$L$15-Riskregister!$K$15)*SQRT(AY101/2),Riskregister!$L$15-(Riskregister!$L$15-Riskregister!$K$15)*SQRT((1-AY101)/2)))</f>
        <v>0</v>
      </c>
      <c r="BA101" s="28">
        <f t="shared" ca="1" si="61"/>
        <v>0.46599015938251287</v>
      </c>
      <c r="BB101" s="28">
        <f t="shared" ca="1" si="61"/>
        <v>0.92908938820919529</v>
      </c>
      <c r="BC101" s="28">
        <f>IF(Riskregister!$E$16="",0,COUNTIF(BQ$4:BQ$53,"&lt;"&amp;BA101)*IF(BB101&lt;0.5,Riskregister!$K$16+(Riskregister!$L$16-Riskregister!$K$16)*SQRT(BB101/2),Riskregister!$L$16-(Riskregister!$L$16-Riskregister!$K$16)*SQRT((1-BB101)/2)))</f>
        <v>0</v>
      </c>
      <c r="BD101" s="28">
        <f t="shared" ca="1" si="49"/>
        <v>762755.78439061774</v>
      </c>
    </row>
    <row r="102" spans="20:56" x14ac:dyDescent="0.35">
      <c r="T102" s="28">
        <f t="shared" ca="1" si="50"/>
        <v>0.49489448570989925</v>
      </c>
      <c r="U102" s="28">
        <f t="shared" ca="1" si="50"/>
        <v>0.21098872854449513</v>
      </c>
      <c r="V102" s="28">
        <f ca="1">IF(Riskregister!$E$5="",0,COUNTIF(BF$4:BF$53,"&lt;"&amp;T102)*IF(U102&lt;0.5,Riskregister!$K$5+(Riskregister!$L$5-Riskregister!$K$5)*SQRT(U102/2),Riskregister!$L$5-(Riskregister!$L$5-Riskregister!$K$5)*SQRT((1-U102)/2)))</f>
        <v>0</v>
      </c>
      <c r="W102" s="28">
        <f t="shared" ca="1" si="51"/>
        <v>0.40558512295542759</v>
      </c>
      <c r="X102" s="28">
        <f t="shared" ca="1" si="51"/>
        <v>0.60910921381273309</v>
      </c>
      <c r="Y102" s="28">
        <f ca="1">IF(Riskregister!$E$6="",0,COUNTIF(BG$4:BG$53,"&lt;"&amp;W102)*IF(X102&lt;0.5,Riskregister!$K$6+(Riskregister!$L$6-Riskregister!$K$6)*SQRT(X102/2),Riskregister!$L$6-(Riskregister!$L$6-Riskregister!$K$6)*SQRT((1-X102)/2)))</f>
        <v>0</v>
      </c>
      <c r="Z102" s="28">
        <f t="shared" ca="1" si="52"/>
        <v>0.70275391828668621</v>
      </c>
      <c r="AA102" s="28">
        <f t="shared" ca="1" si="52"/>
        <v>0.71330571630170803</v>
      </c>
      <c r="AB102" s="28">
        <f ca="1">IF(Riskregister!$E$7="",0,COUNTIF(BH$4:BH$53,"&lt;"&amp;Z102)*IF(AA102&lt;0.5,Riskregister!$K$7+(Riskregister!$L$7-Riskregister!$K$7)*SQRT(AA102/2),Riskregister!$L$7-(Riskregister!$L$7-Riskregister!$K$7)*SQRT((1-AA102)/2)))</f>
        <v>0</v>
      </c>
      <c r="AC102" s="28">
        <f t="shared" ca="1" si="53"/>
        <v>0.18342011027008043</v>
      </c>
      <c r="AD102" s="28">
        <f t="shared" ca="1" si="53"/>
        <v>7.5691663694555933E-3</v>
      </c>
      <c r="AE102" s="28">
        <f ca="1">IF(Riskregister!$E$8="",0,COUNTIF(BI$4:BI$53,"&lt;"&amp;AC102)*IF(AD102&lt;0.5,Riskregister!$K$8+(Riskregister!$L$8-Riskregister!$K$8)*SQRT(AD102/2),Riskregister!$L$8-(Riskregister!$L$8-Riskregister!$K$8)*SQRT((1-AD102)/2)))</f>
        <v>0</v>
      </c>
      <c r="AF102" s="28">
        <f t="shared" ca="1" si="54"/>
        <v>0.25799657740797877</v>
      </c>
      <c r="AG102" s="28">
        <f t="shared" ca="1" si="54"/>
        <v>0.34821113966275052</v>
      </c>
      <c r="AH102" s="28">
        <f>IF(Riskregister!$E$9="",0,COUNTIF(BJ$4:BJ$53,"&lt;"&amp;AF102)*IF(AG102&lt;0.5,Riskregister!$K$9+(Riskregister!$L$9-Riskregister!$K$9)*SQRT(AG102/2),Riskregister!$L$9-(Riskregister!$L$9-Riskregister!$K$9)*SQRT((1-AG102)/2)))</f>
        <v>0</v>
      </c>
      <c r="AI102" s="28">
        <f t="shared" ca="1" si="55"/>
        <v>0.38721322719463858</v>
      </c>
      <c r="AJ102" s="28">
        <f t="shared" ca="1" si="55"/>
        <v>0.60561718734193681</v>
      </c>
      <c r="AK102" s="28">
        <f>IF(Riskregister!$E$10="",0,COUNTIF(BK$4:BK$53,"&lt;"&amp;AI102)*IF(AJ102&lt;0.5,Riskregister!$K$10+(Riskregister!$L$10-Riskregister!$K$10)*SQRT(AJ102/2),Riskregister!$L$10-(Riskregister!$L$10-Riskregister!$K$10)*SQRT((1-AJ102)/2)))</f>
        <v>0</v>
      </c>
      <c r="AL102" s="28">
        <f t="shared" ca="1" si="56"/>
        <v>0.92976452893074379</v>
      </c>
      <c r="AM102" s="28">
        <f t="shared" ca="1" si="56"/>
        <v>0.64874288812120362</v>
      </c>
      <c r="AN102" s="28">
        <f>IF(Riskregister!$E$11="",0,COUNTIF(BL$4:BL$53,"&lt;"&amp;AL102)*IF(AM102&lt;0.5,Riskregister!$K$11+(Riskregister!$L$11-Riskregister!$K$11)*SQRT(AM102/2),Riskregister!$L$11-(Riskregister!$L$11-Riskregister!$K$11)*SQRT((1-AM102)/2)))</f>
        <v>0</v>
      </c>
      <c r="AO102" s="28">
        <f t="shared" ca="1" si="57"/>
        <v>0.76273976399686216</v>
      </c>
      <c r="AP102" s="28">
        <f t="shared" ca="1" si="57"/>
        <v>0.64051142981563369</v>
      </c>
      <c r="AQ102" s="28">
        <f>IF(Riskregister!$E$12="",0,COUNTIF(BM$4:BM$53,"&lt;"&amp;AO102)*IF(AP102&lt;0.5,Riskregister!$K$12+(Riskregister!$L$12-Riskregister!$K$12)*SQRT(AP102/2),Riskregister!$L$12-(Riskregister!$L$12-Riskregister!$K$12)*SQRT((1-AP102)/2)))</f>
        <v>0</v>
      </c>
      <c r="AR102" s="28">
        <f t="shared" ca="1" si="58"/>
        <v>0.50086625826825504</v>
      </c>
      <c r="AS102" s="28">
        <f t="shared" ca="1" si="58"/>
        <v>0.28485413436435159</v>
      </c>
      <c r="AT102" s="28">
        <f>IF(Riskregister!$E$13="",0,COUNTIF(BN$4:BN$53,"&lt;"&amp;AR102)*IF(AS102&lt;0.5,Riskregister!$K$13+(Riskregister!$L$13-Riskregister!$K$13)*SQRT(AS102/2),Riskregister!$L$13-(Riskregister!$L$13-Riskregister!$K$13)*SQRT((1-AS102)/2)))</f>
        <v>0</v>
      </c>
      <c r="AU102" s="28">
        <f t="shared" ca="1" si="59"/>
        <v>0.38508027190276517</v>
      </c>
      <c r="AV102" s="28">
        <f t="shared" ca="1" si="59"/>
        <v>0.57673762255448469</v>
      </c>
      <c r="AW102" s="28">
        <f>IF(Riskregister!$E$14="",0,COUNTIF(BO$4:BO$53,"&lt;"&amp;AU102)*IF(AV102&lt;0.5,Riskregister!$K$14+(Riskregister!$L$14-Riskregister!$K$14)*SQRT(AV102/2),Riskregister!$L$14-(Riskregister!$L$14-Riskregister!$K$14)*SQRT((1-AV102)/2)))</f>
        <v>0</v>
      </c>
      <c r="AX102" s="28">
        <f t="shared" ca="1" si="60"/>
        <v>0.16332574824857715</v>
      </c>
      <c r="AY102" s="28">
        <f t="shared" ca="1" si="60"/>
        <v>0.88683074268529793</v>
      </c>
      <c r="AZ102" s="28">
        <f>IF(Riskregister!$E$15="",0,COUNTIF(BP$4:BP$53,"&lt;"&amp;AX102)*IF(AY102&lt;0.5,Riskregister!$K$15+(Riskregister!$L$15-Riskregister!$K$15)*SQRT(AY102/2),Riskregister!$L$15-(Riskregister!$L$15-Riskregister!$K$15)*SQRT((1-AY102)/2)))</f>
        <v>0</v>
      </c>
      <c r="BA102" s="28">
        <f t="shared" ca="1" si="61"/>
        <v>0.3593328006186477</v>
      </c>
      <c r="BB102" s="28">
        <f t="shared" ca="1" si="61"/>
        <v>0.61768681650658719</v>
      </c>
      <c r="BC102" s="28">
        <f>IF(Riskregister!$E$16="",0,COUNTIF(BQ$4:BQ$53,"&lt;"&amp;BA102)*IF(BB102&lt;0.5,Riskregister!$K$16+(Riskregister!$L$16-Riskregister!$K$16)*SQRT(BB102/2),Riskregister!$L$16-(Riskregister!$L$16-Riskregister!$K$16)*SQRT((1-BB102)/2)))</f>
        <v>0</v>
      </c>
      <c r="BD102" s="28">
        <f t="shared" ca="1" si="49"/>
        <v>0</v>
      </c>
    </row>
    <row r="103" spans="20:56" x14ac:dyDescent="0.35">
      <c r="T103" s="28">
        <f t="shared" ca="1" si="50"/>
        <v>0.78987192372537174</v>
      </c>
      <c r="U103" s="28">
        <f t="shared" ca="1" si="50"/>
        <v>0.9797408651069297</v>
      </c>
      <c r="V103" s="28">
        <f ca="1">IF(Riskregister!$E$5="",0,COUNTIF(BF$4:BF$53,"&lt;"&amp;T103)*IF(U103&lt;0.5,Riskregister!$K$5+(Riskregister!$L$5-Riskregister!$K$5)*SQRT(U103/2),Riskregister!$L$5-(Riskregister!$L$5-Riskregister!$K$5)*SQRT((1-U103)/2)))</f>
        <v>554709.411486233</v>
      </c>
      <c r="W103" s="28">
        <f t="shared" ca="1" si="51"/>
        <v>0.7166784316009519</v>
      </c>
      <c r="X103" s="28">
        <f t="shared" ca="1" si="51"/>
        <v>0.21135954579163063</v>
      </c>
      <c r="Y103" s="28">
        <f ca="1">IF(Riskregister!$E$6="",0,COUNTIF(BG$4:BG$53,"&lt;"&amp;W103)*IF(X103&lt;0.5,Riskregister!$K$6+(Riskregister!$L$6-Riskregister!$K$6)*SQRT(X103/2),Riskregister!$L$6-(Riskregister!$L$6-Riskregister!$K$6)*SQRT((1-X103)/2)))</f>
        <v>785151.65912987175</v>
      </c>
      <c r="Z103" s="28">
        <f t="shared" ca="1" si="52"/>
        <v>0.90370940003305034</v>
      </c>
      <c r="AA103" s="28">
        <f t="shared" ca="1" si="52"/>
        <v>0.43931930922976858</v>
      </c>
      <c r="AB103" s="28">
        <f ca="1">IF(Riskregister!$E$7="",0,COUNTIF(BH$4:BH$53,"&lt;"&amp;Z103)*IF(AA103&lt;0.5,Riskregister!$K$7+(Riskregister!$L$7-Riskregister!$K$7)*SQRT(AA103/2),Riskregister!$L$7-(Riskregister!$L$7-Riskregister!$K$7)*SQRT((1-AA103)/2)))</f>
        <v>214037.5191543792</v>
      </c>
      <c r="AC103" s="28">
        <f t="shared" ca="1" si="53"/>
        <v>0.54670720893483415</v>
      </c>
      <c r="AD103" s="28">
        <f t="shared" ca="1" si="53"/>
        <v>0.78574585749921244</v>
      </c>
      <c r="AE103" s="28">
        <f ca="1">IF(Riskregister!$E$8="",0,COUNTIF(BI$4:BI$53,"&lt;"&amp;AC103)*IF(AD103&lt;0.5,Riskregister!$K$8+(Riskregister!$L$8-Riskregister!$K$8)*SQRT(AD103/2),Riskregister!$L$8-(Riskregister!$L$8-Riskregister!$K$8)*SQRT((1-AD103)/2)))</f>
        <v>0</v>
      </c>
      <c r="AF103" s="28">
        <f t="shared" ca="1" si="54"/>
        <v>0.66131001187368332</v>
      </c>
      <c r="AG103" s="28">
        <f t="shared" ca="1" si="54"/>
        <v>0.17604885968273298</v>
      </c>
      <c r="AH103" s="28">
        <f>IF(Riskregister!$E$9="",0,COUNTIF(BJ$4:BJ$53,"&lt;"&amp;AF103)*IF(AG103&lt;0.5,Riskregister!$K$9+(Riskregister!$L$9-Riskregister!$K$9)*SQRT(AG103/2),Riskregister!$L$9-(Riskregister!$L$9-Riskregister!$K$9)*SQRT((1-AG103)/2)))</f>
        <v>0</v>
      </c>
      <c r="AI103" s="28">
        <f t="shared" ca="1" si="55"/>
        <v>0.74924400475757014</v>
      </c>
      <c r="AJ103" s="28">
        <f t="shared" ca="1" si="55"/>
        <v>0.8330782941266015</v>
      </c>
      <c r="AK103" s="28">
        <f>IF(Riskregister!$E$10="",0,COUNTIF(BK$4:BK$53,"&lt;"&amp;AI103)*IF(AJ103&lt;0.5,Riskregister!$K$10+(Riskregister!$L$10-Riskregister!$K$10)*SQRT(AJ103/2),Riskregister!$L$10-(Riskregister!$L$10-Riskregister!$K$10)*SQRT((1-AJ103)/2)))</f>
        <v>0</v>
      </c>
      <c r="AL103" s="28">
        <f t="shared" ca="1" si="56"/>
        <v>0.43590229238305589</v>
      </c>
      <c r="AM103" s="28">
        <f t="shared" ca="1" si="56"/>
        <v>3.3695059561777319E-2</v>
      </c>
      <c r="AN103" s="28">
        <f>IF(Riskregister!$E$11="",0,COUNTIF(BL$4:BL$53,"&lt;"&amp;AL103)*IF(AM103&lt;0.5,Riskregister!$K$11+(Riskregister!$L$11-Riskregister!$K$11)*SQRT(AM103/2),Riskregister!$L$11-(Riskregister!$L$11-Riskregister!$K$11)*SQRT((1-AM103)/2)))</f>
        <v>0</v>
      </c>
      <c r="AO103" s="28">
        <f t="shared" ca="1" si="57"/>
        <v>0.28160796584776504</v>
      </c>
      <c r="AP103" s="28">
        <f t="shared" ca="1" si="57"/>
        <v>0.61742159198743907</v>
      </c>
      <c r="AQ103" s="28">
        <f>IF(Riskregister!$E$12="",0,COUNTIF(BM$4:BM$53,"&lt;"&amp;AO103)*IF(AP103&lt;0.5,Riskregister!$K$12+(Riskregister!$L$12-Riskregister!$K$12)*SQRT(AP103/2),Riskregister!$L$12-(Riskregister!$L$12-Riskregister!$K$12)*SQRT((1-AP103)/2)))</f>
        <v>0</v>
      </c>
      <c r="AR103" s="28">
        <f t="shared" ca="1" si="58"/>
        <v>0.96566344717682928</v>
      </c>
      <c r="AS103" s="28">
        <f t="shared" ca="1" si="58"/>
        <v>0.48317911439599082</v>
      </c>
      <c r="AT103" s="28">
        <f>IF(Riskregister!$E$13="",0,COUNTIF(BN$4:BN$53,"&lt;"&amp;AR103)*IF(AS103&lt;0.5,Riskregister!$K$13+(Riskregister!$L$13-Riskregister!$K$13)*SQRT(AS103/2),Riskregister!$L$13-(Riskregister!$L$13-Riskregister!$K$13)*SQRT((1-AS103)/2)))</f>
        <v>0</v>
      </c>
      <c r="AU103" s="28">
        <f t="shared" ca="1" si="59"/>
        <v>7.5861640498319227E-3</v>
      </c>
      <c r="AV103" s="28">
        <f t="shared" ca="1" si="59"/>
        <v>0.60076625983923193</v>
      </c>
      <c r="AW103" s="28">
        <f>IF(Riskregister!$E$14="",0,COUNTIF(BO$4:BO$53,"&lt;"&amp;AU103)*IF(AV103&lt;0.5,Riskregister!$K$14+(Riskregister!$L$14-Riskregister!$K$14)*SQRT(AV103/2),Riskregister!$L$14-(Riskregister!$L$14-Riskregister!$K$14)*SQRT((1-AV103)/2)))</f>
        <v>0</v>
      </c>
      <c r="AX103" s="28">
        <f t="shared" ca="1" si="60"/>
        <v>0.35970047522540383</v>
      </c>
      <c r="AY103" s="28">
        <f t="shared" ca="1" si="60"/>
        <v>0.20474609942734234</v>
      </c>
      <c r="AZ103" s="28">
        <f>IF(Riskregister!$E$15="",0,COUNTIF(BP$4:BP$53,"&lt;"&amp;AX103)*IF(AY103&lt;0.5,Riskregister!$K$15+(Riskregister!$L$15-Riskregister!$K$15)*SQRT(AY103/2),Riskregister!$L$15-(Riskregister!$L$15-Riskregister!$K$15)*SQRT((1-AY103)/2)))</f>
        <v>0</v>
      </c>
      <c r="BA103" s="28">
        <f t="shared" ca="1" si="61"/>
        <v>0.52720201039592784</v>
      </c>
      <c r="BB103" s="28">
        <f t="shared" ca="1" si="61"/>
        <v>0.58409936075931923</v>
      </c>
      <c r="BC103" s="28">
        <f>IF(Riskregister!$E$16="",0,COUNTIF(BQ$4:BQ$53,"&lt;"&amp;BA103)*IF(BB103&lt;0.5,Riskregister!$K$16+(Riskregister!$L$16-Riskregister!$K$16)*SQRT(BB103/2),Riskregister!$L$16-(Riskregister!$L$16-Riskregister!$K$16)*SQRT((1-BB103)/2)))</f>
        <v>0</v>
      </c>
      <c r="BD103" s="28">
        <f t="shared" ca="1" si="49"/>
        <v>1553898.5897704838</v>
      </c>
    </row>
    <row r="104" spans="20:56" x14ac:dyDescent="0.35">
      <c r="T104" s="28">
        <f t="shared" ref="T104:U123" ca="1" si="62">RAND()</f>
        <v>0.28537661701373274</v>
      </c>
      <c r="U104" s="28">
        <f t="shared" ca="1" si="62"/>
        <v>0.98978067140890624</v>
      </c>
      <c r="V104" s="28">
        <f ca="1">IF(Riskregister!$E$5="",0,COUNTIF(BF$4:BF$53,"&lt;"&amp;T104)*IF(U104&lt;0.5,Riskregister!$K$5+(Riskregister!$L$5-Riskregister!$K$5)*SQRT(U104/2),Riskregister!$L$5-(Riskregister!$L$5-Riskregister!$K$5)*SQRT((1-U104)/2)))</f>
        <v>0</v>
      </c>
      <c r="W104" s="28">
        <f t="shared" ref="W104:X123" ca="1" si="63">RAND()</f>
        <v>0.76809366007311974</v>
      </c>
      <c r="X104" s="28">
        <f t="shared" ca="1" si="63"/>
        <v>0.40406737258263636</v>
      </c>
      <c r="Y104" s="28">
        <f ca="1">IF(Riskregister!$E$6="",0,COUNTIF(BG$4:BG$53,"&lt;"&amp;W104)*IF(X104&lt;0.5,Riskregister!$K$6+(Riskregister!$L$6-Riskregister!$K$6)*SQRT(X104/2),Riskregister!$L$6-(Riskregister!$L$6-Riskregister!$K$6)*SQRT((1-X104)/2)))</f>
        <v>1009066.835053737</v>
      </c>
      <c r="Z104" s="28">
        <f t="shared" ref="Z104:AA123" ca="1" si="64">RAND()</f>
        <v>0.12432059438413734</v>
      </c>
      <c r="AA104" s="28">
        <f t="shared" ca="1" si="64"/>
        <v>0.69147715470038595</v>
      </c>
      <c r="AB104" s="28">
        <f ca="1">IF(Riskregister!$E$7="",0,COUNTIF(BH$4:BH$53,"&lt;"&amp;Z104)*IF(AA104&lt;0.5,Riskregister!$K$7+(Riskregister!$L$7-Riskregister!$K$7)*SQRT(AA104/2),Riskregister!$L$7-(Riskregister!$L$7-Riskregister!$K$7)*SQRT((1-AA104)/2)))</f>
        <v>0</v>
      </c>
      <c r="AC104" s="28">
        <f t="shared" ref="AC104:AD123" ca="1" si="65">RAND()</f>
        <v>0.11554459651424775</v>
      </c>
      <c r="AD104" s="28">
        <f t="shared" ca="1" si="65"/>
        <v>0.38660073448131949</v>
      </c>
      <c r="AE104" s="28">
        <f ca="1">IF(Riskregister!$E$8="",0,COUNTIF(BI$4:BI$53,"&lt;"&amp;AC104)*IF(AD104&lt;0.5,Riskregister!$K$8+(Riskregister!$L$8-Riskregister!$K$8)*SQRT(AD104/2),Riskregister!$L$8-(Riskregister!$L$8-Riskregister!$K$8)*SQRT((1-AD104)/2)))</f>
        <v>0</v>
      </c>
      <c r="AF104" s="28">
        <f t="shared" ref="AF104:AG123" ca="1" si="66">RAND()</f>
        <v>2.4806677536507449E-2</v>
      </c>
      <c r="AG104" s="28">
        <f t="shared" ca="1" si="66"/>
        <v>0.30836481719848996</v>
      </c>
      <c r="AH104" s="28">
        <f>IF(Riskregister!$E$9="",0,COUNTIF(BJ$4:BJ$53,"&lt;"&amp;AF104)*IF(AG104&lt;0.5,Riskregister!$K$9+(Riskregister!$L$9-Riskregister!$K$9)*SQRT(AG104/2),Riskregister!$L$9-(Riskregister!$L$9-Riskregister!$K$9)*SQRT((1-AG104)/2)))</f>
        <v>0</v>
      </c>
      <c r="AI104" s="28">
        <f t="shared" ref="AI104:AJ123" ca="1" si="67">RAND()</f>
        <v>0.12605303488637654</v>
      </c>
      <c r="AJ104" s="28">
        <f t="shared" ca="1" si="67"/>
        <v>0.83618186664106453</v>
      </c>
      <c r="AK104" s="28">
        <f>IF(Riskregister!$E$10="",0,COUNTIF(BK$4:BK$53,"&lt;"&amp;AI104)*IF(AJ104&lt;0.5,Riskregister!$K$10+(Riskregister!$L$10-Riskregister!$K$10)*SQRT(AJ104/2),Riskregister!$L$10-(Riskregister!$L$10-Riskregister!$K$10)*SQRT((1-AJ104)/2)))</f>
        <v>0</v>
      </c>
      <c r="AL104" s="28">
        <f t="shared" ref="AL104:AM123" ca="1" si="68">RAND()</f>
        <v>0.41043327257421069</v>
      </c>
      <c r="AM104" s="28">
        <f t="shared" ca="1" si="68"/>
        <v>0.70850377767657802</v>
      </c>
      <c r="AN104" s="28">
        <f>IF(Riskregister!$E$11="",0,COUNTIF(BL$4:BL$53,"&lt;"&amp;AL104)*IF(AM104&lt;0.5,Riskregister!$K$11+(Riskregister!$L$11-Riskregister!$K$11)*SQRT(AM104/2),Riskregister!$L$11-(Riskregister!$L$11-Riskregister!$K$11)*SQRT((1-AM104)/2)))</f>
        <v>0</v>
      </c>
      <c r="AO104" s="28">
        <f t="shared" ref="AO104:AP123" ca="1" si="69">RAND()</f>
        <v>0.97431196103355555</v>
      </c>
      <c r="AP104" s="28">
        <f t="shared" ca="1" si="69"/>
        <v>0.10723692816599895</v>
      </c>
      <c r="AQ104" s="28">
        <f>IF(Riskregister!$E$12="",0,COUNTIF(BM$4:BM$53,"&lt;"&amp;AO104)*IF(AP104&lt;0.5,Riskregister!$K$12+(Riskregister!$L$12-Riskregister!$K$12)*SQRT(AP104/2),Riskregister!$L$12-(Riskregister!$L$12-Riskregister!$K$12)*SQRT((1-AP104)/2)))</f>
        <v>0</v>
      </c>
      <c r="AR104" s="28">
        <f t="shared" ref="AR104:AS123" ca="1" si="70">RAND()</f>
        <v>0.66159171458695964</v>
      </c>
      <c r="AS104" s="28">
        <f t="shared" ca="1" si="70"/>
        <v>0.74134790288853736</v>
      </c>
      <c r="AT104" s="28">
        <f>IF(Riskregister!$E$13="",0,COUNTIF(BN$4:BN$53,"&lt;"&amp;AR104)*IF(AS104&lt;0.5,Riskregister!$K$13+(Riskregister!$L$13-Riskregister!$K$13)*SQRT(AS104/2),Riskregister!$L$13-(Riskregister!$L$13-Riskregister!$K$13)*SQRT((1-AS104)/2)))</f>
        <v>0</v>
      </c>
      <c r="AU104" s="28">
        <f t="shared" ref="AU104:AV123" ca="1" si="71">RAND()</f>
        <v>0.32427310272650522</v>
      </c>
      <c r="AV104" s="28">
        <f t="shared" ca="1" si="71"/>
        <v>0.55594393293429112</v>
      </c>
      <c r="AW104" s="28">
        <f>IF(Riskregister!$E$14="",0,COUNTIF(BO$4:BO$53,"&lt;"&amp;AU104)*IF(AV104&lt;0.5,Riskregister!$K$14+(Riskregister!$L$14-Riskregister!$K$14)*SQRT(AV104/2),Riskregister!$L$14-(Riskregister!$L$14-Riskregister!$K$14)*SQRT((1-AV104)/2)))</f>
        <v>0</v>
      </c>
      <c r="AX104" s="28">
        <f t="shared" ref="AX104:AY123" ca="1" si="72">RAND()</f>
        <v>3.905811897742284E-2</v>
      </c>
      <c r="AY104" s="28">
        <f t="shared" ca="1" si="72"/>
        <v>0.22845111753937641</v>
      </c>
      <c r="AZ104" s="28">
        <f>IF(Riskregister!$E$15="",0,COUNTIF(BP$4:BP$53,"&lt;"&amp;AX104)*IF(AY104&lt;0.5,Riskregister!$K$15+(Riskregister!$L$15-Riskregister!$K$15)*SQRT(AY104/2),Riskregister!$L$15-(Riskregister!$L$15-Riskregister!$K$15)*SQRT((1-AY104)/2)))</f>
        <v>0</v>
      </c>
      <c r="BA104" s="28">
        <f t="shared" ref="BA104:BB123" ca="1" si="73">RAND()</f>
        <v>0.87721844702068064</v>
      </c>
      <c r="BB104" s="28">
        <f t="shared" ca="1" si="73"/>
        <v>0.51660809708459499</v>
      </c>
      <c r="BC104" s="28">
        <f>IF(Riskregister!$E$16="",0,COUNTIF(BQ$4:BQ$53,"&lt;"&amp;BA104)*IF(BB104&lt;0.5,Riskregister!$K$16+(Riskregister!$L$16-Riskregister!$K$16)*SQRT(BB104/2),Riskregister!$L$16-(Riskregister!$L$16-Riskregister!$K$16)*SQRT((1-BB104)/2)))</f>
        <v>0</v>
      </c>
      <c r="BD104" s="28">
        <f t="shared" ca="1" si="49"/>
        <v>1009066.835053737</v>
      </c>
    </row>
    <row r="105" spans="20:56" x14ac:dyDescent="0.35">
      <c r="T105" s="28">
        <f t="shared" ca="1" si="62"/>
        <v>0.16185673055400907</v>
      </c>
      <c r="U105" s="28">
        <f t="shared" ca="1" si="62"/>
        <v>0.27559143335773406</v>
      </c>
      <c r="V105" s="28">
        <f ca="1">IF(Riskregister!$E$5="",0,COUNTIF(BF$4:BF$53,"&lt;"&amp;T105)*IF(U105&lt;0.5,Riskregister!$K$5+(Riskregister!$L$5-Riskregister!$K$5)*SQRT(U105/2),Riskregister!$L$5-(Riskregister!$L$5-Riskregister!$K$5)*SQRT((1-U105)/2)))</f>
        <v>0</v>
      </c>
      <c r="W105" s="28">
        <f t="shared" ca="1" si="63"/>
        <v>0.4508474113939267</v>
      </c>
      <c r="X105" s="28">
        <f t="shared" ca="1" si="63"/>
        <v>0.42992009205721993</v>
      </c>
      <c r="Y105" s="28">
        <f ca="1">IF(Riskregister!$E$6="",0,COUNTIF(BG$4:BG$53,"&lt;"&amp;W105)*IF(X105&lt;0.5,Riskregister!$K$6+(Riskregister!$L$6-Riskregister!$K$6)*SQRT(X105/2),Riskregister!$L$6-(Riskregister!$L$6-Riskregister!$K$6)*SQRT((1-X105)/2)))</f>
        <v>0</v>
      </c>
      <c r="Z105" s="28">
        <f t="shared" ca="1" si="64"/>
        <v>0.21460110976089108</v>
      </c>
      <c r="AA105" s="28">
        <f t="shared" ca="1" si="64"/>
        <v>0.84808578304308746</v>
      </c>
      <c r="AB105" s="28">
        <f ca="1">IF(Riskregister!$E$7="",0,COUNTIF(BH$4:BH$53,"&lt;"&amp;Z105)*IF(AA105&lt;0.5,Riskregister!$K$7+(Riskregister!$L$7-Riskregister!$K$7)*SQRT(AA105/2),Riskregister!$L$7-(Riskregister!$L$7-Riskregister!$K$7)*SQRT((1-AA105)/2)))</f>
        <v>0</v>
      </c>
      <c r="AC105" s="28">
        <f t="shared" ca="1" si="65"/>
        <v>0.36404294123899761</v>
      </c>
      <c r="AD105" s="28">
        <f t="shared" ca="1" si="65"/>
        <v>0.56709612307195767</v>
      </c>
      <c r="AE105" s="28">
        <f ca="1">IF(Riskregister!$E$8="",0,COUNTIF(BI$4:BI$53,"&lt;"&amp;AC105)*IF(AD105&lt;0.5,Riskregister!$K$8+(Riskregister!$L$8-Riskregister!$K$8)*SQRT(AD105/2),Riskregister!$L$8-(Riskregister!$L$8-Riskregister!$K$8)*SQRT((1-AD105)/2)))</f>
        <v>0</v>
      </c>
      <c r="AF105" s="28">
        <f t="shared" ca="1" si="66"/>
        <v>0.20932162129245913</v>
      </c>
      <c r="AG105" s="28">
        <f t="shared" ca="1" si="66"/>
        <v>0.50684173934405141</v>
      </c>
      <c r="AH105" s="28">
        <f>IF(Riskregister!$E$9="",0,COUNTIF(BJ$4:BJ$53,"&lt;"&amp;AF105)*IF(AG105&lt;0.5,Riskregister!$K$9+(Riskregister!$L$9-Riskregister!$K$9)*SQRT(AG105/2),Riskregister!$L$9-(Riskregister!$L$9-Riskregister!$K$9)*SQRT((1-AG105)/2)))</f>
        <v>0</v>
      </c>
      <c r="AI105" s="28">
        <f t="shared" ca="1" si="67"/>
        <v>0.77718281847734738</v>
      </c>
      <c r="AJ105" s="28">
        <f t="shared" ca="1" si="67"/>
        <v>0.60821151075985835</v>
      </c>
      <c r="AK105" s="28">
        <f>IF(Riskregister!$E$10="",0,COUNTIF(BK$4:BK$53,"&lt;"&amp;AI105)*IF(AJ105&lt;0.5,Riskregister!$K$10+(Riskregister!$L$10-Riskregister!$K$10)*SQRT(AJ105/2),Riskregister!$L$10-(Riskregister!$L$10-Riskregister!$K$10)*SQRT((1-AJ105)/2)))</f>
        <v>0</v>
      </c>
      <c r="AL105" s="28">
        <f t="shared" ca="1" si="68"/>
        <v>0.4244146444885164</v>
      </c>
      <c r="AM105" s="28">
        <f t="shared" ca="1" si="68"/>
        <v>0.34249021728343554</v>
      </c>
      <c r="AN105" s="28">
        <f>IF(Riskregister!$E$11="",0,COUNTIF(BL$4:BL$53,"&lt;"&amp;AL105)*IF(AM105&lt;0.5,Riskregister!$K$11+(Riskregister!$L$11-Riskregister!$K$11)*SQRT(AM105/2),Riskregister!$L$11-(Riskregister!$L$11-Riskregister!$K$11)*SQRT((1-AM105)/2)))</f>
        <v>0</v>
      </c>
      <c r="AO105" s="28">
        <f t="shared" ca="1" si="69"/>
        <v>0.30766341534671471</v>
      </c>
      <c r="AP105" s="28">
        <f t="shared" ca="1" si="69"/>
        <v>0.45706304290116861</v>
      </c>
      <c r="AQ105" s="28">
        <f>IF(Riskregister!$E$12="",0,COUNTIF(BM$4:BM$53,"&lt;"&amp;AO105)*IF(AP105&lt;0.5,Riskregister!$K$12+(Riskregister!$L$12-Riskregister!$K$12)*SQRT(AP105/2),Riskregister!$L$12-(Riskregister!$L$12-Riskregister!$K$12)*SQRT((1-AP105)/2)))</f>
        <v>0</v>
      </c>
      <c r="AR105" s="28">
        <f t="shared" ca="1" si="70"/>
        <v>0.5827207399394202</v>
      </c>
      <c r="AS105" s="28">
        <f t="shared" ca="1" si="70"/>
        <v>0.42873405828253841</v>
      </c>
      <c r="AT105" s="28">
        <f>IF(Riskregister!$E$13="",0,COUNTIF(BN$4:BN$53,"&lt;"&amp;AR105)*IF(AS105&lt;0.5,Riskregister!$K$13+(Riskregister!$L$13-Riskregister!$K$13)*SQRT(AS105/2),Riskregister!$L$13-(Riskregister!$L$13-Riskregister!$K$13)*SQRT((1-AS105)/2)))</f>
        <v>0</v>
      </c>
      <c r="AU105" s="28">
        <f t="shared" ca="1" si="71"/>
        <v>0.44100563341622601</v>
      </c>
      <c r="AV105" s="28">
        <f t="shared" ca="1" si="71"/>
        <v>0.36587320576663729</v>
      </c>
      <c r="AW105" s="28">
        <f>IF(Riskregister!$E$14="",0,COUNTIF(BO$4:BO$53,"&lt;"&amp;AU105)*IF(AV105&lt;0.5,Riskregister!$K$14+(Riskregister!$L$14-Riskregister!$K$14)*SQRT(AV105/2),Riskregister!$L$14-(Riskregister!$L$14-Riskregister!$K$14)*SQRT((1-AV105)/2)))</f>
        <v>0</v>
      </c>
      <c r="AX105" s="28">
        <f t="shared" ca="1" si="72"/>
        <v>4.9814017991431481E-2</v>
      </c>
      <c r="AY105" s="28">
        <f t="shared" ca="1" si="72"/>
        <v>0.95876914610607122</v>
      </c>
      <c r="AZ105" s="28">
        <f>IF(Riskregister!$E$15="",0,COUNTIF(BP$4:BP$53,"&lt;"&amp;AX105)*IF(AY105&lt;0.5,Riskregister!$K$15+(Riskregister!$L$15-Riskregister!$K$15)*SQRT(AY105/2),Riskregister!$L$15-(Riskregister!$L$15-Riskregister!$K$15)*SQRT((1-AY105)/2)))</f>
        <v>0</v>
      </c>
      <c r="BA105" s="28">
        <f t="shared" ca="1" si="73"/>
        <v>0.22423433240886625</v>
      </c>
      <c r="BB105" s="28">
        <f t="shared" ca="1" si="73"/>
        <v>0.24857246662268084</v>
      </c>
      <c r="BC105" s="28">
        <f>IF(Riskregister!$E$16="",0,COUNTIF(BQ$4:BQ$53,"&lt;"&amp;BA105)*IF(BB105&lt;0.5,Riskregister!$K$16+(Riskregister!$L$16-Riskregister!$K$16)*SQRT(BB105/2),Riskregister!$L$16-(Riskregister!$L$16-Riskregister!$K$16)*SQRT((1-BB105)/2)))</f>
        <v>0</v>
      </c>
      <c r="BD105" s="28">
        <f t="shared" ca="1" si="49"/>
        <v>0</v>
      </c>
    </row>
    <row r="106" spans="20:56" x14ac:dyDescent="0.35">
      <c r="T106" s="28">
        <f t="shared" ca="1" si="62"/>
        <v>0.42630541139679046</v>
      </c>
      <c r="U106" s="28">
        <f t="shared" ca="1" si="62"/>
        <v>0.18500059563337601</v>
      </c>
      <c r="V106" s="28">
        <f ca="1">IF(Riskregister!$E$5="",0,COUNTIF(BF$4:BF$53,"&lt;"&amp;T106)*IF(U106&lt;0.5,Riskregister!$K$5+(Riskregister!$L$5-Riskregister!$K$5)*SQRT(U106/2),Riskregister!$L$5-(Riskregister!$L$5-Riskregister!$K$5)*SQRT((1-U106)/2)))</f>
        <v>0</v>
      </c>
      <c r="W106" s="28">
        <f t="shared" ca="1" si="63"/>
        <v>0.45614439728893885</v>
      </c>
      <c r="X106" s="28">
        <f t="shared" ca="1" si="63"/>
        <v>0.95697584834418881</v>
      </c>
      <c r="Y106" s="28">
        <f ca="1">IF(Riskregister!$E$6="",0,COUNTIF(BG$4:BG$53,"&lt;"&amp;W106)*IF(X106&lt;0.5,Riskregister!$K$6+(Riskregister!$L$6-Riskregister!$K$6)*SQRT(X106/2),Riskregister!$L$6-(Riskregister!$L$6-Riskregister!$K$6)*SQRT((1-X106)/2)))</f>
        <v>0</v>
      </c>
      <c r="Z106" s="28">
        <f t="shared" ca="1" si="64"/>
        <v>0.18573611855242689</v>
      </c>
      <c r="AA106" s="28">
        <f t="shared" ca="1" si="64"/>
        <v>0.24926735974115732</v>
      </c>
      <c r="AB106" s="28">
        <f ca="1">IF(Riskregister!$E$7="",0,COUNTIF(BH$4:BH$53,"&lt;"&amp;Z106)*IF(AA106&lt;0.5,Riskregister!$K$7+(Riskregister!$L$7-Riskregister!$K$7)*SQRT(AA106/2),Riskregister!$L$7-(Riskregister!$L$7-Riskregister!$K$7)*SQRT((1-AA106)/2)))</f>
        <v>0</v>
      </c>
      <c r="AC106" s="28">
        <f t="shared" ca="1" si="65"/>
        <v>0.31945956131135644</v>
      </c>
      <c r="AD106" s="28">
        <f t="shared" ca="1" si="65"/>
        <v>0.10325620313273198</v>
      </c>
      <c r="AE106" s="28">
        <f ca="1">IF(Riskregister!$E$8="",0,COUNTIF(BI$4:BI$53,"&lt;"&amp;AC106)*IF(AD106&lt;0.5,Riskregister!$K$8+(Riskregister!$L$8-Riskregister!$K$8)*SQRT(AD106/2),Riskregister!$L$8-(Riskregister!$L$8-Riskregister!$K$8)*SQRT((1-AD106)/2)))</f>
        <v>0</v>
      </c>
      <c r="AF106" s="28">
        <f t="shared" ca="1" si="66"/>
        <v>0.50708876493936628</v>
      </c>
      <c r="AG106" s="28">
        <f t="shared" ca="1" si="66"/>
        <v>0.57071719264040377</v>
      </c>
      <c r="AH106" s="28">
        <f>IF(Riskregister!$E$9="",0,COUNTIF(BJ$4:BJ$53,"&lt;"&amp;AF106)*IF(AG106&lt;0.5,Riskregister!$K$9+(Riskregister!$L$9-Riskregister!$K$9)*SQRT(AG106/2),Riskregister!$L$9-(Riskregister!$L$9-Riskregister!$K$9)*SQRT((1-AG106)/2)))</f>
        <v>0</v>
      </c>
      <c r="AI106" s="28">
        <f t="shared" ca="1" si="67"/>
        <v>0.32581405673843478</v>
      </c>
      <c r="AJ106" s="28">
        <f t="shared" ca="1" si="67"/>
        <v>0.50017886171066683</v>
      </c>
      <c r="AK106" s="28">
        <f>IF(Riskregister!$E$10="",0,COUNTIF(BK$4:BK$53,"&lt;"&amp;AI106)*IF(AJ106&lt;0.5,Riskregister!$K$10+(Riskregister!$L$10-Riskregister!$K$10)*SQRT(AJ106/2),Riskregister!$L$10-(Riskregister!$L$10-Riskregister!$K$10)*SQRT((1-AJ106)/2)))</f>
        <v>0</v>
      </c>
      <c r="AL106" s="28">
        <f t="shared" ca="1" si="68"/>
        <v>0.32786512710638827</v>
      </c>
      <c r="AM106" s="28">
        <f t="shared" ca="1" si="68"/>
        <v>0.83777454235230664</v>
      </c>
      <c r="AN106" s="28">
        <f>IF(Riskregister!$E$11="",0,COUNTIF(BL$4:BL$53,"&lt;"&amp;AL106)*IF(AM106&lt;0.5,Riskregister!$K$11+(Riskregister!$L$11-Riskregister!$K$11)*SQRT(AM106/2),Riskregister!$L$11-(Riskregister!$L$11-Riskregister!$K$11)*SQRT((1-AM106)/2)))</f>
        <v>0</v>
      </c>
      <c r="AO106" s="28">
        <f t="shared" ca="1" si="69"/>
        <v>4.0289473374389817E-2</v>
      </c>
      <c r="AP106" s="28">
        <f t="shared" ca="1" si="69"/>
        <v>0.65396362148054077</v>
      </c>
      <c r="AQ106" s="28">
        <f>IF(Riskregister!$E$12="",0,COUNTIF(BM$4:BM$53,"&lt;"&amp;AO106)*IF(AP106&lt;0.5,Riskregister!$K$12+(Riskregister!$L$12-Riskregister!$K$12)*SQRT(AP106/2),Riskregister!$L$12-(Riskregister!$L$12-Riskregister!$K$12)*SQRT((1-AP106)/2)))</f>
        <v>0</v>
      </c>
      <c r="AR106" s="28">
        <f t="shared" ca="1" si="70"/>
        <v>0.45097947799678029</v>
      </c>
      <c r="AS106" s="28">
        <f t="shared" ca="1" si="70"/>
        <v>0.53583599468916798</v>
      </c>
      <c r="AT106" s="28">
        <f>IF(Riskregister!$E$13="",0,COUNTIF(BN$4:BN$53,"&lt;"&amp;AR106)*IF(AS106&lt;0.5,Riskregister!$K$13+(Riskregister!$L$13-Riskregister!$K$13)*SQRT(AS106/2),Riskregister!$L$13-(Riskregister!$L$13-Riskregister!$K$13)*SQRT((1-AS106)/2)))</f>
        <v>0</v>
      </c>
      <c r="AU106" s="28">
        <f t="shared" ca="1" si="71"/>
        <v>0.63245110946890215</v>
      </c>
      <c r="AV106" s="28">
        <f t="shared" ca="1" si="71"/>
        <v>0.95107111587432636</v>
      </c>
      <c r="AW106" s="28">
        <f>IF(Riskregister!$E$14="",0,COUNTIF(BO$4:BO$53,"&lt;"&amp;AU106)*IF(AV106&lt;0.5,Riskregister!$K$14+(Riskregister!$L$14-Riskregister!$K$14)*SQRT(AV106/2),Riskregister!$L$14-(Riskregister!$L$14-Riskregister!$K$14)*SQRT((1-AV106)/2)))</f>
        <v>0</v>
      </c>
      <c r="AX106" s="28">
        <f t="shared" ca="1" si="72"/>
        <v>0.36504385572442866</v>
      </c>
      <c r="AY106" s="28">
        <f t="shared" ca="1" si="72"/>
        <v>0.87441620804282283</v>
      </c>
      <c r="AZ106" s="28">
        <f>IF(Riskregister!$E$15="",0,COUNTIF(BP$4:BP$53,"&lt;"&amp;AX106)*IF(AY106&lt;0.5,Riskregister!$K$15+(Riskregister!$L$15-Riskregister!$K$15)*SQRT(AY106/2),Riskregister!$L$15-(Riskregister!$L$15-Riskregister!$K$15)*SQRT((1-AY106)/2)))</f>
        <v>0</v>
      </c>
      <c r="BA106" s="28">
        <f t="shared" ca="1" si="73"/>
        <v>0.81651639690057198</v>
      </c>
      <c r="BB106" s="28">
        <f t="shared" ca="1" si="73"/>
        <v>0.32227686107680298</v>
      </c>
      <c r="BC106" s="28">
        <f>IF(Riskregister!$E$16="",0,COUNTIF(BQ$4:BQ$53,"&lt;"&amp;BA106)*IF(BB106&lt;0.5,Riskregister!$K$16+(Riskregister!$L$16-Riskregister!$K$16)*SQRT(BB106/2),Riskregister!$L$16-(Riskregister!$L$16-Riskregister!$K$16)*SQRT((1-BB106)/2)))</f>
        <v>0</v>
      </c>
      <c r="BD106" s="28">
        <f t="shared" ca="1" si="49"/>
        <v>0</v>
      </c>
    </row>
    <row r="107" spans="20:56" x14ac:dyDescent="0.35">
      <c r="T107" s="28">
        <f t="shared" ca="1" si="62"/>
        <v>0.9834574591161297</v>
      </c>
      <c r="U107" s="28">
        <f t="shared" ca="1" si="62"/>
        <v>0.84940089524945916</v>
      </c>
      <c r="V107" s="28">
        <f ca="1">IF(Riskregister!$E$5="",0,COUNTIF(BF$4:BF$53,"&lt;"&amp;T107)*IF(U107&lt;0.5,Riskregister!$K$5+(Riskregister!$L$5-Riskregister!$K$5)*SQRT(U107/2),Riskregister!$L$5-(Riskregister!$L$5-Riskregister!$K$5)*SQRT((1-U107)/2)))</f>
        <v>953033.12484470906</v>
      </c>
      <c r="W107" s="28">
        <f t="shared" ca="1" si="63"/>
        <v>0.89737585052452606</v>
      </c>
      <c r="X107" s="28">
        <f t="shared" ca="1" si="63"/>
        <v>0.92940602856441401</v>
      </c>
      <c r="Y107" s="28">
        <f ca="1">IF(Riskregister!$E$6="",0,COUNTIF(BG$4:BG$53,"&lt;"&amp;W107)*IF(X107&lt;0.5,Riskregister!$K$6+(Riskregister!$L$6-Riskregister!$K$6)*SQRT(X107/2),Riskregister!$L$6-(Riskregister!$L$6-Riskregister!$K$6)*SQRT((1-X107)/2)))</f>
        <v>1661825.1432680879</v>
      </c>
      <c r="Z107" s="28">
        <f t="shared" ca="1" si="64"/>
        <v>0.69413797005086553</v>
      </c>
      <c r="AA107" s="28">
        <f t="shared" ca="1" si="64"/>
        <v>0.91663155133971153</v>
      </c>
      <c r="AB107" s="28">
        <f ca="1">IF(Riskregister!$E$7="",0,COUNTIF(BH$4:BH$53,"&lt;"&amp;Z107)*IF(AA107&lt;0.5,Riskregister!$K$7+(Riskregister!$L$7-Riskregister!$K$7)*SQRT(AA107/2),Riskregister!$L$7-(Riskregister!$L$7-Riskregister!$K$7)*SQRT((1-AA107)/2)))</f>
        <v>0</v>
      </c>
      <c r="AC107" s="28">
        <f t="shared" ca="1" si="65"/>
        <v>0.17128254381590657</v>
      </c>
      <c r="AD107" s="28">
        <f t="shared" ca="1" si="65"/>
        <v>0.95766281008158216</v>
      </c>
      <c r="AE107" s="28">
        <f ca="1">IF(Riskregister!$E$8="",0,COUNTIF(BI$4:BI$53,"&lt;"&amp;AC107)*IF(AD107&lt;0.5,Riskregister!$K$8+(Riskregister!$L$8-Riskregister!$K$8)*SQRT(AD107/2),Riskregister!$L$8-(Riskregister!$L$8-Riskregister!$K$8)*SQRT((1-AD107)/2)))</f>
        <v>0</v>
      </c>
      <c r="AF107" s="28">
        <f t="shared" ca="1" si="66"/>
        <v>0.64978216771431063</v>
      </c>
      <c r="AG107" s="28">
        <f t="shared" ca="1" si="66"/>
        <v>0.53908301267092951</v>
      </c>
      <c r="AH107" s="28">
        <f>IF(Riskregister!$E$9="",0,COUNTIF(BJ$4:BJ$53,"&lt;"&amp;AF107)*IF(AG107&lt;0.5,Riskregister!$K$9+(Riskregister!$L$9-Riskregister!$K$9)*SQRT(AG107/2),Riskregister!$L$9-(Riskregister!$L$9-Riskregister!$K$9)*SQRT((1-AG107)/2)))</f>
        <v>0</v>
      </c>
      <c r="AI107" s="28">
        <f t="shared" ca="1" si="67"/>
        <v>0.42165194199698741</v>
      </c>
      <c r="AJ107" s="28">
        <f t="shared" ca="1" si="67"/>
        <v>0.75375523819430645</v>
      </c>
      <c r="AK107" s="28">
        <f>IF(Riskregister!$E$10="",0,COUNTIF(BK$4:BK$53,"&lt;"&amp;AI107)*IF(AJ107&lt;0.5,Riskregister!$K$10+(Riskregister!$L$10-Riskregister!$K$10)*SQRT(AJ107/2),Riskregister!$L$10-(Riskregister!$L$10-Riskregister!$K$10)*SQRT((1-AJ107)/2)))</f>
        <v>0</v>
      </c>
      <c r="AL107" s="28">
        <f t="shared" ca="1" si="68"/>
        <v>0.34992827204931276</v>
      </c>
      <c r="AM107" s="28">
        <f t="shared" ca="1" si="68"/>
        <v>0.36302910319370296</v>
      </c>
      <c r="AN107" s="28">
        <f>IF(Riskregister!$E$11="",0,COUNTIF(BL$4:BL$53,"&lt;"&amp;AL107)*IF(AM107&lt;0.5,Riskregister!$K$11+(Riskregister!$L$11-Riskregister!$K$11)*SQRT(AM107/2),Riskregister!$L$11-(Riskregister!$L$11-Riskregister!$K$11)*SQRT((1-AM107)/2)))</f>
        <v>0</v>
      </c>
      <c r="AO107" s="28">
        <f t="shared" ca="1" si="69"/>
        <v>0.27582077950669026</v>
      </c>
      <c r="AP107" s="28">
        <f t="shared" ca="1" si="69"/>
        <v>0.8198482738225783</v>
      </c>
      <c r="AQ107" s="28">
        <f>IF(Riskregister!$E$12="",0,COUNTIF(BM$4:BM$53,"&lt;"&amp;AO107)*IF(AP107&lt;0.5,Riskregister!$K$12+(Riskregister!$L$12-Riskregister!$K$12)*SQRT(AP107/2),Riskregister!$L$12-(Riskregister!$L$12-Riskregister!$K$12)*SQRT((1-AP107)/2)))</f>
        <v>0</v>
      </c>
      <c r="AR107" s="28">
        <f t="shared" ca="1" si="70"/>
        <v>0.59866982278149394</v>
      </c>
      <c r="AS107" s="28">
        <f t="shared" ca="1" si="70"/>
        <v>0.25780250954415385</v>
      </c>
      <c r="AT107" s="28">
        <f>IF(Riskregister!$E$13="",0,COUNTIF(BN$4:BN$53,"&lt;"&amp;AR107)*IF(AS107&lt;0.5,Riskregister!$K$13+(Riskregister!$L$13-Riskregister!$K$13)*SQRT(AS107/2),Riskregister!$L$13-(Riskregister!$L$13-Riskregister!$K$13)*SQRT((1-AS107)/2)))</f>
        <v>0</v>
      </c>
      <c r="AU107" s="28">
        <f t="shared" ca="1" si="71"/>
        <v>0.75348377409578116</v>
      </c>
      <c r="AV107" s="28">
        <f t="shared" ca="1" si="71"/>
        <v>0.72738812620609461</v>
      </c>
      <c r="AW107" s="28">
        <f>IF(Riskregister!$E$14="",0,COUNTIF(BO$4:BO$53,"&lt;"&amp;AU107)*IF(AV107&lt;0.5,Riskregister!$K$14+(Riskregister!$L$14-Riskregister!$K$14)*SQRT(AV107/2),Riskregister!$L$14-(Riskregister!$L$14-Riskregister!$K$14)*SQRT((1-AV107)/2)))</f>
        <v>0</v>
      </c>
      <c r="AX107" s="28">
        <f t="shared" ca="1" si="72"/>
        <v>3.6546004276781785E-3</v>
      </c>
      <c r="AY107" s="28">
        <f t="shared" ca="1" si="72"/>
        <v>0.35948944917020442</v>
      </c>
      <c r="AZ107" s="28">
        <f>IF(Riskregister!$E$15="",0,COUNTIF(BP$4:BP$53,"&lt;"&amp;AX107)*IF(AY107&lt;0.5,Riskregister!$K$15+(Riskregister!$L$15-Riskregister!$K$15)*SQRT(AY107/2),Riskregister!$L$15-(Riskregister!$L$15-Riskregister!$K$15)*SQRT((1-AY107)/2)))</f>
        <v>0</v>
      </c>
      <c r="BA107" s="28">
        <f t="shared" ca="1" si="73"/>
        <v>0.4350105516327557</v>
      </c>
      <c r="BB107" s="28">
        <f t="shared" ca="1" si="73"/>
        <v>0.61492191905423643</v>
      </c>
      <c r="BC107" s="28">
        <f>IF(Riskregister!$E$16="",0,COUNTIF(BQ$4:BQ$53,"&lt;"&amp;BA107)*IF(BB107&lt;0.5,Riskregister!$K$16+(Riskregister!$L$16-Riskregister!$K$16)*SQRT(BB107/2),Riskregister!$L$16-(Riskregister!$L$16-Riskregister!$K$16)*SQRT((1-BB107)/2)))</f>
        <v>0</v>
      </c>
      <c r="BD107" s="28">
        <f t="shared" ca="1" si="49"/>
        <v>2614858.2681127968</v>
      </c>
    </row>
    <row r="108" spans="20:56" x14ac:dyDescent="0.35">
      <c r="T108" s="28">
        <f t="shared" ca="1" si="62"/>
        <v>0.44464426220302578</v>
      </c>
      <c r="U108" s="28">
        <f t="shared" ca="1" si="62"/>
        <v>0.12183881179077882</v>
      </c>
      <c r="V108" s="28">
        <f ca="1">IF(Riskregister!$E$5="",0,COUNTIF(BF$4:BF$53,"&lt;"&amp;T108)*IF(U108&lt;0.5,Riskregister!$K$5+(Riskregister!$L$5-Riskregister!$K$5)*SQRT(U108/2),Riskregister!$L$5-(Riskregister!$L$5-Riskregister!$K$5)*SQRT((1-U108)/2)))</f>
        <v>0</v>
      </c>
      <c r="W108" s="28">
        <f t="shared" ca="1" si="63"/>
        <v>0.97996638790857604</v>
      </c>
      <c r="X108" s="28">
        <f t="shared" ca="1" si="63"/>
        <v>0.2065692980823427</v>
      </c>
      <c r="Y108" s="28">
        <f ca="1">IF(Riskregister!$E$6="",0,COUNTIF(BG$4:BG$53,"&lt;"&amp;W108)*IF(X108&lt;0.5,Riskregister!$K$6+(Riskregister!$L$6-Riskregister!$K$6)*SQRT(X108/2),Riskregister!$L$6-(Riskregister!$L$6-Riskregister!$K$6)*SQRT((1-X108)/2)))</f>
        <v>1556965.4496023555</v>
      </c>
      <c r="Z108" s="28">
        <f t="shared" ca="1" si="64"/>
        <v>0.40883455393651125</v>
      </c>
      <c r="AA108" s="28">
        <f t="shared" ca="1" si="64"/>
        <v>5.587681375374387E-2</v>
      </c>
      <c r="AB108" s="28">
        <f ca="1">IF(Riskregister!$E$7="",0,COUNTIF(BH$4:BH$53,"&lt;"&amp;Z108)*IF(AA108&lt;0.5,Riskregister!$K$7+(Riskregister!$L$7-Riskregister!$K$7)*SQRT(AA108/2),Riskregister!$L$7-(Riskregister!$L$7-Riskregister!$K$7)*SQRT((1-AA108)/2)))</f>
        <v>0</v>
      </c>
      <c r="AC108" s="28">
        <f t="shared" ca="1" si="65"/>
        <v>9.3488319836271261E-2</v>
      </c>
      <c r="AD108" s="28">
        <f t="shared" ca="1" si="65"/>
        <v>3.1987583616205573E-2</v>
      </c>
      <c r="AE108" s="28">
        <f ca="1">IF(Riskregister!$E$8="",0,COUNTIF(BI$4:BI$53,"&lt;"&amp;AC108)*IF(AD108&lt;0.5,Riskregister!$K$8+(Riskregister!$L$8-Riskregister!$K$8)*SQRT(AD108/2),Riskregister!$L$8-(Riskregister!$L$8-Riskregister!$K$8)*SQRT((1-AD108)/2)))</f>
        <v>0</v>
      </c>
      <c r="AF108" s="28">
        <f t="shared" ca="1" si="66"/>
        <v>0.62676228874559137</v>
      </c>
      <c r="AG108" s="28">
        <f t="shared" ca="1" si="66"/>
        <v>0.24280759085291104</v>
      </c>
      <c r="AH108" s="28">
        <f>IF(Riskregister!$E$9="",0,COUNTIF(BJ$4:BJ$53,"&lt;"&amp;AF108)*IF(AG108&lt;0.5,Riskregister!$K$9+(Riskregister!$L$9-Riskregister!$K$9)*SQRT(AG108/2),Riskregister!$L$9-(Riskregister!$L$9-Riskregister!$K$9)*SQRT((1-AG108)/2)))</f>
        <v>0</v>
      </c>
      <c r="AI108" s="28">
        <f t="shared" ca="1" si="67"/>
        <v>0.47058786899804095</v>
      </c>
      <c r="AJ108" s="28">
        <f t="shared" ca="1" si="67"/>
        <v>0.58474484209996125</v>
      </c>
      <c r="AK108" s="28">
        <f>IF(Riskregister!$E$10="",0,COUNTIF(BK$4:BK$53,"&lt;"&amp;AI108)*IF(AJ108&lt;0.5,Riskregister!$K$10+(Riskregister!$L$10-Riskregister!$K$10)*SQRT(AJ108/2),Riskregister!$L$10-(Riskregister!$L$10-Riskregister!$K$10)*SQRT((1-AJ108)/2)))</f>
        <v>0</v>
      </c>
      <c r="AL108" s="28">
        <f t="shared" ca="1" si="68"/>
        <v>0.50410773095909656</v>
      </c>
      <c r="AM108" s="28">
        <f t="shared" ca="1" si="68"/>
        <v>0.6758102052124364</v>
      </c>
      <c r="AN108" s="28">
        <f>IF(Riskregister!$E$11="",0,COUNTIF(BL$4:BL$53,"&lt;"&amp;AL108)*IF(AM108&lt;0.5,Riskregister!$K$11+(Riskregister!$L$11-Riskregister!$K$11)*SQRT(AM108/2),Riskregister!$L$11-(Riskregister!$L$11-Riskregister!$K$11)*SQRT((1-AM108)/2)))</f>
        <v>0</v>
      </c>
      <c r="AO108" s="28">
        <f t="shared" ca="1" si="69"/>
        <v>0.99383231342083611</v>
      </c>
      <c r="AP108" s="28">
        <f t="shared" ca="1" si="69"/>
        <v>0.20351737037632878</v>
      </c>
      <c r="AQ108" s="28">
        <f>IF(Riskregister!$E$12="",0,COUNTIF(BM$4:BM$53,"&lt;"&amp;AO108)*IF(AP108&lt;0.5,Riskregister!$K$12+(Riskregister!$L$12-Riskregister!$K$12)*SQRT(AP108/2),Riskregister!$L$12-(Riskregister!$L$12-Riskregister!$K$12)*SQRT((1-AP108)/2)))</f>
        <v>0</v>
      </c>
      <c r="AR108" s="28">
        <f t="shared" ca="1" si="70"/>
        <v>6.1211544157841136E-2</v>
      </c>
      <c r="AS108" s="28">
        <f t="shared" ca="1" si="70"/>
        <v>0.71661364086554025</v>
      </c>
      <c r="AT108" s="28">
        <f>IF(Riskregister!$E$13="",0,COUNTIF(BN$4:BN$53,"&lt;"&amp;AR108)*IF(AS108&lt;0.5,Riskregister!$K$13+(Riskregister!$L$13-Riskregister!$K$13)*SQRT(AS108/2),Riskregister!$L$13-(Riskregister!$L$13-Riskregister!$K$13)*SQRT((1-AS108)/2)))</f>
        <v>0</v>
      </c>
      <c r="AU108" s="28">
        <f t="shared" ca="1" si="71"/>
        <v>0.44176171016300458</v>
      </c>
      <c r="AV108" s="28">
        <f t="shared" ca="1" si="71"/>
        <v>0.80899009847610726</v>
      </c>
      <c r="AW108" s="28">
        <f>IF(Riskregister!$E$14="",0,COUNTIF(BO$4:BO$53,"&lt;"&amp;AU108)*IF(AV108&lt;0.5,Riskregister!$K$14+(Riskregister!$L$14-Riskregister!$K$14)*SQRT(AV108/2),Riskregister!$L$14-(Riskregister!$L$14-Riskregister!$K$14)*SQRT((1-AV108)/2)))</f>
        <v>0</v>
      </c>
      <c r="AX108" s="28">
        <f t="shared" ca="1" si="72"/>
        <v>0.10307214554515487</v>
      </c>
      <c r="AY108" s="28">
        <f t="shared" ca="1" si="72"/>
        <v>0.18528294640504528</v>
      </c>
      <c r="AZ108" s="28">
        <f>IF(Riskregister!$E$15="",0,COUNTIF(BP$4:BP$53,"&lt;"&amp;AX108)*IF(AY108&lt;0.5,Riskregister!$K$15+(Riskregister!$L$15-Riskregister!$K$15)*SQRT(AY108/2),Riskregister!$L$15-(Riskregister!$L$15-Riskregister!$K$15)*SQRT((1-AY108)/2)))</f>
        <v>0</v>
      </c>
      <c r="BA108" s="28">
        <f t="shared" ca="1" si="73"/>
        <v>0.51189119193874166</v>
      </c>
      <c r="BB108" s="28">
        <f t="shared" ca="1" si="73"/>
        <v>0.36300880471903563</v>
      </c>
      <c r="BC108" s="28">
        <f>IF(Riskregister!$E$16="",0,COUNTIF(BQ$4:BQ$53,"&lt;"&amp;BA108)*IF(BB108&lt;0.5,Riskregister!$K$16+(Riskregister!$L$16-Riskregister!$K$16)*SQRT(BB108/2),Riskregister!$L$16-(Riskregister!$L$16-Riskregister!$K$16)*SQRT((1-BB108)/2)))</f>
        <v>0</v>
      </c>
      <c r="BD108" s="28">
        <f t="shared" ca="1" si="49"/>
        <v>1556965.4496023555</v>
      </c>
    </row>
    <row r="109" spans="20:56" x14ac:dyDescent="0.35">
      <c r="T109" s="28">
        <f t="shared" ca="1" si="62"/>
        <v>0.16284562079320475</v>
      </c>
      <c r="U109" s="28">
        <f t="shared" ca="1" si="62"/>
        <v>0.76956895699560091</v>
      </c>
      <c r="V109" s="28">
        <f ca="1">IF(Riskregister!$E$5="",0,COUNTIF(BF$4:BF$53,"&lt;"&amp;T109)*IF(U109&lt;0.5,Riskregister!$K$5+(Riskregister!$L$5-Riskregister!$K$5)*SQRT(U109/2),Riskregister!$L$5-(Riskregister!$L$5-Riskregister!$K$5)*SQRT((1-U109)/2)))</f>
        <v>0</v>
      </c>
      <c r="W109" s="28">
        <f t="shared" ca="1" si="63"/>
        <v>0.77367340920679362</v>
      </c>
      <c r="X109" s="28">
        <f t="shared" ca="1" si="63"/>
        <v>9.49557536143667E-2</v>
      </c>
      <c r="Y109" s="28">
        <f ca="1">IF(Riskregister!$E$6="",0,COUNTIF(BG$4:BG$53,"&lt;"&amp;W109)*IF(X109&lt;0.5,Riskregister!$K$6+(Riskregister!$L$6-Riskregister!$K$6)*SQRT(X109/2),Riskregister!$L$6-(Riskregister!$L$6-Riskregister!$K$6)*SQRT((1-X109)/2)))</f>
        <v>592209.53692544764</v>
      </c>
      <c r="Z109" s="28">
        <f t="shared" ca="1" si="64"/>
        <v>0.85423069734395751</v>
      </c>
      <c r="AA109" s="28">
        <f t="shared" ca="1" si="64"/>
        <v>2.69457217097544E-2</v>
      </c>
      <c r="AB109" s="28">
        <f ca="1">IF(Riskregister!$E$7="",0,COUNTIF(BH$4:BH$53,"&lt;"&amp;Z109)*IF(AA109&lt;0.5,Riskregister!$K$7+(Riskregister!$L$7-Riskregister!$K$7)*SQRT(AA109/2),Riskregister!$L$7-(Riskregister!$L$7-Riskregister!$K$7)*SQRT((1-AA109)/2)))</f>
        <v>90625.428671245521</v>
      </c>
      <c r="AC109" s="28">
        <f t="shared" ca="1" si="65"/>
        <v>0.48251006378563943</v>
      </c>
      <c r="AD109" s="28">
        <f t="shared" ca="1" si="65"/>
        <v>0.70316920127439653</v>
      </c>
      <c r="AE109" s="28">
        <f ca="1">IF(Riskregister!$E$8="",0,COUNTIF(BI$4:BI$53,"&lt;"&amp;AC109)*IF(AD109&lt;0.5,Riskregister!$K$8+(Riskregister!$L$8-Riskregister!$K$8)*SQRT(AD109/2),Riskregister!$L$8-(Riskregister!$L$8-Riskregister!$K$8)*SQRT((1-AD109)/2)))</f>
        <v>0</v>
      </c>
      <c r="AF109" s="28">
        <f t="shared" ca="1" si="66"/>
        <v>0.30592036403243417</v>
      </c>
      <c r="AG109" s="28">
        <f t="shared" ca="1" si="66"/>
        <v>0.75053270774864922</v>
      </c>
      <c r="AH109" s="28">
        <f>IF(Riskregister!$E$9="",0,COUNTIF(BJ$4:BJ$53,"&lt;"&amp;AF109)*IF(AG109&lt;0.5,Riskregister!$K$9+(Riskregister!$L$9-Riskregister!$K$9)*SQRT(AG109/2),Riskregister!$L$9-(Riskregister!$L$9-Riskregister!$K$9)*SQRT((1-AG109)/2)))</f>
        <v>0</v>
      </c>
      <c r="AI109" s="28">
        <f t="shared" ca="1" si="67"/>
        <v>0.23233925702685676</v>
      </c>
      <c r="AJ109" s="28">
        <f t="shared" ca="1" si="67"/>
        <v>0.83897172454721447</v>
      </c>
      <c r="AK109" s="28">
        <f>IF(Riskregister!$E$10="",0,COUNTIF(BK$4:BK$53,"&lt;"&amp;AI109)*IF(AJ109&lt;0.5,Riskregister!$K$10+(Riskregister!$L$10-Riskregister!$K$10)*SQRT(AJ109/2),Riskregister!$L$10-(Riskregister!$L$10-Riskregister!$K$10)*SQRT((1-AJ109)/2)))</f>
        <v>0</v>
      </c>
      <c r="AL109" s="28">
        <f t="shared" ca="1" si="68"/>
        <v>0.61628032856163395</v>
      </c>
      <c r="AM109" s="28">
        <f t="shared" ca="1" si="68"/>
        <v>0.26560895247240923</v>
      </c>
      <c r="AN109" s="28">
        <f>IF(Riskregister!$E$11="",0,COUNTIF(BL$4:BL$53,"&lt;"&amp;AL109)*IF(AM109&lt;0.5,Riskregister!$K$11+(Riskregister!$L$11-Riskregister!$K$11)*SQRT(AM109/2),Riskregister!$L$11-(Riskregister!$L$11-Riskregister!$K$11)*SQRT((1-AM109)/2)))</f>
        <v>0</v>
      </c>
      <c r="AO109" s="28">
        <f t="shared" ca="1" si="69"/>
        <v>0.88996942257736444</v>
      </c>
      <c r="AP109" s="28">
        <f t="shared" ca="1" si="69"/>
        <v>0.36512224873060539</v>
      </c>
      <c r="AQ109" s="28">
        <f>IF(Riskregister!$E$12="",0,COUNTIF(BM$4:BM$53,"&lt;"&amp;AO109)*IF(AP109&lt;0.5,Riskregister!$K$12+(Riskregister!$L$12-Riskregister!$K$12)*SQRT(AP109/2),Riskregister!$L$12-(Riskregister!$L$12-Riskregister!$K$12)*SQRT((1-AP109)/2)))</f>
        <v>0</v>
      </c>
      <c r="AR109" s="28">
        <f t="shared" ca="1" si="70"/>
        <v>0.14256240920162244</v>
      </c>
      <c r="AS109" s="28">
        <f t="shared" ca="1" si="70"/>
        <v>0.776103848819791</v>
      </c>
      <c r="AT109" s="28">
        <f>IF(Riskregister!$E$13="",0,COUNTIF(BN$4:BN$53,"&lt;"&amp;AR109)*IF(AS109&lt;0.5,Riskregister!$K$13+(Riskregister!$L$13-Riskregister!$K$13)*SQRT(AS109/2),Riskregister!$L$13-(Riskregister!$L$13-Riskregister!$K$13)*SQRT((1-AS109)/2)))</f>
        <v>0</v>
      </c>
      <c r="AU109" s="28">
        <f t="shared" ca="1" si="71"/>
        <v>0.2714263306548591</v>
      </c>
      <c r="AV109" s="28">
        <f t="shared" ca="1" si="71"/>
        <v>0.73046717580474341</v>
      </c>
      <c r="AW109" s="28">
        <f>IF(Riskregister!$E$14="",0,COUNTIF(BO$4:BO$53,"&lt;"&amp;AU109)*IF(AV109&lt;0.5,Riskregister!$K$14+(Riskregister!$L$14-Riskregister!$K$14)*SQRT(AV109/2),Riskregister!$L$14-(Riskregister!$L$14-Riskregister!$K$14)*SQRT((1-AV109)/2)))</f>
        <v>0</v>
      </c>
      <c r="AX109" s="28">
        <f t="shared" ca="1" si="72"/>
        <v>0.70277204934909665</v>
      </c>
      <c r="AY109" s="28">
        <f t="shared" ca="1" si="72"/>
        <v>0.29737962239013049</v>
      </c>
      <c r="AZ109" s="28">
        <f>IF(Riskregister!$E$15="",0,COUNTIF(BP$4:BP$53,"&lt;"&amp;AX109)*IF(AY109&lt;0.5,Riskregister!$K$15+(Riskregister!$L$15-Riskregister!$K$15)*SQRT(AY109/2),Riskregister!$L$15-(Riskregister!$L$15-Riskregister!$K$15)*SQRT((1-AY109)/2)))</f>
        <v>0</v>
      </c>
      <c r="BA109" s="28">
        <f t="shared" ca="1" si="73"/>
        <v>0.50790930615016039</v>
      </c>
      <c r="BB109" s="28">
        <f t="shared" ca="1" si="73"/>
        <v>0.47252816958223764</v>
      </c>
      <c r="BC109" s="28">
        <f>IF(Riskregister!$E$16="",0,COUNTIF(BQ$4:BQ$53,"&lt;"&amp;BA109)*IF(BB109&lt;0.5,Riskregister!$K$16+(Riskregister!$L$16-Riskregister!$K$16)*SQRT(BB109/2),Riskregister!$L$16-(Riskregister!$L$16-Riskregister!$K$16)*SQRT((1-BB109)/2)))</f>
        <v>0</v>
      </c>
      <c r="BD109" s="28">
        <f t="shared" ca="1" si="49"/>
        <v>682834.9655966931</v>
      </c>
    </row>
    <row r="110" spans="20:56" x14ac:dyDescent="0.35">
      <c r="T110" s="28">
        <f t="shared" ca="1" si="62"/>
        <v>0.59484888169868233</v>
      </c>
      <c r="U110" s="28">
        <f t="shared" ca="1" si="62"/>
        <v>0.41190953805072006</v>
      </c>
      <c r="V110" s="28">
        <f ca="1">IF(Riskregister!$E$5="",0,COUNTIF(BF$4:BF$53,"&lt;"&amp;T110)*IF(U110&lt;0.5,Riskregister!$K$5+(Riskregister!$L$5-Riskregister!$K$5)*SQRT(U110/2),Riskregister!$L$5-(Riskregister!$L$5-Riskregister!$K$5)*SQRT((1-U110)/2)))</f>
        <v>0</v>
      </c>
      <c r="W110" s="28">
        <f t="shared" ca="1" si="63"/>
        <v>0.14891712453552042</v>
      </c>
      <c r="X110" s="28">
        <f t="shared" ca="1" si="63"/>
        <v>0.93362390396789718</v>
      </c>
      <c r="Y110" s="28">
        <f ca="1">IF(Riskregister!$E$6="",0,COUNTIF(BG$4:BG$53,"&lt;"&amp;W110)*IF(X110&lt;0.5,Riskregister!$K$6+(Riskregister!$L$6-Riskregister!$K$6)*SQRT(X110/2),Riskregister!$L$6-(Riskregister!$L$6-Riskregister!$K$6)*SQRT((1-X110)/2)))</f>
        <v>0</v>
      </c>
      <c r="Z110" s="28">
        <f t="shared" ca="1" si="64"/>
        <v>1.596010126010794E-2</v>
      </c>
      <c r="AA110" s="28">
        <f t="shared" ca="1" si="64"/>
        <v>0.96173524451129455</v>
      </c>
      <c r="AB110" s="28">
        <f ca="1">IF(Riskregister!$E$7="",0,COUNTIF(BH$4:BH$53,"&lt;"&amp;Z110)*IF(AA110&lt;0.5,Riskregister!$K$7+(Riskregister!$L$7-Riskregister!$K$7)*SQRT(AA110/2),Riskregister!$L$7-(Riskregister!$L$7-Riskregister!$K$7)*SQRT((1-AA110)/2)))</f>
        <v>0</v>
      </c>
      <c r="AC110" s="28">
        <f t="shared" ca="1" si="65"/>
        <v>0.56227299522583352</v>
      </c>
      <c r="AD110" s="28">
        <f t="shared" ca="1" si="65"/>
        <v>0.95022089469935089</v>
      </c>
      <c r="AE110" s="28">
        <f ca="1">IF(Riskregister!$E$8="",0,COUNTIF(BI$4:BI$53,"&lt;"&amp;AC110)*IF(AD110&lt;0.5,Riskregister!$K$8+(Riskregister!$L$8-Riskregister!$K$8)*SQRT(AD110/2),Riskregister!$L$8-(Riskregister!$L$8-Riskregister!$K$8)*SQRT((1-AD110)/2)))</f>
        <v>0</v>
      </c>
      <c r="AF110" s="28">
        <f t="shared" ca="1" si="66"/>
        <v>0.76081445276476856</v>
      </c>
      <c r="AG110" s="28">
        <f t="shared" ca="1" si="66"/>
        <v>0.76532638185005475</v>
      </c>
      <c r="AH110" s="28">
        <f>IF(Riskregister!$E$9="",0,COUNTIF(BJ$4:BJ$53,"&lt;"&amp;AF110)*IF(AG110&lt;0.5,Riskregister!$K$9+(Riskregister!$L$9-Riskregister!$K$9)*SQRT(AG110/2),Riskregister!$L$9-(Riskregister!$L$9-Riskregister!$K$9)*SQRT((1-AG110)/2)))</f>
        <v>0</v>
      </c>
      <c r="AI110" s="28">
        <f t="shared" ca="1" si="67"/>
        <v>1.7598231732282366E-2</v>
      </c>
      <c r="AJ110" s="28">
        <f t="shared" ca="1" si="67"/>
        <v>0.18024420713089762</v>
      </c>
      <c r="AK110" s="28">
        <f>IF(Riskregister!$E$10="",0,COUNTIF(BK$4:BK$53,"&lt;"&amp;AI110)*IF(AJ110&lt;0.5,Riskregister!$K$10+(Riskregister!$L$10-Riskregister!$K$10)*SQRT(AJ110/2),Riskregister!$L$10-(Riskregister!$L$10-Riskregister!$K$10)*SQRT((1-AJ110)/2)))</f>
        <v>0</v>
      </c>
      <c r="AL110" s="28">
        <f t="shared" ca="1" si="68"/>
        <v>0.18826774039913974</v>
      </c>
      <c r="AM110" s="28">
        <f t="shared" ca="1" si="68"/>
        <v>0.96401746960211743</v>
      </c>
      <c r="AN110" s="28">
        <f>IF(Riskregister!$E$11="",0,COUNTIF(BL$4:BL$53,"&lt;"&amp;AL110)*IF(AM110&lt;0.5,Riskregister!$K$11+(Riskregister!$L$11-Riskregister!$K$11)*SQRT(AM110/2),Riskregister!$L$11-(Riskregister!$L$11-Riskregister!$K$11)*SQRT((1-AM110)/2)))</f>
        <v>0</v>
      </c>
      <c r="AO110" s="28">
        <f t="shared" ca="1" si="69"/>
        <v>0.3061184889218832</v>
      </c>
      <c r="AP110" s="28">
        <f t="shared" ca="1" si="69"/>
        <v>0.99832412790274105</v>
      </c>
      <c r="AQ110" s="28">
        <f>IF(Riskregister!$E$12="",0,COUNTIF(BM$4:BM$53,"&lt;"&amp;AO110)*IF(AP110&lt;0.5,Riskregister!$K$12+(Riskregister!$L$12-Riskregister!$K$12)*SQRT(AP110/2),Riskregister!$L$12-(Riskregister!$L$12-Riskregister!$K$12)*SQRT((1-AP110)/2)))</f>
        <v>0</v>
      </c>
      <c r="AR110" s="28">
        <f t="shared" ca="1" si="70"/>
        <v>0.12676925486396984</v>
      </c>
      <c r="AS110" s="28">
        <f t="shared" ca="1" si="70"/>
        <v>0.31474835653230537</v>
      </c>
      <c r="AT110" s="28">
        <f>IF(Riskregister!$E$13="",0,COUNTIF(BN$4:BN$53,"&lt;"&amp;AR110)*IF(AS110&lt;0.5,Riskregister!$K$13+(Riskregister!$L$13-Riskregister!$K$13)*SQRT(AS110/2),Riskregister!$L$13-(Riskregister!$L$13-Riskregister!$K$13)*SQRT((1-AS110)/2)))</f>
        <v>0</v>
      </c>
      <c r="AU110" s="28">
        <f t="shared" ca="1" si="71"/>
        <v>4.1347258476470694E-2</v>
      </c>
      <c r="AV110" s="28">
        <f t="shared" ca="1" si="71"/>
        <v>9.787339900416947E-2</v>
      </c>
      <c r="AW110" s="28">
        <f>IF(Riskregister!$E$14="",0,COUNTIF(BO$4:BO$53,"&lt;"&amp;AU110)*IF(AV110&lt;0.5,Riskregister!$K$14+(Riskregister!$L$14-Riskregister!$K$14)*SQRT(AV110/2),Riskregister!$L$14-(Riskregister!$L$14-Riskregister!$K$14)*SQRT((1-AV110)/2)))</f>
        <v>0</v>
      </c>
      <c r="AX110" s="28">
        <f t="shared" ca="1" si="72"/>
        <v>0.42453073831133592</v>
      </c>
      <c r="AY110" s="28">
        <f t="shared" ca="1" si="72"/>
        <v>0.60031878698400276</v>
      </c>
      <c r="AZ110" s="28">
        <f>IF(Riskregister!$E$15="",0,COUNTIF(BP$4:BP$53,"&lt;"&amp;AX110)*IF(AY110&lt;0.5,Riskregister!$K$15+(Riskregister!$L$15-Riskregister!$K$15)*SQRT(AY110/2),Riskregister!$L$15-(Riskregister!$L$15-Riskregister!$K$15)*SQRT((1-AY110)/2)))</f>
        <v>0</v>
      </c>
      <c r="BA110" s="28">
        <f t="shared" ca="1" si="73"/>
        <v>0.90844409463878029</v>
      </c>
      <c r="BB110" s="28">
        <f t="shared" ca="1" si="73"/>
        <v>0.84572692782304293</v>
      </c>
      <c r="BC110" s="28">
        <f>IF(Riskregister!$E$16="",0,COUNTIF(BQ$4:BQ$53,"&lt;"&amp;BA110)*IF(BB110&lt;0.5,Riskregister!$K$16+(Riskregister!$L$16-Riskregister!$K$16)*SQRT(BB110/2),Riskregister!$L$16-(Riskregister!$L$16-Riskregister!$K$16)*SQRT((1-BB110)/2)))</f>
        <v>0</v>
      </c>
      <c r="BD110" s="28">
        <f t="shared" ca="1" si="49"/>
        <v>0</v>
      </c>
    </row>
    <row r="111" spans="20:56" x14ac:dyDescent="0.35">
      <c r="T111" s="28">
        <f t="shared" ca="1" si="62"/>
        <v>0.29479037619093595</v>
      </c>
      <c r="U111" s="28">
        <f t="shared" ca="1" si="62"/>
        <v>0.13091228859728232</v>
      </c>
      <c r="V111" s="28">
        <f ca="1">IF(Riskregister!$E$5="",0,COUNTIF(BF$4:BF$53,"&lt;"&amp;T111)*IF(U111&lt;0.5,Riskregister!$K$5+(Riskregister!$L$5-Riskregister!$K$5)*SQRT(U111/2),Riskregister!$L$5-(Riskregister!$L$5-Riskregister!$K$5)*SQRT((1-U111)/2)))</f>
        <v>0</v>
      </c>
      <c r="W111" s="28">
        <f t="shared" ca="1" si="63"/>
        <v>0.11203451091325844</v>
      </c>
      <c r="X111" s="28">
        <f t="shared" ca="1" si="63"/>
        <v>8.5949830828320972E-2</v>
      </c>
      <c r="Y111" s="28">
        <f ca="1">IF(Riskregister!$E$6="",0,COUNTIF(BG$4:BG$53,"&lt;"&amp;W111)*IF(X111&lt;0.5,Riskregister!$K$6+(Riskregister!$L$6-Riskregister!$K$6)*SQRT(X111/2),Riskregister!$L$6-(Riskregister!$L$6-Riskregister!$K$6)*SQRT((1-X111)/2)))</f>
        <v>0</v>
      </c>
      <c r="Z111" s="28">
        <f t="shared" ca="1" si="64"/>
        <v>0.64525265324547854</v>
      </c>
      <c r="AA111" s="28">
        <f t="shared" ca="1" si="64"/>
        <v>5.5599340097330918E-2</v>
      </c>
      <c r="AB111" s="28">
        <f ca="1">IF(Riskregister!$E$7="",0,COUNTIF(BH$4:BH$53,"&lt;"&amp;Z111)*IF(AA111&lt;0.5,Riskregister!$K$7+(Riskregister!$L$7-Riskregister!$K$7)*SQRT(AA111/2),Riskregister!$L$7-(Riskregister!$L$7-Riskregister!$K$7)*SQRT((1-AA111)/2)))</f>
        <v>0</v>
      </c>
      <c r="AC111" s="28">
        <f t="shared" ca="1" si="65"/>
        <v>0.55427117992925468</v>
      </c>
      <c r="AD111" s="28">
        <f t="shared" ca="1" si="65"/>
        <v>0.84524614130250597</v>
      </c>
      <c r="AE111" s="28">
        <f ca="1">IF(Riskregister!$E$8="",0,COUNTIF(BI$4:BI$53,"&lt;"&amp;AC111)*IF(AD111&lt;0.5,Riskregister!$K$8+(Riskregister!$L$8-Riskregister!$K$8)*SQRT(AD111/2),Riskregister!$L$8-(Riskregister!$L$8-Riskregister!$K$8)*SQRT((1-AD111)/2)))</f>
        <v>0</v>
      </c>
      <c r="AF111" s="28">
        <f t="shared" ca="1" si="66"/>
        <v>0.3792937925065164</v>
      </c>
      <c r="AG111" s="28">
        <f t="shared" ca="1" si="66"/>
        <v>0.51141895095306944</v>
      </c>
      <c r="AH111" s="28">
        <f>IF(Riskregister!$E$9="",0,COUNTIF(BJ$4:BJ$53,"&lt;"&amp;AF111)*IF(AG111&lt;0.5,Riskregister!$K$9+(Riskregister!$L$9-Riskregister!$K$9)*SQRT(AG111/2),Riskregister!$L$9-(Riskregister!$L$9-Riskregister!$K$9)*SQRT((1-AG111)/2)))</f>
        <v>0</v>
      </c>
      <c r="AI111" s="28">
        <f t="shared" ca="1" si="67"/>
        <v>6.0805742974928245E-2</v>
      </c>
      <c r="AJ111" s="28">
        <f t="shared" ca="1" si="67"/>
        <v>0.5994414756853037</v>
      </c>
      <c r="AK111" s="28">
        <f>IF(Riskregister!$E$10="",0,COUNTIF(BK$4:BK$53,"&lt;"&amp;AI111)*IF(AJ111&lt;0.5,Riskregister!$K$10+(Riskregister!$L$10-Riskregister!$K$10)*SQRT(AJ111/2),Riskregister!$L$10-(Riskregister!$L$10-Riskregister!$K$10)*SQRT((1-AJ111)/2)))</f>
        <v>0</v>
      </c>
      <c r="AL111" s="28">
        <f t="shared" ca="1" si="68"/>
        <v>0.96061501044872566</v>
      </c>
      <c r="AM111" s="28">
        <f t="shared" ca="1" si="68"/>
        <v>0.5175770750021389</v>
      </c>
      <c r="AN111" s="28">
        <f>IF(Riskregister!$E$11="",0,COUNTIF(BL$4:BL$53,"&lt;"&amp;AL111)*IF(AM111&lt;0.5,Riskregister!$K$11+(Riskregister!$L$11-Riskregister!$K$11)*SQRT(AM111/2),Riskregister!$L$11-(Riskregister!$L$11-Riskregister!$K$11)*SQRT((1-AM111)/2)))</f>
        <v>0</v>
      </c>
      <c r="AO111" s="28">
        <f t="shared" ca="1" si="69"/>
        <v>0.37355477956462513</v>
      </c>
      <c r="AP111" s="28">
        <f t="shared" ca="1" si="69"/>
        <v>0.41694890101461834</v>
      </c>
      <c r="AQ111" s="28">
        <f>IF(Riskregister!$E$12="",0,COUNTIF(BM$4:BM$53,"&lt;"&amp;AO111)*IF(AP111&lt;0.5,Riskregister!$K$12+(Riskregister!$L$12-Riskregister!$K$12)*SQRT(AP111/2),Riskregister!$L$12-(Riskregister!$L$12-Riskregister!$K$12)*SQRT((1-AP111)/2)))</f>
        <v>0</v>
      </c>
      <c r="AR111" s="28">
        <f t="shared" ca="1" si="70"/>
        <v>0.61021385670393224</v>
      </c>
      <c r="AS111" s="28">
        <f t="shared" ca="1" si="70"/>
        <v>0.26603293052866051</v>
      </c>
      <c r="AT111" s="28">
        <f>IF(Riskregister!$E$13="",0,COUNTIF(BN$4:BN$53,"&lt;"&amp;AR111)*IF(AS111&lt;0.5,Riskregister!$K$13+(Riskregister!$L$13-Riskregister!$K$13)*SQRT(AS111/2),Riskregister!$L$13-(Riskregister!$L$13-Riskregister!$K$13)*SQRT((1-AS111)/2)))</f>
        <v>0</v>
      </c>
      <c r="AU111" s="28">
        <f t="shared" ca="1" si="71"/>
        <v>0.77748471683434406</v>
      </c>
      <c r="AV111" s="28">
        <f t="shared" ca="1" si="71"/>
        <v>0.20164541506270761</v>
      </c>
      <c r="AW111" s="28">
        <f>IF(Riskregister!$E$14="",0,COUNTIF(BO$4:BO$53,"&lt;"&amp;AU111)*IF(AV111&lt;0.5,Riskregister!$K$14+(Riskregister!$L$14-Riskregister!$K$14)*SQRT(AV111/2),Riskregister!$L$14-(Riskregister!$L$14-Riskregister!$K$14)*SQRT((1-AV111)/2)))</f>
        <v>0</v>
      </c>
      <c r="AX111" s="28">
        <f t="shared" ca="1" si="72"/>
        <v>0.37574502619612837</v>
      </c>
      <c r="AY111" s="28">
        <f t="shared" ca="1" si="72"/>
        <v>0.23665872247516906</v>
      </c>
      <c r="AZ111" s="28">
        <f>IF(Riskregister!$E$15="",0,COUNTIF(BP$4:BP$53,"&lt;"&amp;AX111)*IF(AY111&lt;0.5,Riskregister!$K$15+(Riskregister!$L$15-Riskregister!$K$15)*SQRT(AY111/2),Riskregister!$L$15-(Riskregister!$L$15-Riskregister!$K$15)*SQRT((1-AY111)/2)))</f>
        <v>0</v>
      </c>
      <c r="BA111" s="28">
        <f t="shared" ca="1" si="73"/>
        <v>0.45550653346457415</v>
      </c>
      <c r="BB111" s="28">
        <f t="shared" ca="1" si="73"/>
        <v>0.56513496044201572</v>
      </c>
      <c r="BC111" s="28">
        <f>IF(Riskregister!$E$16="",0,COUNTIF(BQ$4:BQ$53,"&lt;"&amp;BA111)*IF(BB111&lt;0.5,Riskregister!$K$16+(Riskregister!$L$16-Riskregister!$K$16)*SQRT(BB111/2),Riskregister!$L$16-(Riskregister!$L$16-Riskregister!$K$16)*SQRT((1-BB111)/2)))</f>
        <v>0</v>
      </c>
      <c r="BD111" s="28">
        <f t="shared" ca="1" si="49"/>
        <v>0</v>
      </c>
    </row>
    <row r="112" spans="20:56" x14ac:dyDescent="0.35">
      <c r="T112" s="28">
        <f t="shared" ca="1" si="62"/>
        <v>0.54641382808881023</v>
      </c>
      <c r="U112" s="28">
        <f t="shared" ca="1" si="62"/>
        <v>0.88981433146270394</v>
      </c>
      <c r="V112" s="28">
        <f ca="1">IF(Riskregister!$E$5="",0,COUNTIF(BF$4:BF$53,"&lt;"&amp;T112)*IF(U112&lt;0.5,Riskregister!$K$5+(Riskregister!$L$5-Riskregister!$K$5)*SQRT(U112/2),Riskregister!$L$5-(Riskregister!$L$5-Riskregister!$K$5)*SQRT((1-U112)/2)))</f>
        <v>0</v>
      </c>
      <c r="W112" s="28">
        <f t="shared" ca="1" si="63"/>
        <v>2.2177950144631309E-2</v>
      </c>
      <c r="X112" s="28">
        <f t="shared" ca="1" si="63"/>
        <v>0.17998578240315655</v>
      </c>
      <c r="Y112" s="28">
        <f ca="1">IF(Riskregister!$E$6="",0,COUNTIF(BG$4:BG$53,"&lt;"&amp;W112)*IF(X112&lt;0.5,Riskregister!$K$6+(Riskregister!$L$6-Riskregister!$K$6)*SQRT(X112/2),Riskregister!$L$6-(Riskregister!$L$6-Riskregister!$K$6)*SQRT((1-X112)/2)))</f>
        <v>0</v>
      </c>
      <c r="Z112" s="28">
        <f t="shared" ca="1" si="64"/>
        <v>0.81912384204157107</v>
      </c>
      <c r="AA112" s="28">
        <f t="shared" ca="1" si="64"/>
        <v>0.86869065307485205</v>
      </c>
      <c r="AB112" s="28">
        <f ca="1">IF(Riskregister!$E$7="",0,COUNTIF(BH$4:BH$53,"&lt;"&amp;Z112)*IF(AA112&lt;0.5,Riskregister!$K$7+(Riskregister!$L$7-Riskregister!$K$7)*SQRT(AA112/2),Riskregister!$L$7-(Riskregister!$L$7-Riskregister!$K$7)*SQRT((1-AA112)/2)))</f>
        <v>310318.91225478298</v>
      </c>
      <c r="AC112" s="28">
        <f t="shared" ca="1" si="65"/>
        <v>0.22089337304909407</v>
      </c>
      <c r="AD112" s="28">
        <f t="shared" ca="1" si="65"/>
        <v>0.53679172797619001</v>
      </c>
      <c r="AE112" s="28">
        <f ca="1">IF(Riskregister!$E$8="",0,COUNTIF(BI$4:BI$53,"&lt;"&amp;AC112)*IF(AD112&lt;0.5,Riskregister!$K$8+(Riskregister!$L$8-Riskregister!$K$8)*SQRT(AD112/2),Riskregister!$L$8-(Riskregister!$L$8-Riskregister!$K$8)*SQRT((1-AD112)/2)))</f>
        <v>0</v>
      </c>
      <c r="AF112" s="28">
        <f t="shared" ca="1" si="66"/>
        <v>3.7896460777794849E-2</v>
      </c>
      <c r="AG112" s="28">
        <f t="shared" ca="1" si="66"/>
        <v>0.63152753922821414</v>
      </c>
      <c r="AH112" s="28">
        <f>IF(Riskregister!$E$9="",0,COUNTIF(BJ$4:BJ$53,"&lt;"&amp;AF112)*IF(AG112&lt;0.5,Riskregister!$K$9+(Riskregister!$L$9-Riskregister!$K$9)*SQRT(AG112/2),Riskregister!$L$9-(Riskregister!$L$9-Riskregister!$K$9)*SQRT((1-AG112)/2)))</f>
        <v>0</v>
      </c>
      <c r="AI112" s="28">
        <f t="shared" ca="1" si="67"/>
        <v>0.26267668051499837</v>
      </c>
      <c r="AJ112" s="28">
        <f t="shared" ca="1" si="67"/>
        <v>0.3679132686645914</v>
      </c>
      <c r="AK112" s="28">
        <f>IF(Riskregister!$E$10="",0,COUNTIF(BK$4:BK$53,"&lt;"&amp;AI112)*IF(AJ112&lt;0.5,Riskregister!$K$10+(Riskregister!$L$10-Riskregister!$K$10)*SQRT(AJ112/2),Riskregister!$L$10-(Riskregister!$L$10-Riskregister!$K$10)*SQRT((1-AJ112)/2)))</f>
        <v>0</v>
      </c>
      <c r="AL112" s="28">
        <f t="shared" ca="1" si="68"/>
        <v>1.9717053898649417E-2</v>
      </c>
      <c r="AM112" s="28">
        <f t="shared" ca="1" si="68"/>
        <v>0.68198229211455219</v>
      </c>
      <c r="AN112" s="28">
        <f>IF(Riskregister!$E$11="",0,COUNTIF(BL$4:BL$53,"&lt;"&amp;AL112)*IF(AM112&lt;0.5,Riskregister!$K$11+(Riskregister!$L$11-Riskregister!$K$11)*SQRT(AM112/2),Riskregister!$L$11-(Riskregister!$L$11-Riskregister!$K$11)*SQRT((1-AM112)/2)))</f>
        <v>0</v>
      </c>
      <c r="AO112" s="28">
        <f t="shared" ca="1" si="69"/>
        <v>0.73059916617440157</v>
      </c>
      <c r="AP112" s="28">
        <f t="shared" ca="1" si="69"/>
        <v>0.68222777677745183</v>
      </c>
      <c r="AQ112" s="28">
        <f>IF(Riskregister!$E$12="",0,COUNTIF(BM$4:BM$53,"&lt;"&amp;AO112)*IF(AP112&lt;0.5,Riskregister!$K$12+(Riskregister!$L$12-Riskregister!$K$12)*SQRT(AP112/2),Riskregister!$L$12-(Riskregister!$L$12-Riskregister!$K$12)*SQRT((1-AP112)/2)))</f>
        <v>0</v>
      </c>
      <c r="AR112" s="28">
        <f t="shared" ca="1" si="70"/>
        <v>0.5134062857779309</v>
      </c>
      <c r="AS112" s="28">
        <f t="shared" ca="1" si="70"/>
        <v>0.1936867328205103</v>
      </c>
      <c r="AT112" s="28">
        <f>IF(Riskregister!$E$13="",0,COUNTIF(BN$4:BN$53,"&lt;"&amp;AR112)*IF(AS112&lt;0.5,Riskregister!$K$13+(Riskregister!$L$13-Riskregister!$K$13)*SQRT(AS112/2),Riskregister!$L$13-(Riskregister!$L$13-Riskregister!$K$13)*SQRT((1-AS112)/2)))</f>
        <v>0</v>
      </c>
      <c r="AU112" s="28">
        <f t="shared" ca="1" si="71"/>
        <v>0.7376850993973556</v>
      </c>
      <c r="AV112" s="28">
        <f t="shared" ca="1" si="71"/>
        <v>0.21752255983351476</v>
      </c>
      <c r="AW112" s="28">
        <f>IF(Riskregister!$E$14="",0,COUNTIF(BO$4:BO$53,"&lt;"&amp;AU112)*IF(AV112&lt;0.5,Riskregister!$K$14+(Riskregister!$L$14-Riskregister!$K$14)*SQRT(AV112/2),Riskregister!$L$14-(Riskregister!$L$14-Riskregister!$K$14)*SQRT((1-AV112)/2)))</f>
        <v>0</v>
      </c>
      <c r="AX112" s="28">
        <f t="shared" ca="1" si="72"/>
        <v>0.31697339221887533</v>
      </c>
      <c r="AY112" s="28">
        <f t="shared" ca="1" si="72"/>
        <v>0.37669582697603143</v>
      </c>
      <c r="AZ112" s="28">
        <f>IF(Riskregister!$E$15="",0,COUNTIF(BP$4:BP$53,"&lt;"&amp;AX112)*IF(AY112&lt;0.5,Riskregister!$K$15+(Riskregister!$L$15-Riskregister!$K$15)*SQRT(AY112/2),Riskregister!$L$15-(Riskregister!$L$15-Riskregister!$K$15)*SQRT((1-AY112)/2)))</f>
        <v>0</v>
      </c>
      <c r="BA112" s="28">
        <f t="shared" ca="1" si="73"/>
        <v>0.59126244680051454</v>
      </c>
      <c r="BB112" s="28">
        <f t="shared" ca="1" si="73"/>
        <v>0.29871128400358493</v>
      </c>
      <c r="BC112" s="28">
        <f>IF(Riskregister!$E$16="",0,COUNTIF(BQ$4:BQ$53,"&lt;"&amp;BA112)*IF(BB112&lt;0.5,Riskregister!$K$16+(Riskregister!$L$16-Riskregister!$K$16)*SQRT(BB112/2),Riskregister!$L$16-(Riskregister!$L$16-Riskregister!$K$16)*SQRT((1-BB112)/2)))</f>
        <v>0</v>
      </c>
      <c r="BD112" s="28">
        <f t="shared" ca="1" si="49"/>
        <v>310318.91225478298</v>
      </c>
    </row>
    <row r="113" spans="20:56" x14ac:dyDescent="0.35">
      <c r="T113" s="28">
        <f t="shared" ca="1" si="62"/>
        <v>0.56248809417580747</v>
      </c>
      <c r="U113" s="28">
        <f t="shared" ca="1" si="62"/>
        <v>0.15479613627603139</v>
      </c>
      <c r="V113" s="28">
        <f ca="1">IF(Riskregister!$E$5="",0,COUNTIF(BF$4:BF$53,"&lt;"&amp;T113)*IF(U113&lt;0.5,Riskregister!$K$5+(Riskregister!$L$5-Riskregister!$K$5)*SQRT(U113/2),Riskregister!$L$5-(Riskregister!$L$5-Riskregister!$K$5)*SQRT((1-U113)/2)))</f>
        <v>0</v>
      </c>
      <c r="W113" s="28">
        <f t="shared" ca="1" si="63"/>
        <v>0.46474882417010066</v>
      </c>
      <c r="X113" s="28">
        <f t="shared" ca="1" si="63"/>
        <v>0.33573536839249229</v>
      </c>
      <c r="Y113" s="28">
        <f ca="1">IF(Riskregister!$E$6="",0,COUNTIF(BG$4:BG$53,"&lt;"&amp;W113)*IF(X113&lt;0.5,Riskregister!$K$6+(Riskregister!$L$6-Riskregister!$K$6)*SQRT(X113/2),Riskregister!$L$6-(Riskregister!$L$6-Riskregister!$K$6)*SQRT((1-X113)/2)))</f>
        <v>0</v>
      </c>
      <c r="Z113" s="28">
        <f t="shared" ca="1" si="64"/>
        <v>8.9085396761836688E-2</v>
      </c>
      <c r="AA113" s="28">
        <f t="shared" ca="1" si="64"/>
        <v>0.84849630373713081</v>
      </c>
      <c r="AB113" s="28">
        <f ca="1">IF(Riskregister!$E$7="",0,COUNTIF(BH$4:BH$53,"&lt;"&amp;Z113)*IF(AA113&lt;0.5,Riskregister!$K$7+(Riskregister!$L$7-Riskregister!$K$7)*SQRT(AA113/2),Riskregister!$L$7-(Riskregister!$L$7-Riskregister!$K$7)*SQRT((1-AA113)/2)))</f>
        <v>0</v>
      </c>
      <c r="AC113" s="28">
        <f t="shared" ca="1" si="65"/>
        <v>0.27338369927780914</v>
      </c>
      <c r="AD113" s="28">
        <f t="shared" ca="1" si="65"/>
        <v>0.24989690946587062</v>
      </c>
      <c r="AE113" s="28">
        <f ca="1">IF(Riskregister!$E$8="",0,COUNTIF(BI$4:BI$53,"&lt;"&amp;AC113)*IF(AD113&lt;0.5,Riskregister!$K$8+(Riskregister!$L$8-Riskregister!$K$8)*SQRT(AD113/2),Riskregister!$L$8-(Riskregister!$L$8-Riskregister!$K$8)*SQRT((1-AD113)/2)))</f>
        <v>0</v>
      </c>
      <c r="AF113" s="28">
        <f t="shared" ca="1" si="66"/>
        <v>0.1992812405955251</v>
      </c>
      <c r="AG113" s="28">
        <f t="shared" ca="1" si="66"/>
        <v>0.76999532594193199</v>
      </c>
      <c r="AH113" s="28">
        <f>IF(Riskregister!$E$9="",0,COUNTIF(BJ$4:BJ$53,"&lt;"&amp;AF113)*IF(AG113&lt;0.5,Riskregister!$K$9+(Riskregister!$L$9-Riskregister!$K$9)*SQRT(AG113/2),Riskregister!$L$9-(Riskregister!$L$9-Riskregister!$K$9)*SQRT((1-AG113)/2)))</f>
        <v>0</v>
      </c>
      <c r="AI113" s="28">
        <f t="shared" ca="1" si="67"/>
        <v>0.28120577827533155</v>
      </c>
      <c r="AJ113" s="28">
        <f t="shared" ca="1" si="67"/>
        <v>0.48711557887194423</v>
      </c>
      <c r="AK113" s="28">
        <f>IF(Riskregister!$E$10="",0,COUNTIF(BK$4:BK$53,"&lt;"&amp;AI113)*IF(AJ113&lt;0.5,Riskregister!$K$10+(Riskregister!$L$10-Riskregister!$K$10)*SQRT(AJ113/2),Riskregister!$L$10-(Riskregister!$L$10-Riskregister!$K$10)*SQRT((1-AJ113)/2)))</f>
        <v>0</v>
      </c>
      <c r="AL113" s="28">
        <f t="shared" ca="1" si="68"/>
        <v>0.26567431687452692</v>
      </c>
      <c r="AM113" s="28">
        <f t="shared" ca="1" si="68"/>
        <v>0.67778069856729339</v>
      </c>
      <c r="AN113" s="28">
        <f>IF(Riskregister!$E$11="",0,COUNTIF(BL$4:BL$53,"&lt;"&amp;AL113)*IF(AM113&lt;0.5,Riskregister!$K$11+(Riskregister!$L$11-Riskregister!$K$11)*SQRT(AM113/2),Riskregister!$L$11-(Riskregister!$L$11-Riskregister!$K$11)*SQRT((1-AM113)/2)))</f>
        <v>0</v>
      </c>
      <c r="AO113" s="28">
        <f t="shared" ca="1" si="69"/>
        <v>8.8860295666145839E-2</v>
      </c>
      <c r="AP113" s="28">
        <f t="shared" ca="1" si="69"/>
        <v>0.42081499959642732</v>
      </c>
      <c r="AQ113" s="28">
        <f>IF(Riskregister!$E$12="",0,COUNTIF(BM$4:BM$53,"&lt;"&amp;AO113)*IF(AP113&lt;0.5,Riskregister!$K$12+(Riskregister!$L$12-Riskregister!$K$12)*SQRT(AP113/2),Riskregister!$L$12-(Riskregister!$L$12-Riskregister!$K$12)*SQRT((1-AP113)/2)))</f>
        <v>0</v>
      </c>
      <c r="AR113" s="28">
        <f t="shared" ca="1" si="70"/>
        <v>3.3219511438694171E-2</v>
      </c>
      <c r="AS113" s="28">
        <f t="shared" ca="1" si="70"/>
        <v>0.33798909988342329</v>
      </c>
      <c r="AT113" s="28">
        <f>IF(Riskregister!$E$13="",0,COUNTIF(BN$4:BN$53,"&lt;"&amp;AR113)*IF(AS113&lt;0.5,Riskregister!$K$13+(Riskregister!$L$13-Riskregister!$K$13)*SQRT(AS113/2),Riskregister!$L$13-(Riskregister!$L$13-Riskregister!$K$13)*SQRT((1-AS113)/2)))</f>
        <v>0</v>
      </c>
      <c r="AU113" s="28">
        <f t="shared" ca="1" si="71"/>
        <v>0.50342646363731769</v>
      </c>
      <c r="AV113" s="28">
        <f t="shared" ca="1" si="71"/>
        <v>0.59778011242401541</v>
      </c>
      <c r="AW113" s="28">
        <f>IF(Riskregister!$E$14="",0,COUNTIF(BO$4:BO$53,"&lt;"&amp;AU113)*IF(AV113&lt;0.5,Riskregister!$K$14+(Riskregister!$L$14-Riskregister!$K$14)*SQRT(AV113/2),Riskregister!$L$14-(Riskregister!$L$14-Riskregister!$K$14)*SQRT((1-AV113)/2)))</f>
        <v>0</v>
      </c>
      <c r="AX113" s="28">
        <f t="shared" ca="1" si="72"/>
        <v>0.56106637094799217</v>
      </c>
      <c r="AY113" s="28">
        <f t="shared" ca="1" si="72"/>
        <v>0.73126825508484339</v>
      </c>
      <c r="AZ113" s="28">
        <f>IF(Riskregister!$E$15="",0,COUNTIF(BP$4:BP$53,"&lt;"&amp;AX113)*IF(AY113&lt;0.5,Riskregister!$K$15+(Riskregister!$L$15-Riskregister!$K$15)*SQRT(AY113/2),Riskregister!$L$15-(Riskregister!$L$15-Riskregister!$K$15)*SQRT((1-AY113)/2)))</f>
        <v>0</v>
      </c>
      <c r="BA113" s="28">
        <f t="shared" ca="1" si="73"/>
        <v>0.44695419199634989</v>
      </c>
      <c r="BB113" s="28">
        <f t="shared" ca="1" si="73"/>
        <v>6.5360646882136275E-2</v>
      </c>
      <c r="BC113" s="28">
        <f>IF(Riskregister!$E$16="",0,COUNTIF(BQ$4:BQ$53,"&lt;"&amp;BA113)*IF(BB113&lt;0.5,Riskregister!$K$16+(Riskregister!$L$16-Riskregister!$K$16)*SQRT(BB113/2),Riskregister!$L$16-(Riskregister!$L$16-Riskregister!$K$16)*SQRT((1-BB113)/2)))</f>
        <v>0</v>
      </c>
      <c r="BD113" s="28">
        <f t="shared" ca="1" si="49"/>
        <v>0</v>
      </c>
    </row>
    <row r="114" spans="20:56" x14ac:dyDescent="0.35">
      <c r="T114" s="28">
        <f t="shared" ca="1" si="62"/>
        <v>5.9423223168836525E-2</v>
      </c>
      <c r="U114" s="28">
        <f t="shared" ca="1" si="62"/>
        <v>0.33502364295763576</v>
      </c>
      <c r="V114" s="28">
        <f ca="1">IF(Riskregister!$E$5="",0,COUNTIF(BF$4:BF$53,"&lt;"&amp;T114)*IF(U114&lt;0.5,Riskregister!$K$5+(Riskregister!$L$5-Riskregister!$K$5)*SQRT(U114/2),Riskregister!$L$5-(Riskregister!$L$5-Riskregister!$K$5)*SQRT((1-U114)/2)))</f>
        <v>0</v>
      </c>
      <c r="W114" s="28">
        <f t="shared" ca="1" si="63"/>
        <v>0.32826751064018422</v>
      </c>
      <c r="X114" s="28">
        <f t="shared" ca="1" si="63"/>
        <v>0.26704066685471228</v>
      </c>
      <c r="Y114" s="28">
        <f ca="1">IF(Riskregister!$E$6="",0,COUNTIF(BG$4:BG$53,"&lt;"&amp;W114)*IF(X114&lt;0.5,Riskregister!$K$6+(Riskregister!$L$6-Riskregister!$K$6)*SQRT(X114/2),Riskregister!$L$6-(Riskregister!$L$6-Riskregister!$K$6)*SQRT((1-X114)/2)))</f>
        <v>0</v>
      </c>
      <c r="Z114" s="28">
        <f t="shared" ca="1" si="64"/>
        <v>0.93752843078823989</v>
      </c>
      <c r="AA114" s="28">
        <f t="shared" ca="1" si="64"/>
        <v>0.27351236464055806</v>
      </c>
      <c r="AB114" s="28">
        <f ca="1">IF(Riskregister!$E$7="",0,COUNTIF(BH$4:BH$53,"&lt;"&amp;Z114)*IF(AA114&lt;0.5,Riskregister!$K$7+(Riskregister!$L$7-Riskregister!$K$7)*SQRT(AA114/2),Riskregister!$L$7-(Riskregister!$L$7-Riskregister!$K$7)*SQRT((1-AA114)/2)))</f>
        <v>179431.96025029593</v>
      </c>
      <c r="AC114" s="28">
        <f t="shared" ca="1" si="65"/>
        <v>0.47331944984096863</v>
      </c>
      <c r="AD114" s="28">
        <f t="shared" ca="1" si="65"/>
        <v>0.1785459993580415</v>
      </c>
      <c r="AE114" s="28">
        <f ca="1">IF(Riskregister!$E$8="",0,COUNTIF(BI$4:BI$53,"&lt;"&amp;AC114)*IF(AD114&lt;0.5,Riskregister!$K$8+(Riskregister!$L$8-Riskregister!$K$8)*SQRT(AD114/2),Riskregister!$L$8-(Riskregister!$L$8-Riskregister!$K$8)*SQRT((1-AD114)/2)))</f>
        <v>0</v>
      </c>
      <c r="AF114" s="28">
        <f t="shared" ca="1" si="66"/>
        <v>0.74390174207537507</v>
      </c>
      <c r="AG114" s="28">
        <f t="shared" ca="1" si="66"/>
        <v>0.69665044206090632</v>
      </c>
      <c r="AH114" s="28">
        <f>IF(Riskregister!$E$9="",0,COUNTIF(BJ$4:BJ$53,"&lt;"&amp;AF114)*IF(AG114&lt;0.5,Riskregister!$K$9+(Riskregister!$L$9-Riskregister!$K$9)*SQRT(AG114/2),Riskregister!$L$9-(Riskregister!$L$9-Riskregister!$K$9)*SQRT((1-AG114)/2)))</f>
        <v>0</v>
      </c>
      <c r="AI114" s="28">
        <f t="shared" ca="1" si="67"/>
        <v>0.33638350836913389</v>
      </c>
      <c r="AJ114" s="28">
        <f t="shared" ca="1" si="67"/>
        <v>8.2309855247580388E-2</v>
      </c>
      <c r="AK114" s="28">
        <f>IF(Riskregister!$E$10="",0,COUNTIF(BK$4:BK$53,"&lt;"&amp;AI114)*IF(AJ114&lt;0.5,Riskregister!$K$10+(Riskregister!$L$10-Riskregister!$K$10)*SQRT(AJ114/2),Riskregister!$L$10-(Riskregister!$L$10-Riskregister!$K$10)*SQRT((1-AJ114)/2)))</f>
        <v>0</v>
      </c>
      <c r="AL114" s="28">
        <f t="shared" ca="1" si="68"/>
        <v>0.55800498119921882</v>
      </c>
      <c r="AM114" s="28">
        <f t="shared" ca="1" si="68"/>
        <v>0.9223091698216227</v>
      </c>
      <c r="AN114" s="28">
        <f>IF(Riskregister!$E$11="",0,COUNTIF(BL$4:BL$53,"&lt;"&amp;AL114)*IF(AM114&lt;0.5,Riskregister!$K$11+(Riskregister!$L$11-Riskregister!$K$11)*SQRT(AM114/2),Riskregister!$L$11-(Riskregister!$L$11-Riskregister!$K$11)*SQRT((1-AM114)/2)))</f>
        <v>0</v>
      </c>
      <c r="AO114" s="28">
        <f t="shared" ca="1" si="69"/>
        <v>0.43343131813105407</v>
      </c>
      <c r="AP114" s="28">
        <f t="shared" ca="1" si="69"/>
        <v>0.96657883995424099</v>
      </c>
      <c r="AQ114" s="28">
        <f>IF(Riskregister!$E$12="",0,COUNTIF(BM$4:BM$53,"&lt;"&amp;AO114)*IF(AP114&lt;0.5,Riskregister!$K$12+(Riskregister!$L$12-Riskregister!$K$12)*SQRT(AP114/2),Riskregister!$L$12-(Riskregister!$L$12-Riskregister!$K$12)*SQRT((1-AP114)/2)))</f>
        <v>0</v>
      </c>
      <c r="AR114" s="28">
        <f t="shared" ca="1" si="70"/>
        <v>0.63474876979782557</v>
      </c>
      <c r="AS114" s="28">
        <f t="shared" ca="1" si="70"/>
        <v>0.84839353369132375</v>
      </c>
      <c r="AT114" s="28">
        <f>IF(Riskregister!$E$13="",0,COUNTIF(BN$4:BN$53,"&lt;"&amp;AR114)*IF(AS114&lt;0.5,Riskregister!$K$13+(Riskregister!$L$13-Riskregister!$K$13)*SQRT(AS114/2),Riskregister!$L$13-(Riskregister!$L$13-Riskregister!$K$13)*SQRT((1-AS114)/2)))</f>
        <v>0</v>
      </c>
      <c r="AU114" s="28">
        <f t="shared" ca="1" si="71"/>
        <v>0.67161524540687845</v>
      </c>
      <c r="AV114" s="28">
        <f t="shared" ca="1" si="71"/>
        <v>0.68263501120891379</v>
      </c>
      <c r="AW114" s="28">
        <f>IF(Riskregister!$E$14="",0,COUNTIF(BO$4:BO$53,"&lt;"&amp;AU114)*IF(AV114&lt;0.5,Riskregister!$K$14+(Riskregister!$L$14-Riskregister!$K$14)*SQRT(AV114/2),Riskregister!$L$14-(Riskregister!$L$14-Riskregister!$K$14)*SQRT((1-AV114)/2)))</f>
        <v>0</v>
      </c>
      <c r="AX114" s="28">
        <f t="shared" ca="1" si="72"/>
        <v>0.27630007031866144</v>
      </c>
      <c r="AY114" s="28">
        <f t="shared" ca="1" si="72"/>
        <v>0.74703840499556828</v>
      </c>
      <c r="AZ114" s="28">
        <f>IF(Riskregister!$E$15="",0,COUNTIF(BP$4:BP$53,"&lt;"&amp;AX114)*IF(AY114&lt;0.5,Riskregister!$K$15+(Riskregister!$L$15-Riskregister!$K$15)*SQRT(AY114/2),Riskregister!$L$15-(Riskregister!$L$15-Riskregister!$K$15)*SQRT((1-AY114)/2)))</f>
        <v>0</v>
      </c>
      <c r="BA114" s="28">
        <f t="shared" ca="1" si="73"/>
        <v>0.3905728523229216</v>
      </c>
      <c r="BB114" s="28">
        <f t="shared" ca="1" si="73"/>
        <v>0.67868897289539409</v>
      </c>
      <c r="BC114" s="28">
        <f>IF(Riskregister!$E$16="",0,COUNTIF(BQ$4:BQ$53,"&lt;"&amp;BA114)*IF(BB114&lt;0.5,Riskregister!$K$16+(Riskregister!$L$16-Riskregister!$K$16)*SQRT(BB114/2),Riskregister!$L$16-(Riskregister!$L$16-Riskregister!$K$16)*SQRT((1-BB114)/2)))</f>
        <v>0</v>
      </c>
      <c r="BD114" s="28">
        <f t="shared" ca="1" si="49"/>
        <v>179431.96025029593</v>
      </c>
    </row>
    <row r="115" spans="20:56" x14ac:dyDescent="0.35">
      <c r="T115" s="28">
        <f t="shared" ca="1" si="62"/>
        <v>0.32978749229412252</v>
      </c>
      <c r="U115" s="28">
        <f t="shared" ca="1" si="62"/>
        <v>0.65308953042536078</v>
      </c>
      <c r="V115" s="28">
        <f ca="1">IF(Riskregister!$E$5="",0,COUNTIF(BF$4:BF$53,"&lt;"&amp;T115)*IF(U115&lt;0.5,Riskregister!$K$5+(Riskregister!$L$5-Riskregister!$K$5)*SQRT(U115/2),Riskregister!$L$5-(Riskregister!$L$5-Riskregister!$K$5)*SQRT((1-U115)/2)))</f>
        <v>0</v>
      </c>
      <c r="W115" s="28">
        <f t="shared" ca="1" si="63"/>
        <v>0.14648032783947729</v>
      </c>
      <c r="X115" s="28">
        <f t="shared" ca="1" si="63"/>
        <v>7.3361024276397124E-2</v>
      </c>
      <c r="Y115" s="28">
        <f ca="1">IF(Riskregister!$E$6="",0,COUNTIF(BG$4:BG$53,"&lt;"&amp;W115)*IF(X115&lt;0.5,Riskregister!$K$6+(Riskregister!$L$6-Riskregister!$K$6)*SQRT(X115/2),Riskregister!$L$6-(Riskregister!$L$6-Riskregister!$K$6)*SQRT((1-X115)/2)))</f>
        <v>0</v>
      </c>
      <c r="Z115" s="28">
        <f t="shared" ca="1" si="64"/>
        <v>0.11718338426661945</v>
      </c>
      <c r="AA115" s="28">
        <f t="shared" ca="1" si="64"/>
        <v>0.55769126118132195</v>
      </c>
      <c r="AB115" s="28">
        <f ca="1">IF(Riskregister!$E$7="",0,COUNTIF(BH$4:BH$53,"&lt;"&amp;Z115)*IF(AA115&lt;0.5,Riskregister!$K$7+(Riskregister!$L$7-Riskregister!$K$7)*SQRT(AA115/2),Riskregister!$L$7-(Riskregister!$L$7-Riskregister!$K$7)*SQRT((1-AA115)/2)))</f>
        <v>0</v>
      </c>
      <c r="AC115" s="28">
        <f t="shared" ca="1" si="65"/>
        <v>0.45503205303686245</v>
      </c>
      <c r="AD115" s="28">
        <f t="shared" ca="1" si="65"/>
        <v>0.41431393676217976</v>
      </c>
      <c r="AE115" s="28">
        <f ca="1">IF(Riskregister!$E$8="",0,COUNTIF(BI$4:BI$53,"&lt;"&amp;AC115)*IF(AD115&lt;0.5,Riskregister!$K$8+(Riskregister!$L$8-Riskregister!$K$8)*SQRT(AD115/2),Riskregister!$L$8-(Riskregister!$L$8-Riskregister!$K$8)*SQRT((1-AD115)/2)))</f>
        <v>0</v>
      </c>
      <c r="AF115" s="28">
        <f t="shared" ca="1" si="66"/>
        <v>4.9161965475804426E-2</v>
      </c>
      <c r="AG115" s="28">
        <f t="shared" ca="1" si="66"/>
        <v>0.37302673009855358</v>
      </c>
      <c r="AH115" s="28">
        <f>IF(Riskregister!$E$9="",0,COUNTIF(BJ$4:BJ$53,"&lt;"&amp;AF115)*IF(AG115&lt;0.5,Riskregister!$K$9+(Riskregister!$L$9-Riskregister!$K$9)*SQRT(AG115/2),Riskregister!$L$9-(Riskregister!$L$9-Riskregister!$K$9)*SQRT((1-AG115)/2)))</f>
        <v>0</v>
      </c>
      <c r="AI115" s="28">
        <f t="shared" ca="1" si="67"/>
        <v>0.74824803713032206</v>
      </c>
      <c r="AJ115" s="28">
        <f t="shared" ca="1" si="67"/>
        <v>0.88175648373356519</v>
      </c>
      <c r="AK115" s="28">
        <f>IF(Riskregister!$E$10="",0,COUNTIF(BK$4:BK$53,"&lt;"&amp;AI115)*IF(AJ115&lt;0.5,Riskregister!$K$10+(Riskregister!$L$10-Riskregister!$K$10)*SQRT(AJ115/2),Riskregister!$L$10-(Riskregister!$L$10-Riskregister!$K$10)*SQRT((1-AJ115)/2)))</f>
        <v>0</v>
      </c>
      <c r="AL115" s="28">
        <f t="shared" ca="1" si="68"/>
        <v>0.52520375672615516</v>
      </c>
      <c r="AM115" s="28">
        <f t="shared" ca="1" si="68"/>
        <v>0.14076762703290213</v>
      </c>
      <c r="AN115" s="28">
        <f>IF(Riskregister!$E$11="",0,COUNTIF(BL$4:BL$53,"&lt;"&amp;AL115)*IF(AM115&lt;0.5,Riskregister!$K$11+(Riskregister!$L$11-Riskregister!$K$11)*SQRT(AM115/2),Riskregister!$L$11-(Riskregister!$L$11-Riskregister!$K$11)*SQRT((1-AM115)/2)))</f>
        <v>0</v>
      </c>
      <c r="AO115" s="28">
        <f t="shared" ca="1" si="69"/>
        <v>0.31040966724966845</v>
      </c>
      <c r="AP115" s="28">
        <f t="shared" ca="1" si="69"/>
        <v>0.71652115635261682</v>
      </c>
      <c r="AQ115" s="28">
        <f>IF(Riskregister!$E$12="",0,COUNTIF(BM$4:BM$53,"&lt;"&amp;AO115)*IF(AP115&lt;0.5,Riskregister!$K$12+(Riskregister!$L$12-Riskregister!$K$12)*SQRT(AP115/2),Riskregister!$L$12-(Riskregister!$L$12-Riskregister!$K$12)*SQRT((1-AP115)/2)))</f>
        <v>0</v>
      </c>
      <c r="AR115" s="28">
        <f t="shared" ca="1" si="70"/>
        <v>0.38276307305347157</v>
      </c>
      <c r="AS115" s="28">
        <f t="shared" ca="1" si="70"/>
        <v>0.92283121613552732</v>
      </c>
      <c r="AT115" s="28">
        <f>IF(Riskregister!$E$13="",0,COUNTIF(BN$4:BN$53,"&lt;"&amp;AR115)*IF(AS115&lt;0.5,Riskregister!$K$13+(Riskregister!$L$13-Riskregister!$K$13)*SQRT(AS115/2),Riskregister!$L$13-(Riskregister!$L$13-Riskregister!$K$13)*SQRT((1-AS115)/2)))</f>
        <v>0</v>
      </c>
      <c r="AU115" s="28">
        <f t="shared" ca="1" si="71"/>
        <v>0.1240669386565959</v>
      </c>
      <c r="AV115" s="28">
        <f t="shared" ca="1" si="71"/>
        <v>0.96531538404875328</v>
      </c>
      <c r="AW115" s="28">
        <f>IF(Riskregister!$E$14="",0,COUNTIF(BO$4:BO$53,"&lt;"&amp;AU115)*IF(AV115&lt;0.5,Riskregister!$K$14+(Riskregister!$L$14-Riskregister!$K$14)*SQRT(AV115/2),Riskregister!$L$14-(Riskregister!$L$14-Riskregister!$K$14)*SQRT((1-AV115)/2)))</f>
        <v>0</v>
      </c>
      <c r="AX115" s="28">
        <f t="shared" ca="1" si="72"/>
        <v>0.73583248960727188</v>
      </c>
      <c r="AY115" s="28">
        <f t="shared" ca="1" si="72"/>
        <v>0.81002808525622649</v>
      </c>
      <c r="AZ115" s="28">
        <f>IF(Riskregister!$E$15="",0,COUNTIF(BP$4:BP$53,"&lt;"&amp;AX115)*IF(AY115&lt;0.5,Riskregister!$K$15+(Riskregister!$L$15-Riskregister!$K$15)*SQRT(AY115/2),Riskregister!$L$15-(Riskregister!$L$15-Riskregister!$K$15)*SQRT((1-AY115)/2)))</f>
        <v>0</v>
      </c>
      <c r="BA115" s="28">
        <f t="shared" ca="1" si="73"/>
        <v>0.68226903307749842</v>
      </c>
      <c r="BB115" s="28">
        <f t="shared" ca="1" si="73"/>
        <v>0.4851068868868067</v>
      </c>
      <c r="BC115" s="28">
        <f>IF(Riskregister!$E$16="",0,COUNTIF(BQ$4:BQ$53,"&lt;"&amp;BA115)*IF(BB115&lt;0.5,Riskregister!$K$16+(Riskregister!$L$16-Riskregister!$K$16)*SQRT(BB115/2),Riskregister!$L$16-(Riskregister!$L$16-Riskregister!$K$16)*SQRT((1-BB115)/2)))</f>
        <v>0</v>
      </c>
      <c r="BD115" s="28">
        <f t="shared" ca="1" si="49"/>
        <v>0</v>
      </c>
    </row>
    <row r="116" spans="20:56" x14ac:dyDescent="0.35">
      <c r="T116" s="28">
        <f t="shared" ca="1" si="62"/>
        <v>0.46004607506695305</v>
      </c>
      <c r="U116" s="28">
        <f t="shared" ca="1" si="62"/>
        <v>0.72551157808186051</v>
      </c>
      <c r="V116" s="28">
        <f ca="1">IF(Riskregister!$E$5="",0,COUNTIF(BF$4:BF$53,"&lt;"&amp;T116)*IF(U116&lt;0.5,Riskregister!$K$5+(Riskregister!$L$5-Riskregister!$K$5)*SQRT(U116/2),Riskregister!$L$5-(Riskregister!$L$5-Riskregister!$K$5)*SQRT((1-U116)/2)))</f>
        <v>0</v>
      </c>
      <c r="W116" s="28">
        <f t="shared" ca="1" si="63"/>
        <v>0.50662849662713716</v>
      </c>
      <c r="X116" s="28">
        <f t="shared" ca="1" si="63"/>
        <v>7.2871861228952839E-2</v>
      </c>
      <c r="Y116" s="28">
        <f ca="1">IF(Riskregister!$E$6="",0,COUNTIF(BG$4:BG$53,"&lt;"&amp;W116)*IF(X116&lt;0.5,Riskregister!$K$6+(Riskregister!$L$6-Riskregister!$K$6)*SQRT(X116/2),Riskregister!$L$6-(Riskregister!$L$6-Riskregister!$K$6)*SQRT((1-X116)/2)))</f>
        <v>0</v>
      </c>
      <c r="Z116" s="28">
        <f t="shared" ca="1" si="64"/>
        <v>0.40943795023522922</v>
      </c>
      <c r="AA116" s="28">
        <f t="shared" ca="1" si="64"/>
        <v>0.18277384429380039</v>
      </c>
      <c r="AB116" s="28">
        <f ca="1">IF(Riskregister!$E$7="",0,COUNTIF(BH$4:BH$53,"&lt;"&amp;Z116)*IF(AA116&lt;0.5,Riskregister!$K$7+(Riskregister!$L$7-Riskregister!$K$7)*SQRT(AA116/2),Riskregister!$L$7-(Riskregister!$L$7-Riskregister!$K$7)*SQRT((1-AA116)/2)))</f>
        <v>0</v>
      </c>
      <c r="AC116" s="28">
        <f t="shared" ca="1" si="65"/>
        <v>0.38739291416048471</v>
      </c>
      <c r="AD116" s="28">
        <f t="shared" ca="1" si="65"/>
        <v>0.78126236710872399</v>
      </c>
      <c r="AE116" s="28">
        <f ca="1">IF(Riskregister!$E$8="",0,COUNTIF(BI$4:BI$53,"&lt;"&amp;AC116)*IF(AD116&lt;0.5,Riskregister!$K$8+(Riskregister!$L$8-Riskregister!$K$8)*SQRT(AD116/2),Riskregister!$L$8-(Riskregister!$L$8-Riskregister!$K$8)*SQRT((1-AD116)/2)))</f>
        <v>0</v>
      </c>
      <c r="AF116" s="28">
        <f t="shared" ca="1" si="66"/>
        <v>0.23922817971935395</v>
      </c>
      <c r="AG116" s="28">
        <f t="shared" ca="1" si="66"/>
        <v>0.36966168387837983</v>
      </c>
      <c r="AH116" s="28">
        <f>IF(Riskregister!$E$9="",0,COUNTIF(BJ$4:BJ$53,"&lt;"&amp;AF116)*IF(AG116&lt;0.5,Riskregister!$K$9+(Riskregister!$L$9-Riskregister!$K$9)*SQRT(AG116/2),Riskregister!$L$9-(Riskregister!$L$9-Riskregister!$K$9)*SQRT((1-AG116)/2)))</f>
        <v>0</v>
      </c>
      <c r="AI116" s="28">
        <f t="shared" ca="1" si="67"/>
        <v>0.53027499318059934</v>
      </c>
      <c r="AJ116" s="28">
        <f t="shared" ca="1" si="67"/>
        <v>0.67538936875453515</v>
      </c>
      <c r="AK116" s="28">
        <f>IF(Riskregister!$E$10="",0,COUNTIF(BK$4:BK$53,"&lt;"&amp;AI116)*IF(AJ116&lt;0.5,Riskregister!$K$10+(Riskregister!$L$10-Riskregister!$K$10)*SQRT(AJ116/2),Riskregister!$L$10-(Riskregister!$L$10-Riskregister!$K$10)*SQRT((1-AJ116)/2)))</f>
        <v>0</v>
      </c>
      <c r="AL116" s="28">
        <f t="shared" ca="1" si="68"/>
        <v>0.2677187591185991</v>
      </c>
      <c r="AM116" s="28">
        <f t="shared" ca="1" si="68"/>
        <v>0.90699561780226479</v>
      </c>
      <c r="AN116" s="28">
        <f>IF(Riskregister!$E$11="",0,COUNTIF(BL$4:BL$53,"&lt;"&amp;AL116)*IF(AM116&lt;0.5,Riskregister!$K$11+(Riskregister!$L$11-Riskregister!$K$11)*SQRT(AM116/2),Riskregister!$L$11-(Riskregister!$L$11-Riskregister!$K$11)*SQRT((1-AM116)/2)))</f>
        <v>0</v>
      </c>
      <c r="AO116" s="28">
        <f t="shared" ca="1" si="69"/>
        <v>0.34426461064814318</v>
      </c>
      <c r="AP116" s="28">
        <f t="shared" ca="1" si="69"/>
        <v>0.33873883756237966</v>
      </c>
      <c r="AQ116" s="28">
        <f>IF(Riskregister!$E$12="",0,COUNTIF(BM$4:BM$53,"&lt;"&amp;AO116)*IF(AP116&lt;0.5,Riskregister!$K$12+(Riskregister!$L$12-Riskregister!$K$12)*SQRT(AP116/2),Riskregister!$L$12-(Riskregister!$L$12-Riskregister!$K$12)*SQRT((1-AP116)/2)))</f>
        <v>0</v>
      </c>
      <c r="AR116" s="28">
        <f t="shared" ca="1" si="70"/>
        <v>7.8234894327495863E-2</v>
      </c>
      <c r="AS116" s="28">
        <f t="shared" ca="1" si="70"/>
        <v>0.58970579596744443</v>
      </c>
      <c r="AT116" s="28">
        <f>IF(Riskregister!$E$13="",0,COUNTIF(BN$4:BN$53,"&lt;"&amp;AR116)*IF(AS116&lt;0.5,Riskregister!$K$13+(Riskregister!$L$13-Riskregister!$K$13)*SQRT(AS116/2),Riskregister!$L$13-(Riskregister!$L$13-Riskregister!$K$13)*SQRT((1-AS116)/2)))</f>
        <v>0</v>
      </c>
      <c r="AU116" s="28">
        <f t="shared" ca="1" si="71"/>
        <v>0.74338159118519342</v>
      </c>
      <c r="AV116" s="28">
        <f t="shared" ca="1" si="71"/>
        <v>0.22004126967835413</v>
      </c>
      <c r="AW116" s="28">
        <f>IF(Riskregister!$E$14="",0,COUNTIF(BO$4:BO$53,"&lt;"&amp;AU116)*IF(AV116&lt;0.5,Riskregister!$K$14+(Riskregister!$L$14-Riskregister!$K$14)*SQRT(AV116/2),Riskregister!$L$14-(Riskregister!$L$14-Riskregister!$K$14)*SQRT((1-AV116)/2)))</f>
        <v>0</v>
      </c>
      <c r="AX116" s="28">
        <f t="shared" ca="1" si="72"/>
        <v>0.81639445178631886</v>
      </c>
      <c r="AY116" s="28">
        <f t="shared" ca="1" si="72"/>
        <v>5.3320102066534592E-2</v>
      </c>
      <c r="AZ116" s="28">
        <f>IF(Riskregister!$E$15="",0,COUNTIF(BP$4:BP$53,"&lt;"&amp;AX116)*IF(AY116&lt;0.5,Riskregister!$K$15+(Riskregister!$L$15-Riskregister!$K$15)*SQRT(AY116/2),Riskregister!$L$15-(Riskregister!$L$15-Riskregister!$K$15)*SQRT((1-AY116)/2)))</f>
        <v>0</v>
      </c>
      <c r="BA116" s="28">
        <f t="shared" ca="1" si="73"/>
        <v>0.43366615380567086</v>
      </c>
      <c r="BB116" s="28">
        <f t="shared" ca="1" si="73"/>
        <v>0.70684062049806229</v>
      </c>
      <c r="BC116" s="28">
        <f>IF(Riskregister!$E$16="",0,COUNTIF(BQ$4:BQ$53,"&lt;"&amp;BA116)*IF(BB116&lt;0.5,Riskregister!$K$16+(Riskregister!$L$16-Riskregister!$K$16)*SQRT(BB116/2),Riskregister!$L$16-(Riskregister!$L$16-Riskregister!$K$16)*SQRT((1-BB116)/2)))</f>
        <v>0</v>
      </c>
      <c r="BD116" s="28">
        <f t="shared" ca="1" si="49"/>
        <v>0</v>
      </c>
    </row>
    <row r="117" spans="20:56" x14ac:dyDescent="0.35">
      <c r="T117" s="28">
        <f t="shared" ca="1" si="62"/>
        <v>0.23612960926433069</v>
      </c>
      <c r="U117" s="28">
        <f t="shared" ca="1" si="62"/>
        <v>0.23111790360921836</v>
      </c>
      <c r="V117" s="28">
        <f ca="1">IF(Riskregister!$E$5="",0,COUNTIF(BF$4:BF$53,"&lt;"&amp;T117)*IF(U117&lt;0.5,Riskregister!$K$5+(Riskregister!$L$5-Riskregister!$K$5)*SQRT(U117/2),Riskregister!$L$5-(Riskregister!$L$5-Riskregister!$K$5)*SQRT((1-U117)/2)))</f>
        <v>0</v>
      </c>
      <c r="W117" s="28">
        <f t="shared" ca="1" si="63"/>
        <v>0.99135377500136956</v>
      </c>
      <c r="X117" s="28">
        <f t="shared" ca="1" si="63"/>
        <v>0.69855070005175024</v>
      </c>
      <c r="Y117" s="28">
        <f ca="1">IF(Riskregister!$E$6="",0,COUNTIF(BG$4:BG$53,"&lt;"&amp;W117)*IF(X117&lt;0.5,Riskregister!$K$6+(Riskregister!$L$6-Riskregister!$K$6)*SQRT(X117/2),Riskregister!$L$6-(Riskregister!$L$6-Riskregister!$K$6)*SQRT((1-X117)/2)))</f>
        <v>3903543.2765626945</v>
      </c>
      <c r="Z117" s="28">
        <f t="shared" ca="1" si="64"/>
        <v>0.48112113450916905</v>
      </c>
      <c r="AA117" s="28">
        <f t="shared" ca="1" si="64"/>
        <v>0.36526063279130339</v>
      </c>
      <c r="AB117" s="28">
        <f ca="1">IF(Riskregister!$E$7="",0,COUNTIF(BH$4:BH$53,"&lt;"&amp;Z117)*IF(AA117&lt;0.5,Riskregister!$K$7+(Riskregister!$L$7-Riskregister!$K$7)*SQRT(AA117/2),Riskregister!$L$7-(Riskregister!$L$7-Riskregister!$K$7)*SQRT((1-AA117)/2)))</f>
        <v>0</v>
      </c>
      <c r="AC117" s="28">
        <f t="shared" ca="1" si="65"/>
        <v>6.4010636343854177E-2</v>
      </c>
      <c r="AD117" s="28">
        <f t="shared" ca="1" si="65"/>
        <v>0.87834496174838306</v>
      </c>
      <c r="AE117" s="28">
        <f ca="1">IF(Riskregister!$E$8="",0,COUNTIF(BI$4:BI$53,"&lt;"&amp;AC117)*IF(AD117&lt;0.5,Riskregister!$K$8+(Riskregister!$L$8-Riskregister!$K$8)*SQRT(AD117/2),Riskregister!$L$8-(Riskregister!$L$8-Riskregister!$K$8)*SQRT((1-AD117)/2)))</f>
        <v>0</v>
      </c>
      <c r="AF117" s="28">
        <f t="shared" ca="1" si="66"/>
        <v>0.45715320963603845</v>
      </c>
      <c r="AG117" s="28">
        <f t="shared" ca="1" si="66"/>
        <v>1.4925678258106978E-2</v>
      </c>
      <c r="AH117" s="28">
        <f>IF(Riskregister!$E$9="",0,COUNTIF(BJ$4:BJ$53,"&lt;"&amp;AF117)*IF(AG117&lt;0.5,Riskregister!$K$9+(Riskregister!$L$9-Riskregister!$K$9)*SQRT(AG117/2),Riskregister!$L$9-(Riskregister!$L$9-Riskregister!$K$9)*SQRT((1-AG117)/2)))</f>
        <v>0</v>
      </c>
      <c r="AI117" s="28">
        <f t="shared" ca="1" si="67"/>
        <v>0.5285267970353118</v>
      </c>
      <c r="AJ117" s="28">
        <f t="shared" ca="1" si="67"/>
        <v>9.61647060491293E-2</v>
      </c>
      <c r="AK117" s="28">
        <f>IF(Riskregister!$E$10="",0,COUNTIF(BK$4:BK$53,"&lt;"&amp;AI117)*IF(AJ117&lt;0.5,Riskregister!$K$10+(Riskregister!$L$10-Riskregister!$K$10)*SQRT(AJ117/2),Riskregister!$L$10-(Riskregister!$L$10-Riskregister!$K$10)*SQRT((1-AJ117)/2)))</f>
        <v>0</v>
      </c>
      <c r="AL117" s="28">
        <f t="shared" ca="1" si="68"/>
        <v>0.5707191829424062</v>
      </c>
      <c r="AM117" s="28">
        <f t="shared" ca="1" si="68"/>
        <v>0.9558880841138625</v>
      </c>
      <c r="AN117" s="28">
        <f>IF(Riskregister!$E$11="",0,COUNTIF(BL$4:BL$53,"&lt;"&amp;AL117)*IF(AM117&lt;0.5,Riskregister!$K$11+(Riskregister!$L$11-Riskregister!$K$11)*SQRT(AM117/2),Riskregister!$L$11-(Riskregister!$L$11-Riskregister!$K$11)*SQRT((1-AM117)/2)))</f>
        <v>0</v>
      </c>
      <c r="AO117" s="28">
        <f t="shared" ca="1" si="69"/>
        <v>0.59488540103265053</v>
      </c>
      <c r="AP117" s="28">
        <f t="shared" ca="1" si="69"/>
        <v>0.69351792334095386</v>
      </c>
      <c r="AQ117" s="28">
        <f>IF(Riskregister!$E$12="",0,COUNTIF(BM$4:BM$53,"&lt;"&amp;AO117)*IF(AP117&lt;0.5,Riskregister!$K$12+(Riskregister!$L$12-Riskregister!$K$12)*SQRT(AP117/2),Riskregister!$L$12-(Riskregister!$L$12-Riskregister!$K$12)*SQRT((1-AP117)/2)))</f>
        <v>0</v>
      </c>
      <c r="AR117" s="28">
        <f t="shared" ca="1" si="70"/>
        <v>0.86386065784233723</v>
      </c>
      <c r="AS117" s="28">
        <f t="shared" ca="1" si="70"/>
        <v>7.1103322265444802E-2</v>
      </c>
      <c r="AT117" s="28">
        <f>IF(Riskregister!$E$13="",0,COUNTIF(BN$4:BN$53,"&lt;"&amp;AR117)*IF(AS117&lt;0.5,Riskregister!$K$13+(Riskregister!$L$13-Riskregister!$K$13)*SQRT(AS117/2),Riskregister!$L$13-(Riskregister!$L$13-Riskregister!$K$13)*SQRT((1-AS117)/2)))</f>
        <v>0</v>
      </c>
      <c r="AU117" s="28">
        <f t="shared" ca="1" si="71"/>
        <v>0.92402579304252852</v>
      </c>
      <c r="AV117" s="28">
        <f t="shared" ca="1" si="71"/>
        <v>0.22470796138930937</v>
      </c>
      <c r="AW117" s="28">
        <f>IF(Riskregister!$E$14="",0,COUNTIF(BO$4:BO$53,"&lt;"&amp;AU117)*IF(AV117&lt;0.5,Riskregister!$K$14+(Riskregister!$L$14-Riskregister!$K$14)*SQRT(AV117/2),Riskregister!$L$14-(Riskregister!$L$14-Riskregister!$K$14)*SQRT((1-AV117)/2)))</f>
        <v>0</v>
      </c>
      <c r="AX117" s="28">
        <f t="shared" ca="1" si="72"/>
        <v>0.38063286423934983</v>
      </c>
      <c r="AY117" s="28">
        <f t="shared" ca="1" si="72"/>
        <v>0.21156614110141458</v>
      </c>
      <c r="AZ117" s="28">
        <f>IF(Riskregister!$E$15="",0,COUNTIF(BP$4:BP$53,"&lt;"&amp;AX117)*IF(AY117&lt;0.5,Riskregister!$K$15+(Riskregister!$L$15-Riskregister!$K$15)*SQRT(AY117/2),Riskregister!$L$15-(Riskregister!$L$15-Riskregister!$K$15)*SQRT((1-AY117)/2)))</f>
        <v>0</v>
      </c>
      <c r="BA117" s="28">
        <f t="shared" ca="1" si="73"/>
        <v>0.53984193376260747</v>
      </c>
      <c r="BB117" s="28">
        <f t="shared" ca="1" si="73"/>
        <v>0.23741498453519549</v>
      </c>
      <c r="BC117" s="28">
        <f>IF(Riskregister!$E$16="",0,COUNTIF(BQ$4:BQ$53,"&lt;"&amp;BA117)*IF(BB117&lt;0.5,Riskregister!$K$16+(Riskregister!$L$16-Riskregister!$K$16)*SQRT(BB117/2),Riskregister!$L$16-(Riskregister!$L$16-Riskregister!$K$16)*SQRT((1-BB117)/2)))</f>
        <v>0</v>
      </c>
      <c r="BD117" s="28">
        <f t="shared" ca="1" si="49"/>
        <v>3903543.2765626945</v>
      </c>
    </row>
    <row r="118" spans="20:56" x14ac:dyDescent="0.35">
      <c r="T118" s="28">
        <f t="shared" ca="1" si="62"/>
        <v>0.57000040405513019</v>
      </c>
      <c r="U118" s="28">
        <f t="shared" ca="1" si="62"/>
        <v>0.27422967682986255</v>
      </c>
      <c r="V118" s="28">
        <f ca="1">IF(Riskregister!$E$5="",0,COUNTIF(BF$4:BF$53,"&lt;"&amp;T118)*IF(U118&lt;0.5,Riskregister!$K$5+(Riskregister!$L$5-Riskregister!$K$5)*SQRT(U118/2),Riskregister!$L$5-(Riskregister!$L$5-Riskregister!$K$5)*SQRT((1-U118)/2)))</f>
        <v>0</v>
      </c>
      <c r="W118" s="28">
        <f t="shared" ca="1" si="63"/>
        <v>0.19142992081648968</v>
      </c>
      <c r="X118" s="28">
        <f t="shared" ca="1" si="63"/>
        <v>0.77905382562440961</v>
      </c>
      <c r="Y118" s="28">
        <f ca="1">IF(Riskregister!$E$6="",0,COUNTIF(BG$4:BG$53,"&lt;"&amp;W118)*IF(X118&lt;0.5,Riskregister!$K$6+(Riskregister!$L$6-Riskregister!$K$6)*SQRT(X118/2),Riskregister!$L$6-(Riskregister!$L$6-Riskregister!$K$6)*SQRT((1-X118)/2)))</f>
        <v>0</v>
      </c>
      <c r="Z118" s="28">
        <f t="shared" ca="1" si="64"/>
        <v>0.85473869642108846</v>
      </c>
      <c r="AA118" s="28">
        <f t="shared" ca="1" si="64"/>
        <v>0.39110415399726783</v>
      </c>
      <c r="AB118" s="28">
        <f ca="1">IF(Riskregister!$E$7="",0,COUNTIF(BH$4:BH$53,"&lt;"&amp;Z118)*IF(AA118&lt;0.5,Riskregister!$K$7+(Riskregister!$L$7-Riskregister!$K$7)*SQRT(AA118/2),Riskregister!$L$7-(Riskregister!$L$7-Riskregister!$K$7)*SQRT((1-AA118)/2)))</f>
        <v>204774.4469618052</v>
      </c>
      <c r="AC118" s="28">
        <f t="shared" ca="1" si="65"/>
        <v>0.66463274467112676</v>
      </c>
      <c r="AD118" s="28">
        <f t="shared" ca="1" si="65"/>
        <v>0.40059804990009618</v>
      </c>
      <c r="AE118" s="28">
        <f ca="1">IF(Riskregister!$E$8="",0,COUNTIF(BI$4:BI$53,"&lt;"&amp;AC118)*IF(AD118&lt;0.5,Riskregister!$K$8+(Riskregister!$L$8-Riskregister!$K$8)*SQRT(AD118/2),Riskregister!$L$8-(Riskregister!$L$8-Riskregister!$K$8)*SQRT((1-AD118)/2)))</f>
        <v>0</v>
      </c>
      <c r="AF118" s="28">
        <f t="shared" ca="1" si="66"/>
        <v>0.41840816427145433</v>
      </c>
      <c r="AG118" s="28">
        <f t="shared" ca="1" si="66"/>
        <v>0.14464521313606171</v>
      </c>
      <c r="AH118" s="28">
        <f>IF(Riskregister!$E$9="",0,COUNTIF(BJ$4:BJ$53,"&lt;"&amp;AF118)*IF(AG118&lt;0.5,Riskregister!$K$9+(Riskregister!$L$9-Riskregister!$K$9)*SQRT(AG118/2),Riskregister!$L$9-(Riskregister!$L$9-Riskregister!$K$9)*SQRT((1-AG118)/2)))</f>
        <v>0</v>
      </c>
      <c r="AI118" s="28">
        <f t="shared" ca="1" si="67"/>
        <v>0.54528317720713204</v>
      </c>
      <c r="AJ118" s="28">
        <f t="shared" ca="1" si="67"/>
        <v>0.75120570562090416</v>
      </c>
      <c r="AK118" s="28">
        <f>IF(Riskregister!$E$10="",0,COUNTIF(BK$4:BK$53,"&lt;"&amp;AI118)*IF(AJ118&lt;0.5,Riskregister!$K$10+(Riskregister!$L$10-Riskregister!$K$10)*SQRT(AJ118/2),Riskregister!$L$10-(Riskregister!$L$10-Riskregister!$K$10)*SQRT((1-AJ118)/2)))</f>
        <v>0</v>
      </c>
      <c r="AL118" s="28">
        <f t="shared" ca="1" si="68"/>
        <v>0.20042748754748718</v>
      </c>
      <c r="AM118" s="28">
        <f t="shared" ca="1" si="68"/>
        <v>0.47904526183795559</v>
      </c>
      <c r="AN118" s="28">
        <f>IF(Riskregister!$E$11="",0,COUNTIF(BL$4:BL$53,"&lt;"&amp;AL118)*IF(AM118&lt;0.5,Riskregister!$K$11+(Riskregister!$L$11-Riskregister!$K$11)*SQRT(AM118/2),Riskregister!$L$11-(Riskregister!$L$11-Riskregister!$K$11)*SQRT((1-AM118)/2)))</f>
        <v>0</v>
      </c>
      <c r="AO118" s="28">
        <f t="shared" ca="1" si="69"/>
        <v>0.7277986374044475</v>
      </c>
      <c r="AP118" s="28">
        <f t="shared" ca="1" si="69"/>
        <v>0.28388205904279895</v>
      </c>
      <c r="AQ118" s="28">
        <f>IF(Riskregister!$E$12="",0,COUNTIF(BM$4:BM$53,"&lt;"&amp;AO118)*IF(AP118&lt;0.5,Riskregister!$K$12+(Riskregister!$L$12-Riskregister!$K$12)*SQRT(AP118/2),Riskregister!$L$12-(Riskregister!$L$12-Riskregister!$K$12)*SQRT((1-AP118)/2)))</f>
        <v>0</v>
      </c>
      <c r="AR118" s="28">
        <f t="shared" ca="1" si="70"/>
        <v>0.80669693713381385</v>
      </c>
      <c r="AS118" s="28">
        <f t="shared" ca="1" si="70"/>
        <v>0.80701773173732794</v>
      </c>
      <c r="AT118" s="28">
        <f>IF(Riskregister!$E$13="",0,COUNTIF(BN$4:BN$53,"&lt;"&amp;AR118)*IF(AS118&lt;0.5,Riskregister!$K$13+(Riskregister!$L$13-Riskregister!$K$13)*SQRT(AS118/2),Riskregister!$L$13-(Riskregister!$L$13-Riskregister!$K$13)*SQRT((1-AS118)/2)))</f>
        <v>0</v>
      </c>
      <c r="AU118" s="28">
        <f t="shared" ca="1" si="71"/>
        <v>0.27302294166599828</v>
      </c>
      <c r="AV118" s="28">
        <f t="shared" ca="1" si="71"/>
        <v>0.53295007752895873</v>
      </c>
      <c r="AW118" s="28">
        <f>IF(Riskregister!$E$14="",0,COUNTIF(BO$4:BO$53,"&lt;"&amp;AU118)*IF(AV118&lt;0.5,Riskregister!$K$14+(Riskregister!$L$14-Riskregister!$K$14)*SQRT(AV118/2),Riskregister!$L$14-(Riskregister!$L$14-Riskregister!$K$14)*SQRT((1-AV118)/2)))</f>
        <v>0</v>
      </c>
      <c r="AX118" s="28">
        <f t="shared" ca="1" si="72"/>
        <v>8.3472193480275458E-2</v>
      </c>
      <c r="AY118" s="28">
        <f t="shared" ca="1" si="72"/>
        <v>0.2856754506005611</v>
      </c>
      <c r="AZ118" s="28">
        <f>IF(Riskregister!$E$15="",0,COUNTIF(BP$4:BP$53,"&lt;"&amp;AX118)*IF(AY118&lt;0.5,Riskregister!$K$15+(Riskregister!$L$15-Riskregister!$K$15)*SQRT(AY118/2),Riskregister!$L$15-(Riskregister!$L$15-Riskregister!$K$15)*SQRT((1-AY118)/2)))</f>
        <v>0</v>
      </c>
      <c r="BA118" s="28">
        <f t="shared" ca="1" si="73"/>
        <v>9.6343415964151857E-2</v>
      </c>
      <c r="BB118" s="28">
        <f t="shared" ca="1" si="73"/>
        <v>0.50352698484845537</v>
      </c>
      <c r="BC118" s="28">
        <f>IF(Riskregister!$E$16="",0,COUNTIF(BQ$4:BQ$53,"&lt;"&amp;BA118)*IF(BB118&lt;0.5,Riskregister!$K$16+(Riskregister!$L$16-Riskregister!$K$16)*SQRT(BB118/2),Riskregister!$L$16-(Riskregister!$L$16-Riskregister!$K$16)*SQRT((1-BB118)/2)))</f>
        <v>0</v>
      </c>
      <c r="BD118" s="28">
        <f t="shared" ca="1" si="49"/>
        <v>204774.4469618052</v>
      </c>
    </row>
    <row r="119" spans="20:56" x14ac:dyDescent="0.35">
      <c r="T119" s="28">
        <f t="shared" ca="1" si="62"/>
        <v>0.89721568084840952</v>
      </c>
      <c r="U119" s="28">
        <f t="shared" ca="1" si="62"/>
        <v>0.16877196452916354</v>
      </c>
      <c r="V119" s="28">
        <f ca="1">IF(Riskregister!$E$5="",0,COUNTIF(BF$4:BF$53,"&lt;"&amp;T119)*IF(U119&lt;0.5,Riskregister!$K$5+(Riskregister!$L$5-Riskregister!$K$5)*SQRT(U119/2),Riskregister!$L$5-(Riskregister!$L$5-Riskregister!$K$5)*SQRT((1-U119)/2)))</f>
        <v>280721.69448327163</v>
      </c>
      <c r="W119" s="28">
        <f t="shared" ca="1" si="63"/>
        <v>0.73834539735996552</v>
      </c>
      <c r="X119" s="28">
        <f t="shared" ca="1" si="63"/>
        <v>0.73841097990265692</v>
      </c>
      <c r="Y119" s="28">
        <f ca="1">IF(Riskregister!$E$6="",0,COUNTIF(BG$4:BG$53,"&lt;"&amp;W119)*IF(X119&lt;0.5,Riskregister!$K$6+(Riskregister!$L$6-Riskregister!$K$6)*SQRT(X119/2),Riskregister!$L$6-(Riskregister!$L$6-Riskregister!$K$6)*SQRT((1-X119)/2)))</f>
        <v>1349020.57439755</v>
      </c>
      <c r="Z119" s="28">
        <f t="shared" ca="1" si="64"/>
        <v>0.98485241592645822</v>
      </c>
      <c r="AA119" s="28">
        <f t="shared" ca="1" si="64"/>
        <v>0.2259818289181208</v>
      </c>
      <c r="AB119" s="28">
        <f ca="1">IF(Riskregister!$E$7="",0,COUNTIF(BH$4:BH$53,"&lt;"&amp;Z119)*IF(AA119&lt;0.5,Riskregister!$K$7+(Riskregister!$L$7-Riskregister!$K$7)*SQRT(AA119/2),Riskregister!$L$7-(Riskregister!$L$7-Riskregister!$K$7)*SQRT((1-AA119)/2)))</f>
        <v>335298.84845646739</v>
      </c>
      <c r="AC119" s="28">
        <f t="shared" ca="1" si="65"/>
        <v>0.13844490554049316</v>
      </c>
      <c r="AD119" s="28">
        <f t="shared" ca="1" si="65"/>
        <v>0.13329065155459308</v>
      </c>
      <c r="AE119" s="28">
        <f ca="1">IF(Riskregister!$E$8="",0,COUNTIF(BI$4:BI$53,"&lt;"&amp;AC119)*IF(AD119&lt;0.5,Riskregister!$K$8+(Riskregister!$L$8-Riskregister!$K$8)*SQRT(AD119/2),Riskregister!$L$8-(Riskregister!$L$8-Riskregister!$K$8)*SQRT((1-AD119)/2)))</f>
        <v>0</v>
      </c>
      <c r="AF119" s="28">
        <f t="shared" ca="1" si="66"/>
        <v>0.82650212194590522</v>
      </c>
      <c r="AG119" s="28">
        <f t="shared" ca="1" si="66"/>
        <v>0.70518691798108679</v>
      </c>
      <c r="AH119" s="28">
        <f>IF(Riskregister!$E$9="",0,COUNTIF(BJ$4:BJ$53,"&lt;"&amp;AF119)*IF(AG119&lt;0.5,Riskregister!$K$9+(Riskregister!$L$9-Riskregister!$K$9)*SQRT(AG119/2),Riskregister!$L$9-(Riskregister!$L$9-Riskregister!$K$9)*SQRT((1-AG119)/2)))</f>
        <v>0</v>
      </c>
      <c r="AI119" s="28">
        <f t="shared" ca="1" si="67"/>
        <v>0.49198209369179902</v>
      </c>
      <c r="AJ119" s="28">
        <f t="shared" ca="1" si="67"/>
        <v>0.2639100940675847</v>
      </c>
      <c r="AK119" s="28">
        <f>IF(Riskregister!$E$10="",0,COUNTIF(BK$4:BK$53,"&lt;"&amp;AI119)*IF(AJ119&lt;0.5,Riskregister!$K$10+(Riskregister!$L$10-Riskregister!$K$10)*SQRT(AJ119/2),Riskregister!$L$10-(Riskregister!$L$10-Riskregister!$K$10)*SQRT((1-AJ119)/2)))</f>
        <v>0</v>
      </c>
      <c r="AL119" s="28">
        <f t="shared" ca="1" si="68"/>
        <v>0.32538795643105822</v>
      </c>
      <c r="AM119" s="28">
        <f t="shared" ca="1" si="68"/>
        <v>0.69634708744479168</v>
      </c>
      <c r="AN119" s="28">
        <f>IF(Riskregister!$E$11="",0,COUNTIF(BL$4:BL$53,"&lt;"&amp;AL119)*IF(AM119&lt;0.5,Riskregister!$K$11+(Riskregister!$L$11-Riskregister!$K$11)*SQRT(AM119/2),Riskregister!$L$11-(Riskregister!$L$11-Riskregister!$K$11)*SQRT((1-AM119)/2)))</f>
        <v>0</v>
      </c>
      <c r="AO119" s="28">
        <f t="shared" ca="1" si="69"/>
        <v>0.23477983582533279</v>
      </c>
      <c r="AP119" s="28">
        <f t="shared" ca="1" si="69"/>
        <v>0.7301829161420359</v>
      </c>
      <c r="AQ119" s="28">
        <f>IF(Riskregister!$E$12="",0,COUNTIF(BM$4:BM$53,"&lt;"&amp;AO119)*IF(AP119&lt;0.5,Riskregister!$K$12+(Riskregister!$L$12-Riskregister!$K$12)*SQRT(AP119/2),Riskregister!$L$12-(Riskregister!$L$12-Riskregister!$K$12)*SQRT((1-AP119)/2)))</f>
        <v>0</v>
      </c>
      <c r="AR119" s="28">
        <f t="shared" ca="1" si="70"/>
        <v>0.5458372635990606</v>
      </c>
      <c r="AS119" s="28">
        <f t="shared" ca="1" si="70"/>
        <v>0.57407409155236466</v>
      </c>
      <c r="AT119" s="28">
        <f>IF(Riskregister!$E$13="",0,COUNTIF(BN$4:BN$53,"&lt;"&amp;AR119)*IF(AS119&lt;0.5,Riskregister!$K$13+(Riskregister!$L$13-Riskregister!$K$13)*SQRT(AS119/2),Riskregister!$L$13-(Riskregister!$L$13-Riskregister!$K$13)*SQRT((1-AS119)/2)))</f>
        <v>0</v>
      </c>
      <c r="AU119" s="28">
        <f t="shared" ca="1" si="71"/>
        <v>0.33723617869591138</v>
      </c>
      <c r="AV119" s="28">
        <f t="shared" ca="1" si="71"/>
        <v>0.94200342962708783</v>
      </c>
      <c r="AW119" s="28">
        <f>IF(Riskregister!$E$14="",0,COUNTIF(BO$4:BO$53,"&lt;"&amp;AU119)*IF(AV119&lt;0.5,Riskregister!$K$14+(Riskregister!$L$14-Riskregister!$K$14)*SQRT(AV119/2),Riskregister!$L$14-(Riskregister!$L$14-Riskregister!$K$14)*SQRT((1-AV119)/2)))</f>
        <v>0</v>
      </c>
      <c r="AX119" s="28">
        <f t="shared" ca="1" si="72"/>
        <v>0.19286383453048017</v>
      </c>
      <c r="AY119" s="28">
        <f t="shared" ca="1" si="72"/>
        <v>0.53460470079299982</v>
      </c>
      <c r="AZ119" s="28">
        <f>IF(Riskregister!$E$15="",0,COUNTIF(BP$4:BP$53,"&lt;"&amp;AX119)*IF(AY119&lt;0.5,Riskregister!$K$15+(Riskregister!$L$15-Riskregister!$K$15)*SQRT(AY119/2),Riskregister!$L$15-(Riskregister!$L$15-Riskregister!$K$15)*SQRT((1-AY119)/2)))</f>
        <v>0</v>
      </c>
      <c r="BA119" s="28">
        <f t="shared" ca="1" si="73"/>
        <v>0.38555435994093712</v>
      </c>
      <c r="BB119" s="28">
        <f t="shared" ca="1" si="73"/>
        <v>0.51483706985042543</v>
      </c>
      <c r="BC119" s="28">
        <f>IF(Riskregister!$E$16="",0,COUNTIF(BQ$4:BQ$53,"&lt;"&amp;BA119)*IF(BB119&lt;0.5,Riskregister!$K$16+(Riskregister!$L$16-Riskregister!$K$16)*SQRT(BB119/2),Riskregister!$L$16-(Riskregister!$L$16-Riskregister!$K$16)*SQRT((1-BB119)/2)))</f>
        <v>0</v>
      </c>
      <c r="BD119" s="28">
        <f t="shared" ca="1" si="49"/>
        <v>1965041.1173372888</v>
      </c>
    </row>
    <row r="120" spans="20:56" x14ac:dyDescent="0.35">
      <c r="T120" s="28">
        <f t="shared" ca="1" si="62"/>
        <v>0.45697901139740971</v>
      </c>
      <c r="U120" s="28">
        <f t="shared" ca="1" si="62"/>
        <v>0.73813511820513045</v>
      </c>
      <c r="V120" s="28">
        <f ca="1">IF(Riskregister!$E$5="",0,COUNTIF(BF$4:BF$53,"&lt;"&amp;T120)*IF(U120&lt;0.5,Riskregister!$K$5+(Riskregister!$L$5-Riskregister!$K$5)*SQRT(U120/2),Riskregister!$L$5-(Riskregister!$L$5-Riskregister!$K$5)*SQRT((1-U120)/2)))</f>
        <v>0</v>
      </c>
      <c r="W120" s="28">
        <f t="shared" ca="1" si="63"/>
        <v>0.99286134628591804</v>
      </c>
      <c r="X120" s="28">
        <f t="shared" ca="1" si="63"/>
        <v>8.4419453171953318E-3</v>
      </c>
      <c r="Y120" s="28">
        <f ca="1">IF(Riskregister!$E$6="",0,COUNTIF(BG$4:BG$53,"&lt;"&amp;W120)*IF(X120&lt;0.5,Riskregister!$K$6+(Riskregister!$L$6-Riskregister!$K$6)*SQRT(X120/2),Riskregister!$L$6-(Riskregister!$L$6-Riskregister!$K$6)*SQRT((1-X120)/2)))</f>
        <v>950832.67054923484</v>
      </c>
      <c r="Z120" s="28">
        <f t="shared" ca="1" si="64"/>
        <v>0.83974286603655246</v>
      </c>
      <c r="AA120" s="28">
        <f t="shared" ca="1" si="64"/>
        <v>0.59368346571379982</v>
      </c>
      <c r="AB120" s="28">
        <f ca="1">IF(Riskregister!$E$7="",0,COUNTIF(BH$4:BH$53,"&lt;"&amp;Z120)*IF(AA120&lt;0.5,Riskregister!$K$7+(Riskregister!$L$7-Riskregister!$K$7)*SQRT(AA120/2),Riskregister!$L$7-(Riskregister!$L$7-Riskregister!$K$7)*SQRT((1-AA120)/2)))</f>
        <v>242244.21492373169</v>
      </c>
      <c r="AC120" s="28">
        <f t="shared" ca="1" si="65"/>
        <v>0.79665607150725037</v>
      </c>
      <c r="AD120" s="28">
        <f t="shared" ca="1" si="65"/>
        <v>0.57994299229176893</v>
      </c>
      <c r="AE120" s="28">
        <f ca="1">IF(Riskregister!$E$8="",0,COUNTIF(BI$4:BI$53,"&lt;"&amp;AC120)*IF(AD120&lt;0.5,Riskregister!$K$8+(Riskregister!$L$8-Riskregister!$K$8)*SQRT(AD120/2),Riskregister!$L$8-(Riskregister!$L$8-Riskregister!$K$8)*SQRT((1-AD120)/2)))</f>
        <v>0</v>
      </c>
      <c r="AF120" s="28">
        <f t="shared" ca="1" si="66"/>
        <v>0.18614309312229249</v>
      </c>
      <c r="AG120" s="28">
        <f t="shared" ca="1" si="66"/>
        <v>0.37477303011297769</v>
      </c>
      <c r="AH120" s="28">
        <f>IF(Riskregister!$E$9="",0,COUNTIF(BJ$4:BJ$53,"&lt;"&amp;AF120)*IF(AG120&lt;0.5,Riskregister!$K$9+(Riskregister!$L$9-Riskregister!$K$9)*SQRT(AG120/2),Riskregister!$L$9-(Riskregister!$L$9-Riskregister!$K$9)*SQRT((1-AG120)/2)))</f>
        <v>0</v>
      </c>
      <c r="AI120" s="28">
        <f t="shared" ca="1" si="67"/>
        <v>0.16357843768134628</v>
      </c>
      <c r="AJ120" s="28">
        <f t="shared" ca="1" si="67"/>
        <v>0.56340975232999713</v>
      </c>
      <c r="AK120" s="28">
        <f>IF(Riskregister!$E$10="",0,COUNTIF(BK$4:BK$53,"&lt;"&amp;AI120)*IF(AJ120&lt;0.5,Riskregister!$K$10+(Riskregister!$L$10-Riskregister!$K$10)*SQRT(AJ120/2),Riskregister!$L$10-(Riskregister!$L$10-Riskregister!$K$10)*SQRT((1-AJ120)/2)))</f>
        <v>0</v>
      </c>
      <c r="AL120" s="28">
        <f t="shared" ca="1" si="68"/>
        <v>0.41252288383937996</v>
      </c>
      <c r="AM120" s="28">
        <f t="shared" ca="1" si="68"/>
        <v>0.42025829755851252</v>
      </c>
      <c r="AN120" s="28">
        <f>IF(Riskregister!$E$11="",0,COUNTIF(BL$4:BL$53,"&lt;"&amp;AL120)*IF(AM120&lt;0.5,Riskregister!$K$11+(Riskregister!$L$11-Riskregister!$K$11)*SQRT(AM120/2),Riskregister!$L$11-(Riskregister!$L$11-Riskregister!$K$11)*SQRT((1-AM120)/2)))</f>
        <v>0</v>
      </c>
      <c r="AO120" s="28">
        <f t="shared" ca="1" si="69"/>
        <v>0.24749850614274871</v>
      </c>
      <c r="AP120" s="28">
        <f t="shared" ca="1" si="69"/>
        <v>0.72039657435991189</v>
      </c>
      <c r="AQ120" s="28">
        <f>IF(Riskregister!$E$12="",0,COUNTIF(BM$4:BM$53,"&lt;"&amp;AO120)*IF(AP120&lt;0.5,Riskregister!$K$12+(Riskregister!$L$12-Riskregister!$K$12)*SQRT(AP120/2),Riskregister!$L$12-(Riskregister!$L$12-Riskregister!$K$12)*SQRT((1-AP120)/2)))</f>
        <v>0</v>
      </c>
      <c r="AR120" s="28">
        <f t="shared" ca="1" si="70"/>
        <v>6.4379103925048531E-3</v>
      </c>
      <c r="AS120" s="28">
        <f t="shared" ca="1" si="70"/>
        <v>0.41586992583240734</v>
      </c>
      <c r="AT120" s="28">
        <f>IF(Riskregister!$E$13="",0,COUNTIF(BN$4:BN$53,"&lt;"&amp;AR120)*IF(AS120&lt;0.5,Riskregister!$K$13+(Riskregister!$L$13-Riskregister!$K$13)*SQRT(AS120/2),Riskregister!$L$13-(Riskregister!$L$13-Riskregister!$K$13)*SQRT((1-AS120)/2)))</f>
        <v>0</v>
      </c>
      <c r="AU120" s="28">
        <f t="shared" ca="1" si="71"/>
        <v>0.24611159003004524</v>
      </c>
      <c r="AV120" s="28">
        <f t="shared" ca="1" si="71"/>
        <v>0.66261651012858935</v>
      </c>
      <c r="AW120" s="28">
        <f>IF(Riskregister!$E$14="",0,COUNTIF(BO$4:BO$53,"&lt;"&amp;AU120)*IF(AV120&lt;0.5,Riskregister!$K$14+(Riskregister!$L$14-Riskregister!$K$14)*SQRT(AV120/2),Riskregister!$L$14-(Riskregister!$L$14-Riskregister!$K$14)*SQRT((1-AV120)/2)))</f>
        <v>0</v>
      </c>
      <c r="AX120" s="28">
        <f t="shared" ca="1" si="72"/>
        <v>6.9026819307911547E-2</v>
      </c>
      <c r="AY120" s="28">
        <f t="shared" ca="1" si="72"/>
        <v>0.12834913674588611</v>
      </c>
      <c r="AZ120" s="28">
        <f>IF(Riskregister!$E$15="",0,COUNTIF(BP$4:BP$53,"&lt;"&amp;AX120)*IF(AY120&lt;0.5,Riskregister!$K$15+(Riskregister!$L$15-Riskregister!$K$15)*SQRT(AY120/2),Riskregister!$L$15-(Riskregister!$L$15-Riskregister!$K$15)*SQRT((1-AY120)/2)))</f>
        <v>0</v>
      </c>
      <c r="BA120" s="28">
        <f t="shared" ca="1" si="73"/>
        <v>0.12414489927321926</v>
      </c>
      <c r="BB120" s="28">
        <f t="shared" ca="1" si="73"/>
        <v>0.28188657175591103</v>
      </c>
      <c r="BC120" s="28">
        <f>IF(Riskregister!$E$16="",0,COUNTIF(BQ$4:BQ$53,"&lt;"&amp;BA120)*IF(BB120&lt;0.5,Riskregister!$K$16+(Riskregister!$L$16-Riskregister!$K$16)*SQRT(BB120/2),Riskregister!$L$16-(Riskregister!$L$16-Riskregister!$K$16)*SQRT((1-BB120)/2)))</f>
        <v>0</v>
      </c>
      <c r="BD120" s="28">
        <f t="shared" ca="1" si="49"/>
        <v>1193076.8854729666</v>
      </c>
    </row>
    <row r="121" spans="20:56" x14ac:dyDescent="0.35">
      <c r="T121" s="28">
        <f t="shared" ca="1" si="62"/>
        <v>0.5120665615972787</v>
      </c>
      <c r="U121" s="28">
        <f t="shared" ca="1" si="62"/>
        <v>9.2786677159043096E-2</v>
      </c>
      <c r="V121" s="28">
        <f ca="1">IF(Riskregister!$E$5="",0,COUNTIF(BF$4:BF$53,"&lt;"&amp;T121)*IF(U121&lt;0.5,Riskregister!$K$5+(Riskregister!$L$5-Riskregister!$K$5)*SQRT(U121/2),Riskregister!$L$5-(Riskregister!$L$5-Riskregister!$K$5)*SQRT((1-U121)/2)))</f>
        <v>0</v>
      </c>
      <c r="W121" s="28">
        <f t="shared" ca="1" si="63"/>
        <v>0.65864132020009092</v>
      </c>
      <c r="X121" s="28">
        <f t="shared" ca="1" si="63"/>
        <v>0.23834567499536841</v>
      </c>
      <c r="Y121" s="28">
        <f ca="1">IF(Riskregister!$E$6="",0,COUNTIF(BG$4:BG$53,"&lt;"&amp;W121)*IF(X121&lt;0.5,Riskregister!$K$6+(Riskregister!$L$6-Riskregister!$K$6)*SQRT(X121/2),Riskregister!$L$6-(Riskregister!$L$6-Riskregister!$K$6)*SQRT((1-X121)/2)))</f>
        <v>821385.54335653549</v>
      </c>
      <c r="Z121" s="28">
        <f t="shared" ca="1" si="64"/>
        <v>0.37291592649912175</v>
      </c>
      <c r="AA121" s="28">
        <f t="shared" ca="1" si="64"/>
        <v>9.8457045096935203E-2</v>
      </c>
      <c r="AB121" s="28">
        <f ca="1">IF(Riskregister!$E$7="",0,COUNTIF(BH$4:BH$53,"&lt;"&amp;Z121)*IF(AA121&lt;0.5,Riskregister!$K$7+(Riskregister!$L$7-Riskregister!$K$7)*SQRT(AA121/2),Riskregister!$L$7-(Riskregister!$L$7-Riskregister!$K$7)*SQRT((1-AA121)/2)))</f>
        <v>0</v>
      </c>
      <c r="AC121" s="28">
        <f t="shared" ca="1" si="65"/>
        <v>3.9500077552718338E-2</v>
      </c>
      <c r="AD121" s="28">
        <f t="shared" ca="1" si="65"/>
        <v>0.15031616374342616</v>
      </c>
      <c r="AE121" s="28">
        <f ca="1">IF(Riskregister!$E$8="",0,COUNTIF(BI$4:BI$53,"&lt;"&amp;AC121)*IF(AD121&lt;0.5,Riskregister!$K$8+(Riskregister!$L$8-Riskregister!$K$8)*SQRT(AD121/2),Riskregister!$L$8-(Riskregister!$L$8-Riskregister!$K$8)*SQRT((1-AD121)/2)))</f>
        <v>0</v>
      </c>
      <c r="AF121" s="28">
        <f t="shared" ca="1" si="66"/>
        <v>0.55286155482591537</v>
      </c>
      <c r="AG121" s="28">
        <f t="shared" ca="1" si="66"/>
        <v>0.96984628129266881</v>
      </c>
      <c r="AH121" s="28">
        <f>IF(Riskregister!$E$9="",0,COUNTIF(BJ$4:BJ$53,"&lt;"&amp;AF121)*IF(AG121&lt;0.5,Riskregister!$K$9+(Riskregister!$L$9-Riskregister!$K$9)*SQRT(AG121/2),Riskregister!$L$9-(Riskregister!$L$9-Riskregister!$K$9)*SQRT((1-AG121)/2)))</f>
        <v>0</v>
      </c>
      <c r="AI121" s="28">
        <f t="shared" ca="1" si="67"/>
        <v>0.63207218463188941</v>
      </c>
      <c r="AJ121" s="28">
        <f t="shared" ca="1" si="67"/>
        <v>0.63997131671684948</v>
      </c>
      <c r="AK121" s="28">
        <f>IF(Riskregister!$E$10="",0,COUNTIF(BK$4:BK$53,"&lt;"&amp;AI121)*IF(AJ121&lt;0.5,Riskregister!$K$10+(Riskregister!$L$10-Riskregister!$K$10)*SQRT(AJ121/2),Riskregister!$L$10-(Riskregister!$L$10-Riskregister!$K$10)*SQRT((1-AJ121)/2)))</f>
        <v>0</v>
      </c>
      <c r="AL121" s="28">
        <f t="shared" ca="1" si="68"/>
        <v>0.95190502815299272</v>
      </c>
      <c r="AM121" s="28">
        <f t="shared" ca="1" si="68"/>
        <v>0.7845157786808401</v>
      </c>
      <c r="AN121" s="28">
        <f>IF(Riskregister!$E$11="",0,COUNTIF(BL$4:BL$53,"&lt;"&amp;AL121)*IF(AM121&lt;0.5,Riskregister!$K$11+(Riskregister!$L$11-Riskregister!$K$11)*SQRT(AM121/2),Riskregister!$L$11-(Riskregister!$L$11-Riskregister!$K$11)*SQRT((1-AM121)/2)))</f>
        <v>0</v>
      </c>
      <c r="AO121" s="28">
        <f t="shared" ca="1" si="69"/>
        <v>0.7532232150991327</v>
      </c>
      <c r="AP121" s="28">
        <f t="shared" ca="1" si="69"/>
        <v>0.67159448569875535</v>
      </c>
      <c r="AQ121" s="28">
        <f>IF(Riskregister!$E$12="",0,COUNTIF(BM$4:BM$53,"&lt;"&amp;AO121)*IF(AP121&lt;0.5,Riskregister!$K$12+(Riskregister!$L$12-Riskregister!$K$12)*SQRT(AP121/2),Riskregister!$L$12-(Riskregister!$L$12-Riskregister!$K$12)*SQRT((1-AP121)/2)))</f>
        <v>0</v>
      </c>
      <c r="AR121" s="28">
        <f t="shared" ca="1" si="70"/>
        <v>0.99070256150616154</v>
      </c>
      <c r="AS121" s="28">
        <f t="shared" ca="1" si="70"/>
        <v>0.82050922473778642</v>
      </c>
      <c r="AT121" s="28">
        <f>IF(Riskregister!$E$13="",0,COUNTIF(BN$4:BN$53,"&lt;"&amp;AR121)*IF(AS121&lt;0.5,Riskregister!$K$13+(Riskregister!$L$13-Riskregister!$K$13)*SQRT(AS121/2),Riskregister!$L$13-(Riskregister!$L$13-Riskregister!$K$13)*SQRT((1-AS121)/2)))</f>
        <v>0</v>
      </c>
      <c r="AU121" s="28">
        <f t="shared" ca="1" si="71"/>
        <v>0.83093952391382464</v>
      </c>
      <c r="AV121" s="28">
        <f t="shared" ca="1" si="71"/>
        <v>0.78916827337427997</v>
      </c>
      <c r="AW121" s="28">
        <f>IF(Riskregister!$E$14="",0,COUNTIF(BO$4:BO$53,"&lt;"&amp;AU121)*IF(AV121&lt;0.5,Riskregister!$K$14+(Riskregister!$L$14-Riskregister!$K$14)*SQRT(AV121/2),Riskregister!$L$14-(Riskregister!$L$14-Riskregister!$K$14)*SQRT((1-AV121)/2)))</f>
        <v>0</v>
      </c>
      <c r="AX121" s="28">
        <f t="shared" ca="1" si="72"/>
        <v>0.63715869276457282</v>
      </c>
      <c r="AY121" s="28">
        <f t="shared" ca="1" si="72"/>
        <v>0.71000000673419439</v>
      </c>
      <c r="AZ121" s="28">
        <f>IF(Riskregister!$E$15="",0,COUNTIF(BP$4:BP$53,"&lt;"&amp;AX121)*IF(AY121&lt;0.5,Riskregister!$K$15+(Riskregister!$L$15-Riskregister!$K$15)*SQRT(AY121/2),Riskregister!$L$15-(Riskregister!$L$15-Riskregister!$K$15)*SQRT((1-AY121)/2)))</f>
        <v>0</v>
      </c>
      <c r="BA121" s="28">
        <f t="shared" ca="1" si="73"/>
        <v>0.8966396975846368</v>
      </c>
      <c r="BB121" s="28">
        <f t="shared" ca="1" si="73"/>
        <v>0.52439141520906463</v>
      </c>
      <c r="BC121" s="28">
        <f>IF(Riskregister!$E$16="",0,COUNTIF(BQ$4:BQ$53,"&lt;"&amp;BA121)*IF(BB121&lt;0.5,Riskregister!$K$16+(Riskregister!$L$16-Riskregister!$K$16)*SQRT(BB121/2),Riskregister!$L$16-(Riskregister!$L$16-Riskregister!$K$16)*SQRT((1-BB121)/2)))</f>
        <v>0</v>
      </c>
      <c r="BD121" s="28">
        <f t="shared" ca="1" si="49"/>
        <v>821385.54335653549</v>
      </c>
    </row>
    <row r="122" spans="20:56" x14ac:dyDescent="0.35">
      <c r="T122" s="28">
        <f t="shared" ca="1" si="62"/>
        <v>0.31526056453315221</v>
      </c>
      <c r="U122" s="28">
        <f t="shared" ca="1" si="62"/>
        <v>0.36151386963594689</v>
      </c>
      <c r="V122" s="28">
        <f ca="1">IF(Riskregister!$E$5="",0,COUNTIF(BF$4:BF$53,"&lt;"&amp;T122)*IF(U122&lt;0.5,Riskregister!$K$5+(Riskregister!$L$5-Riskregister!$K$5)*SQRT(U122/2),Riskregister!$L$5-(Riskregister!$L$5-Riskregister!$K$5)*SQRT((1-U122)/2)))</f>
        <v>0</v>
      </c>
      <c r="W122" s="28">
        <f t="shared" ca="1" si="63"/>
        <v>0.33655915976504336</v>
      </c>
      <c r="X122" s="28">
        <f t="shared" ca="1" si="63"/>
        <v>0.45391902458275346</v>
      </c>
      <c r="Y122" s="28">
        <f ca="1">IF(Riskregister!$E$6="",0,COUNTIF(BG$4:BG$53,"&lt;"&amp;W122)*IF(X122&lt;0.5,Riskregister!$K$6+(Riskregister!$L$6-Riskregister!$K$6)*SQRT(X122/2),Riskregister!$L$6-(Riskregister!$L$6-Riskregister!$K$6)*SQRT((1-X122)/2)))</f>
        <v>0</v>
      </c>
      <c r="Z122" s="28">
        <f t="shared" ca="1" si="64"/>
        <v>0.41592564758918904</v>
      </c>
      <c r="AA122" s="28">
        <f t="shared" ca="1" si="64"/>
        <v>0.695109915786291</v>
      </c>
      <c r="AB122" s="28">
        <f ca="1">IF(Riskregister!$E$7="",0,COUNTIF(BH$4:BH$53,"&lt;"&amp;Z122)*IF(AA122&lt;0.5,Riskregister!$K$7+(Riskregister!$L$7-Riskregister!$K$7)*SQRT(AA122/2),Riskregister!$L$7-(Riskregister!$L$7-Riskregister!$K$7)*SQRT((1-AA122)/2)))</f>
        <v>0</v>
      </c>
      <c r="AC122" s="28">
        <f t="shared" ca="1" si="65"/>
        <v>0.45993544971266265</v>
      </c>
      <c r="AD122" s="28">
        <f t="shared" ca="1" si="65"/>
        <v>0.24675499341594864</v>
      </c>
      <c r="AE122" s="28">
        <f ca="1">IF(Riskregister!$E$8="",0,COUNTIF(BI$4:BI$53,"&lt;"&amp;AC122)*IF(AD122&lt;0.5,Riskregister!$K$8+(Riskregister!$L$8-Riskregister!$K$8)*SQRT(AD122/2),Riskregister!$L$8-(Riskregister!$L$8-Riskregister!$K$8)*SQRT((1-AD122)/2)))</f>
        <v>0</v>
      </c>
      <c r="AF122" s="28">
        <f t="shared" ca="1" si="66"/>
        <v>0.78342732823609518</v>
      </c>
      <c r="AG122" s="28">
        <f t="shared" ca="1" si="66"/>
        <v>0.63462658216312051</v>
      </c>
      <c r="AH122" s="28">
        <f>IF(Riskregister!$E$9="",0,COUNTIF(BJ$4:BJ$53,"&lt;"&amp;AF122)*IF(AG122&lt;0.5,Riskregister!$K$9+(Riskregister!$L$9-Riskregister!$K$9)*SQRT(AG122/2),Riskregister!$L$9-(Riskregister!$L$9-Riskregister!$K$9)*SQRT((1-AG122)/2)))</f>
        <v>0</v>
      </c>
      <c r="AI122" s="28">
        <f t="shared" ca="1" si="67"/>
        <v>0.89103506725967174</v>
      </c>
      <c r="AJ122" s="28">
        <f t="shared" ca="1" si="67"/>
        <v>0.49113701336355997</v>
      </c>
      <c r="AK122" s="28">
        <f>IF(Riskregister!$E$10="",0,COUNTIF(BK$4:BK$53,"&lt;"&amp;AI122)*IF(AJ122&lt;0.5,Riskregister!$K$10+(Riskregister!$L$10-Riskregister!$K$10)*SQRT(AJ122/2),Riskregister!$L$10-(Riskregister!$L$10-Riskregister!$K$10)*SQRT((1-AJ122)/2)))</f>
        <v>0</v>
      </c>
      <c r="AL122" s="28">
        <f t="shared" ca="1" si="68"/>
        <v>0.86920365993047943</v>
      </c>
      <c r="AM122" s="28">
        <f t="shared" ca="1" si="68"/>
        <v>0.97690700894774385</v>
      </c>
      <c r="AN122" s="28">
        <f>IF(Riskregister!$E$11="",0,COUNTIF(BL$4:BL$53,"&lt;"&amp;AL122)*IF(AM122&lt;0.5,Riskregister!$K$11+(Riskregister!$L$11-Riskregister!$K$11)*SQRT(AM122/2),Riskregister!$L$11-(Riskregister!$L$11-Riskregister!$K$11)*SQRT((1-AM122)/2)))</f>
        <v>0</v>
      </c>
      <c r="AO122" s="28">
        <f t="shared" ca="1" si="69"/>
        <v>0.17217898545487176</v>
      </c>
      <c r="AP122" s="28">
        <f t="shared" ca="1" si="69"/>
        <v>0.36825991984212825</v>
      </c>
      <c r="AQ122" s="28">
        <f>IF(Riskregister!$E$12="",0,COUNTIF(BM$4:BM$53,"&lt;"&amp;AO122)*IF(AP122&lt;0.5,Riskregister!$K$12+(Riskregister!$L$12-Riskregister!$K$12)*SQRT(AP122/2),Riskregister!$L$12-(Riskregister!$L$12-Riskregister!$K$12)*SQRT((1-AP122)/2)))</f>
        <v>0</v>
      </c>
      <c r="AR122" s="28">
        <f t="shared" ca="1" si="70"/>
        <v>0.38326537360885049</v>
      </c>
      <c r="AS122" s="28">
        <f t="shared" ca="1" si="70"/>
        <v>0.65949574860832316</v>
      </c>
      <c r="AT122" s="28">
        <f>IF(Riskregister!$E$13="",0,COUNTIF(BN$4:BN$53,"&lt;"&amp;AR122)*IF(AS122&lt;0.5,Riskregister!$K$13+(Riskregister!$L$13-Riskregister!$K$13)*SQRT(AS122/2),Riskregister!$L$13-(Riskregister!$L$13-Riskregister!$K$13)*SQRT((1-AS122)/2)))</f>
        <v>0</v>
      </c>
      <c r="AU122" s="28">
        <f t="shared" ca="1" si="71"/>
        <v>2.1291386750691199E-2</v>
      </c>
      <c r="AV122" s="28">
        <f t="shared" ca="1" si="71"/>
        <v>0.96761092028749141</v>
      </c>
      <c r="AW122" s="28">
        <f>IF(Riskregister!$E$14="",0,COUNTIF(BO$4:BO$53,"&lt;"&amp;AU122)*IF(AV122&lt;0.5,Riskregister!$K$14+(Riskregister!$L$14-Riskregister!$K$14)*SQRT(AV122/2),Riskregister!$L$14-(Riskregister!$L$14-Riskregister!$K$14)*SQRT((1-AV122)/2)))</f>
        <v>0</v>
      </c>
      <c r="AX122" s="28">
        <f t="shared" ca="1" si="72"/>
        <v>0.22625102458730362</v>
      </c>
      <c r="AY122" s="28">
        <f t="shared" ca="1" si="72"/>
        <v>0.90429324448977255</v>
      </c>
      <c r="AZ122" s="28">
        <f>IF(Riskregister!$E$15="",0,COUNTIF(BP$4:BP$53,"&lt;"&amp;AX122)*IF(AY122&lt;0.5,Riskregister!$K$15+(Riskregister!$L$15-Riskregister!$K$15)*SQRT(AY122/2),Riskregister!$L$15-(Riskregister!$L$15-Riskregister!$K$15)*SQRT((1-AY122)/2)))</f>
        <v>0</v>
      </c>
      <c r="BA122" s="28">
        <f t="shared" ca="1" si="73"/>
        <v>0.39283658956546796</v>
      </c>
      <c r="BB122" s="28">
        <f t="shared" ca="1" si="73"/>
        <v>0.31691130034598003</v>
      </c>
      <c r="BC122" s="28">
        <f>IF(Riskregister!$E$16="",0,COUNTIF(BQ$4:BQ$53,"&lt;"&amp;BA122)*IF(BB122&lt;0.5,Riskregister!$K$16+(Riskregister!$L$16-Riskregister!$K$16)*SQRT(BB122/2),Riskregister!$L$16-(Riskregister!$L$16-Riskregister!$K$16)*SQRT((1-BB122)/2)))</f>
        <v>0</v>
      </c>
      <c r="BD122" s="28">
        <f t="shared" ca="1" si="49"/>
        <v>0</v>
      </c>
    </row>
    <row r="123" spans="20:56" x14ac:dyDescent="0.35">
      <c r="T123" s="28">
        <f t="shared" ca="1" si="62"/>
        <v>0.28411963273871288</v>
      </c>
      <c r="U123" s="28">
        <f t="shared" ca="1" si="62"/>
        <v>0.71558855291481427</v>
      </c>
      <c r="V123" s="28">
        <f ca="1">IF(Riskregister!$E$5="",0,COUNTIF(BF$4:BF$53,"&lt;"&amp;T123)*IF(U123&lt;0.5,Riskregister!$K$5+(Riskregister!$L$5-Riskregister!$K$5)*SQRT(U123/2),Riskregister!$L$5-(Riskregister!$L$5-Riskregister!$K$5)*SQRT((1-U123)/2)))</f>
        <v>0</v>
      </c>
      <c r="W123" s="28">
        <f t="shared" ca="1" si="63"/>
        <v>0.826034773256209</v>
      </c>
      <c r="X123" s="28">
        <f t="shared" ca="1" si="63"/>
        <v>0.66876177727723074</v>
      </c>
      <c r="Y123" s="28">
        <f ca="1">IF(Riskregister!$E$6="",0,COUNTIF(BG$4:BG$53,"&lt;"&amp;W123)*IF(X123&lt;0.5,Riskregister!$K$6+(Riskregister!$L$6-Riskregister!$K$6)*SQRT(X123/2),Riskregister!$L$6-(Riskregister!$L$6-Riskregister!$K$6)*SQRT((1-X123)/2)))</f>
        <v>1267466.0957942721</v>
      </c>
      <c r="Z123" s="28">
        <f t="shared" ca="1" si="64"/>
        <v>5.9144862717923963E-2</v>
      </c>
      <c r="AA123" s="28">
        <f t="shared" ca="1" si="64"/>
        <v>0.54934424789667491</v>
      </c>
      <c r="AB123" s="28">
        <f ca="1">IF(Riskregister!$E$7="",0,COUNTIF(BH$4:BH$53,"&lt;"&amp;Z123)*IF(AA123&lt;0.5,Riskregister!$K$7+(Riskregister!$L$7-Riskregister!$K$7)*SQRT(AA123/2),Riskregister!$L$7-(Riskregister!$L$7-Riskregister!$K$7)*SQRT((1-AA123)/2)))</f>
        <v>0</v>
      </c>
      <c r="AC123" s="28">
        <f t="shared" ca="1" si="65"/>
        <v>0.55712841514411393</v>
      </c>
      <c r="AD123" s="28">
        <f t="shared" ca="1" si="65"/>
        <v>0.24645016200701764</v>
      </c>
      <c r="AE123" s="28">
        <f ca="1">IF(Riskregister!$E$8="",0,COUNTIF(BI$4:BI$53,"&lt;"&amp;AC123)*IF(AD123&lt;0.5,Riskregister!$K$8+(Riskregister!$L$8-Riskregister!$K$8)*SQRT(AD123/2),Riskregister!$L$8-(Riskregister!$L$8-Riskregister!$K$8)*SQRT((1-AD123)/2)))</f>
        <v>0</v>
      </c>
      <c r="AF123" s="28">
        <f t="shared" ca="1" si="66"/>
        <v>0.25275391500939459</v>
      </c>
      <c r="AG123" s="28">
        <f t="shared" ca="1" si="66"/>
        <v>0.59158042719338033</v>
      </c>
      <c r="AH123" s="28">
        <f>IF(Riskregister!$E$9="",0,COUNTIF(BJ$4:BJ$53,"&lt;"&amp;AF123)*IF(AG123&lt;0.5,Riskregister!$K$9+(Riskregister!$L$9-Riskregister!$K$9)*SQRT(AG123/2),Riskregister!$L$9-(Riskregister!$L$9-Riskregister!$K$9)*SQRT((1-AG123)/2)))</f>
        <v>0</v>
      </c>
      <c r="AI123" s="28">
        <f t="shared" ca="1" si="67"/>
        <v>0.14726584520349262</v>
      </c>
      <c r="AJ123" s="28">
        <f t="shared" ca="1" si="67"/>
        <v>0.52822289473004713</v>
      </c>
      <c r="AK123" s="28">
        <f>IF(Riskregister!$E$10="",0,COUNTIF(BK$4:BK$53,"&lt;"&amp;AI123)*IF(AJ123&lt;0.5,Riskregister!$K$10+(Riskregister!$L$10-Riskregister!$K$10)*SQRT(AJ123/2),Riskregister!$L$10-(Riskregister!$L$10-Riskregister!$K$10)*SQRT((1-AJ123)/2)))</f>
        <v>0</v>
      </c>
      <c r="AL123" s="28">
        <f t="shared" ca="1" si="68"/>
        <v>0.68777965323343127</v>
      </c>
      <c r="AM123" s="28">
        <f t="shared" ca="1" si="68"/>
        <v>0.74968873397719893</v>
      </c>
      <c r="AN123" s="28">
        <f>IF(Riskregister!$E$11="",0,COUNTIF(BL$4:BL$53,"&lt;"&amp;AL123)*IF(AM123&lt;0.5,Riskregister!$K$11+(Riskregister!$L$11-Riskregister!$K$11)*SQRT(AM123/2),Riskregister!$L$11-(Riskregister!$L$11-Riskregister!$K$11)*SQRT((1-AM123)/2)))</f>
        <v>0</v>
      </c>
      <c r="AO123" s="28">
        <f t="shared" ca="1" si="69"/>
        <v>0.86758092292864009</v>
      </c>
      <c r="AP123" s="28">
        <f t="shared" ca="1" si="69"/>
        <v>0.26163932702608184</v>
      </c>
      <c r="AQ123" s="28">
        <f>IF(Riskregister!$E$12="",0,COUNTIF(BM$4:BM$53,"&lt;"&amp;AO123)*IF(AP123&lt;0.5,Riskregister!$K$12+(Riskregister!$L$12-Riskregister!$K$12)*SQRT(AP123/2),Riskregister!$L$12-(Riskregister!$L$12-Riskregister!$K$12)*SQRT((1-AP123)/2)))</f>
        <v>0</v>
      </c>
      <c r="AR123" s="28">
        <f t="shared" ca="1" si="70"/>
        <v>0.281419066423366</v>
      </c>
      <c r="AS123" s="28">
        <f t="shared" ca="1" si="70"/>
        <v>0.22393644661613366</v>
      </c>
      <c r="AT123" s="28">
        <f>IF(Riskregister!$E$13="",0,COUNTIF(BN$4:BN$53,"&lt;"&amp;AR123)*IF(AS123&lt;0.5,Riskregister!$K$13+(Riskregister!$L$13-Riskregister!$K$13)*SQRT(AS123/2),Riskregister!$L$13-(Riskregister!$L$13-Riskregister!$K$13)*SQRT((1-AS123)/2)))</f>
        <v>0</v>
      </c>
      <c r="AU123" s="28">
        <f t="shared" ca="1" si="71"/>
        <v>0.5207549329286687</v>
      </c>
      <c r="AV123" s="28">
        <f t="shared" ca="1" si="71"/>
        <v>0.90644496810568564</v>
      </c>
      <c r="AW123" s="28">
        <f>IF(Riskregister!$E$14="",0,COUNTIF(BO$4:BO$53,"&lt;"&amp;AU123)*IF(AV123&lt;0.5,Riskregister!$K$14+(Riskregister!$L$14-Riskregister!$K$14)*SQRT(AV123/2),Riskregister!$L$14-(Riskregister!$L$14-Riskregister!$K$14)*SQRT((1-AV123)/2)))</f>
        <v>0</v>
      </c>
      <c r="AX123" s="28">
        <f t="shared" ca="1" si="72"/>
        <v>0.70887195001243986</v>
      </c>
      <c r="AY123" s="28">
        <f t="shared" ca="1" si="72"/>
        <v>0.82755620077895575</v>
      </c>
      <c r="AZ123" s="28">
        <f>IF(Riskregister!$E$15="",0,COUNTIF(BP$4:BP$53,"&lt;"&amp;AX123)*IF(AY123&lt;0.5,Riskregister!$K$15+(Riskregister!$L$15-Riskregister!$K$15)*SQRT(AY123/2),Riskregister!$L$15-(Riskregister!$L$15-Riskregister!$K$15)*SQRT((1-AY123)/2)))</f>
        <v>0</v>
      </c>
      <c r="BA123" s="28">
        <f t="shared" ca="1" si="73"/>
        <v>0.66635931312237984</v>
      </c>
      <c r="BB123" s="28">
        <f t="shared" ca="1" si="73"/>
        <v>4.1787536039625484E-2</v>
      </c>
      <c r="BC123" s="28">
        <f>IF(Riskregister!$E$16="",0,COUNTIF(BQ$4:BQ$53,"&lt;"&amp;BA123)*IF(BB123&lt;0.5,Riskregister!$K$16+(Riskregister!$L$16-Riskregister!$K$16)*SQRT(BB123/2),Riskregister!$L$16-(Riskregister!$L$16-Riskregister!$K$16)*SQRT((1-BB123)/2)))</f>
        <v>0</v>
      </c>
      <c r="BD123" s="28">
        <f t="shared" ca="1" si="49"/>
        <v>1267466.0957942721</v>
      </c>
    </row>
    <row r="124" spans="20:56" x14ac:dyDescent="0.35">
      <c r="T124" s="28">
        <f t="shared" ref="T124:U143" ca="1" si="74">RAND()</f>
        <v>0.78329699155459764</v>
      </c>
      <c r="U124" s="28">
        <f t="shared" ca="1" si="74"/>
        <v>0.98540689965621198</v>
      </c>
      <c r="V124" s="28">
        <f ca="1">IF(Riskregister!$E$5="",0,COUNTIF(BF$4:BF$53,"&lt;"&amp;T124)*IF(U124&lt;0.5,Riskregister!$K$5+(Riskregister!$L$5-Riskregister!$K$5)*SQRT(U124/2),Riskregister!$L$5-(Riskregister!$L$5-Riskregister!$K$5)*SQRT((1-U124)/2)))</f>
        <v>561561.06908603548</v>
      </c>
      <c r="W124" s="28">
        <f t="shared" ref="W124:X143" ca="1" si="75">RAND()</f>
        <v>0.86963209574067779</v>
      </c>
      <c r="X124" s="28">
        <f t="shared" ca="1" si="75"/>
        <v>0.82491527075565652</v>
      </c>
      <c r="Y124" s="28">
        <f ca="1">IF(Riskregister!$E$6="",0,COUNTIF(BG$4:BG$53,"&lt;"&amp;W124)*IF(X124&lt;0.5,Riskregister!$K$6+(Riskregister!$L$6-Riskregister!$K$6)*SQRT(X124/2),Riskregister!$L$6-(Riskregister!$L$6-Riskregister!$K$6)*SQRT((1-X124)/2)))</f>
        <v>1467423.9384127029</v>
      </c>
      <c r="Z124" s="28">
        <f t="shared" ref="Z124:AA143" ca="1" si="76">RAND()</f>
        <v>0.44858611980965035</v>
      </c>
      <c r="AA124" s="28">
        <f t="shared" ca="1" si="76"/>
        <v>0.23807608021172433</v>
      </c>
      <c r="AB124" s="28">
        <f ca="1">IF(Riskregister!$E$7="",0,COUNTIF(BH$4:BH$53,"&lt;"&amp;Z124)*IF(AA124&lt;0.5,Riskregister!$K$7+(Riskregister!$L$7-Riskregister!$K$7)*SQRT(AA124/2),Riskregister!$L$7-(Riskregister!$L$7-Riskregister!$K$7)*SQRT((1-AA124)/2)))</f>
        <v>0</v>
      </c>
      <c r="AC124" s="28">
        <f t="shared" ref="AC124:AD143" ca="1" si="77">RAND()</f>
        <v>0.11313624788552823</v>
      </c>
      <c r="AD124" s="28">
        <f t="shared" ca="1" si="77"/>
        <v>0.80985187301005268</v>
      </c>
      <c r="AE124" s="28">
        <f ca="1">IF(Riskregister!$E$8="",0,COUNTIF(BI$4:BI$53,"&lt;"&amp;AC124)*IF(AD124&lt;0.5,Riskregister!$K$8+(Riskregister!$L$8-Riskregister!$K$8)*SQRT(AD124/2),Riskregister!$L$8-(Riskregister!$L$8-Riskregister!$K$8)*SQRT((1-AD124)/2)))</f>
        <v>0</v>
      </c>
      <c r="AF124" s="28">
        <f t="shared" ref="AF124:AG143" ca="1" si="78">RAND()</f>
        <v>0.43373581470953082</v>
      </c>
      <c r="AG124" s="28">
        <f t="shared" ca="1" si="78"/>
        <v>0.57232804544966309</v>
      </c>
      <c r="AH124" s="28">
        <f>IF(Riskregister!$E$9="",0,COUNTIF(BJ$4:BJ$53,"&lt;"&amp;AF124)*IF(AG124&lt;0.5,Riskregister!$K$9+(Riskregister!$L$9-Riskregister!$K$9)*SQRT(AG124/2),Riskregister!$L$9-(Riskregister!$L$9-Riskregister!$K$9)*SQRT((1-AG124)/2)))</f>
        <v>0</v>
      </c>
      <c r="AI124" s="28">
        <f t="shared" ref="AI124:AJ143" ca="1" si="79">RAND()</f>
        <v>0.89038076205868644</v>
      </c>
      <c r="AJ124" s="28">
        <f t="shared" ca="1" si="79"/>
        <v>0.24902467970880604</v>
      </c>
      <c r="AK124" s="28">
        <f>IF(Riskregister!$E$10="",0,COUNTIF(BK$4:BK$53,"&lt;"&amp;AI124)*IF(AJ124&lt;0.5,Riskregister!$K$10+(Riskregister!$L$10-Riskregister!$K$10)*SQRT(AJ124/2),Riskregister!$L$10-(Riskregister!$L$10-Riskregister!$K$10)*SQRT((1-AJ124)/2)))</f>
        <v>0</v>
      </c>
      <c r="AL124" s="28">
        <f t="shared" ref="AL124:AM143" ca="1" si="80">RAND()</f>
        <v>0.17699844140550813</v>
      </c>
      <c r="AM124" s="28">
        <f t="shared" ca="1" si="80"/>
        <v>0.6208577063930435</v>
      </c>
      <c r="AN124" s="28">
        <f>IF(Riskregister!$E$11="",0,COUNTIF(BL$4:BL$53,"&lt;"&amp;AL124)*IF(AM124&lt;0.5,Riskregister!$K$11+(Riskregister!$L$11-Riskregister!$K$11)*SQRT(AM124/2),Riskregister!$L$11-(Riskregister!$L$11-Riskregister!$K$11)*SQRT((1-AM124)/2)))</f>
        <v>0</v>
      </c>
      <c r="AO124" s="28">
        <f t="shared" ref="AO124:AP143" ca="1" si="81">RAND()</f>
        <v>0.33375619518701494</v>
      </c>
      <c r="AP124" s="28">
        <f t="shared" ca="1" si="81"/>
        <v>0.21914753340321014</v>
      </c>
      <c r="AQ124" s="28">
        <f>IF(Riskregister!$E$12="",0,COUNTIF(BM$4:BM$53,"&lt;"&amp;AO124)*IF(AP124&lt;0.5,Riskregister!$K$12+(Riskregister!$L$12-Riskregister!$K$12)*SQRT(AP124/2),Riskregister!$L$12-(Riskregister!$L$12-Riskregister!$K$12)*SQRT((1-AP124)/2)))</f>
        <v>0</v>
      </c>
      <c r="AR124" s="28">
        <f t="shared" ref="AR124:AS143" ca="1" si="82">RAND()</f>
        <v>0.70682504040867833</v>
      </c>
      <c r="AS124" s="28">
        <f t="shared" ca="1" si="82"/>
        <v>0.30768070371157319</v>
      </c>
      <c r="AT124" s="28">
        <f>IF(Riskregister!$E$13="",0,COUNTIF(BN$4:BN$53,"&lt;"&amp;AR124)*IF(AS124&lt;0.5,Riskregister!$K$13+(Riskregister!$L$13-Riskregister!$K$13)*SQRT(AS124/2),Riskregister!$L$13-(Riskregister!$L$13-Riskregister!$K$13)*SQRT((1-AS124)/2)))</f>
        <v>0</v>
      </c>
      <c r="AU124" s="28">
        <f t="shared" ref="AU124:AV143" ca="1" si="83">RAND()</f>
        <v>0.21678052568123274</v>
      </c>
      <c r="AV124" s="28">
        <f t="shared" ca="1" si="83"/>
        <v>0.13100062456507078</v>
      </c>
      <c r="AW124" s="28">
        <f>IF(Riskregister!$E$14="",0,COUNTIF(BO$4:BO$53,"&lt;"&amp;AU124)*IF(AV124&lt;0.5,Riskregister!$K$14+(Riskregister!$L$14-Riskregister!$K$14)*SQRT(AV124/2),Riskregister!$L$14-(Riskregister!$L$14-Riskregister!$K$14)*SQRT((1-AV124)/2)))</f>
        <v>0</v>
      </c>
      <c r="AX124" s="28">
        <f t="shared" ref="AX124:AY143" ca="1" si="84">RAND()</f>
        <v>0.14391488080628645</v>
      </c>
      <c r="AY124" s="28">
        <f t="shared" ca="1" si="84"/>
        <v>0.24503980791184243</v>
      </c>
      <c r="AZ124" s="28">
        <f>IF(Riskregister!$E$15="",0,COUNTIF(BP$4:BP$53,"&lt;"&amp;AX124)*IF(AY124&lt;0.5,Riskregister!$K$15+(Riskregister!$L$15-Riskregister!$K$15)*SQRT(AY124/2),Riskregister!$L$15-(Riskregister!$L$15-Riskregister!$K$15)*SQRT((1-AY124)/2)))</f>
        <v>0</v>
      </c>
      <c r="BA124" s="28">
        <f t="shared" ref="BA124:BB143" ca="1" si="85">RAND()</f>
        <v>0.36159413858924738</v>
      </c>
      <c r="BB124" s="28">
        <f t="shared" ca="1" si="85"/>
        <v>0.31010070348499719</v>
      </c>
      <c r="BC124" s="28">
        <f>IF(Riskregister!$E$16="",0,COUNTIF(BQ$4:BQ$53,"&lt;"&amp;BA124)*IF(BB124&lt;0.5,Riskregister!$K$16+(Riskregister!$L$16-Riskregister!$K$16)*SQRT(BB124/2),Riskregister!$L$16-(Riskregister!$L$16-Riskregister!$K$16)*SQRT((1-BB124)/2)))</f>
        <v>0</v>
      </c>
      <c r="BD124" s="28">
        <f t="shared" ca="1" si="49"/>
        <v>2028985.0074987384</v>
      </c>
    </row>
    <row r="125" spans="20:56" x14ac:dyDescent="0.35">
      <c r="T125" s="28">
        <f t="shared" ca="1" si="74"/>
        <v>0.54447228145431725</v>
      </c>
      <c r="U125" s="28">
        <f t="shared" ca="1" si="74"/>
        <v>7.9242660039037127E-2</v>
      </c>
      <c r="V125" s="28">
        <f ca="1">IF(Riskregister!$E$5="",0,COUNTIF(BF$4:BF$53,"&lt;"&amp;T125)*IF(U125&lt;0.5,Riskregister!$K$5+(Riskregister!$L$5-Riskregister!$K$5)*SQRT(U125/2),Riskregister!$L$5-(Riskregister!$L$5-Riskregister!$K$5)*SQRT((1-U125)/2)))</f>
        <v>0</v>
      </c>
      <c r="W125" s="28">
        <f t="shared" ca="1" si="75"/>
        <v>0.68447833814348102</v>
      </c>
      <c r="X125" s="28">
        <f t="shared" ca="1" si="75"/>
        <v>0.79275872813871961</v>
      </c>
      <c r="Y125" s="28">
        <f ca="1">IF(Riskregister!$E$6="",0,COUNTIF(BG$4:BG$53,"&lt;"&amp;W125)*IF(X125&lt;0.5,Riskregister!$K$6+(Riskregister!$L$6-Riskregister!$K$6)*SQRT(X125/2),Riskregister!$L$6-(Riskregister!$L$6-Riskregister!$K$6)*SQRT((1-X125)/2)))</f>
        <v>1420577.1316082925</v>
      </c>
      <c r="Z125" s="28">
        <f t="shared" ca="1" si="76"/>
        <v>0.72883692297335134</v>
      </c>
      <c r="AA125" s="28">
        <f t="shared" ca="1" si="76"/>
        <v>0.87378013174628111</v>
      </c>
      <c r="AB125" s="28">
        <f ca="1">IF(Riskregister!$E$7="",0,COUNTIF(BH$4:BH$53,"&lt;"&amp;Z125)*IF(AA125&lt;0.5,Riskregister!$K$7+(Riskregister!$L$7-Riskregister!$K$7)*SQRT(AA125/2),Riskregister!$L$7-(Riskregister!$L$7-Riskregister!$K$7)*SQRT((1-AA125)/2)))</f>
        <v>312074.08271425153</v>
      </c>
      <c r="AC125" s="28">
        <f t="shared" ca="1" si="77"/>
        <v>1.4260573098092366E-2</v>
      </c>
      <c r="AD125" s="28">
        <f t="shared" ca="1" si="77"/>
        <v>0.96761747561197409</v>
      </c>
      <c r="AE125" s="28">
        <f ca="1">IF(Riskregister!$E$8="",0,COUNTIF(BI$4:BI$53,"&lt;"&amp;AC125)*IF(AD125&lt;0.5,Riskregister!$K$8+(Riskregister!$L$8-Riskregister!$K$8)*SQRT(AD125/2),Riskregister!$L$8-(Riskregister!$L$8-Riskregister!$K$8)*SQRT((1-AD125)/2)))</f>
        <v>0</v>
      </c>
      <c r="AF125" s="28">
        <f t="shared" ca="1" si="78"/>
        <v>0.20189993055658162</v>
      </c>
      <c r="AG125" s="28">
        <f t="shared" ca="1" si="78"/>
        <v>0.78384603908987716</v>
      </c>
      <c r="AH125" s="28">
        <f>IF(Riskregister!$E$9="",0,COUNTIF(BJ$4:BJ$53,"&lt;"&amp;AF125)*IF(AG125&lt;0.5,Riskregister!$K$9+(Riskregister!$L$9-Riskregister!$K$9)*SQRT(AG125/2),Riskregister!$L$9-(Riskregister!$L$9-Riskregister!$K$9)*SQRT((1-AG125)/2)))</f>
        <v>0</v>
      </c>
      <c r="AI125" s="28">
        <f t="shared" ca="1" si="79"/>
        <v>4.9070602105646399E-2</v>
      </c>
      <c r="AJ125" s="28">
        <f t="shared" ca="1" si="79"/>
        <v>0.71191690625222914</v>
      </c>
      <c r="AK125" s="28">
        <f>IF(Riskregister!$E$10="",0,COUNTIF(BK$4:BK$53,"&lt;"&amp;AI125)*IF(AJ125&lt;0.5,Riskregister!$K$10+(Riskregister!$L$10-Riskregister!$K$10)*SQRT(AJ125/2),Riskregister!$L$10-(Riskregister!$L$10-Riskregister!$K$10)*SQRT((1-AJ125)/2)))</f>
        <v>0</v>
      </c>
      <c r="AL125" s="28">
        <f t="shared" ca="1" si="80"/>
        <v>0.13976309401705667</v>
      </c>
      <c r="AM125" s="28">
        <f t="shared" ca="1" si="80"/>
        <v>0.74109888062839935</v>
      </c>
      <c r="AN125" s="28">
        <f>IF(Riskregister!$E$11="",0,COUNTIF(BL$4:BL$53,"&lt;"&amp;AL125)*IF(AM125&lt;0.5,Riskregister!$K$11+(Riskregister!$L$11-Riskregister!$K$11)*SQRT(AM125/2),Riskregister!$L$11-(Riskregister!$L$11-Riskregister!$K$11)*SQRT((1-AM125)/2)))</f>
        <v>0</v>
      </c>
      <c r="AO125" s="28">
        <f t="shared" ca="1" si="81"/>
        <v>0.15958498984902492</v>
      </c>
      <c r="AP125" s="28">
        <f t="shared" ca="1" si="81"/>
        <v>0.95413358484578248</v>
      </c>
      <c r="AQ125" s="28">
        <f>IF(Riskregister!$E$12="",0,COUNTIF(BM$4:BM$53,"&lt;"&amp;AO125)*IF(AP125&lt;0.5,Riskregister!$K$12+(Riskregister!$L$12-Riskregister!$K$12)*SQRT(AP125/2),Riskregister!$L$12-(Riskregister!$L$12-Riskregister!$K$12)*SQRT((1-AP125)/2)))</f>
        <v>0</v>
      </c>
      <c r="AR125" s="28">
        <f t="shared" ca="1" si="82"/>
        <v>0.66388439425089507</v>
      </c>
      <c r="AS125" s="28">
        <f t="shared" ca="1" si="82"/>
        <v>0.41418890229971161</v>
      </c>
      <c r="AT125" s="28">
        <f>IF(Riskregister!$E$13="",0,COUNTIF(BN$4:BN$53,"&lt;"&amp;AR125)*IF(AS125&lt;0.5,Riskregister!$K$13+(Riskregister!$L$13-Riskregister!$K$13)*SQRT(AS125/2),Riskregister!$L$13-(Riskregister!$L$13-Riskregister!$K$13)*SQRT((1-AS125)/2)))</f>
        <v>0</v>
      </c>
      <c r="AU125" s="28">
        <f t="shared" ca="1" si="83"/>
        <v>0.60747468690901141</v>
      </c>
      <c r="AV125" s="28">
        <f t="shared" ca="1" si="83"/>
        <v>0.98681369615409453</v>
      </c>
      <c r="AW125" s="28">
        <f>IF(Riskregister!$E$14="",0,COUNTIF(BO$4:BO$53,"&lt;"&amp;AU125)*IF(AV125&lt;0.5,Riskregister!$K$14+(Riskregister!$L$14-Riskregister!$K$14)*SQRT(AV125/2),Riskregister!$L$14-(Riskregister!$L$14-Riskregister!$K$14)*SQRT((1-AV125)/2)))</f>
        <v>0</v>
      </c>
      <c r="AX125" s="28">
        <f t="shared" ca="1" si="84"/>
        <v>0.18801471492596178</v>
      </c>
      <c r="AY125" s="28">
        <f t="shared" ca="1" si="84"/>
        <v>0.69974663478134369</v>
      </c>
      <c r="AZ125" s="28">
        <f>IF(Riskregister!$E$15="",0,COUNTIF(BP$4:BP$53,"&lt;"&amp;AX125)*IF(AY125&lt;0.5,Riskregister!$K$15+(Riskregister!$L$15-Riskregister!$K$15)*SQRT(AY125/2),Riskregister!$L$15-(Riskregister!$L$15-Riskregister!$K$15)*SQRT((1-AY125)/2)))</f>
        <v>0</v>
      </c>
      <c r="BA125" s="28">
        <f t="shared" ca="1" si="85"/>
        <v>0.14633624030079573</v>
      </c>
      <c r="BB125" s="28">
        <f t="shared" ca="1" si="85"/>
        <v>3.7416085349253447E-2</v>
      </c>
      <c r="BC125" s="28">
        <f>IF(Riskregister!$E$16="",0,COUNTIF(BQ$4:BQ$53,"&lt;"&amp;BA125)*IF(BB125&lt;0.5,Riskregister!$K$16+(Riskregister!$L$16-Riskregister!$K$16)*SQRT(BB125/2),Riskregister!$L$16-(Riskregister!$L$16-Riskregister!$K$16)*SQRT((1-BB125)/2)))</f>
        <v>0</v>
      </c>
      <c r="BD125" s="28">
        <f t="shared" ca="1" si="49"/>
        <v>1732651.2143225439</v>
      </c>
    </row>
    <row r="126" spans="20:56" x14ac:dyDescent="0.35">
      <c r="T126" s="28">
        <f t="shared" ca="1" si="74"/>
        <v>0.80158217030489409</v>
      </c>
      <c r="U126" s="28">
        <f t="shared" ca="1" si="74"/>
        <v>0.19503108491151577</v>
      </c>
      <c r="V126" s="28">
        <f ca="1">IF(Riskregister!$E$5="",0,COUNTIF(BF$4:BF$53,"&lt;"&amp;T126)*IF(U126&lt;0.5,Riskregister!$K$5+(Riskregister!$L$5-Riskregister!$K$5)*SQRT(U126/2),Riskregister!$L$5-(Riskregister!$L$5-Riskregister!$K$5)*SQRT((1-U126)/2)))</f>
        <v>290523.65404902824</v>
      </c>
      <c r="W126" s="28">
        <f t="shared" ca="1" si="75"/>
        <v>0.21586459913765677</v>
      </c>
      <c r="X126" s="28">
        <f t="shared" ca="1" si="75"/>
        <v>0.81770876766016765</v>
      </c>
      <c r="Y126" s="28">
        <f ca="1">IF(Riskregister!$E$6="",0,COUNTIF(BG$4:BG$53,"&lt;"&amp;W126)*IF(X126&lt;0.5,Riskregister!$K$6+(Riskregister!$L$6-Riskregister!$K$6)*SQRT(X126/2),Riskregister!$L$6-(Riskregister!$L$6-Riskregister!$K$6)*SQRT((1-X126)/2)))</f>
        <v>0</v>
      </c>
      <c r="Z126" s="28">
        <f t="shared" ca="1" si="76"/>
        <v>0.49707660160737599</v>
      </c>
      <c r="AA126" s="28">
        <f t="shared" ca="1" si="76"/>
        <v>0.49795812096266956</v>
      </c>
      <c r="AB126" s="28">
        <f ca="1">IF(Riskregister!$E$7="",0,COUNTIF(BH$4:BH$53,"&lt;"&amp;Z126)*IF(AA126&lt;0.5,Riskregister!$K$7+(Riskregister!$L$7-Riskregister!$K$7)*SQRT(AA126/2),Riskregister!$L$7-(Riskregister!$L$7-Riskregister!$K$7)*SQRT((1-AA126)/2)))</f>
        <v>0</v>
      </c>
      <c r="AC126" s="28">
        <f t="shared" ca="1" si="77"/>
        <v>0.11558292379020063</v>
      </c>
      <c r="AD126" s="28">
        <f t="shared" ca="1" si="77"/>
        <v>0.27428349664962859</v>
      </c>
      <c r="AE126" s="28">
        <f ca="1">IF(Riskregister!$E$8="",0,COUNTIF(BI$4:BI$53,"&lt;"&amp;AC126)*IF(AD126&lt;0.5,Riskregister!$K$8+(Riskregister!$L$8-Riskregister!$K$8)*SQRT(AD126/2),Riskregister!$L$8-(Riskregister!$L$8-Riskregister!$K$8)*SQRT((1-AD126)/2)))</f>
        <v>0</v>
      </c>
      <c r="AF126" s="28">
        <f t="shared" ca="1" si="78"/>
        <v>4.3733679775730505E-2</v>
      </c>
      <c r="AG126" s="28">
        <f t="shared" ca="1" si="78"/>
        <v>3.2401065244966887E-3</v>
      </c>
      <c r="AH126" s="28">
        <f>IF(Riskregister!$E$9="",0,COUNTIF(BJ$4:BJ$53,"&lt;"&amp;AF126)*IF(AG126&lt;0.5,Riskregister!$K$9+(Riskregister!$L$9-Riskregister!$K$9)*SQRT(AG126/2),Riskregister!$L$9-(Riskregister!$L$9-Riskregister!$K$9)*SQRT((1-AG126)/2)))</f>
        <v>0</v>
      </c>
      <c r="AI126" s="28">
        <f t="shared" ca="1" si="79"/>
        <v>0.69721766959679332</v>
      </c>
      <c r="AJ126" s="28">
        <f t="shared" ca="1" si="79"/>
        <v>0.36710571411068982</v>
      </c>
      <c r="AK126" s="28">
        <f>IF(Riskregister!$E$10="",0,COUNTIF(BK$4:BK$53,"&lt;"&amp;AI126)*IF(AJ126&lt;0.5,Riskregister!$K$10+(Riskregister!$L$10-Riskregister!$K$10)*SQRT(AJ126/2),Riskregister!$L$10-(Riskregister!$L$10-Riskregister!$K$10)*SQRT((1-AJ126)/2)))</f>
        <v>0</v>
      </c>
      <c r="AL126" s="28">
        <f t="shared" ca="1" si="80"/>
        <v>0.79519956194696728</v>
      </c>
      <c r="AM126" s="28">
        <f t="shared" ca="1" si="80"/>
        <v>0.50710572773463269</v>
      </c>
      <c r="AN126" s="28">
        <f>IF(Riskregister!$E$11="",0,COUNTIF(BL$4:BL$53,"&lt;"&amp;AL126)*IF(AM126&lt;0.5,Riskregister!$K$11+(Riskregister!$L$11-Riskregister!$K$11)*SQRT(AM126/2),Riskregister!$L$11-(Riskregister!$L$11-Riskregister!$K$11)*SQRT((1-AM126)/2)))</f>
        <v>0</v>
      </c>
      <c r="AO126" s="28">
        <f t="shared" ca="1" si="81"/>
        <v>0.58387861846327249</v>
      </c>
      <c r="AP126" s="28">
        <f t="shared" ca="1" si="81"/>
        <v>0.78913481146519993</v>
      </c>
      <c r="AQ126" s="28">
        <f>IF(Riskregister!$E$12="",0,COUNTIF(BM$4:BM$53,"&lt;"&amp;AO126)*IF(AP126&lt;0.5,Riskregister!$K$12+(Riskregister!$L$12-Riskregister!$K$12)*SQRT(AP126/2),Riskregister!$L$12-(Riskregister!$L$12-Riskregister!$K$12)*SQRT((1-AP126)/2)))</f>
        <v>0</v>
      </c>
      <c r="AR126" s="28">
        <f t="shared" ca="1" si="82"/>
        <v>0.4133336816155968</v>
      </c>
      <c r="AS126" s="28">
        <f t="shared" ca="1" si="82"/>
        <v>0.86848167263264731</v>
      </c>
      <c r="AT126" s="28">
        <f>IF(Riskregister!$E$13="",0,COUNTIF(BN$4:BN$53,"&lt;"&amp;AR126)*IF(AS126&lt;0.5,Riskregister!$K$13+(Riskregister!$L$13-Riskregister!$K$13)*SQRT(AS126/2),Riskregister!$L$13-(Riskregister!$L$13-Riskregister!$K$13)*SQRT((1-AS126)/2)))</f>
        <v>0</v>
      </c>
      <c r="AU126" s="28">
        <f t="shared" ca="1" si="83"/>
        <v>0.17132232025388161</v>
      </c>
      <c r="AV126" s="28">
        <f t="shared" ca="1" si="83"/>
        <v>0.44026400712914637</v>
      </c>
      <c r="AW126" s="28">
        <f>IF(Riskregister!$E$14="",0,COUNTIF(BO$4:BO$53,"&lt;"&amp;AU126)*IF(AV126&lt;0.5,Riskregister!$K$14+(Riskregister!$L$14-Riskregister!$K$14)*SQRT(AV126/2),Riskregister!$L$14-(Riskregister!$L$14-Riskregister!$K$14)*SQRT((1-AV126)/2)))</f>
        <v>0</v>
      </c>
      <c r="AX126" s="28">
        <f t="shared" ca="1" si="84"/>
        <v>0.69847611044299274</v>
      </c>
      <c r="AY126" s="28">
        <f t="shared" ca="1" si="84"/>
        <v>0.21916769326877339</v>
      </c>
      <c r="AZ126" s="28">
        <f>IF(Riskregister!$E$15="",0,COUNTIF(BP$4:BP$53,"&lt;"&amp;AX126)*IF(AY126&lt;0.5,Riskregister!$K$15+(Riskregister!$L$15-Riskregister!$K$15)*SQRT(AY126/2),Riskregister!$L$15-(Riskregister!$L$15-Riskregister!$K$15)*SQRT((1-AY126)/2)))</f>
        <v>0</v>
      </c>
      <c r="BA126" s="28">
        <f t="shared" ca="1" si="85"/>
        <v>0.17164647176309489</v>
      </c>
      <c r="BB126" s="28">
        <f t="shared" ca="1" si="85"/>
        <v>4.6128247654014687E-2</v>
      </c>
      <c r="BC126" s="28">
        <f>IF(Riskregister!$E$16="",0,COUNTIF(BQ$4:BQ$53,"&lt;"&amp;BA126)*IF(BB126&lt;0.5,Riskregister!$K$16+(Riskregister!$L$16-Riskregister!$K$16)*SQRT(BB126/2),Riskregister!$L$16-(Riskregister!$L$16-Riskregister!$K$16)*SQRT((1-BB126)/2)))</f>
        <v>0</v>
      </c>
      <c r="BD126" s="28">
        <f t="shared" ca="1" si="49"/>
        <v>290523.65404902824</v>
      </c>
    </row>
    <row r="127" spans="20:56" x14ac:dyDescent="0.35">
      <c r="T127" s="28">
        <f t="shared" ca="1" si="74"/>
        <v>0.6530095329109149</v>
      </c>
      <c r="U127" s="28">
        <f t="shared" ca="1" si="74"/>
        <v>0.78917213063351421</v>
      </c>
      <c r="V127" s="28">
        <f ca="1">IF(Riskregister!$E$5="",0,COUNTIF(BF$4:BF$53,"&lt;"&amp;T127)*IF(U127&lt;0.5,Riskregister!$K$5+(Riskregister!$L$5-Riskregister!$K$5)*SQRT(U127/2),Riskregister!$L$5-(Riskregister!$L$5-Riskregister!$K$5)*SQRT((1-U127)/2)))</f>
        <v>453896.19521259319</v>
      </c>
      <c r="W127" s="28">
        <f t="shared" ca="1" si="75"/>
        <v>0.80306239850093053</v>
      </c>
      <c r="X127" s="28">
        <f t="shared" ca="1" si="75"/>
        <v>0.63272868528273762</v>
      </c>
      <c r="Y127" s="28">
        <f ca="1">IF(Riskregister!$E$6="",0,COUNTIF(BG$4:BG$53,"&lt;"&amp;W127)*IF(X127&lt;0.5,Riskregister!$K$6+(Riskregister!$L$6-Riskregister!$K$6)*SQRT(X127/2),Riskregister!$L$6-(Riskregister!$L$6-Riskregister!$K$6)*SQRT((1-X127)/2)))</f>
        <v>1228650.8379197102</v>
      </c>
      <c r="Z127" s="28">
        <f t="shared" ca="1" si="76"/>
        <v>0.60857033228430069</v>
      </c>
      <c r="AA127" s="28">
        <f t="shared" ca="1" si="76"/>
        <v>0.46473205212861812</v>
      </c>
      <c r="AB127" s="28">
        <f ca="1">IF(Riskregister!$E$7="",0,COUNTIF(BH$4:BH$53,"&lt;"&amp;Z127)*IF(AA127&lt;0.5,Riskregister!$K$7+(Riskregister!$L$7-Riskregister!$K$7)*SQRT(AA127/2),Riskregister!$L$7-(Riskregister!$L$7-Riskregister!$K$7)*SQRT((1-AA127)/2)))</f>
        <v>0</v>
      </c>
      <c r="AC127" s="28">
        <f t="shared" ca="1" si="77"/>
        <v>0.87480252792918156</v>
      </c>
      <c r="AD127" s="28">
        <f t="shared" ca="1" si="77"/>
        <v>0.47207286279906535</v>
      </c>
      <c r="AE127" s="28">
        <f ca="1">IF(Riskregister!$E$8="",0,COUNTIF(BI$4:BI$53,"&lt;"&amp;AC127)*IF(AD127&lt;0.5,Riskregister!$K$8+(Riskregister!$L$8-Riskregister!$K$8)*SQRT(AD127/2),Riskregister!$L$8-(Riskregister!$L$8-Riskregister!$K$8)*SQRT((1-AD127)/2)))</f>
        <v>0</v>
      </c>
      <c r="AF127" s="28">
        <f t="shared" ca="1" si="78"/>
        <v>0.80311367469856243</v>
      </c>
      <c r="AG127" s="28">
        <f t="shared" ca="1" si="78"/>
        <v>0.7535428816804437</v>
      </c>
      <c r="AH127" s="28">
        <f>IF(Riskregister!$E$9="",0,COUNTIF(BJ$4:BJ$53,"&lt;"&amp;AF127)*IF(AG127&lt;0.5,Riskregister!$K$9+(Riskregister!$L$9-Riskregister!$K$9)*SQRT(AG127/2),Riskregister!$L$9-(Riskregister!$L$9-Riskregister!$K$9)*SQRT((1-AG127)/2)))</f>
        <v>0</v>
      </c>
      <c r="AI127" s="28">
        <f t="shared" ca="1" si="79"/>
        <v>0.30076998411800204</v>
      </c>
      <c r="AJ127" s="28">
        <f t="shared" ca="1" si="79"/>
        <v>0.61483839795534045</v>
      </c>
      <c r="AK127" s="28">
        <f>IF(Riskregister!$E$10="",0,COUNTIF(BK$4:BK$53,"&lt;"&amp;AI127)*IF(AJ127&lt;0.5,Riskregister!$K$10+(Riskregister!$L$10-Riskregister!$K$10)*SQRT(AJ127/2),Riskregister!$L$10-(Riskregister!$L$10-Riskregister!$K$10)*SQRT((1-AJ127)/2)))</f>
        <v>0</v>
      </c>
      <c r="AL127" s="28">
        <f t="shared" ca="1" si="80"/>
        <v>0.95608222328335779</v>
      </c>
      <c r="AM127" s="28">
        <f t="shared" ca="1" si="80"/>
        <v>0.72730622145930102</v>
      </c>
      <c r="AN127" s="28">
        <f>IF(Riskregister!$E$11="",0,COUNTIF(BL$4:BL$53,"&lt;"&amp;AL127)*IF(AM127&lt;0.5,Riskregister!$K$11+(Riskregister!$L$11-Riskregister!$K$11)*SQRT(AM127/2),Riskregister!$L$11-(Riskregister!$L$11-Riskregister!$K$11)*SQRT((1-AM127)/2)))</f>
        <v>0</v>
      </c>
      <c r="AO127" s="28">
        <f t="shared" ca="1" si="81"/>
        <v>0.52661173810836348</v>
      </c>
      <c r="AP127" s="28">
        <f t="shared" ca="1" si="81"/>
        <v>0.71904946653638691</v>
      </c>
      <c r="AQ127" s="28">
        <f>IF(Riskregister!$E$12="",0,COUNTIF(BM$4:BM$53,"&lt;"&amp;AO127)*IF(AP127&lt;0.5,Riskregister!$K$12+(Riskregister!$L$12-Riskregister!$K$12)*SQRT(AP127/2),Riskregister!$L$12-(Riskregister!$L$12-Riskregister!$K$12)*SQRT((1-AP127)/2)))</f>
        <v>0</v>
      </c>
      <c r="AR127" s="28">
        <f t="shared" ca="1" si="82"/>
        <v>0.80161541108021062</v>
      </c>
      <c r="AS127" s="28">
        <f t="shared" ca="1" si="82"/>
        <v>0.41419440273078956</v>
      </c>
      <c r="AT127" s="28">
        <f>IF(Riskregister!$E$13="",0,COUNTIF(BN$4:BN$53,"&lt;"&amp;AR127)*IF(AS127&lt;0.5,Riskregister!$K$13+(Riskregister!$L$13-Riskregister!$K$13)*SQRT(AS127/2),Riskregister!$L$13-(Riskregister!$L$13-Riskregister!$K$13)*SQRT((1-AS127)/2)))</f>
        <v>0</v>
      </c>
      <c r="AU127" s="28">
        <f t="shared" ca="1" si="83"/>
        <v>0.72445994037702166</v>
      </c>
      <c r="AV127" s="28">
        <f t="shared" ca="1" si="83"/>
        <v>0.82209725592402938</v>
      </c>
      <c r="AW127" s="28">
        <f>IF(Riskregister!$E$14="",0,COUNTIF(BO$4:BO$53,"&lt;"&amp;AU127)*IF(AV127&lt;0.5,Riskregister!$K$14+(Riskregister!$L$14-Riskregister!$K$14)*SQRT(AV127/2),Riskregister!$L$14-(Riskregister!$L$14-Riskregister!$K$14)*SQRT((1-AV127)/2)))</f>
        <v>0</v>
      </c>
      <c r="AX127" s="28">
        <f t="shared" ca="1" si="84"/>
        <v>0.45636495634443142</v>
      </c>
      <c r="AY127" s="28">
        <f t="shared" ca="1" si="84"/>
        <v>0.78242251008009556</v>
      </c>
      <c r="AZ127" s="28">
        <f>IF(Riskregister!$E$15="",0,COUNTIF(BP$4:BP$53,"&lt;"&amp;AX127)*IF(AY127&lt;0.5,Riskregister!$K$15+(Riskregister!$L$15-Riskregister!$K$15)*SQRT(AY127/2),Riskregister!$L$15-(Riskregister!$L$15-Riskregister!$K$15)*SQRT((1-AY127)/2)))</f>
        <v>0</v>
      </c>
      <c r="BA127" s="28">
        <f t="shared" ca="1" si="85"/>
        <v>0.40432672638870948</v>
      </c>
      <c r="BB127" s="28">
        <f t="shared" ca="1" si="85"/>
        <v>7.6204058293013022E-2</v>
      </c>
      <c r="BC127" s="28">
        <f>IF(Riskregister!$E$16="",0,COUNTIF(BQ$4:BQ$53,"&lt;"&amp;BA127)*IF(BB127&lt;0.5,Riskregister!$K$16+(Riskregister!$L$16-Riskregister!$K$16)*SQRT(BB127/2),Riskregister!$L$16-(Riskregister!$L$16-Riskregister!$K$16)*SQRT((1-BB127)/2)))</f>
        <v>0</v>
      </c>
      <c r="BD127" s="28">
        <f t="shared" ca="1" si="49"/>
        <v>1682547.0331323035</v>
      </c>
    </row>
    <row r="128" spans="20:56" x14ac:dyDescent="0.35">
      <c r="T128" s="28">
        <f t="shared" ca="1" si="74"/>
        <v>0.33043825571085206</v>
      </c>
      <c r="U128" s="28">
        <f t="shared" ca="1" si="74"/>
        <v>0.68895241269997254</v>
      </c>
      <c r="V128" s="28">
        <f ca="1">IF(Riskregister!$E$5="",0,COUNTIF(BF$4:BF$53,"&lt;"&amp;T128)*IF(U128&lt;0.5,Riskregister!$K$5+(Riskregister!$L$5-Riskregister!$K$5)*SQRT(U128/2),Riskregister!$L$5-(Riskregister!$L$5-Riskregister!$K$5)*SQRT((1-U128)/2)))</f>
        <v>0</v>
      </c>
      <c r="W128" s="28">
        <f t="shared" ca="1" si="75"/>
        <v>0.20924752405593683</v>
      </c>
      <c r="X128" s="28">
        <f t="shared" ca="1" si="75"/>
        <v>2.3243847175417831E-2</v>
      </c>
      <c r="Y128" s="28">
        <f ca="1">IF(Riskregister!$E$6="",0,COUNTIF(BG$4:BG$53,"&lt;"&amp;W128)*IF(X128&lt;0.5,Riskregister!$K$6+(Riskregister!$L$6-Riskregister!$K$6)*SQRT(X128/2),Riskregister!$L$6-(Riskregister!$L$6-Riskregister!$K$6)*SQRT((1-X128)/2)))</f>
        <v>0</v>
      </c>
      <c r="Z128" s="28">
        <f t="shared" ca="1" si="76"/>
        <v>0.80763801329820051</v>
      </c>
      <c r="AA128" s="28">
        <f t="shared" ca="1" si="76"/>
        <v>0.84462660542741641</v>
      </c>
      <c r="AB128" s="28">
        <f ca="1">IF(Riskregister!$E$7="",0,COUNTIF(BH$4:BH$53,"&lt;"&amp;Z128)*IF(AA128&lt;0.5,Riskregister!$K$7+(Riskregister!$L$7-Riskregister!$K$7)*SQRT(AA128/2),Riskregister!$L$7-(Riskregister!$L$7-Riskregister!$K$7)*SQRT((1-AA128)/2)))</f>
        <v>302446.83286755503</v>
      </c>
      <c r="AC128" s="28">
        <f t="shared" ca="1" si="77"/>
        <v>4.3940106263586909E-2</v>
      </c>
      <c r="AD128" s="28">
        <f t="shared" ca="1" si="77"/>
        <v>0.69679706846266143</v>
      </c>
      <c r="AE128" s="28">
        <f ca="1">IF(Riskregister!$E$8="",0,COUNTIF(BI$4:BI$53,"&lt;"&amp;AC128)*IF(AD128&lt;0.5,Riskregister!$K$8+(Riskregister!$L$8-Riskregister!$K$8)*SQRT(AD128/2),Riskregister!$L$8-(Riskregister!$L$8-Riskregister!$K$8)*SQRT((1-AD128)/2)))</f>
        <v>0</v>
      </c>
      <c r="AF128" s="28">
        <f t="shared" ca="1" si="78"/>
        <v>4.9543721883517855E-2</v>
      </c>
      <c r="AG128" s="28">
        <f t="shared" ca="1" si="78"/>
        <v>5.7954285488119317E-2</v>
      </c>
      <c r="AH128" s="28">
        <f>IF(Riskregister!$E$9="",0,COUNTIF(BJ$4:BJ$53,"&lt;"&amp;AF128)*IF(AG128&lt;0.5,Riskregister!$K$9+(Riskregister!$L$9-Riskregister!$K$9)*SQRT(AG128/2),Riskregister!$L$9-(Riskregister!$L$9-Riskregister!$K$9)*SQRT((1-AG128)/2)))</f>
        <v>0</v>
      </c>
      <c r="AI128" s="28">
        <f t="shared" ca="1" si="79"/>
        <v>0.17348697478248687</v>
      </c>
      <c r="AJ128" s="28">
        <f t="shared" ca="1" si="79"/>
        <v>0.47490374371550259</v>
      </c>
      <c r="AK128" s="28">
        <f>IF(Riskregister!$E$10="",0,COUNTIF(BK$4:BK$53,"&lt;"&amp;AI128)*IF(AJ128&lt;0.5,Riskregister!$K$10+(Riskregister!$L$10-Riskregister!$K$10)*SQRT(AJ128/2),Riskregister!$L$10-(Riskregister!$L$10-Riskregister!$K$10)*SQRT((1-AJ128)/2)))</f>
        <v>0</v>
      </c>
      <c r="AL128" s="28">
        <f t="shared" ca="1" si="80"/>
        <v>0.79017996437213134</v>
      </c>
      <c r="AM128" s="28">
        <f t="shared" ca="1" si="80"/>
        <v>0.84094294400190928</v>
      </c>
      <c r="AN128" s="28">
        <f>IF(Riskregister!$E$11="",0,COUNTIF(BL$4:BL$53,"&lt;"&amp;AL128)*IF(AM128&lt;0.5,Riskregister!$K$11+(Riskregister!$L$11-Riskregister!$K$11)*SQRT(AM128/2),Riskregister!$L$11-(Riskregister!$L$11-Riskregister!$K$11)*SQRT((1-AM128)/2)))</f>
        <v>0</v>
      </c>
      <c r="AO128" s="28">
        <f t="shared" ca="1" si="81"/>
        <v>9.9391322415498529E-2</v>
      </c>
      <c r="AP128" s="28">
        <f t="shared" ca="1" si="81"/>
        <v>0.90574949397835558</v>
      </c>
      <c r="AQ128" s="28">
        <f>IF(Riskregister!$E$12="",0,COUNTIF(BM$4:BM$53,"&lt;"&amp;AO128)*IF(AP128&lt;0.5,Riskregister!$K$12+(Riskregister!$L$12-Riskregister!$K$12)*SQRT(AP128/2),Riskregister!$L$12-(Riskregister!$L$12-Riskregister!$K$12)*SQRT((1-AP128)/2)))</f>
        <v>0</v>
      </c>
      <c r="AR128" s="28">
        <f t="shared" ca="1" si="82"/>
        <v>0.50888918387878745</v>
      </c>
      <c r="AS128" s="28">
        <f t="shared" ca="1" si="82"/>
        <v>0.84892280546042964</v>
      </c>
      <c r="AT128" s="28">
        <f>IF(Riskregister!$E$13="",0,COUNTIF(BN$4:BN$53,"&lt;"&amp;AR128)*IF(AS128&lt;0.5,Riskregister!$K$13+(Riskregister!$L$13-Riskregister!$K$13)*SQRT(AS128/2),Riskregister!$L$13-(Riskregister!$L$13-Riskregister!$K$13)*SQRT((1-AS128)/2)))</f>
        <v>0</v>
      </c>
      <c r="AU128" s="28">
        <f t="shared" ca="1" si="83"/>
        <v>0.53642278883883321</v>
      </c>
      <c r="AV128" s="28">
        <f t="shared" ca="1" si="83"/>
        <v>0.46039827272037726</v>
      </c>
      <c r="AW128" s="28">
        <f>IF(Riskregister!$E$14="",0,COUNTIF(BO$4:BO$53,"&lt;"&amp;AU128)*IF(AV128&lt;0.5,Riskregister!$K$14+(Riskregister!$L$14-Riskregister!$K$14)*SQRT(AV128/2),Riskregister!$L$14-(Riskregister!$L$14-Riskregister!$K$14)*SQRT((1-AV128)/2)))</f>
        <v>0</v>
      </c>
      <c r="AX128" s="28">
        <f t="shared" ca="1" si="84"/>
        <v>0.80695894186640504</v>
      </c>
      <c r="AY128" s="28">
        <f t="shared" ca="1" si="84"/>
        <v>0.96096628517915028</v>
      </c>
      <c r="AZ128" s="28">
        <f>IF(Riskregister!$E$15="",0,COUNTIF(BP$4:BP$53,"&lt;"&amp;AX128)*IF(AY128&lt;0.5,Riskregister!$K$15+(Riskregister!$L$15-Riskregister!$K$15)*SQRT(AY128/2),Riskregister!$L$15-(Riskregister!$L$15-Riskregister!$K$15)*SQRT((1-AY128)/2)))</f>
        <v>0</v>
      </c>
      <c r="BA128" s="28">
        <f t="shared" ca="1" si="85"/>
        <v>0.6660780371148034</v>
      </c>
      <c r="BB128" s="28">
        <f t="shared" ca="1" si="85"/>
        <v>0.56993898471085147</v>
      </c>
      <c r="BC128" s="28">
        <f>IF(Riskregister!$E$16="",0,COUNTIF(BQ$4:BQ$53,"&lt;"&amp;BA128)*IF(BB128&lt;0.5,Riskregister!$K$16+(Riskregister!$L$16-Riskregister!$K$16)*SQRT(BB128/2),Riskregister!$L$16-(Riskregister!$L$16-Riskregister!$K$16)*SQRT((1-BB128)/2)))</f>
        <v>0</v>
      </c>
      <c r="BD128" s="28">
        <f t="shared" ca="1" si="49"/>
        <v>302446.83286755503</v>
      </c>
    </row>
    <row r="129" spans="20:56" x14ac:dyDescent="0.35">
      <c r="T129" s="28">
        <f t="shared" ca="1" si="74"/>
        <v>0.23732292663346943</v>
      </c>
      <c r="U129" s="28">
        <f t="shared" ca="1" si="74"/>
        <v>3.519290418400034E-2</v>
      </c>
      <c r="V129" s="28">
        <f ca="1">IF(Riskregister!$E$5="",0,COUNTIF(BF$4:BF$53,"&lt;"&amp;T129)*IF(U129&lt;0.5,Riskregister!$K$5+(Riskregister!$L$5-Riskregister!$K$5)*SQRT(U129/2),Riskregister!$L$5-(Riskregister!$L$5-Riskregister!$K$5)*SQRT((1-U129)/2)))</f>
        <v>0</v>
      </c>
      <c r="W129" s="28">
        <f t="shared" ca="1" si="75"/>
        <v>0.27087200042718917</v>
      </c>
      <c r="X129" s="28">
        <f t="shared" ca="1" si="75"/>
        <v>0.43546155313137447</v>
      </c>
      <c r="Y129" s="28">
        <f ca="1">IF(Riskregister!$E$6="",0,COUNTIF(BG$4:BG$53,"&lt;"&amp;W129)*IF(X129&lt;0.5,Riskregister!$K$6+(Riskregister!$L$6-Riskregister!$K$6)*SQRT(X129/2),Riskregister!$L$6-(Riskregister!$L$6-Riskregister!$K$6)*SQRT((1-X129)/2)))</f>
        <v>0</v>
      </c>
      <c r="Z129" s="28">
        <f t="shared" ca="1" si="76"/>
        <v>0.76140232394753737</v>
      </c>
      <c r="AA129" s="28">
        <f t="shared" ca="1" si="76"/>
        <v>0.6620308441529007</v>
      </c>
      <c r="AB129" s="28">
        <f ca="1">IF(Riskregister!$E$7="",0,COUNTIF(BH$4:BH$53,"&lt;"&amp;Z129)*IF(AA129&lt;0.5,Riskregister!$K$7+(Riskregister!$L$7-Riskregister!$K$7)*SQRT(AA129/2),Riskregister!$L$7-(Riskregister!$L$7-Riskregister!$K$7)*SQRT((1-AA129)/2)))</f>
        <v>256122.93165471146</v>
      </c>
      <c r="AC129" s="28">
        <f t="shared" ca="1" si="77"/>
        <v>0.26832971191415889</v>
      </c>
      <c r="AD129" s="28">
        <f t="shared" ca="1" si="77"/>
        <v>0.80884354871065733</v>
      </c>
      <c r="AE129" s="28">
        <f ca="1">IF(Riskregister!$E$8="",0,COUNTIF(BI$4:BI$53,"&lt;"&amp;AC129)*IF(AD129&lt;0.5,Riskregister!$K$8+(Riskregister!$L$8-Riskregister!$K$8)*SQRT(AD129/2),Riskregister!$L$8-(Riskregister!$L$8-Riskregister!$K$8)*SQRT((1-AD129)/2)))</f>
        <v>0</v>
      </c>
      <c r="AF129" s="28">
        <f t="shared" ca="1" si="78"/>
        <v>0.46355116677926533</v>
      </c>
      <c r="AG129" s="28">
        <f t="shared" ca="1" si="78"/>
        <v>0.32000627253059388</v>
      </c>
      <c r="AH129" s="28">
        <f>IF(Riskregister!$E$9="",0,COUNTIF(BJ$4:BJ$53,"&lt;"&amp;AF129)*IF(AG129&lt;0.5,Riskregister!$K$9+(Riskregister!$L$9-Riskregister!$K$9)*SQRT(AG129/2),Riskregister!$L$9-(Riskregister!$L$9-Riskregister!$K$9)*SQRT((1-AG129)/2)))</f>
        <v>0</v>
      </c>
      <c r="AI129" s="28">
        <f t="shared" ca="1" si="79"/>
        <v>0.93243991601098986</v>
      </c>
      <c r="AJ129" s="28">
        <f t="shared" ca="1" si="79"/>
        <v>0.5671868460267816</v>
      </c>
      <c r="AK129" s="28">
        <f>IF(Riskregister!$E$10="",0,COUNTIF(BK$4:BK$53,"&lt;"&amp;AI129)*IF(AJ129&lt;0.5,Riskregister!$K$10+(Riskregister!$L$10-Riskregister!$K$10)*SQRT(AJ129/2),Riskregister!$L$10-(Riskregister!$L$10-Riskregister!$K$10)*SQRT((1-AJ129)/2)))</f>
        <v>0</v>
      </c>
      <c r="AL129" s="28">
        <f t="shared" ca="1" si="80"/>
        <v>0.10645830433479286</v>
      </c>
      <c r="AM129" s="28">
        <f t="shared" ca="1" si="80"/>
        <v>0.86625088820706231</v>
      </c>
      <c r="AN129" s="28">
        <f>IF(Riskregister!$E$11="",0,COUNTIF(BL$4:BL$53,"&lt;"&amp;AL129)*IF(AM129&lt;0.5,Riskregister!$K$11+(Riskregister!$L$11-Riskregister!$K$11)*SQRT(AM129/2),Riskregister!$L$11-(Riskregister!$L$11-Riskregister!$K$11)*SQRT((1-AM129)/2)))</f>
        <v>0</v>
      </c>
      <c r="AO129" s="28">
        <f t="shared" ca="1" si="81"/>
        <v>0.97808560080048823</v>
      </c>
      <c r="AP129" s="28">
        <f t="shared" ca="1" si="81"/>
        <v>0.50606526222231862</v>
      </c>
      <c r="AQ129" s="28">
        <f>IF(Riskregister!$E$12="",0,COUNTIF(BM$4:BM$53,"&lt;"&amp;AO129)*IF(AP129&lt;0.5,Riskregister!$K$12+(Riskregister!$L$12-Riskregister!$K$12)*SQRT(AP129/2),Riskregister!$L$12-(Riskregister!$L$12-Riskregister!$K$12)*SQRT((1-AP129)/2)))</f>
        <v>0</v>
      </c>
      <c r="AR129" s="28">
        <f t="shared" ca="1" si="82"/>
        <v>4.0847240180363342E-2</v>
      </c>
      <c r="AS129" s="28">
        <f t="shared" ca="1" si="82"/>
        <v>0.17596572993298176</v>
      </c>
      <c r="AT129" s="28">
        <f>IF(Riskregister!$E$13="",0,COUNTIF(BN$4:BN$53,"&lt;"&amp;AR129)*IF(AS129&lt;0.5,Riskregister!$K$13+(Riskregister!$L$13-Riskregister!$K$13)*SQRT(AS129/2),Riskregister!$L$13-(Riskregister!$L$13-Riskregister!$K$13)*SQRT((1-AS129)/2)))</f>
        <v>0</v>
      </c>
      <c r="AU129" s="28">
        <f t="shared" ca="1" si="83"/>
        <v>0.33952076200248704</v>
      </c>
      <c r="AV129" s="28">
        <f t="shared" ca="1" si="83"/>
        <v>0.77576163639596929</v>
      </c>
      <c r="AW129" s="28">
        <f>IF(Riskregister!$E$14="",0,COUNTIF(BO$4:BO$53,"&lt;"&amp;AU129)*IF(AV129&lt;0.5,Riskregister!$K$14+(Riskregister!$L$14-Riskregister!$K$14)*SQRT(AV129/2),Riskregister!$L$14-(Riskregister!$L$14-Riskregister!$K$14)*SQRT((1-AV129)/2)))</f>
        <v>0</v>
      </c>
      <c r="AX129" s="28">
        <f t="shared" ca="1" si="84"/>
        <v>0.80829632143736763</v>
      </c>
      <c r="AY129" s="28">
        <f t="shared" ca="1" si="84"/>
        <v>0.73897664637258254</v>
      </c>
      <c r="AZ129" s="28">
        <f>IF(Riskregister!$E$15="",0,COUNTIF(BP$4:BP$53,"&lt;"&amp;AX129)*IF(AY129&lt;0.5,Riskregister!$K$15+(Riskregister!$L$15-Riskregister!$K$15)*SQRT(AY129/2),Riskregister!$L$15-(Riskregister!$L$15-Riskregister!$K$15)*SQRT((1-AY129)/2)))</f>
        <v>0</v>
      </c>
      <c r="BA129" s="28">
        <f t="shared" ca="1" si="85"/>
        <v>0.97081768027468118</v>
      </c>
      <c r="BB129" s="28">
        <f t="shared" ca="1" si="85"/>
        <v>0.24684501556800464</v>
      </c>
      <c r="BC129" s="28">
        <f>IF(Riskregister!$E$16="",0,COUNTIF(BQ$4:BQ$53,"&lt;"&amp;BA129)*IF(BB129&lt;0.5,Riskregister!$K$16+(Riskregister!$L$16-Riskregister!$K$16)*SQRT(BB129/2),Riskregister!$L$16-(Riskregister!$L$16-Riskregister!$K$16)*SQRT((1-BB129)/2)))</f>
        <v>0</v>
      </c>
      <c r="BD129" s="28">
        <f t="shared" ca="1" si="49"/>
        <v>256122.93165471146</v>
      </c>
    </row>
    <row r="130" spans="20:56" x14ac:dyDescent="0.35">
      <c r="T130" s="28">
        <f t="shared" ca="1" si="74"/>
        <v>0.35499957503277069</v>
      </c>
      <c r="U130" s="28">
        <f t="shared" ca="1" si="74"/>
        <v>0.71574161273392634</v>
      </c>
      <c r="V130" s="28">
        <f ca="1">IF(Riskregister!$E$5="",0,COUNTIF(BF$4:BF$53,"&lt;"&amp;T130)*IF(U130&lt;0.5,Riskregister!$K$5+(Riskregister!$L$5-Riskregister!$K$5)*SQRT(U130/2),Riskregister!$L$5-(Riskregister!$L$5-Riskregister!$K$5)*SQRT((1-U130)/2)))</f>
        <v>0</v>
      </c>
      <c r="W130" s="28">
        <f t="shared" ca="1" si="75"/>
        <v>1.450231664375401E-2</v>
      </c>
      <c r="X130" s="28">
        <f t="shared" ca="1" si="75"/>
        <v>0.74592857511982957</v>
      </c>
      <c r="Y130" s="28">
        <f ca="1">IF(Riskregister!$E$6="",0,COUNTIF(BG$4:BG$53,"&lt;"&amp;W130)*IF(X130&lt;0.5,Riskregister!$K$6+(Riskregister!$L$6-Riskregister!$K$6)*SQRT(X130/2),Riskregister!$L$6-(Riskregister!$L$6-Riskregister!$K$6)*SQRT((1-X130)/2)))</f>
        <v>0</v>
      </c>
      <c r="Z130" s="28">
        <f t="shared" ca="1" si="76"/>
        <v>0.66457291724001599</v>
      </c>
      <c r="AA130" s="28">
        <f t="shared" ca="1" si="76"/>
        <v>9.8885689017090272E-2</v>
      </c>
      <c r="AB130" s="28">
        <f ca="1">IF(Riskregister!$E$7="",0,COUNTIF(BH$4:BH$53,"&lt;"&amp;Z130)*IF(AA130&lt;0.5,Riskregister!$K$7+(Riskregister!$L$7-Riskregister!$K$7)*SQRT(AA130/2),Riskregister!$L$7-(Riskregister!$L$7-Riskregister!$K$7)*SQRT((1-AA130)/2)))</f>
        <v>0</v>
      </c>
      <c r="AC130" s="28">
        <f t="shared" ca="1" si="77"/>
        <v>0.48317044137657739</v>
      </c>
      <c r="AD130" s="28">
        <f t="shared" ca="1" si="77"/>
        <v>0.7459506679069694</v>
      </c>
      <c r="AE130" s="28">
        <f ca="1">IF(Riskregister!$E$8="",0,COUNTIF(BI$4:BI$53,"&lt;"&amp;AC130)*IF(AD130&lt;0.5,Riskregister!$K$8+(Riskregister!$L$8-Riskregister!$K$8)*SQRT(AD130/2),Riskregister!$L$8-(Riskregister!$L$8-Riskregister!$K$8)*SQRT((1-AD130)/2)))</f>
        <v>0</v>
      </c>
      <c r="AF130" s="28">
        <f t="shared" ca="1" si="78"/>
        <v>0.32587721411711945</v>
      </c>
      <c r="AG130" s="28">
        <f t="shared" ca="1" si="78"/>
        <v>5.4721527968868977E-2</v>
      </c>
      <c r="AH130" s="28">
        <f>IF(Riskregister!$E$9="",0,COUNTIF(BJ$4:BJ$53,"&lt;"&amp;AF130)*IF(AG130&lt;0.5,Riskregister!$K$9+(Riskregister!$L$9-Riskregister!$K$9)*SQRT(AG130/2),Riskregister!$L$9-(Riskregister!$L$9-Riskregister!$K$9)*SQRT((1-AG130)/2)))</f>
        <v>0</v>
      </c>
      <c r="AI130" s="28">
        <f t="shared" ca="1" si="79"/>
        <v>0.93847666267424412</v>
      </c>
      <c r="AJ130" s="28">
        <f t="shared" ca="1" si="79"/>
        <v>0.3775317166437665</v>
      </c>
      <c r="AK130" s="28">
        <f>IF(Riskregister!$E$10="",0,COUNTIF(BK$4:BK$53,"&lt;"&amp;AI130)*IF(AJ130&lt;0.5,Riskregister!$K$10+(Riskregister!$L$10-Riskregister!$K$10)*SQRT(AJ130/2),Riskregister!$L$10-(Riskregister!$L$10-Riskregister!$K$10)*SQRT((1-AJ130)/2)))</f>
        <v>0</v>
      </c>
      <c r="AL130" s="28">
        <f t="shared" ca="1" si="80"/>
        <v>0.34369433289260287</v>
      </c>
      <c r="AM130" s="28">
        <f t="shared" ca="1" si="80"/>
        <v>3.450265515507811E-2</v>
      </c>
      <c r="AN130" s="28">
        <f>IF(Riskregister!$E$11="",0,COUNTIF(BL$4:BL$53,"&lt;"&amp;AL130)*IF(AM130&lt;0.5,Riskregister!$K$11+(Riskregister!$L$11-Riskregister!$K$11)*SQRT(AM130/2),Riskregister!$L$11-(Riskregister!$L$11-Riskregister!$K$11)*SQRT((1-AM130)/2)))</f>
        <v>0</v>
      </c>
      <c r="AO130" s="28">
        <f t="shared" ca="1" si="81"/>
        <v>0.8264336583647085</v>
      </c>
      <c r="AP130" s="28">
        <f t="shared" ca="1" si="81"/>
        <v>0.48350302810084633</v>
      </c>
      <c r="AQ130" s="28">
        <f>IF(Riskregister!$E$12="",0,COUNTIF(BM$4:BM$53,"&lt;"&amp;AO130)*IF(AP130&lt;0.5,Riskregister!$K$12+(Riskregister!$L$12-Riskregister!$K$12)*SQRT(AP130/2),Riskregister!$L$12-(Riskregister!$L$12-Riskregister!$K$12)*SQRT((1-AP130)/2)))</f>
        <v>0</v>
      </c>
      <c r="AR130" s="28">
        <f t="shared" ca="1" si="82"/>
        <v>3.6719046574637648E-2</v>
      </c>
      <c r="AS130" s="28">
        <f t="shared" ca="1" si="82"/>
        <v>0.14648196620759679</v>
      </c>
      <c r="AT130" s="28">
        <f>IF(Riskregister!$E$13="",0,COUNTIF(BN$4:BN$53,"&lt;"&amp;AR130)*IF(AS130&lt;0.5,Riskregister!$K$13+(Riskregister!$L$13-Riskregister!$K$13)*SQRT(AS130/2),Riskregister!$L$13-(Riskregister!$L$13-Riskregister!$K$13)*SQRT((1-AS130)/2)))</f>
        <v>0</v>
      </c>
      <c r="AU130" s="28">
        <f t="shared" ca="1" si="83"/>
        <v>5.3623597509572796E-2</v>
      </c>
      <c r="AV130" s="28">
        <f t="shared" ca="1" si="83"/>
        <v>0.4398476560453729</v>
      </c>
      <c r="AW130" s="28">
        <f>IF(Riskregister!$E$14="",0,COUNTIF(BO$4:BO$53,"&lt;"&amp;AU130)*IF(AV130&lt;0.5,Riskregister!$K$14+(Riskregister!$L$14-Riskregister!$K$14)*SQRT(AV130/2),Riskregister!$L$14-(Riskregister!$L$14-Riskregister!$K$14)*SQRT((1-AV130)/2)))</f>
        <v>0</v>
      </c>
      <c r="AX130" s="28">
        <f t="shared" ca="1" si="84"/>
        <v>0.63606775593753084</v>
      </c>
      <c r="AY130" s="28">
        <f t="shared" ca="1" si="84"/>
        <v>0.79269311401545772</v>
      </c>
      <c r="AZ130" s="28">
        <f>IF(Riskregister!$E$15="",0,COUNTIF(BP$4:BP$53,"&lt;"&amp;AX130)*IF(AY130&lt;0.5,Riskregister!$K$15+(Riskregister!$L$15-Riskregister!$K$15)*SQRT(AY130/2),Riskregister!$L$15-(Riskregister!$L$15-Riskregister!$K$15)*SQRT((1-AY130)/2)))</f>
        <v>0</v>
      </c>
      <c r="BA130" s="28">
        <f t="shared" ca="1" si="85"/>
        <v>0.98638299940225005</v>
      </c>
      <c r="BB130" s="28">
        <f t="shared" ca="1" si="85"/>
        <v>4.744439775380771E-2</v>
      </c>
      <c r="BC130" s="28">
        <f>IF(Riskregister!$E$16="",0,COUNTIF(BQ$4:BQ$53,"&lt;"&amp;BA130)*IF(BB130&lt;0.5,Riskregister!$K$16+(Riskregister!$L$16-Riskregister!$K$16)*SQRT(BB130/2),Riskregister!$L$16-(Riskregister!$L$16-Riskregister!$K$16)*SQRT((1-BB130)/2)))</f>
        <v>0</v>
      </c>
      <c r="BD130" s="28">
        <f t="shared" ca="1" si="49"/>
        <v>0</v>
      </c>
    </row>
    <row r="131" spans="20:56" x14ac:dyDescent="0.35">
      <c r="T131" s="28">
        <f t="shared" ca="1" si="74"/>
        <v>0.22279446699727357</v>
      </c>
      <c r="U131" s="28">
        <f t="shared" ca="1" si="74"/>
        <v>2.5859688704136907E-2</v>
      </c>
      <c r="V131" s="28">
        <f ca="1">IF(Riskregister!$E$5="",0,COUNTIF(BF$4:BF$53,"&lt;"&amp;T131)*IF(U131&lt;0.5,Riskregister!$K$5+(Riskregister!$L$5-Riskregister!$K$5)*SQRT(U131/2),Riskregister!$L$5-(Riskregister!$L$5-Riskregister!$K$5)*SQRT((1-U131)/2)))</f>
        <v>0</v>
      </c>
      <c r="W131" s="28">
        <f t="shared" ca="1" si="75"/>
        <v>0.13981827901828792</v>
      </c>
      <c r="X131" s="28">
        <f t="shared" ca="1" si="75"/>
        <v>0.71002525054581855</v>
      </c>
      <c r="Y131" s="28">
        <f ca="1">IF(Riskregister!$E$6="",0,COUNTIF(BG$4:BG$53,"&lt;"&amp;W131)*IF(X131&lt;0.5,Riskregister!$K$6+(Riskregister!$L$6-Riskregister!$K$6)*SQRT(X131/2),Riskregister!$L$6-(Riskregister!$L$6-Riskregister!$K$6)*SQRT((1-X131)/2)))</f>
        <v>0</v>
      </c>
      <c r="Z131" s="28">
        <f t="shared" ca="1" si="76"/>
        <v>0.16040688250039981</v>
      </c>
      <c r="AA131" s="28">
        <f t="shared" ca="1" si="76"/>
        <v>0.74077248470813228</v>
      </c>
      <c r="AB131" s="28">
        <f ca="1">IF(Riskregister!$E$7="",0,COUNTIF(BH$4:BH$53,"&lt;"&amp;Z131)*IF(AA131&lt;0.5,Riskregister!$K$7+(Riskregister!$L$7-Riskregister!$K$7)*SQRT(AA131/2),Riskregister!$L$7-(Riskregister!$L$7-Riskregister!$K$7)*SQRT((1-AA131)/2)))</f>
        <v>0</v>
      </c>
      <c r="AC131" s="28">
        <f t="shared" ca="1" si="77"/>
        <v>0.22041709647724572</v>
      </c>
      <c r="AD131" s="28">
        <f t="shared" ca="1" si="77"/>
        <v>0.46742043033405001</v>
      </c>
      <c r="AE131" s="28">
        <f ca="1">IF(Riskregister!$E$8="",0,COUNTIF(BI$4:BI$53,"&lt;"&amp;AC131)*IF(AD131&lt;0.5,Riskregister!$K$8+(Riskregister!$L$8-Riskregister!$K$8)*SQRT(AD131/2),Riskregister!$L$8-(Riskregister!$L$8-Riskregister!$K$8)*SQRT((1-AD131)/2)))</f>
        <v>0</v>
      </c>
      <c r="AF131" s="28">
        <f t="shared" ca="1" si="78"/>
        <v>0.4667540404285011</v>
      </c>
      <c r="AG131" s="28">
        <f t="shared" ca="1" si="78"/>
        <v>0.8041316146117774</v>
      </c>
      <c r="AH131" s="28">
        <f>IF(Riskregister!$E$9="",0,COUNTIF(BJ$4:BJ$53,"&lt;"&amp;AF131)*IF(AG131&lt;0.5,Riskregister!$K$9+(Riskregister!$L$9-Riskregister!$K$9)*SQRT(AG131/2),Riskregister!$L$9-(Riskregister!$L$9-Riskregister!$K$9)*SQRT((1-AG131)/2)))</f>
        <v>0</v>
      </c>
      <c r="AI131" s="28">
        <f t="shared" ca="1" si="79"/>
        <v>0.59913372173348722</v>
      </c>
      <c r="AJ131" s="28">
        <f t="shared" ca="1" si="79"/>
        <v>0.88568934397723331</v>
      </c>
      <c r="AK131" s="28">
        <f>IF(Riskregister!$E$10="",0,COUNTIF(BK$4:BK$53,"&lt;"&amp;AI131)*IF(AJ131&lt;0.5,Riskregister!$K$10+(Riskregister!$L$10-Riskregister!$K$10)*SQRT(AJ131/2),Riskregister!$L$10-(Riskregister!$L$10-Riskregister!$K$10)*SQRT((1-AJ131)/2)))</f>
        <v>0</v>
      </c>
      <c r="AL131" s="28">
        <f t="shared" ca="1" si="80"/>
        <v>7.6322063913932037E-2</v>
      </c>
      <c r="AM131" s="28">
        <f t="shared" ca="1" si="80"/>
        <v>0.44308402400653801</v>
      </c>
      <c r="AN131" s="28">
        <f>IF(Riskregister!$E$11="",0,COUNTIF(BL$4:BL$53,"&lt;"&amp;AL131)*IF(AM131&lt;0.5,Riskregister!$K$11+(Riskregister!$L$11-Riskregister!$K$11)*SQRT(AM131/2),Riskregister!$L$11-(Riskregister!$L$11-Riskregister!$K$11)*SQRT((1-AM131)/2)))</f>
        <v>0</v>
      </c>
      <c r="AO131" s="28">
        <f t="shared" ca="1" si="81"/>
        <v>0.2397847550520299</v>
      </c>
      <c r="AP131" s="28">
        <f t="shared" ca="1" si="81"/>
        <v>0.36903077371630966</v>
      </c>
      <c r="AQ131" s="28">
        <f>IF(Riskregister!$E$12="",0,COUNTIF(BM$4:BM$53,"&lt;"&amp;AO131)*IF(AP131&lt;0.5,Riskregister!$K$12+(Riskregister!$L$12-Riskregister!$K$12)*SQRT(AP131/2),Riskregister!$L$12-(Riskregister!$L$12-Riskregister!$K$12)*SQRT((1-AP131)/2)))</f>
        <v>0</v>
      </c>
      <c r="AR131" s="28">
        <f t="shared" ca="1" si="82"/>
        <v>0.2147043386600237</v>
      </c>
      <c r="AS131" s="28">
        <f t="shared" ca="1" si="82"/>
        <v>0.69214396678062695</v>
      </c>
      <c r="AT131" s="28">
        <f>IF(Riskregister!$E$13="",0,COUNTIF(BN$4:BN$53,"&lt;"&amp;AR131)*IF(AS131&lt;0.5,Riskregister!$K$13+(Riskregister!$L$13-Riskregister!$K$13)*SQRT(AS131/2),Riskregister!$L$13-(Riskregister!$L$13-Riskregister!$K$13)*SQRT((1-AS131)/2)))</f>
        <v>0</v>
      </c>
      <c r="AU131" s="28">
        <f t="shared" ca="1" si="83"/>
        <v>0.11579626348761551</v>
      </c>
      <c r="AV131" s="28">
        <f t="shared" ca="1" si="83"/>
        <v>0.6213476439032467</v>
      </c>
      <c r="AW131" s="28">
        <f>IF(Riskregister!$E$14="",0,COUNTIF(BO$4:BO$53,"&lt;"&amp;AU131)*IF(AV131&lt;0.5,Riskregister!$K$14+(Riskregister!$L$14-Riskregister!$K$14)*SQRT(AV131/2),Riskregister!$L$14-(Riskregister!$L$14-Riskregister!$K$14)*SQRT((1-AV131)/2)))</f>
        <v>0</v>
      </c>
      <c r="AX131" s="28">
        <f t="shared" ca="1" si="84"/>
        <v>0.97165504430994443</v>
      </c>
      <c r="AY131" s="28">
        <f t="shared" ca="1" si="84"/>
        <v>0.37335672464960168</v>
      </c>
      <c r="AZ131" s="28">
        <f>IF(Riskregister!$E$15="",0,COUNTIF(BP$4:BP$53,"&lt;"&amp;AX131)*IF(AY131&lt;0.5,Riskregister!$K$15+(Riskregister!$L$15-Riskregister!$K$15)*SQRT(AY131/2),Riskregister!$L$15-(Riskregister!$L$15-Riskregister!$K$15)*SQRT((1-AY131)/2)))</f>
        <v>0</v>
      </c>
      <c r="BA131" s="28">
        <f t="shared" ca="1" si="85"/>
        <v>0.60311270084652013</v>
      </c>
      <c r="BB131" s="28">
        <f t="shared" ca="1" si="85"/>
        <v>0.31232939247280289</v>
      </c>
      <c r="BC131" s="28">
        <f>IF(Riskregister!$E$16="",0,COUNTIF(BQ$4:BQ$53,"&lt;"&amp;BA131)*IF(BB131&lt;0.5,Riskregister!$K$16+(Riskregister!$L$16-Riskregister!$K$16)*SQRT(BB131/2),Riskregister!$L$16-(Riskregister!$L$16-Riskregister!$K$16)*SQRT((1-BB131)/2)))</f>
        <v>0</v>
      </c>
      <c r="BD131" s="28">
        <f t="shared" ca="1" si="49"/>
        <v>0</v>
      </c>
    </row>
    <row r="132" spans="20:56" x14ac:dyDescent="0.35">
      <c r="T132" s="28">
        <f t="shared" ca="1" si="74"/>
        <v>0.33122871037127277</v>
      </c>
      <c r="U132" s="28">
        <f t="shared" ca="1" si="74"/>
        <v>0.67159450460192516</v>
      </c>
      <c r="V132" s="28">
        <f ca="1">IF(Riskregister!$E$5="",0,COUNTIF(BF$4:BF$53,"&lt;"&amp;T132)*IF(U132&lt;0.5,Riskregister!$K$5+(Riskregister!$L$5-Riskregister!$K$5)*SQRT(U132/2),Riskregister!$L$5-(Riskregister!$L$5-Riskregister!$K$5)*SQRT((1-U132)/2)))</f>
        <v>0</v>
      </c>
      <c r="W132" s="28">
        <f t="shared" ca="1" si="75"/>
        <v>0.42589774341401554</v>
      </c>
      <c r="X132" s="28">
        <f t="shared" ca="1" si="75"/>
        <v>0.8760127899797594</v>
      </c>
      <c r="Y132" s="28">
        <f ca="1">IF(Riskregister!$E$6="",0,COUNTIF(BG$4:BG$53,"&lt;"&amp;W132)*IF(X132&lt;0.5,Riskregister!$K$6+(Riskregister!$L$6-Riskregister!$K$6)*SQRT(X132/2),Riskregister!$L$6-(Riskregister!$L$6-Riskregister!$K$6)*SQRT((1-X132)/2)))</f>
        <v>0</v>
      </c>
      <c r="Z132" s="28">
        <f t="shared" ca="1" si="76"/>
        <v>0.76439301641471069</v>
      </c>
      <c r="AA132" s="28">
        <f t="shared" ca="1" si="76"/>
        <v>0.42037514071517057</v>
      </c>
      <c r="AB132" s="28">
        <f ca="1">IF(Riskregister!$E$7="",0,COUNTIF(BH$4:BH$53,"&lt;"&amp;Z132)*IF(AA132&lt;0.5,Riskregister!$K$7+(Riskregister!$L$7-Riskregister!$K$7)*SQRT(AA132/2),Riskregister!$L$7-(Riskregister!$L$7-Riskregister!$K$7)*SQRT((1-AA132)/2)))</f>
        <v>210461.76294932136</v>
      </c>
      <c r="AC132" s="28">
        <f t="shared" ca="1" si="77"/>
        <v>0.65714103744350816</v>
      </c>
      <c r="AD132" s="28">
        <f t="shared" ca="1" si="77"/>
        <v>0.87641770414936426</v>
      </c>
      <c r="AE132" s="28">
        <f ca="1">IF(Riskregister!$E$8="",0,COUNTIF(BI$4:BI$53,"&lt;"&amp;AC132)*IF(AD132&lt;0.5,Riskregister!$K$8+(Riskregister!$L$8-Riskregister!$K$8)*SQRT(AD132/2),Riskregister!$L$8-(Riskregister!$L$8-Riskregister!$K$8)*SQRT((1-AD132)/2)))</f>
        <v>0</v>
      </c>
      <c r="AF132" s="28">
        <f t="shared" ca="1" si="78"/>
        <v>0.99750208415628072</v>
      </c>
      <c r="AG132" s="28">
        <f t="shared" ca="1" si="78"/>
        <v>0.71959305183352429</v>
      </c>
      <c r="AH132" s="28">
        <f>IF(Riskregister!$E$9="",0,COUNTIF(BJ$4:BJ$53,"&lt;"&amp;AF132)*IF(AG132&lt;0.5,Riskregister!$K$9+(Riskregister!$L$9-Riskregister!$K$9)*SQRT(AG132/2),Riskregister!$L$9-(Riskregister!$L$9-Riskregister!$K$9)*SQRT((1-AG132)/2)))</f>
        <v>0</v>
      </c>
      <c r="AI132" s="28">
        <f t="shared" ca="1" si="79"/>
        <v>0.70416421289429576</v>
      </c>
      <c r="AJ132" s="28">
        <f t="shared" ca="1" si="79"/>
        <v>0.34302687595377934</v>
      </c>
      <c r="AK132" s="28">
        <f>IF(Riskregister!$E$10="",0,COUNTIF(BK$4:BK$53,"&lt;"&amp;AI132)*IF(AJ132&lt;0.5,Riskregister!$K$10+(Riskregister!$L$10-Riskregister!$K$10)*SQRT(AJ132/2),Riskregister!$L$10-(Riskregister!$L$10-Riskregister!$K$10)*SQRT((1-AJ132)/2)))</f>
        <v>0</v>
      </c>
      <c r="AL132" s="28">
        <f t="shared" ca="1" si="80"/>
        <v>5.370747612124982E-2</v>
      </c>
      <c r="AM132" s="28">
        <f t="shared" ca="1" si="80"/>
        <v>0.95538145454772416</v>
      </c>
      <c r="AN132" s="28">
        <f>IF(Riskregister!$E$11="",0,COUNTIF(BL$4:BL$53,"&lt;"&amp;AL132)*IF(AM132&lt;0.5,Riskregister!$K$11+(Riskregister!$L$11-Riskregister!$K$11)*SQRT(AM132/2),Riskregister!$L$11-(Riskregister!$L$11-Riskregister!$K$11)*SQRT((1-AM132)/2)))</f>
        <v>0</v>
      </c>
      <c r="AO132" s="28">
        <f t="shared" ca="1" si="81"/>
        <v>0.76065466006103322</v>
      </c>
      <c r="AP132" s="28">
        <f t="shared" ca="1" si="81"/>
        <v>0.91707609164294102</v>
      </c>
      <c r="AQ132" s="28">
        <f>IF(Riskregister!$E$12="",0,COUNTIF(BM$4:BM$53,"&lt;"&amp;AO132)*IF(AP132&lt;0.5,Riskregister!$K$12+(Riskregister!$L$12-Riskregister!$K$12)*SQRT(AP132/2),Riskregister!$L$12-(Riskregister!$L$12-Riskregister!$K$12)*SQRT((1-AP132)/2)))</f>
        <v>0</v>
      </c>
      <c r="AR132" s="28">
        <f t="shared" ca="1" si="82"/>
        <v>0.77952520998781716</v>
      </c>
      <c r="AS132" s="28">
        <f t="shared" ca="1" si="82"/>
        <v>0.22656939776930252</v>
      </c>
      <c r="AT132" s="28">
        <f>IF(Riskregister!$E$13="",0,COUNTIF(BN$4:BN$53,"&lt;"&amp;AR132)*IF(AS132&lt;0.5,Riskregister!$K$13+(Riskregister!$L$13-Riskregister!$K$13)*SQRT(AS132/2),Riskregister!$L$13-(Riskregister!$L$13-Riskregister!$K$13)*SQRT((1-AS132)/2)))</f>
        <v>0</v>
      </c>
      <c r="AU132" s="28">
        <f t="shared" ca="1" si="83"/>
        <v>0.70238120561440831</v>
      </c>
      <c r="AV132" s="28">
        <f t="shared" ca="1" si="83"/>
        <v>0.96389494078290205</v>
      </c>
      <c r="AW132" s="28">
        <f>IF(Riskregister!$E$14="",0,COUNTIF(BO$4:BO$53,"&lt;"&amp;AU132)*IF(AV132&lt;0.5,Riskregister!$K$14+(Riskregister!$L$14-Riskregister!$K$14)*SQRT(AV132/2),Riskregister!$L$14-(Riskregister!$L$14-Riskregister!$K$14)*SQRT((1-AV132)/2)))</f>
        <v>0</v>
      </c>
      <c r="AX132" s="28">
        <f t="shared" ca="1" si="84"/>
        <v>0.40254947359069149</v>
      </c>
      <c r="AY132" s="28">
        <f t="shared" ca="1" si="84"/>
        <v>8.6472610292044338E-3</v>
      </c>
      <c r="AZ132" s="28">
        <f>IF(Riskregister!$E$15="",0,COUNTIF(BP$4:BP$53,"&lt;"&amp;AX132)*IF(AY132&lt;0.5,Riskregister!$K$15+(Riskregister!$L$15-Riskregister!$K$15)*SQRT(AY132/2),Riskregister!$L$15-(Riskregister!$L$15-Riskregister!$K$15)*SQRT((1-AY132)/2)))</f>
        <v>0</v>
      </c>
      <c r="BA132" s="28">
        <f t="shared" ca="1" si="85"/>
        <v>0.37471826195085578</v>
      </c>
      <c r="BB132" s="28">
        <f t="shared" ca="1" si="85"/>
        <v>0.30361526038527586</v>
      </c>
      <c r="BC132" s="28">
        <f>IF(Riskregister!$E$16="",0,COUNTIF(BQ$4:BQ$53,"&lt;"&amp;BA132)*IF(BB132&lt;0.5,Riskregister!$K$16+(Riskregister!$L$16-Riskregister!$K$16)*SQRT(BB132/2),Riskregister!$L$16-(Riskregister!$L$16-Riskregister!$K$16)*SQRT((1-BB132)/2)))</f>
        <v>0</v>
      </c>
      <c r="BD132" s="28">
        <f t="shared" ref="BD132:BD195" ca="1" si="86">V132+Y132+AB132+AE132+AH132+AK132+AN132+AQ132+AT132+AW132+AZ132+BC132</f>
        <v>210461.76294932136</v>
      </c>
    </row>
    <row r="133" spans="20:56" x14ac:dyDescent="0.35">
      <c r="T133" s="28">
        <f t="shared" ca="1" si="74"/>
        <v>0.86589329780301105</v>
      </c>
      <c r="U133" s="28">
        <f t="shared" ca="1" si="74"/>
        <v>0.73818053738092693</v>
      </c>
      <c r="V133" s="28">
        <f ca="1">IF(Riskregister!$E$5="",0,COUNTIF(BF$4:BF$53,"&lt;"&amp;T133)*IF(U133&lt;0.5,Riskregister!$K$5+(Riskregister!$L$5-Riskregister!$K$5)*SQRT(U133/2),Riskregister!$L$5-(Riskregister!$L$5-Riskregister!$K$5)*SQRT((1-U133)/2)))</f>
        <v>437183.47568449588</v>
      </c>
      <c r="W133" s="28">
        <f t="shared" ca="1" si="75"/>
        <v>0.4851097070555731</v>
      </c>
      <c r="X133" s="28">
        <f t="shared" ca="1" si="75"/>
        <v>0.75998499600558655</v>
      </c>
      <c r="Y133" s="28">
        <f ca="1">IF(Riskregister!$E$6="",0,COUNTIF(BG$4:BG$53,"&lt;"&amp;W133)*IF(X133&lt;0.5,Riskregister!$K$6+(Riskregister!$L$6-Riskregister!$K$6)*SQRT(X133/2),Riskregister!$L$6-(Riskregister!$L$6-Riskregister!$K$6)*SQRT((1-X133)/2)))</f>
        <v>0</v>
      </c>
      <c r="Z133" s="28">
        <f t="shared" ca="1" si="76"/>
        <v>0.72445411274439242</v>
      </c>
      <c r="AA133" s="28">
        <f t="shared" ca="1" si="76"/>
        <v>0.43848631172191044</v>
      </c>
      <c r="AB133" s="28">
        <f ca="1">IF(Riskregister!$E$7="",0,COUNTIF(BH$4:BH$53,"&lt;"&amp;Z133)*IF(AA133&lt;0.5,Riskregister!$K$7+(Riskregister!$L$7-Riskregister!$K$7)*SQRT(AA133/2),Riskregister!$L$7-(Riskregister!$L$7-Riskregister!$K$7)*SQRT((1-AA133)/2)))</f>
        <v>213881.9288175698</v>
      </c>
      <c r="AC133" s="28">
        <f t="shared" ca="1" si="77"/>
        <v>0.85955368653907538</v>
      </c>
      <c r="AD133" s="28">
        <f t="shared" ca="1" si="77"/>
        <v>0.94429055533368056</v>
      </c>
      <c r="AE133" s="28">
        <f ca="1">IF(Riskregister!$E$8="",0,COUNTIF(BI$4:BI$53,"&lt;"&amp;AC133)*IF(AD133&lt;0.5,Riskregister!$K$8+(Riskregister!$L$8-Riskregister!$K$8)*SQRT(AD133/2),Riskregister!$L$8-(Riskregister!$L$8-Riskregister!$K$8)*SQRT((1-AD133)/2)))</f>
        <v>0</v>
      </c>
      <c r="AF133" s="28">
        <f t="shared" ca="1" si="78"/>
        <v>0.4853671593360569</v>
      </c>
      <c r="AG133" s="28">
        <f t="shared" ca="1" si="78"/>
        <v>0.9992819679257311</v>
      </c>
      <c r="AH133" s="28">
        <f>IF(Riskregister!$E$9="",0,COUNTIF(BJ$4:BJ$53,"&lt;"&amp;AF133)*IF(AG133&lt;0.5,Riskregister!$K$9+(Riskregister!$L$9-Riskregister!$K$9)*SQRT(AG133/2),Riskregister!$L$9-(Riskregister!$L$9-Riskregister!$K$9)*SQRT((1-AG133)/2)))</f>
        <v>0</v>
      </c>
      <c r="AI133" s="28">
        <f t="shared" ca="1" si="79"/>
        <v>0.14427401901986159</v>
      </c>
      <c r="AJ133" s="28">
        <f t="shared" ca="1" si="79"/>
        <v>0.57774552805813617</v>
      </c>
      <c r="AK133" s="28">
        <f>IF(Riskregister!$E$10="",0,COUNTIF(BK$4:BK$53,"&lt;"&amp;AI133)*IF(AJ133&lt;0.5,Riskregister!$K$10+(Riskregister!$L$10-Riskregister!$K$10)*SQRT(AJ133/2),Riskregister!$L$10-(Riskregister!$L$10-Riskregister!$K$10)*SQRT((1-AJ133)/2)))</f>
        <v>0</v>
      </c>
      <c r="AL133" s="28">
        <f t="shared" ca="1" si="80"/>
        <v>0.72351782173340773</v>
      </c>
      <c r="AM133" s="28">
        <f t="shared" ca="1" si="80"/>
        <v>0.44032388078848228</v>
      </c>
      <c r="AN133" s="28">
        <f>IF(Riskregister!$E$11="",0,COUNTIF(BL$4:BL$53,"&lt;"&amp;AL133)*IF(AM133&lt;0.5,Riskregister!$K$11+(Riskregister!$L$11-Riskregister!$K$11)*SQRT(AM133/2),Riskregister!$L$11-(Riskregister!$L$11-Riskregister!$K$11)*SQRT((1-AM133)/2)))</f>
        <v>0</v>
      </c>
      <c r="AO133" s="28">
        <f t="shared" ca="1" si="81"/>
        <v>0.24819485496154736</v>
      </c>
      <c r="AP133" s="28">
        <f t="shared" ca="1" si="81"/>
        <v>0.23473990867390493</v>
      </c>
      <c r="AQ133" s="28">
        <f>IF(Riskregister!$E$12="",0,COUNTIF(BM$4:BM$53,"&lt;"&amp;AO133)*IF(AP133&lt;0.5,Riskregister!$K$12+(Riskregister!$L$12-Riskregister!$K$12)*SQRT(AP133/2),Riskregister!$L$12-(Riskregister!$L$12-Riskregister!$K$12)*SQRT((1-AP133)/2)))</f>
        <v>0</v>
      </c>
      <c r="AR133" s="28">
        <f t="shared" ca="1" si="82"/>
        <v>0.25025104775512308</v>
      </c>
      <c r="AS133" s="28">
        <f t="shared" ca="1" si="82"/>
        <v>0.63283749493754715</v>
      </c>
      <c r="AT133" s="28">
        <f>IF(Riskregister!$E$13="",0,COUNTIF(BN$4:BN$53,"&lt;"&amp;AR133)*IF(AS133&lt;0.5,Riskregister!$K$13+(Riskregister!$L$13-Riskregister!$K$13)*SQRT(AS133/2),Riskregister!$L$13-(Riskregister!$L$13-Riskregister!$K$13)*SQRT((1-AS133)/2)))</f>
        <v>0</v>
      </c>
      <c r="AU133" s="28">
        <f t="shared" ca="1" si="83"/>
        <v>0.17881991078623904</v>
      </c>
      <c r="AV133" s="28">
        <f t="shared" ca="1" si="83"/>
        <v>0.77624614891284616</v>
      </c>
      <c r="AW133" s="28">
        <f>IF(Riskregister!$E$14="",0,COUNTIF(BO$4:BO$53,"&lt;"&amp;AU133)*IF(AV133&lt;0.5,Riskregister!$K$14+(Riskregister!$L$14-Riskregister!$K$14)*SQRT(AV133/2),Riskregister!$L$14-(Riskregister!$L$14-Riskregister!$K$14)*SQRT((1-AV133)/2)))</f>
        <v>0</v>
      </c>
      <c r="AX133" s="28">
        <f t="shared" ca="1" si="84"/>
        <v>0.3182748411684343</v>
      </c>
      <c r="AY133" s="28">
        <f t="shared" ca="1" si="84"/>
        <v>0.93067005117125179</v>
      </c>
      <c r="AZ133" s="28">
        <f>IF(Riskregister!$E$15="",0,COUNTIF(BP$4:BP$53,"&lt;"&amp;AX133)*IF(AY133&lt;0.5,Riskregister!$K$15+(Riskregister!$L$15-Riskregister!$K$15)*SQRT(AY133/2),Riskregister!$L$15-(Riskregister!$L$15-Riskregister!$K$15)*SQRT((1-AY133)/2)))</f>
        <v>0</v>
      </c>
      <c r="BA133" s="28">
        <f t="shared" ca="1" si="85"/>
        <v>0.34467529459271429</v>
      </c>
      <c r="BB133" s="28">
        <f t="shared" ca="1" si="85"/>
        <v>7.6008564106871068E-2</v>
      </c>
      <c r="BC133" s="28">
        <f>IF(Riskregister!$E$16="",0,COUNTIF(BQ$4:BQ$53,"&lt;"&amp;BA133)*IF(BB133&lt;0.5,Riskregister!$K$16+(Riskregister!$L$16-Riskregister!$K$16)*SQRT(BB133/2),Riskregister!$L$16-(Riskregister!$L$16-Riskregister!$K$16)*SQRT((1-BB133)/2)))</f>
        <v>0</v>
      </c>
      <c r="BD133" s="28">
        <f t="shared" ca="1" si="86"/>
        <v>651065.40450206562</v>
      </c>
    </row>
    <row r="134" spans="20:56" x14ac:dyDescent="0.35">
      <c r="T134" s="28">
        <f t="shared" ca="1" si="74"/>
        <v>0.38812991781748996</v>
      </c>
      <c r="U134" s="28">
        <f t="shared" ca="1" si="74"/>
        <v>0.33959945090835331</v>
      </c>
      <c r="V134" s="28">
        <f ca="1">IF(Riskregister!$E$5="",0,COUNTIF(BF$4:BF$53,"&lt;"&amp;T134)*IF(U134&lt;0.5,Riskregister!$K$5+(Riskregister!$L$5-Riskregister!$K$5)*SQRT(U134/2),Riskregister!$L$5-(Riskregister!$L$5-Riskregister!$K$5)*SQRT((1-U134)/2)))</f>
        <v>0</v>
      </c>
      <c r="W134" s="28">
        <f t="shared" ca="1" si="75"/>
        <v>0.58215954669861569</v>
      </c>
      <c r="X134" s="28">
        <f t="shared" ca="1" si="75"/>
        <v>0.29111087441360961</v>
      </c>
      <c r="Y134" s="28">
        <f ca="1">IF(Riskregister!$E$6="",0,COUNTIF(BG$4:BG$53,"&lt;"&amp;W134)*IF(X134&lt;0.5,Riskregister!$K$6+(Riskregister!$L$6-Riskregister!$K$6)*SQRT(X134/2),Riskregister!$L$6-(Riskregister!$L$6-Riskregister!$K$6)*SQRT((1-X134)/2)))</f>
        <v>0</v>
      </c>
      <c r="Z134" s="28">
        <f t="shared" ca="1" si="76"/>
        <v>0.61040773525763448</v>
      </c>
      <c r="AA134" s="28">
        <f t="shared" ca="1" si="76"/>
        <v>0.8092397660129288</v>
      </c>
      <c r="AB134" s="28">
        <f ca="1">IF(Riskregister!$E$7="",0,COUNTIF(BH$4:BH$53,"&lt;"&amp;Z134)*IF(AA134&lt;0.5,Riskregister!$K$7+(Riskregister!$L$7-Riskregister!$K$7)*SQRT(AA134/2),Riskregister!$L$7-(Riskregister!$L$7-Riskregister!$K$7)*SQRT((1-AA134)/2)))</f>
        <v>0</v>
      </c>
      <c r="AC134" s="28">
        <f t="shared" ca="1" si="77"/>
        <v>0.62716327240513081</v>
      </c>
      <c r="AD134" s="28">
        <f t="shared" ca="1" si="77"/>
        <v>0.70471569822951163</v>
      </c>
      <c r="AE134" s="28">
        <f ca="1">IF(Riskregister!$E$8="",0,COUNTIF(BI$4:BI$53,"&lt;"&amp;AC134)*IF(AD134&lt;0.5,Riskregister!$K$8+(Riskregister!$L$8-Riskregister!$K$8)*SQRT(AD134/2),Riskregister!$L$8-(Riskregister!$L$8-Riskregister!$K$8)*SQRT((1-AD134)/2)))</f>
        <v>0</v>
      </c>
      <c r="AF134" s="28">
        <f t="shared" ca="1" si="78"/>
        <v>0.21893188005057129</v>
      </c>
      <c r="AG134" s="28">
        <f t="shared" ca="1" si="78"/>
        <v>0.22133814829890508</v>
      </c>
      <c r="AH134" s="28">
        <f>IF(Riskregister!$E$9="",0,COUNTIF(BJ$4:BJ$53,"&lt;"&amp;AF134)*IF(AG134&lt;0.5,Riskregister!$K$9+(Riskregister!$L$9-Riskregister!$K$9)*SQRT(AG134/2),Riskregister!$L$9-(Riskregister!$L$9-Riskregister!$K$9)*SQRT((1-AG134)/2)))</f>
        <v>0</v>
      </c>
      <c r="AI134" s="28">
        <f t="shared" ca="1" si="79"/>
        <v>0.82725062671453964</v>
      </c>
      <c r="AJ134" s="28">
        <f t="shared" ca="1" si="79"/>
        <v>0.89363621186042475</v>
      </c>
      <c r="AK134" s="28">
        <f>IF(Riskregister!$E$10="",0,COUNTIF(BK$4:BK$53,"&lt;"&amp;AI134)*IF(AJ134&lt;0.5,Riskregister!$K$10+(Riskregister!$L$10-Riskregister!$K$10)*SQRT(AJ134/2),Riskregister!$L$10-(Riskregister!$L$10-Riskregister!$K$10)*SQRT((1-AJ134)/2)))</f>
        <v>0</v>
      </c>
      <c r="AL134" s="28">
        <f t="shared" ca="1" si="80"/>
        <v>0.30427617850312261</v>
      </c>
      <c r="AM134" s="28">
        <f t="shared" ca="1" si="80"/>
        <v>0.79561246063425972</v>
      </c>
      <c r="AN134" s="28">
        <f>IF(Riskregister!$E$11="",0,COUNTIF(BL$4:BL$53,"&lt;"&amp;AL134)*IF(AM134&lt;0.5,Riskregister!$K$11+(Riskregister!$L$11-Riskregister!$K$11)*SQRT(AM134/2),Riskregister!$L$11-(Riskregister!$L$11-Riskregister!$K$11)*SQRT((1-AM134)/2)))</f>
        <v>0</v>
      </c>
      <c r="AO134" s="28">
        <f t="shared" ca="1" si="81"/>
        <v>0.37264973402106627</v>
      </c>
      <c r="AP134" s="28">
        <f t="shared" ca="1" si="81"/>
        <v>0.3758888903372265</v>
      </c>
      <c r="AQ134" s="28">
        <f>IF(Riskregister!$E$12="",0,COUNTIF(BM$4:BM$53,"&lt;"&amp;AO134)*IF(AP134&lt;0.5,Riskregister!$K$12+(Riskregister!$L$12-Riskregister!$K$12)*SQRT(AP134/2),Riskregister!$L$12-(Riskregister!$L$12-Riskregister!$K$12)*SQRT((1-AP134)/2)))</f>
        <v>0</v>
      </c>
      <c r="AR134" s="28">
        <f t="shared" ca="1" si="82"/>
        <v>0.45961398848244994</v>
      </c>
      <c r="AS134" s="28">
        <f t="shared" ca="1" si="82"/>
        <v>0.8471090166084132</v>
      </c>
      <c r="AT134" s="28">
        <f>IF(Riskregister!$E$13="",0,COUNTIF(BN$4:BN$53,"&lt;"&amp;AR134)*IF(AS134&lt;0.5,Riskregister!$K$13+(Riskregister!$L$13-Riskregister!$K$13)*SQRT(AS134/2),Riskregister!$L$13-(Riskregister!$L$13-Riskregister!$K$13)*SQRT((1-AS134)/2)))</f>
        <v>0</v>
      </c>
      <c r="AU134" s="28">
        <f t="shared" ca="1" si="83"/>
        <v>5.4987358873572534E-2</v>
      </c>
      <c r="AV134" s="28">
        <f t="shared" ca="1" si="83"/>
        <v>0.33978833082090421</v>
      </c>
      <c r="AW134" s="28">
        <f>IF(Riskregister!$E$14="",0,COUNTIF(BO$4:BO$53,"&lt;"&amp;AU134)*IF(AV134&lt;0.5,Riskregister!$K$14+(Riskregister!$L$14-Riskregister!$K$14)*SQRT(AV134/2),Riskregister!$L$14-(Riskregister!$L$14-Riskregister!$K$14)*SQRT((1-AV134)/2)))</f>
        <v>0</v>
      </c>
      <c r="AX134" s="28">
        <f t="shared" ca="1" si="84"/>
        <v>0.4435241083891982</v>
      </c>
      <c r="AY134" s="28">
        <f t="shared" ca="1" si="84"/>
        <v>0.1792044020206065</v>
      </c>
      <c r="AZ134" s="28">
        <f>IF(Riskregister!$E$15="",0,COUNTIF(BP$4:BP$53,"&lt;"&amp;AX134)*IF(AY134&lt;0.5,Riskregister!$K$15+(Riskregister!$L$15-Riskregister!$K$15)*SQRT(AY134/2),Riskregister!$L$15-(Riskregister!$L$15-Riskregister!$K$15)*SQRT((1-AY134)/2)))</f>
        <v>0</v>
      </c>
      <c r="BA134" s="28">
        <f t="shared" ca="1" si="85"/>
        <v>0.13962360299816201</v>
      </c>
      <c r="BB134" s="28">
        <f t="shared" ca="1" si="85"/>
        <v>0.9431090609832633</v>
      </c>
      <c r="BC134" s="28">
        <f>IF(Riskregister!$E$16="",0,COUNTIF(BQ$4:BQ$53,"&lt;"&amp;BA134)*IF(BB134&lt;0.5,Riskregister!$K$16+(Riskregister!$L$16-Riskregister!$K$16)*SQRT(BB134/2),Riskregister!$L$16-(Riskregister!$L$16-Riskregister!$K$16)*SQRT((1-BB134)/2)))</f>
        <v>0</v>
      </c>
      <c r="BD134" s="28">
        <f t="shared" ca="1" si="86"/>
        <v>0</v>
      </c>
    </row>
    <row r="135" spans="20:56" x14ac:dyDescent="0.35">
      <c r="T135" s="28">
        <f t="shared" ca="1" si="74"/>
        <v>0.95905313368581846</v>
      </c>
      <c r="U135" s="28">
        <f t="shared" ca="1" si="74"/>
        <v>0.61223055003713156</v>
      </c>
      <c r="V135" s="28">
        <f ca="1">IF(Riskregister!$E$5="",0,COUNTIF(BF$4:BF$53,"&lt;"&amp;T135)*IF(U135&lt;0.5,Riskregister!$K$5+(Riskregister!$L$5-Riskregister!$K$5)*SQRT(U135/2),Riskregister!$L$5-(Riskregister!$L$5-Riskregister!$K$5)*SQRT((1-U135)/2)))</f>
        <v>803708.91098213964</v>
      </c>
      <c r="W135" s="28">
        <f t="shared" ca="1" si="75"/>
        <v>0.66022565743424022</v>
      </c>
      <c r="X135" s="28">
        <f t="shared" ca="1" si="75"/>
        <v>0.7012943874015537</v>
      </c>
      <c r="Y135" s="28">
        <f ca="1">IF(Riskregister!$E$6="",0,COUNTIF(BG$4:BG$53,"&lt;"&amp;W135)*IF(X135&lt;0.5,Riskregister!$K$6+(Riskregister!$L$6-Riskregister!$K$6)*SQRT(X135/2),Riskregister!$L$6-(Riskregister!$L$6-Riskregister!$K$6)*SQRT((1-X135)/2)))</f>
        <v>1304368.5656833188</v>
      </c>
      <c r="Z135" s="28">
        <f t="shared" ca="1" si="76"/>
        <v>0.36138671666994426</v>
      </c>
      <c r="AA135" s="28">
        <f t="shared" ca="1" si="76"/>
        <v>7.796606442890297E-2</v>
      </c>
      <c r="AB135" s="28">
        <f ca="1">IF(Riskregister!$E$7="",0,COUNTIF(BH$4:BH$53,"&lt;"&amp;Z135)*IF(AA135&lt;0.5,Riskregister!$K$7+(Riskregister!$L$7-Riskregister!$K$7)*SQRT(AA135/2),Riskregister!$L$7-(Riskregister!$L$7-Riskregister!$K$7)*SQRT((1-AA135)/2)))</f>
        <v>0</v>
      </c>
      <c r="AC135" s="28">
        <f t="shared" ca="1" si="77"/>
        <v>0.98828760054526354</v>
      </c>
      <c r="AD135" s="28">
        <f t="shared" ca="1" si="77"/>
        <v>6.3271155526284706E-2</v>
      </c>
      <c r="AE135" s="28">
        <f ca="1">IF(Riskregister!$E$8="",0,COUNTIF(BI$4:BI$53,"&lt;"&amp;AC135)*IF(AD135&lt;0.5,Riskregister!$K$8+(Riskregister!$L$8-Riskregister!$K$8)*SQRT(AD135/2),Riskregister!$L$8-(Riskregister!$L$8-Riskregister!$K$8)*SQRT((1-AD135)/2)))</f>
        <v>1135960.4732209619</v>
      </c>
      <c r="AF135" s="28">
        <f t="shared" ca="1" si="78"/>
        <v>0.62263284803867902</v>
      </c>
      <c r="AG135" s="28">
        <f t="shared" ca="1" si="78"/>
        <v>0.2966294861860036</v>
      </c>
      <c r="AH135" s="28">
        <f>IF(Riskregister!$E$9="",0,COUNTIF(BJ$4:BJ$53,"&lt;"&amp;AF135)*IF(AG135&lt;0.5,Riskregister!$K$9+(Riskregister!$L$9-Riskregister!$K$9)*SQRT(AG135/2),Riskregister!$L$9-(Riskregister!$L$9-Riskregister!$K$9)*SQRT((1-AG135)/2)))</f>
        <v>0</v>
      </c>
      <c r="AI135" s="28">
        <f t="shared" ca="1" si="79"/>
        <v>0.23371215616363938</v>
      </c>
      <c r="AJ135" s="28">
        <f t="shared" ca="1" si="79"/>
        <v>0.88200945719007062</v>
      </c>
      <c r="AK135" s="28">
        <f>IF(Riskregister!$E$10="",0,COUNTIF(BK$4:BK$53,"&lt;"&amp;AI135)*IF(AJ135&lt;0.5,Riskregister!$K$10+(Riskregister!$L$10-Riskregister!$K$10)*SQRT(AJ135/2),Riskregister!$L$10-(Riskregister!$L$10-Riskregister!$K$10)*SQRT((1-AJ135)/2)))</f>
        <v>0</v>
      </c>
      <c r="AL135" s="28">
        <f t="shared" ca="1" si="80"/>
        <v>0.56104964205052155</v>
      </c>
      <c r="AM135" s="28">
        <f t="shared" ca="1" si="80"/>
        <v>0.90348082612739433</v>
      </c>
      <c r="AN135" s="28">
        <f>IF(Riskregister!$E$11="",0,COUNTIF(BL$4:BL$53,"&lt;"&amp;AL135)*IF(AM135&lt;0.5,Riskregister!$K$11+(Riskregister!$L$11-Riskregister!$K$11)*SQRT(AM135/2),Riskregister!$L$11-(Riskregister!$L$11-Riskregister!$K$11)*SQRT((1-AM135)/2)))</f>
        <v>0</v>
      </c>
      <c r="AO135" s="28">
        <f t="shared" ca="1" si="81"/>
        <v>0.6019834464389483</v>
      </c>
      <c r="AP135" s="28">
        <f t="shared" ca="1" si="81"/>
        <v>0.77694783698112024</v>
      </c>
      <c r="AQ135" s="28">
        <f>IF(Riskregister!$E$12="",0,COUNTIF(BM$4:BM$53,"&lt;"&amp;AO135)*IF(AP135&lt;0.5,Riskregister!$K$12+(Riskregister!$L$12-Riskregister!$K$12)*SQRT(AP135/2),Riskregister!$L$12-(Riskregister!$L$12-Riskregister!$K$12)*SQRT((1-AP135)/2)))</f>
        <v>0</v>
      </c>
      <c r="AR135" s="28">
        <f t="shared" ca="1" si="82"/>
        <v>0.19282297225086475</v>
      </c>
      <c r="AS135" s="28">
        <f t="shared" ca="1" si="82"/>
        <v>0.61515821843970175</v>
      </c>
      <c r="AT135" s="28">
        <f>IF(Riskregister!$E$13="",0,COUNTIF(BN$4:BN$53,"&lt;"&amp;AR135)*IF(AS135&lt;0.5,Riskregister!$K$13+(Riskregister!$L$13-Riskregister!$K$13)*SQRT(AS135/2),Riskregister!$L$13-(Riskregister!$L$13-Riskregister!$K$13)*SQRT((1-AS135)/2)))</f>
        <v>0</v>
      </c>
      <c r="AU135" s="28">
        <f t="shared" ca="1" si="83"/>
        <v>0.52427138297631981</v>
      </c>
      <c r="AV135" s="28">
        <f t="shared" ca="1" si="83"/>
        <v>0.5243158383876827</v>
      </c>
      <c r="AW135" s="28">
        <f>IF(Riskregister!$E$14="",0,COUNTIF(BO$4:BO$53,"&lt;"&amp;AU135)*IF(AV135&lt;0.5,Riskregister!$K$14+(Riskregister!$L$14-Riskregister!$K$14)*SQRT(AV135/2),Riskregister!$L$14-(Riskregister!$L$14-Riskregister!$K$14)*SQRT((1-AV135)/2)))</f>
        <v>0</v>
      </c>
      <c r="AX135" s="28">
        <f t="shared" ca="1" si="84"/>
        <v>8.2111672576361872E-2</v>
      </c>
      <c r="AY135" s="28">
        <f t="shared" ca="1" si="84"/>
        <v>0.77514555348767888</v>
      </c>
      <c r="AZ135" s="28">
        <f>IF(Riskregister!$E$15="",0,COUNTIF(BP$4:BP$53,"&lt;"&amp;AX135)*IF(AY135&lt;0.5,Riskregister!$K$15+(Riskregister!$L$15-Riskregister!$K$15)*SQRT(AY135/2),Riskregister!$L$15-(Riskregister!$L$15-Riskregister!$K$15)*SQRT((1-AY135)/2)))</f>
        <v>0</v>
      </c>
      <c r="BA135" s="28">
        <f t="shared" ca="1" si="85"/>
        <v>0.4868130733437076</v>
      </c>
      <c r="BB135" s="28">
        <f t="shared" ca="1" si="85"/>
        <v>0.93601200737892143</v>
      </c>
      <c r="BC135" s="28">
        <f>IF(Riskregister!$E$16="",0,COUNTIF(BQ$4:BQ$53,"&lt;"&amp;BA135)*IF(BB135&lt;0.5,Riskregister!$K$16+(Riskregister!$L$16-Riskregister!$K$16)*SQRT(BB135/2),Riskregister!$L$16-(Riskregister!$L$16-Riskregister!$K$16)*SQRT((1-BB135)/2)))</f>
        <v>0</v>
      </c>
      <c r="BD135" s="28">
        <f t="shared" ca="1" si="86"/>
        <v>3244037.9498864207</v>
      </c>
    </row>
    <row r="136" spans="20:56" x14ac:dyDescent="0.35">
      <c r="T136" s="28">
        <f t="shared" ca="1" si="74"/>
        <v>0.59805285584576251</v>
      </c>
      <c r="U136" s="28">
        <f t="shared" ca="1" si="74"/>
        <v>0.86143857252050193</v>
      </c>
      <c r="V136" s="28">
        <f ca="1">IF(Riskregister!$E$5="",0,COUNTIF(BF$4:BF$53,"&lt;"&amp;T136)*IF(U136&lt;0.5,Riskregister!$K$5+(Riskregister!$L$5-Riskregister!$K$5)*SQRT(U136/2),Riskregister!$L$5-(Riskregister!$L$5-Riskregister!$K$5)*SQRT((1-U136)/2)))</f>
        <v>0</v>
      </c>
      <c r="W136" s="28">
        <f t="shared" ca="1" si="75"/>
        <v>6.6688900445092125E-3</v>
      </c>
      <c r="X136" s="28">
        <f t="shared" ca="1" si="75"/>
        <v>0.21658528275305866</v>
      </c>
      <c r="Y136" s="28">
        <f ca="1">IF(Riskregister!$E$6="",0,COUNTIF(BG$4:BG$53,"&lt;"&amp;W136)*IF(X136&lt;0.5,Riskregister!$K$6+(Riskregister!$L$6-Riskregister!$K$6)*SQRT(X136/2),Riskregister!$L$6-(Riskregister!$L$6-Riskregister!$K$6)*SQRT((1-X136)/2)))</f>
        <v>0</v>
      </c>
      <c r="Z136" s="28">
        <f t="shared" ca="1" si="76"/>
        <v>8.3022057027224427E-2</v>
      </c>
      <c r="AA136" s="28">
        <f t="shared" ca="1" si="76"/>
        <v>0.33831137105043563</v>
      </c>
      <c r="AB136" s="28">
        <f ca="1">IF(Riskregister!$E$7="",0,COUNTIF(BH$4:BH$53,"&lt;"&amp;Z136)*IF(AA136&lt;0.5,Riskregister!$K$7+(Riskregister!$L$7-Riskregister!$K$7)*SQRT(AA136/2),Riskregister!$L$7-(Riskregister!$L$7-Riskregister!$K$7)*SQRT((1-AA136)/2)))</f>
        <v>0</v>
      </c>
      <c r="AC136" s="28">
        <f t="shared" ca="1" si="77"/>
        <v>0.26794230342664593</v>
      </c>
      <c r="AD136" s="28">
        <f t="shared" ca="1" si="77"/>
        <v>0.59907878015737626</v>
      </c>
      <c r="AE136" s="28">
        <f ca="1">IF(Riskregister!$E$8="",0,COUNTIF(BI$4:BI$53,"&lt;"&amp;AC136)*IF(AD136&lt;0.5,Riskregister!$K$8+(Riskregister!$L$8-Riskregister!$K$8)*SQRT(AD136/2),Riskregister!$L$8-(Riskregister!$L$8-Riskregister!$K$8)*SQRT((1-AD136)/2)))</f>
        <v>0</v>
      </c>
      <c r="AF136" s="28">
        <f t="shared" ca="1" si="78"/>
        <v>0.41043003786678867</v>
      </c>
      <c r="AG136" s="28">
        <f t="shared" ca="1" si="78"/>
        <v>0.66383814227070781</v>
      </c>
      <c r="AH136" s="28">
        <f>IF(Riskregister!$E$9="",0,COUNTIF(BJ$4:BJ$53,"&lt;"&amp;AF136)*IF(AG136&lt;0.5,Riskregister!$K$9+(Riskregister!$L$9-Riskregister!$K$9)*SQRT(AG136/2),Riskregister!$L$9-(Riskregister!$L$9-Riskregister!$K$9)*SQRT((1-AG136)/2)))</f>
        <v>0</v>
      </c>
      <c r="AI136" s="28">
        <f t="shared" ca="1" si="79"/>
        <v>0.32129336567427846</v>
      </c>
      <c r="AJ136" s="28">
        <f t="shared" ca="1" si="79"/>
        <v>0.22463965656914942</v>
      </c>
      <c r="AK136" s="28">
        <f>IF(Riskregister!$E$10="",0,COUNTIF(BK$4:BK$53,"&lt;"&amp;AI136)*IF(AJ136&lt;0.5,Riskregister!$K$10+(Riskregister!$L$10-Riskregister!$K$10)*SQRT(AJ136/2),Riskregister!$L$10-(Riskregister!$L$10-Riskregister!$K$10)*SQRT((1-AJ136)/2)))</f>
        <v>0</v>
      </c>
      <c r="AL136" s="28">
        <f t="shared" ca="1" si="80"/>
        <v>0.44140940828340613</v>
      </c>
      <c r="AM136" s="28">
        <f t="shared" ca="1" si="80"/>
        <v>0.85652863394666601</v>
      </c>
      <c r="AN136" s="28">
        <f>IF(Riskregister!$E$11="",0,COUNTIF(BL$4:BL$53,"&lt;"&amp;AL136)*IF(AM136&lt;0.5,Riskregister!$K$11+(Riskregister!$L$11-Riskregister!$K$11)*SQRT(AM136/2),Riskregister!$L$11-(Riskregister!$L$11-Riskregister!$K$11)*SQRT((1-AM136)/2)))</f>
        <v>0</v>
      </c>
      <c r="AO136" s="28">
        <f t="shared" ca="1" si="81"/>
        <v>0.37653188560571282</v>
      </c>
      <c r="AP136" s="28">
        <f t="shared" ca="1" si="81"/>
        <v>0.9753781240571282</v>
      </c>
      <c r="AQ136" s="28">
        <f>IF(Riskregister!$E$12="",0,COUNTIF(BM$4:BM$53,"&lt;"&amp;AO136)*IF(AP136&lt;0.5,Riskregister!$K$12+(Riskregister!$L$12-Riskregister!$K$12)*SQRT(AP136/2),Riskregister!$L$12-(Riskregister!$L$12-Riskregister!$K$12)*SQRT((1-AP136)/2)))</f>
        <v>0</v>
      </c>
      <c r="AR136" s="28">
        <f t="shared" ca="1" si="82"/>
        <v>1.7522757679967693E-2</v>
      </c>
      <c r="AS136" s="28">
        <f t="shared" ca="1" si="82"/>
        <v>0.23255199709603958</v>
      </c>
      <c r="AT136" s="28">
        <f>IF(Riskregister!$E$13="",0,COUNTIF(BN$4:BN$53,"&lt;"&amp;AR136)*IF(AS136&lt;0.5,Riskregister!$K$13+(Riskregister!$L$13-Riskregister!$K$13)*SQRT(AS136/2),Riskregister!$L$13-(Riskregister!$L$13-Riskregister!$K$13)*SQRT((1-AS136)/2)))</f>
        <v>0</v>
      </c>
      <c r="AU136" s="28">
        <f t="shared" ca="1" si="83"/>
        <v>0.28727655297799937</v>
      </c>
      <c r="AV136" s="28">
        <f t="shared" ca="1" si="83"/>
        <v>0.56239448035807271</v>
      </c>
      <c r="AW136" s="28">
        <f>IF(Riskregister!$E$14="",0,COUNTIF(BO$4:BO$53,"&lt;"&amp;AU136)*IF(AV136&lt;0.5,Riskregister!$K$14+(Riskregister!$L$14-Riskregister!$K$14)*SQRT(AV136/2),Riskregister!$L$14-(Riskregister!$L$14-Riskregister!$K$14)*SQRT((1-AV136)/2)))</f>
        <v>0</v>
      </c>
      <c r="AX136" s="28">
        <f t="shared" ca="1" si="84"/>
        <v>0.85224337851160581</v>
      </c>
      <c r="AY136" s="28">
        <f t="shared" ca="1" si="84"/>
        <v>0.94565362953470711</v>
      </c>
      <c r="AZ136" s="28">
        <f>IF(Riskregister!$E$15="",0,COUNTIF(BP$4:BP$53,"&lt;"&amp;AX136)*IF(AY136&lt;0.5,Riskregister!$K$15+(Riskregister!$L$15-Riskregister!$K$15)*SQRT(AY136/2),Riskregister!$L$15-(Riskregister!$L$15-Riskregister!$K$15)*SQRT((1-AY136)/2)))</f>
        <v>0</v>
      </c>
      <c r="BA136" s="28">
        <f t="shared" ca="1" si="85"/>
        <v>0.57103433667830716</v>
      </c>
      <c r="BB136" s="28">
        <f t="shared" ca="1" si="85"/>
        <v>0.36569527189581852</v>
      </c>
      <c r="BC136" s="28">
        <f>IF(Riskregister!$E$16="",0,COUNTIF(BQ$4:BQ$53,"&lt;"&amp;BA136)*IF(BB136&lt;0.5,Riskregister!$K$16+(Riskregister!$L$16-Riskregister!$K$16)*SQRT(BB136/2),Riskregister!$L$16-(Riskregister!$L$16-Riskregister!$K$16)*SQRT((1-BB136)/2)))</f>
        <v>0</v>
      </c>
      <c r="BD136" s="28">
        <f t="shared" ca="1" si="86"/>
        <v>0</v>
      </c>
    </row>
    <row r="137" spans="20:56" x14ac:dyDescent="0.35">
      <c r="T137" s="28">
        <f t="shared" ca="1" si="74"/>
        <v>0.71654303666690844</v>
      </c>
      <c r="U137" s="28">
        <f t="shared" ca="1" si="74"/>
        <v>0.56758304469942367</v>
      </c>
      <c r="V137" s="28">
        <f ca="1">IF(Riskregister!$E$5="",0,COUNTIF(BF$4:BF$53,"&lt;"&amp;T137)*IF(U137&lt;0.5,Riskregister!$K$5+(Riskregister!$L$5-Riskregister!$K$5)*SQRT(U137/2),Riskregister!$L$5-(Riskregister!$L$5-Riskregister!$K$5)*SQRT((1-U137)/2)))</f>
        <v>390757.99483807432</v>
      </c>
      <c r="W137" s="28">
        <f t="shared" ca="1" si="75"/>
        <v>0.69837286108162733</v>
      </c>
      <c r="X137" s="28">
        <f t="shared" ca="1" si="75"/>
        <v>0.73576090610793288</v>
      </c>
      <c r="Y137" s="28">
        <f ca="1">IF(Riskregister!$E$6="",0,COUNTIF(BG$4:BG$53,"&lt;"&amp;W137)*IF(X137&lt;0.5,Riskregister!$K$6+(Riskregister!$L$6-Riskregister!$K$6)*SQRT(X137/2),Riskregister!$L$6-(Riskregister!$L$6-Riskregister!$K$6)*SQRT((1-X137)/2)))</f>
        <v>1345731.4526089851</v>
      </c>
      <c r="Z137" s="28">
        <f t="shared" ca="1" si="76"/>
        <v>0.81357484655356249</v>
      </c>
      <c r="AA137" s="28">
        <f t="shared" ca="1" si="76"/>
        <v>2.7329507635827421E-2</v>
      </c>
      <c r="AB137" s="28">
        <f ca="1">IF(Riskregister!$E$7="",0,COUNTIF(BH$4:BH$53,"&lt;"&amp;Z137)*IF(AA137&lt;0.5,Riskregister!$K$7+(Riskregister!$L$7-Riskregister!$K$7)*SQRT(AA137/2),Riskregister!$L$7-(Riskregister!$L$7-Riskregister!$K$7)*SQRT((1-AA137)/2)))</f>
        <v>90913.718270213838</v>
      </c>
      <c r="AC137" s="28">
        <f t="shared" ca="1" si="77"/>
        <v>0.73063907113120896</v>
      </c>
      <c r="AD137" s="28">
        <f t="shared" ca="1" si="77"/>
        <v>0.3035331814545329</v>
      </c>
      <c r="AE137" s="28">
        <f ca="1">IF(Riskregister!$E$8="",0,COUNTIF(BI$4:BI$53,"&lt;"&amp;AC137)*IF(AD137&lt;0.5,Riskregister!$K$8+(Riskregister!$L$8-Riskregister!$K$8)*SQRT(AD137/2),Riskregister!$L$8-(Riskregister!$L$8-Riskregister!$K$8)*SQRT((1-AD137)/2)))</f>
        <v>0</v>
      </c>
      <c r="AF137" s="28">
        <f t="shared" ca="1" si="78"/>
        <v>0.57263719108657907</v>
      </c>
      <c r="AG137" s="28">
        <f t="shared" ca="1" si="78"/>
        <v>0.44494240681667518</v>
      </c>
      <c r="AH137" s="28">
        <f>IF(Riskregister!$E$9="",0,COUNTIF(BJ$4:BJ$53,"&lt;"&amp;AF137)*IF(AG137&lt;0.5,Riskregister!$K$9+(Riskregister!$L$9-Riskregister!$K$9)*SQRT(AG137/2),Riskregister!$L$9-(Riskregister!$L$9-Riskregister!$K$9)*SQRT((1-AG137)/2)))</f>
        <v>0</v>
      </c>
      <c r="AI137" s="28">
        <f t="shared" ca="1" si="79"/>
        <v>0.92710431732320531</v>
      </c>
      <c r="AJ137" s="28">
        <f t="shared" ca="1" si="79"/>
        <v>0.22909279514586667</v>
      </c>
      <c r="AK137" s="28">
        <f>IF(Riskregister!$E$10="",0,COUNTIF(BK$4:BK$53,"&lt;"&amp;AI137)*IF(AJ137&lt;0.5,Riskregister!$K$10+(Riskregister!$L$10-Riskregister!$K$10)*SQRT(AJ137/2),Riskregister!$L$10-(Riskregister!$L$10-Riskregister!$K$10)*SQRT((1-AJ137)/2)))</f>
        <v>0</v>
      </c>
      <c r="AL137" s="28">
        <f t="shared" ca="1" si="80"/>
        <v>0.29324645946535088</v>
      </c>
      <c r="AM137" s="28">
        <f t="shared" ca="1" si="80"/>
        <v>0.18085024876253752</v>
      </c>
      <c r="AN137" s="28">
        <f>IF(Riskregister!$E$11="",0,COUNTIF(BL$4:BL$53,"&lt;"&amp;AL137)*IF(AM137&lt;0.5,Riskregister!$K$11+(Riskregister!$L$11-Riskregister!$K$11)*SQRT(AM137/2),Riskregister!$L$11-(Riskregister!$L$11-Riskregister!$K$11)*SQRT((1-AM137)/2)))</f>
        <v>0</v>
      </c>
      <c r="AO137" s="28">
        <f t="shared" ca="1" si="81"/>
        <v>0.44464309450787365</v>
      </c>
      <c r="AP137" s="28">
        <f t="shared" ca="1" si="81"/>
        <v>0.6943990227761192</v>
      </c>
      <c r="AQ137" s="28">
        <f>IF(Riskregister!$E$12="",0,COUNTIF(BM$4:BM$53,"&lt;"&amp;AO137)*IF(AP137&lt;0.5,Riskregister!$K$12+(Riskregister!$L$12-Riskregister!$K$12)*SQRT(AP137/2),Riskregister!$L$12-(Riskregister!$L$12-Riskregister!$K$12)*SQRT((1-AP137)/2)))</f>
        <v>0</v>
      </c>
      <c r="AR137" s="28">
        <f t="shared" ca="1" si="82"/>
        <v>0.73751066453428604</v>
      </c>
      <c r="AS137" s="28">
        <f t="shared" ca="1" si="82"/>
        <v>0.19589553696795248</v>
      </c>
      <c r="AT137" s="28">
        <f>IF(Riskregister!$E$13="",0,COUNTIF(BN$4:BN$53,"&lt;"&amp;AR137)*IF(AS137&lt;0.5,Riskregister!$K$13+(Riskregister!$L$13-Riskregister!$K$13)*SQRT(AS137/2),Riskregister!$L$13-(Riskregister!$L$13-Riskregister!$K$13)*SQRT((1-AS137)/2)))</f>
        <v>0</v>
      </c>
      <c r="AU137" s="28">
        <f t="shared" ca="1" si="83"/>
        <v>0.78276022331087236</v>
      </c>
      <c r="AV137" s="28">
        <f t="shared" ca="1" si="83"/>
        <v>0.63065721942619657</v>
      </c>
      <c r="AW137" s="28">
        <f>IF(Riskregister!$E$14="",0,COUNTIF(BO$4:BO$53,"&lt;"&amp;AU137)*IF(AV137&lt;0.5,Riskregister!$K$14+(Riskregister!$L$14-Riskregister!$K$14)*SQRT(AV137/2),Riskregister!$L$14-(Riskregister!$L$14-Riskregister!$K$14)*SQRT((1-AV137)/2)))</f>
        <v>0</v>
      </c>
      <c r="AX137" s="28">
        <f t="shared" ca="1" si="84"/>
        <v>0.69842489191929058</v>
      </c>
      <c r="AY137" s="28">
        <f t="shared" ca="1" si="84"/>
        <v>0.98726773352576658</v>
      </c>
      <c r="AZ137" s="28">
        <f>IF(Riskregister!$E$15="",0,COUNTIF(BP$4:BP$53,"&lt;"&amp;AX137)*IF(AY137&lt;0.5,Riskregister!$K$15+(Riskregister!$L$15-Riskregister!$K$15)*SQRT(AY137/2),Riskregister!$L$15-(Riskregister!$L$15-Riskregister!$K$15)*SQRT((1-AY137)/2)))</f>
        <v>0</v>
      </c>
      <c r="BA137" s="28">
        <f t="shared" ca="1" si="85"/>
        <v>0.49084816798925412</v>
      </c>
      <c r="BB137" s="28">
        <f t="shared" ca="1" si="85"/>
        <v>0.4851089776871591</v>
      </c>
      <c r="BC137" s="28">
        <f>IF(Riskregister!$E$16="",0,COUNTIF(BQ$4:BQ$53,"&lt;"&amp;BA137)*IF(BB137&lt;0.5,Riskregister!$K$16+(Riskregister!$L$16-Riskregister!$K$16)*SQRT(BB137/2),Riskregister!$L$16-(Riskregister!$L$16-Riskregister!$K$16)*SQRT((1-BB137)/2)))</f>
        <v>0</v>
      </c>
      <c r="BD137" s="28">
        <f t="shared" ca="1" si="86"/>
        <v>1827403.1657172733</v>
      </c>
    </row>
    <row r="138" spans="20:56" x14ac:dyDescent="0.35">
      <c r="T138" s="28">
        <f t="shared" ca="1" si="74"/>
        <v>0.37396944404299992</v>
      </c>
      <c r="U138" s="28">
        <f t="shared" ca="1" si="74"/>
        <v>0.30953672794076914</v>
      </c>
      <c r="V138" s="28">
        <f ca="1">IF(Riskregister!$E$5="",0,COUNTIF(BF$4:BF$53,"&lt;"&amp;T138)*IF(U138&lt;0.5,Riskregister!$K$5+(Riskregister!$L$5-Riskregister!$K$5)*SQRT(U138/2),Riskregister!$L$5-(Riskregister!$L$5-Riskregister!$K$5)*SQRT((1-U138)/2)))</f>
        <v>0</v>
      </c>
      <c r="W138" s="28">
        <f t="shared" ca="1" si="75"/>
        <v>0.30495965747207654</v>
      </c>
      <c r="X138" s="28">
        <f t="shared" ca="1" si="75"/>
        <v>9.6446356185287851E-2</v>
      </c>
      <c r="Y138" s="28">
        <f ca="1">IF(Riskregister!$E$6="",0,COUNTIF(BG$4:BG$53,"&lt;"&amp;W138)*IF(X138&lt;0.5,Riskregister!$K$6+(Riskregister!$L$6-Riskregister!$K$6)*SQRT(X138/2),Riskregister!$L$6-(Riskregister!$L$6-Riskregister!$K$6)*SQRT((1-X138)/2)))</f>
        <v>0</v>
      </c>
      <c r="Z138" s="28">
        <f t="shared" ca="1" si="76"/>
        <v>0.57212681709565771</v>
      </c>
      <c r="AA138" s="28">
        <f t="shared" ca="1" si="76"/>
        <v>0.75307339660696215</v>
      </c>
      <c r="AB138" s="28">
        <f ca="1">IF(Riskregister!$E$7="",0,COUNTIF(BH$4:BH$53,"&lt;"&amp;Z138)*IF(AA138&lt;0.5,Riskregister!$K$7+(Riskregister!$L$7-Riskregister!$K$7)*SQRT(AA138/2),Riskregister!$L$7-(Riskregister!$L$7-Riskregister!$K$7)*SQRT((1-AA138)/2)))</f>
        <v>0</v>
      </c>
      <c r="AC138" s="28">
        <f t="shared" ca="1" si="77"/>
        <v>2.3593263799188913E-2</v>
      </c>
      <c r="AD138" s="28">
        <f t="shared" ca="1" si="77"/>
        <v>0.43433123706044263</v>
      </c>
      <c r="AE138" s="28">
        <f ca="1">IF(Riskregister!$E$8="",0,COUNTIF(BI$4:BI$53,"&lt;"&amp;AC138)*IF(AD138&lt;0.5,Riskregister!$K$8+(Riskregister!$L$8-Riskregister!$K$8)*SQRT(AD138/2),Riskregister!$L$8-(Riskregister!$L$8-Riskregister!$K$8)*SQRT((1-AD138)/2)))</f>
        <v>0</v>
      </c>
      <c r="AF138" s="28">
        <f t="shared" ca="1" si="78"/>
        <v>0.73836931813737161</v>
      </c>
      <c r="AG138" s="28">
        <f t="shared" ca="1" si="78"/>
        <v>0.88273517901573895</v>
      </c>
      <c r="AH138" s="28">
        <f>IF(Riskregister!$E$9="",0,COUNTIF(BJ$4:BJ$53,"&lt;"&amp;AF138)*IF(AG138&lt;0.5,Riskregister!$K$9+(Riskregister!$L$9-Riskregister!$K$9)*SQRT(AG138/2),Riskregister!$L$9-(Riskregister!$L$9-Riskregister!$K$9)*SQRT((1-AG138)/2)))</f>
        <v>0</v>
      </c>
      <c r="AI138" s="28">
        <f t="shared" ca="1" si="79"/>
        <v>0.91908546609446806</v>
      </c>
      <c r="AJ138" s="28">
        <f t="shared" ca="1" si="79"/>
        <v>0.90074334552176383</v>
      </c>
      <c r="AK138" s="28">
        <f>IF(Riskregister!$E$10="",0,COUNTIF(BK$4:BK$53,"&lt;"&amp;AI138)*IF(AJ138&lt;0.5,Riskregister!$K$10+(Riskregister!$L$10-Riskregister!$K$10)*SQRT(AJ138/2),Riskregister!$L$10-(Riskregister!$L$10-Riskregister!$K$10)*SQRT((1-AJ138)/2)))</f>
        <v>0</v>
      </c>
      <c r="AL138" s="28">
        <f t="shared" ca="1" si="80"/>
        <v>0.727147254291578</v>
      </c>
      <c r="AM138" s="28">
        <f t="shared" ca="1" si="80"/>
        <v>0.64567484337802306</v>
      </c>
      <c r="AN138" s="28">
        <f>IF(Riskregister!$E$11="",0,COUNTIF(BL$4:BL$53,"&lt;"&amp;AL138)*IF(AM138&lt;0.5,Riskregister!$K$11+(Riskregister!$L$11-Riskregister!$K$11)*SQRT(AM138/2),Riskregister!$L$11-(Riskregister!$L$11-Riskregister!$K$11)*SQRT((1-AM138)/2)))</f>
        <v>0</v>
      </c>
      <c r="AO138" s="28">
        <f t="shared" ca="1" si="81"/>
        <v>0.34178515269758614</v>
      </c>
      <c r="AP138" s="28">
        <f t="shared" ca="1" si="81"/>
        <v>0.16521444736505708</v>
      </c>
      <c r="AQ138" s="28">
        <f>IF(Riskregister!$E$12="",0,COUNTIF(BM$4:BM$53,"&lt;"&amp;AO138)*IF(AP138&lt;0.5,Riskregister!$K$12+(Riskregister!$L$12-Riskregister!$K$12)*SQRT(AP138/2),Riskregister!$L$12-(Riskregister!$L$12-Riskregister!$K$12)*SQRT((1-AP138)/2)))</f>
        <v>0</v>
      </c>
      <c r="AR138" s="28">
        <f t="shared" ca="1" si="82"/>
        <v>7.1252121917223188E-2</v>
      </c>
      <c r="AS138" s="28">
        <f t="shared" ca="1" si="82"/>
        <v>1.2295892456263724E-2</v>
      </c>
      <c r="AT138" s="28">
        <f>IF(Riskregister!$E$13="",0,COUNTIF(BN$4:BN$53,"&lt;"&amp;AR138)*IF(AS138&lt;0.5,Riskregister!$K$13+(Riskregister!$L$13-Riskregister!$K$13)*SQRT(AS138/2),Riskregister!$L$13-(Riskregister!$L$13-Riskregister!$K$13)*SQRT((1-AS138)/2)))</f>
        <v>0</v>
      </c>
      <c r="AU138" s="28">
        <f t="shared" ca="1" si="83"/>
        <v>0.76967413259851225</v>
      </c>
      <c r="AV138" s="28">
        <f t="shared" ca="1" si="83"/>
        <v>0.28367052481835808</v>
      </c>
      <c r="AW138" s="28">
        <f>IF(Riskregister!$E$14="",0,COUNTIF(BO$4:BO$53,"&lt;"&amp;AU138)*IF(AV138&lt;0.5,Riskregister!$K$14+(Riskregister!$L$14-Riskregister!$K$14)*SQRT(AV138/2),Riskregister!$L$14-(Riskregister!$L$14-Riskregister!$K$14)*SQRT((1-AV138)/2)))</f>
        <v>0</v>
      </c>
      <c r="AX138" s="28">
        <f t="shared" ca="1" si="84"/>
        <v>0.18103904691691985</v>
      </c>
      <c r="AY138" s="28">
        <f t="shared" ca="1" si="84"/>
        <v>0.72931810841193379</v>
      </c>
      <c r="AZ138" s="28">
        <f>IF(Riskregister!$E$15="",0,COUNTIF(BP$4:BP$53,"&lt;"&amp;AX138)*IF(AY138&lt;0.5,Riskregister!$K$15+(Riskregister!$L$15-Riskregister!$K$15)*SQRT(AY138/2),Riskregister!$L$15-(Riskregister!$L$15-Riskregister!$K$15)*SQRT((1-AY138)/2)))</f>
        <v>0</v>
      </c>
      <c r="BA138" s="28">
        <f t="shared" ca="1" si="85"/>
        <v>0.65578935293723473</v>
      </c>
      <c r="BB138" s="28">
        <f t="shared" ca="1" si="85"/>
        <v>0.55682016701575821</v>
      </c>
      <c r="BC138" s="28">
        <f>IF(Riskregister!$E$16="",0,COUNTIF(BQ$4:BQ$53,"&lt;"&amp;BA138)*IF(BB138&lt;0.5,Riskregister!$K$16+(Riskregister!$L$16-Riskregister!$K$16)*SQRT(BB138/2),Riskregister!$L$16-(Riskregister!$L$16-Riskregister!$K$16)*SQRT((1-BB138)/2)))</f>
        <v>0</v>
      </c>
      <c r="BD138" s="28">
        <f t="shared" ca="1" si="86"/>
        <v>0</v>
      </c>
    </row>
    <row r="139" spans="20:56" x14ac:dyDescent="0.35">
      <c r="T139" s="28">
        <f t="shared" ca="1" si="74"/>
        <v>0.3709113168600493</v>
      </c>
      <c r="U139" s="28">
        <f t="shared" ca="1" si="74"/>
        <v>0.63597702386688149</v>
      </c>
      <c r="V139" s="28">
        <f ca="1">IF(Riskregister!$E$5="",0,COUNTIF(BF$4:BF$53,"&lt;"&amp;T139)*IF(U139&lt;0.5,Riskregister!$K$5+(Riskregister!$L$5-Riskregister!$K$5)*SQRT(U139/2),Riskregister!$L$5-(Riskregister!$L$5-Riskregister!$K$5)*SQRT((1-U139)/2)))</f>
        <v>0</v>
      </c>
      <c r="W139" s="28">
        <f t="shared" ca="1" si="75"/>
        <v>5.3662774097000487E-2</v>
      </c>
      <c r="X139" s="28">
        <f t="shared" ca="1" si="75"/>
        <v>0.2584742341547509</v>
      </c>
      <c r="Y139" s="28">
        <f ca="1">IF(Riskregister!$E$6="",0,COUNTIF(BG$4:BG$53,"&lt;"&amp;W139)*IF(X139&lt;0.5,Riskregister!$K$6+(Riskregister!$L$6-Riskregister!$K$6)*SQRT(X139/2),Riskregister!$L$6-(Riskregister!$L$6-Riskregister!$K$6)*SQRT((1-X139)/2)))</f>
        <v>0</v>
      </c>
      <c r="Z139" s="28">
        <f t="shared" ca="1" si="76"/>
        <v>0.18859597192836464</v>
      </c>
      <c r="AA139" s="28">
        <f t="shared" ca="1" si="76"/>
        <v>0.77867074235072464</v>
      </c>
      <c r="AB139" s="28">
        <f ca="1">IF(Riskregister!$E$7="",0,COUNTIF(BH$4:BH$53,"&lt;"&amp;Z139)*IF(AA139&lt;0.5,Riskregister!$K$7+(Riskregister!$L$7-Riskregister!$K$7)*SQRT(AA139/2),Riskregister!$L$7-(Riskregister!$L$7-Riskregister!$K$7)*SQRT((1-AA139)/2)))</f>
        <v>0</v>
      </c>
      <c r="AC139" s="28">
        <f t="shared" ca="1" si="77"/>
        <v>0.57127955610719972</v>
      </c>
      <c r="AD139" s="28">
        <f t="shared" ca="1" si="77"/>
        <v>0.5960007978489984</v>
      </c>
      <c r="AE139" s="28">
        <f ca="1">IF(Riskregister!$E$8="",0,COUNTIF(BI$4:BI$53,"&lt;"&amp;AC139)*IF(AD139&lt;0.5,Riskregister!$K$8+(Riskregister!$L$8-Riskregister!$K$8)*SQRT(AD139/2),Riskregister!$L$8-(Riskregister!$L$8-Riskregister!$K$8)*SQRT((1-AD139)/2)))</f>
        <v>0</v>
      </c>
      <c r="AF139" s="28">
        <f t="shared" ca="1" si="78"/>
        <v>4.813777163560129E-3</v>
      </c>
      <c r="AG139" s="28">
        <f t="shared" ca="1" si="78"/>
        <v>8.8688458425249195E-2</v>
      </c>
      <c r="AH139" s="28">
        <f>IF(Riskregister!$E$9="",0,COUNTIF(BJ$4:BJ$53,"&lt;"&amp;AF139)*IF(AG139&lt;0.5,Riskregister!$K$9+(Riskregister!$L$9-Riskregister!$K$9)*SQRT(AG139/2),Riskregister!$L$9-(Riskregister!$L$9-Riskregister!$K$9)*SQRT((1-AG139)/2)))</f>
        <v>0</v>
      </c>
      <c r="AI139" s="28">
        <f t="shared" ca="1" si="79"/>
        <v>0.31963442542758513</v>
      </c>
      <c r="AJ139" s="28">
        <f t="shared" ca="1" si="79"/>
        <v>0.60674858607700033</v>
      </c>
      <c r="AK139" s="28">
        <f>IF(Riskregister!$E$10="",0,COUNTIF(BK$4:BK$53,"&lt;"&amp;AI139)*IF(AJ139&lt;0.5,Riskregister!$K$10+(Riskregister!$L$10-Riskregister!$K$10)*SQRT(AJ139/2),Riskregister!$L$10-(Riskregister!$L$10-Riskregister!$K$10)*SQRT((1-AJ139)/2)))</f>
        <v>0</v>
      </c>
      <c r="AL139" s="28">
        <f t="shared" ca="1" si="80"/>
        <v>0.71946663381918485</v>
      </c>
      <c r="AM139" s="28">
        <f t="shared" ca="1" si="80"/>
        <v>0.54221806295271924</v>
      </c>
      <c r="AN139" s="28">
        <f>IF(Riskregister!$E$11="",0,COUNTIF(BL$4:BL$53,"&lt;"&amp;AL139)*IF(AM139&lt;0.5,Riskregister!$K$11+(Riskregister!$L$11-Riskregister!$K$11)*SQRT(AM139/2),Riskregister!$L$11-(Riskregister!$L$11-Riskregister!$K$11)*SQRT((1-AM139)/2)))</f>
        <v>0</v>
      </c>
      <c r="AO139" s="28">
        <f t="shared" ca="1" si="81"/>
        <v>0.25379692085188743</v>
      </c>
      <c r="AP139" s="28">
        <f t="shared" ca="1" si="81"/>
        <v>7.5180008296670042E-2</v>
      </c>
      <c r="AQ139" s="28">
        <f>IF(Riskregister!$E$12="",0,COUNTIF(BM$4:BM$53,"&lt;"&amp;AO139)*IF(AP139&lt;0.5,Riskregister!$K$12+(Riskregister!$L$12-Riskregister!$K$12)*SQRT(AP139/2),Riskregister!$L$12-(Riskregister!$L$12-Riskregister!$K$12)*SQRT((1-AP139)/2)))</f>
        <v>0</v>
      </c>
      <c r="AR139" s="28">
        <f t="shared" ca="1" si="82"/>
        <v>6.9803562385281404E-2</v>
      </c>
      <c r="AS139" s="28">
        <f t="shared" ca="1" si="82"/>
        <v>0.74956418672748082</v>
      </c>
      <c r="AT139" s="28">
        <f>IF(Riskregister!$E$13="",0,COUNTIF(BN$4:BN$53,"&lt;"&amp;AR139)*IF(AS139&lt;0.5,Riskregister!$K$13+(Riskregister!$L$13-Riskregister!$K$13)*SQRT(AS139/2),Riskregister!$L$13-(Riskregister!$L$13-Riskregister!$K$13)*SQRT((1-AS139)/2)))</f>
        <v>0</v>
      </c>
      <c r="AU139" s="28">
        <f t="shared" ca="1" si="83"/>
        <v>7.6937349297726665E-2</v>
      </c>
      <c r="AV139" s="28">
        <f t="shared" ca="1" si="83"/>
        <v>0.78975425133868615</v>
      </c>
      <c r="AW139" s="28">
        <f>IF(Riskregister!$E$14="",0,COUNTIF(BO$4:BO$53,"&lt;"&amp;AU139)*IF(AV139&lt;0.5,Riskregister!$K$14+(Riskregister!$L$14-Riskregister!$K$14)*SQRT(AV139/2),Riskregister!$L$14-(Riskregister!$L$14-Riskregister!$K$14)*SQRT((1-AV139)/2)))</f>
        <v>0</v>
      </c>
      <c r="AX139" s="28">
        <f t="shared" ca="1" si="84"/>
        <v>0.69872038946818926</v>
      </c>
      <c r="AY139" s="28">
        <f t="shared" ca="1" si="84"/>
        <v>0.3442808578391009</v>
      </c>
      <c r="AZ139" s="28">
        <f>IF(Riskregister!$E$15="",0,COUNTIF(BP$4:BP$53,"&lt;"&amp;AX139)*IF(AY139&lt;0.5,Riskregister!$K$15+(Riskregister!$L$15-Riskregister!$K$15)*SQRT(AY139/2),Riskregister!$L$15-(Riskregister!$L$15-Riskregister!$K$15)*SQRT((1-AY139)/2)))</f>
        <v>0</v>
      </c>
      <c r="BA139" s="28">
        <f t="shared" ca="1" si="85"/>
        <v>0.85013885330941286</v>
      </c>
      <c r="BB139" s="28">
        <f t="shared" ca="1" si="85"/>
        <v>0.76790885396095288</v>
      </c>
      <c r="BC139" s="28">
        <f>IF(Riskregister!$E$16="",0,COUNTIF(BQ$4:BQ$53,"&lt;"&amp;BA139)*IF(BB139&lt;0.5,Riskregister!$K$16+(Riskregister!$L$16-Riskregister!$K$16)*SQRT(BB139/2),Riskregister!$L$16-(Riskregister!$L$16-Riskregister!$K$16)*SQRT((1-BB139)/2)))</f>
        <v>0</v>
      </c>
      <c r="BD139" s="28">
        <f t="shared" ca="1" si="86"/>
        <v>0</v>
      </c>
    </row>
    <row r="140" spans="20:56" x14ac:dyDescent="0.35">
      <c r="T140" s="28">
        <f t="shared" ca="1" si="74"/>
        <v>6.7390583107811652E-2</v>
      </c>
      <c r="U140" s="28">
        <f t="shared" ca="1" si="74"/>
        <v>0.23411246998509361</v>
      </c>
      <c r="V140" s="28">
        <f ca="1">IF(Riskregister!$E$5="",0,COUNTIF(BF$4:BF$53,"&lt;"&amp;T140)*IF(U140&lt;0.5,Riskregister!$K$5+(Riskregister!$L$5-Riskregister!$K$5)*SQRT(U140/2),Riskregister!$L$5-(Riskregister!$L$5-Riskregister!$K$5)*SQRT((1-U140)/2)))</f>
        <v>0</v>
      </c>
      <c r="W140" s="28">
        <f t="shared" ca="1" si="75"/>
        <v>0.41151491013957053</v>
      </c>
      <c r="X140" s="28">
        <f t="shared" ca="1" si="75"/>
        <v>0.52418489685831249</v>
      </c>
      <c r="Y140" s="28">
        <f ca="1">IF(Riskregister!$E$6="",0,COUNTIF(BG$4:BG$53,"&lt;"&amp;W140)*IF(X140&lt;0.5,Riskregister!$K$6+(Riskregister!$L$6-Riskregister!$K$6)*SQRT(X140/2),Riskregister!$L$6-(Riskregister!$L$6-Riskregister!$K$6)*SQRT((1-X140)/2)))</f>
        <v>0</v>
      </c>
      <c r="Z140" s="28">
        <f t="shared" ca="1" si="76"/>
        <v>0.48351937380325516</v>
      </c>
      <c r="AA140" s="28">
        <f t="shared" ca="1" si="76"/>
        <v>0.86150087042271351</v>
      </c>
      <c r="AB140" s="28">
        <f ca="1">IF(Riskregister!$E$7="",0,COUNTIF(BH$4:BH$53,"&lt;"&amp;Z140)*IF(AA140&lt;0.5,Riskregister!$K$7+(Riskregister!$L$7-Riskregister!$K$7)*SQRT(AA140/2),Riskregister!$L$7-(Riskregister!$L$7-Riskregister!$K$7)*SQRT((1-AA140)/2)))</f>
        <v>0</v>
      </c>
      <c r="AC140" s="28">
        <f t="shared" ca="1" si="77"/>
        <v>0.1546990501612473</v>
      </c>
      <c r="AD140" s="28">
        <f t="shared" ca="1" si="77"/>
        <v>0.1501466128503709</v>
      </c>
      <c r="AE140" s="28">
        <f ca="1">IF(Riskregister!$E$8="",0,COUNTIF(BI$4:BI$53,"&lt;"&amp;AC140)*IF(AD140&lt;0.5,Riskregister!$K$8+(Riskregister!$L$8-Riskregister!$K$8)*SQRT(AD140/2),Riskregister!$L$8-(Riskregister!$L$8-Riskregister!$K$8)*SQRT((1-AD140)/2)))</f>
        <v>0</v>
      </c>
      <c r="AF140" s="28">
        <f t="shared" ca="1" si="78"/>
        <v>0.16506264228768719</v>
      </c>
      <c r="AG140" s="28">
        <f t="shared" ca="1" si="78"/>
        <v>0.98182474514133367</v>
      </c>
      <c r="AH140" s="28">
        <f>IF(Riskregister!$E$9="",0,COUNTIF(BJ$4:BJ$53,"&lt;"&amp;AF140)*IF(AG140&lt;0.5,Riskregister!$K$9+(Riskregister!$L$9-Riskregister!$K$9)*SQRT(AG140/2),Riskregister!$L$9-(Riskregister!$L$9-Riskregister!$K$9)*SQRT((1-AG140)/2)))</f>
        <v>0</v>
      </c>
      <c r="AI140" s="28">
        <f t="shared" ca="1" si="79"/>
        <v>0.27795202863727775</v>
      </c>
      <c r="AJ140" s="28">
        <f t="shared" ca="1" si="79"/>
        <v>0.70681115881825951</v>
      </c>
      <c r="AK140" s="28">
        <f>IF(Riskregister!$E$10="",0,COUNTIF(BK$4:BK$53,"&lt;"&amp;AI140)*IF(AJ140&lt;0.5,Riskregister!$K$10+(Riskregister!$L$10-Riskregister!$K$10)*SQRT(AJ140/2),Riskregister!$L$10-(Riskregister!$L$10-Riskregister!$K$10)*SQRT((1-AJ140)/2)))</f>
        <v>0</v>
      </c>
      <c r="AL140" s="28">
        <f t="shared" ca="1" si="80"/>
        <v>0.38200804799256904</v>
      </c>
      <c r="AM140" s="28">
        <f t="shared" ca="1" si="80"/>
        <v>0.13591952470795776</v>
      </c>
      <c r="AN140" s="28">
        <f>IF(Riskregister!$E$11="",0,COUNTIF(BL$4:BL$53,"&lt;"&amp;AL140)*IF(AM140&lt;0.5,Riskregister!$K$11+(Riskregister!$L$11-Riskregister!$K$11)*SQRT(AM140/2),Riskregister!$L$11-(Riskregister!$L$11-Riskregister!$K$11)*SQRT((1-AM140)/2)))</f>
        <v>0</v>
      </c>
      <c r="AO140" s="28">
        <f t="shared" ca="1" si="81"/>
        <v>0.26019249838492631</v>
      </c>
      <c r="AP140" s="28">
        <f t="shared" ca="1" si="81"/>
        <v>0.12394568461013855</v>
      </c>
      <c r="AQ140" s="28">
        <f>IF(Riskregister!$E$12="",0,COUNTIF(BM$4:BM$53,"&lt;"&amp;AO140)*IF(AP140&lt;0.5,Riskregister!$K$12+(Riskregister!$L$12-Riskregister!$K$12)*SQRT(AP140/2),Riskregister!$L$12-(Riskregister!$L$12-Riskregister!$K$12)*SQRT((1-AP140)/2)))</f>
        <v>0</v>
      </c>
      <c r="AR140" s="28">
        <f t="shared" ca="1" si="82"/>
        <v>0.97920632792572282</v>
      </c>
      <c r="AS140" s="28">
        <f t="shared" ca="1" si="82"/>
        <v>0.83094926255937429</v>
      </c>
      <c r="AT140" s="28">
        <f>IF(Riskregister!$E$13="",0,COUNTIF(BN$4:BN$53,"&lt;"&amp;AR140)*IF(AS140&lt;0.5,Riskregister!$K$13+(Riskregister!$L$13-Riskregister!$K$13)*SQRT(AS140/2),Riskregister!$L$13-(Riskregister!$L$13-Riskregister!$K$13)*SQRT((1-AS140)/2)))</f>
        <v>0</v>
      </c>
      <c r="AU140" s="28">
        <f t="shared" ca="1" si="83"/>
        <v>0.80744334491677383</v>
      </c>
      <c r="AV140" s="28">
        <f t="shared" ca="1" si="83"/>
        <v>0.56382742367558281</v>
      </c>
      <c r="AW140" s="28">
        <f>IF(Riskregister!$E$14="",0,COUNTIF(BO$4:BO$53,"&lt;"&amp;AU140)*IF(AV140&lt;0.5,Riskregister!$K$14+(Riskregister!$L$14-Riskregister!$K$14)*SQRT(AV140/2),Riskregister!$L$14-(Riskregister!$L$14-Riskregister!$K$14)*SQRT((1-AV140)/2)))</f>
        <v>0</v>
      </c>
      <c r="AX140" s="28">
        <f t="shared" ca="1" si="84"/>
        <v>0.49506634648217041</v>
      </c>
      <c r="AY140" s="28">
        <f t="shared" ca="1" si="84"/>
        <v>0.39933874995228524</v>
      </c>
      <c r="AZ140" s="28">
        <f>IF(Riskregister!$E$15="",0,COUNTIF(BP$4:BP$53,"&lt;"&amp;AX140)*IF(AY140&lt;0.5,Riskregister!$K$15+(Riskregister!$L$15-Riskregister!$K$15)*SQRT(AY140/2),Riskregister!$L$15-(Riskregister!$L$15-Riskregister!$K$15)*SQRT((1-AY140)/2)))</f>
        <v>0</v>
      </c>
      <c r="BA140" s="28">
        <f t="shared" ca="1" si="85"/>
        <v>0.84032223521311644</v>
      </c>
      <c r="BB140" s="28">
        <f t="shared" ca="1" si="85"/>
        <v>0.75503933365626663</v>
      </c>
      <c r="BC140" s="28">
        <f>IF(Riskregister!$E$16="",0,COUNTIF(BQ$4:BQ$53,"&lt;"&amp;BA140)*IF(BB140&lt;0.5,Riskregister!$K$16+(Riskregister!$L$16-Riskregister!$K$16)*SQRT(BB140/2),Riskregister!$L$16-(Riskregister!$L$16-Riskregister!$K$16)*SQRT((1-BB140)/2)))</f>
        <v>0</v>
      </c>
      <c r="BD140" s="28">
        <f t="shared" ca="1" si="86"/>
        <v>0</v>
      </c>
    </row>
    <row r="141" spans="20:56" x14ac:dyDescent="0.35">
      <c r="T141" s="28">
        <f t="shared" ca="1" si="74"/>
        <v>8.9336589289848778E-2</v>
      </c>
      <c r="U141" s="28">
        <f t="shared" ca="1" si="74"/>
        <v>9.3386610309348139E-2</v>
      </c>
      <c r="V141" s="28">
        <f ca="1">IF(Riskregister!$E$5="",0,COUNTIF(BF$4:BF$53,"&lt;"&amp;T141)*IF(U141&lt;0.5,Riskregister!$K$5+(Riskregister!$L$5-Riskregister!$K$5)*SQRT(U141/2),Riskregister!$L$5-(Riskregister!$L$5-Riskregister!$K$5)*SQRT((1-U141)/2)))</f>
        <v>0</v>
      </c>
      <c r="W141" s="28">
        <f t="shared" ca="1" si="75"/>
        <v>0.48258421491515902</v>
      </c>
      <c r="X141" s="28">
        <f t="shared" ca="1" si="75"/>
        <v>0.28211582586370598</v>
      </c>
      <c r="Y141" s="28">
        <f ca="1">IF(Riskregister!$E$6="",0,COUNTIF(BG$4:BG$53,"&lt;"&amp;W141)*IF(X141&lt;0.5,Riskregister!$K$6+(Riskregister!$L$6-Riskregister!$K$6)*SQRT(X141/2),Riskregister!$L$6-(Riskregister!$L$6-Riskregister!$K$6)*SQRT((1-X141)/2)))</f>
        <v>0</v>
      </c>
      <c r="Z141" s="28">
        <f t="shared" ca="1" si="76"/>
        <v>0.9933134490718305</v>
      </c>
      <c r="AA141" s="28">
        <f t="shared" ca="1" si="76"/>
        <v>0.65971853198419905</v>
      </c>
      <c r="AB141" s="28">
        <f ca="1">IF(Riskregister!$E$7="",0,COUNTIF(BH$4:BH$53,"&lt;"&amp;Z141)*IF(AA141&lt;0.5,Riskregister!$K$7+(Riskregister!$L$7-Riskregister!$K$7)*SQRT(AA141/2),Riskregister!$L$7-(Riskregister!$L$7-Riskregister!$K$7)*SQRT((1-AA141)/2)))</f>
        <v>511263.16538433963</v>
      </c>
      <c r="AC141" s="28">
        <f t="shared" ca="1" si="77"/>
        <v>0.79927516223509953</v>
      </c>
      <c r="AD141" s="28">
        <f t="shared" ca="1" si="77"/>
        <v>0.84736920619991074</v>
      </c>
      <c r="AE141" s="28">
        <f ca="1">IF(Riskregister!$E$8="",0,COUNTIF(BI$4:BI$53,"&lt;"&amp;AC141)*IF(AD141&lt;0.5,Riskregister!$K$8+(Riskregister!$L$8-Riskregister!$K$8)*SQRT(AD141/2),Riskregister!$L$8-(Riskregister!$L$8-Riskregister!$K$8)*SQRT((1-AD141)/2)))</f>
        <v>0</v>
      </c>
      <c r="AF141" s="28">
        <f t="shared" ca="1" si="78"/>
        <v>0.59374093278946294</v>
      </c>
      <c r="AG141" s="28">
        <f t="shared" ca="1" si="78"/>
        <v>2.6768982662746299E-2</v>
      </c>
      <c r="AH141" s="28">
        <f>IF(Riskregister!$E$9="",0,COUNTIF(BJ$4:BJ$53,"&lt;"&amp;AF141)*IF(AG141&lt;0.5,Riskregister!$K$9+(Riskregister!$L$9-Riskregister!$K$9)*SQRT(AG141/2),Riskregister!$L$9-(Riskregister!$L$9-Riskregister!$K$9)*SQRT((1-AG141)/2)))</f>
        <v>0</v>
      </c>
      <c r="AI141" s="28">
        <f t="shared" ca="1" si="79"/>
        <v>0.47035469466044222</v>
      </c>
      <c r="AJ141" s="28">
        <f t="shared" ca="1" si="79"/>
        <v>0.18015326499560846</v>
      </c>
      <c r="AK141" s="28">
        <f>IF(Riskregister!$E$10="",0,COUNTIF(BK$4:BK$53,"&lt;"&amp;AI141)*IF(AJ141&lt;0.5,Riskregister!$K$10+(Riskregister!$L$10-Riskregister!$K$10)*SQRT(AJ141/2),Riskregister!$L$10-(Riskregister!$L$10-Riskregister!$K$10)*SQRT((1-AJ141)/2)))</f>
        <v>0</v>
      </c>
      <c r="AL141" s="28">
        <f t="shared" ca="1" si="80"/>
        <v>0.45761375814222793</v>
      </c>
      <c r="AM141" s="28">
        <f t="shared" ca="1" si="80"/>
        <v>0.5404733063770516</v>
      </c>
      <c r="AN141" s="28">
        <f>IF(Riskregister!$E$11="",0,COUNTIF(BL$4:BL$53,"&lt;"&amp;AL141)*IF(AM141&lt;0.5,Riskregister!$K$11+(Riskregister!$L$11-Riskregister!$K$11)*SQRT(AM141/2),Riskregister!$L$11-(Riskregister!$L$11-Riskregister!$K$11)*SQRT((1-AM141)/2)))</f>
        <v>0</v>
      </c>
      <c r="AO141" s="28">
        <f t="shared" ca="1" si="81"/>
        <v>0.88942898456475894</v>
      </c>
      <c r="AP141" s="28">
        <f t="shared" ca="1" si="81"/>
        <v>0.20272897380726473</v>
      </c>
      <c r="AQ141" s="28">
        <f>IF(Riskregister!$E$12="",0,COUNTIF(BM$4:BM$53,"&lt;"&amp;AO141)*IF(AP141&lt;0.5,Riskregister!$K$12+(Riskregister!$L$12-Riskregister!$K$12)*SQRT(AP141/2),Riskregister!$L$12-(Riskregister!$L$12-Riskregister!$K$12)*SQRT((1-AP141)/2)))</f>
        <v>0</v>
      </c>
      <c r="AR141" s="28">
        <f t="shared" ca="1" si="82"/>
        <v>0.73547755143691029</v>
      </c>
      <c r="AS141" s="28">
        <f t="shared" ca="1" si="82"/>
        <v>0.3102265981696154</v>
      </c>
      <c r="AT141" s="28">
        <f>IF(Riskregister!$E$13="",0,COUNTIF(BN$4:BN$53,"&lt;"&amp;AR141)*IF(AS141&lt;0.5,Riskregister!$K$13+(Riskregister!$L$13-Riskregister!$K$13)*SQRT(AS141/2),Riskregister!$L$13-(Riskregister!$L$13-Riskregister!$K$13)*SQRT((1-AS141)/2)))</f>
        <v>0</v>
      </c>
      <c r="AU141" s="28">
        <f t="shared" ca="1" si="83"/>
        <v>0.74128229883361418</v>
      </c>
      <c r="AV141" s="28">
        <f t="shared" ca="1" si="83"/>
        <v>0.70677147957087971</v>
      </c>
      <c r="AW141" s="28">
        <f>IF(Riskregister!$E$14="",0,COUNTIF(BO$4:BO$53,"&lt;"&amp;AU141)*IF(AV141&lt;0.5,Riskregister!$K$14+(Riskregister!$L$14-Riskregister!$K$14)*SQRT(AV141/2),Riskregister!$L$14-(Riskregister!$L$14-Riskregister!$K$14)*SQRT((1-AV141)/2)))</f>
        <v>0</v>
      </c>
      <c r="AX141" s="28">
        <f t="shared" ca="1" si="84"/>
        <v>0.72774154782926281</v>
      </c>
      <c r="AY141" s="28">
        <f t="shared" ca="1" si="84"/>
        <v>1.6765811965119393E-2</v>
      </c>
      <c r="AZ141" s="28">
        <f>IF(Riskregister!$E$15="",0,COUNTIF(BP$4:BP$53,"&lt;"&amp;AX141)*IF(AY141&lt;0.5,Riskregister!$K$15+(Riskregister!$L$15-Riskregister!$K$15)*SQRT(AY141/2),Riskregister!$L$15-(Riskregister!$L$15-Riskregister!$K$15)*SQRT((1-AY141)/2)))</f>
        <v>0</v>
      </c>
      <c r="BA141" s="28">
        <f t="shared" ca="1" si="85"/>
        <v>0.26738351713384756</v>
      </c>
      <c r="BB141" s="28">
        <f t="shared" ca="1" si="85"/>
        <v>0.97269401647860243</v>
      </c>
      <c r="BC141" s="28">
        <f>IF(Riskregister!$E$16="",0,COUNTIF(BQ$4:BQ$53,"&lt;"&amp;BA141)*IF(BB141&lt;0.5,Riskregister!$K$16+(Riskregister!$L$16-Riskregister!$K$16)*SQRT(BB141/2),Riskregister!$L$16-(Riskregister!$L$16-Riskregister!$K$16)*SQRT((1-BB141)/2)))</f>
        <v>0</v>
      </c>
      <c r="BD141" s="28">
        <f t="shared" ca="1" si="86"/>
        <v>511263.16538433963</v>
      </c>
    </row>
    <row r="142" spans="20:56" x14ac:dyDescent="0.35">
      <c r="T142" s="28">
        <f t="shared" ca="1" si="74"/>
        <v>0.2590084340599107</v>
      </c>
      <c r="U142" s="28">
        <f t="shared" ca="1" si="74"/>
        <v>0.69032567340496631</v>
      </c>
      <c r="V142" s="28">
        <f ca="1">IF(Riskregister!$E$5="",0,COUNTIF(BF$4:BF$53,"&lt;"&amp;T142)*IF(U142&lt;0.5,Riskregister!$K$5+(Riskregister!$L$5-Riskregister!$K$5)*SQRT(U142/2),Riskregister!$L$5-(Riskregister!$L$5-Riskregister!$K$5)*SQRT((1-U142)/2)))</f>
        <v>0</v>
      </c>
      <c r="W142" s="28">
        <f t="shared" ca="1" si="75"/>
        <v>0.30992527085354893</v>
      </c>
      <c r="X142" s="28">
        <f t="shared" ca="1" si="75"/>
        <v>0.64194065016287183</v>
      </c>
      <c r="Y142" s="28">
        <f ca="1">IF(Riskregister!$E$6="",0,COUNTIF(BG$4:BG$53,"&lt;"&amp;W142)*IF(X142&lt;0.5,Riskregister!$K$6+(Riskregister!$L$6-Riskregister!$K$6)*SQRT(X142/2),Riskregister!$L$6-(Riskregister!$L$6-Riskregister!$K$6)*SQRT((1-X142)/2)))</f>
        <v>0</v>
      </c>
      <c r="Z142" s="28">
        <f t="shared" ca="1" si="76"/>
        <v>0.36417191308143204</v>
      </c>
      <c r="AA142" s="28">
        <f t="shared" ca="1" si="76"/>
        <v>0.36359287768273341</v>
      </c>
      <c r="AB142" s="28">
        <f ca="1">IF(Riskregister!$E$7="",0,COUNTIF(BH$4:BH$53,"&lt;"&amp;Z142)*IF(AA142&lt;0.5,Riskregister!$K$7+(Riskregister!$L$7-Riskregister!$K$7)*SQRT(AA142/2),Riskregister!$L$7-(Riskregister!$L$7-Riskregister!$K$7)*SQRT((1-AA142)/2)))</f>
        <v>0</v>
      </c>
      <c r="AC142" s="28">
        <f t="shared" ca="1" si="77"/>
        <v>4.9983268496200384E-2</v>
      </c>
      <c r="AD142" s="28">
        <f t="shared" ca="1" si="77"/>
        <v>0.2990804497086853</v>
      </c>
      <c r="AE142" s="28">
        <f ca="1">IF(Riskregister!$E$8="",0,COUNTIF(BI$4:BI$53,"&lt;"&amp;AC142)*IF(AD142&lt;0.5,Riskregister!$K$8+(Riskregister!$L$8-Riskregister!$K$8)*SQRT(AD142/2),Riskregister!$L$8-(Riskregister!$L$8-Riskregister!$K$8)*SQRT((1-AD142)/2)))</f>
        <v>0</v>
      </c>
      <c r="AF142" s="28">
        <f t="shared" ca="1" si="78"/>
        <v>0.29058056932996013</v>
      </c>
      <c r="AG142" s="28">
        <f t="shared" ca="1" si="78"/>
        <v>0.22304055364154196</v>
      </c>
      <c r="AH142" s="28">
        <f>IF(Riskregister!$E$9="",0,COUNTIF(BJ$4:BJ$53,"&lt;"&amp;AF142)*IF(AG142&lt;0.5,Riskregister!$K$9+(Riskregister!$L$9-Riskregister!$K$9)*SQRT(AG142/2),Riskregister!$L$9-(Riskregister!$L$9-Riskregister!$K$9)*SQRT((1-AG142)/2)))</f>
        <v>0</v>
      </c>
      <c r="AI142" s="28">
        <f t="shared" ca="1" si="79"/>
        <v>0.93573204416877798</v>
      </c>
      <c r="AJ142" s="28">
        <f t="shared" ca="1" si="79"/>
        <v>0.25758930239997579</v>
      </c>
      <c r="AK142" s="28">
        <f>IF(Riskregister!$E$10="",0,COUNTIF(BK$4:BK$53,"&lt;"&amp;AI142)*IF(AJ142&lt;0.5,Riskregister!$K$10+(Riskregister!$L$10-Riskregister!$K$10)*SQRT(AJ142/2),Riskregister!$L$10-(Riskregister!$L$10-Riskregister!$K$10)*SQRT((1-AJ142)/2)))</f>
        <v>0</v>
      </c>
      <c r="AL142" s="28">
        <f t="shared" ca="1" si="80"/>
        <v>0.13321789770757975</v>
      </c>
      <c r="AM142" s="28">
        <f t="shared" ca="1" si="80"/>
        <v>0.34340189369315821</v>
      </c>
      <c r="AN142" s="28">
        <f>IF(Riskregister!$E$11="",0,COUNTIF(BL$4:BL$53,"&lt;"&amp;AL142)*IF(AM142&lt;0.5,Riskregister!$K$11+(Riskregister!$L$11-Riskregister!$K$11)*SQRT(AM142/2),Riskregister!$L$11-(Riskregister!$L$11-Riskregister!$K$11)*SQRT((1-AM142)/2)))</f>
        <v>0</v>
      </c>
      <c r="AO142" s="28">
        <f t="shared" ca="1" si="81"/>
        <v>0.1566946015023597</v>
      </c>
      <c r="AP142" s="28">
        <f t="shared" ca="1" si="81"/>
        <v>0.20323292564993889</v>
      </c>
      <c r="AQ142" s="28">
        <f>IF(Riskregister!$E$12="",0,COUNTIF(BM$4:BM$53,"&lt;"&amp;AO142)*IF(AP142&lt;0.5,Riskregister!$K$12+(Riskregister!$L$12-Riskregister!$K$12)*SQRT(AP142/2),Riskregister!$L$12-(Riskregister!$L$12-Riskregister!$K$12)*SQRT((1-AP142)/2)))</f>
        <v>0</v>
      </c>
      <c r="AR142" s="28">
        <f t="shared" ca="1" si="82"/>
        <v>0.19519883406015459</v>
      </c>
      <c r="AS142" s="28">
        <f t="shared" ca="1" si="82"/>
        <v>0.47261456118370626</v>
      </c>
      <c r="AT142" s="28">
        <f>IF(Riskregister!$E$13="",0,COUNTIF(BN$4:BN$53,"&lt;"&amp;AR142)*IF(AS142&lt;0.5,Riskregister!$K$13+(Riskregister!$L$13-Riskregister!$K$13)*SQRT(AS142/2),Riskregister!$L$13-(Riskregister!$L$13-Riskregister!$K$13)*SQRT((1-AS142)/2)))</f>
        <v>0</v>
      </c>
      <c r="AU142" s="28">
        <f t="shared" ca="1" si="83"/>
        <v>0.83659987378373113</v>
      </c>
      <c r="AV142" s="28">
        <f t="shared" ca="1" si="83"/>
        <v>0.12629702606636461</v>
      </c>
      <c r="AW142" s="28">
        <f>IF(Riskregister!$E$14="",0,COUNTIF(BO$4:BO$53,"&lt;"&amp;AU142)*IF(AV142&lt;0.5,Riskregister!$K$14+(Riskregister!$L$14-Riskregister!$K$14)*SQRT(AV142/2),Riskregister!$L$14-(Riskregister!$L$14-Riskregister!$K$14)*SQRT((1-AV142)/2)))</f>
        <v>0</v>
      </c>
      <c r="AX142" s="28">
        <f t="shared" ca="1" si="84"/>
        <v>0.48794732235659544</v>
      </c>
      <c r="AY142" s="28">
        <f t="shared" ca="1" si="84"/>
        <v>3.3745861131695976E-2</v>
      </c>
      <c r="AZ142" s="28">
        <f>IF(Riskregister!$E$15="",0,COUNTIF(BP$4:BP$53,"&lt;"&amp;AX142)*IF(AY142&lt;0.5,Riskregister!$K$15+(Riskregister!$L$15-Riskregister!$K$15)*SQRT(AY142/2),Riskregister!$L$15-(Riskregister!$L$15-Riskregister!$K$15)*SQRT((1-AY142)/2)))</f>
        <v>0</v>
      </c>
      <c r="BA142" s="28">
        <f t="shared" ca="1" si="85"/>
        <v>0.52113515834270208</v>
      </c>
      <c r="BB142" s="28">
        <f t="shared" ca="1" si="85"/>
        <v>0.58781784513510993</v>
      </c>
      <c r="BC142" s="28">
        <f>IF(Riskregister!$E$16="",0,COUNTIF(BQ$4:BQ$53,"&lt;"&amp;BA142)*IF(BB142&lt;0.5,Riskregister!$K$16+(Riskregister!$L$16-Riskregister!$K$16)*SQRT(BB142/2),Riskregister!$L$16-(Riskregister!$L$16-Riskregister!$K$16)*SQRT((1-BB142)/2)))</f>
        <v>0</v>
      </c>
      <c r="BD142" s="28">
        <f t="shared" ca="1" si="86"/>
        <v>0</v>
      </c>
    </row>
    <row r="143" spans="20:56" x14ac:dyDescent="0.35">
      <c r="T143" s="28">
        <f t="shared" ca="1" si="74"/>
        <v>0.424231012904841</v>
      </c>
      <c r="U143" s="28">
        <f t="shared" ca="1" si="74"/>
        <v>0.46464547876198636</v>
      </c>
      <c r="V143" s="28">
        <f ca="1">IF(Riskregister!$E$5="",0,COUNTIF(BF$4:BF$53,"&lt;"&amp;T143)*IF(U143&lt;0.5,Riskregister!$K$5+(Riskregister!$L$5-Riskregister!$K$5)*SQRT(U143/2),Riskregister!$L$5-(Riskregister!$L$5-Riskregister!$K$5)*SQRT((1-U143)/2)))</f>
        <v>0</v>
      </c>
      <c r="W143" s="28">
        <f t="shared" ca="1" si="75"/>
        <v>0.64506292727927794</v>
      </c>
      <c r="X143" s="28">
        <f t="shared" ca="1" si="75"/>
        <v>0.70722355027166328</v>
      </c>
      <c r="Y143" s="28">
        <f ca="1">IF(Riskregister!$E$6="",0,COUNTIF(BG$4:BG$53,"&lt;"&amp;W143)*IF(X143&lt;0.5,Riskregister!$K$6+(Riskregister!$L$6-Riskregister!$K$6)*SQRT(X143/2),Riskregister!$L$6-(Riskregister!$L$6-Riskregister!$K$6)*SQRT((1-X143)/2)))</f>
        <v>1311307.1449768732</v>
      </c>
      <c r="Z143" s="28">
        <f t="shared" ca="1" si="76"/>
        <v>0.52043620848337291</v>
      </c>
      <c r="AA143" s="28">
        <f t="shared" ca="1" si="76"/>
        <v>0.32496242017221677</v>
      </c>
      <c r="AB143" s="28">
        <f ca="1">IF(Riskregister!$E$7="",0,COUNTIF(BH$4:BH$53,"&lt;"&amp;Z143)*IF(AA143&lt;0.5,Riskregister!$K$7+(Riskregister!$L$7-Riskregister!$K$7)*SQRT(AA143/2),Riskregister!$L$7-(Riskregister!$L$7-Riskregister!$K$7)*SQRT((1-AA143)/2)))</f>
        <v>0</v>
      </c>
      <c r="AC143" s="28">
        <f t="shared" ca="1" si="77"/>
        <v>0.66628654762674255</v>
      </c>
      <c r="AD143" s="28">
        <f t="shared" ca="1" si="77"/>
        <v>0.97054944505366869</v>
      </c>
      <c r="AE143" s="28">
        <f ca="1">IF(Riskregister!$E$8="",0,COUNTIF(BI$4:BI$53,"&lt;"&amp;AC143)*IF(AD143&lt;0.5,Riskregister!$K$8+(Riskregister!$L$8-Riskregister!$K$8)*SQRT(AD143/2),Riskregister!$L$8-(Riskregister!$L$8-Riskregister!$K$8)*SQRT((1-AD143)/2)))</f>
        <v>0</v>
      </c>
      <c r="AF143" s="28">
        <f t="shared" ca="1" si="78"/>
        <v>0.33152301315537991</v>
      </c>
      <c r="AG143" s="28">
        <f t="shared" ca="1" si="78"/>
        <v>0.60626404355758134</v>
      </c>
      <c r="AH143" s="28">
        <f>IF(Riskregister!$E$9="",0,COUNTIF(BJ$4:BJ$53,"&lt;"&amp;AF143)*IF(AG143&lt;0.5,Riskregister!$K$9+(Riskregister!$L$9-Riskregister!$K$9)*SQRT(AG143/2),Riskregister!$L$9-(Riskregister!$L$9-Riskregister!$K$9)*SQRT((1-AG143)/2)))</f>
        <v>0</v>
      </c>
      <c r="AI143" s="28">
        <f t="shared" ca="1" si="79"/>
        <v>0.53642187569616118</v>
      </c>
      <c r="AJ143" s="28">
        <f t="shared" ca="1" si="79"/>
        <v>0.23159888178415278</v>
      </c>
      <c r="AK143" s="28">
        <f>IF(Riskregister!$E$10="",0,COUNTIF(BK$4:BK$53,"&lt;"&amp;AI143)*IF(AJ143&lt;0.5,Riskregister!$K$10+(Riskregister!$L$10-Riskregister!$K$10)*SQRT(AJ143/2),Riskregister!$L$10-(Riskregister!$L$10-Riskregister!$K$10)*SQRT((1-AJ143)/2)))</f>
        <v>0</v>
      </c>
      <c r="AL143" s="28">
        <f t="shared" ca="1" si="80"/>
        <v>0.4587083452620232</v>
      </c>
      <c r="AM143" s="28">
        <f t="shared" ca="1" si="80"/>
        <v>0.84845431030740104</v>
      </c>
      <c r="AN143" s="28">
        <f>IF(Riskregister!$E$11="",0,COUNTIF(BL$4:BL$53,"&lt;"&amp;AL143)*IF(AM143&lt;0.5,Riskregister!$K$11+(Riskregister!$L$11-Riskregister!$K$11)*SQRT(AM143/2),Riskregister!$L$11-(Riskregister!$L$11-Riskregister!$K$11)*SQRT((1-AM143)/2)))</f>
        <v>0</v>
      </c>
      <c r="AO143" s="28">
        <f t="shared" ca="1" si="81"/>
        <v>0.60969819765073097</v>
      </c>
      <c r="AP143" s="28">
        <f t="shared" ca="1" si="81"/>
        <v>0.34747230604532708</v>
      </c>
      <c r="AQ143" s="28">
        <f>IF(Riskregister!$E$12="",0,COUNTIF(BM$4:BM$53,"&lt;"&amp;AO143)*IF(AP143&lt;0.5,Riskregister!$K$12+(Riskregister!$L$12-Riskregister!$K$12)*SQRT(AP143/2),Riskregister!$L$12-(Riskregister!$L$12-Riskregister!$K$12)*SQRT((1-AP143)/2)))</f>
        <v>0</v>
      </c>
      <c r="AR143" s="28">
        <f t="shared" ca="1" si="82"/>
        <v>0.85770431114352685</v>
      </c>
      <c r="AS143" s="28">
        <f t="shared" ca="1" si="82"/>
        <v>0.69432079793699908</v>
      </c>
      <c r="AT143" s="28">
        <f>IF(Riskregister!$E$13="",0,COUNTIF(BN$4:BN$53,"&lt;"&amp;AR143)*IF(AS143&lt;0.5,Riskregister!$K$13+(Riskregister!$L$13-Riskregister!$K$13)*SQRT(AS143/2),Riskregister!$L$13-(Riskregister!$L$13-Riskregister!$K$13)*SQRT((1-AS143)/2)))</f>
        <v>0</v>
      </c>
      <c r="AU143" s="28">
        <f t="shared" ca="1" si="83"/>
        <v>0.18028058449365447</v>
      </c>
      <c r="AV143" s="28">
        <f t="shared" ca="1" si="83"/>
        <v>0.44588199087941527</v>
      </c>
      <c r="AW143" s="28">
        <f>IF(Riskregister!$E$14="",0,COUNTIF(BO$4:BO$53,"&lt;"&amp;AU143)*IF(AV143&lt;0.5,Riskregister!$K$14+(Riskregister!$L$14-Riskregister!$K$14)*SQRT(AV143/2),Riskregister!$L$14-(Riskregister!$L$14-Riskregister!$K$14)*SQRT((1-AV143)/2)))</f>
        <v>0</v>
      </c>
      <c r="AX143" s="28">
        <f t="shared" ca="1" si="84"/>
        <v>0.85697764614398408</v>
      </c>
      <c r="AY143" s="28">
        <f t="shared" ca="1" si="84"/>
        <v>0.44534349239112414</v>
      </c>
      <c r="AZ143" s="28">
        <f>IF(Riskregister!$E$15="",0,COUNTIF(BP$4:BP$53,"&lt;"&amp;AX143)*IF(AY143&lt;0.5,Riskregister!$K$15+(Riskregister!$L$15-Riskregister!$K$15)*SQRT(AY143/2),Riskregister!$L$15-(Riskregister!$L$15-Riskregister!$K$15)*SQRT((1-AY143)/2)))</f>
        <v>0</v>
      </c>
      <c r="BA143" s="28">
        <f t="shared" ca="1" si="85"/>
        <v>0.87442194826339326</v>
      </c>
      <c r="BB143" s="28">
        <f t="shared" ca="1" si="85"/>
        <v>0.24208068203254762</v>
      </c>
      <c r="BC143" s="28">
        <f>IF(Riskregister!$E$16="",0,COUNTIF(BQ$4:BQ$53,"&lt;"&amp;BA143)*IF(BB143&lt;0.5,Riskregister!$K$16+(Riskregister!$L$16-Riskregister!$K$16)*SQRT(BB143/2),Riskregister!$L$16-(Riskregister!$L$16-Riskregister!$K$16)*SQRT((1-BB143)/2)))</f>
        <v>0</v>
      </c>
      <c r="BD143" s="28">
        <f t="shared" ca="1" si="86"/>
        <v>1311307.1449768732</v>
      </c>
    </row>
    <row r="144" spans="20:56" x14ac:dyDescent="0.35">
      <c r="T144" s="28">
        <f t="shared" ref="T144:U163" ca="1" si="87">RAND()</f>
        <v>0.68545271206106517</v>
      </c>
      <c r="U144" s="28">
        <f t="shared" ca="1" si="87"/>
        <v>0.73870206144471684</v>
      </c>
      <c r="V144" s="28">
        <f ca="1">IF(Riskregister!$E$5="",0,COUNTIF(BF$4:BF$53,"&lt;"&amp;T144)*IF(U144&lt;0.5,Riskregister!$K$5+(Riskregister!$L$5-Riskregister!$K$5)*SQRT(U144/2),Riskregister!$L$5-(Riskregister!$L$5-Riskregister!$K$5)*SQRT((1-U144)/2)))</f>
        <v>437345.71546152735</v>
      </c>
      <c r="W144" s="28">
        <f t="shared" ref="W144:X163" ca="1" si="88">RAND()</f>
        <v>0.98471911393296585</v>
      </c>
      <c r="X144" s="28">
        <f t="shared" ca="1" si="88"/>
        <v>0.84744330552403513</v>
      </c>
      <c r="Y144" s="28">
        <f ca="1">IF(Riskregister!$E$6="",0,COUNTIF(BG$4:BG$53,"&lt;"&amp;W144)*IF(X144&lt;0.5,Riskregister!$K$6+(Riskregister!$L$6-Riskregister!$K$6)*SQRT(X144/2),Riskregister!$L$6-(Riskregister!$L$6-Riskregister!$K$6)*SQRT((1-X144)/2)))</f>
        <v>3005732.7420636583</v>
      </c>
      <c r="Z144" s="28">
        <f t="shared" ref="Z144:AA163" ca="1" si="89">RAND()</f>
        <v>0.17233790979646202</v>
      </c>
      <c r="AA144" s="28">
        <f t="shared" ca="1" si="89"/>
        <v>0.41125794799970661</v>
      </c>
      <c r="AB144" s="28">
        <f ca="1">IF(Riskregister!$E$7="",0,COUNTIF(BH$4:BH$53,"&lt;"&amp;Z144)*IF(AA144&lt;0.5,Riskregister!$K$7+(Riskregister!$L$7-Riskregister!$K$7)*SQRT(AA144/2),Riskregister!$L$7-(Riskregister!$L$7-Riskregister!$K$7)*SQRT((1-AA144)/2)))</f>
        <v>0</v>
      </c>
      <c r="AC144" s="28">
        <f t="shared" ref="AC144:AD163" ca="1" si="90">RAND()</f>
        <v>0.16331446814134942</v>
      </c>
      <c r="AD144" s="28">
        <f t="shared" ca="1" si="90"/>
        <v>8.5489400980628405E-3</v>
      </c>
      <c r="AE144" s="28">
        <f ca="1">IF(Riskregister!$E$8="",0,COUNTIF(BI$4:BI$53,"&lt;"&amp;AC144)*IF(AD144&lt;0.5,Riskregister!$K$8+(Riskregister!$L$8-Riskregister!$K$8)*SQRT(AD144/2),Riskregister!$L$8-(Riskregister!$L$8-Riskregister!$K$8)*SQRT((1-AD144)/2)))</f>
        <v>0</v>
      </c>
      <c r="AF144" s="28">
        <f t="shared" ref="AF144:AG163" ca="1" si="91">RAND()</f>
        <v>0.15049027648549862</v>
      </c>
      <c r="AG144" s="28">
        <f t="shared" ca="1" si="91"/>
        <v>0.34501248819844399</v>
      </c>
      <c r="AH144" s="28">
        <f>IF(Riskregister!$E$9="",0,COUNTIF(BJ$4:BJ$53,"&lt;"&amp;AF144)*IF(AG144&lt;0.5,Riskregister!$K$9+(Riskregister!$L$9-Riskregister!$K$9)*SQRT(AG144/2),Riskregister!$L$9-(Riskregister!$L$9-Riskregister!$K$9)*SQRT((1-AG144)/2)))</f>
        <v>0</v>
      </c>
      <c r="AI144" s="28">
        <f t="shared" ref="AI144:AJ163" ca="1" si="92">RAND()</f>
        <v>0.9500918775458107</v>
      </c>
      <c r="AJ144" s="28">
        <f t="shared" ca="1" si="92"/>
        <v>7.4429856726935473E-2</v>
      </c>
      <c r="AK144" s="28">
        <f>IF(Riskregister!$E$10="",0,COUNTIF(BK$4:BK$53,"&lt;"&amp;AI144)*IF(AJ144&lt;0.5,Riskregister!$K$10+(Riskregister!$L$10-Riskregister!$K$10)*SQRT(AJ144/2),Riskregister!$L$10-(Riskregister!$L$10-Riskregister!$K$10)*SQRT((1-AJ144)/2)))</f>
        <v>0</v>
      </c>
      <c r="AL144" s="28">
        <f t="shared" ref="AL144:AM163" ca="1" si="93">RAND()</f>
        <v>0.34706257489820291</v>
      </c>
      <c r="AM144" s="28">
        <f t="shared" ca="1" si="93"/>
        <v>0.72301818833185938</v>
      </c>
      <c r="AN144" s="28">
        <f>IF(Riskregister!$E$11="",0,COUNTIF(BL$4:BL$53,"&lt;"&amp;AL144)*IF(AM144&lt;0.5,Riskregister!$K$11+(Riskregister!$L$11-Riskregister!$K$11)*SQRT(AM144/2),Riskregister!$L$11-(Riskregister!$L$11-Riskregister!$K$11)*SQRT((1-AM144)/2)))</f>
        <v>0</v>
      </c>
      <c r="AO144" s="28">
        <f t="shared" ref="AO144:AP163" ca="1" si="94">RAND()</f>
        <v>0.63035288874308082</v>
      </c>
      <c r="AP144" s="28">
        <f t="shared" ca="1" si="94"/>
        <v>0.77294611534781954</v>
      </c>
      <c r="AQ144" s="28">
        <f>IF(Riskregister!$E$12="",0,COUNTIF(BM$4:BM$53,"&lt;"&amp;AO144)*IF(AP144&lt;0.5,Riskregister!$K$12+(Riskregister!$L$12-Riskregister!$K$12)*SQRT(AP144/2),Riskregister!$L$12-(Riskregister!$L$12-Riskregister!$K$12)*SQRT((1-AP144)/2)))</f>
        <v>0</v>
      </c>
      <c r="AR144" s="28">
        <f t="shared" ref="AR144:AS163" ca="1" si="95">RAND()</f>
        <v>0.59770527347479119</v>
      </c>
      <c r="AS144" s="28">
        <f t="shared" ca="1" si="95"/>
        <v>9.9928321900650596E-2</v>
      </c>
      <c r="AT144" s="28">
        <f>IF(Riskregister!$E$13="",0,COUNTIF(BN$4:BN$53,"&lt;"&amp;AR144)*IF(AS144&lt;0.5,Riskregister!$K$13+(Riskregister!$L$13-Riskregister!$K$13)*SQRT(AS144/2),Riskregister!$L$13-(Riskregister!$L$13-Riskregister!$K$13)*SQRT((1-AS144)/2)))</f>
        <v>0</v>
      </c>
      <c r="AU144" s="28">
        <f t="shared" ref="AU144:AV163" ca="1" si="96">RAND()</f>
        <v>0.82341442016901767</v>
      </c>
      <c r="AV144" s="28">
        <f t="shared" ca="1" si="96"/>
        <v>0.91830119075946892</v>
      </c>
      <c r="AW144" s="28">
        <f>IF(Riskregister!$E$14="",0,COUNTIF(BO$4:BO$53,"&lt;"&amp;AU144)*IF(AV144&lt;0.5,Riskregister!$K$14+(Riskregister!$L$14-Riskregister!$K$14)*SQRT(AV144/2),Riskregister!$L$14-(Riskregister!$L$14-Riskregister!$K$14)*SQRT((1-AV144)/2)))</f>
        <v>0</v>
      </c>
      <c r="AX144" s="28">
        <f t="shared" ref="AX144:AY163" ca="1" si="97">RAND()</f>
        <v>0.73897082828321559</v>
      </c>
      <c r="AY144" s="28">
        <f t="shared" ca="1" si="97"/>
        <v>0.86755512737126916</v>
      </c>
      <c r="AZ144" s="28">
        <f>IF(Riskregister!$E$15="",0,COUNTIF(BP$4:BP$53,"&lt;"&amp;AX144)*IF(AY144&lt;0.5,Riskregister!$K$15+(Riskregister!$L$15-Riskregister!$K$15)*SQRT(AY144/2),Riskregister!$L$15-(Riskregister!$L$15-Riskregister!$K$15)*SQRT((1-AY144)/2)))</f>
        <v>0</v>
      </c>
      <c r="BA144" s="28">
        <f t="shared" ref="BA144:BB163" ca="1" si="98">RAND()</f>
        <v>0.28041056723123681</v>
      </c>
      <c r="BB144" s="28">
        <f t="shared" ca="1" si="98"/>
        <v>1.3633473332914536E-2</v>
      </c>
      <c r="BC144" s="28">
        <f>IF(Riskregister!$E$16="",0,COUNTIF(BQ$4:BQ$53,"&lt;"&amp;BA144)*IF(BB144&lt;0.5,Riskregister!$K$16+(Riskregister!$L$16-Riskregister!$K$16)*SQRT(BB144/2),Riskregister!$L$16-(Riskregister!$L$16-Riskregister!$K$16)*SQRT((1-BB144)/2)))</f>
        <v>0</v>
      </c>
      <c r="BD144" s="28">
        <f t="shared" ca="1" si="86"/>
        <v>3443078.4575251858</v>
      </c>
    </row>
    <row r="145" spans="20:56" x14ac:dyDescent="0.35">
      <c r="T145" s="28">
        <f t="shared" ca="1" si="87"/>
        <v>0.75654421576235564</v>
      </c>
      <c r="U145" s="28">
        <f t="shared" ca="1" si="87"/>
        <v>8.2375364952317676E-2</v>
      </c>
      <c r="V145" s="28">
        <f ca="1">IF(Riskregister!$E$5="",0,COUNTIF(BF$4:BF$53,"&lt;"&amp;T145)*IF(U145&lt;0.5,Riskregister!$K$5+(Riskregister!$L$5-Riskregister!$K$5)*SQRT(U145/2),Riskregister!$L$5-(Riskregister!$L$5-Riskregister!$K$5)*SQRT((1-U145)/2)))</f>
        <v>241326.36914616812</v>
      </c>
      <c r="W145" s="28">
        <f t="shared" ca="1" si="88"/>
        <v>0.91830175659537827</v>
      </c>
      <c r="X145" s="28">
        <f t="shared" ca="1" si="88"/>
        <v>0.11247814909117804</v>
      </c>
      <c r="Y145" s="28">
        <f ca="1">IF(Riskregister!$E$6="",0,COUNTIF(BG$4:BG$53,"&lt;"&amp;W145)*IF(X145&lt;0.5,Riskregister!$K$6+(Riskregister!$L$6-Riskregister!$K$6)*SQRT(X145/2),Riskregister!$L$6-(Riskregister!$L$6-Riskregister!$K$6)*SQRT((1-X145)/2)))</f>
        <v>1253732.0458497698</v>
      </c>
      <c r="Z145" s="28">
        <f t="shared" ca="1" si="89"/>
        <v>0.89984144109656283</v>
      </c>
      <c r="AA145" s="28">
        <f t="shared" ca="1" si="89"/>
        <v>0.16492471074288617</v>
      </c>
      <c r="AB145" s="28">
        <f ca="1">IF(Riskregister!$E$7="",0,COUNTIF(BH$4:BH$53,"&lt;"&amp;Z145)*IF(AA145&lt;0.5,Riskregister!$K$7+(Riskregister!$L$7-Riskregister!$K$7)*SQRT(AA145/2),Riskregister!$L$7-(Riskregister!$L$7-Riskregister!$K$7)*SQRT((1-AA145)/2)))</f>
        <v>150506.90788697949</v>
      </c>
      <c r="AC145" s="28">
        <f t="shared" ca="1" si="90"/>
        <v>0.98172016243367433</v>
      </c>
      <c r="AD145" s="28">
        <f t="shared" ca="1" si="90"/>
        <v>0.19321263584444526</v>
      </c>
      <c r="AE145" s="28">
        <f ca="1">IF(Riskregister!$E$8="",0,COUNTIF(BI$4:BI$53,"&lt;"&amp;AC145)*IF(AD145&lt;0.5,Riskregister!$K$8+(Riskregister!$L$8-Riskregister!$K$8)*SQRT(AD145/2),Riskregister!$L$8-(Riskregister!$L$8-Riskregister!$K$8)*SQRT((1-AD145)/2)))</f>
        <v>1760833.1742200742</v>
      </c>
      <c r="AF145" s="28">
        <f t="shared" ca="1" si="91"/>
        <v>0.9404691403145653</v>
      </c>
      <c r="AG145" s="28">
        <f t="shared" ca="1" si="91"/>
        <v>0.93085004189612619</v>
      </c>
      <c r="AH145" s="28">
        <f>IF(Riskregister!$E$9="",0,COUNTIF(BJ$4:BJ$53,"&lt;"&amp;AF145)*IF(AG145&lt;0.5,Riskregister!$K$9+(Riskregister!$L$9-Riskregister!$K$9)*SQRT(AG145/2),Riskregister!$L$9-(Riskregister!$L$9-Riskregister!$K$9)*SQRT((1-AG145)/2)))</f>
        <v>0</v>
      </c>
      <c r="AI145" s="28">
        <f t="shared" ca="1" si="92"/>
        <v>0.1876393837062369</v>
      </c>
      <c r="AJ145" s="28">
        <f t="shared" ca="1" si="92"/>
        <v>4.2612161048978914E-2</v>
      </c>
      <c r="AK145" s="28">
        <f>IF(Riskregister!$E$10="",0,COUNTIF(BK$4:BK$53,"&lt;"&amp;AI145)*IF(AJ145&lt;0.5,Riskregister!$K$10+(Riskregister!$L$10-Riskregister!$K$10)*SQRT(AJ145/2),Riskregister!$L$10-(Riskregister!$L$10-Riskregister!$K$10)*SQRT((1-AJ145)/2)))</f>
        <v>0</v>
      </c>
      <c r="AL145" s="28">
        <f t="shared" ca="1" si="93"/>
        <v>0.23786114866383445</v>
      </c>
      <c r="AM145" s="28">
        <f t="shared" ca="1" si="93"/>
        <v>0.36923475128904526</v>
      </c>
      <c r="AN145" s="28">
        <f>IF(Riskregister!$E$11="",0,COUNTIF(BL$4:BL$53,"&lt;"&amp;AL145)*IF(AM145&lt;0.5,Riskregister!$K$11+(Riskregister!$L$11-Riskregister!$K$11)*SQRT(AM145/2),Riskregister!$L$11-(Riskregister!$L$11-Riskregister!$K$11)*SQRT((1-AM145)/2)))</f>
        <v>0</v>
      </c>
      <c r="AO145" s="28">
        <f t="shared" ca="1" si="94"/>
        <v>0.65191882619471109</v>
      </c>
      <c r="AP145" s="28">
        <f t="shared" ca="1" si="94"/>
        <v>0.51329158098692906</v>
      </c>
      <c r="AQ145" s="28">
        <f>IF(Riskregister!$E$12="",0,COUNTIF(BM$4:BM$53,"&lt;"&amp;AO145)*IF(AP145&lt;0.5,Riskregister!$K$12+(Riskregister!$L$12-Riskregister!$K$12)*SQRT(AP145/2),Riskregister!$L$12-(Riskregister!$L$12-Riskregister!$K$12)*SQRT((1-AP145)/2)))</f>
        <v>0</v>
      </c>
      <c r="AR145" s="28">
        <f t="shared" ca="1" si="95"/>
        <v>0.82353717797373283</v>
      </c>
      <c r="AS145" s="28">
        <f t="shared" ca="1" si="95"/>
        <v>5.0788768869050038E-3</v>
      </c>
      <c r="AT145" s="28">
        <f>IF(Riskregister!$E$13="",0,COUNTIF(BN$4:BN$53,"&lt;"&amp;AR145)*IF(AS145&lt;0.5,Riskregister!$K$13+(Riskregister!$L$13-Riskregister!$K$13)*SQRT(AS145/2),Riskregister!$L$13-(Riskregister!$L$13-Riskregister!$K$13)*SQRT((1-AS145)/2)))</f>
        <v>0</v>
      </c>
      <c r="AU145" s="28">
        <f t="shared" ca="1" si="96"/>
        <v>6.1088655429521355E-2</v>
      </c>
      <c r="AV145" s="28">
        <f t="shared" ca="1" si="96"/>
        <v>0.67737675942041142</v>
      </c>
      <c r="AW145" s="28">
        <f>IF(Riskregister!$E$14="",0,COUNTIF(BO$4:BO$53,"&lt;"&amp;AU145)*IF(AV145&lt;0.5,Riskregister!$K$14+(Riskregister!$L$14-Riskregister!$K$14)*SQRT(AV145/2),Riskregister!$L$14-(Riskregister!$L$14-Riskregister!$K$14)*SQRT((1-AV145)/2)))</f>
        <v>0</v>
      </c>
      <c r="AX145" s="28">
        <f t="shared" ca="1" si="97"/>
        <v>5.6354063455438252E-3</v>
      </c>
      <c r="AY145" s="28">
        <f t="shared" ca="1" si="97"/>
        <v>0.79213441793643824</v>
      </c>
      <c r="AZ145" s="28">
        <f>IF(Riskregister!$E$15="",0,COUNTIF(BP$4:BP$53,"&lt;"&amp;AX145)*IF(AY145&lt;0.5,Riskregister!$K$15+(Riskregister!$L$15-Riskregister!$K$15)*SQRT(AY145/2),Riskregister!$L$15-(Riskregister!$L$15-Riskregister!$K$15)*SQRT((1-AY145)/2)))</f>
        <v>0</v>
      </c>
      <c r="BA145" s="28">
        <f t="shared" ca="1" si="98"/>
        <v>0.46800498266351409</v>
      </c>
      <c r="BB145" s="28">
        <f t="shared" ca="1" si="98"/>
        <v>0.91837798498204504</v>
      </c>
      <c r="BC145" s="28">
        <f>IF(Riskregister!$E$16="",0,COUNTIF(BQ$4:BQ$53,"&lt;"&amp;BA145)*IF(BB145&lt;0.5,Riskregister!$K$16+(Riskregister!$L$16-Riskregister!$K$16)*SQRT(BB145/2),Riskregister!$L$16-(Riskregister!$L$16-Riskregister!$K$16)*SQRT((1-BB145)/2)))</f>
        <v>0</v>
      </c>
      <c r="BD145" s="28">
        <f t="shared" ca="1" si="86"/>
        <v>3406398.4971029917</v>
      </c>
    </row>
    <row r="146" spans="20:56" x14ac:dyDescent="0.35">
      <c r="T146" s="28">
        <f t="shared" ca="1" si="87"/>
        <v>0.54102558017105151</v>
      </c>
      <c r="U146" s="28">
        <f t="shared" ca="1" si="87"/>
        <v>0.60010988670536236</v>
      </c>
      <c r="V146" s="28">
        <f ca="1">IF(Riskregister!$E$5="",0,COUNTIF(BF$4:BF$53,"&lt;"&amp;T146)*IF(U146&lt;0.5,Riskregister!$K$5+(Riskregister!$L$5-Riskregister!$K$5)*SQRT(U146/2),Riskregister!$L$5-(Riskregister!$L$5-Riskregister!$K$5)*SQRT((1-U146)/2)))</f>
        <v>0</v>
      </c>
      <c r="W146" s="28">
        <f t="shared" ca="1" si="88"/>
        <v>0.60824030850877941</v>
      </c>
      <c r="X146" s="28">
        <f t="shared" ca="1" si="88"/>
        <v>0.56158528710057942</v>
      </c>
      <c r="Y146" s="28">
        <f ca="1">IF(Riskregister!$E$6="",0,COUNTIF(BG$4:BG$53,"&lt;"&amp;W146)*IF(X146&lt;0.5,Riskregister!$K$6+(Riskregister!$L$6-Riskregister!$K$6)*SQRT(X146/2),Riskregister!$L$6-(Riskregister!$L$6-Riskregister!$K$6)*SQRT((1-X146)/2)))</f>
        <v>1157247.4652087593</v>
      </c>
      <c r="Z146" s="28">
        <f t="shared" ca="1" si="89"/>
        <v>0.47995317500462564</v>
      </c>
      <c r="AA146" s="28">
        <f t="shared" ca="1" si="89"/>
        <v>0.7373888175703841</v>
      </c>
      <c r="AB146" s="28">
        <f ca="1">IF(Riskregister!$E$7="",0,COUNTIF(BH$4:BH$53,"&lt;"&amp;Z146)*IF(AA146&lt;0.5,Riskregister!$K$7+(Riskregister!$L$7-Riskregister!$K$7)*SQRT(AA146/2),Riskregister!$L$7-(Riskregister!$L$7-Riskregister!$K$7)*SQRT((1-AA146)/2)))</f>
        <v>0</v>
      </c>
      <c r="AC146" s="28">
        <f t="shared" ca="1" si="90"/>
        <v>0.7107394890721096</v>
      </c>
      <c r="AD146" s="28">
        <f t="shared" ca="1" si="90"/>
        <v>0.96338391820436808</v>
      </c>
      <c r="AE146" s="28">
        <f ca="1">IF(Riskregister!$E$8="",0,COUNTIF(BI$4:BI$53,"&lt;"&amp;AC146)*IF(AD146&lt;0.5,Riskregister!$K$8+(Riskregister!$L$8-Riskregister!$K$8)*SQRT(AD146/2),Riskregister!$L$8-(Riskregister!$L$8-Riskregister!$K$8)*SQRT((1-AD146)/2)))</f>
        <v>0</v>
      </c>
      <c r="AF146" s="28">
        <f t="shared" ca="1" si="91"/>
        <v>0.70884971523815188</v>
      </c>
      <c r="AG146" s="28">
        <f t="shared" ca="1" si="91"/>
        <v>0.37317502482170839</v>
      </c>
      <c r="AH146" s="28">
        <f>IF(Riskregister!$E$9="",0,COUNTIF(BJ$4:BJ$53,"&lt;"&amp;AF146)*IF(AG146&lt;0.5,Riskregister!$K$9+(Riskregister!$L$9-Riskregister!$K$9)*SQRT(AG146/2),Riskregister!$L$9-(Riskregister!$L$9-Riskregister!$K$9)*SQRT((1-AG146)/2)))</f>
        <v>0</v>
      </c>
      <c r="AI146" s="28">
        <f t="shared" ca="1" si="92"/>
        <v>0.71637326838989657</v>
      </c>
      <c r="AJ146" s="28">
        <f t="shared" ca="1" si="92"/>
        <v>0.84031535638892929</v>
      </c>
      <c r="AK146" s="28">
        <f>IF(Riskregister!$E$10="",0,COUNTIF(BK$4:BK$53,"&lt;"&amp;AI146)*IF(AJ146&lt;0.5,Riskregister!$K$10+(Riskregister!$L$10-Riskregister!$K$10)*SQRT(AJ146/2),Riskregister!$L$10-(Riskregister!$L$10-Riskregister!$K$10)*SQRT((1-AJ146)/2)))</f>
        <v>0</v>
      </c>
      <c r="AL146" s="28">
        <f t="shared" ca="1" si="93"/>
        <v>0.17472544908089427</v>
      </c>
      <c r="AM146" s="28">
        <f t="shared" ca="1" si="93"/>
        <v>0.2785937422659559</v>
      </c>
      <c r="AN146" s="28">
        <f>IF(Riskregister!$E$11="",0,COUNTIF(BL$4:BL$53,"&lt;"&amp;AL146)*IF(AM146&lt;0.5,Riskregister!$K$11+(Riskregister!$L$11-Riskregister!$K$11)*SQRT(AM146/2),Riskregister!$L$11-(Riskregister!$L$11-Riskregister!$K$11)*SQRT((1-AM146)/2)))</f>
        <v>0</v>
      </c>
      <c r="AO146" s="28">
        <f t="shared" ca="1" si="94"/>
        <v>0.2806898892916061</v>
      </c>
      <c r="AP146" s="28">
        <f t="shared" ca="1" si="94"/>
        <v>0.88866682642382455</v>
      </c>
      <c r="AQ146" s="28">
        <f>IF(Riskregister!$E$12="",0,COUNTIF(BM$4:BM$53,"&lt;"&amp;AO146)*IF(AP146&lt;0.5,Riskregister!$K$12+(Riskregister!$L$12-Riskregister!$K$12)*SQRT(AP146/2),Riskregister!$L$12-(Riskregister!$L$12-Riskregister!$K$12)*SQRT((1-AP146)/2)))</f>
        <v>0</v>
      </c>
      <c r="AR146" s="28">
        <f t="shared" ca="1" si="95"/>
        <v>0.85298518983385996</v>
      </c>
      <c r="AS146" s="28">
        <f t="shared" ca="1" si="95"/>
        <v>0.724539314277033</v>
      </c>
      <c r="AT146" s="28">
        <f>IF(Riskregister!$E$13="",0,COUNTIF(BN$4:BN$53,"&lt;"&amp;AR146)*IF(AS146&lt;0.5,Riskregister!$K$13+(Riskregister!$L$13-Riskregister!$K$13)*SQRT(AS146/2),Riskregister!$L$13-(Riskregister!$L$13-Riskregister!$K$13)*SQRT((1-AS146)/2)))</f>
        <v>0</v>
      </c>
      <c r="AU146" s="28">
        <f t="shared" ca="1" si="96"/>
        <v>9.6039231776037015E-2</v>
      </c>
      <c r="AV146" s="28">
        <f t="shared" ca="1" si="96"/>
        <v>0.62150245247212377</v>
      </c>
      <c r="AW146" s="28">
        <f>IF(Riskregister!$E$14="",0,COUNTIF(BO$4:BO$53,"&lt;"&amp;AU146)*IF(AV146&lt;0.5,Riskregister!$K$14+(Riskregister!$L$14-Riskregister!$K$14)*SQRT(AV146/2),Riskregister!$L$14-(Riskregister!$L$14-Riskregister!$K$14)*SQRT((1-AV146)/2)))</f>
        <v>0</v>
      </c>
      <c r="AX146" s="28">
        <f t="shared" ca="1" si="97"/>
        <v>0.36405728716042629</v>
      </c>
      <c r="AY146" s="28">
        <f t="shared" ca="1" si="97"/>
        <v>0.59314890589938485</v>
      </c>
      <c r="AZ146" s="28">
        <f>IF(Riskregister!$E$15="",0,COUNTIF(BP$4:BP$53,"&lt;"&amp;AX146)*IF(AY146&lt;0.5,Riskregister!$K$15+(Riskregister!$L$15-Riskregister!$K$15)*SQRT(AY146/2),Riskregister!$L$15-(Riskregister!$L$15-Riskregister!$K$15)*SQRT((1-AY146)/2)))</f>
        <v>0</v>
      </c>
      <c r="BA146" s="28">
        <f t="shared" ca="1" si="98"/>
        <v>0.70170787122671452</v>
      </c>
      <c r="BB146" s="28">
        <f t="shared" ca="1" si="98"/>
        <v>0.85524086167104996</v>
      </c>
      <c r="BC146" s="28">
        <f>IF(Riskregister!$E$16="",0,COUNTIF(BQ$4:BQ$53,"&lt;"&amp;BA146)*IF(BB146&lt;0.5,Riskregister!$K$16+(Riskregister!$L$16-Riskregister!$K$16)*SQRT(BB146/2),Riskregister!$L$16-(Riskregister!$L$16-Riskregister!$K$16)*SQRT((1-BB146)/2)))</f>
        <v>0</v>
      </c>
      <c r="BD146" s="28">
        <f t="shared" ca="1" si="86"/>
        <v>1157247.4652087593</v>
      </c>
    </row>
    <row r="147" spans="20:56" x14ac:dyDescent="0.35">
      <c r="T147" s="28">
        <f t="shared" ca="1" si="87"/>
        <v>0.21037272178565547</v>
      </c>
      <c r="U147" s="28">
        <f t="shared" ca="1" si="87"/>
        <v>0.93456624925281284</v>
      </c>
      <c r="V147" s="28">
        <f ca="1">IF(Riskregister!$E$5="",0,COUNTIF(BF$4:BF$53,"&lt;"&amp;T147)*IF(U147&lt;0.5,Riskregister!$K$5+(Riskregister!$L$5-Riskregister!$K$5)*SQRT(U147/2),Riskregister!$L$5-(Riskregister!$L$5-Riskregister!$K$5)*SQRT((1-U147)/2)))</f>
        <v>0</v>
      </c>
      <c r="W147" s="28">
        <f t="shared" ca="1" si="88"/>
        <v>0.36755281543246987</v>
      </c>
      <c r="X147" s="28">
        <f t="shared" ca="1" si="88"/>
        <v>0.21122781513320454</v>
      </c>
      <c r="Y147" s="28">
        <f ca="1">IF(Riskregister!$E$6="",0,COUNTIF(BG$4:BG$53,"&lt;"&amp;W147)*IF(X147&lt;0.5,Riskregister!$K$6+(Riskregister!$L$6-Riskregister!$K$6)*SQRT(X147/2),Riskregister!$L$6-(Riskregister!$L$6-Riskregister!$K$6)*SQRT((1-X147)/2)))</f>
        <v>0</v>
      </c>
      <c r="Z147" s="28">
        <f t="shared" ca="1" si="89"/>
        <v>0.21044706303555372</v>
      </c>
      <c r="AA147" s="28">
        <f t="shared" ca="1" si="89"/>
        <v>7.5536150238542876E-2</v>
      </c>
      <c r="AB147" s="28">
        <f ca="1">IF(Riskregister!$E$7="",0,COUNTIF(BH$4:BH$53,"&lt;"&amp;Z147)*IF(AA147&lt;0.5,Riskregister!$K$7+(Riskregister!$L$7-Riskregister!$K$7)*SQRT(AA147/2),Riskregister!$L$7-(Riskregister!$L$7-Riskregister!$K$7)*SQRT((1-AA147)/2)))</f>
        <v>0</v>
      </c>
      <c r="AC147" s="28">
        <f t="shared" ca="1" si="90"/>
        <v>0.22919035760419693</v>
      </c>
      <c r="AD147" s="28">
        <f t="shared" ca="1" si="90"/>
        <v>0.18318118627932711</v>
      </c>
      <c r="AE147" s="28">
        <f ca="1">IF(Riskregister!$E$8="",0,COUNTIF(BI$4:BI$53,"&lt;"&amp;AC147)*IF(AD147&lt;0.5,Riskregister!$K$8+(Riskregister!$L$8-Riskregister!$K$8)*SQRT(AD147/2),Riskregister!$L$8-(Riskregister!$L$8-Riskregister!$K$8)*SQRT((1-AD147)/2)))</f>
        <v>0</v>
      </c>
      <c r="AF147" s="28">
        <f t="shared" ca="1" si="91"/>
        <v>0.39385213029855826</v>
      </c>
      <c r="AG147" s="28">
        <f t="shared" ca="1" si="91"/>
        <v>9.9602534701417E-2</v>
      </c>
      <c r="AH147" s="28">
        <f>IF(Riskregister!$E$9="",0,COUNTIF(BJ$4:BJ$53,"&lt;"&amp;AF147)*IF(AG147&lt;0.5,Riskregister!$K$9+(Riskregister!$L$9-Riskregister!$K$9)*SQRT(AG147/2),Riskregister!$L$9-(Riskregister!$L$9-Riskregister!$K$9)*SQRT((1-AG147)/2)))</f>
        <v>0</v>
      </c>
      <c r="AI147" s="28">
        <f t="shared" ca="1" si="92"/>
        <v>0.60234386564181064</v>
      </c>
      <c r="AJ147" s="28">
        <f t="shared" ca="1" si="92"/>
        <v>0.7594297335440211</v>
      </c>
      <c r="AK147" s="28">
        <f>IF(Riskregister!$E$10="",0,COUNTIF(BK$4:BK$53,"&lt;"&amp;AI147)*IF(AJ147&lt;0.5,Riskregister!$K$10+(Riskregister!$L$10-Riskregister!$K$10)*SQRT(AJ147/2),Riskregister!$L$10-(Riskregister!$L$10-Riskregister!$K$10)*SQRT((1-AJ147)/2)))</f>
        <v>0</v>
      </c>
      <c r="AL147" s="28">
        <f t="shared" ca="1" si="93"/>
        <v>0.86860728024543532</v>
      </c>
      <c r="AM147" s="28">
        <f t="shared" ca="1" si="93"/>
        <v>0.80846609625523291</v>
      </c>
      <c r="AN147" s="28">
        <f>IF(Riskregister!$E$11="",0,COUNTIF(BL$4:BL$53,"&lt;"&amp;AL147)*IF(AM147&lt;0.5,Riskregister!$K$11+(Riskregister!$L$11-Riskregister!$K$11)*SQRT(AM147/2),Riskregister!$L$11-(Riskregister!$L$11-Riskregister!$K$11)*SQRT((1-AM147)/2)))</f>
        <v>0</v>
      </c>
      <c r="AO147" s="28">
        <f t="shared" ca="1" si="94"/>
        <v>0.72305149380226252</v>
      </c>
      <c r="AP147" s="28">
        <f t="shared" ca="1" si="94"/>
        <v>4.0043360483617341E-2</v>
      </c>
      <c r="AQ147" s="28">
        <f>IF(Riskregister!$E$12="",0,COUNTIF(BM$4:BM$53,"&lt;"&amp;AO147)*IF(AP147&lt;0.5,Riskregister!$K$12+(Riskregister!$L$12-Riskregister!$K$12)*SQRT(AP147/2),Riskregister!$L$12-(Riskregister!$L$12-Riskregister!$K$12)*SQRT((1-AP147)/2)))</f>
        <v>0</v>
      </c>
      <c r="AR147" s="28">
        <f t="shared" ca="1" si="95"/>
        <v>0.54355643099340534</v>
      </c>
      <c r="AS147" s="28">
        <f t="shared" ca="1" si="95"/>
        <v>0.69326959955965628</v>
      </c>
      <c r="AT147" s="28">
        <f>IF(Riskregister!$E$13="",0,COUNTIF(BN$4:BN$53,"&lt;"&amp;AR147)*IF(AS147&lt;0.5,Riskregister!$K$13+(Riskregister!$L$13-Riskregister!$K$13)*SQRT(AS147/2),Riskregister!$L$13-(Riskregister!$L$13-Riskregister!$K$13)*SQRT((1-AS147)/2)))</f>
        <v>0</v>
      </c>
      <c r="AU147" s="28">
        <f t="shared" ca="1" si="96"/>
        <v>0.29389097220347893</v>
      </c>
      <c r="AV147" s="28">
        <f t="shared" ca="1" si="96"/>
        <v>0.47996710615501115</v>
      </c>
      <c r="AW147" s="28">
        <f>IF(Riskregister!$E$14="",0,COUNTIF(BO$4:BO$53,"&lt;"&amp;AU147)*IF(AV147&lt;0.5,Riskregister!$K$14+(Riskregister!$L$14-Riskregister!$K$14)*SQRT(AV147/2),Riskregister!$L$14-(Riskregister!$L$14-Riskregister!$K$14)*SQRT((1-AV147)/2)))</f>
        <v>0</v>
      </c>
      <c r="AX147" s="28">
        <f t="shared" ca="1" si="97"/>
        <v>0.9824557889753166</v>
      </c>
      <c r="AY147" s="28">
        <f t="shared" ca="1" si="97"/>
        <v>0.41683925993602622</v>
      </c>
      <c r="AZ147" s="28">
        <f>IF(Riskregister!$E$15="",0,COUNTIF(BP$4:BP$53,"&lt;"&amp;AX147)*IF(AY147&lt;0.5,Riskregister!$K$15+(Riskregister!$L$15-Riskregister!$K$15)*SQRT(AY147/2),Riskregister!$L$15-(Riskregister!$L$15-Riskregister!$K$15)*SQRT((1-AY147)/2)))</f>
        <v>0</v>
      </c>
      <c r="BA147" s="28">
        <f t="shared" ca="1" si="98"/>
        <v>0.61570404989043515</v>
      </c>
      <c r="BB147" s="28">
        <f t="shared" ca="1" si="98"/>
        <v>0.5080026166787629</v>
      </c>
      <c r="BC147" s="28">
        <f>IF(Riskregister!$E$16="",0,COUNTIF(BQ$4:BQ$53,"&lt;"&amp;BA147)*IF(BB147&lt;0.5,Riskregister!$K$16+(Riskregister!$L$16-Riskregister!$K$16)*SQRT(BB147/2),Riskregister!$L$16-(Riskregister!$L$16-Riskregister!$K$16)*SQRT((1-BB147)/2)))</f>
        <v>0</v>
      </c>
      <c r="BD147" s="28">
        <f t="shared" ca="1" si="86"/>
        <v>0</v>
      </c>
    </row>
    <row r="148" spans="20:56" x14ac:dyDescent="0.35">
      <c r="T148" s="28">
        <f t="shared" ca="1" si="87"/>
        <v>0.31413260866415571</v>
      </c>
      <c r="U148" s="28">
        <f t="shared" ca="1" si="87"/>
        <v>0.88710106448002468</v>
      </c>
      <c r="V148" s="28">
        <f ca="1">IF(Riskregister!$E$5="",0,COUNTIF(BF$4:BF$53,"&lt;"&amp;T148)*IF(U148&lt;0.5,Riskregister!$K$5+(Riskregister!$L$5-Riskregister!$K$5)*SQRT(U148/2),Riskregister!$L$5-(Riskregister!$L$5-Riskregister!$K$5)*SQRT((1-U148)/2)))</f>
        <v>0</v>
      </c>
      <c r="W148" s="28">
        <f t="shared" ca="1" si="88"/>
        <v>0.66651538581418779</v>
      </c>
      <c r="X148" s="28">
        <f t="shared" ca="1" si="88"/>
        <v>0.71179383145791431</v>
      </c>
      <c r="Y148" s="28">
        <f ca="1">IF(Riskregister!$E$6="",0,COUNTIF(BG$4:BG$53,"&lt;"&amp;W148)*IF(X148&lt;0.5,Riskregister!$K$6+(Riskregister!$L$6-Riskregister!$K$6)*SQRT(X148/2),Riskregister!$L$6-(Riskregister!$L$6-Riskregister!$K$6)*SQRT((1-X148)/2)))</f>
        <v>1316703.5833269877</v>
      </c>
      <c r="Z148" s="28">
        <f t="shared" ca="1" si="89"/>
        <v>0.70918231416272315</v>
      </c>
      <c r="AA148" s="28">
        <f t="shared" ca="1" si="89"/>
        <v>0.79266742932545609</v>
      </c>
      <c r="AB148" s="28">
        <f ca="1">IF(Riskregister!$E$7="",0,COUNTIF(BH$4:BH$53,"&lt;"&amp;Z148)*IF(AA148&lt;0.5,Riskregister!$K$7+(Riskregister!$L$7-Riskregister!$K$7)*SQRT(AA148/2),Riskregister!$L$7-(Riskregister!$L$7-Riskregister!$K$7)*SQRT((1-AA148)/2)))</f>
        <v>287309.62794534833</v>
      </c>
      <c r="AC148" s="28">
        <f t="shared" ca="1" si="90"/>
        <v>0.65166864410446723</v>
      </c>
      <c r="AD148" s="28">
        <f t="shared" ca="1" si="90"/>
        <v>0.44790110343492873</v>
      </c>
      <c r="AE148" s="28">
        <f ca="1">IF(Riskregister!$E$8="",0,COUNTIF(BI$4:BI$53,"&lt;"&amp;AC148)*IF(AD148&lt;0.5,Riskregister!$K$8+(Riskregister!$L$8-Riskregister!$K$8)*SQRT(AD148/2),Riskregister!$L$8-(Riskregister!$L$8-Riskregister!$K$8)*SQRT((1-AD148)/2)))</f>
        <v>0</v>
      </c>
      <c r="AF148" s="28">
        <f t="shared" ca="1" si="91"/>
        <v>0.95968212085555704</v>
      </c>
      <c r="AG148" s="28">
        <f t="shared" ca="1" si="91"/>
        <v>0.67885264549625723</v>
      </c>
      <c r="AH148" s="28">
        <f>IF(Riskregister!$E$9="",0,COUNTIF(BJ$4:BJ$53,"&lt;"&amp;AF148)*IF(AG148&lt;0.5,Riskregister!$K$9+(Riskregister!$L$9-Riskregister!$K$9)*SQRT(AG148/2),Riskregister!$L$9-(Riskregister!$L$9-Riskregister!$K$9)*SQRT((1-AG148)/2)))</f>
        <v>0</v>
      </c>
      <c r="AI148" s="28">
        <f t="shared" ca="1" si="92"/>
        <v>0.49413454440993931</v>
      </c>
      <c r="AJ148" s="28">
        <f t="shared" ca="1" si="92"/>
        <v>0.37944106938719668</v>
      </c>
      <c r="AK148" s="28">
        <f>IF(Riskregister!$E$10="",0,COUNTIF(BK$4:BK$53,"&lt;"&amp;AI148)*IF(AJ148&lt;0.5,Riskregister!$K$10+(Riskregister!$L$10-Riskregister!$K$10)*SQRT(AJ148/2),Riskregister!$L$10-(Riskregister!$L$10-Riskregister!$K$10)*SQRT((1-AJ148)/2)))</f>
        <v>0</v>
      </c>
      <c r="AL148" s="28">
        <f t="shared" ca="1" si="93"/>
        <v>0.56368252335250446</v>
      </c>
      <c r="AM148" s="28">
        <f t="shared" ca="1" si="93"/>
        <v>0.82179191432270571</v>
      </c>
      <c r="AN148" s="28">
        <f>IF(Riskregister!$E$11="",0,COUNTIF(BL$4:BL$53,"&lt;"&amp;AL148)*IF(AM148&lt;0.5,Riskregister!$K$11+(Riskregister!$L$11-Riskregister!$K$11)*SQRT(AM148/2),Riskregister!$L$11-(Riskregister!$L$11-Riskregister!$K$11)*SQRT((1-AM148)/2)))</f>
        <v>0</v>
      </c>
      <c r="AO148" s="28">
        <f t="shared" ca="1" si="94"/>
        <v>0.19375223965949118</v>
      </c>
      <c r="AP148" s="28">
        <f t="shared" ca="1" si="94"/>
        <v>0.68177552484702575</v>
      </c>
      <c r="AQ148" s="28">
        <f>IF(Riskregister!$E$12="",0,COUNTIF(BM$4:BM$53,"&lt;"&amp;AO148)*IF(AP148&lt;0.5,Riskregister!$K$12+(Riskregister!$L$12-Riskregister!$K$12)*SQRT(AP148/2),Riskregister!$L$12-(Riskregister!$L$12-Riskregister!$K$12)*SQRT((1-AP148)/2)))</f>
        <v>0</v>
      </c>
      <c r="AR148" s="28">
        <f t="shared" ca="1" si="95"/>
        <v>0.80944892830908943</v>
      </c>
      <c r="AS148" s="28">
        <f t="shared" ca="1" si="95"/>
        <v>0.96683103918026192</v>
      </c>
      <c r="AT148" s="28">
        <f>IF(Riskregister!$E$13="",0,COUNTIF(BN$4:BN$53,"&lt;"&amp;AR148)*IF(AS148&lt;0.5,Riskregister!$K$13+(Riskregister!$L$13-Riskregister!$K$13)*SQRT(AS148/2),Riskregister!$L$13-(Riskregister!$L$13-Riskregister!$K$13)*SQRT((1-AS148)/2)))</f>
        <v>0</v>
      </c>
      <c r="AU148" s="28">
        <f t="shared" ca="1" si="96"/>
        <v>0.45155731180233705</v>
      </c>
      <c r="AV148" s="28">
        <f t="shared" ca="1" si="96"/>
        <v>0.93426737601559207</v>
      </c>
      <c r="AW148" s="28">
        <f>IF(Riskregister!$E$14="",0,COUNTIF(BO$4:BO$53,"&lt;"&amp;AU148)*IF(AV148&lt;0.5,Riskregister!$K$14+(Riskregister!$L$14-Riskregister!$K$14)*SQRT(AV148/2),Riskregister!$L$14-(Riskregister!$L$14-Riskregister!$K$14)*SQRT((1-AV148)/2)))</f>
        <v>0</v>
      </c>
      <c r="AX148" s="28">
        <f t="shared" ca="1" si="97"/>
        <v>0.20158229344004486</v>
      </c>
      <c r="AY148" s="28">
        <f t="shared" ca="1" si="97"/>
        <v>0.5286302100654322</v>
      </c>
      <c r="AZ148" s="28">
        <f>IF(Riskregister!$E$15="",0,COUNTIF(BP$4:BP$53,"&lt;"&amp;AX148)*IF(AY148&lt;0.5,Riskregister!$K$15+(Riskregister!$L$15-Riskregister!$K$15)*SQRT(AY148/2),Riskregister!$L$15-(Riskregister!$L$15-Riskregister!$K$15)*SQRT((1-AY148)/2)))</f>
        <v>0</v>
      </c>
      <c r="BA148" s="28">
        <f t="shared" ca="1" si="98"/>
        <v>0.76991588605367178</v>
      </c>
      <c r="BB148" s="28">
        <f t="shared" ca="1" si="98"/>
        <v>0.24153927614477766</v>
      </c>
      <c r="BC148" s="28">
        <f>IF(Riskregister!$E$16="",0,COUNTIF(BQ$4:BQ$53,"&lt;"&amp;BA148)*IF(BB148&lt;0.5,Riskregister!$K$16+(Riskregister!$L$16-Riskregister!$K$16)*SQRT(BB148/2),Riskregister!$L$16-(Riskregister!$L$16-Riskregister!$K$16)*SQRT((1-BB148)/2)))</f>
        <v>0</v>
      </c>
      <c r="BD148" s="28">
        <f t="shared" ca="1" si="86"/>
        <v>1604013.2112723361</v>
      </c>
    </row>
    <row r="149" spans="20:56" x14ac:dyDescent="0.35">
      <c r="T149" s="28">
        <f t="shared" ca="1" si="87"/>
        <v>0.79573690542835085</v>
      </c>
      <c r="U149" s="28">
        <f t="shared" ca="1" si="87"/>
        <v>0.85022116493700095</v>
      </c>
      <c r="V149" s="28">
        <f ca="1">IF(Riskregister!$E$5="",0,COUNTIF(BF$4:BF$53,"&lt;"&amp;T149)*IF(U149&lt;0.5,Riskregister!$K$5+(Riskregister!$L$5-Riskregister!$K$5)*SQRT(U149/2),Riskregister!$L$5-(Riskregister!$L$5-Riskregister!$K$5)*SQRT((1-U149)/2)))</f>
        <v>476853.31084382068</v>
      </c>
      <c r="W149" s="28">
        <f t="shared" ca="1" si="88"/>
        <v>0.21137002696559903</v>
      </c>
      <c r="X149" s="28">
        <f t="shared" ca="1" si="88"/>
        <v>0.54899296439946288</v>
      </c>
      <c r="Y149" s="28">
        <f ca="1">IF(Riskregister!$E$6="",0,COUNTIF(BG$4:BG$53,"&lt;"&amp;W149)*IF(X149&lt;0.5,Riskregister!$K$6+(Riskregister!$L$6-Riskregister!$K$6)*SQRT(X149/2),Riskregister!$L$6-(Riskregister!$L$6-Riskregister!$K$6)*SQRT((1-X149)/2)))</f>
        <v>0</v>
      </c>
      <c r="Z149" s="28">
        <f t="shared" ca="1" si="89"/>
        <v>1.8863170294067033E-2</v>
      </c>
      <c r="AA149" s="28">
        <f t="shared" ca="1" si="89"/>
        <v>0.64111484124667439</v>
      </c>
      <c r="AB149" s="28">
        <f ca="1">IF(Riskregister!$E$7="",0,COUNTIF(BH$4:BH$53,"&lt;"&amp;Z149)*IF(AA149&lt;0.5,Riskregister!$K$7+(Riskregister!$L$7-Riskregister!$K$7)*SQRT(AA149/2),Riskregister!$L$7-(Riskregister!$L$7-Riskregister!$K$7)*SQRT((1-AA149)/2)))</f>
        <v>0</v>
      </c>
      <c r="AC149" s="28">
        <f t="shared" ca="1" si="90"/>
        <v>0.79719071071014036</v>
      </c>
      <c r="AD149" s="28">
        <f t="shared" ca="1" si="90"/>
        <v>0.76358588630712121</v>
      </c>
      <c r="AE149" s="28">
        <f ca="1">IF(Riskregister!$E$8="",0,COUNTIF(BI$4:BI$53,"&lt;"&amp;AC149)*IF(AD149&lt;0.5,Riskregister!$K$8+(Riskregister!$L$8-Riskregister!$K$8)*SQRT(AD149/2),Riskregister!$L$8-(Riskregister!$L$8-Riskregister!$K$8)*SQRT((1-AD149)/2)))</f>
        <v>0</v>
      </c>
      <c r="AF149" s="28">
        <f t="shared" ca="1" si="91"/>
        <v>0.99921803709792989</v>
      </c>
      <c r="AG149" s="28">
        <f t="shared" ca="1" si="91"/>
        <v>0.69645575418765882</v>
      </c>
      <c r="AH149" s="28">
        <f>IF(Riskregister!$E$9="",0,COUNTIF(BJ$4:BJ$53,"&lt;"&amp;AF149)*IF(AG149&lt;0.5,Riskregister!$K$9+(Riskregister!$L$9-Riskregister!$K$9)*SQRT(AG149/2),Riskregister!$L$9-(Riskregister!$L$9-Riskregister!$K$9)*SQRT((1-AG149)/2)))</f>
        <v>0</v>
      </c>
      <c r="AI149" s="28">
        <f t="shared" ca="1" si="92"/>
        <v>0.84055106213920205</v>
      </c>
      <c r="AJ149" s="28">
        <f t="shared" ca="1" si="92"/>
        <v>0.86209542960431107</v>
      </c>
      <c r="AK149" s="28">
        <f>IF(Riskregister!$E$10="",0,COUNTIF(BK$4:BK$53,"&lt;"&amp;AI149)*IF(AJ149&lt;0.5,Riskregister!$K$10+(Riskregister!$L$10-Riskregister!$K$10)*SQRT(AJ149/2),Riskregister!$L$10-(Riskregister!$L$10-Riskregister!$K$10)*SQRT((1-AJ149)/2)))</f>
        <v>0</v>
      </c>
      <c r="AL149" s="28">
        <f t="shared" ca="1" si="93"/>
        <v>0.80713339058944411</v>
      </c>
      <c r="AM149" s="28">
        <f t="shared" ca="1" si="93"/>
        <v>0.74505360761794981</v>
      </c>
      <c r="AN149" s="28">
        <f>IF(Riskregister!$E$11="",0,COUNTIF(BL$4:BL$53,"&lt;"&amp;AL149)*IF(AM149&lt;0.5,Riskregister!$K$11+(Riskregister!$L$11-Riskregister!$K$11)*SQRT(AM149/2),Riskregister!$L$11-(Riskregister!$L$11-Riskregister!$K$11)*SQRT((1-AM149)/2)))</f>
        <v>0</v>
      </c>
      <c r="AO149" s="28">
        <f t="shared" ca="1" si="94"/>
        <v>0.6459699264649138</v>
      </c>
      <c r="AP149" s="28">
        <f t="shared" ca="1" si="94"/>
        <v>0.22366454355923127</v>
      </c>
      <c r="AQ149" s="28">
        <f>IF(Riskregister!$E$12="",0,COUNTIF(BM$4:BM$53,"&lt;"&amp;AO149)*IF(AP149&lt;0.5,Riskregister!$K$12+(Riskregister!$L$12-Riskregister!$K$12)*SQRT(AP149/2),Riskregister!$L$12-(Riskregister!$L$12-Riskregister!$K$12)*SQRT((1-AP149)/2)))</f>
        <v>0</v>
      </c>
      <c r="AR149" s="28">
        <f t="shared" ca="1" si="95"/>
        <v>0.53259097026854418</v>
      </c>
      <c r="AS149" s="28">
        <f t="shared" ca="1" si="95"/>
        <v>0.29682839512023784</v>
      </c>
      <c r="AT149" s="28">
        <f>IF(Riskregister!$E$13="",0,COUNTIF(BN$4:BN$53,"&lt;"&amp;AR149)*IF(AS149&lt;0.5,Riskregister!$K$13+(Riskregister!$L$13-Riskregister!$K$13)*SQRT(AS149/2),Riskregister!$L$13-(Riskregister!$L$13-Riskregister!$K$13)*SQRT((1-AS149)/2)))</f>
        <v>0</v>
      </c>
      <c r="AU149" s="28">
        <f t="shared" ca="1" si="96"/>
        <v>0.36098732127792921</v>
      </c>
      <c r="AV149" s="28">
        <f t="shared" ca="1" si="96"/>
        <v>0.39468563228768327</v>
      </c>
      <c r="AW149" s="28">
        <f>IF(Riskregister!$E$14="",0,COUNTIF(BO$4:BO$53,"&lt;"&amp;AU149)*IF(AV149&lt;0.5,Riskregister!$K$14+(Riskregister!$L$14-Riskregister!$K$14)*SQRT(AV149/2),Riskregister!$L$14-(Riskregister!$L$14-Riskregister!$K$14)*SQRT((1-AV149)/2)))</f>
        <v>0</v>
      </c>
      <c r="AX149" s="28">
        <f t="shared" ca="1" si="97"/>
        <v>0.79991575739435272</v>
      </c>
      <c r="AY149" s="28">
        <f t="shared" ca="1" si="97"/>
        <v>0.43782755719006905</v>
      </c>
      <c r="AZ149" s="28">
        <f>IF(Riskregister!$E$15="",0,COUNTIF(BP$4:BP$53,"&lt;"&amp;AX149)*IF(AY149&lt;0.5,Riskregister!$K$15+(Riskregister!$L$15-Riskregister!$K$15)*SQRT(AY149/2),Riskregister!$L$15-(Riskregister!$L$15-Riskregister!$K$15)*SQRT((1-AY149)/2)))</f>
        <v>0</v>
      </c>
      <c r="BA149" s="28">
        <f t="shared" ca="1" si="98"/>
        <v>0.55220830622514117</v>
      </c>
      <c r="BB149" s="28">
        <f t="shared" ca="1" si="98"/>
        <v>0.11495090576781153</v>
      </c>
      <c r="BC149" s="28">
        <f>IF(Riskregister!$E$16="",0,COUNTIF(BQ$4:BQ$53,"&lt;"&amp;BA149)*IF(BB149&lt;0.5,Riskregister!$K$16+(Riskregister!$L$16-Riskregister!$K$16)*SQRT(BB149/2),Riskregister!$L$16-(Riskregister!$L$16-Riskregister!$K$16)*SQRT((1-BB149)/2)))</f>
        <v>0</v>
      </c>
      <c r="BD149" s="28">
        <f t="shared" ca="1" si="86"/>
        <v>476853.31084382068</v>
      </c>
    </row>
    <row r="150" spans="20:56" x14ac:dyDescent="0.35">
      <c r="T150" s="28">
        <f t="shared" ca="1" si="87"/>
        <v>0.30785098629866225</v>
      </c>
      <c r="U150" s="28">
        <f t="shared" ca="1" si="87"/>
        <v>6.6006899504364114E-2</v>
      </c>
      <c r="V150" s="28">
        <f ca="1">IF(Riskregister!$E$5="",0,COUNTIF(BF$4:BF$53,"&lt;"&amp;T150)*IF(U150&lt;0.5,Riskregister!$K$5+(Riskregister!$L$5-Riskregister!$K$5)*SQRT(U150/2),Riskregister!$L$5-(Riskregister!$L$5-Riskregister!$K$5)*SQRT((1-U150)/2)))</f>
        <v>0</v>
      </c>
      <c r="W150" s="28">
        <f t="shared" ca="1" si="88"/>
        <v>0.45138870293981936</v>
      </c>
      <c r="X150" s="28">
        <f t="shared" ca="1" si="88"/>
        <v>0.82765534716017319</v>
      </c>
      <c r="Y150" s="28">
        <f ca="1">IF(Riskregister!$E$6="",0,COUNTIF(BG$4:BG$53,"&lt;"&amp;W150)*IF(X150&lt;0.5,Riskregister!$K$6+(Riskregister!$L$6-Riskregister!$K$6)*SQRT(X150/2),Riskregister!$L$6-(Riskregister!$L$6-Riskregister!$K$6)*SQRT((1-X150)/2)))</f>
        <v>0</v>
      </c>
      <c r="Z150" s="28">
        <f t="shared" ca="1" si="89"/>
        <v>0.39879919672453534</v>
      </c>
      <c r="AA150" s="28">
        <f t="shared" ca="1" si="89"/>
        <v>0.22834440713810711</v>
      </c>
      <c r="AB150" s="28">
        <f ca="1">IF(Riskregister!$E$7="",0,COUNTIF(BH$4:BH$53,"&lt;"&amp;Z150)*IF(AA150&lt;0.5,Riskregister!$K$7+(Riskregister!$L$7-Riskregister!$K$7)*SQRT(AA150/2),Riskregister!$L$7-(Riskregister!$L$7-Riskregister!$K$7)*SQRT((1-AA150)/2)))</f>
        <v>0</v>
      </c>
      <c r="AC150" s="28">
        <f t="shared" ca="1" si="90"/>
        <v>0.94810567309574134</v>
      </c>
      <c r="AD150" s="28">
        <f t="shared" ca="1" si="90"/>
        <v>0.4360955291413231</v>
      </c>
      <c r="AE150" s="28">
        <f ca="1">IF(Riskregister!$E$8="",0,COUNTIF(BI$4:BI$53,"&lt;"&amp;AC150)*IF(AD150&lt;0.5,Riskregister!$K$8+(Riskregister!$L$8-Riskregister!$K$8)*SQRT(AD150/2),Riskregister!$L$8-(Riskregister!$L$8-Riskregister!$K$8)*SQRT((1-AD150)/2)))</f>
        <v>0</v>
      </c>
      <c r="AF150" s="28">
        <f t="shared" ca="1" si="91"/>
        <v>0.92889316542223199</v>
      </c>
      <c r="AG150" s="28">
        <f t="shared" ca="1" si="91"/>
        <v>0.4241762091803537</v>
      </c>
      <c r="AH150" s="28">
        <f>IF(Riskregister!$E$9="",0,COUNTIF(BJ$4:BJ$53,"&lt;"&amp;AF150)*IF(AG150&lt;0.5,Riskregister!$K$9+(Riskregister!$L$9-Riskregister!$K$9)*SQRT(AG150/2),Riskregister!$L$9-(Riskregister!$L$9-Riskregister!$K$9)*SQRT((1-AG150)/2)))</f>
        <v>0</v>
      </c>
      <c r="AI150" s="28">
        <f t="shared" ca="1" si="92"/>
        <v>0.69480043144847048</v>
      </c>
      <c r="AJ150" s="28">
        <f t="shared" ca="1" si="92"/>
        <v>0.16201534988352906</v>
      </c>
      <c r="AK150" s="28">
        <f>IF(Riskregister!$E$10="",0,COUNTIF(BK$4:BK$53,"&lt;"&amp;AI150)*IF(AJ150&lt;0.5,Riskregister!$K$10+(Riskregister!$L$10-Riskregister!$K$10)*SQRT(AJ150/2),Riskregister!$L$10-(Riskregister!$L$10-Riskregister!$K$10)*SQRT((1-AJ150)/2)))</f>
        <v>0</v>
      </c>
      <c r="AL150" s="28">
        <f t="shared" ca="1" si="93"/>
        <v>0.88271758669638878</v>
      </c>
      <c r="AM150" s="28">
        <f t="shared" ca="1" si="93"/>
        <v>0.6264233349855084</v>
      </c>
      <c r="AN150" s="28">
        <f>IF(Riskregister!$E$11="",0,COUNTIF(BL$4:BL$53,"&lt;"&amp;AL150)*IF(AM150&lt;0.5,Riskregister!$K$11+(Riskregister!$L$11-Riskregister!$K$11)*SQRT(AM150/2),Riskregister!$L$11-(Riskregister!$L$11-Riskregister!$K$11)*SQRT((1-AM150)/2)))</f>
        <v>0</v>
      </c>
      <c r="AO150" s="28">
        <f t="shared" ca="1" si="94"/>
        <v>0.77837192323491844</v>
      </c>
      <c r="AP150" s="28">
        <f t="shared" ca="1" si="94"/>
        <v>6.0794473386893699E-2</v>
      </c>
      <c r="AQ150" s="28">
        <f>IF(Riskregister!$E$12="",0,COUNTIF(BM$4:BM$53,"&lt;"&amp;AO150)*IF(AP150&lt;0.5,Riskregister!$K$12+(Riskregister!$L$12-Riskregister!$K$12)*SQRT(AP150/2),Riskregister!$L$12-(Riskregister!$L$12-Riskregister!$K$12)*SQRT((1-AP150)/2)))</f>
        <v>0</v>
      </c>
      <c r="AR150" s="28">
        <f t="shared" ca="1" si="95"/>
        <v>0.97681488607721134</v>
      </c>
      <c r="AS150" s="28">
        <f t="shared" ca="1" si="95"/>
        <v>0.76236552879679143</v>
      </c>
      <c r="AT150" s="28">
        <f>IF(Riskregister!$E$13="",0,COUNTIF(BN$4:BN$53,"&lt;"&amp;AR150)*IF(AS150&lt;0.5,Riskregister!$K$13+(Riskregister!$L$13-Riskregister!$K$13)*SQRT(AS150/2),Riskregister!$L$13-(Riskregister!$L$13-Riskregister!$K$13)*SQRT((1-AS150)/2)))</f>
        <v>0</v>
      </c>
      <c r="AU150" s="28">
        <f t="shared" ca="1" si="96"/>
        <v>0.50024773070624373</v>
      </c>
      <c r="AV150" s="28">
        <f t="shared" ca="1" si="96"/>
        <v>0.12549717370677138</v>
      </c>
      <c r="AW150" s="28">
        <f>IF(Riskregister!$E$14="",0,COUNTIF(BO$4:BO$53,"&lt;"&amp;AU150)*IF(AV150&lt;0.5,Riskregister!$K$14+(Riskregister!$L$14-Riskregister!$K$14)*SQRT(AV150/2),Riskregister!$L$14-(Riskregister!$L$14-Riskregister!$K$14)*SQRT((1-AV150)/2)))</f>
        <v>0</v>
      </c>
      <c r="AX150" s="28">
        <f t="shared" ca="1" si="97"/>
        <v>0.84479422102398993</v>
      </c>
      <c r="AY150" s="28">
        <f t="shared" ca="1" si="97"/>
        <v>0.56254578090371266</v>
      </c>
      <c r="AZ150" s="28">
        <f>IF(Riskregister!$E$15="",0,COUNTIF(BP$4:BP$53,"&lt;"&amp;AX150)*IF(AY150&lt;0.5,Riskregister!$K$15+(Riskregister!$L$15-Riskregister!$K$15)*SQRT(AY150/2),Riskregister!$L$15-(Riskregister!$L$15-Riskregister!$K$15)*SQRT((1-AY150)/2)))</f>
        <v>0</v>
      </c>
      <c r="BA150" s="28">
        <f t="shared" ca="1" si="98"/>
        <v>0.40088553498690072</v>
      </c>
      <c r="BB150" s="28">
        <f t="shared" ca="1" si="98"/>
        <v>3.3153253115206782E-3</v>
      </c>
      <c r="BC150" s="28">
        <f>IF(Riskregister!$E$16="",0,COUNTIF(BQ$4:BQ$53,"&lt;"&amp;BA150)*IF(BB150&lt;0.5,Riskregister!$K$16+(Riskregister!$L$16-Riskregister!$K$16)*SQRT(BB150/2),Riskregister!$L$16-(Riskregister!$L$16-Riskregister!$K$16)*SQRT((1-BB150)/2)))</f>
        <v>0</v>
      </c>
      <c r="BD150" s="28">
        <f t="shared" ca="1" si="86"/>
        <v>0</v>
      </c>
    </row>
    <row r="151" spans="20:56" x14ac:dyDescent="0.35">
      <c r="T151" s="28">
        <f t="shared" ca="1" si="87"/>
        <v>0.25289557379790273</v>
      </c>
      <c r="U151" s="28">
        <f t="shared" ca="1" si="87"/>
        <v>8.1609453976948076E-2</v>
      </c>
      <c r="V151" s="28">
        <f ca="1">IF(Riskregister!$E$5="",0,COUNTIF(BF$4:BF$53,"&lt;"&amp;T151)*IF(U151&lt;0.5,Riskregister!$K$5+(Riskregister!$L$5-Riskregister!$K$5)*SQRT(U151/2),Riskregister!$L$5-(Riskregister!$L$5-Riskregister!$K$5)*SQRT((1-U151)/2)))</f>
        <v>0</v>
      </c>
      <c r="W151" s="28">
        <f t="shared" ca="1" si="88"/>
        <v>0.44192236508530247</v>
      </c>
      <c r="X151" s="28">
        <f t="shared" ca="1" si="88"/>
        <v>0.72381853557465992</v>
      </c>
      <c r="Y151" s="28">
        <f ca="1">IF(Riskregister!$E$6="",0,COUNTIF(BG$4:BG$53,"&lt;"&amp;W151)*IF(X151&lt;0.5,Riskregister!$K$6+(Riskregister!$L$6-Riskregister!$K$6)*SQRT(X151/2),Riskregister!$L$6-(Riskregister!$L$6-Riskregister!$K$6)*SQRT((1-X151)/2)))</f>
        <v>0</v>
      </c>
      <c r="Z151" s="28">
        <f t="shared" ca="1" si="89"/>
        <v>0.49685219260917746</v>
      </c>
      <c r="AA151" s="28">
        <f t="shared" ca="1" si="89"/>
        <v>0.4177521605583373</v>
      </c>
      <c r="AB151" s="28">
        <f ca="1">IF(Riskregister!$E$7="",0,COUNTIF(BH$4:BH$53,"&lt;"&amp;Z151)*IF(AA151&lt;0.5,Riskregister!$K$7+(Riskregister!$L$7-Riskregister!$K$7)*SQRT(AA151/2),Riskregister!$L$7-(Riskregister!$L$7-Riskregister!$K$7)*SQRT((1-AA151)/2)))</f>
        <v>0</v>
      </c>
      <c r="AC151" s="28">
        <f t="shared" ca="1" si="90"/>
        <v>0.84900432973227868</v>
      </c>
      <c r="AD151" s="28">
        <f t="shared" ca="1" si="90"/>
        <v>8.1011798160375181E-2</v>
      </c>
      <c r="AE151" s="28">
        <f ca="1">IF(Riskregister!$E$8="",0,COUNTIF(BI$4:BI$53,"&lt;"&amp;AC151)*IF(AD151&lt;0.5,Riskregister!$K$8+(Riskregister!$L$8-Riskregister!$K$8)*SQRT(AD151/2),Riskregister!$L$8-(Riskregister!$L$8-Riskregister!$K$8)*SQRT((1-AD151)/2)))</f>
        <v>0</v>
      </c>
      <c r="AF151" s="28">
        <f t="shared" ca="1" si="91"/>
        <v>0.41703164654605052</v>
      </c>
      <c r="AG151" s="28">
        <f t="shared" ca="1" si="91"/>
        <v>0.1178337368934953</v>
      </c>
      <c r="AH151" s="28">
        <f>IF(Riskregister!$E$9="",0,COUNTIF(BJ$4:BJ$53,"&lt;"&amp;AF151)*IF(AG151&lt;0.5,Riskregister!$K$9+(Riskregister!$L$9-Riskregister!$K$9)*SQRT(AG151/2),Riskregister!$L$9-(Riskregister!$L$9-Riskregister!$K$9)*SQRT((1-AG151)/2)))</f>
        <v>0</v>
      </c>
      <c r="AI151" s="28">
        <f t="shared" ca="1" si="92"/>
        <v>0.41223438957458691</v>
      </c>
      <c r="AJ151" s="28">
        <f t="shared" ca="1" si="92"/>
        <v>0.80773783076329275</v>
      </c>
      <c r="AK151" s="28">
        <f>IF(Riskregister!$E$10="",0,COUNTIF(BK$4:BK$53,"&lt;"&amp;AI151)*IF(AJ151&lt;0.5,Riskregister!$K$10+(Riskregister!$L$10-Riskregister!$K$10)*SQRT(AJ151/2),Riskregister!$L$10-(Riskregister!$L$10-Riskregister!$K$10)*SQRT((1-AJ151)/2)))</f>
        <v>0</v>
      </c>
      <c r="AL151" s="28">
        <f t="shared" ca="1" si="93"/>
        <v>0.62217478298723239</v>
      </c>
      <c r="AM151" s="28">
        <f t="shared" ca="1" si="93"/>
        <v>8.3888483273676706E-2</v>
      </c>
      <c r="AN151" s="28">
        <f>IF(Riskregister!$E$11="",0,COUNTIF(BL$4:BL$53,"&lt;"&amp;AL151)*IF(AM151&lt;0.5,Riskregister!$K$11+(Riskregister!$L$11-Riskregister!$K$11)*SQRT(AM151/2),Riskregister!$L$11-(Riskregister!$L$11-Riskregister!$K$11)*SQRT((1-AM151)/2)))</f>
        <v>0</v>
      </c>
      <c r="AO151" s="28">
        <f t="shared" ca="1" si="94"/>
        <v>0.60454512129498106</v>
      </c>
      <c r="AP151" s="28">
        <f t="shared" ca="1" si="94"/>
        <v>0.36825893994360337</v>
      </c>
      <c r="AQ151" s="28">
        <f>IF(Riskregister!$E$12="",0,COUNTIF(BM$4:BM$53,"&lt;"&amp;AO151)*IF(AP151&lt;0.5,Riskregister!$K$12+(Riskregister!$L$12-Riskregister!$K$12)*SQRT(AP151/2),Riskregister!$L$12-(Riskregister!$L$12-Riskregister!$K$12)*SQRT((1-AP151)/2)))</f>
        <v>0</v>
      </c>
      <c r="AR151" s="28">
        <f t="shared" ca="1" si="95"/>
        <v>0.87848137487502265</v>
      </c>
      <c r="AS151" s="28">
        <f t="shared" ca="1" si="95"/>
        <v>0.71259730641717833</v>
      </c>
      <c r="AT151" s="28">
        <f>IF(Riskregister!$E$13="",0,COUNTIF(BN$4:BN$53,"&lt;"&amp;AR151)*IF(AS151&lt;0.5,Riskregister!$K$13+(Riskregister!$L$13-Riskregister!$K$13)*SQRT(AS151/2),Riskregister!$L$13-(Riskregister!$L$13-Riskregister!$K$13)*SQRT((1-AS151)/2)))</f>
        <v>0</v>
      </c>
      <c r="AU151" s="28">
        <f t="shared" ca="1" si="96"/>
        <v>0.2497367360224616</v>
      </c>
      <c r="AV151" s="28">
        <f t="shared" ca="1" si="96"/>
        <v>9.3823302516673146E-2</v>
      </c>
      <c r="AW151" s="28">
        <f>IF(Riskregister!$E$14="",0,COUNTIF(BO$4:BO$53,"&lt;"&amp;AU151)*IF(AV151&lt;0.5,Riskregister!$K$14+(Riskregister!$L$14-Riskregister!$K$14)*SQRT(AV151/2),Riskregister!$L$14-(Riskregister!$L$14-Riskregister!$K$14)*SQRT((1-AV151)/2)))</f>
        <v>0</v>
      </c>
      <c r="AX151" s="28">
        <f t="shared" ca="1" si="97"/>
        <v>0.94651096167329229</v>
      </c>
      <c r="AY151" s="28">
        <f t="shared" ca="1" si="97"/>
        <v>0.95724321525781264</v>
      </c>
      <c r="AZ151" s="28">
        <f>IF(Riskregister!$E$15="",0,COUNTIF(BP$4:BP$53,"&lt;"&amp;AX151)*IF(AY151&lt;0.5,Riskregister!$K$15+(Riskregister!$L$15-Riskregister!$K$15)*SQRT(AY151/2),Riskregister!$L$15-(Riskregister!$L$15-Riskregister!$K$15)*SQRT((1-AY151)/2)))</f>
        <v>0</v>
      </c>
      <c r="BA151" s="28">
        <f t="shared" ca="1" si="98"/>
        <v>0.72712095245029684</v>
      </c>
      <c r="BB151" s="28">
        <f t="shared" ca="1" si="98"/>
        <v>0.80624606585484448</v>
      </c>
      <c r="BC151" s="28">
        <f>IF(Riskregister!$E$16="",0,COUNTIF(BQ$4:BQ$53,"&lt;"&amp;BA151)*IF(BB151&lt;0.5,Riskregister!$K$16+(Riskregister!$L$16-Riskregister!$K$16)*SQRT(BB151/2),Riskregister!$L$16-(Riskregister!$L$16-Riskregister!$K$16)*SQRT((1-BB151)/2)))</f>
        <v>0</v>
      </c>
      <c r="BD151" s="28">
        <f t="shared" ca="1" si="86"/>
        <v>0</v>
      </c>
    </row>
    <row r="152" spans="20:56" x14ac:dyDescent="0.35">
      <c r="T152" s="28">
        <f t="shared" ca="1" si="87"/>
        <v>0.85047595367508699</v>
      </c>
      <c r="U152" s="28">
        <f t="shared" ca="1" si="87"/>
        <v>4.6236024549870969E-2</v>
      </c>
      <c r="V152" s="28">
        <f ca="1">IF(Riskregister!$E$5="",0,COUNTIF(BF$4:BF$53,"&lt;"&amp;T152)*IF(U152&lt;0.5,Riskregister!$K$5+(Riskregister!$L$5-Riskregister!$K$5)*SQRT(U152/2),Riskregister!$L$5-(Riskregister!$L$5-Riskregister!$K$5)*SQRT((1-U152)/2)))</f>
        <v>218420.73871038249</v>
      </c>
      <c r="W152" s="28">
        <f t="shared" ca="1" si="88"/>
        <v>0.7395130908990899</v>
      </c>
      <c r="X152" s="28">
        <f t="shared" ca="1" si="88"/>
        <v>0.20850411162600324</v>
      </c>
      <c r="Y152" s="28">
        <f ca="1">IF(Riskregister!$E$6="",0,COUNTIF(BG$4:BG$53,"&lt;"&amp;W152)*IF(X152&lt;0.5,Riskregister!$K$6+(Riskregister!$L$6-Riskregister!$K$6)*SQRT(X152/2),Riskregister!$L$6-(Riskregister!$L$6-Riskregister!$K$6)*SQRT((1-X152)/2)))</f>
        <v>781185.56488794973</v>
      </c>
      <c r="Z152" s="28">
        <f t="shared" ca="1" si="89"/>
        <v>0.89634514047275904</v>
      </c>
      <c r="AA152" s="28">
        <f t="shared" ca="1" si="89"/>
        <v>0.24259479190066513</v>
      </c>
      <c r="AB152" s="28">
        <f ca="1">IF(Riskregister!$E$7="",0,COUNTIF(BH$4:BH$53,"&lt;"&amp;Z152)*IF(AA152&lt;0.5,Riskregister!$K$7+(Riskregister!$L$7-Riskregister!$K$7)*SQRT(AA152/2),Riskregister!$L$7-(Riskregister!$L$7-Riskregister!$K$7)*SQRT((1-AA152)/2)))</f>
        <v>171897.21491451614</v>
      </c>
      <c r="AC152" s="28">
        <f t="shared" ca="1" si="90"/>
        <v>2.3577128040175976E-2</v>
      </c>
      <c r="AD152" s="28">
        <f t="shared" ca="1" si="90"/>
        <v>0.75256103783584682</v>
      </c>
      <c r="AE152" s="28">
        <f ca="1">IF(Riskregister!$E$8="",0,COUNTIF(BI$4:BI$53,"&lt;"&amp;AC152)*IF(AD152&lt;0.5,Riskregister!$K$8+(Riskregister!$L$8-Riskregister!$K$8)*SQRT(AD152/2),Riskregister!$L$8-(Riskregister!$L$8-Riskregister!$K$8)*SQRT((1-AD152)/2)))</f>
        <v>0</v>
      </c>
      <c r="AF152" s="28">
        <f t="shared" ca="1" si="91"/>
        <v>0.38709912384971723</v>
      </c>
      <c r="AG152" s="28">
        <f t="shared" ca="1" si="91"/>
        <v>0.50181296099186889</v>
      </c>
      <c r="AH152" s="28">
        <f>IF(Riskregister!$E$9="",0,COUNTIF(BJ$4:BJ$53,"&lt;"&amp;AF152)*IF(AG152&lt;0.5,Riskregister!$K$9+(Riskregister!$L$9-Riskregister!$K$9)*SQRT(AG152/2),Riskregister!$L$9-(Riskregister!$L$9-Riskregister!$K$9)*SQRT((1-AG152)/2)))</f>
        <v>0</v>
      </c>
      <c r="AI152" s="28">
        <f t="shared" ca="1" si="92"/>
        <v>0.97220815834134933</v>
      </c>
      <c r="AJ152" s="28">
        <f t="shared" ca="1" si="92"/>
        <v>0.10739971689251648</v>
      </c>
      <c r="AK152" s="28">
        <f>IF(Riskregister!$E$10="",0,COUNTIF(BK$4:BK$53,"&lt;"&amp;AI152)*IF(AJ152&lt;0.5,Riskregister!$K$10+(Riskregister!$L$10-Riskregister!$K$10)*SQRT(AJ152/2),Riskregister!$L$10-(Riskregister!$L$10-Riskregister!$K$10)*SQRT((1-AJ152)/2)))</f>
        <v>0</v>
      </c>
      <c r="AL152" s="28">
        <f t="shared" ca="1" si="93"/>
        <v>0.43802644060322549</v>
      </c>
      <c r="AM152" s="28">
        <f t="shared" ca="1" si="93"/>
        <v>5.3827618766707164E-2</v>
      </c>
      <c r="AN152" s="28">
        <f>IF(Riskregister!$E$11="",0,COUNTIF(BL$4:BL$53,"&lt;"&amp;AL152)*IF(AM152&lt;0.5,Riskregister!$K$11+(Riskregister!$L$11-Riskregister!$K$11)*SQRT(AM152/2),Riskregister!$L$11-(Riskregister!$L$11-Riskregister!$K$11)*SQRT((1-AM152)/2)))</f>
        <v>0</v>
      </c>
      <c r="AO152" s="28">
        <f t="shared" ca="1" si="94"/>
        <v>0.93524076820174884</v>
      </c>
      <c r="AP152" s="28">
        <f t="shared" ca="1" si="94"/>
        <v>0.57271998182291717</v>
      </c>
      <c r="AQ152" s="28">
        <f>IF(Riskregister!$E$12="",0,COUNTIF(BM$4:BM$53,"&lt;"&amp;AO152)*IF(AP152&lt;0.5,Riskregister!$K$12+(Riskregister!$L$12-Riskregister!$K$12)*SQRT(AP152/2),Riskregister!$L$12-(Riskregister!$L$12-Riskregister!$K$12)*SQRT((1-AP152)/2)))</f>
        <v>0</v>
      </c>
      <c r="AR152" s="28">
        <f t="shared" ca="1" si="95"/>
        <v>0.8409854902114583</v>
      </c>
      <c r="AS152" s="28">
        <f t="shared" ca="1" si="95"/>
        <v>0.31714801694658712</v>
      </c>
      <c r="AT152" s="28">
        <f>IF(Riskregister!$E$13="",0,COUNTIF(BN$4:BN$53,"&lt;"&amp;AR152)*IF(AS152&lt;0.5,Riskregister!$K$13+(Riskregister!$L$13-Riskregister!$K$13)*SQRT(AS152/2),Riskregister!$L$13-(Riskregister!$L$13-Riskregister!$K$13)*SQRT((1-AS152)/2)))</f>
        <v>0</v>
      </c>
      <c r="AU152" s="28">
        <f t="shared" ca="1" si="96"/>
        <v>0.22964461723292873</v>
      </c>
      <c r="AV152" s="28">
        <f t="shared" ca="1" si="96"/>
        <v>2.0105826074560462E-2</v>
      </c>
      <c r="AW152" s="28">
        <f>IF(Riskregister!$E$14="",0,COUNTIF(BO$4:BO$53,"&lt;"&amp;AU152)*IF(AV152&lt;0.5,Riskregister!$K$14+(Riskregister!$L$14-Riskregister!$K$14)*SQRT(AV152/2),Riskregister!$L$14-(Riskregister!$L$14-Riskregister!$K$14)*SQRT((1-AV152)/2)))</f>
        <v>0</v>
      </c>
      <c r="AX152" s="28">
        <f t="shared" ca="1" si="97"/>
        <v>0.64092142545203579</v>
      </c>
      <c r="AY152" s="28">
        <f t="shared" ca="1" si="97"/>
        <v>0.59110795466153243</v>
      </c>
      <c r="AZ152" s="28">
        <f>IF(Riskregister!$E$15="",0,COUNTIF(BP$4:BP$53,"&lt;"&amp;AX152)*IF(AY152&lt;0.5,Riskregister!$K$15+(Riskregister!$L$15-Riskregister!$K$15)*SQRT(AY152/2),Riskregister!$L$15-(Riskregister!$L$15-Riskregister!$K$15)*SQRT((1-AY152)/2)))</f>
        <v>0</v>
      </c>
      <c r="BA152" s="28">
        <f t="shared" ca="1" si="98"/>
        <v>0.11530021679199176</v>
      </c>
      <c r="BB152" s="28">
        <f t="shared" ca="1" si="98"/>
        <v>0.64544860068398968</v>
      </c>
      <c r="BC152" s="28">
        <f>IF(Riskregister!$E$16="",0,COUNTIF(BQ$4:BQ$53,"&lt;"&amp;BA152)*IF(BB152&lt;0.5,Riskregister!$K$16+(Riskregister!$L$16-Riskregister!$K$16)*SQRT(BB152/2),Riskregister!$L$16-(Riskregister!$L$16-Riskregister!$K$16)*SQRT((1-BB152)/2)))</f>
        <v>0</v>
      </c>
      <c r="BD152" s="28">
        <f t="shared" ca="1" si="86"/>
        <v>1171503.5185128483</v>
      </c>
    </row>
    <row r="153" spans="20:56" x14ac:dyDescent="0.35">
      <c r="T153" s="28">
        <f t="shared" ca="1" si="87"/>
        <v>0.11714142380196635</v>
      </c>
      <c r="U153" s="28">
        <f t="shared" ca="1" si="87"/>
        <v>0.89513088008816855</v>
      </c>
      <c r="V153" s="28">
        <f ca="1">IF(Riskregister!$E$5="",0,COUNTIF(BF$4:BF$53,"&lt;"&amp;T153)*IF(U153&lt;0.5,Riskregister!$K$5+(Riskregister!$L$5-Riskregister!$K$5)*SQRT(U153/2),Riskregister!$L$5-(Riskregister!$L$5-Riskregister!$K$5)*SQRT((1-U153)/2)))</f>
        <v>0</v>
      </c>
      <c r="W153" s="28">
        <f t="shared" ca="1" si="88"/>
        <v>0.52841497919721137</v>
      </c>
      <c r="X153" s="28">
        <f t="shared" ca="1" si="88"/>
        <v>0.56949909248174024</v>
      </c>
      <c r="Y153" s="28">
        <f ca="1">IF(Riskregister!$E$6="",0,COUNTIF(BG$4:BG$53,"&lt;"&amp;W153)*IF(X153&lt;0.5,Riskregister!$K$6+(Riskregister!$L$6-Riskregister!$K$6)*SQRT(X153/2),Riskregister!$L$6-(Riskregister!$L$6-Riskregister!$K$6)*SQRT((1-X153)/2)))</f>
        <v>0</v>
      </c>
      <c r="Z153" s="28">
        <f t="shared" ca="1" si="89"/>
        <v>0.11671084995353631</v>
      </c>
      <c r="AA153" s="28">
        <f t="shared" ca="1" si="89"/>
        <v>8.6403053441135302E-3</v>
      </c>
      <c r="AB153" s="28">
        <f ca="1">IF(Riskregister!$E$7="",0,COUNTIF(BH$4:BH$53,"&lt;"&amp;Z153)*IF(AA153&lt;0.5,Riskregister!$K$7+(Riskregister!$L$7-Riskregister!$K$7)*SQRT(AA153/2),Riskregister!$L$7-(Riskregister!$L$7-Riskregister!$K$7)*SQRT((1-AA153)/2)))</f>
        <v>0</v>
      </c>
      <c r="AC153" s="28">
        <f t="shared" ca="1" si="90"/>
        <v>0.59641724884324498</v>
      </c>
      <c r="AD153" s="28">
        <f t="shared" ca="1" si="90"/>
        <v>0.26563331386588129</v>
      </c>
      <c r="AE153" s="28">
        <f ca="1">IF(Riskregister!$E$8="",0,COUNTIF(BI$4:BI$53,"&lt;"&amp;AC153)*IF(AD153&lt;0.5,Riskregister!$K$8+(Riskregister!$L$8-Riskregister!$K$8)*SQRT(AD153/2),Riskregister!$L$8-(Riskregister!$L$8-Riskregister!$K$8)*SQRT((1-AD153)/2)))</f>
        <v>0</v>
      </c>
      <c r="AF153" s="28">
        <f t="shared" ca="1" si="91"/>
        <v>0.46472463073104253</v>
      </c>
      <c r="AG153" s="28">
        <f t="shared" ca="1" si="91"/>
        <v>0.29226052612634235</v>
      </c>
      <c r="AH153" s="28">
        <f>IF(Riskregister!$E$9="",0,COUNTIF(BJ$4:BJ$53,"&lt;"&amp;AF153)*IF(AG153&lt;0.5,Riskregister!$K$9+(Riskregister!$L$9-Riskregister!$K$9)*SQRT(AG153/2),Riskregister!$L$9-(Riskregister!$L$9-Riskregister!$K$9)*SQRT((1-AG153)/2)))</f>
        <v>0</v>
      </c>
      <c r="AI153" s="28">
        <f t="shared" ca="1" si="92"/>
        <v>0.53405767621580591</v>
      </c>
      <c r="AJ153" s="28">
        <f t="shared" ca="1" si="92"/>
        <v>0.55105767012720563</v>
      </c>
      <c r="AK153" s="28">
        <f>IF(Riskregister!$E$10="",0,COUNTIF(BK$4:BK$53,"&lt;"&amp;AI153)*IF(AJ153&lt;0.5,Riskregister!$K$10+(Riskregister!$L$10-Riskregister!$K$10)*SQRT(AJ153/2),Riskregister!$L$10-(Riskregister!$L$10-Riskregister!$K$10)*SQRT((1-AJ153)/2)))</f>
        <v>0</v>
      </c>
      <c r="AL153" s="28">
        <f t="shared" ca="1" si="93"/>
        <v>0.67192106631159465</v>
      </c>
      <c r="AM153" s="28">
        <f t="shared" ca="1" si="93"/>
        <v>0.84047857257304948</v>
      </c>
      <c r="AN153" s="28">
        <f>IF(Riskregister!$E$11="",0,COUNTIF(BL$4:BL$53,"&lt;"&amp;AL153)*IF(AM153&lt;0.5,Riskregister!$K$11+(Riskregister!$L$11-Riskregister!$K$11)*SQRT(AM153/2),Riskregister!$L$11-(Riskregister!$L$11-Riskregister!$K$11)*SQRT((1-AM153)/2)))</f>
        <v>0</v>
      </c>
      <c r="AO153" s="28">
        <f t="shared" ca="1" si="94"/>
        <v>8.4208171642726204E-2</v>
      </c>
      <c r="AP153" s="28">
        <f t="shared" ca="1" si="94"/>
        <v>0.66296730589197694</v>
      </c>
      <c r="AQ153" s="28">
        <f>IF(Riskregister!$E$12="",0,COUNTIF(BM$4:BM$53,"&lt;"&amp;AO153)*IF(AP153&lt;0.5,Riskregister!$K$12+(Riskregister!$L$12-Riskregister!$K$12)*SQRT(AP153/2),Riskregister!$L$12-(Riskregister!$L$12-Riskregister!$K$12)*SQRT((1-AP153)/2)))</f>
        <v>0</v>
      </c>
      <c r="AR153" s="28">
        <f t="shared" ca="1" si="95"/>
        <v>0.84584053340634902</v>
      </c>
      <c r="AS153" s="28">
        <f t="shared" ca="1" si="95"/>
        <v>0.1653759310689249</v>
      </c>
      <c r="AT153" s="28">
        <f>IF(Riskregister!$E$13="",0,COUNTIF(BN$4:BN$53,"&lt;"&amp;AR153)*IF(AS153&lt;0.5,Riskregister!$K$13+(Riskregister!$L$13-Riskregister!$K$13)*SQRT(AS153/2),Riskregister!$L$13-(Riskregister!$L$13-Riskregister!$K$13)*SQRT((1-AS153)/2)))</f>
        <v>0</v>
      </c>
      <c r="AU153" s="28">
        <f t="shared" ca="1" si="96"/>
        <v>0.47460433040552619</v>
      </c>
      <c r="AV153" s="28">
        <f t="shared" ca="1" si="96"/>
        <v>4.9344887089736056E-2</v>
      </c>
      <c r="AW153" s="28">
        <f>IF(Riskregister!$E$14="",0,COUNTIF(BO$4:BO$53,"&lt;"&amp;AU153)*IF(AV153&lt;0.5,Riskregister!$K$14+(Riskregister!$L$14-Riskregister!$K$14)*SQRT(AV153/2),Riskregister!$L$14-(Riskregister!$L$14-Riskregister!$K$14)*SQRT((1-AV153)/2)))</f>
        <v>0</v>
      </c>
      <c r="AX153" s="28">
        <f t="shared" ca="1" si="97"/>
        <v>7.7864075180755554E-2</v>
      </c>
      <c r="AY153" s="28">
        <f t="shared" ca="1" si="97"/>
        <v>0.20340457635202258</v>
      </c>
      <c r="AZ153" s="28">
        <f>IF(Riskregister!$E$15="",0,COUNTIF(BP$4:BP$53,"&lt;"&amp;AX153)*IF(AY153&lt;0.5,Riskregister!$K$15+(Riskregister!$L$15-Riskregister!$K$15)*SQRT(AY153/2),Riskregister!$L$15-(Riskregister!$L$15-Riskregister!$K$15)*SQRT((1-AY153)/2)))</f>
        <v>0</v>
      </c>
      <c r="BA153" s="28">
        <f t="shared" ca="1" si="98"/>
        <v>0.13948907536620259</v>
      </c>
      <c r="BB153" s="28">
        <f t="shared" ca="1" si="98"/>
        <v>3.6101737494244057E-2</v>
      </c>
      <c r="BC153" s="28">
        <f>IF(Riskregister!$E$16="",0,COUNTIF(BQ$4:BQ$53,"&lt;"&amp;BA153)*IF(BB153&lt;0.5,Riskregister!$K$16+(Riskregister!$L$16-Riskregister!$K$16)*SQRT(BB153/2),Riskregister!$L$16-(Riskregister!$L$16-Riskregister!$K$16)*SQRT((1-BB153)/2)))</f>
        <v>0</v>
      </c>
      <c r="BD153" s="28">
        <f t="shared" ca="1" si="86"/>
        <v>0</v>
      </c>
    </row>
    <row r="154" spans="20:56" x14ac:dyDescent="0.35">
      <c r="T154" s="28">
        <f t="shared" ca="1" si="87"/>
        <v>0.90965582163611558</v>
      </c>
      <c r="U154" s="28">
        <f t="shared" ca="1" si="87"/>
        <v>0.26199704532762291</v>
      </c>
      <c r="V154" s="28">
        <f ca="1">IF(Riskregister!$E$5="",0,COUNTIF(BF$4:BF$53,"&lt;"&amp;T154)*IF(U154&lt;0.5,Riskregister!$K$5+(Riskregister!$L$5-Riskregister!$K$5)*SQRT(U154/2),Riskregister!$L$5-(Riskregister!$L$5-Riskregister!$K$5)*SQRT((1-U154)/2)))</f>
        <v>312871.73124708235</v>
      </c>
      <c r="W154" s="28">
        <f t="shared" ca="1" si="88"/>
        <v>0.65741370854810377</v>
      </c>
      <c r="X154" s="28">
        <f t="shared" ca="1" si="88"/>
        <v>0.79331770566069038</v>
      </c>
      <c r="Y154" s="28">
        <f ca="1">IF(Riskregister!$E$6="",0,COUNTIF(BG$4:BG$53,"&lt;"&amp;W154)*IF(X154&lt;0.5,Riskregister!$K$6+(Riskregister!$L$6-Riskregister!$K$6)*SQRT(X154/2),Riskregister!$L$6-(Riskregister!$L$6-Riskregister!$K$6)*SQRT((1-X154)/2)))</f>
        <v>1421359.0778127755</v>
      </c>
      <c r="Z154" s="28">
        <f t="shared" ca="1" si="89"/>
        <v>0.69581830966653402</v>
      </c>
      <c r="AA154" s="28">
        <f t="shared" ca="1" si="89"/>
        <v>0.44035624670401208</v>
      </c>
      <c r="AB154" s="28">
        <f ca="1">IF(Riskregister!$E$7="",0,COUNTIF(BH$4:BH$53,"&lt;"&amp;Z154)*IF(AA154&lt;0.5,Riskregister!$K$7+(Riskregister!$L$7-Riskregister!$K$7)*SQRT(AA154/2),Riskregister!$L$7-(Riskregister!$L$7-Riskregister!$K$7)*SQRT((1-AA154)/2)))</f>
        <v>0</v>
      </c>
      <c r="AC154" s="28">
        <f t="shared" ca="1" si="90"/>
        <v>0.52685127010181021</v>
      </c>
      <c r="AD154" s="28">
        <f t="shared" ca="1" si="90"/>
        <v>0.74317141319082158</v>
      </c>
      <c r="AE154" s="28">
        <f ca="1">IF(Riskregister!$E$8="",0,COUNTIF(BI$4:BI$53,"&lt;"&amp;AC154)*IF(AD154&lt;0.5,Riskregister!$K$8+(Riskregister!$L$8-Riskregister!$K$8)*SQRT(AD154/2),Riskregister!$L$8-(Riskregister!$L$8-Riskregister!$K$8)*SQRT((1-AD154)/2)))</f>
        <v>0</v>
      </c>
      <c r="AF154" s="28">
        <f t="shared" ca="1" si="91"/>
        <v>0.81501174339269411</v>
      </c>
      <c r="AG154" s="28">
        <f t="shared" ca="1" si="91"/>
        <v>0.67207159769875946</v>
      </c>
      <c r="AH154" s="28">
        <f>IF(Riskregister!$E$9="",0,COUNTIF(BJ$4:BJ$53,"&lt;"&amp;AF154)*IF(AG154&lt;0.5,Riskregister!$K$9+(Riskregister!$L$9-Riskregister!$K$9)*SQRT(AG154/2),Riskregister!$L$9-(Riskregister!$L$9-Riskregister!$K$9)*SQRT((1-AG154)/2)))</f>
        <v>0</v>
      </c>
      <c r="AI154" s="28">
        <f t="shared" ca="1" si="92"/>
        <v>0.57696872009851508</v>
      </c>
      <c r="AJ154" s="28">
        <f t="shared" ca="1" si="92"/>
        <v>0.25722997196895814</v>
      </c>
      <c r="AK154" s="28">
        <f>IF(Riskregister!$E$10="",0,COUNTIF(BK$4:BK$53,"&lt;"&amp;AI154)*IF(AJ154&lt;0.5,Riskregister!$K$10+(Riskregister!$L$10-Riskregister!$K$10)*SQRT(AJ154/2),Riskregister!$L$10-(Riskregister!$L$10-Riskregister!$K$10)*SQRT((1-AJ154)/2)))</f>
        <v>0</v>
      </c>
      <c r="AL154" s="28">
        <f t="shared" ca="1" si="93"/>
        <v>0.55152565903158379</v>
      </c>
      <c r="AM154" s="28">
        <f t="shared" ca="1" si="93"/>
        <v>0.71588113665323194</v>
      </c>
      <c r="AN154" s="28">
        <f>IF(Riskregister!$E$11="",0,COUNTIF(BL$4:BL$53,"&lt;"&amp;AL154)*IF(AM154&lt;0.5,Riskregister!$K$11+(Riskregister!$L$11-Riskregister!$K$11)*SQRT(AM154/2),Riskregister!$L$11-(Riskregister!$L$11-Riskregister!$K$11)*SQRT((1-AM154)/2)))</f>
        <v>0</v>
      </c>
      <c r="AO154" s="28">
        <f t="shared" ca="1" si="94"/>
        <v>0.35434362929683838</v>
      </c>
      <c r="AP154" s="28">
        <f t="shared" ca="1" si="94"/>
        <v>0.10632924763843343</v>
      </c>
      <c r="AQ154" s="28">
        <f>IF(Riskregister!$E$12="",0,COUNTIF(BM$4:BM$53,"&lt;"&amp;AO154)*IF(AP154&lt;0.5,Riskregister!$K$12+(Riskregister!$L$12-Riskregister!$K$12)*SQRT(AP154/2),Riskregister!$L$12-(Riskregister!$L$12-Riskregister!$K$12)*SQRT((1-AP154)/2)))</f>
        <v>0</v>
      </c>
      <c r="AR154" s="28">
        <f t="shared" ca="1" si="95"/>
        <v>0.36689045745278415</v>
      </c>
      <c r="AS154" s="28">
        <f t="shared" ca="1" si="95"/>
        <v>0.76167325063718672</v>
      </c>
      <c r="AT154" s="28">
        <f>IF(Riskregister!$E$13="",0,COUNTIF(BN$4:BN$53,"&lt;"&amp;AR154)*IF(AS154&lt;0.5,Riskregister!$K$13+(Riskregister!$L$13-Riskregister!$K$13)*SQRT(AS154/2),Riskregister!$L$13-(Riskregister!$L$13-Riskregister!$K$13)*SQRT((1-AS154)/2)))</f>
        <v>0</v>
      </c>
      <c r="AU154" s="28">
        <f t="shared" ca="1" si="96"/>
        <v>0.15631596498110656</v>
      </c>
      <c r="AV154" s="28">
        <f t="shared" ca="1" si="96"/>
        <v>0.12516435068831644</v>
      </c>
      <c r="AW154" s="28">
        <f>IF(Riskregister!$E$14="",0,COUNTIF(BO$4:BO$53,"&lt;"&amp;AU154)*IF(AV154&lt;0.5,Riskregister!$K$14+(Riskregister!$L$14-Riskregister!$K$14)*SQRT(AV154/2),Riskregister!$L$14-(Riskregister!$L$14-Riskregister!$K$14)*SQRT((1-AV154)/2)))</f>
        <v>0</v>
      </c>
      <c r="AX154" s="28">
        <f t="shared" ca="1" si="97"/>
        <v>0.91062493598721261</v>
      </c>
      <c r="AY154" s="28">
        <f t="shared" ca="1" si="97"/>
        <v>0.3536147495006744</v>
      </c>
      <c r="AZ154" s="28">
        <f>IF(Riskregister!$E$15="",0,COUNTIF(BP$4:BP$53,"&lt;"&amp;AX154)*IF(AY154&lt;0.5,Riskregister!$K$15+(Riskregister!$L$15-Riskregister!$K$15)*SQRT(AY154/2),Riskregister!$L$15-(Riskregister!$L$15-Riskregister!$K$15)*SQRT((1-AY154)/2)))</f>
        <v>0</v>
      </c>
      <c r="BA154" s="28">
        <f t="shared" ca="1" si="98"/>
        <v>8.1616946472908958E-2</v>
      </c>
      <c r="BB154" s="28">
        <f t="shared" ca="1" si="98"/>
        <v>0.70462828634234465</v>
      </c>
      <c r="BC154" s="28">
        <f>IF(Riskregister!$E$16="",0,COUNTIF(BQ$4:BQ$53,"&lt;"&amp;BA154)*IF(BB154&lt;0.5,Riskregister!$K$16+(Riskregister!$L$16-Riskregister!$K$16)*SQRT(BB154/2),Riskregister!$L$16-(Riskregister!$L$16-Riskregister!$K$16)*SQRT((1-BB154)/2)))</f>
        <v>0</v>
      </c>
      <c r="BD154" s="28">
        <f t="shared" ca="1" si="86"/>
        <v>1734230.8090598579</v>
      </c>
    </row>
    <row r="155" spans="20:56" x14ac:dyDescent="0.35">
      <c r="T155" s="28">
        <f t="shared" ca="1" si="87"/>
        <v>0.72870037846292024</v>
      </c>
      <c r="U155" s="28">
        <f t="shared" ca="1" si="87"/>
        <v>0.57826015388591112</v>
      </c>
      <c r="V155" s="28">
        <f ca="1">IF(Riskregister!$E$5="",0,COUNTIF(BF$4:BF$53,"&lt;"&amp;T155)*IF(U155&lt;0.5,Riskregister!$K$5+(Riskregister!$L$5-Riskregister!$K$5)*SQRT(U155/2),Riskregister!$L$5-(Riskregister!$L$5-Riskregister!$K$5)*SQRT((1-U155)/2)))</f>
        <v>393357.41141030123</v>
      </c>
      <c r="W155" s="28">
        <f t="shared" ca="1" si="88"/>
        <v>0.93229343710857004</v>
      </c>
      <c r="X155" s="28">
        <f t="shared" ca="1" si="88"/>
        <v>0.33353713338645252</v>
      </c>
      <c r="Y155" s="28">
        <f ca="1">IF(Riskregister!$E$6="",0,COUNTIF(BG$4:BG$53,"&lt;"&amp;W155)*IF(X155&lt;0.5,Riskregister!$K$6+(Riskregister!$L$6-Riskregister!$K$6)*SQRT(X155/2),Riskregister!$L$6-(Riskregister!$L$6-Riskregister!$K$6)*SQRT((1-X155)/2)))</f>
        <v>1870143.0625433065</v>
      </c>
      <c r="Z155" s="28">
        <f t="shared" ca="1" si="89"/>
        <v>9.4057600169932365E-2</v>
      </c>
      <c r="AA155" s="28">
        <f t="shared" ca="1" si="89"/>
        <v>0.62481416338709161</v>
      </c>
      <c r="AB155" s="28">
        <f ca="1">IF(Riskregister!$E$7="",0,COUNTIF(BH$4:BH$53,"&lt;"&amp;Z155)*IF(AA155&lt;0.5,Riskregister!$K$7+(Riskregister!$L$7-Riskregister!$K$7)*SQRT(AA155/2),Riskregister!$L$7-(Riskregister!$L$7-Riskregister!$K$7)*SQRT((1-AA155)/2)))</f>
        <v>0</v>
      </c>
      <c r="AC155" s="28">
        <f t="shared" ca="1" si="90"/>
        <v>0.27148728388944221</v>
      </c>
      <c r="AD155" s="28">
        <f t="shared" ca="1" si="90"/>
        <v>0.97700886974841661</v>
      </c>
      <c r="AE155" s="28">
        <f ca="1">IF(Riskregister!$E$8="",0,COUNTIF(BI$4:BI$53,"&lt;"&amp;AC155)*IF(AD155&lt;0.5,Riskregister!$K$8+(Riskregister!$L$8-Riskregister!$K$8)*SQRT(AD155/2),Riskregister!$L$8-(Riskregister!$L$8-Riskregister!$K$8)*SQRT((1-AD155)/2)))</f>
        <v>0</v>
      </c>
      <c r="AF155" s="28">
        <f t="shared" ca="1" si="91"/>
        <v>0.18820806673610746</v>
      </c>
      <c r="AG155" s="28">
        <f t="shared" ca="1" si="91"/>
        <v>0.644190328716708</v>
      </c>
      <c r="AH155" s="28">
        <f>IF(Riskregister!$E$9="",0,COUNTIF(BJ$4:BJ$53,"&lt;"&amp;AF155)*IF(AG155&lt;0.5,Riskregister!$K$9+(Riskregister!$L$9-Riskregister!$K$9)*SQRT(AG155/2),Riskregister!$L$9-(Riskregister!$L$9-Riskregister!$K$9)*SQRT((1-AG155)/2)))</f>
        <v>0</v>
      </c>
      <c r="AI155" s="28">
        <f t="shared" ca="1" si="92"/>
        <v>0.49699899618523069</v>
      </c>
      <c r="AJ155" s="28">
        <f t="shared" ca="1" si="92"/>
        <v>0.32438129302785057</v>
      </c>
      <c r="AK155" s="28">
        <f>IF(Riskregister!$E$10="",0,COUNTIF(BK$4:BK$53,"&lt;"&amp;AI155)*IF(AJ155&lt;0.5,Riskregister!$K$10+(Riskregister!$L$10-Riskregister!$K$10)*SQRT(AJ155/2),Riskregister!$L$10-(Riskregister!$L$10-Riskregister!$K$10)*SQRT((1-AJ155)/2)))</f>
        <v>0</v>
      </c>
      <c r="AL155" s="28">
        <f t="shared" ca="1" si="93"/>
        <v>0.61475105789407158</v>
      </c>
      <c r="AM155" s="28">
        <f t="shared" ca="1" si="93"/>
        <v>0.62960909657336006</v>
      </c>
      <c r="AN155" s="28">
        <f>IF(Riskregister!$E$11="",0,COUNTIF(BL$4:BL$53,"&lt;"&amp;AL155)*IF(AM155&lt;0.5,Riskregister!$K$11+(Riskregister!$L$11-Riskregister!$K$11)*SQRT(AM155/2),Riskregister!$L$11-(Riskregister!$L$11-Riskregister!$K$11)*SQRT((1-AM155)/2)))</f>
        <v>0</v>
      </c>
      <c r="AO155" s="28">
        <f t="shared" ca="1" si="94"/>
        <v>0.38712534162570866</v>
      </c>
      <c r="AP155" s="28">
        <f t="shared" ca="1" si="94"/>
        <v>2.6891414551106885E-2</v>
      </c>
      <c r="AQ155" s="28">
        <f>IF(Riskregister!$E$12="",0,COUNTIF(BM$4:BM$53,"&lt;"&amp;AO155)*IF(AP155&lt;0.5,Riskregister!$K$12+(Riskregister!$L$12-Riskregister!$K$12)*SQRT(AP155/2),Riskregister!$L$12-(Riskregister!$L$12-Riskregister!$K$12)*SQRT((1-AP155)/2)))</f>
        <v>0</v>
      </c>
      <c r="AR155" s="28">
        <f t="shared" ca="1" si="95"/>
        <v>0.70350393255238031</v>
      </c>
      <c r="AS155" s="28">
        <f t="shared" ca="1" si="95"/>
        <v>0.6173383137338373</v>
      </c>
      <c r="AT155" s="28">
        <f>IF(Riskregister!$E$13="",0,COUNTIF(BN$4:BN$53,"&lt;"&amp;AR155)*IF(AS155&lt;0.5,Riskregister!$K$13+(Riskregister!$L$13-Riskregister!$K$13)*SQRT(AS155/2),Riskregister!$L$13-(Riskregister!$L$13-Riskregister!$K$13)*SQRT((1-AS155)/2)))</f>
        <v>0</v>
      </c>
      <c r="AU155" s="28">
        <f t="shared" ca="1" si="96"/>
        <v>0.55069449920219693</v>
      </c>
      <c r="AV155" s="28">
        <f t="shared" ca="1" si="96"/>
        <v>0.94056417984001284</v>
      </c>
      <c r="AW155" s="28">
        <f>IF(Riskregister!$E$14="",0,COUNTIF(BO$4:BO$53,"&lt;"&amp;AU155)*IF(AV155&lt;0.5,Riskregister!$K$14+(Riskregister!$L$14-Riskregister!$K$14)*SQRT(AV155/2),Riskregister!$L$14-(Riskregister!$L$14-Riskregister!$K$14)*SQRT((1-AV155)/2)))</f>
        <v>0</v>
      </c>
      <c r="AX155" s="28">
        <f t="shared" ca="1" si="97"/>
        <v>0.50683988993158502</v>
      </c>
      <c r="AY155" s="28">
        <f t="shared" ca="1" si="97"/>
        <v>0.35297513460979324</v>
      </c>
      <c r="AZ155" s="28">
        <f>IF(Riskregister!$E$15="",0,COUNTIF(BP$4:BP$53,"&lt;"&amp;AX155)*IF(AY155&lt;0.5,Riskregister!$K$15+(Riskregister!$L$15-Riskregister!$K$15)*SQRT(AY155/2),Riskregister!$L$15-(Riskregister!$L$15-Riskregister!$K$15)*SQRT((1-AY155)/2)))</f>
        <v>0</v>
      </c>
      <c r="BA155" s="28">
        <f t="shared" ca="1" si="98"/>
        <v>0.84544677269512925</v>
      </c>
      <c r="BB155" s="28">
        <f t="shared" ca="1" si="98"/>
        <v>0.93949002393072412</v>
      </c>
      <c r="BC155" s="28">
        <f>IF(Riskregister!$E$16="",0,COUNTIF(BQ$4:BQ$53,"&lt;"&amp;BA155)*IF(BB155&lt;0.5,Riskregister!$K$16+(Riskregister!$L$16-Riskregister!$K$16)*SQRT(BB155/2),Riskregister!$L$16-(Riskregister!$L$16-Riskregister!$K$16)*SQRT((1-BB155)/2)))</f>
        <v>0</v>
      </c>
      <c r="BD155" s="28">
        <f t="shared" ca="1" si="86"/>
        <v>2263500.4739536075</v>
      </c>
    </row>
    <row r="156" spans="20:56" x14ac:dyDescent="0.35">
      <c r="T156" s="28">
        <f t="shared" ca="1" si="87"/>
        <v>0.14702399448634063</v>
      </c>
      <c r="U156" s="28">
        <f t="shared" ca="1" si="87"/>
        <v>0.14071449823202076</v>
      </c>
      <c r="V156" s="28">
        <f ca="1">IF(Riskregister!$E$5="",0,COUNTIF(BF$4:BF$53,"&lt;"&amp;T156)*IF(U156&lt;0.5,Riskregister!$K$5+(Riskregister!$L$5-Riskregister!$K$5)*SQRT(U156/2),Riskregister!$L$5-(Riskregister!$L$5-Riskregister!$K$5)*SQRT((1-U156)/2)))</f>
        <v>0</v>
      </c>
      <c r="W156" s="28">
        <f t="shared" ca="1" si="88"/>
        <v>0.2927879306550536</v>
      </c>
      <c r="X156" s="28">
        <f t="shared" ca="1" si="88"/>
        <v>0.95375280831416021</v>
      </c>
      <c r="Y156" s="28">
        <f ca="1">IF(Riskregister!$E$6="",0,COUNTIF(BG$4:BG$53,"&lt;"&amp;W156)*IF(X156&lt;0.5,Riskregister!$K$6+(Riskregister!$L$6-Riskregister!$K$6)*SQRT(X156/2),Riskregister!$L$6-(Riskregister!$L$6-Riskregister!$K$6)*SQRT((1-X156)/2)))</f>
        <v>0</v>
      </c>
      <c r="Z156" s="28">
        <f t="shared" ca="1" si="89"/>
        <v>0.84874084079839551</v>
      </c>
      <c r="AA156" s="28">
        <f t="shared" ca="1" si="89"/>
        <v>0.88598934008375041</v>
      </c>
      <c r="AB156" s="28">
        <f ca="1">IF(Riskregister!$E$7="",0,COUNTIF(BH$4:BH$53,"&lt;"&amp;Z156)*IF(AA156&lt;0.5,Riskregister!$K$7+(Riskregister!$L$7-Riskregister!$K$7)*SQRT(AA156/2),Riskregister!$L$7-(Riskregister!$L$7-Riskregister!$K$7)*SQRT((1-AA156)/2)))</f>
        <v>316434.73855799716</v>
      </c>
      <c r="AC156" s="28">
        <f t="shared" ca="1" si="90"/>
        <v>7.3097816573551855E-2</v>
      </c>
      <c r="AD156" s="28">
        <f t="shared" ca="1" si="90"/>
        <v>0.74534064147335055</v>
      </c>
      <c r="AE156" s="28">
        <f ca="1">IF(Riskregister!$E$8="",0,COUNTIF(BI$4:BI$53,"&lt;"&amp;AC156)*IF(AD156&lt;0.5,Riskregister!$K$8+(Riskregister!$L$8-Riskregister!$K$8)*SQRT(AD156/2),Riskregister!$L$8-(Riskregister!$L$8-Riskregister!$K$8)*SQRT((1-AD156)/2)))</f>
        <v>0</v>
      </c>
      <c r="AF156" s="28">
        <f t="shared" ca="1" si="91"/>
        <v>0.85747100613733562</v>
      </c>
      <c r="AG156" s="28">
        <f t="shared" ca="1" si="91"/>
        <v>1.5472872426551931E-2</v>
      </c>
      <c r="AH156" s="28">
        <f>IF(Riskregister!$E$9="",0,COUNTIF(BJ$4:BJ$53,"&lt;"&amp;AF156)*IF(AG156&lt;0.5,Riskregister!$K$9+(Riskregister!$L$9-Riskregister!$K$9)*SQRT(AG156/2),Riskregister!$L$9-(Riskregister!$L$9-Riskregister!$K$9)*SQRT((1-AG156)/2)))</f>
        <v>0</v>
      </c>
      <c r="AI156" s="28">
        <f t="shared" ca="1" si="92"/>
        <v>0.59961354577540327</v>
      </c>
      <c r="AJ156" s="28">
        <f t="shared" ca="1" si="92"/>
        <v>8.6482524109368186E-2</v>
      </c>
      <c r="AK156" s="28">
        <f>IF(Riskregister!$E$10="",0,COUNTIF(BK$4:BK$53,"&lt;"&amp;AI156)*IF(AJ156&lt;0.5,Riskregister!$K$10+(Riskregister!$L$10-Riskregister!$K$10)*SQRT(AJ156/2),Riskregister!$L$10-(Riskregister!$L$10-Riskregister!$K$10)*SQRT((1-AJ156)/2)))</f>
        <v>0</v>
      </c>
      <c r="AL156" s="28">
        <f t="shared" ca="1" si="93"/>
        <v>0.8342278458765886</v>
      </c>
      <c r="AM156" s="28">
        <f t="shared" ca="1" si="93"/>
        <v>0.28367377428104379</v>
      </c>
      <c r="AN156" s="28">
        <f>IF(Riskregister!$E$11="",0,COUNTIF(BL$4:BL$53,"&lt;"&amp;AL156)*IF(AM156&lt;0.5,Riskregister!$K$11+(Riskregister!$L$11-Riskregister!$K$11)*SQRT(AM156/2),Riskregister!$L$11-(Riskregister!$L$11-Riskregister!$K$11)*SQRT((1-AM156)/2)))</f>
        <v>0</v>
      </c>
      <c r="AO156" s="28">
        <f t="shared" ca="1" si="94"/>
        <v>0.15196165532533856</v>
      </c>
      <c r="AP156" s="28">
        <f t="shared" ca="1" si="94"/>
        <v>0.36462100697294475</v>
      </c>
      <c r="AQ156" s="28">
        <f>IF(Riskregister!$E$12="",0,COUNTIF(BM$4:BM$53,"&lt;"&amp;AO156)*IF(AP156&lt;0.5,Riskregister!$K$12+(Riskregister!$L$12-Riskregister!$K$12)*SQRT(AP156/2),Riskregister!$L$12-(Riskregister!$L$12-Riskregister!$K$12)*SQRT((1-AP156)/2)))</f>
        <v>0</v>
      </c>
      <c r="AR156" s="28">
        <f t="shared" ca="1" si="95"/>
        <v>0.69772797984891854</v>
      </c>
      <c r="AS156" s="28">
        <f t="shared" ca="1" si="95"/>
        <v>6.0554100185600257E-3</v>
      </c>
      <c r="AT156" s="28">
        <f>IF(Riskregister!$E$13="",0,COUNTIF(BN$4:BN$53,"&lt;"&amp;AR156)*IF(AS156&lt;0.5,Riskregister!$K$13+(Riskregister!$L$13-Riskregister!$K$13)*SQRT(AS156/2),Riskregister!$L$13-(Riskregister!$L$13-Riskregister!$K$13)*SQRT((1-AS156)/2)))</f>
        <v>0</v>
      </c>
      <c r="AU156" s="28">
        <f t="shared" ca="1" si="96"/>
        <v>0.55237939837289485</v>
      </c>
      <c r="AV156" s="28">
        <f t="shared" ca="1" si="96"/>
        <v>0.94922970002692031</v>
      </c>
      <c r="AW156" s="28">
        <f>IF(Riskregister!$E$14="",0,COUNTIF(BO$4:BO$53,"&lt;"&amp;AU156)*IF(AV156&lt;0.5,Riskregister!$K$14+(Riskregister!$L$14-Riskregister!$K$14)*SQRT(AV156/2),Riskregister!$L$14-(Riskregister!$L$14-Riskregister!$K$14)*SQRT((1-AV156)/2)))</f>
        <v>0</v>
      </c>
      <c r="AX156" s="28">
        <f t="shared" ca="1" si="97"/>
        <v>0.77860393164983377</v>
      </c>
      <c r="AY156" s="28">
        <f t="shared" ca="1" si="97"/>
        <v>0.3470432745077614</v>
      </c>
      <c r="AZ156" s="28">
        <f>IF(Riskregister!$E$15="",0,COUNTIF(BP$4:BP$53,"&lt;"&amp;AX156)*IF(AY156&lt;0.5,Riskregister!$K$15+(Riskregister!$L$15-Riskregister!$K$15)*SQRT(AY156/2),Riskregister!$L$15-(Riskregister!$L$15-Riskregister!$K$15)*SQRT((1-AY156)/2)))</f>
        <v>0</v>
      </c>
      <c r="BA156" s="28">
        <f t="shared" ca="1" si="98"/>
        <v>0.9657416656877883</v>
      </c>
      <c r="BB156" s="28">
        <f t="shared" ca="1" si="98"/>
        <v>0.58040693741744576</v>
      </c>
      <c r="BC156" s="28">
        <f>IF(Riskregister!$E$16="",0,COUNTIF(BQ$4:BQ$53,"&lt;"&amp;BA156)*IF(BB156&lt;0.5,Riskregister!$K$16+(Riskregister!$L$16-Riskregister!$K$16)*SQRT(BB156/2),Riskregister!$L$16-(Riskregister!$L$16-Riskregister!$K$16)*SQRT((1-BB156)/2)))</f>
        <v>0</v>
      </c>
      <c r="BD156" s="28">
        <f t="shared" ca="1" si="86"/>
        <v>316434.73855799716</v>
      </c>
    </row>
    <row r="157" spans="20:56" x14ac:dyDescent="0.35">
      <c r="T157" s="28">
        <f t="shared" ca="1" si="87"/>
        <v>0.97571483147337612</v>
      </c>
      <c r="U157" s="28">
        <f t="shared" ca="1" si="87"/>
        <v>0.23602074903264991</v>
      </c>
      <c r="V157" s="28">
        <f ca="1">IF(Riskregister!$E$5="",0,COUNTIF(BF$4:BF$53,"&lt;"&amp;T157)*IF(U157&lt;0.5,Riskregister!$K$5+(Riskregister!$L$5-Riskregister!$K$5)*SQRT(U157/2),Riskregister!$L$5-(Riskregister!$L$5-Riskregister!$K$5)*SQRT((1-U157)/2)))</f>
        <v>609173.74299610755</v>
      </c>
      <c r="W157" s="28">
        <f t="shared" ca="1" si="88"/>
        <v>0.36841612645093458</v>
      </c>
      <c r="X157" s="28">
        <f t="shared" ca="1" si="88"/>
        <v>0.8216335631248427</v>
      </c>
      <c r="Y157" s="28">
        <f ca="1">IF(Riskregister!$E$6="",0,COUNTIF(BG$4:BG$53,"&lt;"&amp;W157)*IF(X157&lt;0.5,Riskregister!$K$6+(Riskregister!$L$6-Riskregister!$K$6)*SQRT(X157/2),Riskregister!$L$6-(Riskregister!$L$6-Riskregister!$K$6)*SQRT((1-X157)/2)))</f>
        <v>0</v>
      </c>
      <c r="Z157" s="28">
        <f t="shared" ca="1" si="89"/>
        <v>0.73726435971308324</v>
      </c>
      <c r="AA157" s="28">
        <f t="shared" ca="1" si="89"/>
        <v>0.69696625202804707</v>
      </c>
      <c r="AB157" s="28">
        <f ca="1">IF(Riskregister!$E$7="",0,COUNTIF(BH$4:BH$53,"&lt;"&amp;Z157)*IF(AA157&lt;0.5,Riskregister!$K$7+(Riskregister!$L$7-Riskregister!$K$7)*SQRT(AA157/2),Riskregister!$L$7-(Riskregister!$L$7-Riskregister!$K$7)*SQRT((1-AA157)/2)))</f>
        <v>263761.91038009187</v>
      </c>
      <c r="AC157" s="28">
        <f t="shared" ca="1" si="90"/>
        <v>0.74505281460951645</v>
      </c>
      <c r="AD157" s="28">
        <f t="shared" ca="1" si="90"/>
        <v>0.81756575549126842</v>
      </c>
      <c r="AE157" s="28">
        <f ca="1">IF(Riskregister!$E$8="",0,COUNTIF(BI$4:BI$53,"&lt;"&amp;AC157)*IF(AD157&lt;0.5,Riskregister!$K$8+(Riskregister!$L$8-Riskregister!$K$8)*SQRT(AD157/2),Riskregister!$L$8-(Riskregister!$L$8-Riskregister!$K$8)*SQRT((1-AD157)/2)))</f>
        <v>0</v>
      </c>
      <c r="AF157" s="28">
        <f t="shared" ca="1" si="91"/>
        <v>0.99198920809912794</v>
      </c>
      <c r="AG157" s="28">
        <f t="shared" ca="1" si="91"/>
        <v>8.9254592185372128E-2</v>
      </c>
      <c r="AH157" s="28">
        <f>IF(Riskregister!$E$9="",0,COUNTIF(BJ$4:BJ$53,"&lt;"&amp;AF157)*IF(AG157&lt;0.5,Riskregister!$K$9+(Riskregister!$L$9-Riskregister!$K$9)*SQRT(AG157/2),Riskregister!$L$9-(Riskregister!$L$9-Riskregister!$K$9)*SQRT((1-AG157)/2)))</f>
        <v>0</v>
      </c>
      <c r="AI157" s="28">
        <f t="shared" ca="1" si="92"/>
        <v>0.26920160205628274</v>
      </c>
      <c r="AJ157" s="28">
        <f t="shared" ca="1" si="92"/>
        <v>0.21508537945345474</v>
      </c>
      <c r="AK157" s="28">
        <f>IF(Riskregister!$E$10="",0,COUNTIF(BK$4:BK$53,"&lt;"&amp;AI157)*IF(AJ157&lt;0.5,Riskregister!$K$10+(Riskregister!$L$10-Riskregister!$K$10)*SQRT(AJ157/2),Riskregister!$L$10-(Riskregister!$L$10-Riskregister!$K$10)*SQRT((1-AJ157)/2)))</f>
        <v>0</v>
      </c>
      <c r="AL157" s="28">
        <f t="shared" ca="1" si="93"/>
        <v>0.9023534477737819</v>
      </c>
      <c r="AM157" s="28">
        <f t="shared" ca="1" si="93"/>
        <v>0.15542696575928017</v>
      </c>
      <c r="AN157" s="28">
        <f>IF(Riskregister!$E$11="",0,COUNTIF(BL$4:BL$53,"&lt;"&amp;AL157)*IF(AM157&lt;0.5,Riskregister!$K$11+(Riskregister!$L$11-Riskregister!$K$11)*SQRT(AM157/2),Riskregister!$L$11-(Riskregister!$L$11-Riskregister!$K$11)*SQRT((1-AM157)/2)))</f>
        <v>0</v>
      </c>
      <c r="AO157" s="28">
        <f t="shared" ca="1" si="94"/>
        <v>0.90882806646126835</v>
      </c>
      <c r="AP157" s="28">
        <f t="shared" ca="1" si="94"/>
        <v>0.36390624455601095</v>
      </c>
      <c r="AQ157" s="28">
        <f>IF(Riskregister!$E$12="",0,COUNTIF(BM$4:BM$53,"&lt;"&amp;AO157)*IF(AP157&lt;0.5,Riskregister!$K$12+(Riskregister!$L$12-Riskregister!$K$12)*SQRT(AP157/2),Riskregister!$L$12-(Riskregister!$L$12-Riskregister!$K$12)*SQRT((1-AP157)/2)))</f>
        <v>0</v>
      </c>
      <c r="AR157" s="28">
        <f t="shared" ca="1" si="95"/>
        <v>0.95570180331846999</v>
      </c>
      <c r="AS157" s="28">
        <f t="shared" ca="1" si="95"/>
        <v>8.9818427752495156E-2</v>
      </c>
      <c r="AT157" s="28">
        <f>IF(Riskregister!$E$13="",0,COUNTIF(BN$4:BN$53,"&lt;"&amp;AR157)*IF(AS157&lt;0.5,Riskregister!$K$13+(Riskregister!$L$13-Riskregister!$K$13)*SQRT(AS157/2),Riskregister!$L$13-(Riskregister!$L$13-Riskregister!$K$13)*SQRT((1-AS157)/2)))</f>
        <v>0</v>
      </c>
      <c r="AU157" s="28">
        <f t="shared" ca="1" si="96"/>
        <v>0.53629530982290619</v>
      </c>
      <c r="AV157" s="28">
        <f t="shared" ca="1" si="96"/>
        <v>7.6708226975444882E-2</v>
      </c>
      <c r="AW157" s="28">
        <f>IF(Riskregister!$E$14="",0,COUNTIF(BO$4:BO$53,"&lt;"&amp;AU157)*IF(AV157&lt;0.5,Riskregister!$K$14+(Riskregister!$L$14-Riskregister!$K$14)*SQRT(AV157/2),Riskregister!$L$14-(Riskregister!$L$14-Riskregister!$K$14)*SQRT((1-AV157)/2)))</f>
        <v>0</v>
      </c>
      <c r="AX157" s="28">
        <f t="shared" ca="1" si="97"/>
        <v>0.58122055396580075</v>
      </c>
      <c r="AY157" s="28">
        <f t="shared" ca="1" si="97"/>
        <v>0.85470200282361775</v>
      </c>
      <c r="AZ157" s="28">
        <f>IF(Riskregister!$E$15="",0,COUNTIF(BP$4:BP$53,"&lt;"&amp;AX157)*IF(AY157&lt;0.5,Riskregister!$K$15+(Riskregister!$L$15-Riskregister!$K$15)*SQRT(AY157/2),Riskregister!$L$15-(Riskregister!$L$15-Riskregister!$K$15)*SQRT((1-AY157)/2)))</f>
        <v>0</v>
      </c>
      <c r="BA157" s="28">
        <f t="shared" ca="1" si="98"/>
        <v>0.77263229072900486</v>
      </c>
      <c r="BB157" s="28">
        <f t="shared" ca="1" si="98"/>
        <v>0.18062614982700986</v>
      </c>
      <c r="BC157" s="28">
        <f>IF(Riskregister!$E$16="",0,COUNTIF(BQ$4:BQ$53,"&lt;"&amp;BA157)*IF(BB157&lt;0.5,Riskregister!$K$16+(Riskregister!$L$16-Riskregister!$K$16)*SQRT(BB157/2),Riskregister!$L$16-(Riskregister!$L$16-Riskregister!$K$16)*SQRT((1-BB157)/2)))</f>
        <v>0</v>
      </c>
      <c r="BD157" s="28">
        <f t="shared" ca="1" si="86"/>
        <v>872935.65337619942</v>
      </c>
    </row>
    <row r="158" spans="20:56" x14ac:dyDescent="0.35">
      <c r="T158" s="28">
        <f t="shared" ca="1" si="87"/>
        <v>0.97654513246763575</v>
      </c>
      <c r="U158" s="28">
        <f t="shared" ca="1" si="87"/>
        <v>0.41695845957400846</v>
      </c>
      <c r="V158" s="28">
        <f ca="1">IF(Riskregister!$E$5="",0,COUNTIF(BF$4:BF$53,"&lt;"&amp;T158)*IF(U158&lt;0.5,Riskregister!$K$5+(Riskregister!$L$5-Riskregister!$K$5)*SQRT(U158/2),Riskregister!$L$5-(Riskregister!$L$5-Riskregister!$K$5)*SQRT((1-U158)/2)))</f>
        <v>710935.73235662212</v>
      </c>
      <c r="W158" s="28">
        <f t="shared" ca="1" si="88"/>
        <v>0.15138229874345588</v>
      </c>
      <c r="X158" s="28">
        <f t="shared" ca="1" si="88"/>
        <v>0.91837634340163044</v>
      </c>
      <c r="Y158" s="28">
        <f ca="1">IF(Riskregister!$E$6="",0,COUNTIF(BG$4:BG$53,"&lt;"&amp;W158)*IF(X158&lt;0.5,Riskregister!$K$6+(Riskregister!$L$6-Riskregister!$K$6)*SQRT(X158/2),Riskregister!$L$6-(Riskregister!$L$6-Riskregister!$K$6)*SQRT((1-X158)/2)))</f>
        <v>0</v>
      </c>
      <c r="Z158" s="28">
        <f t="shared" ca="1" si="89"/>
        <v>0.65802481307382887</v>
      </c>
      <c r="AA158" s="28">
        <f t="shared" ca="1" si="89"/>
        <v>0.95966500486170814</v>
      </c>
      <c r="AB158" s="28">
        <f ca="1">IF(Riskregister!$E$7="",0,COUNTIF(BH$4:BH$53,"&lt;"&amp;Z158)*IF(AA158&lt;0.5,Riskregister!$K$7+(Riskregister!$L$7-Riskregister!$K$7)*SQRT(AA158/2),Riskregister!$L$7-(Riskregister!$L$7-Riskregister!$K$7)*SQRT((1-AA158)/2)))</f>
        <v>0</v>
      </c>
      <c r="AC158" s="28">
        <f t="shared" ca="1" si="90"/>
        <v>0.49417116924532356</v>
      </c>
      <c r="AD158" s="28">
        <f t="shared" ca="1" si="90"/>
        <v>0.38557247909119119</v>
      </c>
      <c r="AE158" s="28">
        <f ca="1">IF(Riskregister!$E$8="",0,COUNTIF(BI$4:BI$53,"&lt;"&amp;AC158)*IF(AD158&lt;0.5,Riskregister!$K$8+(Riskregister!$L$8-Riskregister!$K$8)*SQRT(AD158/2),Riskregister!$L$8-(Riskregister!$L$8-Riskregister!$K$8)*SQRT((1-AD158)/2)))</f>
        <v>0</v>
      </c>
      <c r="AF158" s="28">
        <f t="shared" ca="1" si="91"/>
        <v>0.82405313943856051</v>
      </c>
      <c r="AG158" s="28">
        <f t="shared" ca="1" si="91"/>
        <v>0.25742205101082327</v>
      </c>
      <c r="AH158" s="28">
        <f>IF(Riskregister!$E$9="",0,COUNTIF(BJ$4:BJ$53,"&lt;"&amp;AF158)*IF(AG158&lt;0.5,Riskregister!$K$9+(Riskregister!$L$9-Riskregister!$K$9)*SQRT(AG158/2),Riskregister!$L$9-(Riskregister!$L$9-Riskregister!$K$9)*SQRT((1-AG158)/2)))</f>
        <v>0</v>
      </c>
      <c r="AI158" s="28">
        <f t="shared" ca="1" si="92"/>
        <v>0.75618735707033247</v>
      </c>
      <c r="AJ158" s="28">
        <f t="shared" ca="1" si="92"/>
        <v>0.49977892596469842</v>
      </c>
      <c r="AK158" s="28">
        <f>IF(Riskregister!$E$10="",0,COUNTIF(BK$4:BK$53,"&lt;"&amp;AI158)*IF(AJ158&lt;0.5,Riskregister!$K$10+(Riskregister!$L$10-Riskregister!$K$10)*SQRT(AJ158/2),Riskregister!$L$10-(Riskregister!$L$10-Riskregister!$K$10)*SQRT((1-AJ158)/2)))</f>
        <v>0</v>
      </c>
      <c r="AL158" s="28">
        <f t="shared" ca="1" si="93"/>
        <v>0.10252922179844226</v>
      </c>
      <c r="AM158" s="28">
        <f t="shared" ca="1" si="93"/>
        <v>0.64279315477384524</v>
      </c>
      <c r="AN158" s="28">
        <f>IF(Riskregister!$E$11="",0,COUNTIF(BL$4:BL$53,"&lt;"&amp;AL158)*IF(AM158&lt;0.5,Riskregister!$K$11+(Riskregister!$L$11-Riskregister!$K$11)*SQRT(AM158/2),Riskregister!$L$11-(Riskregister!$L$11-Riskregister!$K$11)*SQRT((1-AM158)/2)))</f>
        <v>0</v>
      </c>
      <c r="AO158" s="28">
        <f t="shared" ca="1" si="94"/>
        <v>0.14023130133467687</v>
      </c>
      <c r="AP158" s="28">
        <f t="shared" ca="1" si="94"/>
        <v>5.2349354675202187E-2</v>
      </c>
      <c r="AQ158" s="28">
        <f>IF(Riskregister!$E$12="",0,COUNTIF(BM$4:BM$53,"&lt;"&amp;AO158)*IF(AP158&lt;0.5,Riskregister!$K$12+(Riskregister!$L$12-Riskregister!$K$12)*SQRT(AP158/2),Riskregister!$L$12-(Riskregister!$L$12-Riskregister!$K$12)*SQRT((1-AP158)/2)))</f>
        <v>0</v>
      </c>
      <c r="AR158" s="28">
        <f t="shared" ca="1" si="95"/>
        <v>0.69044152873328901</v>
      </c>
      <c r="AS158" s="28">
        <f t="shared" ca="1" si="95"/>
        <v>0.99288364233253024</v>
      </c>
      <c r="AT158" s="28">
        <f>IF(Riskregister!$E$13="",0,COUNTIF(BN$4:BN$53,"&lt;"&amp;AR158)*IF(AS158&lt;0.5,Riskregister!$K$13+(Riskregister!$L$13-Riskregister!$K$13)*SQRT(AS158/2),Riskregister!$L$13-(Riskregister!$L$13-Riskregister!$K$13)*SQRT((1-AS158)/2)))</f>
        <v>0</v>
      </c>
      <c r="AU158" s="28">
        <f t="shared" ca="1" si="96"/>
        <v>0.65371574588257075</v>
      </c>
      <c r="AV158" s="28">
        <f t="shared" ca="1" si="96"/>
        <v>1.162166345126614E-2</v>
      </c>
      <c r="AW158" s="28">
        <f>IF(Riskregister!$E$14="",0,COUNTIF(BO$4:BO$53,"&lt;"&amp;AU158)*IF(AV158&lt;0.5,Riskregister!$K$14+(Riskregister!$L$14-Riskregister!$K$14)*SQRT(AV158/2),Riskregister!$L$14-(Riskregister!$L$14-Riskregister!$K$14)*SQRT((1-AV158)/2)))</f>
        <v>0</v>
      </c>
      <c r="AX158" s="28">
        <f t="shared" ca="1" si="97"/>
        <v>0.38802950769119338</v>
      </c>
      <c r="AY158" s="28">
        <f t="shared" ca="1" si="97"/>
        <v>0.63379072271356796</v>
      </c>
      <c r="AZ158" s="28">
        <f>IF(Riskregister!$E$15="",0,COUNTIF(BP$4:BP$53,"&lt;"&amp;AX158)*IF(AY158&lt;0.5,Riskregister!$K$15+(Riskregister!$L$15-Riskregister!$K$15)*SQRT(AY158/2),Riskregister!$L$15-(Riskregister!$L$15-Riskregister!$K$15)*SQRT((1-AY158)/2)))</f>
        <v>0</v>
      </c>
      <c r="BA158" s="28">
        <f t="shared" ca="1" si="98"/>
        <v>0.65139819089003936</v>
      </c>
      <c r="BB158" s="28">
        <f t="shared" ca="1" si="98"/>
        <v>0.9644170758556555</v>
      </c>
      <c r="BC158" s="28">
        <f>IF(Riskregister!$E$16="",0,COUNTIF(BQ$4:BQ$53,"&lt;"&amp;BA158)*IF(BB158&lt;0.5,Riskregister!$K$16+(Riskregister!$L$16-Riskregister!$K$16)*SQRT(BB158/2),Riskregister!$L$16-(Riskregister!$L$16-Riskregister!$K$16)*SQRT((1-BB158)/2)))</f>
        <v>0</v>
      </c>
      <c r="BD158" s="28">
        <f t="shared" ca="1" si="86"/>
        <v>710935.73235662212</v>
      </c>
    </row>
    <row r="159" spans="20:56" x14ac:dyDescent="0.35">
      <c r="T159" s="28">
        <f t="shared" ca="1" si="87"/>
        <v>0.49477061000936995</v>
      </c>
      <c r="U159" s="28">
        <f t="shared" ca="1" si="87"/>
        <v>0.84243885719844414</v>
      </c>
      <c r="V159" s="28">
        <f ca="1">IF(Riskregister!$E$5="",0,COUNTIF(BF$4:BF$53,"&lt;"&amp;T159)*IF(U159&lt;0.5,Riskregister!$K$5+(Riskregister!$L$5-Riskregister!$K$5)*SQRT(U159/2),Riskregister!$L$5-(Riskregister!$L$5-Riskregister!$K$5)*SQRT((1-U159)/2)))</f>
        <v>0</v>
      </c>
      <c r="W159" s="28">
        <f t="shared" ca="1" si="88"/>
        <v>0.68624548849662426</v>
      </c>
      <c r="X159" s="28">
        <f t="shared" ca="1" si="88"/>
        <v>0.46281692781099204</v>
      </c>
      <c r="Y159" s="28">
        <f ca="1">IF(Riskregister!$E$6="",0,COUNTIF(BG$4:BG$53,"&lt;"&amp;W159)*IF(X159&lt;0.5,Riskregister!$K$6+(Riskregister!$L$6-Riskregister!$K$6)*SQRT(X159/2),Riskregister!$L$6-(Riskregister!$L$6-Riskregister!$K$6)*SQRT((1-X159)/2)))</f>
        <v>1065888.805247999</v>
      </c>
      <c r="Z159" s="28">
        <f t="shared" ca="1" si="89"/>
        <v>0.79913509039674069</v>
      </c>
      <c r="AA159" s="28">
        <f t="shared" ca="1" si="89"/>
        <v>0.53637435839313286</v>
      </c>
      <c r="AB159" s="28">
        <f ca="1">IF(Riskregister!$E$7="",0,COUNTIF(BH$4:BH$53,"&lt;"&amp;Z159)*IF(AA159&lt;0.5,Riskregister!$K$7+(Riskregister!$L$7-Riskregister!$K$7)*SQRT(AA159/2),Riskregister!$L$7-(Riskregister!$L$7-Riskregister!$K$7)*SQRT((1-AA159)/2)))</f>
        <v>231485.6963091245</v>
      </c>
      <c r="AC159" s="28">
        <f t="shared" ca="1" si="90"/>
        <v>0.1081703045267921</v>
      </c>
      <c r="AD159" s="28">
        <f t="shared" ca="1" si="90"/>
        <v>0.80752659950887951</v>
      </c>
      <c r="AE159" s="28">
        <f ca="1">IF(Riskregister!$E$8="",0,COUNTIF(BI$4:BI$53,"&lt;"&amp;AC159)*IF(AD159&lt;0.5,Riskregister!$K$8+(Riskregister!$L$8-Riskregister!$K$8)*SQRT(AD159/2),Riskregister!$L$8-(Riskregister!$L$8-Riskregister!$K$8)*SQRT((1-AD159)/2)))</f>
        <v>0</v>
      </c>
      <c r="AF159" s="28">
        <f t="shared" ca="1" si="91"/>
        <v>0.57308545656335064</v>
      </c>
      <c r="AG159" s="28">
        <f t="shared" ca="1" si="91"/>
        <v>0.23610231484967992</v>
      </c>
      <c r="AH159" s="28">
        <f>IF(Riskregister!$E$9="",0,COUNTIF(BJ$4:BJ$53,"&lt;"&amp;AF159)*IF(AG159&lt;0.5,Riskregister!$K$9+(Riskregister!$L$9-Riskregister!$K$9)*SQRT(AG159/2),Riskregister!$L$9-(Riskregister!$L$9-Riskregister!$K$9)*SQRT((1-AG159)/2)))</f>
        <v>0</v>
      </c>
      <c r="AI159" s="28">
        <f t="shared" ca="1" si="92"/>
        <v>0.74827968630618535</v>
      </c>
      <c r="AJ159" s="28">
        <f t="shared" ca="1" si="92"/>
        <v>0.89398760206538874</v>
      </c>
      <c r="AK159" s="28">
        <f>IF(Riskregister!$E$10="",0,COUNTIF(BK$4:BK$53,"&lt;"&amp;AI159)*IF(AJ159&lt;0.5,Riskregister!$K$10+(Riskregister!$L$10-Riskregister!$K$10)*SQRT(AJ159/2),Riskregister!$L$10-(Riskregister!$L$10-Riskregister!$K$10)*SQRT((1-AJ159)/2)))</f>
        <v>0</v>
      </c>
      <c r="AL159" s="28">
        <f t="shared" ca="1" si="93"/>
        <v>0.50888049620205722</v>
      </c>
      <c r="AM159" s="28">
        <f t="shared" ca="1" si="93"/>
        <v>0.18055717751664746</v>
      </c>
      <c r="AN159" s="28">
        <f>IF(Riskregister!$E$11="",0,COUNTIF(BL$4:BL$53,"&lt;"&amp;AL159)*IF(AM159&lt;0.5,Riskregister!$K$11+(Riskregister!$L$11-Riskregister!$K$11)*SQRT(AM159/2),Riskregister!$L$11-(Riskregister!$L$11-Riskregister!$K$11)*SQRT((1-AM159)/2)))</f>
        <v>0</v>
      </c>
      <c r="AO159" s="28">
        <f t="shared" ca="1" si="94"/>
        <v>0.54485626885546867</v>
      </c>
      <c r="AP159" s="28">
        <f t="shared" ca="1" si="94"/>
        <v>0.68892717726170605</v>
      </c>
      <c r="AQ159" s="28">
        <f>IF(Riskregister!$E$12="",0,COUNTIF(BM$4:BM$53,"&lt;"&amp;AO159)*IF(AP159&lt;0.5,Riskregister!$K$12+(Riskregister!$L$12-Riskregister!$K$12)*SQRT(AP159/2),Riskregister!$L$12-(Riskregister!$L$12-Riskregister!$K$12)*SQRT((1-AP159)/2)))</f>
        <v>0</v>
      </c>
      <c r="AR159" s="28">
        <f t="shared" ca="1" si="95"/>
        <v>0.67465517115553941</v>
      </c>
      <c r="AS159" s="28">
        <f t="shared" ca="1" si="95"/>
        <v>0.4503626282842409</v>
      </c>
      <c r="AT159" s="28">
        <f>IF(Riskregister!$E$13="",0,COUNTIF(BN$4:BN$53,"&lt;"&amp;AR159)*IF(AS159&lt;0.5,Riskregister!$K$13+(Riskregister!$L$13-Riskregister!$K$13)*SQRT(AS159/2),Riskregister!$L$13-(Riskregister!$L$13-Riskregister!$K$13)*SQRT((1-AS159)/2)))</f>
        <v>0</v>
      </c>
      <c r="AU159" s="28">
        <f t="shared" ca="1" si="96"/>
        <v>0.79248079141255978</v>
      </c>
      <c r="AV159" s="28">
        <f t="shared" ca="1" si="96"/>
        <v>4.0383689687601976E-2</v>
      </c>
      <c r="AW159" s="28">
        <f>IF(Riskregister!$E$14="",0,COUNTIF(BO$4:BO$53,"&lt;"&amp;AU159)*IF(AV159&lt;0.5,Riskregister!$K$14+(Riskregister!$L$14-Riskregister!$K$14)*SQRT(AV159/2),Riskregister!$L$14-(Riskregister!$L$14-Riskregister!$K$14)*SQRT((1-AV159)/2)))</f>
        <v>0</v>
      </c>
      <c r="AX159" s="28">
        <f t="shared" ca="1" si="97"/>
        <v>0.59425480794654229</v>
      </c>
      <c r="AY159" s="28">
        <f t="shared" ca="1" si="97"/>
        <v>0.99699875761573042</v>
      </c>
      <c r="AZ159" s="28">
        <f>IF(Riskregister!$E$15="",0,COUNTIF(BP$4:BP$53,"&lt;"&amp;AX159)*IF(AY159&lt;0.5,Riskregister!$K$15+(Riskregister!$L$15-Riskregister!$K$15)*SQRT(AY159/2),Riskregister!$L$15-(Riskregister!$L$15-Riskregister!$K$15)*SQRT((1-AY159)/2)))</f>
        <v>0</v>
      </c>
      <c r="BA159" s="28">
        <f t="shared" ca="1" si="98"/>
        <v>0.12025044651406624</v>
      </c>
      <c r="BB159" s="28">
        <f t="shared" ca="1" si="98"/>
        <v>2.282239200426539E-2</v>
      </c>
      <c r="BC159" s="28">
        <f>IF(Riskregister!$E$16="",0,COUNTIF(BQ$4:BQ$53,"&lt;"&amp;BA159)*IF(BB159&lt;0.5,Riskregister!$K$16+(Riskregister!$L$16-Riskregister!$K$16)*SQRT(BB159/2),Riskregister!$L$16-(Riskregister!$L$16-Riskregister!$K$16)*SQRT((1-BB159)/2)))</f>
        <v>0</v>
      </c>
      <c r="BD159" s="28">
        <f t="shared" ca="1" si="86"/>
        <v>1297374.5015571236</v>
      </c>
    </row>
    <row r="160" spans="20:56" x14ac:dyDescent="0.35">
      <c r="T160" s="28">
        <f t="shared" ca="1" si="87"/>
        <v>0.14182150214539679</v>
      </c>
      <c r="U160" s="28">
        <f t="shared" ca="1" si="87"/>
        <v>0.58847738512792169</v>
      </c>
      <c r="V160" s="28">
        <f ca="1">IF(Riskregister!$E$5="",0,COUNTIF(BF$4:BF$53,"&lt;"&amp;T160)*IF(U160&lt;0.5,Riskregister!$K$5+(Riskregister!$L$5-Riskregister!$K$5)*SQRT(U160/2),Riskregister!$L$5-(Riskregister!$L$5-Riskregister!$K$5)*SQRT((1-U160)/2)))</f>
        <v>0</v>
      </c>
      <c r="W160" s="28">
        <f t="shared" ca="1" si="88"/>
        <v>0.81008477436373916</v>
      </c>
      <c r="X160" s="28">
        <f t="shared" ca="1" si="88"/>
        <v>0.75618111657463472</v>
      </c>
      <c r="Y160" s="28">
        <f ca="1">IF(Riskregister!$E$6="",0,COUNTIF(BG$4:BG$53,"&lt;"&amp;W160)*IF(X160&lt;0.5,Riskregister!$K$6+(Riskregister!$L$6-Riskregister!$K$6)*SQRT(X160/2),Riskregister!$L$6-(Riskregister!$L$6-Riskregister!$K$6)*SQRT((1-X160)/2)))</f>
        <v>1371520.4131007183</v>
      </c>
      <c r="Z160" s="28">
        <f t="shared" ca="1" si="89"/>
        <v>0.70369722528330059</v>
      </c>
      <c r="AA160" s="28">
        <f t="shared" ca="1" si="89"/>
        <v>4.5148365218537934E-2</v>
      </c>
      <c r="AB160" s="28">
        <f ca="1">IF(Riskregister!$E$7="",0,COUNTIF(BH$4:BH$53,"&lt;"&amp;Z160)*IF(AA160&lt;0.5,Riskregister!$K$7+(Riskregister!$L$7-Riskregister!$K$7)*SQRT(AA160/2),Riskregister!$L$7-(Riskregister!$L$7-Riskregister!$K$7)*SQRT((1-AA160)/2)))</f>
        <v>0</v>
      </c>
      <c r="AC160" s="28">
        <f t="shared" ca="1" si="90"/>
        <v>0.22571748097504529</v>
      </c>
      <c r="AD160" s="28">
        <f t="shared" ca="1" si="90"/>
        <v>0.5285686153166258</v>
      </c>
      <c r="AE160" s="28">
        <f ca="1">IF(Riskregister!$E$8="",0,COUNTIF(BI$4:BI$53,"&lt;"&amp;AC160)*IF(AD160&lt;0.5,Riskregister!$K$8+(Riskregister!$L$8-Riskregister!$K$8)*SQRT(AD160/2),Riskregister!$L$8-(Riskregister!$L$8-Riskregister!$K$8)*SQRT((1-AD160)/2)))</f>
        <v>0</v>
      </c>
      <c r="AF160" s="28">
        <f t="shared" ca="1" si="91"/>
        <v>0.42246500051365543</v>
      </c>
      <c r="AG160" s="28">
        <f t="shared" ca="1" si="91"/>
        <v>0.9657795887807763</v>
      </c>
      <c r="AH160" s="28">
        <f>IF(Riskregister!$E$9="",0,COUNTIF(BJ$4:BJ$53,"&lt;"&amp;AF160)*IF(AG160&lt;0.5,Riskregister!$K$9+(Riskregister!$L$9-Riskregister!$K$9)*SQRT(AG160/2),Riskregister!$L$9-(Riskregister!$L$9-Riskregister!$K$9)*SQRT((1-AG160)/2)))</f>
        <v>0</v>
      </c>
      <c r="AI160" s="28">
        <f t="shared" ca="1" si="92"/>
        <v>0.98306785297061539</v>
      </c>
      <c r="AJ160" s="28">
        <f t="shared" ca="1" si="92"/>
        <v>0.74809693421754031</v>
      </c>
      <c r="AK160" s="28">
        <f>IF(Riskregister!$E$10="",0,COUNTIF(BK$4:BK$53,"&lt;"&amp;AI160)*IF(AJ160&lt;0.5,Riskregister!$K$10+(Riskregister!$L$10-Riskregister!$K$10)*SQRT(AJ160/2),Riskregister!$L$10-(Riskregister!$L$10-Riskregister!$K$10)*SQRT((1-AJ160)/2)))</f>
        <v>0</v>
      </c>
      <c r="AL160" s="28">
        <f t="shared" ca="1" si="93"/>
        <v>7.4904811569462382E-2</v>
      </c>
      <c r="AM160" s="28">
        <f t="shared" ca="1" si="93"/>
        <v>0.90521202998749406</v>
      </c>
      <c r="AN160" s="28">
        <f>IF(Riskregister!$E$11="",0,COUNTIF(BL$4:BL$53,"&lt;"&amp;AL160)*IF(AM160&lt;0.5,Riskregister!$K$11+(Riskregister!$L$11-Riskregister!$K$11)*SQRT(AM160/2),Riskregister!$L$11-(Riskregister!$L$11-Riskregister!$K$11)*SQRT((1-AM160)/2)))</f>
        <v>0</v>
      </c>
      <c r="AO160" s="28">
        <f t="shared" ca="1" si="94"/>
        <v>0.19643069789198075</v>
      </c>
      <c r="AP160" s="28">
        <f t="shared" ca="1" si="94"/>
        <v>0.29439900943703168</v>
      </c>
      <c r="AQ160" s="28">
        <f>IF(Riskregister!$E$12="",0,COUNTIF(BM$4:BM$53,"&lt;"&amp;AO160)*IF(AP160&lt;0.5,Riskregister!$K$12+(Riskregister!$L$12-Riskregister!$K$12)*SQRT(AP160/2),Riskregister!$L$12-(Riskregister!$L$12-Riskregister!$K$12)*SQRT((1-AP160)/2)))</f>
        <v>0</v>
      </c>
      <c r="AR160" s="28">
        <f t="shared" ca="1" si="95"/>
        <v>0.39364578906617176</v>
      </c>
      <c r="AS160" s="28">
        <f t="shared" ca="1" si="95"/>
        <v>0.76241994216983844</v>
      </c>
      <c r="AT160" s="28">
        <f>IF(Riskregister!$E$13="",0,COUNTIF(BN$4:BN$53,"&lt;"&amp;AR160)*IF(AS160&lt;0.5,Riskregister!$K$13+(Riskregister!$L$13-Riskregister!$K$13)*SQRT(AS160/2),Riskregister!$L$13-(Riskregister!$L$13-Riskregister!$K$13)*SQRT((1-AS160)/2)))</f>
        <v>0</v>
      </c>
      <c r="AU160" s="28">
        <f t="shared" ca="1" si="96"/>
        <v>0.69607607671254834</v>
      </c>
      <c r="AV160" s="28">
        <f t="shared" ca="1" si="96"/>
        <v>0.89063936051555548</v>
      </c>
      <c r="AW160" s="28">
        <f>IF(Riskregister!$E$14="",0,COUNTIF(BO$4:BO$53,"&lt;"&amp;AU160)*IF(AV160&lt;0.5,Riskregister!$K$14+(Riskregister!$L$14-Riskregister!$K$14)*SQRT(AV160/2),Riskregister!$L$14-(Riskregister!$L$14-Riskregister!$K$14)*SQRT((1-AV160)/2)))</f>
        <v>0</v>
      </c>
      <c r="AX160" s="28">
        <f t="shared" ca="1" si="97"/>
        <v>0.90482450916003165</v>
      </c>
      <c r="AY160" s="28">
        <f t="shared" ca="1" si="97"/>
        <v>0.94795167753690968</v>
      </c>
      <c r="AZ160" s="28">
        <f>IF(Riskregister!$E$15="",0,COUNTIF(BP$4:BP$53,"&lt;"&amp;AX160)*IF(AY160&lt;0.5,Riskregister!$K$15+(Riskregister!$L$15-Riskregister!$K$15)*SQRT(AY160/2),Riskregister!$L$15-(Riskregister!$L$15-Riskregister!$K$15)*SQRT((1-AY160)/2)))</f>
        <v>0</v>
      </c>
      <c r="BA160" s="28">
        <f t="shared" ca="1" si="98"/>
        <v>0.11585043481315516</v>
      </c>
      <c r="BB160" s="28">
        <f t="shared" ca="1" si="98"/>
        <v>0.55834985550742022</v>
      </c>
      <c r="BC160" s="28">
        <f>IF(Riskregister!$E$16="",0,COUNTIF(BQ$4:BQ$53,"&lt;"&amp;BA160)*IF(BB160&lt;0.5,Riskregister!$K$16+(Riskregister!$L$16-Riskregister!$K$16)*SQRT(BB160/2),Riskregister!$L$16-(Riskregister!$L$16-Riskregister!$K$16)*SQRT((1-BB160)/2)))</f>
        <v>0</v>
      </c>
      <c r="BD160" s="28">
        <f t="shared" ca="1" si="86"/>
        <v>1371520.4131007183</v>
      </c>
    </row>
    <row r="161" spans="20:56" x14ac:dyDescent="0.35">
      <c r="T161" s="28">
        <f t="shared" ca="1" si="87"/>
        <v>0.15022854563291688</v>
      </c>
      <c r="U161" s="28">
        <f t="shared" ca="1" si="87"/>
        <v>0.70129158184770535</v>
      </c>
      <c r="V161" s="28">
        <f ca="1">IF(Riskregister!$E$5="",0,COUNTIF(BF$4:BF$53,"&lt;"&amp;T161)*IF(U161&lt;0.5,Riskregister!$K$5+(Riskregister!$L$5-Riskregister!$K$5)*SQRT(U161/2),Riskregister!$L$5-(Riskregister!$L$5-Riskregister!$K$5)*SQRT((1-U161)/2)))</f>
        <v>0</v>
      </c>
      <c r="W161" s="28">
        <f t="shared" ca="1" si="88"/>
        <v>0.87119061711629675</v>
      </c>
      <c r="X161" s="28">
        <f t="shared" ca="1" si="88"/>
        <v>0.12350659713692635</v>
      </c>
      <c r="Y161" s="28">
        <f ca="1">IF(Riskregister!$E$6="",0,COUNTIF(BG$4:BG$53,"&lt;"&amp;W161)*IF(X161&lt;0.5,Riskregister!$K$6+(Riskregister!$L$6-Riskregister!$K$6)*SQRT(X161/2),Riskregister!$L$6-(Riskregister!$L$6-Riskregister!$K$6)*SQRT((1-X161)/2)))</f>
        <v>647303.79761613999</v>
      </c>
      <c r="Z161" s="28">
        <f t="shared" ca="1" si="89"/>
        <v>0.94080106504051564</v>
      </c>
      <c r="AA161" s="28">
        <f t="shared" ca="1" si="89"/>
        <v>0.67223400156751967</v>
      </c>
      <c r="AB161" s="28">
        <f ca="1">IF(Riskregister!$E$7="",0,COUNTIF(BH$4:BH$53,"&lt;"&amp;Z161)*IF(AA161&lt;0.5,Riskregister!$K$7+(Riskregister!$L$7-Riskregister!$K$7)*SQRT(AA161/2),Riskregister!$L$7-(Riskregister!$L$7-Riskregister!$K$7)*SQRT((1-AA161)/2)))</f>
        <v>258311.3716489943</v>
      </c>
      <c r="AC161" s="28">
        <f t="shared" ca="1" si="90"/>
        <v>0.92027952209617692</v>
      </c>
      <c r="AD161" s="28">
        <f t="shared" ca="1" si="90"/>
        <v>0.26552935678405454</v>
      </c>
      <c r="AE161" s="28">
        <f ca="1">IF(Riskregister!$E$8="",0,COUNTIF(BI$4:BI$53,"&lt;"&amp;AC161)*IF(AD161&lt;0.5,Riskregister!$K$8+(Riskregister!$L$8-Riskregister!$K$8)*SQRT(AD161/2),Riskregister!$L$8-(Riskregister!$L$8-Riskregister!$K$8)*SQRT((1-AD161)/2)))</f>
        <v>0</v>
      </c>
      <c r="AF161" s="28">
        <f t="shared" ca="1" si="91"/>
        <v>0.76989657066763595</v>
      </c>
      <c r="AG161" s="28">
        <f t="shared" ca="1" si="91"/>
        <v>7.3443305182181118E-2</v>
      </c>
      <c r="AH161" s="28">
        <f>IF(Riskregister!$E$9="",0,COUNTIF(BJ$4:BJ$53,"&lt;"&amp;AF161)*IF(AG161&lt;0.5,Riskregister!$K$9+(Riskregister!$L$9-Riskregister!$K$9)*SQRT(AG161/2),Riskregister!$L$9-(Riskregister!$L$9-Riskregister!$K$9)*SQRT((1-AG161)/2)))</f>
        <v>0</v>
      </c>
      <c r="AI161" s="28">
        <f t="shared" ca="1" si="92"/>
        <v>0.16457681330003826</v>
      </c>
      <c r="AJ161" s="28">
        <f t="shared" ca="1" si="92"/>
        <v>0.74720794219059838</v>
      </c>
      <c r="AK161" s="28">
        <f>IF(Riskregister!$E$10="",0,COUNTIF(BK$4:BK$53,"&lt;"&amp;AI161)*IF(AJ161&lt;0.5,Riskregister!$K$10+(Riskregister!$L$10-Riskregister!$K$10)*SQRT(AJ161/2),Riskregister!$L$10-(Riskregister!$L$10-Riskregister!$K$10)*SQRT((1-AJ161)/2)))</f>
        <v>0</v>
      </c>
      <c r="AL161" s="28">
        <f t="shared" ca="1" si="93"/>
        <v>0.731624009050447</v>
      </c>
      <c r="AM161" s="28">
        <f t="shared" ca="1" si="93"/>
        <v>0.84683143632269631</v>
      </c>
      <c r="AN161" s="28">
        <f>IF(Riskregister!$E$11="",0,COUNTIF(BL$4:BL$53,"&lt;"&amp;AL161)*IF(AM161&lt;0.5,Riskregister!$K$11+(Riskregister!$L$11-Riskregister!$K$11)*SQRT(AM161/2),Riskregister!$L$11-(Riskregister!$L$11-Riskregister!$K$11)*SQRT((1-AM161)/2)))</f>
        <v>0</v>
      </c>
      <c r="AO161" s="28">
        <f t="shared" ca="1" si="94"/>
        <v>0.39989403737460216</v>
      </c>
      <c r="AP161" s="28">
        <f t="shared" ca="1" si="94"/>
        <v>0.56314030189677988</v>
      </c>
      <c r="AQ161" s="28">
        <f>IF(Riskregister!$E$12="",0,COUNTIF(BM$4:BM$53,"&lt;"&amp;AO161)*IF(AP161&lt;0.5,Riskregister!$K$12+(Riskregister!$L$12-Riskregister!$K$12)*SQRT(AP161/2),Riskregister!$L$12-(Riskregister!$L$12-Riskregister!$K$12)*SQRT((1-AP161)/2)))</f>
        <v>0</v>
      </c>
      <c r="AR161" s="28">
        <f t="shared" ca="1" si="95"/>
        <v>0.32921669401520148</v>
      </c>
      <c r="AS161" s="28">
        <f t="shared" ca="1" si="95"/>
        <v>0.18731577223597173</v>
      </c>
      <c r="AT161" s="28">
        <f>IF(Riskregister!$E$13="",0,COUNTIF(BN$4:BN$53,"&lt;"&amp;AR161)*IF(AS161&lt;0.5,Riskregister!$K$13+(Riskregister!$L$13-Riskregister!$K$13)*SQRT(AS161/2),Riskregister!$L$13-(Riskregister!$L$13-Riskregister!$K$13)*SQRT((1-AS161)/2)))</f>
        <v>0</v>
      </c>
      <c r="AU161" s="28">
        <f t="shared" ca="1" si="96"/>
        <v>0.98452008936085089</v>
      </c>
      <c r="AV161" s="28">
        <f t="shared" ca="1" si="96"/>
        <v>0.71751061043982423</v>
      </c>
      <c r="AW161" s="28">
        <f>IF(Riskregister!$E$14="",0,COUNTIF(BO$4:BO$53,"&lt;"&amp;AU161)*IF(AV161&lt;0.5,Riskregister!$K$14+(Riskregister!$L$14-Riskregister!$K$14)*SQRT(AV161/2),Riskregister!$L$14-(Riskregister!$L$14-Riskregister!$K$14)*SQRT((1-AV161)/2)))</f>
        <v>0</v>
      </c>
      <c r="AX161" s="28">
        <f t="shared" ca="1" si="97"/>
        <v>0.33456869485321195</v>
      </c>
      <c r="AY161" s="28">
        <f t="shared" ca="1" si="97"/>
        <v>0.29274417292308441</v>
      </c>
      <c r="AZ161" s="28">
        <f>IF(Riskregister!$E$15="",0,COUNTIF(BP$4:BP$53,"&lt;"&amp;AX161)*IF(AY161&lt;0.5,Riskregister!$K$15+(Riskregister!$L$15-Riskregister!$K$15)*SQRT(AY161/2),Riskregister!$L$15-(Riskregister!$L$15-Riskregister!$K$15)*SQRT((1-AY161)/2)))</f>
        <v>0</v>
      </c>
      <c r="BA161" s="28">
        <f t="shared" ca="1" si="98"/>
        <v>0.4657449767359757</v>
      </c>
      <c r="BB161" s="28">
        <f t="shared" ca="1" si="98"/>
        <v>0.78714387569312372</v>
      </c>
      <c r="BC161" s="28">
        <f>IF(Riskregister!$E$16="",0,COUNTIF(BQ$4:BQ$53,"&lt;"&amp;BA161)*IF(BB161&lt;0.5,Riskregister!$K$16+(Riskregister!$L$16-Riskregister!$K$16)*SQRT(BB161/2),Riskregister!$L$16-(Riskregister!$L$16-Riskregister!$K$16)*SQRT((1-BB161)/2)))</f>
        <v>0</v>
      </c>
      <c r="BD161" s="28">
        <f t="shared" ca="1" si="86"/>
        <v>905615.16926513426</v>
      </c>
    </row>
    <row r="162" spans="20:56" x14ac:dyDescent="0.35">
      <c r="T162" s="28">
        <f t="shared" ca="1" si="87"/>
        <v>0.59376193308494618</v>
      </c>
      <c r="U162" s="28">
        <f t="shared" ca="1" si="87"/>
        <v>0.97978980415681716</v>
      </c>
      <c r="V162" s="28">
        <f ca="1">IF(Riskregister!$E$5="",0,COUNTIF(BF$4:BF$53,"&lt;"&amp;T162)*IF(U162&lt;0.5,Riskregister!$K$5+(Riskregister!$L$5-Riskregister!$K$5)*SQRT(U162/2),Riskregister!$L$5-(Riskregister!$L$5-Riskregister!$K$5)*SQRT((1-U162)/2)))</f>
        <v>0</v>
      </c>
      <c r="W162" s="28">
        <f t="shared" ca="1" si="88"/>
        <v>0.72414180258480976</v>
      </c>
      <c r="X162" s="28">
        <f t="shared" ca="1" si="88"/>
        <v>0.34394773543197388</v>
      </c>
      <c r="Y162" s="28">
        <f ca="1">IF(Riskregister!$E$6="",0,COUNTIF(BG$4:BG$53,"&lt;"&amp;W162)*IF(X162&lt;0.5,Riskregister!$K$6+(Riskregister!$L$6-Riskregister!$K$6)*SQRT(X162/2),Riskregister!$L$6-(Riskregister!$L$6-Riskregister!$K$6)*SQRT((1-X162)/2)))</f>
        <v>946455.17708687484</v>
      </c>
      <c r="Z162" s="28">
        <f t="shared" ca="1" si="89"/>
        <v>0.96295469483116425</v>
      </c>
      <c r="AA162" s="28">
        <f t="shared" ca="1" si="89"/>
        <v>0.80646700344597233</v>
      </c>
      <c r="AB162" s="28">
        <f ca="1">IF(Riskregister!$E$7="",0,COUNTIF(BH$4:BH$53,"&lt;"&amp;Z162)*IF(AA162&lt;0.5,Riskregister!$K$7+(Riskregister!$L$7-Riskregister!$K$7)*SQRT(AA162/2),Riskregister!$L$7-(Riskregister!$L$7-Riskregister!$K$7)*SQRT((1-AA162)/2)))</f>
        <v>582248.8021715224</v>
      </c>
      <c r="AC162" s="28">
        <f t="shared" ca="1" si="90"/>
        <v>0.53773752128097418</v>
      </c>
      <c r="AD162" s="28">
        <f t="shared" ca="1" si="90"/>
        <v>0.49192908809417357</v>
      </c>
      <c r="AE162" s="28">
        <f ca="1">IF(Riskregister!$E$8="",0,COUNTIF(BI$4:BI$53,"&lt;"&amp;AC162)*IF(AD162&lt;0.5,Riskregister!$K$8+(Riskregister!$L$8-Riskregister!$K$8)*SQRT(AD162/2),Riskregister!$L$8-(Riskregister!$L$8-Riskregister!$K$8)*SQRT((1-AD162)/2)))</f>
        <v>0</v>
      </c>
      <c r="AF162" s="28">
        <f t="shared" ca="1" si="91"/>
        <v>0.90168915456656562</v>
      </c>
      <c r="AG162" s="28">
        <f t="shared" ca="1" si="91"/>
        <v>0.4585812768675247</v>
      </c>
      <c r="AH162" s="28">
        <f>IF(Riskregister!$E$9="",0,COUNTIF(BJ$4:BJ$53,"&lt;"&amp;AF162)*IF(AG162&lt;0.5,Riskregister!$K$9+(Riskregister!$L$9-Riskregister!$K$9)*SQRT(AG162/2),Riskregister!$L$9-(Riskregister!$L$9-Riskregister!$K$9)*SQRT((1-AG162)/2)))</f>
        <v>0</v>
      </c>
      <c r="AI162" s="28">
        <f t="shared" ca="1" si="92"/>
        <v>0.72952756469791702</v>
      </c>
      <c r="AJ162" s="28">
        <f t="shared" ca="1" si="92"/>
        <v>0.41115856351173785</v>
      </c>
      <c r="AK162" s="28">
        <f>IF(Riskregister!$E$10="",0,COUNTIF(BK$4:BK$53,"&lt;"&amp;AI162)*IF(AJ162&lt;0.5,Riskregister!$K$10+(Riskregister!$L$10-Riskregister!$K$10)*SQRT(AJ162/2),Riskregister!$L$10-(Riskregister!$L$10-Riskregister!$K$10)*SQRT((1-AJ162)/2)))</f>
        <v>0</v>
      </c>
      <c r="AL162" s="28">
        <f t="shared" ca="1" si="93"/>
        <v>6.7474309033408564E-2</v>
      </c>
      <c r="AM162" s="28">
        <f t="shared" ca="1" si="93"/>
        <v>0.7742745870725839</v>
      </c>
      <c r="AN162" s="28">
        <f>IF(Riskregister!$E$11="",0,COUNTIF(BL$4:BL$53,"&lt;"&amp;AL162)*IF(AM162&lt;0.5,Riskregister!$K$11+(Riskregister!$L$11-Riskregister!$K$11)*SQRT(AM162/2),Riskregister!$L$11-(Riskregister!$L$11-Riskregister!$K$11)*SQRT((1-AM162)/2)))</f>
        <v>0</v>
      </c>
      <c r="AO162" s="28">
        <f t="shared" ca="1" si="94"/>
        <v>0.89575138488954209</v>
      </c>
      <c r="AP162" s="28">
        <f t="shared" ca="1" si="94"/>
        <v>0.94036677867246654</v>
      </c>
      <c r="AQ162" s="28">
        <f>IF(Riskregister!$E$12="",0,COUNTIF(BM$4:BM$53,"&lt;"&amp;AO162)*IF(AP162&lt;0.5,Riskregister!$K$12+(Riskregister!$L$12-Riskregister!$K$12)*SQRT(AP162/2),Riskregister!$L$12-(Riskregister!$L$12-Riskregister!$K$12)*SQRT((1-AP162)/2)))</f>
        <v>0</v>
      </c>
      <c r="AR162" s="28">
        <f t="shared" ca="1" si="95"/>
        <v>0.94224952641945381</v>
      </c>
      <c r="AS162" s="28">
        <f t="shared" ca="1" si="95"/>
        <v>0.37572520341860505</v>
      </c>
      <c r="AT162" s="28">
        <f>IF(Riskregister!$E$13="",0,COUNTIF(BN$4:BN$53,"&lt;"&amp;AR162)*IF(AS162&lt;0.5,Riskregister!$K$13+(Riskregister!$L$13-Riskregister!$K$13)*SQRT(AS162/2),Riskregister!$L$13-(Riskregister!$L$13-Riskregister!$K$13)*SQRT((1-AS162)/2)))</f>
        <v>0</v>
      </c>
      <c r="AU162" s="28">
        <f t="shared" ca="1" si="96"/>
        <v>0.61598688101286181</v>
      </c>
      <c r="AV162" s="28">
        <f t="shared" ca="1" si="96"/>
        <v>0.48691825940051803</v>
      </c>
      <c r="AW162" s="28">
        <f>IF(Riskregister!$E$14="",0,COUNTIF(BO$4:BO$53,"&lt;"&amp;AU162)*IF(AV162&lt;0.5,Riskregister!$K$14+(Riskregister!$L$14-Riskregister!$K$14)*SQRT(AV162/2),Riskregister!$L$14-(Riskregister!$L$14-Riskregister!$K$14)*SQRT((1-AV162)/2)))</f>
        <v>0</v>
      </c>
      <c r="AX162" s="28">
        <f t="shared" ca="1" si="97"/>
        <v>0.94131110002912077</v>
      </c>
      <c r="AY162" s="28">
        <f t="shared" ca="1" si="97"/>
        <v>0.1717070422399648</v>
      </c>
      <c r="AZ162" s="28">
        <f>IF(Riskregister!$E$15="",0,COUNTIF(BP$4:BP$53,"&lt;"&amp;AX162)*IF(AY162&lt;0.5,Riskregister!$K$15+(Riskregister!$L$15-Riskregister!$K$15)*SQRT(AY162/2),Riskregister!$L$15-(Riskregister!$L$15-Riskregister!$K$15)*SQRT((1-AY162)/2)))</f>
        <v>0</v>
      </c>
      <c r="BA162" s="28">
        <f t="shared" ca="1" si="98"/>
        <v>0.81181949371737516</v>
      </c>
      <c r="BB162" s="28">
        <f t="shared" ca="1" si="98"/>
        <v>0.57095817194572285</v>
      </c>
      <c r="BC162" s="28">
        <f>IF(Riskregister!$E$16="",0,COUNTIF(BQ$4:BQ$53,"&lt;"&amp;BA162)*IF(BB162&lt;0.5,Riskregister!$K$16+(Riskregister!$L$16-Riskregister!$K$16)*SQRT(BB162/2),Riskregister!$L$16-(Riskregister!$L$16-Riskregister!$K$16)*SQRT((1-BB162)/2)))</f>
        <v>0</v>
      </c>
      <c r="BD162" s="28">
        <f t="shared" ca="1" si="86"/>
        <v>1528703.9792583971</v>
      </c>
    </row>
    <row r="163" spans="20:56" x14ac:dyDescent="0.35">
      <c r="T163" s="28">
        <f t="shared" ca="1" si="87"/>
        <v>0.46388914088855548</v>
      </c>
      <c r="U163" s="28">
        <f t="shared" ca="1" si="87"/>
        <v>0.2530381820536306</v>
      </c>
      <c r="V163" s="28">
        <f ca="1">IF(Riskregister!$E$5="",0,COUNTIF(BF$4:BF$53,"&lt;"&amp;T163)*IF(U163&lt;0.5,Riskregister!$K$5+(Riskregister!$L$5-Riskregister!$K$5)*SQRT(U163/2),Riskregister!$L$5-(Riskregister!$L$5-Riskregister!$K$5)*SQRT((1-U163)/2)))</f>
        <v>0</v>
      </c>
      <c r="W163" s="28">
        <f t="shared" ca="1" si="88"/>
        <v>0.91901331899920358</v>
      </c>
      <c r="X163" s="28">
        <f t="shared" ca="1" si="88"/>
        <v>0.37276539422104271</v>
      </c>
      <c r="Y163" s="28">
        <f ca="1">IF(Riskregister!$E$6="",0,COUNTIF(BG$4:BG$53,"&lt;"&amp;W163)*IF(X163&lt;0.5,Riskregister!$K$6+(Riskregister!$L$6-Riskregister!$K$6)*SQRT(X163/2),Riskregister!$L$6-(Riskregister!$L$6-Riskregister!$K$6)*SQRT((1-X163)/2)))</f>
        <v>1954194.2460813439</v>
      </c>
      <c r="Z163" s="28">
        <f t="shared" ca="1" si="89"/>
        <v>0.45403471001753748</v>
      </c>
      <c r="AA163" s="28">
        <f t="shared" ca="1" si="89"/>
        <v>0.29890089392958563</v>
      </c>
      <c r="AB163" s="28">
        <f ca="1">IF(Riskregister!$E$7="",0,COUNTIF(BH$4:BH$53,"&lt;"&amp;Z163)*IF(AA163&lt;0.5,Riskregister!$K$7+(Riskregister!$L$7-Riskregister!$K$7)*SQRT(AA163/2),Riskregister!$L$7-(Riskregister!$L$7-Riskregister!$K$7)*SQRT((1-AA163)/2)))</f>
        <v>0</v>
      </c>
      <c r="AC163" s="28">
        <f t="shared" ca="1" si="90"/>
        <v>8.109931556854133E-3</v>
      </c>
      <c r="AD163" s="28">
        <f t="shared" ca="1" si="90"/>
        <v>2.121500428302503E-3</v>
      </c>
      <c r="AE163" s="28">
        <f ca="1">IF(Riskregister!$E$8="",0,COUNTIF(BI$4:BI$53,"&lt;"&amp;AC163)*IF(AD163&lt;0.5,Riskregister!$K$8+(Riskregister!$L$8-Riskregister!$K$8)*SQRT(AD163/2),Riskregister!$L$8-(Riskregister!$L$8-Riskregister!$K$8)*SQRT((1-AD163)/2)))</f>
        <v>0</v>
      </c>
      <c r="AF163" s="28">
        <f t="shared" ca="1" si="91"/>
        <v>0.38967922784926134</v>
      </c>
      <c r="AG163" s="28">
        <f t="shared" ca="1" si="91"/>
        <v>0.47882763932007288</v>
      </c>
      <c r="AH163" s="28">
        <f>IF(Riskregister!$E$9="",0,COUNTIF(BJ$4:BJ$53,"&lt;"&amp;AF163)*IF(AG163&lt;0.5,Riskregister!$K$9+(Riskregister!$L$9-Riskregister!$K$9)*SQRT(AG163/2),Riskregister!$L$9-(Riskregister!$L$9-Riskregister!$K$9)*SQRT((1-AG163)/2)))</f>
        <v>0</v>
      </c>
      <c r="AI163" s="28">
        <f t="shared" ca="1" si="92"/>
        <v>5.6177733757356685E-2</v>
      </c>
      <c r="AJ163" s="28">
        <f t="shared" ca="1" si="92"/>
        <v>0.45859667579776398</v>
      </c>
      <c r="AK163" s="28">
        <f>IF(Riskregister!$E$10="",0,COUNTIF(BK$4:BK$53,"&lt;"&amp;AI163)*IF(AJ163&lt;0.5,Riskregister!$K$10+(Riskregister!$L$10-Riskregister!$K$10)*SQRT(AJ163/2),Riskregister!$L$10-(Riskregister!$L$10-Riskregister!$K$10)*SQRT((1-AJ163)/2)))</f>
        <v>0</v>
      </c>
      <c r="AL163" s="28">
        <f t="shared" ca="1" si="93"/>
        <v>0.20911325339736542</v>
      </c>
      <c r="AM163" s="28">
        <f t="shared" ca="1" si="93"/>
        <v>0.54926379016324378</v>
      </c>
      <c r="AN163" s="28">
        <f>IF(Riskregister!$E$11="",0,COUNTIF(BL$4:BL$53,"&lt;"&amp;AL163)*IF(AM163&lt;0.5,Riskregister!$K$11+(Riskregister!$L$11-Riskregister!$K$11)*SQRT(AM163/2),Riskregister!$L$11-(Riskregister!$L$11-Riskregister!$K$11)*SQRT((1-AM163)/2)))</f>
        <v>0</v>
      </c>
      <c r="AO163" s="28">
        <f t="shared" ca="1" si="94"/>
        <v>0.56371947928565003</v>
      </c>
      <c r="AP163" s="28">
        <f t="shared" ca="1" si="94"/>
        <v>0.60823819323860551</v>
      </c>
      <c r="AQ163" s="28">
        <f>IF(Riskregister!$E$12="",0,COUNTIF(BM$4:BM$53,"&lt;"&amp;AO163)*IF(AP163&lt;0.5,Riskregister!$K$12+(Riskregister!$L$12-Riskregister!$K$12)*SQRT(AP163/2),Riskregister!$L$12-(Riskregister!$L$12-Riskregister!$K$12)*SQRT((1-AP163)/2)))</f>
        <v>0</v>
      </c>
      <c r="AR163" s="28">
        <f t="shared" ca="1" si="95"/>
        <v>0.11753777583198988</v>
      </c>
      <c r="AS163" s="28">
        <f t="shared" ca="1" si="95"/>
        <v>0.48507445446947062</v>
      </c>
      <c r="AT163" s="28">
        <f>IF(Riskregister!$E$13="",0,COUNTIF(BN$4:BN$53,"&lt;"&amp;AR163)*IF(AS163&lt;0.5,Riskregister!$K$13+(Riskregister!$L$13-Riskregister!$K$13)*SQRT(AS163/2),Riskregister!$L$13-(Riskregister!$L$13-Riskregister!$K$13)*SQRT((1-AS163)/2)))</f>
        <v>0</v>
      </c>
      <c r="AU163" s="28">
        <f t="shared" ca="1" si="96"/>
        <v>0.842021455214081</v>
      </c>
      <c r="AV163" s="28">
        <f t="shared" ca="1" si="96"/>
        <v>0.67326204120295885</v>
      </c>
      <c r="AW163" s="28">
        <f>IF(Riskregister!$E$14="",0,COUNTIF(BO$4:BO$53,"&lt;"&amp;AU163)*IF(AV163&lt;0.5,Riskregister!$K$14+(Riskregister!$L$14-Riskregister!$K$14)*SQRT(AV163/2),Riskregister!$L$14-(Riskregister!$L$14-Riskregister!$K$14)*SQRT((1-AV163)/2)))</f>
        <v>0</v>
      </c>
      <c r="AX163" s="28">
        <f t="shared" ca="1" si="97"/>
        <v>0.42482633426819294</v>
      </c>
      <c r="AY163" s="28">
        <f t="shared" ca="1" si="97"/>
        <v>0.4443704405372485</v>
      </c>
      <c r="AZ163" s="28">
        <f>IF(Riskregister!$E$15="",0,COUNTIF(BP$4:BP$53,"&lt;"&amp;AX163)*IF(AY163&lt;0.5,Riskregister!$K$15+(Riskregister!$L$15-Riskregister!$K$15)*SQRT(AY163/2),Riskregister!$L$15-(Riskregister!$L$15-Riskregister!$K$15)*SQRT((1-AY163)/2)))</f>
        <v>0</v>
      </c>
      <c r="BA163" s="28">
        <f t="shared" ca="1" si="98"/>
        <v>0.12582767061370814</v>
      </c>
      <c r="BB163" s="28">
        <f t="shared" ca="1" si="98"/>
        <v>0.31733137860197969</v>
      </c>
      <c r="BC163" s="28">
        <f>IF(Riskregister!$E$16="",0,COUNTIF(BQ$4:BQ$53,"&lt;"&amp;BA163)*IF(BB163&lt;0.5,Riskregister!$K$16+(Riskregister!$L$16-Riskregister!$K$16)*SQRT(BB163/2),Riskregister!$L$16-(Riskregister!$L$16-Riskregister!$K$16)*SQRT((1-BB163)/2)))</f>
        <v>0</v>
      </c>
      <c r="BD163" s="28">
        <f t="shared" ca="1" si="86"/>
        <v>1954194.2460813439</v>
      </c>
    </row>
    <row r="164" spans="20:56" x14ac:dyDescent="0.35">
      <c r="T164" s="28">
        <f t="shared" ref="T164:U183" ca="1" si="99">RAND()</f>
        <v>0.91504263955012743</v>
      </c>
      <c r="U164" s="28">
        <f t="shared" ca="1" si="99"/>
        <v>0.74401347344994417</v>
      </c>
      <c r="V164" s="28">
        <f ca="1">IF(Riskregister!$E$5="",0,COUNTIF(BF$4:BF$53,"&lt;"&amp;T164)*IF(U164&lt;0.5,Riskregister!$K$5+(Riskregister!$L$5-Riskregister!$K$5)*SQRT(U164/2),Riskregister!$L$5-(Riskregister!$L$5-Riskregister!$K$5)*SQRT((1-U164)/2)))</f>
        <v>439007.34236247558</v>
      </c>
      <c r="W164" s="28">
        <f t="shared" ref="W164:X183" ca="1" si="100">RAND()</f>
        <v>0.23840922609324577</v>
      </c>
      <c r="X164" s="28">
        <f t="shared" ca="1" si="100"/>
        <v>0.23429743171991679</v>
      </c>
      <c r="Y164" s="28">
        <f ca="1">IF(Riskregister!$E$6="",0,COUNTIF(BG$4:BG$53,"&lt;"&amp;W164)*IF(X164&lt;0.5,Riskregister!$K$6+(Riskregister!$L$6-Riskregister!$K$6)*SQRT(X164/2),Riskregister!$L$6-(Riskregister!$L$6-Riskregister!$K$6)*SQRT((1-X164)/2)))</f>
        <v>0</v>
      </c>
      <c r="Z164" s="28">
        <f t="shared" ref="Z164:AA183" ca="1" si="101">RAND()</f>
        <v>0.62511121507381529</v>
      </c>
      <c r="AA164" s="28">
        <f t="shared" ca="1" si="101"/>
        <v>0.51365463647206078</v>
      </c>
      <c r="AB164" s="28">
        <f ca="1">IF(Riskregister!$E$7="",0,COUNTIF(BH$4:BH$53,"&lt;"&amp;Z164)*IF(AA164&lt;0.5,Riskregister!$K$7+(Riskregister!$L$7-Riskregister!$K$7)*SQRT(AA164/2),Riskregister!$L$7-(Riskregister!$L$7-Riskregister!$K$7)*SQRT((1-AA164)/2)))</f>
        <v>0</v>
      </c>
      <c r="AC164" s="28">
        <f t="shared" ref="AC164:AD183" ca="1" si="102">RAND()</f>
        <v>0.79869615542533789</v>
      </c>
      <c r="AD164" s="28">
        <f t="shared" ca="1" si="102"/>
        <v>0.82457227723709148</v>
      </c>
      <c r="AE164" s="28">
        <f ca="1">IF(Riskregister!$E$8="",0,COUNTIF(BI$4:BI$53,"&lt;"&amp;AC164)*IF(AD164&lt;0.5,Riskregister!$K$8+(Riskregister!$L$8-Riskregister!$K$8)*SQRT(AD164/2),Riskregister!$L$8-(Riskregister!$L$8-Riskregister!$K$8)*SQRT((1-AD164)/2)))</f>
        <v>0</v>
      </c>
      <c r="AF164" s="28">
        <f t="shared" ref="AF164:AG183" ca="1" si="103">RAND()</f>
        <v>0.46997625111876473</v>
      </c>
      <c r="AG164" s="28">
        <f t="shared" ca="1" si="103"/>
        <v>0.4608690895108406</v>
      </c>
      <c r="AH164" s="28">
        <f>IF(Riskregister!$E$9="",0,COUNTIF(BJ$4:BJ$53,"&lt;"&amp;AF164)*IF(AG164&lt;0.5,Riskregister!$K$9+(Riskregister!$L$9-Riskregister!$K$9)*SQRT(AG164/2),Riskregister!$L$9-(Riskregister!$L$9-Riskregister!$K$9)*SQRT((1-AG164)/2)))</f>
        <v>0</v>
      </c>
      <c r="AI164" s="28">
        <f t="shared" ref="AI164:AJ183" ca="1" si="104">RAND()</f>
        <v>0.26730213890514043</v>
      </c>
      <c r="AJ164" s="28">
        <f t="shared" ca="1" si="104"/>
        <v>0.47694662338151039</v>
      </c>
      <c r="AK164" s="28">
        <f>IF(Riskregister!$E$10="",0,COUNTIF(BK$4:BK$53,"&lt;"&amp;AI164)*IF(AJ164&lt;0.5,Riskregister!$K$10+(Riskregister!$L$10-Riskregister!$K$10)*SQRT(AJ164/2),Riskregister!$L$10-(Riskregister!$L$10-Riskregister!$K$10)*SQRT((1-AJ164)/2)))</f>
        <v>0</v>
      </c>
      <c r="AL164" s="28">
        <f t="shared" ref="AL164:AM183" ca="1" si="105">RAND()</f>
        <v>0.98251388164457332</v>
      </c>
      <c r="AM164" s="28">
        <f t="shared" ca="1" si="105"/>
        <v>0.91048308825091562</v>
      </c>
      <c r="AN164" s="28">
        <f>IF(Riskregister!$E$11="",0,COUNTIF(BL$4:BL$53,"&lt;"&amp;AL164)*IF(AM164&lt;0.5,Riskregister!$K$11+(Riskregister!$L$11-Riskregister!$K$11)*SQRT(AM164/2),Riskregister!$L$11-(Riskregister!$L$11-Riskregister!$K$11)*SQRT((1-AM164)/2)))</f>
        <v>0</v>
      </c>
      <c r="AO164" s="28">
        <f t="shared" ref="AO164:AP183" ca="1" si="106">RAND()</f>
        <v>0.41678676710744689</v>
      </c>
      <c r="AP164" s="28">
        <f t="shared" ca="1" si="106"/>
        <v>0.30203976749831551</v>
      </c>
      <c r="AQ164" s="28">
        <f>IF(Riskregister!$E$12="",0,COUNTIF(BM$4:BM$53,"&lt;"&amp;AO164)*IF(AP164&lt;0.5,Riskregister!$K$12+(Riskregister!$L$12-Riskregister!$K$12)*SQRT(AP164/2),Riskregister!$L$12-(Riskregister!$L$12-Riskregister!$K$12)*SQRT((1-AP164)/2)))</f>
        <v>0</v>
      </c>
      <c r="AR164" s="28">
        <f t="shared" ref="AR164:AS183" ca="1" si="107">RAND()</f>
        <v>0.64898999671970203</v>
      </c>
      <c r="AS164" s="28">
        <f t="shared" ca="1" si="107"/>
        <v>0.53673945099536968</v>
      </c>
      <c r="AT164" s="28">
        <f>IF(Riskregister!$E$13="",0,COUNTIF(BN$4:BN$53,"&lt;"&amp;AR164)*IF(AS164&lt;0.5,Riskregister!$K$13+(Riskregister!$L$13-Riskregister!$K$13)*SQRT(AS164/2),Riskregister!$L$13-(Riskregister!$L$13-Riskregister!$K$13)*SQRT((1-AS164)/2)))</f>
        <v>0</v>
      </c>
      <c r="AU164" s="28">
        <f t="shared" ref="AU164:AV183" ca="1" si="108">RAND()</f>
        <v>0.60836210786520384</v>
      </c>
      <c r="AV164" s="28">
        <f t="shared" ca="1" si="108"/>
        <v>0.182454992291883</v>
      </c>
      <c r="AW164" s="28">
        <f>IF(Riskregister!$E$14="",0,COUNTIF(BO$4:BO$53,"&lt;"&amp;AU164)*IF(AV164&lt;0.5,Riskregister!$K$14+(Riskregister!$L$14-Riskregister!$K$14)*SQRT(AV164/2),Riskregister!$L$14-(Riskregister!$L$14-Riskregister!$K$14)*SQRT((1-AV164)/2)))</f>
        <v>0</v>
      </c>
      <c r="AX164" s="28">
        <f t="shared" ref="AX164:AY183" ca="1" si="109">RAND()</f>
        <v>0.83398462733523282</v>
      </c>
      <c r="AY164" s="28">
        <f t="shared" ca="1" si="109"/>
        <v>0.26108044186289159</v>
      </c>
      <c r="AZ164" s="28">
        <f>IF(Riskregister!$E$15="",0,COUNTIF(BP$4:BP$53,"&lt;"&amp;AX164)*IF(AY164&lt;0.5,Riskregister!$K$15+(Riskregister!$L$15-Riskregister!$K$15)*SQRT(AY164/2),Riskregister!$L$15-(Riskregister!$L$15-Riskregister!$K$15)*SQRT((1-AY164)/2)))</f>
        <v>0</v>
      </c>
      <c r="BA164" s="28">
        <f t="shared" ref="BA164:BB183" ca="1" si="110">RAND()</f>
        <v>0.70786308020119004</v>
      </c>
      <c r="BB164" s="28">
        <f t="shared" ca="1" si="110"/>
        <v>0.42172971516041202</v>
      </c>
      <c r="BC164" s="28">
        <f>IF(Riskregister!$E$16="",0,COUNTIF(BQ$4:BQ$53,"&lt;"&amp;BA164)*IF(BB164&lt;0.5,Riskregister!$K$16+(Riskregister!$L$16-Riskregister!$K$16)*SQRT(BB164/2),Riskregister!$L$16-(Riskregister!$L$16-Riskregister!$K$16)*SQRT((1-BB164)/2)))</f>
        <v>0</v>
      </c>
      <c r="BD164" s="28">
        <f t="shared" ca="1" si="86"/>
        <v>439007.34236247558</v>
      </c>
    </row>
    <row r="165" spans="20:56" x14ac:dyDescent="0.35">
      <c r="T165" s="28">
        <f t="shared" ca="1" si="99"/>
        <v>0.31788786859524254</v>
      </c>
      <c r="U165" s="28">
        <f t="shared" ca="1" si="99"/>
        <v>0.16964226380054648</v>
      </c>
      <c r="V165" s="28">
        <f ca="1">IF(Riskregister!$E$5="",0,COUNTIF(BF$4:BF$53,"&lt;"&amp;T165)*IF(U165&lt;0.5,Riskregister!$K$5+(Riskregister!$L$5-Riskregister!$K$5)*SQRT(U165/2),Riskregister!$L$5-(Riskregister!$L$5-Riskregister!$K$5)*SQRT((1-U165)/2)))</f>
        <v>0</v>
      </c>
      <c r="W165" s="28">
        <f t="shared" ca="1" si="100"/>
        <v>0.35399124517431602</v>
      </c>
      <c r="X165" s="28">
        <f t="shared" ca="1" si="100"/>
        <v>0.10236173069551591</v>
      </c>
      <c r="Y165" s="28">
        <f ca="1">IF(Riskregister!$E$6="",0,COUNTIF(BG$4:BG$53,"&lt;"&amp;W165)*IF(X165&lt;0.5,Riskregister!$K$6+(Riskregister!$L$6-Riskregister!$K$6)*SQRT(X165/2),Riskregister!$L$6-(Riskregister!$L$6-Riskregister!$K$6)*SQRT((1-X165)/2)))</f>
        <v>0</v>
      </c>
      <c r="Z165" s="28">
        <f t="shared" ca="1" si="101"/>
        <v>0.1732419163472676</v>
      </c>
      <c r="AA165" s="28">
        <f t="shared" ca="1" si="101"/>
        <v>0.51854508414501754</v>
      </c>
      <c r="AB165" s="28">
        <f ca="1">IF(Riskregister!$E$7="",0,COUNTIF(BH$4:BH$53,"&lt;"&amp;Z165)*IF(AA165&lt;0.5,Riskregister!$K$7+(Riskregister!$L$7-Riskregister!$K$7)*SQRT(AA165/2),Riskregister!$L$7-(Riskregister!$L$7-Riskregister!$K$7)*SQRT((1-AA165)/2)))</f>
        <v>0</v>
      </c>
      <c r="AC165" s="28">
        <f t="shared" ca="1" si="102"/>
        <v>0.53104740517277027</v>
      </c>
      <c r="AD165" s="28">
        <f t="shared" ca="1" si="102"/>
        <v>0.39883512603213078</v>
      </c>
      <c r="AE165" s="28">
        <f ca="1">IF(Riskregister!$E$8="",0,COUNTIF(BI$4:BI$53,"&lt;"&amp;AC165)*IF(AD165&lt;0.5,Riskregister!$K$8+(Riskregister!$L$8-Riskregister!$K$8)*SQRT(AD165/2),Riskregister!$L$8-(Riskregister!$L$8-Riskregister!$K$8)*SQRT((1-AD165)/2)))</f>
        <v>0</v>
      </c>
      <c r="AF165" s="28">
        <f t="shared" ca="1" si="103"/>
        <v>0.26235600375927082</v>
      </c>
      <c r="AG165" s="28">
        <f t="shared" ca="1" si="103"/>
        <v>0.78884178812646621</v>
      </c>
      <c r="AH165" s="28">
        <f>IF(Riskregister!$E$9="",0,COUNTIF(BJ$4:BJ$53,"&lt;"&amp;AF165)*IF(AG165&lt;0.5,Riskregister!$K$9+(Riskregister!$L$9-Riskregister!$K$9)*SQRT(AG165/2),Riskregister!$L$9-(Riskregister!$L$9-Riskregister!$K$9)*SQRT((1-AG165)/2)))</f>
        <v>0</v>
      </c>
      <c r="AI165" s="28">
        <f t="shared" ca="1" si="104"/>
        <v>0.28513716500174957</v>
      </c>
      <c r="AJ165" s="28">
        <f t="shared" ca="1" si="104"/>
        <v>0.13436937294301421</v>
      </c>
      <c r="AK165" s="28">
        <f>IF(Riskregister!$E$10="",0,COUNTIF(BK$4:BK$53,"&lt;"&amp;AI165)*IF(AJ165&lt;0.5,Riskregister!$K$10+(Riskregister!$L$10-Riskregister!$K$10)*SQRT(AJ165/2),Riskregister!$L$10-(Riskregister!$L$10-Riskregister!$K$10)*SQRT((1-AJ165)/2)))</f>
        <v>0</v>
      </c>
      <c r="AL165" s="28">
        <f t="shared" ca="1" si="105"/>
        <v>0.64226953293707989</v>
      </c>
      <c r="AM165" s="28">
        <f t="shared" ca="1" si="105"/>
        <v>0.7073269178564614</v>
      </c>
      <c r="AN165" s="28">
        <f>IF(Riskregister!$E$11="",0,COUNTIF(BL$4:BL$53,"&lt;"&amp;AL165)*IF(AM165&lt;0.5,Riskregister!$K$11+(Riskregister!$L$11-Riskregister!$K$11)*SQRT(AM165/2),Riskregister!$L$11-(Riskregister!$L$11-Riskregister!$K$11)*SQRT((1-AM165)/2)))</f>
        <v>0</v>
      </c>
      <c r="AO165" s="28">
        <f t="shared" ca="1" si="106"/>
        <v>0.3143880162454572</v>
      </c>
      <c r="AP165" s="28">
        <f t="shared" ca="1" si="106"/>
        <v>0.17899891850910921</v>
      </c>
      <c r="AQ165" s="28">
        <f>IF(Riskregister!$E$12="",0,COUNTIF(BM$4:BM$53,"&lt;"&amp;AO165)*IF(AP165&lt;0.5,Riskregister!$K$12+(Riskregister!$L$12-Riskregister!$K$12)*SQRT(AP165/2),Riskregister!$L$12-(Riskregister!$L$12-Riskregister!$K$12)*SQRT((1-AP165)/2)))</f>
        <v>0</v>
      </c>
      <c r="AR165" s="28">
        <f t="shared" ca="1" si="107"/>
        <v>0.91304945832703688</v>
      </c>
      <c r="AS165" s="28">
        <f t="shared" ca="1" si="107"/>
        <v>0.31440211649861405</v>
      </c>
      <c r="AT165" s="28">
        <f>IF(Riskregister!$E$13="",0,COUNTIF(BN$4:BN$53,"&lt;"&amp;AR165)*IF(AS165&lt;0.5,Riskregister!$K$13+(Riskregister!$L$13-Riskregister!$K$13)*SQRT(AS165/2),Riskregister!$L$13-(Riskregister!$L$13-Riskregister!$K$13)*SQRT((1-AS165)/2)))</f>
        <v>0</v>
      </c>
      <c r="AU165" s="28">
        <f t="shared" ca="1" si="108"/>
        <v>0.41869772236081615</v>
      </c>
      <c r="AV165" s="28">
        <f t="shared" ca="1" si="108"/>
        <v>0.86428495088765211</v>
      </c>
      <c r="AW165" s="28">
        <f>IF(Riskregister!$E$14="",0,COUNTIF(BO$4:BO$53,"&lt;"&amp;AU165)*IF(AV165&lt;0.5,Riskregister!$K$14+(Riskregister!$L$14-Riskregister!$K$14)*SQRT(AV165/2),Riskregister!$L$14-(Riskregister!$L$14-Riskregister!$K$14)*SQRT((1-AV165)/2)))</f>
        <v>0</v>
      </c>
      <c r="AX165" s="28">
        <f t="shared" ca="1" si="109"/>
        <v>0.29164729071481177</v>
      </c>
      <c r="AY165" s="28">
        <f t="shared" ca="1" si="109"/>
        <v>8.1370779455862019E-2</v>
      </c>
      <c r="AZ165" s="28">
        <f>IF(Riskregister!$E$15="",0,COUNTIF(BP$4:BP$53,"&lt;"&amp;AX165)*IF(AY165&lt;0.5,Riskregister!$K$15+(Riskregister!$L$15-Riskregister!$K$15)*SQRT(AY165/2),Riskregister!$L$15-(Riskregister!$L$15-Riskregister!$K$15)*SQRT((1-AY165)/2)))</f>
        <v>0</v>
      </c>
      <c r="BA165" s="28">
        <f t="shared" ca="1" si="110"/>
        <v>0.45442882858620126</v>
      </c>
      <c r="BB165" s="28">
        <f t="shared" ca="1" si="110"/>
        <v>0.80228642308058029</v>
      </c>
      <c r="BC165" s="28">
        <f>IF(Riskregister!$E$16="",0,COUNTIF(BQ$4:BQ$53,"&lt;"&amp;BA165)*IF(BB165&lt;0.5,Riskregister!$K$16+(Riskregister!$L$16-Riskregister!$K$16)*SQRT(BB165/2),Riskregister!$L$16-(Riskregister!$L$16-Riskregister!$K$16)*SQRT((1-BB165)/2)))</f>
        <v>0</v>
      </c>
      <c r="BD165" s="28">
        <f t="shared" ca="1" si="86"/>
        <v>0</v>
      </c>
    </row>
    <row r="166" spans="20:56" x14ac:dyDescent="0.35">
      <c r="T166" s="28">
        <f t="shared" ca="1" si="99"/>
        <v>0.86497774993120935</v>
      </c>
      <c r="U166" s="28">
        <f t="shared" ca="1" si="99"/>
        <v>0.26821864887133695</v>
      </c>
      <c r="V166" s="28">
        <f ca="1">IF(Riskregister!$E$5="",0,COUNTIF(BF$4:BF$53,"&lt;"&amp;T166)*IF(U166&lt;0.5,Riskregister!$K$5+(Riskregister!$L$5-Riskregister!$K$5)*SQRT(U166/2),Riskregister!$L$5-(Riskregister!$L$5-Riskregister!$K$5)*SQRT((1-U166)/2)))</f>
        <v>314794.2298693218</v>
      </c>
      <c r="W166" s="28">
        <f t="shared" ca="1" si="100"/>
        <v>0.37302997885392908</v>
      </c>
      <c r="X166" s="28">
        <f t="shared" ca="1" si="100"/>
        <v>3.6813462262743846E-2</v>
      </c>
      <c r="Y166" s="28">
        <f ca="1">IF(Riskregister!$E$6="",0,COUNTIF(BG$4:BG$53,"&lt;"&amp;W166)*IF(X166&lt;0.5,Riskregister!$K$6+(Riskregister!$L$6-Riskregister!$K$6)*SQRT(X166/2),Riskregister!$L$6-(Riskregister!$L$6-Riskregister!$K$6)*SQRT((1-X166)/2)))</f>
        <v>0</v>
      </c>
      <c r="Z166" s="28">
        <f t="shared" ca="1" si="101"/>
        <v>0.72580162925544656</v>
      </c>
      <c r="AA166" s="28">
        <f t="shared" ca="1" si="101"/>
        <v>0.28983466834669236</v>
      </c>
      <c r="AB166" s="28">
        <f ca="1">IF(Riskregister!$E$7="",0,COUNTIF(BH$4:BH$53,"&lt;"&amp;Z166)*IF(AA166&lt;0.5,Riskregister!$K$7+(Riskregister!$L$7-Riskregister!$K$7)*SQRT(AA166/2),Riskregister!$L$7-(Riskregister!$L$7-Riskregister!$K$7)*SQRT((1-AA166)/2)))</f>
        <v>183238.03299446785</v>
      </c>
      <c r="AC166" s="28">
        <f t="shared" ca="1" si="102"/>
        <v>0.67673567171452542</v>
      </c>
      <c r="AD166" s="28">
        <f t="shared" ca="1" si="102"/>
        <v>0.11284296572660724</v>
      </c>
      <c r="AE166" s="28">
        <f ca="1">IF(Riskregister!$E$8="",0,COUNTIF(BI$4:BI$53,"&lt;"&amp;AC166)*IF(AD166&lt;0.5,Riskregister!$K$8+(Riskregister!$L$8-Riskregister!$K$8)*SQRT(AD166/2),Riskregister!$L$8-(Riskregister!$L$8-Riskregister!$K$8)*SQRT((1-AD166)/2)))</f>
        <v>0</v>
      </c>
      <c r="AF166" s="28">
        <f t="shared" ca="1" si="103"/>
        <v>0.39633188763627525</v>
      </c>
      <c r="AG166" s="28">
        <f t="shared" ca="1" si="103"/>
        <v>0.66830123277642439</v>
      </c>
      <c r="AH166" s="28">
        <f>IF(Riskregister!$E$9="",0,COUNTIF(BJ$4:BJ$53,"&lt;"&amp;AF166)*IF(AG166&lt;0.5,Riskregister!$K$9+(Riskregister!$L$9-Riskregister!$K$9)*SQRT(AG166/2),Riskregister!$L$9-(Riskregister!$L$9-Riskregister!$K$9)*SQRT((1-AG166)/2)))</f>
        <v>0</v>
      </c>
      <c r="AI166" s="28">
        <f t="shared" ca="1" si="104"/>
        <v>0.15659328843457521</v>
      </c>
      <c r="AJ166" s="28">
        <f t="shared" ca="1" si="104"/>
        <v>0.44482160075967225</v>
      </c>
      <c r="AK166" s="28">
        <f>IF(Riskregister!$E$10="",0,COUNTIF(BK$4:BK$53,"&lt;"&amp;AI166)*IF(AJ166&lt;0.5,Riskregister!$K$10+(Riskregister!$L$10-Riskregister!$K$10)*SQRT(AJ166/2),Riskregister!$L$10-(Riskregister!$L$10-Riskregister!$K$10)*SQRT((1-AJ166)/2)))</f>
        <v>0</v>
      </c>
      <c r="AL166" s="28">
        <f t="shared" ca="1" si="105"/>
        <v>0.95921010267311679</v>
      </c>
      <c r="AM166" s="28">
        <f t="shared" ca="1" si="105"/>
        <v>0.33433110373867658</v>
      </c>
      <c r="AN166" s="28">
        <f>IF(Riskregister!$E$11="",0,COUNTIF(BL$4:BL$53,"&lt;"&amp;AL166)*IF(AM166&lt;0.5,Riskregister!$K$11+(Riskregister!$L$11-Riskregister!$K$11)*SQRT(AM166/2),Riskregister!$L$11-(Riskregister!$L$11-Riskregister!$K$11)*SQRT((1-AM166)/2)))</f>
        <v>0</v>
      </c>
      <c r="AO166" s="28">
        <f t="shared" ca="1" si="106"/>
        <v>0.19903164595714629</v>
      </c>
      <c r="AP166" s="28">
        <f t="shared" ca="1" si="106"/>
        <v>0.53740387081964058</v>
      </c>
      <c r="AQ166" s="28">
        <f>IF(Riskregister!$E$12="",0,COUNTIF(BM$4:BM$53,"&lt;"&amp;AO166)*IF(AP166&lt;0.5,Riskregister!$K$12+(Riskregister!$L$12-Riskregister!$K$12)*SQRT(AP166/2),Riskregister!$L$12-(Riskregister!$L$12-Riskregister!$K$12)*SQRT((1-AP166)/2)))</f>
        <v>0</v>
      </c>
      <c r="AR166" s="28">
        <f t="shared" ca="1" si="107"/>
        <v>0.29234626734774338</v>
      </c>
      <c r="AS166" s="28">
        <f t="shared" ca="1" si="107"/>
        <v>0.4757639895404483</v>
      </c>
      <c r="AT166" s="28">
        <f>IF(Riskregister!$E$13="",0,COUNTIF(BN$4:BN$53,"&lt;"&amp;AR166)*IF(AS166&lt;0.5,Riskregister!$K$13+(Riskregister!$L$13-Riskregister!$K$13)*SQRT(AS166/2),Riskregister!$L$13-(Riskregister!$L$13-Riskregister!$K$13)*SQRT((1-AS166)/2)))</f>
        <v>0</v>
      </c>
      <c r="AU166" s="28">
        <f t="shared" ca="1" si="108"/>
        <v>0.77653484039605225</v>
      </c>
      <c r="AV166" s="28">
        <f t="shared" ca="1" si="108"/>
        <v>0.27336842110655857</v>
      </c>
      <c r="AW166" s="28">
        <f>IF(Riskregister!$E$14="",0,COUNTIF(BO$4:BO$53,"&lt;"&amp;AU166)*IF(AV166&lt;0.5,Riskregister!$K$14+(Riskregister!$L$14-Riskregister!$K$14)*SQRT(AV166/2),Riskregister!$L$14-(Riskregister!$L$14-Riskregister!$K$14)*SQRT((1-AV166)/2)))</f>
        <v>0</v>
      </c>
      <c r="AX166" s="28">
        <f t="shared" ca="1" si="109"/>
        <v>0.48842408557158745</v>
      </c>
      <c r="AY166" s="28">
        <f t="shared" ca="1" si="109"/>
        <v>0.35413334401611229</v>
      </c>
      <c r="AZ166" s="28">
        <f>IF(Riskregister!$E$15="",0,COUNTIF(BP$4:BP$53,"&lt;"&amp;AX166)*IF(AY166&lt;0.5,Riskregister!$K$15+(Riskregister!$L$15-Riskregister!$K$15)*SQRT(AY166/2),Riskregister!$L$15-(Riskregister!$L$15-Riskregister!$K$15)*SQRT((1-AY166)/2)))</f>
        <v>0</v>
      </c>
      <c r="BA166" s="28">
        <f t="shared" ca="1" si="110"/>
        <v>0.60749093269640753</v>
      </c>
      <c r="BB166" s="28">
        <f t="shared" ca="1" si="110"/>
        <v>0.6581654198766117</v>
      </c>
      <c r="BC166" s="28">
        <f>IF(Riskregister!$E$16="",0,COUNTIF(BQ$4:BQ$53,"&lt;"&amp;BA166)*IF(BB166&lt;0.5,Riskregister!$K$16+(Riskregister!$L$16-Riskregister!$K$16)*SQRT(BB166/2),Riskregister!$L$16-(Riskregister!$L$16-Riskregister!$K$16)*SQRT((1-BB166)/2)))</f>
        <v>0</v>
      </c>
      <c r="BD166" s="28">
        <f t="shared" ca="1" si="86"/>
        <v>498032.26286378969</v>
      </c>
    </row>
    <row r="167" spans="20:56" x14ac:dyDescent="0.35">
      <c r="T167" s="28">
        <f t="shared" ca="1" si="99"/>
        <v>0.83316626314293718</v>
      </c>
      <c r="U167" s="28">
        <f t="shared" ca="1" si="99"/>
        <v>0.62222055912933694</v>
      </c>
      <c r="V167" s="28">
        <f ca="1">IF(Riskregister!$E$5="",0,COUNTIF(BF$4:BF$53,"&lt;"&amp;T167)*IF(U167&lt;0.5,Riskregister!$K$5+(Riskregister!$L$5-Riskregister!$K$5)*SQRT(U167/2),Riskregister!$L$5-(Riskregister!$L$5-Riskregister!$K$5)*SQRT((1-U167)/2)))</f>
        <v>404423.49735166389</v>
      </c>
      <c r="W167" s="28">
        <f t="shared" ca="1" si="100"/>
        <v>0.44320231810351118</v>
      </c>
      <c r="X167" s="28">
        <f t="shared" ca="1" si="100"/>
        <v>6.4742090214892634E-2</v>
      </c>
      <c r="Y167" s="28">
        <f ca="1">IF(Riskregister!$E$6="",0,COUNTIF(BG$4:BG$53,"&lt;"&amp;W167)*IF(X167&lt;0.5,Riskregister!$K$6+(Riskregister!$L$6-Riskregister!$K$6)*SQRT(X167/2),Riskregister!$L$6-(Riskregister!$L$6-Riskregister!$K$6)*SQRT((1-X167)/2)))</f>
        <v>0</v>
      </c>
      <c r="Z167" s="28">
        <f t="shared" ca="1" si="101"/>
        <v>0.22251515152509493</v>
      </c>
      <c r="AA167" s="28">
        <f t="shared" ca="1" si="101"/>
        <v>0.99939711159848188</v>
      </c>
      <c r="AB167" s="28">
        <f ca="1">IF(Riskregister!$E$7="",0,COUNTIF(BH$4:BH$53,"&lt;"&amp;Z167)*IF(AA167&lt;0.5,Riskregister!$K$7+(Riskregister!$L$7-Riskregister!$K$7)*SQRT(AA167/2),Riskregister!$L$7-(Riskregister!$L$7-Riskregister!$K$7)*SQRT((1-AA167)/2)))</f>
        <v>0</v>
      </c>
      <c r="AC167" s="28">
        <f t="shared" ca="1" si="102"/>
        <v>0.42926895168442991</v>
      </c>
      <c r="AD167" s="28">
        <f t="shared" ca="1" si="102"/>
        <v>0.50290161361847041</v>
      </c>
      <c r="AE167" s="28">
        <f ca="1">IF(Riskregister!$E$8="",0,COUNTIF(BI$4:BI$53,"&lt;"&amp;AC167)*IF(AD167&lt;0.5,Riskregister!$K$8+(Riskregister!$L$8-Riskregister!$K$8)*SQRT(AD167/2),Riskregister!$L$8-(Riskregister!$L$8-Riskregister!$K$8)*SQRT((1-AD167)/2)))</f>
        <v>0</v>
      </c>
      <c r="AF167" s="28">
        <f t="shared" ca="1" si="103"/>
        <v>0.58894242103723027</v>
      </c>
      <c r="AG167" s="28">
        <f t="shared" ca="1" si="103"/>
        <v>0.59290660766517389</v>
      </c>
      <c r="AH167" s="28">
        <f>IF(Riskregister!$E$9="",0,COUNTIF(BJ$4:BJ$53,"&lt;"&amp;AF167)*IF(AG167&lt;0.5,Riskregister!$K$9+(Riskregister!$L$9-Riskregister!$K$9)*SQRT(AG167/2),Riskregister!$L$9-(Riskregister!$L$9-Riskregister!$K$9)*SQRT((1-AG167)/2)))</f>
        <v>0</v>
      </c>
      <c r="AI167" s="28">
        <f t="shared" ca="1" si="104"/>
        <v>0.84731692768273614</v>
      </c>
      <c r="AJ167" s="28">
        <f t="shared" ca="1" si="104"/>
        <v>0.49463831658534219</v>
      </c>
      <c r="AK167" s="28">
        <f>IF(Riskregister!$E$10="",0,COUNTIF(BK$4:BK$53,"&lt;"&amp;AI167)*IF(AJ167&lt;0.5,Riskregister!$K$10+(Riskregister!$L$10-Riskregister!$K$10)*SQRT(AJ167/2),Riskregister!$L$10-(Riskregister!$L$10-Riskregister!$K$10)*SQRT((1-AJ167)/2)))</f>
        <v>0</v>
      </c>
      <c r="AL167" s="28">
        <f t="shared" ca="1" si="105"/>
        <v>0.72730592596542887</v>
      </c>
      <c r="AM167" s="28">
        <f t="shared" ca="1" si="105"/>
        <v>0.29950378233307173</v>
      </c>
      <c r="AN167" s="28">
        <f>IF(Riskregister!$E$11="",0,COUNTIF(BL$4:BL$53,"&lt;"&amp;AL167)*IF(AM167&lt;0.5,Riskregister!$K$11+(Riskregister!$L$11-Riskregister!$K$11)*SQRT(AM167/2),Riskregister!$L$11-(Riskregister!$L$11-Riskregister!$K$11)*SQRT((1-AM167)/2)))</f>
        <v>0</v>
      </c>
      <c r="AO167" s="28">
        <f t="shared" ca="1" si="106"/>
        <v>0.20240361621989744</v>
      </c>
      <c r="AP167" s="28">
        <f t="shared" ca="1" si="106"/>
        <v>0.35271856666171308</v>
      </c>
      <c r="AQ167" s="28">
        <f>IF(Riskregister!$E$12="",0,COUNTIF(BM$4:BM$53,"&lt;"&amp;AO167)*IF(AP167&lt;0.5,Riskregister!$K$12+(Riskregister!$L$12-Riskregister!$K$12)*SQRT(AP167/2),Riskregister!$L$12-(Riskregister!$L$12-Riskregister!$K$12)*SQRT((1-AP167)/2)))</f>
        <v>0</v>
      </c>
      <c r="AR167" s="28">
        <f t="shared" ca="1" si="107"/>
        <v>0.31245445034907826</v>
      </c>
      <c r="AS167" s="28">
        <f t="shared" ca="1" si="107"/>
        <v>0.10416517887270271</v>
      </c>
      <c r="AT167" s="28">
        <f>IF(Riskregister!$E$13="",0,COUNTIF(BN$4:BN$53,"&lt;"&amp;AR167)*IF(AS167&lt;0.5,Riskregister!$K$13+(Riskregister!$L$13-Riskregister!$K$13)*SQRT(AS167/2),Riskregister!$L$13-(Riskregister!$L$13-Riskregister!$K$13)*SQRT((1-AS167)/2)))</f>
        <v>0</v>
      </c>
      <c r="AU167" s="28">
        <f t="shared" ca="1" si="108"/>
        <v>0.73832186017994061</v>
      </c>
      <c r="AV167" s="28">
        <f t="shared" ca="1" si="108"/>
        <v>0.23861558905063407</v>
      </c>
      <c r="AW167" s="28">
        <f>IF(Riskregister!$E$14="",0,COUNTIF(BO$4:BO$53,"&lt;"&amp;AU167)*IF(AV167&lt;0.5,Riskregister!$K$14+(Riskregister!$L$14-Riskregister!$K$14)*SQRT(AV167/2),Riskregister!$L$14-(Riskregister!$L$14-Riskregister!$K$14)*SQRT((1-AV167)/2)))</f>
        <v>0</v>
      </c>
      <c r="AX167" s="28">
        <f t="shared" ca="1" si="109"/>
        <v>0.86642841259040271</v>
      </c>
      <c r="AY167" s="28">
        <f t="shared" ca="1" si="109"/>
        <v>0.19197425411547309</v>
      </c>
      <c r="AZ167" s="28">
        <f>IF(Riskregister!$E$15="",0,COUNTIF(BP$4:BP$53,"&lt;"&amp;AX167)*IF(AY167&lt;0.5,Riskregister!$K$15+(Riskregister!$L$15-Riskregister!$K$15)*SQRT(AY167/2),Riskregister!$L$15-(Riskregister!$L$15-Riskregister!$K$15)*SQRT((1-AY167)/2)))</f>
        <v>0</v>
      </c>
      <c r="BA167" s="28">
        <f t="shared" ca="1" si="110"/>
        <v>4.8269858875140792E-2</v>
      </c>
      <c r="BB167" s="28">
        <f t="shared" ca="1" si="110"/>
        <v>0.67758186786253438</v>
      </c>
      <c r="BC167" s="28">
        <f>IF(Riskregister!$E$16="",0,COUNTIF(BQ$4:BQ$53,"&lt;"&amp;BA167)*IF(BB167&lt;0.5,Riskregister!$K$16+(Riskregister!$L$16-Riskregister!$K$16)*SQRT(BB167/2),Riskregister!$L$16-(Riskregister!$L$16-Riskregister!$K$16)*SQRT((1-BB167)/2)))</f>
        <v>0</v>
      </c>
      <c r="BD167" s="28">
        <f t="shared" ca="1" si="86"/>
        <v>404423.49735166389</v>
      </c>
    </row>
    <row r="168" spans="20:56" x14ac:dyDescent="0.35">
      <c r="T168" s="28">
        <f t="shared" ca="1" si="99"/>
        <v>0.82765578813425322</v>
      </c>
      <c r="U168" s="28">
        <f t="shared" ca="1" si="99"/>
        <v>0.57516569740665346</v>
      </c>
      <c r="V168" s="28">
        <f ca="1">IF(Riskregister!$E$5="",0,COUNTIF(BF$4:BF$53,"&lt;"&amp;T168)*IF(U168&lt;0.5,Riskregister!$K$5+(Riskregister!$L$5-Riskregister!$K$5)*SQRT(U168/2),Riskregister!$L$5-(Riskregister!$L$5-Riskregister!$K$5)*SQRT((1-U168)/2)))</f>
        <v>392600.69156919466</v>
      </c>
      <c r="W168" s="28">
        <f t="shared" ca="1" si="100"/>
        <v>0.88301524782703322</v>
      </c>
      <c r="X168" s="28">
        <f t="shared" ca="1" si="100"/>
        <v>6.8755735553837516E-2</v>
      </c>
      <c r="Y168" s="28">
        <f ca="1">IF(Riskregister!$E$6="",0,COUNTIF(BG$4:BG$53,"&lt;"&amp;W168)*IF(X168&lt;0.5,Riskregister!$K$6+(Riskregister!$L$6-Riskregister!$K$6)*SQRT(X168/2),Riskregister!$L$6-(Riskregister!$L$6-Riskregister!$K$6)*SQRT((1-X168)/2)))</f>
        <v>533742.85250356561</v>
      </c>
      <c r="Z168" s="28">
        <f t="shared" ca="1" si="101"/>
        <v>0.34829215529042801</v>
      </c>
      <c r="AA168" s="28">
        <f t="shared" ca="1" si="101"/>
        <v>0.43015011880794296</v>
      </c>
      <c r="AB168" s="28">
        <f ca="1">IF(Riskregister!$E$7="",0,COUNTIF(BH$4:BH$53,"&lt;"&amp;Z168)*IF(AA168&lt;0.5,Riskregister!$K$7+(Riskregister!$L$7-Riskregister!$K$7)*SQRT(AA168/2),Riskregister!$L$7-(Riskregister!$L$7-Riskregister!$K$7)*SQRT((1-AA168)/2)))</f>
        <v>0</v>
      </c>
      <c r="AC168" s="28">
        <f t="shared" ca="1" si="102"/>
        <v>0.61862729154860152</v>
      </c>
      <c r="AD168" s="28">
        <f t="shared" ca="1" si="102"/>
        <v>0.64418435694103171</v>
      </c>
      <c r="AE168" s="28">
        <f ca="1">IF(Riskregister!$E$8="",0,COUNTIF(BI$4:BI$53,"&lt;"&amp;AC168)*IF(AD168&lt;0.5,Riskregister!$K$8+(Riskregister!$L$8-Riskregister!$K$8)*SQRT(AD168/2),Riskregister!$L$8-(Riskregister!$L$8-Riskregister!$K$8)*SQRT((1-AD168)/2)))</f>
        <v>0</v>
      </c>
      <c r="AF168" s="28">
        <f t="shared" ca="1" si="103"/>
        <v>0.5053310930554531</v>
      </c>
      <c r="AG168" s="28">
        <f t="shared" ca="1" si="103"/>
        <v>0.83219205144548092</v>
      </c>
      <c r="AH168" s="28">
        <f>IF(Riskregister!$E$9="",0,COUNTIF(BJ$4:BJ$53,"&lt;"&amp;AF168)*IF(AG168&lt;0.5,Riskregister!$K$9+(Riskregister!$L$9-Riskregister!$K$9)*SQRT(AG168/2),Riskregister!$L$9-(Riskregister!$L$9-Riskregister!$K$9)*SQRT((1-AG168)/2)))</f>
        <v>0</v>
      </c>
      <c r="AI168" s="28">
        <f t="shared" ca="1" si="104"/>
        <v>0.8842968577008431</v>
      </c>
      <c r="AJ168" s="28">
        <f t="shared" ca="1" si="104"/>
        <v>0.65648425413528055</v>
      </c>
      <c r="AK168" s="28">
        <f>IF(Riskregister!$E$10="",0,COUNTIF(BK$4:BK$53,"&lt;"&amp;AI168)*IF(AJ168&lt;0.5,Riskregister!$K$10+(Riskregister!$L$10-Riskregister!$K$10)*SQRT(AJ168/2),Riskregister!$L$10-(Riskregister!$L$10-Riskregister!$K$10)*SQRT((1-AJ168)/2)))</f>
        <v>0</v>
      </c>
      <c r="AL168" s="28">
        <f t="shared" ca="1" si="105"/>
        <v>1.5663942868638259E-2</v>
      </c>
      <c r="AM168" s="28">
        <f t="shared" ca="1" si="105"/>
        <v>0.16252724073923286</v>
      </c>
      <c r="AN168" s="28">
        <f>IF(Riskregister!$E$11="",0,COUNTIF(BL$4:BL$53,"&lt;"&amp;AL168)*IF(AM168&lt;0.5,Riskregister!$K$11+(Riskregister!$L$11-Riskregister!$K$11)*SQRT(AM168/2),Riskregister!$L$11-(Riskregister!$L$11-Riskregister!$K$11)*SQRT((1-AM168)/2)))</f>
        <v>0</v>
      </c>
      <c r="AO168" s="28">
        <f t="shared" ca="1" si="106"/>
        <v>0.90989116591300601</v>
      </c>
      <c r="AP168" s="28">
        <f t="shared" ca="1" si="106"/>
        <v>0.51867442529900187</v>
      </c>
      <c r="AQ168" s="28">
        <f>IF(Riskregister!$E$12="",0,COUNTIF(BM$4:BM$53,"&lt;"&amp;AO168)*IF(AP168&lt;0.5,Riskregister!$K$12+(Riskregister!$L$12-Riskregister!$K$12)*SQRT(AP168/2),Riskregister!$L$12-(Riskregister!$L$12-Riskregister!$K$12)*SQRT((1-AP168)/2)))</f>
        <v>0</v>
      </c>
      <c r="AR168" s="28">
        <f t="shared" ca="1" si="107"/>
        <v>0.53299508418617614</v>
      </c>
      <c r="AS168" s="28">
        <f t="shared" ca="1" si="107"/>
        <v>0.74431718771023558</v>
      </c>
      <c r="AT168" s="28">
        <f>IF(Riskregister!$E$13="",0,COUNTIF(BN$4:BN$53,"&lt;"&amp;AR168)*IF(AS168&lt;0.5,Riskregister!$K$13+(Riskregister!$L$13-Riskregister!$K$13)*SQRT(AS168/2),Riskregister!$L$13-(Riskregister!$L$13-Riskregister!$K$13)*SQRT((1-AS168)/2)))</f>
        <v>0</v>
      </c>
      <c r="AU168" s="28">
        <f t="shared" ca="1" si="108"/>
        <v>0.53546347198691735</v>
      </c>
      <c r="AV168" s="28">
        <f t="shared" ca="1" si="108"/>
        <v>0.4488473507089572</v>
      </c>
      <c r="AW168" s="28">
        <f>IF(Riskregister!$E$14="",0,COUNTIF(BO$4:BO$53,"&lt;"&amp;AU168)*IF(AV168&lt;0.5,Riskregister!$K$14+(Riskregister!$L$14-Riskregister!$K$14)*SQRT(AV168/2),Riskregister!$L$14-(Riskregister!$L$14-Riskregister!$K$14)*SQRT((1-AV168)/2)))</f>
        <v>0</v>
      </c>
      <c r="AX168" s="28">
        <f t="shared" ca="1" si="109"/>
        <v>0.13576850322855805</v>
      </c>
      <c r="AY168" s="28">
        <f t="shared" ca="1" si="109"/>
        <v>2.9984511663307067E-2</v>
      </c>
      <c r="AZ168" s="28">
        <f>IF(Riskregister!$E$15="",0,COUNTIF(BP$4:BP$53,"&lt;"&amp;AX168)*IF(AY168&lt;0.5,Riskregister!$K$15+(Riskregister!$L$15-Riskregister!$K$15)*SQRT(AY168/2),Riskregister!$L$15-(Riskregister!$L$15-Riskregister!$K$15)*SQRT((1-AY168)/2)))</f>
        <v>0</v>
      </c>
      <c r="BA168" s="28">
        <f t="shared" ca="1" si="110"/>
        <v>0.32192430423560603</v>
      </c>
      <c r="BB168" s="28">
        <f t="shared" ca="1" si="110"/>
        <v>0.25325448685702268</v>
      </c>
      <c r="BC168" s="28">
        <f>IF(Riskregister!$E$16="",0,COUNTIF(BQ$4:BQ$53,"&lt;"&amp;BA168)*IF(BB168&lt;0.5,Riskregister!$K$16+(Riskregister!$L$16-Riskregister!$K$16)*SQRT(BB168/2),Riskregister!$L$16-(Riskregister!$L$16-Riskregister!$K$16)*SQRT((1-BB168)/2)))</f>
        <v>0</v>
      </c>
      <c r="BD168" s="28">
        <f t="shared" ca="1" si="86"/>
        <v>926343.54407276027</v>
      </c>
    </row>
    <row r="169" spans="20:56" x14ac:dyDescent="0.35">
      <c r="T169" s="28">
        <f t="shared" ca="1" si="99"/>
        <v>0.68147531975832132</v>
      </c>
      <c r="U169" s="28">
        <f t="shared" ca="1" si="99"/>
        <v>6.7320972371426979E-2</v>
      </c>
      <c r="V169" s="28">
        <f ca="1">IF(Riskregister!$E$5="",0,COUNTIF(BF$4:BF$53,"&lt;"&amp;T169)*IF(U169&lt;0.5,Riskregister!$K$5+(Riskregister!$L$5-Riskregister!$K$5)*SQRT(U169/2),Riskregister!$L$5-(Riskregister!$L$5-Riskregister!$K$5)*SQRT((1-U169)/2)))</f>
        <v>232560.57444450702</v>
      </c>
      <c r="W169" s="28">
        <f t="shared" ca="1" si="100"/>
        <v>3.1089487191088727E-2</v>
      </c>
      <c r="X169" s="28">
        <f t="shared" ca="1" si="100"/>
        <v>0.90198327170076076</v>
      </c>
      <c r="Y169" s="28">
        <f ca="1">IF(Riskregister!$E$6="",0,COUNTIF(BG$4:BG$53,"&lt;"&amp;W169)*IF(X169&lt;0.5,Riskregister!$K$6+(Riskregister!$L$6-Riskregister!$K$6)*SQRT(X169/2),Riskregister!$L$6-(Riskregister!$L$6-Riskregister!$K$6)*SQRT((1-X169)/2)))</f>
        <v>0</v>
      </c>
      <c r="Z169" s="28">
        <f t="shared" ca="1" si="101"/>
        <v>0.15155719632880416</v>
      </c>
      <c r="AA169" s="28">
        <f t="shared" ca="1" si="101"/>
        <v>0.9468687374076018</v>
      </c>
      <c r="AB169" s="28">
        <f ca="1">IF(Riskregister!$E$7="",0,COUNTIF(BH$4:BH$53,"&lt;"&amp;Z169)*IF(AA169&lt;0.5,Riskregister!$K$7+(Riskregister!$L$7-Riskregister!$K$7)*SQRT(AA169/2),Riskregister!$L$7-(Riskregister!$L$7-Riskregister!$K$7)*SQRT((1-AA169)/2)))</f>
        <v>0</v>
      </c>
      <c r="AC169" s="28">
        <f t="shared" ca="1" si="102"/>
        <v>0.32690825778398325</v>
      </c>
      <c r="AD169" s="28">
        <f t="shared" ca="1" si="102"/>
        <v>0.71391660920282474</v>
      </c>
      <c r="AE169" s="28">
        <f ca="1">IF(Riskregister!$E$8="",0,COUNTIF(BI$4:BI$53,"&lt;"&amp;AC169)*IF(AD169&lt;0.5,Riskregister!$K$8+(Riskregister!$L$8-Riskregister!$K$8)*SQRT(AD169/2),Riskregister!$L$8-(Riskregister!$L$8-Riskregister!$K$8)*SQRT((1-AD169)/2)))</f>
        <v>0</v>
      </c>
      <c r="AF169" s="28">
        <f t="shared" ca="1" si="103"/>
        <v>0.49489910474896259</v>
      </c>
      <c r="AG169" s="28">
        <f t="shared" ca="1" si="103"/>
        <v>0.86595330780217772</v>
      </c>
      <c r="AH169" s="28">
        <f>IF(Riskregister!$E$9="",0,COUNTIF(BJ$4:BJ$53,"&lt;"&amp;AF169)*IF(AG169&lt;0.5,Riskregister!$K$9+(Riskregister!$L$9-Riskregister!$K$9)*SQRT(AG169/2),Riskregister!$L$9-(Riskregister!$L$9-Riskregister!$K$9)*SQRT((1-AG169)/2)))</f>
        <v>0</v>
      </c>
      <c r="AI169" s="28">
        <f t="shared" ca="1" si="104"/>
        <v>0.12246520576309738</v>
      </c>
      <c r="AJ169" s="28">
        <f t="shared" ca="1" si="104"/>
        <v>0.15635543720624046</v>
      </c>
      <c r="AK169" s="28">
        <f>IF(Riskregister!$E$10="",0,COUNTIF(BK$4:BK$53,"&lt;"&amp;AI169)*IF(AJ169&lt;0.5,Riskregister!$K$10+(Riskregister!$L$10-Riskregister!$K$10)*SQRT(AJ169/2),Riskregister!$L$10-(Riskregister!$L$10-Riskregister!$K$10)*SQRT((1-AJ169)/2)))</f>
        <v>0</v>
      </c>
      <c r="AL169" s="28">
        <f t="shared" ca="1" si="105"/>
        <v>0.74467927018242464</v>
      </c>
      <c r="AM169" s="28">
        <f t="shared" ca="1" si="105"/>
        <v>0.19499061291023467</v>
      </c>
      <c r="AN169" s="28">
        <f>IF(Riskregister!$E$11="",0,COUNTIF(BL$4:BL$53,"&lt;"&amp;AL169)*IF(AM169&lt;0.5,Riskregister!$K$11+(Riskregister!$L$11-Riskregister!$K$11)*SQRT(AM169/2),Riskregister!$L$11-(Riskregister!$L$11-Riskregister!$K$11)*SQRT((1-AM169)/2)))</f>
        <v>0</v>
      </c>
      <c r="AO169" s="28">
        <f t="shared" ca="1" si="106"/>
        <v>0.24883381906202928</v>
      </c>
      <c r="AP169" s="28">
        <f t="shared" ca="1" si="106"/>
        <v>0.39628868058313627</v>
      </c>
      <c r="AQ169" s="28">
        <f>IF(Riskregister!$E$12="",0,COUNTIF(BM$4:BM$53,"&lt;"&amp;AO169)*IF(AP169&lt;0.5,Riskregister!$K$12+(Riskregister!$L$12-Riskregister!$K$12)*SQRT(AP169/2),Riskregister!$L$12-(Riskregister!$L$12-Riskregister!$K$12)*SQRT((1-AP169)/2)))</f>
        <v>0</v>
      </c>
      <c r="AR169" s="28">
        <f t="shared" ca="1" si="107"/>
        <v>0.28829771169919838</v>
      </c>
      <c r="AS169" s="28">
        <f t="shared" ca="1" si="107"/>
        <v>0.33492374714173134</v>
      </c>
      <c r="AT169" s="28">
        <f>IF(Riskregister!$E$13="",0,COUNTIF(BN$4:BN$53,"&lt;"&amp;AR169)*IF(AS169&lt;0.5,Riskregister!$K$13+(Riskregister!$L$13-Riskregister!$K$13)*SQRT(AS169/2),Riskregister!$L$13-(Riskregister!$L$13-Riskregister!$K$13)*SQRT((1-AS169)/2)))</f>
        <v>0</v>
      </c>
      <c r="AU169" s="28">
        <f t="shared" ca="1" si="108"/>
        <v>2.6123439180861685E-2</v>
      </c>
      <c r="AV169" s="28">
        <f t="shared" ca="1" si="108"/>
        <v>0.69979641451046071</v>
      </c>
      <c r="AW169" s="28">
        <f>IF(Riskregister!$E$14="",0,COUNTIF(BO$4:BO$53,"&lt;"&amp;AU169)*IF(AV169&lt;0.5,Riskregister!$K$14+(Riskregister!$L$14-Riskregister!$K$14)*SQRT(AV169/2),Riskregister!$L$14-(Riskregister!$L$14-Riskregister!$K$14)*SQRT((1-AV169)/2)))</f>
        <v>0</v>
      </c>
      <c r="AX169" s="28">
        <f t="shared" ca="1" si="109"/>
        <v>0.90052031278556433</v>
      </c>
      <c r="AY169" s="28">
        <f t="shared" ca="1" si="109"/>
        <v>0.3520237929067368</v>
      </c>
      <c r="AZ169" s="28">
        <f>IF(Riskregister!$E$15="",0,COUNTIF(BP$4:BP$53,"&lt;"&amp;AX169)*IF(AY169&lt;0.5,Riskregister!$K$15+(Riskregister!$L$15-Riskregister!$K$15)*SQRT(AY169/2),Riskregister!$L$15-(Riskregister!$L$15-Riskregister!$K$15)*SQRT((1-AY169)/2)))</f>
        <v>0</v>
      </c>
      <c r="BA169" s="28">
        <f t="shared" ca="1" si="110"/>
        <v>0.91248404473129863</v>
      </c>
      <c r="BB169" s="28">
        <f t="shared" ca="1" si="110"/>
        <v>0.46023005974801379</v>
      </c>
      <c r="BC169" s="28">
        <f>IF(Riskregister!$E$16="",0,COUNTIF(BQ$4:BQ$53,"&lt;"&amp;BA169)*IF(BB169&lt;0.5,Riskregister!$K$16+(Riskregister!$L$16-Riskregister!$K$16)*SQRT(BB169/2),Riskregister!$L$16-(Riskregister!$L$16-Riskregister!$K$16)*SQRT((1-BB169)/2)))</f>
        <v>0</v>
      </c>
      <c r="BD169" s="28">
        <f t="shared" ca="1" si="86"/>
        <v>232560.57444450702</v>
      </c>
    </row>
    <row r="170" spans="20:56" x14ac:dyDescent="0.35">
      <c r="T170" s="28">
        <f t="shared" ca="1" si="99"/>
        <v>0.3143386163467321</v>
      </c>
      <c r="U170" s="28">
        <f t="shared" ca="1" si="99"/>
        <v>0.9280099539394574</v>
      </c>
      <c r="V170" s="28">
        <f ca="1">IF(Riskregister!$E$5="",0,COUNTIF(BF$4:BF$53,"&lt;"&amp;T170)*IF(U170&lt;0.5,Riskregister!$K$5+(Riskregister!$L$5-Riskregister!$K$5)*SQRT(U170/2),Riskregister!$L$5-(Riskregister!$L$5-Riskregister!$K$5)*SQRT((1-U170)/2)))</f>
        <v>0</v>
      </c>
      <c r="W170" s="28">
        <f t="shared" ca="1" si="100"/>
        <v>0.55587040556435729</v>
      </c>
      <c r="X170" s="28">
        <f t="shared" ca="1" si="100"/>
        <v>0.51967537222070337</v>
      </c>
      <c r="Y170" s="28">
        <f ca="1">IF(Riskregister!$E$6="",0,COUNTIF(BG$4:BG$53,"&lt;"&amp;W170)*IF(X170&lt;0.5,Riskregister!$K$6+(Riskregister!$L$6-Riskregister!$K$6)*SQRT(X170/2),Riskregister!$L$6-(Riskregister!$L$6-Riskregister!$K$6)*SQRT((1-X170)/2)))</f>
        <v>0</v>
      </c>
      <c r="Z170" s="28">
        <f t="shared" ca="1" si="101"/>
        <v>0.35931864748077569</v>
      </c>
      <c r="AA170" s="28">
        <f t="shared" ca="1" si="101"/>
        <v>0.79675469439909341</v>
      </c>
      <c r="AB170" s="28">
        <f ca="1">IF(Riskregister!$E$7="",0,COUNTIF(BH$4:BH$53,"&lt;"&amp;Z170)*IF(AA170&lt;0.5,Riskregister!$K$7+(Riskregister!$L$7-Riskregister!$K$7)*SQRT(AA170/2),Riskregister!$L$7-(Riskregister!$L$7-Riskregister!$K$7)*SQRT((1-AA170)/2)))</f>
        <v>0</v>
      </c>
      <c r="AC170" s="28">
        <f t="shared" ca="1" si="102"/>
        <v>7.827680072912746E-2</v>
      </c>
      <c r="AD170" s="28">
        <f t="shared" ca="1" si="102"/>
        <v>0.98711066938667602</v>
      </c>
      <c r="AE170" s="28">
        <f ca="1">IF(Riskregister!$E$8="",0,COUNTIF(BI$4:BI$53,"&lt;"&amp;AC170)*IF(AD170&lt;0.5,Riskregister!$K$8+(Riskregister!$L$8-Riskregister!$K$8)*SQRT(AD170/2),Riskregister!$L$8-(Riskregister!$L$8-Riskregister!$K$8)*SQRT((1-AD170)/2)))</f>
        <v>0</v>
      </c>
      <c r="AF170" s="28">
        <f t="shared" ca="1" si="103"/>
        <v>0.17450215933287028</v>
      </c>
      <c r="AG170" s="28">
        <f t="shared" ca="1" si="103"/>
        <v>0.66908238837036149</v>
      </c>
      <c r="AH170" s="28">
        <f>IF(Riskregister!$E$9="",0,COUNTIF(BJ$4:BJ$53,"&lt;"&amp;AF170)*IF(AG170&lt;0.5,Riskregister!$K$9+(Riskregister!$L$9-Riskregister!$K$9)*SQRT(AG170/2),Riskregister!$L$9-(Riskregister!$L$9-Riskregister!$K$9)*SQRT((1-AG170)/2)))</f>
        <v>0</v>
      </c>
      <c r="AI170" s="28">
        <f t="shared" ca="1" si="104"/>
        <v>0.83939266868512263</v>
      </c>
      <c r="AJ170" s="28">
        <f t="shared" ca="1" si="104"/>
        <v>0.75652475686234966</v>
      </c>
      <c r="AK170" s="28">
        <f>IF(Riskregister!$E$10="",0,COUNTIF(BK$4:BK$53,"&lt;"&amp;AI170)*IF(AJ170&lt;0.5,Riskregister!$K$10+(Riskregister!$L$10-Riskregister!$K$10)*SQRT(AJ170/2),Riskregister!$L$10-(Riskregister!$L$10-Riskregister!$K$10)*SQRT((1-AJ170)/2)))</f>
        <v>0</v>
      </c>
      <c r="AL170" s="28">
        <f t="shared" ca="1" si="105"/>
        <v>0.659377093277419</v>
      </c>
      <c r="AM170" s="28">
        <f t="shared" ca="1" si="105"/>
        <v>0.96203621694269181</v>
      </c>
      <c r="AN170" s="28">
        <f>IF(Riskregister!$E$11="",0,COUNTIF(BL$4:BL$53,"&lt;"&amp;AL170)*IF(AM170&lt;0.5,Riskregister!$K$11+(Riskregister!$L$11-Riskregister!$K$11)*SQRT(AM170/2),Riskregister!$L$11-(Riskregister!$L$11-Riskregister!$K$11)*SQRT((1-AM170)/2)))</f>
        <v>0</v>
      </c>
      <c r="AO170" s="28">
        <f t="shared" ca="1" si="106"/>
        <v>0.22586552336448384</v>
      </c>
      <c r="AP170" s="28">
        <f t="shared" ca="1" si="106"/>
        <v>0.36545592580639896</v>
      </c>
      <c r="AQ170" s="28">
        <f>IF(Riskregister!$E$12="",0,COUNTIF(BM$4:BM$53,"&lt;"&amp;AO170)*IF(AP170&lt;0.5,Riskregister!$K$12+(Riskregister!$L$12-Riskregister!$K$12)*SQRT(AP170/2),Riskregister!$L$12-(Riskregister!$L$12-Riskregister!$K$12)*SQRT((1-AP170)/2)))</f>
        <v>0</v>
      </c>
      <c r="AR170" s="28">
        <f t="shared" ca="1" si="107"/>
        <v>0.23131632087630172</v>
      </c>
      <c r="AS170" s="28">
        <f t="shared" ca="1" si="107"/>
        <v>0.92637959509393364</v>
      </c>
      <c r="AT170" s="28">
        <f>IF(Riskregister!$E$13="",0,COUNTIF(BN$4:BN$53,"&lt;"&amp;AR170)*IF(AS170&lt;0.5,Riskregister!$K$13+(Riskregister!$L$13-Riskregister!$K$13)*SQRT(AS170/2),Riskregister!$L$13-(Riskregister!$L$13-Riskregister!$K$13)*SQRT((1-AS170)/2)))</f>
        <v>0</v>
      </c>
      <c r="AU170" s="28">
        <f t="shared" ca="1" si="108"/>
        <v>0.70351670562814261</v>
      </c>
      <c r="AV170" s="28">
        <f t="shared" ca="1" si="108"/>
        <v>0.97287565478404592</v>
      </c>
      <c r="AW170" s="28">
        <f>IF(Riskregister!$E$14="",0,COUNTIF(BO$4:BO$53,"&lt;"&amp;AU170)*IF(AV170&lt;0.5,Riskregister!$K$14+(Riskregister!$L$14-Riskregister!$K$14)*SQRT(AV170/2),Riskregister!$L$14-(Riskregister!$L$14-Riskregister!$K$14)*SQRT((1-AV170)/2)))</f>
        <v>0</v>
      </c>
      <c r="AX170" s="28">
        <f t="shared" ca="1" si="109"/>
        <v>5.7569738578420515E-2</v>
      </c>
      <c r="AY170" s="28">
        <f t="shared" ca="1" si="109"/>
        <v>0.88143460584298305</v>
      </c>
      <c r="AZ170" s="28">
        <f>IF(Riskregister!$E$15="",0,COUNTIF(BP$4:BP$53,"&lt;"&amp;AX170)*IF(AY170&lt;0.5,Riskregister!$K$15+(Riskregister!$L$15-Riskregister!$K$15)*SQRT(AY170/2),Riskregister!$L$15-(Riskregister!$L$15-Riskregister!$K$15)*SQRT((1-AY170)/2)))</f>
        <v>0</v>
      </c>
      <c r="BA170" s="28">
        <f t="shared" ca="1" si="110"/>
        <v>0.85183193364143028</v>
      </c>
      <c r="BB170" s="28">
        <f t="shared" ca="1" si="110"/>
        <v>0.77891065576083141</v>
      </c>
      <c r="BC170" s="28">
        <f>IF(Riskregister!$E$16="",0,COUNTIF(BQ$4:BQ$53,"&lt;"&amp;BA170)*IF(BB170&lt;0.5,Riskregister!$K$16+(Riskregister!$L$16-Riskregister!$K$16)*SQRT(BB170/2),Riskregister!$L$16-(Riskregister!$L$16-Riskregister!$K$16)*SQRT((1-BB170)/2)))</f>
        <v>0</v>
      </c>
      <c r="BD170" s="28">
        <f t="shared" ca="1" si="86"/>
        <v>0</v>
      </c>
    </row>
    <row r="171" spans="20:56" x14ac:dyDescent="0.35">
      <c r="T171" s="28">
        <f t="shared" ca="1" si="99"/>
        <v>0.77782847063420091</v>
      </c>
      <c r="U171" s="28">
        <f t="shared" ca="1" si="99"/>
        <v>0.80948740945032516</v>
      </c>
      <c r="V171" s="28">
        <f ca="1">IF(Riskregister!$E$5="",0,COUNTIF(BF$4:BF$53,"&lt;"&amp;T171)*IF(U171&lt;0.5,Riskregister!$K$5+(Riskregister!$L$5-Riskregister!$K$5)*SQRT(U171/2),Riskregister!$L$5-(Riskregister!$L$5-Riskregister!$K$5)*SQRT((1-U171)/2)))</f>
        <v>461113.71632463275</v>
      </c>
      <c r="W171" s="28">
        <f t="shared" ca="1" si="100"/>
        <v>0.83102545648624149</v>
      </c>
      <c r="X171" s="28">
        <f t="shared" ca="1" si="100"/>
        <v>0.9814347597165729</v>
      </c>
      <c r="Y171" s="28">
        <f ca="1">IF(Riskregister!$E$6="",0,COUNTIF(BG$4:BG$53,"&lt;"&amp;W171)*IF(X171&lt;0.5,Riskregister!$K$6+(Riskregister!$L$6-Riskregister!$K$6)*SQRT(X171/2),Riskregister!$L$6-(Riskregister!$L$6-Riskregister!$K$6)*SQRT((1-X171)/2)))</f>
        <v>1826576.5608138512</v>
      </c>
      <c r="Z171" s="28">
        <f t="shared" ca="1" si="101"/>
        <v>0.93285356298065014</v>
      </c>
      <c r="AA171" s="28">
        <f t="shared" ca="1" si="101"/>
        <v>0.39123051472748227</v>
      </c>
      <c r="AB171" s="28">
        <f ca="1">IF(Riskregister!$E$7="",0,COUNTIF(BH$4:BH$53,"&lt;"&amp;Z171)*IF(AA171&lt;0.5,Riskregister!$K$7+(Riskregister!$L$7-Riskregister!$K$7)*SQRT(AA171/2),Riskregister!$L$7-(Riskregister!$L$7-Riskregister!$K$7)*SQRT((1-AA171)/2)))</f>
        <v>204799.44776083113</v>
      </c>
      <c r="AC171" s="28">
        <f t="shared" ca="1" si="102"/>
        <v>0.84673716726501869</v>
      </c>
      <c r="AD171" s="28">
        <f t="shared" ca="1" si="102"/>
        <v>0.94427274851607967</v>
      </c>
      <c r="AE171" s="28">
        <f ca="1">IF(Riskregister!$E$8="",0,COUNTIF(BI$4:BI$53,"&lt;"&amp;AC171)*IF(AD171&lt;0.5,Riskregister!$K$8+(Riskregister!$L$8-Riskregister!$K$8)*SQRT(AD171/2),Riskregister!$L$8-(Riskregister!$L$8-Riskregister!$K$8)*SQRT((1-AD171)/2)))</f>
        <v>0</v>
      </c>
      <c r="AF171" s="28">
        <f t="shared" ca="1" si="103"/>
        <v>0.1306223793559449</v>
      </c>
      <c r="AG171" s="28">
        <f t="shared" ca="1" si="103"/>
        <v>0.71377988040480023</v>
      </c>
      <c r="AH171" s="28">
        <f>IF(Riskregister!$E$9="",0,COUNTIF(BJ$4:BJ$53,"&lt;"&amp;AF171)*IF(AG171&lt;0.5,Riskregister!$K$9+(Riskregister!$L$9-Riskregister!$K$9)*SQRT(AG171/2),Riskregister!$L$9-(Riskregister!$L$9-Riskregister!$K$9)*SQRT((1-AG171)/2)))</f>
        <v>0</v>
      </c>
      <c r="AI171" s="28">
        <f t="shared" ca="1" si="104"/>
        <v>0.16833297168154393</v>
      </c>
      <c r="AJ171" s="28">
        <f t="shared" ca="1" si="104"/>
        <v>0.58344040033793676</v>
      </c>
      <c r="AK171" s="28">
        <f>IF(Riskregister!$E$10="",0,COUNTIF(BK$4:BK$53,"&lt;"&amp;AI171)*IF(AJ171&lt;0.5,Riskregister!$K$10+(Riskregister!$L$10-Riskregister!$K$10)*SQRT(AJ171/2),Riskregister!$L$10-(Riskregister!$L$10-Riskregister!$K$10)*SQRT((1-AJ171)/2)))</f>
        <v>0</v>
      </c>
      <c r="AL171" s="28">
        <f t="shared" ca="1" si="105"/>
        <v>7.0058267547167041E-2</v>
      </c>
      <c r="AM171" s="28">
        <f t="shared" ca="1" si="105"/>
        <v>0.803634856877811</v>
      </c>
      <c r="AN171" s="28">
        <f>IF(Riskregister!$E$11="",0,COUNTIF(BL$4:BL$53,"&lt;"&amp;AL171)*IF(AM171&lt;0.5,Riskregister!$K$11+(Riskregister!$L$11-Riskregister!$K$11)*SQRT(AM171/2),Riskregister!$L$11-(Riskregister!$L$11-Riskregister!$K$11)*SQRT((1-AM171)/2)))</f>
        <v>0</v>
      </c>
      <c r="AO171" s="28">
        <f t="shared" ca="1" si="106"/>
        <v>0.4060404129684102</v>
      </c>
      <c r="AP171" s="28">
        <f t="shared" ca="1" si="106"/>
        <v>0.47432141615902534</v>
      </c>
      <c r="AQ171" s="28">
        <f>IF(Riskregister!$E$12="",0,COUNTIF(BM$4:BM$53,"&lt;"&amp;AO171)*IF(AP171&lt;0.5,Riskregister!$K$12+(Riskregister!$L$12-Riskregister!$K$12)*SQRT(AP171/2),Riskregister!$L$12-(Riskregister!$L$12-Riskregister!$K$12)*SQRT((1-AP171)/2)))</f>
        <v>0</v>
      </c>
      <c r="AR171" s="28">
        <f t="shared" ca="1" si="107"/>
        <v>0.12398761109787027</v>
      </c>
      <c r="AS171" s="28">
        <f t="shared" ca="1" si="107"/>
        <v>0.73613553535712573</v>
      </c>
      <c r="AT171" s="28">
        <f>IF(Riskregister!$E$13="",0,COUNTIF(BN$4:BN$53,"&lt;"&amp;AR171)*IF(AS171&lt;0.5,Riskregister!$K$13+(Riskregister!$L$13-Riskregister!$K$13)*SQRT(AS171/2),Riskregister!$L$13-(Riskregister!$L$13-Riskregister!$K$13)*SQRT((1-AS171)/2)))</f>
        <v>0</v>
      </c>
      <c r="AU171" s="28">
        <f t="shared" ca="1" si="108"/>
        <v>0.19727630798442364</v>
      </c>
      <c r="AV171" s="28">
        <f t="shared" ca="1" si="108"/>
        <v>0.71303195645347717</v>
      </c>
      <c r="AW171" s="28">
        <f>IF(Riskregister!$E$14="",0,COUNTIF(BO$4:BO$53,"&lt;"&amp;AU171)*IF(AV171&lt;0.5,Riskregister!$K$14+(Riskregister!$L$14-Riskregister!$K$14)*SQRT(AV171/2),Riskregister!$L$14-(Riskregister!$L$14-Riskregister!$K$14)*SQRT((1-AV171)/2)))</f>
        <v>0</v>
      </c>
      <c r="AX171" s="28">
        <f t="shared" ca="1" si="109"/>
        <v>0.39825435240955953</v>
      </c>
      <c r="AY171" s="28">
        <f t="shared" ca="1" si="109"/>
        <v>0.52294543945813821</v>
      </c>
      <c r="AZ171" s="28">
        <f>IF(Riskregister!$E$15="",0,COUNTIF(BP$4:BP$53,"&lt;"&amp;AX171)*IF(AY171&lt;0.5,Riskregister!$K$15+(Riskregister!$L$15-Riskregister!$K$15)*SQRT(AY171/2),Riskregister!$L$15-(Riskregister!$L$15-Riskregister!$K$15)*SQRT((1-AY171)/2)))</f>
        <v>0</v>
      </c>
      <c r="BA171" s="28">
        <f t="shared" ca="1" si="110"/>
        <v>5.5921781613108235E-2</v>
      </c>
      <c r="BB171" s="28">
        <f t="shared" ca="1" si="110"/>
        <v>0.94270336687162304</v>
      </c>
      <c r="BC171" s="28">
        <f>IF(Riskregister!$E$16="",0,COUNTIF(BQ$4:BQ$53,"&lt;"&amp;BA171)*IF(BB171&lt;0.5,Riskregister!$K$16+(Riskregister!$L$16-Riskregister!$K$16)*SQRT(BB171/2),Riskregister!$L$16-(Riskregister!$L$16-Riskregister!$K$16)*SQRT((1-BB171)/2)))</f>
        <v>0</v>
      </c>
      <c r="BD171" s="28">
        <f t="shared" ca="1" si="86"/>
        <v>2492489.7248993148</v>
      </c>
    </row>
    <row r="172" spans="20:56" x14ac:dyDescent="0.35">
      <c r="T172" s="28">
        <f t="shared" ca="1" si="99"/>
        <v>0.70025671110203314</v>
      </c>
      <c r="U172" s="28">
        <f t="shared" ca="1" si="99"/>
        <v>0.5496471231786626</v>
      </c>
      <c r="V172" s="28">
        <f ca="1">IF(Riskregister!$E$5="",0,COUNTIF(BF$4:BF$53,"&lt;"&amp;T172)*IF(U172&lt;0.5,Riskregister!$K$5+(Riskregister!$L$5-Riskregister!$K$5)*SQRT(U172/2),Riskregister!$L$5-(Riskregister!$L$5-Riskregister!$K$5)*SQRT((1-U172)/2)))</f>
        <v>386462.58225275739</v>
      </c>
      <c r="W172" s="28">
        <f t="shared" ca="1" si="100"/>
        <v>5.426927050881003E-2</v>
      </c>
      <c r="X172" s="28">
        <f t="shared" ca="1" si="100"/>
        <v>0.17877286270905124</v>
      </c>
      <c r="Y172" s="28">
        <f ca="1">IF(Riskregister!$E$6="",0,COUNTIF(BG$4:BG$53,"&lt;"&amp;W172)*IF(X172&lt;0.5,Riskregister!$K$6+(Riskregister!$L$6-Riskregister!$K$6)*SQRT(X172/2),Riskregister!$L$6-(Riskregister!$L$6-Riskregister!$K$6)*SQRT((1-X172)/2)))</f>
        <v>0</v>
      </c>
      <c r="Z172" s="28">
        <f t="shared" ca="1" si="101"/>
        <v>0.70122575246509333</v>
      </c>
      <c r="AA172" s="28">
        <f t="shared" ca="1" si="101"/>
        <v>0.16748852969465156</v>
      </c>
      <c r="AB172" s="28">
        <f ca="1">IF(Riskregister!$E$7="",0,COUNTIF(BH$4:BH$53,"&lt;"&amp;Z172)*IF(AA172&lt;0.5,Riskregister!$K$7+(Riskregister!$L$7-Riskregister!$K$7)*SQRT(AA172/2),Riskregister!$L$7-(Riskregister!$L$7-Riskregister!$K$7)*SQRT((1-AA172)/2)))</f>
        <v>0</v>
      </c>
      <c r="AC172" s="28">
        <f t="shared" ca="1" si="102"/>
        <v>0.23895377822183095</v>
      </c>
      <c r="AD172" s="28">
        <f t="shared" ca="1" si="102"/>
        <v>0.25818096947955815</v>
      </c>
      <c r="AE172" s="28">
        <f ca="1">IF(Riskregister!$E$8="",0,COUNTIF(BI$4:BI$53,"&lt;"&amp;AC172)*IF(AD172&lt;0.5,Riskregister!$K$8+(Riskregister!$L$8-Riskregister!$K$8)*SQRT(AD172/2),Riskregister!$L$8-(Riskregister!$L$8-Riskregister!$K$8)*SQRT((1-AD172)/2)))</f>
        <v>0</v>
      </c>
      <c r="AF172" s="28">
        <f t="shared" ca="1" si="103"/>
        <v>0.47955467508682315</v>
      </c>
      <c r="AG172" s="28">
        <f t="shared" ca="1" si="103"/>
        <v>0.77739766575002955</v>
      </c>
      <c r="AH172" s="28">
        <f>IF(Riskregister!$E$9="",0,COUNTIF(BJ$4:BJ$53,"&lt;"&amp;AF172)*IF(AG172&lt;0.5,Riskregister!$K$9+(Riskregister!$L$9-Riskregister!$K$9)*SQRT(AG172/2),Riskregister!$L$9-(Riskregister!$L$9-Riskregister!$K$9)*SQRT((1-AG172)/2)))</f>
        <v>0</v>
      </c>
      <c r="AI172" s="28">
        <f t="shared" ca="1" si="104"/>
        <v>0.67099013024535614</v>
      </c>
      <c r="AJ172" s="28">
        <f t="shared" ca="1" si="104"/>
        <v>0.23412281849738004</v>
      </c>
      <c r="AK172" s="28">
        <f>IF(Riskregister!$E$10="",0,COUNTIF(BK$4:BK$53,"&lt;"&amp;AI172)*IF(AJ172&lt;0.5,Riskregister!$K$10+(Riskregister!$L$10-Riskregister!$K$10)*SQRT(AJ172/2),Riskregister!$L$10-(Riskregister!$L$10-Riskregister!$K$10)*SQRT((1-AJ172)/2)))</f>
        <v>0</v>
      </c>
      <c r="AL172" s="28">
        <f t="shared" ca="1" si="105"/>
        <v>8.544210258489493E-2</v>
      </c>
      <c r="AM172" s="28">
        <f t="shared" ca="1" si="105"/>
        <v>0.60795519237489115</v>
      </c>
      <c r="AN172" s="28">
        <f>IF(Riskregister!$E$11="",0,COUNTIF(BL$4:BL$53,"&lt;"&amp;AL172)*IF(AM172&lt;0.5,Riskregister!$K$11+(Riskregister!$L$11-Riskregister!$K$11)*SQRT(AM172/2),Riskregister!$L$11-(Riskregister!$L$11-Riskregister!$K$11)*SQRT((1-AM172)/2)))</f>
        <v>0</v>
      </c>
      <c r="AO172" s="28">
        <f t="shared" ca="1" si="106"/>
        <v>0.44883455512796611</v>
      </c>
      <c r="AP172" s="28">
        <f t="shared" ca="1" si="106"/>
        <v>0.81902201383902495</v>
      </c>
      <c r="AQ172" s="28">
        <f>IF(Riskregister!$E$12="",0,COUNTIF(BM$4:BM$53,"&lt;"&amp;AO172)*IF(AP172&lt;0.5,Riskregister!$K$12+(Riskregister!$L$12-Riskregister!$K$12)*SQRT(AP172/2),Riskregister!$L$12-(Riskregister!$L$12-Riskregister!$K$12)*SQRT((1-AP172)/2)))</f>
        <v>0</v>
      </c>
      <c r="AR172" s="28">
        <f t="shared" ca="1" si="107"/>
        <v>0.96544715543045678</v>
      </c>
      <c r="AS172" s="28">
        <f t="shared" ca="1" si="107"/>
        <v>9.6602608697301751E-2</v>
      </c>
      <c r="AT172" s="28">
        <f>IF(Riskregister!$E$13="",0,COUNTIF(BN$4:BN$53,"&lt;"&amp;AR172)*IF(AS172&lt;0.5,Riskregister!$K$13+(Riskregister!$L$13-Riskregister!$K$13)*SQRT(AS172/2),Riskregister!$L$13-(Riskregister!$L$13-Riskregister!$K$13)*SQRT((1-AS172)/2)))</f>
        <v>0</v>
      </c>
      <c r="AU172" s="28">
        <f t="shared" ca="1" si="108"/>
        <v>0.67012408539339363</v>
      </c>
      <c r="AV172" s="28">
        <f t="shared" ca="1" si="108"/>
        <v>0.51105913741065945</v>
      </c>
      <c r="AW172" s="28">
        <f>IF(Riskregister!$E$14="",0,COUNTIF(BO$4:BO$53,"&lt;"&amp;AU172)*IF(AV172&lt;0.5,Riskregister!$K$14+(Riskregister!$L$14-Riskregister!$K$14)*SQRT(AV172/2),Riskregister!$L$14-(Riskregister!$L$14-Riskregister!$K$14)*SQRT((1-AV172)/2)))</f>
        <v>0</v>
      </c>
      <c r="AX172" s="28">
        <f t="shared" ca="1" si="109"/>
        <v>0.3613817344581447</v>
      </c>
      <c r="AY172" s="28">
        <f t="shared" ca="1" si="109"/>
        <v>0.16579524703251192</v>
      </c>
      <c r="AZ172" s="28">
        <f>IF(Riskregister!$E$15="",0,COUNTIF(BP$4:BP$53,"&lt;"&amp;AX172)*IF(AY172&lt;0.5,Riskregister!$K$15+(Riskregister!$L$15-Riskregister!$K$15)*SQRT(AY172/2),Riskregister!$L$15-(Riskregister!$L$15-Riskregister!$K$15)*SQRT((1-AY172)/2)))</f>
        <v>0</v>
      </c>
      <c r="BA172" s="28">
        <f t="shared" ca="1" si="110"/>
        <v>0.202466939549103</v>
      </c>
      <c r="BB172" s="28">
        <f t="shared" ca="1" si="110"/>
        <v>0.4739557864572036</v>
      </c>
      <c r="BC172" s="28">
        <f>IF(Riskregister!$E$16="",0,COUNTIF(BQ$4:BQ$53,"&lt;"&amp;BA172)*IF(BB172&lt;0.5,Riskregister!$K$16+(Riskregister!$L$16-Riskregister!$K$16)*SQRT(BB172/2),Riskregister!$L$16-(Riskregister!$L$16-Riskregister!$K$16)*SQRT((1-BB172)/2)))</f>
        <v>0</v>
      </c>
      <c r="BD172" s="28">
        <f t="shared" ca="1" si="86"/>
        <v>386462.58225275739</v>
      </c>
    </row>
    <row r="173" spans="20:56" x14ac:dyDescent="0.35">
      <c r="T173" s="28">
        <f t="shared" ca="1" si="99"/>
        <v>0.93077909128831726</v>
      </c>
      <c r="U173" s="28">
        <f t="shared" ca="1" si="99"/>
        <v>0.5506651572511253</v>
      </c>
      <c r="V173" s="28">
        <f ca="1">IF(Riskregister!$E$5="",0,COUNTIF(BF$4:BF$53,"&lt;"&amp;T173)*IF(U173&lt;0.5,Riskregister!$K$5+(Riskregister!$L$5-Riskregister!$K$5)*SQRT(U173/2),Riskregister!$L$5-(Riskregister!$L$5-Riskregister!$K$5)*SQRT((1-U173)/2)))</f>
        <v>773408.14434251771</v>
      </c>
      <c r="W173" s="28">
        <f t="shared" ca="1" si="100"/>
        <v>4.2420866000617785E-2</v>
      </c>
      <c r="X173" s="28">
        <f t="shared" ca="1" si="100"/>
        <v>0.94202015944244022</v>
      </c>
      <c r="Y173" s="28">
        <f ca="1">IF(Riskregister!$E$6="",0,COUNTIF(BG$4:BG$53,"&lt;"&amp;W173)*IF(X173&lt;0.5,Riskregister!$K$6+(Riskregister!$L$6-Riskregister!$K$6)*SQRT(X173/2),Riskregister!$L$6-(Riskregister!$L$6-Riskregister!$K$6)*SQRT((1-X173)/2)))</f>
        <v>0</v>
      </c>
      <c r="Z173" s="28">
        <f t="shared" ca="1" si="101"/>
        <v>0.89177142438784252</v>
      </c>
      <c r="AA173" s="28">
        <f t="shared" ca="1" si="101"/>
        <v>0.46500180921028644</v>
      </c>
      <c r="AB173" s="28">
        <f ca="1">IF(Riskregister!$E$7="",0,COUNTIF(BH$4:BH$53,"&lt;"&amp;Z173)*IF(AA173&lt;0.5,Riskregister!$K$7+(Riskregister!$L$7-Riskregister!$K$7)*SQRT(AA173/2),Riskregister!$L$7-(Riskregister!$L$7-Riskregister!$K$7)*SQRT((1-AA173)/2)))</f>
        <v>218764.21662820008</v>
      </c>
      <c r="AC173" s="28">
        <f t="shared" ca="1" si="102"/>
        <v>0.22165555720552788</v>
      </c>
      <c r="AD173" s="28">
        <f t="shared" ca="1" si="102"/>
        <v>0.72922532884316493</v>
      </c>
      <c r="AE173" s="28">
        <f ca="1">IF(Riskregister!$E$8="",0,COUNTIF(BI$4:BI$53,"&lt;"&amp;AC173)*IF(AD173&lt;0.5,Riskregister!$K$8+(Riskregister!$L$8-Riskregister!$K$8)*SQRT(AD173/2),Riskregister!$L$8-(Riskregister!$L$8-Riskregister!$K$8)*SQRT((1-AD173)/2)))</f>
        <v>0</v>
      </c>
      <c r="AF173" s="28">
        <f t="shared" ca="1" si="103"/>
        <v>0.2644382867990156</v>
      </c>
      <c r="AG173" s="28">
        <f t="shared" ca="1" si="103"/>
        <v>0.34671787717877078</v>
      </c>
      <c r="AH173" s="28">
        <f>IF(Riskregister!$E$9="",0,COUNTIF(BJ$4:BJ$53,"&lt;"&amp;AF173)*IF(AG173&lt;0.5,Riskregister!$K$9+(Riskregister!$L$9-Riskregister!$K$9)*SQRT(AG173/2),Riskregister!$L$9-(Riskregister!$L$9-Riskregister!$K$9)*SQRT((1-AG173)/2)))</f>
        <v>0</v>
      </c>
      <c r="AI173" s="28">
        <f t="shared" ca="1" si="104"/>
        <v>1.1282939603444508E-2</v>
      </c>
      <c r="AJ173" s="28">
        <f t="shared" ca="1" si="104"/>
        <v>0.88898061263058281</v>
      </c>
      <c r="AK173" s="28">
        <f>IF(Riskregister!$E$10="",0,COUNTIF(BK$4:BK$53,"&lt;"&amp;AI173)*IF(AJ173&lt;0.5,Riskregister!$K$10+(Riskregister!$L$10-Riskregister!$K$10)*SQRT(AJ173/2),Riskregister!$L$10-(Riskregister!$L$10-Riskregister!$K$10)*SQRT((1-AJ173)/2)))</f>
        <v>0</v>
      </c>
      <c r="AL173" s="28">
        <f t="shared" ca="1" si="105"/>
        <v>0.88623936620301058</v>
      </c>
      <c r="AM173" s="28">
        <f t="shared" ca="1" si="105"/>
        <v>0.75018912653196168</v>
      </c>
      <c r="AN173" s="28">
        <f>IF(Riskregister!$E$11="",0,COUNTIF(BL$4:BL$53,"&lt;"&amp;AL173)*IF(AM173&lt;0.5,Riskregister!$K$11+(Riskregister!$L$11-Riskregister!$K$11)*SQRT(AM173/2),Riskregister!$L$11-(Riskregister!$L$11-Riskregister!$K$11)*SQRT((1-AM173)/2)))</f>
        <v>0</v>
      </c>
      <c r="AO173" s="28">
        <f t="shared" ca="1" si="106"/>
        <v>0.6964157255060095</v>
      </c>
      <c r="AP173" s="28">
        <f t="shared" ca="1" si="106"/>
        <v>0.79679079732579816</v>
      </c>
      <c r="AQ173" s="28">
        <f>IF(Riskregister!$E$12="",0,COUNTIF(BM$4:BM$53,"&lt;"&amp;AO173)*IF(AP173&lt;0.5,Riskregister!$K$12+(Riskregister!$L$12-Riskregister!$K$12)*SQRT(AP173/2),Riskregister!$L$12-(Riskregister!$L$12-Riskregister!$K$12)*SQRT((1-AP173)/2)))</f>
        <v>0</v>
      </c>
      <c r="AR173" s="28">
        <f t="shared" ca="1" si="107"/>
        <v>0.8099677464818289</v>
      </c>
      <c r="AS173" s="28">
        <f t="shared" ca="1" si="107"/>
        <v>0.6766828973216833</v>
      </c>
      <c r="AT173" s="28">
        <f>IF(Riskregister!$E$13="",0,COUNTIF(BN$4:BN$53,"&lt;"&amp;AR173)*IF(AS173&lt;0.5,Riskregister!$K$13+(Riskregister!$L$13-Riskregister!$K$13)*SQRT(AS173/2),Riskregister!$L$13-(Riskregister!$L$13-Riskregister!$K$13)*SQRT((1-AS173)/2)))</f>
        <v>0</v>
      </c>
      <c r="AU173" s="28">
        <f t="shared" ca="1" si="108"/>
        <v>0.73444769302304869</v>
      </c>
      <c r="AV173" s="28">
        <f t="shared" ca="1" si="108"/>
        <v>0.77994962057288941</v>
      </c>
      <c r="AW173" s="28">
        <f>IF(Riskregister!$E$14="",0,COUNTIF(BO$4:BO$53,"&lt;"&amp;AU173)*IF(AV173&lt;0.5,Riskregister!$K$14+(Riskregister!$L$14-Riskregister!$K$14)*SQRT(AV173/2),Riskregister!$L$14-(Riskregister!$L$14-Riskregister!$K$14)*SQRT((1-AV173)/2)))</f>
        <v>0</v>
      </c>
      <c r="AX173" s="28">
        <f t="shared" ca="1" si="109"/>
        <v>0.49407654099976916</v>
      </c>
      <c r="AY173" s="28">
        <f t="shared" ca="1" si="109"/>
        <v>7.5167455474631217E-2</v>
      </c>
      <c r="AZ173" s="28">
        <f>IF(Riskregister!$E$15="",0,COUNTIF(BP$4:BP$53,"&lt;"&amp;AX173)*IF(AY173&lt;0.5,Riskregister!$K$15+(Riskregister!$L$15-Riskregister!$K$15)*SQRT(AY173/2),Riskregister!$L$15-(Riskregister!$L$15-Riskregister!$K$15)*SQRT((1-AY173)/2)))</f>
        <v>0</v>
      </c>
      <c r="BA173" s="28">
        <f t="shared" ca="1" si="110"/>
        <v>0.40366344755812633</v>
      </c>
      <c r="BB173" s="28">
        <f t="shared" ca="1" si="110"/>
        <v>0.96980584007421833</v>
      </c>
      <c r="BC173" s="28">
        <f>IF(Riskregister!$E$16="",0,COUNTIF(BQ$4:BQ$53,"&lt;"&amp;BA173)*IF(BB173&lt;0.5,Riskregister!$K$16+(Riskregister!$L$16-Riskregister!$K$16)*SQRT(BB173/2),Riskregister!$L$16-(Riskregister!$L$16-Riskregister!$K$16)*SQRT((1-BB173)/2)))</f>
        <v>0</v>
      </c>
      <c r="BD173" s="28">
        <f t="shared" ca="1" si="86"/>
        <v>992172.36097071785</v>
      </c>
    </row>
    <row r="174" spans="20:56" x14ac:dyDescent="0.35">
      <c r="T174" s="28">
        <f t="shared" ca="1" si="99"/>
        <v>0.4643434198089178</v>
      </c>
      <c r="U174" s="28">
        <f t="shared" ca="1" si="99"/>
        <v>0.21611559814562842</v>
      </c>
      <c r="V174" s="28">
        <f ca="1">IF(Riskregister!$E$5="",0,COUNTIF(BF$4:BF$53,"&lt;"&amp;T174)*IF(U174&lt;0.5,Riskregister!$K$5+(Riskregister!$L$5-Riskregister!$K$5)*SQRT(U174/2),Riskregister!$L$5-(Riskregister!$L$5-Riskregister!$K$5)*SQRT((1-U174)/2)))</f>
        <v>0</v>
      </c>
      <c r="W174" s="28">
        <f t="shared" ca="1" si="100"/>
        <v>0.44697978130466021</v>
      </c>
      <c r="X174" s="28">
        <f t="shared" ca="1" si="100"/>
        <v>0.23351292892724684</v>
      </c>
      <c r="Y174" s="28">
        <f ca="1">IF(Riskregister!$E$6="",0,COUNTIF(BG$4:BG$53,"&lt;"&amp;W174)*IF(X174&lt;0.5,Riskregister!$K$6+(Riskregister!$L$6-Riskregister!$K$6)*SQRT(X174/2),Riskregister!$L$6-(Riskregister!$L$6-Riskregister!$K$6)*SQRT((1-X174)/2)))</f>
        <v>0</v>
      </c>
      <c r="Z174" s="28">
        <f t="shared" ca="1" si="101"/>
        <v>0.97978264473694787</v>
      </c>
      <c r="AA174" s="28">
        <f t="shared" ca="1" si="101"/>
        <v>0.61260387448350018</v>
      </c>
      <c r="AB174" s="28">
        <f ca="1">IF(Riskregister!$E$7="",0,COUNTIF(BH$4:BH$53,"&lt;"&amp;Z174)*IF(AA174&lt;0.5,Riskregister!$K$7+(Riskregister!$L$7-Riskregister!$K$7)*SQRT(AA174/2),Riskregister!$L$7-(Riskregister!$L$7-Riskregister!$K$7)*SQRT((1-AA174)/2)))</f>
        <v>491922.00540846406</v>
      </c>
      <c r="AC174" s="28">
        <f t="shared" ca="1" si="102"/>
        <v>0.41399710965534897</v>
      </c>
      <c r="AD174" s="28">
        <f t="shared" ca="1" si="102"/>
        <v>0.73711377844757231</v>
      </c>
      <c r="AE174" s="28">
        <f ca="1">IF(Riskregister!$E$8="",0,COUNTIF(BI$4:BI$53,"&lt;"&amp;AC174)*IF(AD174&lt;0.5,Riskregister!$K$8+(Riskregister!$L$8-Riskregister!$K$8)*SQRT(AD174/2),Riskregister!$L$8-(Riskregister!$L$8-Riskregister!$K$8)*SQRT((1-AD174)/2)))</f>
        <v>0</v>
      </c>
      <c r="AF174" s="28">
        <f t="shared" ca="1" si="103"/>
        <v>0.44802292875515959</v>
      </c>
      <c r="AG174" s="28">
        <f t="shared" ca="1" si="103"/>
        <v>0.71838703060734677</v>
      </c>
      <c r="AH174" s="28">
        <f>IF(Riskregister!$E$9="",0,COUNTIF(BJ$4:BJ$53,"&lt;"&amp;AF174)*IF(AG174&lt;0.5,Riskregister!$K$9+(Riskregister!$L$9-Riskregister!$K$9)*SQRT(AG174/2),Riskregister!$L$9-(Riskregister!$L$9-Riskregister!$K$9)*SQRT((1-AG174)/2)))</f>
        <v>0</v>
      </c>
      <c r="AI174" s="28">
        <f t="shared" ca="1" si="104"/>
        <v>7.3874434555629365E-2</v>
      </c>
      <c r="AJ174" s="28">
        <f t="shared" ca="1" si="104"/>
        <v>9.2308554001656051E-2</v>
      </c>
      <c r="AK174" s="28">
        <f>IF(Riskregister!$E$10="",0,COUNTIF(BK$4:BK$53,"&lt;"&amp;AI174)*IF(AJ174&lt;0.5,Riskregister!$K$10+(Riskregister!$L$10-Riskregister!$K$10)*SQRT(AJ174/2),Riskregister!$L$10-(Riskregister!$L$10-Riskregister!$K$10)*SQRT((1-AJ174)/2)))</f>
        <v>0</v>
      </c>
      <c r="AL174" s="28">
        <f t="shared" ca="1" si="105"/>
        <v>0.85482992445537331</v>
      </c>
      <c r="AM174" s="28">
        <f t="shared" ca="1" si="105"/>
        <v>0.16285880240106987</v>
      </c>
      <c r="AN174" s="28">
        <f>IF(Riskregister!$E$11="",0,COUNTIF(BL$4:BL$53,"&lt;"&amp;AL174)*IF(AM174&lt;0.5,Riskregister!$K$11+(Riskregister!$L$11-Riskregister!$K$11)*SQRT(AM174/2),Riskregister!$L$11-(Riskregister!$L$11-Riskregister!$K$11)*SQRT((1-AM174)/2)))</f>
        <v>0</v>
      </c>
      <c r="AO174" s="28">
        <f t="shared" ca="1" si="106"/>
        <v>8.6754002601908686E-3</v>
      </c>
      <c r="AP174" s="28">
        <f t="shared" ca="1" si="106"/>
        <v>0.82175139885194415</v>
      </c>
      <c r="AQ174" s="28">
        <f>IF(Riskregister!$E$12="",0,COUNTIF(BM$4:BM$53,"&lt;"&amp;AO174)*IF(AP174&lt;0.5,Riskregister!$K$12+(Riskregister!$L$12-Riskregister!$K$12)*SQRT(AP174/2),Riskregister!$L$12-(Riskregister!$L$12-Riskregister!$K$12)*SQRT((1-AP174)/2)))</f>
        <v>0</v>
      </c>
      <c r="AR174" s="28">
        <f t="shared" ca="1" si="107"/>
        <v>0.85438991966118016</v>
      </c>
      <c r="AS174" s="28">
        <f t="shared" ca="1" si="107"/>
        <v>0.23986801254689527</v>
      </c>
      <c r="AT174" s="28">
        <f>IF(Riskregister!$E$13="",0,COUNTIF(BN$4:BN$53,"&lt;"&amp;AR174)*IF(AS174&lt;0.5,Riskregister!$K$13+(Riskregister!$L$13-Riskregister!$K$13)*SQRT(AS174/2),Riskregister!$L$13-(Riskregister!$L$13-Riskregister!$K$13)*SQRT((1-AS174)/2)))</f>
        <v>0</v>
      </c>
      <c r="AU174" s="28">
        <f t="shared" ca="1" si="108"/>
        <v>0.74448853042873042</v>
      </c>
      <c r="AV174" s="28">
        <f t="shared" ca="1" si="108"/>
        <v>0.83238107022764418</v>
      </c>
      <c r="AW174" s="28">
        <f>IF(Riskregister!$E$14="",0,COUNTIF(BO$4:BO$53,"&lt;"&amp;AU174)*IF(AV174&lt;0.5,Riskregister!$K$14+(Riskregister!$L$14-Riskregister!$K$14)*SQRT(AV174/2),Riskregister!$L$14-(Riskregister!$L$14-Riskregister!$K$14)*SQRT((1-AV174)/2)))</f>
        <v>0</v>
      </c>
      <c r="AX174" s="28">
        <f t="shared" ca="1" si="109"/>
        <v>0.85758917111113797</v>
      </c>
      <c r="AY174" s="28">
        <f t="shared" ca="1" si="109"/>
        <v>0.35983878642311706</v>
      </c>
      <c r="AZ174" s="28">
        <f>IF(Riskregister!$E$15="",0,COUNTIF(BP$4:BP$53,"&lt;"&amp;AX174)*IF(AY174&lt;0.5,Riskregister!$K$15+(Riskregister!$L$15-Riskregister!$K$15)*SQRT(AY174/2),Riskregister!$L$15-(Riskregister!$L$15-Riskregister!$K$15)*SQRT((1-AY174)/2)))</f>
        <v>0</v>
      </c>
      <c r="BA174" s="28">
        <f t="shared" ca="1" si="110"/>
        <v>5.283900838005795E-2</v>
      </c>
      <c r="BB174" s="28">
        <f t="shared" ca="1" si="110"/>
        <v>0.45453525168733133</v>
      </c>
      <c r="BC174" s="28">
        <f>IF(Riskregister!$E$16="",0,COUNTIF(BQ$4:BQ$53,"&lt;"&amp;BA174)*IF(BB174&lt;0.5,Riskregister!$K$16+(Riskregister!$L$16-Riskregister!$K$16)*SQRT(BB174/2),Riskregister!$L$16-(Riskregister!$L$16-Riskregister!$K$16)*SQRT((1-BB174)/2)))</f>
        <v>0</v>
      </c>
      <c r="BD174" s="28">
        <f t="shared" ca="1" si="86"/>
        <v>491922.00540846406</v>
      </c>
    </row>
    <row r="175" spans="20:56" x14ac:dyDescent="0.35">
      <c r="T175" s="28">
        <f t="shared" ca="1" si="99"/>
        <v>0.94609606792281453</v>
      </c>
      <c r="U175" s="28">
        <f t="shared" ca="1" si="99"/>
        <v>0.52020908119354858</v>
      </c>
      <c r="V175" s="28">
        <f ca="1">IF(Riskregister!$E$5="",0,COUNTIF(BF$4:BF$53,"&lt;"&amp;T175)*IF(U175&lt;0.5,Riskregister!$K$5+(Riskregister!$L$5-Riskregister!$K$5)*SQRT(U175/2),Riskregister!$L$5-(Riskregister!$L$5-Riskregister!$K$5)*SQRT((1-U175)/2)))</f>
        <v>759187.8834280835</v>
      </c>
      <c r="W175" s="28">
        <f t="shared" ca="1" si="100"/>
        <v>0.12692798981167008</v>
      </c>
      <c r="X175" s="28">
        <f t="shared" ca="1" si="100"/>
        <v>0.66920390547034259</v>
      </c>
      <c r="Y175" s="28">
        <f ca="1">IF(Riskregister!$E$6="",0,COUNTIF(BG$4:BG$53,"&lt;"&amp;W175)*IF(X175&lt;0.5,Riskregister!$K$6+(Riskregister!$L$6-Riskregister!$K$6)*SQRT(X175/2),Riskregister!$L$6-(Riskregister!$L$6-Riskregister!$K$6)*SQRT((1-X175)/2)))</f>
        <v>0</v>
      </c>
      <c r="Z175" s="28">
        <f t="shared" ca="1" si="101"/>
        <v>0.70826475999168526</v>
      </c>
      <c r="AA175" s="28">
        <f t="shared" ca="1" si="101"/>
        <v>0.7335709622737917</v>
      </c>
      <c r="AB175" s="28">
        <f ca="1">IF(Riskregister!$E$7="",0,COUNTIF(BH$4:BH$53,"&lt;"&amp;Z175)*IF(AA175&lt;0.5,Riskregister!$K$7+(Riskregister!$L$7-Riskregister!$K$7)*SQRT(AA175/2),Riskregister!$L$7-(Riskregister!$L$7-Riskregister!$K$7)*SQRT((1-AA175)/2)))</f>
        <v>272255.02530146146</v>
      </c>
      <c r="AC175" s="28">
        <f t="shared" ca="1" si="102"/>
        <v>0.10625495921196126</v>
      </c>
      <c r="AD175" s="28">
        <f t="shared" ca="1" si="102"/>
        <v>0.43353342639328729</v>
      </c>
      <c r="AE175" s="28">
        <f ca="1">IF(Riskregister!$E$8="",0,COUNTIF(BI$4:BI$53,"&lt;"&amp;AC175)*IF(AD175&lt;0.5,Riskregister!$K$8+(Riskregister!$L$8-Riskregister!$K$8)*SQRT(AD175/2),Riskregister!$L$8-(Riskregister!$L$8-Riskregister!$K$8)*SQRT((1-AD175)/2)))</f>
        <v>0</v>
      </c>
      <c r="AF175" s="28">
        <f t="shared" ca="1" si="103"/>
        <v>0.58884175509876846</v>
      </c>
      <c r="AG175" s="28">
        <f t="shared" ca="1" si="103"/>
        <v>0.24594142125979479</v>
      </c>
      <c r="AH175" s="28">
        <f>IF(Riskregister!$E$9="",0,COUNTIF(BJ$4:BJ$53,"&lt;"&amp;AF175)*IF(AG175&lt;0.5,Riskregister!$K$9+(Riskregister!$L$9-Riskregister!$K$9)*SQRT(AG175/2),Riskregister!$L$9-(Riskregister!$L$9-Riskregister!$K$9)*SQRT((1-AG175)/2)))</f>
        <v>0</v>
      </c>
      <c r="AI175" s="28">
        <f t="shared" ca="1" si="104"/>
        <v>0.11824954899610496</v>
      </c>
      <c r="AJ175" s="28">
        <f t="shared" ca="1" si="104"/>
        <v>0.49974679469911676</v>
      </c>
      <c r="AK175" s="28">
        <f>IF(Riskregister!$E$10="",0,COUNTIF(BK$4:BK$53,"&lt;"&amp;AI175)*IF(AJ175&lt;0.5,Riskregister!$K$10+(Riskregister!$L$10-Riskregister!$K$10)*SQRT(AJ175/2),Riskregister!$L$10-(Riskregister!$L$10-Riskregister!$K$10)*SQRT((1-AJ175)/2)))</f>
        <v>0</v>
      </c>
      <c r="AL175" s="28">
        <f t="shared" ca="1" si="105"/>
        <v>0.99727420093855235</v>
      </c>
      <c r="AM175" s="28">
        <f t="shared" ca="1" si="105"/>
        <v>0.30750386433952803</v>
      </c>
      <c r="AN175" s="28">
        <f>IF(Riskregister!$E$11="",0,COUNTIF(BL$4:BL$53,"&lt;"&amp;AL175)*IF(AM175&lt;0.5,Riskregister!$K$11+(Riskregister!$L$11-Riskregister!$K$11)*SQRT(AM175/2),Riskregister!$L$11-(Riskregister!$L$11-Riskregister!$K$11)*SQRT((1-AM175)/2)))</f>
        <v>0</v>
      </c>
      <c r="AO175" s="28">
        <f t="shared" ca="1" si="106"/>
        <v>0.18334107175048364</v>
      </c>
      <c r="AP175" s="28">
        <f t="shared" ca="1" si="106"/>
        <v>0.47765511957452589</v>
      </c>
      <c r="AQ175" s="28">
        <f>IF(Riskregister!$E$12="",0,COUNTIF(BM$4:BM$53,"&lt;"&amp;AO175)*IF(AP175&lt;0.5,Riskregister!$K$12+(Riskregister!$L$12-Riskregister!$K$12)*SQRT(AP175/2),Riskregister!$L$12-(Riskregister!$L$12-Riskregister!$K$12)*SQRT((1-AP175)/2)))</f>
        <v>0</v>
      </c>
      <c r="AR175" s="28">
        <f t="shared" ca="1" si="107"/>
        <v>0.53027643334332031</v>
      </c>
      <c r="AS175" s="28">
        <f t="shared" ca="1" si="107"/>
        <v>0.94649334384769646</v>
      </c>
      <c r="AT175" s="28">
        <f>IF(Riskregister!$E$13="",0,COUNTIF(BN$4:BN$53,"&lt;"&amp;AR175)*IF(AS175&lt;0.5,Riskregister!$K$13+(Riskregister!$L$13-Riskregister!$K$13)*SQRT(AS175/2),Riskregister!$L$13-(Riskregister!$L$13-Riskregister!$K$13)*SQRT((1-AS175)/2)))</f>
        <v>0</v>
      </c>
      <c r="AU175" s="28">
        <f t="shared" ca="1" si="108"/>
        <v>0.27989368378732082</v>
      </c>
      <c r="AV175" s="28">
        <f t="shared" ca="1" si="108"/>
        <v>0.45136463635093294</v>
      </c>
      <c r="AW175" s="28">
        <f>IF(Riskregister!$E$14="",0,COUNTIF(BO$4:BO$53,"&lt;"&amp;AU175)*IF(AV175&lt;0.5,Riskregister!$K$14+(Riskregister!$L$14-Riskregister!$K$14)*SQRT(AV175/2),Riskregister!$L$14-(Riskregister!$L$14-Riskregister!$K$14)*SQRT((1-AV175)/2)))</f>
        <v>0</v>
      </c>
      <c r="AX175" s="28">
        <f t="shared" ca="1" si="109"/>
        <v>0.93398303614709199</v>
      </c>
      <c r="AY175" s="28">
        <f t="shared" ca="1" si="109"/>
        <v>0.85311428974271575</v>
      </c>
      <c r="AZ175" s="28">
        <f>IF(Riskregister!$E$15="",0,COUNTIF(BP$4:BP$53,"&lt;"&amp;AX175)*IF(AY175&lt;0.5,Riskregister!$K$15+(Riskregister!$L$15-Riskregister!$K$15)*SQRT(AY175/2),Riskregister!$L$15-(Riskregister!$L$15-Riskregister!$K$15)*SQRT((1-AY175)/2)))</f>
        <v>0</v>
      </c>
      <c r="BA175" s="28">
        <f t="shared" ca="1" si="110"/>
        <v>0.90589258309461296</v>
      </c>
      <c r="BB175" s="28">
        <f t="shared" ca="1" si="110"/>
        <v>0.86488959628465834</v>
      </c>
      <c r="BC175" s="28">
        <f>IF(Riskregister!$E$16="",0,COUNTIF(BQ$4:BQ$53,"&lt;"&amp;BA175)*IF(BB175&lt;0.5,Riskregister!$K$16+(Riskregister!$L$16-Riskregister!$K$16)*SQRT(BB175/2),Riskregister!$L$16-(Riskregister!$L$16-Riskregister!$K$16)*SQRT((1-BB175)/2)))</f>
        <v>0</v>
      </c>
      <c r="BD175" s="28">
        <f t="shared" ca="1" si="86"/>
        <v>1031442.908729545</v>
      </c>
    </row>
    <row r="176" spans="20:56" x14ac:dyDescent="0.35">
      <c r="T176" s="28">
        <f t="shared" ca="1" si="99"/>
        <v>0.32712122009487021</v>
      </c>
      <c r="U176" s="28">
        <f t="shared" ca="1" si="99"/>
        <v>0.29514947525283597</v>
      </c>
      <c r="V176" s="28">
        <f ca="1">IF(Riskregister!$E$5="",0,COUNTIF(BF$4:BF$53,"&lt;"&amp;T176)*IF(U176&lt;0.5,Riskregister!$K$5+(Riskregister!$L$5-Riskregister!$K$5)*SQRT(U176/2),Riskregister!$L$5-(Riskregister!$L$5-Riskregister!$K$5)*SQRT((1-U176)/2)))</f>
        <v>0</v>
      </c>
      <c r="W176" s="28">
        <f t="shared" ca="1" si="100"/>
        <v>0.18135730949640327</v>
      </c>
      <c r="X176" s="28">
        <f t="shared" ca="1" si="100"/>
        <v>0.94398449052121236</v>
      </c>
      <c r="Y176" s="28">
        <f ca="1">IF(Riskregister!$E$6="",0,COUNTIF(BG$4:BG$53,"&lt;"&amp;W176)*IF(X176&lt;0.5,Riskregister!$K$6+(Riskregister!$L$6-Riskregister!$K$6)*SQRT(X176/2),Riskregister!$L$6-(Riskregister!$L$6-Riskregister!$K$6)*SQRT((1-X176)/2)))</f>
        <v>0</v>
      </c>
      <c r="Z176" s="28">
        <f t="shared" ca="1" si="101"/>
        <v>0.77156974174190451</v>
      </c>
      <c r="AA176" s="28">
        <f t="shared" ca="1" si="101"/>
        <v>0.96746806491110426</v>
      </c>
      <c r="AB176" s="28">
        <f ca="1">IF(Riskregister!$E$7="",0,COUNTIF(BH$4:BH$53,"&lt;"&amp;Z176)*IF(AA176&lt;0.5,Riskregister!$K$7+(Riskregister!$L$7-Riskregister!$K$7)*SQRT(AA176/2),Riskregister!$L$7-(Riskregister!$L$7-Riskregister!$K$7)*SQRT((1-AA176)/2)))</f>
        <v>355361.66418654408</v>
      </c>
      <c r="AC176" s="28">
        <f t="shared" ca="1" si="102"/>
        <v>0.15954984700592556</v>
      </c>
      <c r="AD176" s="28">
        <f t="shared" ca="1" si="102"/>
        <v>0.95972042413387626</v>
      </c>
      <c r="AE176" s="28">
        <f ca="1">IF(Riskregister!$E$8="",0,COUNTIF(BI$4:BI$53,"&lt;"&amp;AC176)*IF(AD176&lt;0.5,Riskregister!$K$8+(Riskregister!$L$8-Riskregister!$K$8)*SQRT(AD176/2),Riskregister!$L$8-(Riskregister!$L$8-Riskregister!$K$8)*SQRT((1-AD176)/2)))</f>
        <v>0</v>
      </c>
      <c r="AF176" s="28">
        <f t="shared" ca="1" si="103"/>
        <v>0.3676115373740072</v>
      </c>
      <c r="AG176" s="28">
        <f t="shared" ca="1" si="103"/>
        <v>6.1864659895567886E-2</v>
      </c>
      <c r="AH176" s="28">
        <f>IF(Riskregister!$E$9="",0,COUNTIF(BJ$4:BJ$53,"&lt;"&amp;AF176)*IF(AG176&lt;0.5,Riskregister!$K$9+(Riskregister!$L$9-Riskregister!$K$9)*SQRT(AG176/2),Riskregister!$L$9-(Riskregister!$L$9-Riskregister!$K$9)*SQRT((1-AG176)/2)))</f>
        <v>0</v>
      </c>
      <c r="AI176" s="28">
        <f t="shared" ca="1" si="104"/>
        <v>0.794416259364215</v>
      </c>
      <c r="AJ176" s="28">
        <f t="shared" ca="1" si="104"/>
        <v>0.77511465007572666</v>
      </c>
      <c r="AK176" s="28">
        <f>IF(Riskregister!$E$10="",0,COUNTIF(BK$4:BK$53,"&lt;"&amp;AI176)*IF(AJ176&lt;0.5,Riskregister!$K$10+(Riskregister!$L$10-Riskregister!$K$10)*SQRT(AJ176/2),Riskregister!$L$10-(Riskregister!$L$10-Riskregister!$K$10)*SQRT((1-AJ176)/2)))</f>
        <v>0</v>
      </c>
      <c r="AL176" s="28">
        <f t="shared" ca="1" si="105"/>
        <v>0.24556244159545371</v>
      </c>
      <c r="AM176" s="28">
        <f t="shared" ca="1" si="105"/>
        <v>0.4172136862399114</v>
      </c>
      <c r="AN176" s="28">
        <f>IF(Riskregister!$E$11="",0,COUNTIF(BL$4:BL$53,"&lt;"&amp;AL176)*IF(AM176&lt;0.5,Riskregister!$K$11+(Riskregister!$L$11-Riskregister!$K$11)*SQRT(AM176/2),Riskregister!$L$11-(Riskregister!$L$11-Riskregister!$K$11)*SQRT((1-AM176)/2)))</f>
        <v>0</v>
      </c>
      <c r="AO176" s="28">
        <f t="shared" ca="1" si="106"/>
        <v>8.5686080338629123E-2</v>
      </c>
      <c r="AP176" s="28">
        <f t="shared" ca="1" si="106"/>
        <v>0.65660049107045804</v>
      </c>
      <c r="AQ176" s="28">
        <f>IF(Riskregister!$E$12="",0,COUNTIF(BM$4:BM$53,"&lt;"&amp;AO176)*IF(AP176&lt;0.5,Riskregister!$K$12+(Riskregister!$L$12-Riskregister!$K$12)*SQRT(AP176/2),Riskregister!$L$12-(Riskregister!$L$12-Riskregister!$K$12)*SQRT((1-AP176)/2)))</f>
        <v>0</v>
      </c>
      <c r="AR176" s="28">
        <f t="shared" ca="1" si="107"/>
        <v>0.49787628201574796</v>
      </c>
      <c r="AS176" s="28">
        <f t="shared" ca="1" si="107"/>
        <v>0.23060036609906975</v>
      </c>
      <c r="AT176" s="28">
        <f>IF(Riskregister!$E$13="",0,COUNTIF(BN$4:BN$53,"&lt;"&amp;AR176)*IF(AS176&lt;0.5,Riskregister!$K$13+(Riskregister!$L$13-Riskregister!$K$13)*SQRT(AS176/2),Riskregister!$L$13-(Riskregister!$L$13-Riskregister!$K$13)*SQRT((1-AS176)/2)))</f>
        <v>0</v>
      </c>
      <c r="AU176" s="28">
        <f t="shared" ca="1" si="108"/>
        <v>0.20488676777354276</v>
      </c>
      <c r="AV176" s="28">
        <f t="shared" ca="1" si="108"/>
        <v>0.63776031335150107</v>
      </c>
      <c r="AW176" s="28">
        <f>IF(Riskregister!$E$14="",0,COUNTIF(BO$4:BO$53,"&lt;"&amp;AU176)*IF(AV176&lt;0.5,Riskregister!$K$14+(Riskregister!$L$14-Riskregister!$K$14)*SQRT(AV176/2),Riskregister!$L$14-(Riskregister!$L$14-Riskregister!$K$14)*SQRT((1-AV176)/2)))</f>
        <v>0</v>
      </c>
      <c r="AX176" s="28">
        <f t="shared" ca="1" si="109"/>
        <v>0.53673869540347396</v>
      </c>
      <c r="AY176" s="28">
        <f t="shared" ca="1" si="109"/>
        <v>1.438984226071649E-2</v>
      </c>
      <c r="AZ176" s="28">
        <f>IF(Riskregister!$E$15="",0,COUNTIF(BP$4:BP$53,"&lt;"&amp;AX176)*IF(AY176&lt;0.5,Riskregister!$K$15+(Riskregister!$L$15-Riskregister!$K$15)*SQRT(AY176/2),Riskregister!$L$15-(Riskregister!$L$15-Riskregister!$K$15)*SQRT((1-AY176)/2)))</f>
        <v>0</v>
      </c>
      <c r="BA176" s="28">
        <f t="shared" ca="1" si="110"/>
        <v>0.19898750629989337</v>
      </c>
      <c r="BB176" s="28">
        <f t="shared" ca="1" si="110"/>
        <v>3.1257594067306549E-2</v>
      </c>
      <c r="BC176" s="28">
        <f>IF(Riskregister!$E$16="",0,COUNTIF(BQ$4:BQ$53,"&lt;"&amp;BA176)*IF(BB176&lt;0.5,Riskregister!$K$16+(Riskregister!$L$16-Riskregister!$K$16)*SQRT(BB176/2),Riskregister!$L$16-(Riskregister!$L$16-Riskregister!$K$16)*SQRT((1-BB176)/2)))</f>
        <v>0</v>
      </c>
      <c r="BD176" s="28">
        <f t="shared" ca="1" si="86"/>
        <v>355361.66418654408</v>
      </c>
    </row>
    <row r="177" spans="20:56" x14ac:dyDescent="0.35">
      <c r="T177" s="28">
        <f t="shared" ca="1" si="99"/>
        <v>0.70291166871541255</v>
      </c>
      <c r="U177" s="28">
        <f t="shared" ca="1" si="99"/>
        <v>0.76537843648579018</v>
      </c>
      <c r="V177" s="28">
        <f ca="1">IF(Riskregister!$E$5="",0,COUNTIF(BF$4:BF$53,"&lt;"&amp;T177)*IF(U177&lt;0.5,Riskregister!$K$5+(Riskregister!$L$5-Riskregister!$K$5)*SQRT(U177/2),Riskregister!$L$5-(Riskregister!$L$5-Riskregister!$K$5)*SQRT((1-U177)/2)))</f>
        <v>445872.02296204062</v>
      </c>
      <c r="W177" s="28">
        <f t="shared" ca="1" si="100"/>
        <v>0.34820723063806691</v>
      </c>
      <c r="X177" s="28">
        <f t="shared" ca="1" si="100"/>
        <v>0.90660627072875222</v>
      </c>
      <c r="Y177" s="28">
        <f ca="1">IF(Riskregister!$E$6="",0,COUNTIF(BG$4:BG$53,"&lt;"&amp;W177)*IF(X177&lt;0.5,Riskregister!$K$6+(Riskregister!$L$6-Riskregister!$K$6)*SQRT(X177/2),Riskregister!$L$6-(Riskregister!$L$6-Riskregister!$K$6)*SQRT((1-X177)/2)))</f>
        <v>0</v>
      </c>
      <c r="Z177" s="28">
        <f t="shared" ca="1" si="101"/>
        <v>0.32571884053839262</v>
      </c>
      <c r="AA177" s="28">
        <f t="shared" ca="1" si="101"/>
        <v>0.71278355917434133</v>
      </c>
      <c r="AB177" s="28">
        <f ca="1">IF(Riskregister!$E$7="",0,COUNTIF(BH$4:BH$53,"&lt;"&amp;Z177)*IF(AA177&lt;0.5,Riskregister!$K$7+(Riskregister!$L$7-Riskregister!$K$7)*SQRT(AA177/2),Riskregister!$L$7-(Riskregister!$L$7-Riskregister!$K$7)*SQRT((1-AA177)/2)))</f>
        <v>0</v>
      </c>
      <c r="AC177" s="28">
        <f t="shared" ca="1" si="102"/>
        <v>0.28747989045073308</v>
      </c>
      <c r="AD177" s="28">
        <f t="shared" ca="1" si="102"/>
        <v>0.29708308411410989</v>
      </c>
      <c r="AE177" s="28">
        <f ca="1">IF(Riskregister!$E$8="",0,COUNTIF(BI$4:BI$53,"&lt;"&amp;AC177)*IF(AD177&lt;0.5,Riskregister!$K$8+(Riskregister!$L$8-Riskregister!$K$8)*SQRT(AD177/2),Riskregister!$L$8-(Riskregister!$L$8-Riskregister!$K$8)*SQRT((1-AD177)/2)))</f>
        <v>0</v>
      </c>
      <c r="AF177" s="28">
        <f t="shared" ca="1" si="103"/>
        <v>0.940617557371216</v>
      </c>
      <c r="AG177" s="28">
        <f t="shared" ca="1" si="103"/>
        <v>0.24322085597741594</v>
      </c>
      <c r="AH177" s="28">
        <f>IF(Riskregister!$E$9="",0,COUNTIF(BJ$4:BJ$53,"&lt;"&amp;AF177)*IF(AG177&lt;0.5,Riskregister!$K$9+(Riskregister!$L$9-Riskregister!$K$9)*SQRT(AG177/2),Riskregister!$L$9-(Riskregister!$L$9-Riskregister!$K$9)*SQRT((1-AG177)/2)))</f>
        <v>0</v>
      </c>
      <c r="AI177" s="28">
        <f t="shared" ca="1" si="104"/>
        <v>0.41790624425421141</v>
      </c>
      <c r="AJ177" s="28">
        <f t="shared" ca="1" si="104"/>
        <v>0.28551142904051541</v>
      </c>
      <c r="AK177" s="28">
        <f>IF(Riskregister!$E$10="",0,COUNTIF(BK$4:BK$53,"&lt;"&amp;AI177)*IF(AJ177&lt;0.5,Riskregister!$K$10+(Riskregister!$L$10-Riskregister!$K$10)*SQRT(AJ177/2),Riskregister!$L$10-(Riskregister!$L$10-Riskregister!$K$10)*SQRT((1-AJ177)/2)))</f>
        <v>0</v>
      </c>
      <c r="AL177" s="28">
        <f t="shared" ca="1" si="105"/>
        <v>0.53006145228268753</v>
      </c>
      <c r="AM177" s="28">
        <f t="shared" ca="1" si="105"/>
        <v>0.90244303195778197</v>
      </c>
      <c r="AN177" s="28">
        <f>IF(Riskregister!$E$11="",0,COUNTIF(BL$4:BL$53,"&lt;"&amp;AL177)*IF(AM177&lt;0.5,Riskregister!$K$11+(Riskregister!$L$11-Riskregister!$K$11)*SQRT(AM177/2),Riskregister!$L$11-(Riskregister!$L$11-Riskregister!$K$11)*SQRT((1-AM177)/2)))</f>
        <v>0</v>
      </c>
      <c r="AO177" s="28">
        <f t="shared" ca="1" si="106"/>
        <v>0.85987957655564318</v>
      </c>
      <c r="AP177" s="28">
        <f t="shared" ca="1" si="106"/>
        <v>0.23789462618427082</v>
      </c>
      <c r="AQ177" s="28">
        <f>IF(Riskregister!$E$12="",0,COUNTIF(BM$4:BM$53,"&lt;"&amp;AO177)*IF(AP177&lt;0.5,Riskregister!$K$12+(Riskregister!$L$12-Riskregister!$K$12)*SQRT(AP177/2),Riskregister!$L$12-(Riskregister!$L$12-Riskregister!$K$12)*SQRT((1-AP177)/2)))</f>
        <v>0</v>
      </c>
      <c r="AR177" s="28">
        <f t="shared" ca="1" si="107"/>
        <v>0.69646977253738529</v>
      </c>
      <c r="AS177" s="28">
        <f t="shared" ca="1" si="107"/>
        <v>0.17495037027144089</v>
      </c>
      <c r="AT177" s="28">
        <f>IF(Riskregister!$E$13="",0,COUNTIF(BN$4:BN$53,"&lt;"&amp;AR177)*IF(AS177&lt;0.5,Riskregister!$K$13+(Riskregister!$L$13-Riskregister!$K$13)*SQRT(AS177/2),Riskregister!$L$13-(Riskregister!$L$13-Riskregister!$K$13)*SQRT((1-AS177)/2)))</f>
        <v>0</v>
      </c>
      <c r="AU177" s="28">
        <f t="shared" ca="1" si="108"/>
        <v>0.73217478543320391</v>
      </c>
      <c r="AV177" s="28">
        <f t="shared" ca="1" si="108"/>
        <v>0.57904672952531189</v>
      </c>
      <c r="AW177" s="28">
        <f>IF(Riskregister!$E$14="",0,COUNTIF(BO$4:BO$53,"&lt;"&amp;AU177)*IF(AV177&lt;0.5,Riskregister!$K$14+(Riskregister!$L$14-Riskregister!$K$14)*SQRT(AV177/2),Riskregister!$L$14-(Riskregister!$L$14-Riskregister!$K$14)*SQRT((1-AV177)/2)))</f>
        <v>0</v>
      </c>
      <c r="AX177" s="28">
        <f t="shared" ca="1" si="109"/>
        <v>0.49568153592276687</v>
      </c>
      <c r="AY177" s="28">
        <f t="shared" ca="1" si="109"/>
        <v>0.33274977765229963</v>
      </c>
      <c r="AZ177" s="28">
        <f>IF(Riskregister!$E$15="",0,COUNTIF(BP$4:BP$53,"&lt;"&amp;AX177)*IF(AY177&lt;0.5,Riskregister!$K$15+(Riskregister!$L$15-Riskregister!$K$15)*SQRT(AY177/2),Riskregister!$L$15-(Riskregister!$L$15-Riskregister!$K$15)*SQRT((1-AY177)/2)))</f>
        <v>0</v>
      </c>
      <c r="BA177" s="28">
        <f t="shared" ca="1" si="110"/>
        <v>0.83981202670403166</v>
      </c>
      <c r="BB177" s="28">
        <f t="shared" ca="1" si="110"/>
        <v>0.88153486822848337</v>
      </c>
      <c r="BC177" s="28">
        <f>IF(Riskregister!$E$16="",0,COUNTIF(BQ$4:BQ$53,"&lt;"&amp;BA177)*IF(BB177&lt;0.5,Riskregister!$K$16+(Riskregister!$L$16-Riskregister!$K$16)*SQRT(BB177/2),Riskregister!$L$16-(Riskregister!$L$16-Riskregister!$K$16)*SQRT((1-BB177)/2)))</f>
        <v>0</v>
      </c>
      <c r="BD177" s="28">
        <f t="shared" ca="1" si="86"/>
        <v>445872.02296204062</v>
      </c>
    </row>
    <row r="178" spans="20:56" x14ac:dyDescent="0.35">
      <c r="T178" s="28">
        <f t="shared" ca="1" si="99"/>
        <v>4.8366324137579353E-2</v>
      </c>
      <c r="U178" s="28">
        <f t="shared" ca="1" si="99"/>
        <v>0.67040714926399492</v>
      </c>
      <c r="V178" s="28">
        <f ca="1">IF(Riskregister!$E$5="",0,COUNTIF(BF$4:BF$53,"&lt;"&amp;T178)*IF(U178&lt;0.5,Riskregister!$K$5+(Riskregister!$L$5-Riskregister!$K$5)*SQRT(U178/2),Riskregister!$L$5-(Riskregister!$L$5-Riskregister!$K$5)*SQRT((1-U178)/2)))</f>
        <v>0</v>
      </c>
      <c r="W178" s="28">
        <f t="shared" ca="1" si="100"/>
        <v>0.69006519832707125</v>
      </c>
      <c r="X178" s="28">
        <f t="shared" ca="1" si="100"/>
        <v>5.3076386928411656E-2</v>
      </c>
      <c r="Y178" s="28">
        <f ca="1">IF(Riskregister!$E$6="",0,COUNTIF(BG$4:BG$53,"&lt;"&amp;W178)*IF(X178&lt;0.5,Riskregister!$K$6+(Riskregister!$L$6-Riskregister!$K$6)*SQRT(X178/2),Riskregister!$L$6-(Riskregister!$L$6-Riskregister!$K$6)*SQRT((1-X178)/2)))</f>
        <v>493229.85322785069</v>
      </c>
      <c r="Z178" s="28">
        <f t="shared" ca="1" si="101"/>
        <v>0.83264791434682339</v>
      </c>
      <c r="AA178" s="28">
        <f t="shared" ca="1" si="101"/>
        <v>0.4154785421638959</v>
      </c>
      <c r="AB178" s="28">
        <f ca="1">IF(Riskregister!$E$7="",0,COUNTIF(BH$4:BH$53,"&lt;"&amp;Z178)*IF(AA178&lt;0.5,Riskregister!$K$7+(Riskregister!$L$7-Riskregister!$K$7)*SQRT(AA178/2),Riskregister!$L$7-(Riskregister!$L$7-Riskregister!$K$7)*SQRT((1-AA178)/2)))</f>
        <v>209524.48309754409</v>
      </c>
      <c r="AC178" s="28">
        <f t="shared" ca="1" si="102"/>
        <v>0.14044265635072273</v>
      </c>
      <c r="AD178" s="28">
        <f t="shared" ca="1" si="102"/>
        <v>0.44022120861974512</v>
      </c>
      <c r="AE178" s="28">
        <f ca="1">IF(Riskregister!$E$8="",0,COUNTIF(BI$4:BI$53,"&lt;"&amp;AC178)*IF(AD178&lt;0.5,Riskregister!$K$8+(Riskregister!$L$8-Riskregister!$K$8)*SQRT(AD178/2),Riskregister!$L$8-(Riskregister!$L$8-Riskregister!$K$8)*SQRT((1-AD178)/2)))</f>
        <v>0</v>
      </c>
      <c r="AF178" s="28">
        <f t="shared" ca="1" si="103"/>
        <v>5.1411169978005322E-2</v>
      </c>
      <c r="AG178" s="28">
        <f t="shared" ca="1" si="103"/>
        <v>3.9383885362675897E-2</v>
      </c>
      <c r="AH178" s="28">
        <f>IF(Riskregister!$E$9="",0,COUNTIF(BJ$4:BJ$53,"&lt;"&amp;AF178)*IF(AG178&lt;0.5,Riskregister!$K$9+(Riskregister!$L$9-Riskregister!$K$9)*SQRT(AG178/2),Riskregister!$L$9-(Riskregister!$L$9-Riskregister!$K$9)*SQRT((1-AG178)/2)))</f>
        <v>0</v>
      </c>
      <c r="AI178" s="28">
        <f t="shared" ca="1" si="104"/>
        <v>0.49938127661799103</v>
      </c>
      <c r="AJ178" s="28">
        <f t="shared" ca="1" si="104"/>
        <v>0.20273145178925911</v>
      </c>
      <c r="AK178" s="28">
        <f>IF(Riskregister!$E$10="",0,COUNTIF(BK$4:BK$53,"&lt;"&amp;AI178)*IF(AJ178&lt;0.5,Riskregister!$K$10+(Riskregister!$L$10-Riskregister!$K$10)*SQRT(AJ178/2),Riskregister!$L$10-(Riskregister!$L$10-Riskregister!$K$10)*SQRT((1-AJ178)/2)))</f>
        <v>0</v>
      </c>
      <c r="AL178" s="28">
        <f t="shared" ca="1" si="105"/>
        <v>0.29393437296613867</v>
      </c>
      <c r="AM178" s="28">
        <f t="shared" ca="1" si="105"/>
        <v>0.59622997099596398</v>
      </c>
      <c r="AN178" s="28">
        <f>IF(Riskregister!$E$11="",0,COUNTIF(BL$4:BL$53,"&lt;"&amp;AL178)*IF(AM178&lt;0.5,Riskregister!$K$11+(Riskregister!$L$11-Riskregister!$K$11)*SQRT(AM178/2),Riskregister!$L$11-(Riskregister!$L$11-Riskregister!$K$11)*SQRT((1-AM178)/2)))</f>
        <v>0</v>
      </c>
      <c r="AO178" s="28">
        <f t="shared" ca="1" si="106"/>
        <v>0.68660337167144614</v>
      </c>
      <c r="AP178" s="28">
        <f t="shared" ca="1" si="106"/>
        <v>0.1731279697848559</v>
      </c>
      <c r="AQ178" s="28">
        <f>IF(Riskregister!$E$12="",0,COUNTIF(BM$4:BM$53,"&lt;"&amp;AO178)*IF(AP178&lt;0.5,Riskregister!$K$12+(Riskregister!$L$12-Riskregister!$K$12)*SQRT(AP178/2),Riskregister!$L$12-(Riskregister!$L$12-Riskregister!$K$12)*SQRT((1-AP178)/2)))</f>
        <v>0</v>
      </c>
      <c r="AR178" s="28">
        <f t="shared" ca="1" si="107"/>
        <v>0.6476737345039395</v>
      </c>
      <c r="AS178" s="28">
        <f t="shared" ca="1" si="107"/>
        <v>0.229847881283327</v>
      </c>
      <c r="AT178" s="28">
        <f>IF(Riskregister!$E$13="",0,COUNTIF(BN$4:BN$53,"&lt;"&amp;AR178)*IF(AS178&lt;0.5,Riskregister!$K$13+(Riskregister!$L$13-Riskregister!$K$13)*SQRT(AS178/2),Riskregister!$L$13-(Riskregister!$L$13-Riskregister!$K$13)*SQRT((1-AS178)/2)))</f>
        <v>0</v>
      </c>
      <c r="AU178" s="28">
        <f t="shared" ca="1" si="108"/>
        <v>0.67220793021674485</v>
      </c>
      <c r="AV178" s="28">
        <f t="shared" ca="1" si="108"/>
        <v>0.18536894696384054</v>
      </c>
      <c r="AW178" s="28">
        <f>IF(Riskregister!$E$14="",0,COUNTIF(BO$4:BO$53,"&lt;"&amp;AU178)*IF(AV178&lt;0.5,Riskregister!$K$14+(Riskregister!$L$14-Riskregister!$K$14)*SQRT(AV178/2),Riskregister!$L$14-(Riskregister!$L$14-Riskregister!$K$14)*SQRT((1-AV178)/2)))</f>
        <v>0</v>
      </c>
      <c r="AX178" s="28">
        <f t="shared" ca="1" si="109"/>
        <v>0.54523468999178248</v>
      </c>
      <c r="AY178" s="28">
        <f t="shared" ca="1" si="109"/>
        <v>0.99748796755635116</v>
      </c>
      <c r="AZ178" s="28">
        <f>IF(Riskregister!$E$15="",0,COUNTIF(BP$4:BP$53,"&lt;"&amp;AX178)*IF(AY178&lt;0.5,Riskregister!$K$15+(Riskregister!$L$15-Riskregister!$K$15)*SQRT(AY178/2),Riskregister!$L$15-(Riskregister!$L$15-Riskregister!$K$15)*SQRT((1-AY178)/2)))</f>
        <v>0</v>
      </c>
      <c r="BA178" s="28">
        <f t="shared" ca="1" si="110"/>
        <v>0.27271323024648608</v>
      </c>
      <c r="BB178" s="28">
        <f t="shared" ca="1" si="110"/>
        <v>0.45956265990624823</v>
      </c>
      <c r="BC178" s="28">
        <f>IF(Riskregister!$E$16="",0,COUNTIF(BQ$4:BQ$53,"&lt;"&amp;BA178)*IF(BB178&lt;0.5,Riskregister!$K$16+(Riskregister!$L$16-Riskregister!$K$16)*SQRT(BB178/2),Riskregister!$L$16-(Riskregister!$L$16-Riskregister!$K$16)*SQRT((1-BB178)/2)))</f>
        <v>0</v>
      </c>
      <c r="BD178" s="28">
        <f t="shared" ca="1" si="86"/>
        <v>702754.3363253948</v>
      </c>
    </row>
    <row r="179" spans="20:56" x14ac:dyDescent="0.35">
      <c r="T179" s="28">
        <f t="shared" ca="1" si="99"/>
        <v>0.11490196912318074</v>
      </c>
      <c r="U179" s="28">
        <f t="shared" ca="1" si="99"/>
        <v>0.31212283351623971</v>
      </c>
      <c r="V179" s="28">
        <f ca="1">IF(Riskregister!$E$5="",0,COUNTIF(BF$4:BF$53,"&lt;"&amp;T179)*IF(U179&lt;0.5,Riskregister!$K$5+(Riskregister!$L$5-Riskregister!$K$5)*SQRT(U179/2),Riskregister!$L$5-(Riskregister!$L$5-Riskregister!$K$5)*SQRT((1-U179)/2)))</f>
        <v>0</v>
      </c>
      <c r="W179" s="28">
        <f t="shared" ca="1" si="100"/>
        <v>0.47954331718133159</v>
      </c>
      <c r="X179" s="28">
        <f t="shared" ca="1" si="100"/>
        <v>0.31232092350827267</v>
      </c>
      <c r="Y179" s="28">
        <f ca="1">IF(Riskregister!$E$6="",0,COUNTIF(BG$4:BG$53,"&lt;"&amp;W179)*IF(X179&lt;0.5,Riskregister!$K$6+(Riskregister!$L$6-Riskregister!$K$6)*SQRT(X179/2),Riskregister!$L$6-(Riskregister!$L$6-Riskregister!$K$6)*SQRT((1-X179)/2)))</f>
        <v>0</v>
      </c>
      <c r="Z179" s="28">
        <f t="shared" ca="1" si="101"/>
        <v>0.82433590736369233</v>
      </c>
      <c r="AA179" s="28">
        <f t="shared" ca="1" si="101"/>
        <v>0.75777811139032936</v>
      </c>
      <c r="AB179" s="28">
        <f ca="1">IF(Riskregister!$E$7="",0,COUNTIF(BH$4:BH$53,"&lt;"&amp;Z179)*IF(AA179&lt;0.5,Riskregister!$K$7+(Riskregister!$L$7-Riskregister!$K$7)*SQRT(AA179/2),Riskregister!$L$7-(Riskregister!$L$7-Riskregister!$K$7)*SQRT((1-AA179)/2)))</f>
        <v>278196.50794274278</v>
      </c>
      <c r="AC179" s="28">
        <f t="shared" ca="1" si="102"/>
        <v>0.98581228118772957</v>
      </c>
      <c r="AD179" s="28">
        <f t="shared" ca="1" si="102"/>
        <v>0.43803629013629353</v>
      </c>
      <c r="AE179" s="28">
        <f ca="1">IF(Riskregister!$E$8="",0,COUNTIF(BI$4:BI$53,"&lt;"&amp;AC179)*IF(AD179&lt;0.5,Riskregister!$K$8+(Riskregister!$L$8-Riskregister!$K$8)*SQRT(AD179/2),Riskregister!$L$8-(Riskregister!$L$8-Riskregister!$K$8)*SQRT((1-AD179)/2)))</f>
        <v>2499570.6000388716</v>
      </c>
      <c r="AF179" s="28">
        <f t="shared" ca="1" si="103"/>
        <v>0.2827566835162697</v>
      </c>
      <c r="AG179" s="28">
        <f t="shared" ca="1" si="103"/>
        <v>0.75041723389258264</v>
      </c>
      <c r="AH179" s="28">
        <f>IF(Riskregister!$E$9="",0,COUNTIF(BJ$4:BJ$53,"&lt;"&amp;AF179)*IF(AG179&lt;0.5,Riskregister!$K$9+(Riskregister!$L$9-Riskregister!$K$9)*SQRT(AG179/2),Riskregister!$L$9-(Riskregister!$L$9-Riskregister!$K$9)*SQRT((1-AG179)/2)))</f>
        <v>0</v>
      </c>
      <c r="AI179" s="28">
        <f t="shared" ca="1" si="104"/>
        <v>0.81032280683408486</v>
      </c>
      <c r="AJ179" s="28">
        <f t="shared" ca="1" si="104"/>
        <v>0.65917871553773988</v>
      </c>
      <c r="AK179" s="28">
        <f>IF(Riskregister!$E$10="",0,COUNTIF(BK$4:BK$53,"&lt;"&amp;AI179)*IF(AJ179&lt;0.5,Riskregister!$K$10+(Riskregister!$L$10-Riskregister!$K$10)*SQRT(AJ179/2),Riskregister!$L$10-(Riskregister!$L$10-Riskregister!$K$10)*SQRT((1-AJ179)/2)))</f>
        <v>0</v>
      </c>
      <c r="AL179" s="28">
        <f t="shared" ca="1" si="105"/>
        <v>0.92240409538862023</v>
      </c>
      <c r="AM179" s="28">
        <f t="shared" ca="1" si="105"/>
        <v>0.87371072331891209</v>
      </c>
      <c r="AN179" s="28">
        <f>IF(Riskregister!$E$11="",0,COUNTIF(BL$4:BL$53,"&lt;"&amp;AL179)*IF(AM179&lt;0.5,Riskregister!$K$11+(Riskregister!$L$11-Riskregister!$K$11)*SQRT(AM179/2),Riskregister!$L$11-(Riskregister!$L$11-Riskregister!$K$11)*SQRT((1-AM179)/2)))</f>
        <v>0</v>
      </c>
      <c r="AO179" s="28">
        <f t="shared" ca="1" si="106"/>
        <v>0.65073791369725198</v>
      </c>
      <c r="AP179" s="28">
        <f t="shared" ca="1" si="106"/>
        <v>0.95659073769705516</v>
      </c>
      <c r="AQ179" s="28">
        <f>IF(Riskregister!$E$12="",0,COUNTIF(BM$4:BM$53,"&lt;"&amp;AO179)*IF(AP179&lt;0.5,Riskregister!$K$12+(Riskregister!$L$12-Riskregister!$K$12)*SQRT(AP179/2),Riskregister!$L$12-(Riskregister!$L$12-Riskregister!$K$12)*SQRT((1-AP179)/2)))</f>
        <v>0</v>
      </c>
      <c r="AR179" s="28">
        <f t="shared" ca="1" si="107"/>
        <v>0.15579840433492365</v>
      </c>
      <c r="AS179" s="28">
        <f t="shared" ca="1" si="107"/>
        <v>0.54552065157728524</v>
      </c>
      <c r="AT179" s="28">
        <f>IF(Riskregister!$E$13="",0,COUNTIF(BN$4:BN$53,"&lt;"&amp;AR179)*IF(AS179&lt;0.5,Riskregister!$K$13+(Riskregister!$L$13-Riskregister!$K$13)*SQRT(AS179/2),Riskregister!$L$13-(Riskregister!$L$13-Riskregister!$K$13)*SQRT((1-AS179)/2)))</f>
        <v>0</v>
      </c>
      <c r="AU179" s="28">
        <f t="shared" ca="1" si="108"/>
        <v>0.66061938613743887</v>
      </c>
      <c r="AV179" s="28">
        <f t="shared" ca="1" si="108"/>
        <v>0.48044308251191126</v>
      </c>
      <c r="AW179" s="28">
        <f>IF(Riskregister!$E$14="",0,COUNTIF(BO$4:BO$53,"&lt;"&amp;AU179)*IF(AV179&lt;0.5,Riskregister!$K$14+(Riskregister!$L$14-Riskregister!$K$14)*SQRT(AV179/2),Riskregister!$L$14-(Riskregister!$L$14-Riskregister!$K$14)*SQRT((1-AV179)/2)))</f>
        <v>0</v>
      </c>
      <c r="AX179" s="28">
        <f t="shared" ca="1" si="109"/>
        <v>7.8334000568687667E-2</v>
      </c>
      <c r="AY179" s="28">
        <f t="shared" ca="1" si="109"/>
        <v>0.45096774363926106</v>
      </c>
      <c r="AZ179" s="28">
        <f>IF(Riskregister!$E$15="",0,COUNTIF(BP$4:BP$53,"&lt;"&amp;AX179)*IF(AY179&lt;0.5,Riskregister!$K$15+(Riskregister!$L$15-Riskregister!$K$15)*SQRT(AY179/2),Riskregister!$L$15-(Riskregister!$L$15-Riskregister!$K$15)*SQRT((1-AY179)/2)))</f>
        <v>0</v>
      </c>
      <c r="BA179" s="28">
        <f t="shared" ca="1" si="110"/>
        <v>0.93013590042161931</v>
      </c>
      <c r="BB179" s="28">
        <f t="shared" ca="1" si="110"/>
        <v>0.73397598066569247</v>
      </c>
      <c r="BC179" s="28">
        <f>IF(Riskregister!$E$16="",0,COUNTIF(BQ$4:BQ$53,"&lt;"&amp;BA179)*IF(BB179&lt;0.5,Riskregister!$K$16+(Riskregister!$L$16-Riskregister!$K$16)*SQRT(BB179/2),Riskregister!$L$16-(Riskregister!$L$16-Riskregister!$K$16)*SQRT((1-BB179)/2)))</f>
        <v>0</v>
      </c>
      <c r="BD179" s="28">
        <f t="shared" ca="1" si="86"/>
        <v>2777767.1079816143</v>
      </c>
    </row>
    <row r="180" spans="20:56" x14ac:dyDescent="0.35">
      <c r="T180" s="28">
        <f t="shared" ca="1" si="99"/>
        <v>0.27686993804890581</v>
      </c>
      <c r="U180" s="28">
        <f t="shared" ca="1" si="99"/>
        <v>3.3035329956862203E-2</v>
      </c>
      <c r="V180" s="28">
        <f ca="1">IF(Riskregister!$E$5="",0,COUNTIF(BF$4:BF$53,"&lt;"&amp;T180)*IF(U180&lt;0.5,Riskregister!$K$5+(Riskregister!$L$5-Riskregister!$K$5)*SQRT(U180/2),Riskregister!$L$5-(Riskregister!$L$5-Riskregister!$K$5)*SQRT((1-U180)/2)))</f>
        <v>0</v>
      </c>
      <c r="W180" s="28">
        <f t="shared" ca="1" si="100"/>
        <v>0.51900389313513262</v>
      </c>
      <c r="X180" s="28">
        <f t="shared" ca="1" si="100"/>
        <v>5.1242936763854385E-2</v>
      </c>
      <c r="Y180" s="28">
        <f ca="1">IF(Riskregister!$E$6="",0,COUNTIF(BG$4:BG$53,"&lt;"&amp;W180)*IF(X180&lt;0.5,Riskregister!$K$6+(Riskregister!$L$6-Riskregister!$K$6)*SQRT(X180/2),Riskregister!$L$6-(Riskregister!$L$6-Riskregister!$K$6)*SQRT((1-X180)/2)))</f>
        <v>0</v>
      </c>
      <c r="Z180" s="28">
        <f t="shared" ca="1" si="101"/>
        <v>0.85055429371765168</v>
      </c>
      <c r="AA180" s="28">
        <f t="shared" ca="1" si="101"/>
        <v>0.70548190186222337</v>
      </c>
      <c r="AB180" s="28">
        <f ca="1">IF(Riskregister!$E$7="",0,COUNTIF(BH$4:BH$53,"&lt;"&amp;Z180)*IF(AA180&lt;0.5,Riskregister!$K$7+(Riskregister!$L$7-Riskregister!$K$7)*SQRT(AA180/2),Riskregister!$L$7-(Riskregister!$L$7-Riskregister!$K$7)*SQRT((1-AA180)/2)))</f>
        <v>265689.78627468867</v>
      </c>
      <c r="AC180" s="28">
        <f t="shared" ca="1" si="102"/>
        <v>0.28630486824519918</v>
      </c>
      <c r="AD180" s="28">
        <f t="shared" ca="1" si="102"/>
        <v>0.10913980571609438</v>
      </c>
      <c r="AE180" s="28">
        <f ca="1">IF(Riskregister!$E$8="",0,COUNTIF(BI$4:BI$53,"&lt;"&amp;AC180)*IF(AD180&lt;0.5,Riskregister!$K$8+(Riskregister!$L$8-Riskregister!$K$8)*SQRT(AD180/2),Riskregister!$L$8-(Riskregister!$L$8-Riskregister!$K$8)*SQRT((1-AD180)/2)))</f>
        <v>0</v>
      </c>
      <c r="AF180" s="28">
        <f t="shared" ca="1" si="103"/>
        <v>0.60237728806485702</v>
      </c>
      <c r="AG180" s="28">
        <f t="shared" ca="1" si="103"/>
        <v>0.49922133532447854</v>
      </c>
      <c r="AH180" s="28">
        <f>IF(Riskregister!$E$9="",0,COUNTIF(BJ$4:BJ$53,"&lt;"&amp;AF180)*IF(AG180&lt;0.5,Riskregister!$K$9+(Riskregister!$L$9-Riskregister!$K$9)*SQRT(AG180/2),Riskregister!$L$9-(Riskregister!$L$9-Riskregister!$K$9)*SQRT((1-AG180)/2)))</f>
        <v>0</v>
      </c>
      <c r="AI180" s="28">
        <f t="shared" ca="1" si="104"/>
        <v>0.99118444966023345</v>
      </c>
      <c r="AJ180" s="28">
        <f t="shared" ca="1" si="104"/>
        <v>0.87088768535677274</v>
      </c>
      <c r="AK180" s="28">
        <f>IF(Riskregister!$E$10="",0,COUNTIF(BK$4:BK$53,"&lt;"&amp;AI180)*IF(AJ180&lt;0.5,Riskregister!$K$10+(Riskregister!$L$10-Riskregister!$K$10)*SQRT(AJ180/2),Riskregister!$L$10-(Riskregister!$L$10-Riskregister!$K$10)*SQRT((1-AJ180)/2)))</f>
        <v>0</v>
      </c>
      <c r="AL180" s="28">
        <f t="shared" ca="1" si="105"/>
        <v>0.86776991066393405</v>
      </c>
      <c r="AM180" s="28">
        <f t="shared" ca="1" si="105"/>
        <v>0.30887482270125988</v>
      </c>
      <c r="AN180" s="28">
        <f>IF(Riskregister!$E$11="",0,COUNTIF(BL$4:BL$53,"&lt;"&amp;AL180)*IF(AM180&lt;0.5,Riskregister!$K$11+(Riskregister!$L$11-Riskregister!$K$11)*SQRT(AM180/2),Riskregister!$L$11-(Riskregister!$L$11-Riskregister!$K$11)*SQRT((1-AM180)/2)))</f>
        <v>0</v>
      </c>
      <c r="AO180" s="28">
        <f t="shared" ca="1" si="106"/>
        <v>0.20013393546996272</v>
      </c>
      <c r="AP180" s="28">
        <f t="shared" ca="1" si="106"/>
        <v>0.15336224998841019</v>
      </c>
      <c r="AQ180" s="28">
        <f>IF(Riskregister!$E$12="",0,COUNTIF(BM$4:BM$53,"&lt;"&amp;AO180)*IF(AP180&lt;0.5,Riskregister!$K$12+(Riskregister!$L$12-Riskregister!$K$12)*SQRT(AP180/2),Riskregister!$L$12-(Riskregister!$L$12-Riskregister!$K$12)*SQRT((1-AP180)/2)))</f>
        <v>0</v>
      </c>
      <c r="AR180" s="28">
        <f t="shared" ca="1" si="107"/>
        <v>0.11058222539887819</v>
      </c>
      <c r="AS180" s="28">
        <f t="shared" ca="1" si="107"/>
        <v>0.19811535683859516</v>
      </c>
      <c r="AT180" s="28">
        <f>IF(Riskregister!$E$13="",0,COUNTIF(BN$4:BN$53,"&lt;"&amp;AR180)*IF(AS180&lt;0.5,Riskregister!$K$13+(Riskregister!$L$13-Riskregister!$K$13)*SQRT(AS180/2),Riskregister!$L$13-(Riskregister!$L$13-Riskregister!$K$13)*SQRT((1-AS180)/2)))</f>
        <v>0</v>
      </c>
      <c r="AU180" s="28">
        <f t="shared" ca="1" si="108"/>
        <v>0.80312904092078918</v>
      </c>
      <c r="AV180" s="28">
        <f t="shared" ca="1" si="108"/>
        <v>0.86154537174705359</v>
      </c>
      <c r="AW180" s="28">
        <f>IF(Riskregister!$E$14="",0,COUNTIF(BO$4:BO$53,"&lt;"&amp;AU180)*IF(AV180&lt;0.5,Riskregister!$K$14+(Riskregister!$L$14-Riskregister!$K$14)*SQRT(AV180/2),Riskregister!$L$14-(Riskregister!$L$14-Riskregister!$K$14)*SQRT((1-AV180)/2)))</f>
        <v>0</v>
      </c>
      <c r="AX180" s="28">
        <f t="shared" ca="1" si="109"/>
        <v>0.6636644823636304</v>
      </c>
      <c r="AY180" s="28">
        <f t="shared" ca="1" si="109"/>
        <v>0.8483746239528106</v>
      </c>
      <c r="AZ180" s="28">
        <f>IF(Riskregister!$E$15="",0,COUNTIF(BP$4:BP$53,"&lt;"&amp;AX180)*IF(AY180&lt;0.5,Riskregister!$K$15+(Riskregister!$L$15-Riskregister!$K$15)*SQRT(AY180/2),Riskregister!$L$15-(Riskregister!$L$15-Riskregister!$K$15)*SQRT((1-AY180)/2)))</f>
        <v>0</v>
      </c>
      <c r="BA180" s="28">
        <f t="shared" ca="1" si="110"/>
        <v>0.91419242007178403</v>
      </c>
      <c r="BB180" s="28">
        <f t="shared" ca="1" si="110"/>
        <v>0.95817997848361192</v>
      </c>
      <c r="BC180" s="28">
        <f>IF(Riskregister!$E$16="",0,COUNTIF(BQ$4:BQ$53,"&lt;"&amp;BA180)*IF(BB180&lt;0.5,Riskregister!$K$16+(Riskregister!$L$16-Riskregister!$K$16)*SQRT(BB180/2),Riskregister!$L$16-(Riskregister!$L$16-Riskregister!$K$16)*SQRT((1-BB180)/2)))</f>
        <v>0</v>
      </c>
      <c r="BD180" s="28">
        <f t="shared" ca="1" si="86"/>
        <v>265689.78627468867</v>
      </c>
    </row>
    <row r="181" spans="20:56" x14ac:dyDescent="0.35">
      <c r="T181" s="28">
        <f t="shared" ca="1" si="99"/>
        <v>0.42732214315453654</v>
      </c>
      <c r="U181" s="28">
        <f t="shared" ca="1" si="99"/>
        <v>0.75497910507105903</v>
      </c>
      <c r="V181" s="28">
        <f ca="1">IF(Riskregister!$E$5="",0,COUNTIF(BF$4:BF$53,"&lt;"&amp;T181)*IF(U181&lt;0.5,Riskregister!$K$5+(Riskregister!$L$5-Riskregister!$K$5)*SQRT(U181/2),Riskregister!$L$5-(Riskregister!$L$5-Riskregister!$K$5)*SQRT((1-U181)/2)))</f>
        <v>0</v>
      </c>
      <c r="W181" s="28">
        <f t="shared" ca="1" si="100"/>
        <v>0.99414063950378595</v>
      </c>
      <c r="X181" s="28">
        <f t="shared" ca="1" si="100"/>
        <v>0.95863079933955753</v>
      </c>
      <c r="Y181" s="28">
        <f ca="1">IF(Riskregister!$E$6="",0,COUNTIF(BG$4:BG$53,"&lt;"&amp;W181)*IF(X181&lt;0.5,Riskregister!$K$6+(Riskregister!$L$6-Riskregister!$K$6)*SQRT(X181/2),Riskregister!$L$6-(Riskregister!$L$6-Riskregister!$K$6)*SQRT((1-X181)/2)))</f>
        <v>5223364.3417732799</v>
      </c>
      <c r="Z181" s="28">
        <f t="shared" ca="1" si="101"/>
        <v>0.21746897523561914</v>
      </c>
      <c r="AA181" s="28">
        <f t="shared" ca="1" si="101"/>
        <v>0.85235592119053694</v>
      </c>
      <c r="AB181" s="28">
        <f ca="1">IF(Riskregister!$E$7="",0,COUNTIF(BH$4:BH$53,"&lt;"&amp;Z181)*IF(AA181&lt;0.5,Riskregister!$K$7+(Riskregister!$L$7-Riskregister!$K$7)*SQRT(AA181/2),Riskregister!$L$7-(Riskregister!$L$7-Riskregister!$K$7)*SQRT((1-AA181)/2)))</f>
        <v>0</v>
      </c>
      <c r="AC181" s="28">
        <f t="shared" ca="1" si="102"/>
        <v>0.27412631360211581</v>
      </c>
      <c r="AD181" s="28">
        <f t="shared" ca="1" si="102"/>
        <v>0.61690772318904186</v>
      </c>
      <c r="AE181" s="28">
        <f ca="1">IF(Riskregister!$E$8="",0,COUNTIF(BI$4:BI$53,"&lt;"&amp;AC181)*IF(AD181&lt;0.5,Riskregister!$K$8+(Riskregister!$L$8-Riskregister!$K$8)*SQRT(AD181/2),Riskregister!$L$8-(Riskregister!$L$8-Riskregister!$K$8)*SQRT((1-AD181)/2)))</f>
        <v>0</v>
      </c>
      <c r="AF181" s="28">
        <f t="shared" ca="1" si="103"/>
        <v>0.31461630768579818</v>
      </c>
      <c r="AG181" s="28">
        <f t="shared" ca="1" si="103"/>
        <v>0.15389701831526637</v>
      </c>
      <c r="AH181" s="28">
        <f>IF(Riskregister!$E$9="",0,COUNTIF(BJ$4:BJ$53,"&lt;"&amp;AF181)*IF(AG181&lt;0.5,Riskregister!$K$9+(Riskregister!$L$9-Riskregister!$K$9)*SQRT(AG181/2),Riskregister!$L$9-(Riskregister!$L$9-Riskregister!$K$9)*SQRT((1-AG181)/2)))</f>
        <v>0</v>
      </c>
      <c r="AI181" s="28">
        <f t="shared" ca="1" si="104"/>
        <v>0.62839026230299999</v>
      </c>
      <c r="AJ181" s="28">
        <f t="shared" ca="1" si="104"/>
        <v>0.4702750263664448</v>
      </c>
      <c r="AK181" s="28">
        <f>IF(Riskregister!$E$10="",0,COUNTIF(BK$4:BK$53,"&lt;"&amp;AI181)*IF(AJ181&lt;0.5,Riskregister!$K$10+(Riskregister!$L$10-Riskregister!$K$10)*SQRT(AJ181/2),Riskregister!$L$10-(Riskregister!$L$10-Riskregister!$K$10)*SQRT((1-AJ181)/2)))</f>
        <v>0</v>
      </c>
      <c r="AL181" s="28">
        <f t="shared" ca="1" si="105"/>
        <v>0.29577291201004174</v>
      </c>
      <c r="AM181" s="28">
        <f t="shared" ca="1" si="105"/>
        <v>0.73034524976287785</v>
      </c>
      <c r="AN181" s="28">
        <f>IF(Riskregister!$E$11="",0,COUNTIF(BL$4:BL$53,"&lt;"&amp;AL181)*IF(AM181&lt;0.5,Riskregister!$K$11+(Riskregister!$L$11-Riskregister!$K$11)*SQRT(AM181/2),Riskregister!$L$11-(Riskregister!$L$11-Riskregister!$K$11)*SQRT((1-AM181)/2)))</f>
        <v>0</v>
      </c>
      <c r="AO181" s="28">
        <f t="shared" ca="1" si="106"/>
        <v>0.48384796031672084</v>
      </c>
      <c r="AP181" s="28">
        <f t="shared" ca="1" si="106"/>
        <v>0.63289567208405817</v>
      </c>
      <c r="AQ181" s="28">
        <f>IF(Riskregister!$E$12="",0,COUNTIF(BM$4:BM$53,"&lt;"&amp;AO181)*IF(AP181&lt;0.5,Riskregister!$K$12+(Riskregister!$L$12-Riskregister!$K$12)*SQRT(AP181/2),Riskregister!$L$12-(Riskregister!$L$12-Riskregister!$K$12)*SQRT((1-AP181)/2)))</f>
        <v>0</v>
      </c>
      <c r="AR181" s="28">
        <f t="shared" ca="1" si="107"/>
        <v>0.76613054658041901</v>
      </c>
      <c r="AS181" s="28">
        <f t="shared" ca="1" si="107"/>
        <v>0.25588253062888089</v>
      </c>
      <c r="AT181" s="28">
        <f>IF(Riskregister!$E$13="",0,COUNTIF(BN$4:BN$53,"&lt;"&amp;AR181)*IF(AS181&lt;0.5,Riskregister!$K$13+(Riskregister!$L$13-Riskregister!$K$13)*SQRT(AS181/2),Riskregister!$L$13-(Riskregister!$L$13-Riskregister!$K$13)*SQRT((1-AS181)/2)))</f>
        <v>0</v>
      </c>
      <c r="AU181" s="28">
        <f t="shared" ca="1" si="108"/>
        <v>0.61139294387652621</v>
      </c>
      <c r="AV181" s="28">
        <f t="shared" ca="1" si="108"/>
        <v>0.7581488212865698</v>
      </c>
      <c r="AW181" s="28">
        <f>IF(Riskregister!$E$14="",0,COUNTIF(BO$4:BO$53,"&lt;"&amp;AU181)*IF(AV181&lt;0.5,Riskregister!$K$14+(Riskregister!$L$14-Riskregister!$K$14)*SQRT(AV181/2),Riskregister!$L$14-(Riskregister!$L$14-Riskregister!$K$14)*SQRT((1-AV181)/2)))</f>
        <v>0</v>
      </c>
      <c r="AX181" s="28">
        <f t="shared" ca="1" si="109"/>
        <v>0.36408912697749474</v>
      </c>
      <c r="AY181" s="28">
        <f t="shared" ca="1" si="109"/>
        <v>0.81776377530604072</v>
      </c>
      <c r="AZ181" s="28">
        <f>IF(Riskregister!$E$15="",0,COUNTIF(BP$4:BP$53,"&lt;"&amp;AX181)*IF(AY181&lt;0.5,Riskregister!$K$15+(Riskregister!$L$15-Riskregister!$K$15)*SQRT(AY181/2),Riskregister!$L$15-(Riskregister!$L$15-Riskregister!$K$15)*SQRT((1-AY181)/2)))</f>
        <v>0</v>
      </c>
      <c r="BA181" s="28">
        <f t="shared" ca="1" si="110"/>
        <v>0.85860427141665907</v>
      </c>
      <c r="BB181" s="28">
        <f t="shared" ca="1" si="110"/>
        <v>0.58926161967153667</v>
      </c>
      <c r="BC181" s="28">
        <f>IF(Riskregister!$E$16="",0,COUNTIF(BQ$4:BQ$53,"&lt;"&amp;BA181)*IF(BB181&lt;0.5,Riskregister!$K$16+(Riskregister!$L$16-Riskregister!$K$16)*SQRT(BB181/2),Riskregister!$L$16-(Riskregister!$L$16-Riskregister!$K$16)*SQRT((1-BB181)/2)))</f>
        <v>0</v>
      </c>
      <c r="BD181" s="28">
        <f t="shared" ca="1" si="86"/>
        <v>5223364.3417732799</v>
      </c>
    </row>
    <row r="182" spans="20:56" x14ac:dyDescent="0.35">
      <c r="T182" s="28">
        <f t="shared" ca="1" si="99"/>
        <v>0.74032574495369841</v>
      </c>
      <c r="U182" s="28">
        <f t="shared" ca="1" si="99"/>
        <v>8.0777077852677515E-2</v>
      </c>
      <c r="V182" s="28">
        <f ca="1">IF(Riskregister!$E$5="",0,COUNTIF(BF$4:BF$53,"&lt;"&amp;T182)*IF(U182&lt;0.5,Riskregister!$K$5+(Riskregister!$L$5-Riskregister!$K$5)*SQRT(U182/2),Riskregister!$L$5-(Riskregister!$L$5-Riskregister!$K$5)*SQRT((1-U182)/2)))</f>
        <v>240436.0499611941</v>
      </c>
      <c r="W182" s="28">
        <f t="shared" ca="1" si="100"/>
        <v>0.17151624784024644</v>
      </c>
      <c r="X182" s="28">
        <f t="shared" ca="1" si="100"/>
        <v>0.32459753653904366</v>
      </c>
      <c r="Y182" s="28">
        <f ca="1">IF(Riskregister!$E$6="",0,COUNTIF(BG$4:BG$53,"&lt;"&amp;W182)*IF(X182&lt;0.5,Riskregister!$K$6+(Riskregister!$L$6-Riskregister!$K$6)*SQRT(X182/2),Riskregister!$L$6-(Riskregister!$L$6-Riskregister!$K$6)*SQRT((1-X182)/2)))</f>
        <v>0</v>
      </c>
      <c r="Z182" s="28">
        <f t="shared" ca="1" si="101"/>
        <v>0.22226539062974227</v>
      </c>
      <c r="AA182" s="28">
        <f t="shared" ca="1" si="101"/>
        <v>0.19952679962530206</v>
      </c>
      <c r="AB182" s="28">
        <f ca="1">IF(Riskregister!$E$7="",0,COUNTIF(BH$4:BH$53,"&lt;"&amp;Z182)*IF(AA182&lt;0.5,Riskregister!$K$7+(Riskregister!$L$7-Riskregister!$K$7)*SQRT(AA182/2),Riskregister!$L$7-(Riskregister!$L$7-Riskregister!$K$7)*SQRT((1-AA182)/2)))</f>
        <v>0</v>
      </c>
      <c r="AC182" s="28">
        <f t="shared" ca="1" si="102"/>
        <v>3.2422954277234628E-2</v>
      </c>
      <c r="AD182" s="28">
        <f t="shared" ca="1" si="102"/>
        <v>0.40459836560890738</v>
      </c>
      <c r="AE182" s="28">
        <f ca="1">IF(Riskregister!$E$8="",0,COUNTIF(BI$4:BI$53,"&lt;"&amp;AC182)*IF(AD182&lt;0.5,Riskregister!$K$8+(Riskregister!$L$8-Riskregister!$K$8)*SQRT(AD182/2),Riskregister!$L$8-(Riskregister!$L$8-Riskregister!$K$8)*SQRT((1-AD182)/2)))</f>
        <v>0</v>
      </c>
      <c r="AF182" s="28">
        <f t="shared" ca="1" si="103"/>
        <v>0.97864454050611849</v>
      </c>
      <c r="AG182" s="28">
        <f t="shared" ca="1" si="103"/>
        <v>0.8510983272507272</v>
      </c>
      <c r="AH182" s="28">
        <f>IF(Riskregister!$E$9="",0,COUNTIF(BJ$4:BJ$53,"&lt;"&amp;AF182)*IF(AG182&lt;0.5,Riskregister!$K$9+(Riskregister!$L$9-Riskregister!$K$9)*SQRT(AG182/2),Riskregister!$L$9-(Riskregister!$L$9-Riskregister!$K$9)*SQRT((1-AG182)/2)))</f>
        <v>0</v>
      </c>
      <c r="AI182" s="28">
        <f t="shared" ca="1" si="104"/>
        <v>0.61490818141129089</v>
      </c>
      <c r="AJ182" s="28">
        <f t="shared" ca="1" si="104"/>
        <v>0.46208092326565153</v>
      </c>
      <c r="AK182" s="28">
        <f>IF(Riskregister!$E$10="",0,COUNTIF(BK$4:BK$53,"&lt;"&amp;AI182)*IF(AJ182&lt;0.5,Riskregister!$K$10+(Riskregister!$L$10-Riskregister!$K$10)*SQRT(AJ182/2),Riskregister!$L$10-(Riskregister!$L$10-Riskregister!$K$10)*SQRT((1-AJ182)/2)))</f>
        <v>0</v>
      </c>
      <c r="AL182" s="28">
        <f t="shared" ca="1" si="105"/>
        <v>0.49795936297439869</v>
      </c>
      <c r="AM182" s="28">
        <f t="shared" ca="1" si="105"/>
        <v>0.94939327666572293</v>
      </c>
      <c r="AN182" s="28">
        <f>IF(Riskregister!$E$11="",0,COUNTIF(BL$4:BL$53,"&lt;"&amp;AL182)*IF(AM182&lt;0.5,Riskregister!$K$11+(Riskregister!$L$11-Riskregister!$K$11)*SQRT(AM182/2),Riskregister!$L$11-(Riskregister!$L$11-Riskregister!$K$11)*SQRT((1-AM182)/2)))</f>
        <v>0</v>
      </c>
      <c r="AO182" s="28">
        <f t="shared" ca="1" si="106"/>
        <v>0.37734373657538733</v>
      </c>
      <c r="AP182" s="28">
        <f t="shared" ca="1" si="106"/>
        <v>0.3841359468035489</v>
      </c>
      <c r="AQ182" s="28">
        <f>IF(Riskregister!$E$12="",0,COUNTIF(BM$4:BM$53,"&lt;"&amp;AO182)*IF(AP182&lt;0.5,Riskregister!$K$12+(Riskregister!$L$12-Riskregister!$K$12)*SQRT(AP182/2),Riskregister!$L$12-(Riskregister!$L$12-Riskregister!$K$12)*SQRT((1-AP182)/2)))</f>
        <v>0</v>
      </c>
      <c r="AR182" s="28">
        <f t="shared" ca="1" si="107"/>
        <v>0.51010715385656313</v>
      </c>
      <c r="AS182" s="28">
        <f t="shared" ca="1" si="107"/>
        <v>0.99211596946006209</v>
      </c>
      <c r="AT182" s="28">
        <f>IF(Riskregister!$E$13="",0,COUNTIF(BN$4:BN$53,"&lt;"&amp;AR182)*IF(AS182&lt;0.5,Riskregister!$K$13+(Riskregister!$L$13-Riskregister!$K$13)*SQRT(AS182/2),Riskregister!$L$13-(Riskregister!$L$13-Riskregister!$K$13)*SQRT((1-AS182)/2)))</f>
        <v>0</v>
      </c>
      <c r="AU182" s="28">
        <f t="shared" ca="1" si="108"/>
        <v>0.25103754146860158</v>
      </c>
      <c r="AV182" s="28">
        <f t="shared" ca="1" si="108"/>
        <v>7.9371468809570134E-2</v>
      </c>
      <c r="AW182" s="28">
        <f>IF(Riskregister!$E$14="",0,COUNTIF(BO$4:BO$53,"&lt;"&amp;AU182)*IF(AV182&lt;0.5,Riskregister!$K$14+(Riskregister!$L$14-Riskregister!$K$14)*SQRT(AV182/2),Riskregister!$L$14-(Riskregister!$L$14-Riskregister!$K$14)*SQRT((1-AV182)/2)))</f>
        <v>0</v>
      </c>
      <c r="AX182" s="28">
        <f t="shared" ca="1" si="109"/>
        <v>0.41526621771525085</v>
      </c>
      <c r="AY182" s="28">
        <f t="shared" ca="1" si="109"/>
        <v>0.96114930041133317</v>
      </c>
      <c r="AZ182" s="28">
        <f>IF(Riskregister!$E$15="",0,COUNTIF(BP$4:BP$53,"&lt;"&amp;AX182)*IF(AY182&lt;0.5,Riskregister!$K$15+(Riskregister!$L$15-Riskregister!$K$15)*SQRT(AY182/2),Riskregister!$L$15-(Riskregister!$L$15-Riskregister!$K$15)*SQRT((1-AY182)/2)))</f>
        <v>0</v>
      </c>
      <c r="BA182" s="28">
        <f t="shared" ca="1" si="110"/>
        <v>1.2481402884586545E-2</v>
      </c>
      <c r="BB182" s="28">
        <f t="shared" ca="1" si="110"/>
        <v>0.47096828149515402</v>
      </c>
      <c r="BC182" s="28">
        <f>IF(Riskregister!$E$16="",0,COUNTIF(BQ$4:BQ$53,"&lt;"&amp;BA182)*IF(BB182&lt;0.5,Riskregister!$K$16+(Riskregister!$L$16-Riskregister!$K$16)*SQRT(BB182/2),Riskregister!$L$16-(Riskregister!$L$16-Riskregister!$K$16)*SQRT((1-BB182)/2)))</f>
        <v>0</v>
      </c>
      <c r="BD182" s="28">
        <f t="shared" ca="1" si="86"/>
        <v>240436.0499611941</v>
      </c>
    </row>
    <row r="183" spans="20:56" x14ac:dyDescent="0.35">
      <c r="T183" s="28">
        <f t="shared" ca="1" si="99"/>
        <v>0.20486170352903432</v>
      </c>
      <c r="U183" s="28">
        <f t="shared" ca="1" si="99"/>
        <v>0.37157259082130412</v>
      </c>
      <c r="V183" s="28">
        <f ca="1">IF(Riskregister!$E$5="",0,COUNTIF(BF$4:BF$53,"&lt;"&amp;T183)*IF(U183&lt;0.5,Riskregister!$K$5+(Riskregister!$L$5-Riskregister!$K$5)*SQRT(U183/2),Riskregister!$L$5-(Riskregister!$L$5-Riskregister!$K$5)*SQRT((1-U183)/2)))</f>
        <v>0</v>
      </c>
      <c r="W183" s="28">
        <f t="shared" ca="1" si="100"/>
        <v>0.18520673522258591</v>
      </c>
      <c r="X183" s="28">
        <f t="shared" ca="1" si="100"/>
        <v>0.63454394909525424</v>
      </c>
      <c r="Y183" s="28">
        <f ca="1">IF(Riskregister!$E$6="",0,COUNTIF(BG$4:BG$53,"&lt;"&amp;W183)*IF(X183&lt;0.5,Riskregister!$K$6+(Riskregister!$L$6-Riskregister!$K$6)*SQRT(X183/2),Riskregister!$L$6-(Riskregister!$L$6-Riskregister!$K$6)*SQRT((1-X183)/2)))</f>
        <v>0</v>
      </c>
      <c r="Z183" s="28">
        <f t="shared" ca="1" si="101"/>
        <v>0.29655353669416251</v>
      </c>
      <c r="AA183" s="28">
        <f t="shared" ca="1" si="101"/>
        <v>0.2466605289075352</v>
      </c>
      <c r="AB183" s="28">
        <f ca="1">IF(Riskregister!$E$7="",0,COUNTIF(BH$4:BH$53,"&lt;"&amp;Z183)*IF(AA183&lt;0.5,Riskregister!$K$7+(Riskregister!$L$7-Riskregister!$K$7)*SQRT(AA183/2),Riskregister!$L$7-(Riskregister!$L$7-Riskregister!$K$7)*SQRT((1-AA183)/2)))</f>
        <v>0</v>
      </c>
      <c r="AC183" s="28">
        <f t="shared" ca="1" si="102"/>
        <v>0.34543140285866725</v>
      </c>
      <c r="AD183" s="28">
        <f t="shared" ca="1" si="102"/>
        <v>0.58479789622687961</v>
      </c>
      <c r="AE183" s="28">
        <f ca="1">IF(Riskregister!$E$8="",0,COUNTIF(BI$4:BI$53,"&lt;"&amp;AC183)*IF(AD183&lt;0.5,Riskregister!$K$8+(Riskregister!$L$8-Riskregister!$K$8)*SQRT(AD183/2),Riskregister!$L$8-(Riskregister!$L$8-Riskregister!$K$8)*SQRT((1-AD183)/2)))</f>
        <v>0</v>
      </c>
      <c r="AF183" s="28">
        <f t="shared" ca="1" si="103"/>
        <v>0.36915761547734571</v>
      </c>
      <c r="AG183" s="28">
        <f t="shared" ca="1" si="103"/>
        <v>0.73201475218468648</v>
      </c>
      <c r="AH183" s="28">
        <f>IF(Riskregister!$E$9="",0,COUNTIF(BJ$4:BJ$53,"&lt;"&amp;AF183)*IF(AG183&lt;0.5,Riskregister!$K$9+(Riskregister!$L$9-Riskregister!$K$9)*SQRT(AG183/2),Riskregister!$L$9-(Riskregister!$L$9-Riskregister!$K$9)*SQRT((1-AG183)/2)))</f>
        <v>0</v>
      </c>
      <c r="AI183" s="28">
        <f t="shared" ca="1" si="104"/>
        <v>0.70093367141091367</v>
      </c>
      <c r="AJ183" s="28">
        <f t="shared" ca="1" si="104"/>
        <v>0.28165158139099633</v>
      </c>
      <c r="AK183" s="28">
        <f>IF(Riskregister!$E$10="",0,COUNTIF(BK$4:BK$53,"&lt;"&amp;AI183)*IF(AJ183&lt;0.5,Riskregister!$K$10+(Riskregister!$L$10-Riskregister!$K$10)*SQRT(AJ183/2),Riskregister!$L$10-(Riskregister!$L$10-Riskregister!$K$10)*SQRT((1-AJ183)/2)))</f>
        <v>0</v>
      </c>
      <c r="AL183" s="28">
        <f t="shared" ca="1" si="105"/>
        <v>6.8133165388179595E-2</v>
      </c>
      <c r="AM183" s="28">
        <f t="shared" ca="1" si="105"/>
        <v>0.24901578250953227</v>
      </c>
      <c r="AN183" s="28">
        <f>IF(Riskregister!$E$11="",0,COUNTIF(BL$4:BL$53,"&lt;"&amp;AL183)*IF(AM183&lt;0.5,Riskregister!$K$11+(Riskregister!$L$11-Riskregister!$K$11)*SQRT(AM183/2),Riskregister!$L$11-(Riskregister!$L$11-Riskregister!$K$11)*SQRT((1-AM183)/2)))</f>
        <v>0</v>
      </c>
      <c r="AO183" s="28">
        <f t="shared" ca="1" si="106"/>
        <v>0.49471040625345353</v>
      </c>
      <c r="AP183" s="28">
        <f t="shared" ca="1" si="106"/>
        <v>0.92578616380284939</v>
      </c>
      <c r="AQ183" s="28">
        <f>IF(Riskregister!$E$12="",0,COUNTIF(BM$4:BM$53,"&lt;"&amp;AO183)*IF(AP183&lt;0.5,Riskregister!$K$12+(Riskregister!$L$12-Riskregister!$K$12)*SQRT(AP183/2),Riskregister!$L$12-(Riskregister!$L$12-Riskregister!$K$12)*SQRT((1-AP183)/2)))</f>
        <v>0</v>
      </c>
      <c r="AR183" s="28">
        <f t="shared" ca="1" si="107"/>
        <v>7.7596335963595719E-2</v>
      </c>
      <c r="AS183" s="28">
        <f t="shared" ca="1" si="107"/>
        <v>6.9762679987566578E-2</v>
      </c>
      <c r="AT183" s="28">
        <f>IF(Riskregister!$E$13="",0,COUNTIF(BN$4:BN$53,"&lt;"&amp;AR183)*IF(AS183&lt;0.5,Riskregister!$K$13+(Riskregister!$L$13-Riskregister!$K$13)*SQRT(AS183/2),Riskregister!$L$13-(Riskregister!$L$13-Riskregister!$K$13)*SQRT((1-AS183)/2)))</f>
        <v>0</v>
      </c>
      <c r="AU183" s="28">
        <f t="shared" ca="1" si="108"/>
        <v>0.68582507037267637</v>
      </c>
      <c r="AV183" s="28">
        <f t="shared" ca="1" si="108"/>
        <v>0.98518976604772424</v>
      </c>
      <c r="AW183" s="28">
        <f>IF(Riskregister!$E$14="",0,COUNTIF(BO$4:BO$53,"&lt;"&amp;AU183)*IF(AV183&lt;0.5,Riskregister!$K$14+(Riskregister!$L$14-Riskregister!$K$14)*SQRT(AV183/2),Riskregister!$L$14-(Riskregister!$L$14-Riskregister!$K$14)*SQRT((1-AV183)/2)))</f>
        <v>0</v>
      </c>
      <c r="AX183" s="28">
        <f t="shared" ca="1" si="109"/>
        <v>0.67866295994504311</v>
      </c>
      <c r="AY183" s="28">
        <f t="shared" ca="1" si="109"/>
        <v>7.1914429003874125E-2</v>
      </c>
      <c r="AZ183" s="28">
        <f>IF(Riskregister!$E$15="",0,COUNTIF(BP$4:BP$53,"&lt;"&amp;AX183)*IF(AY183&lt;0.5,Riskregister!$K$15+(Riskregister!$L$15-Riskregister!$K$15)*SQRT(AY183/2),Riskregister!$L$15-(Riskregister!$L$15-Riskregister!$K$15)*SQRT((1-AY183)/2)))</f>
        <v>0</v>
      </c>
      <c r="BA183" s="28">
        <f t="shared" ca="1" si="110"/>
        <v>0.70492157892375906</v>
      </c>
      <c r="BB183" s="28">
        <f t="shared" ca="1" si="110"/>
        <v>1.0828966217195424E-2</v>
      </c>
      <c r="BC183" s="28">
        <f>IF(Riskregister!$E$16="",0,COUNTIF(BQ$4:BQ$53,"&lt;"&amp;BA183)*IF(BB183&lt;0.5,Riskregister!$K$16+(Riskregister!$L$16-Riskregister!$K$16)*SQRT(BB183/2),Riskregister!$L$16-(Riskregister!$L$16-Riskregister!$K$16)*SQRT((1-BB183)/2)))</f>
        <v>0</v>
      </c>
      <c r="BD183" s="28">
        <f t="shared" ca="1" si="86"/>
        <v>0</v>
      </c>
    </row>
    <row r="184" spans="20:56" x14ac:dyDescent="0.35">
      <c r="T184" s="28">
        <f t="shared" ref="T184:U203" ca="1" si="111">RAND()</f>
        <v>0.58155702590217984</v>
      </c>
      <c r="U184" s="28">
        <f t="shared" ca="1" si="111"/>
        <v>0.41460260157741513</v>
      </c>
      <c r="V184" s="28">
        <f ca="1">IF(Riskregister!$E$5="",0,COUNTIF(BF$4:BF$53,"&lt;"&amp;T184)*IF(U184&lt;0.5,Riskregister!$K$5+(Riskregister!$L$5-Riskregister!$K$5)*SQRT(U184/2),Riskregister!$L$5-(Riskregister!$L$5-Riskregister!$K$5)*SQRT((1-U184)/2)))</f>
        <v>0</v>
      </c>
      <c r="W184" s="28">
        <f t="shared" ref="W184:X203" ca="1" si="112">RAND()</f>
        <v>0.83275741496153566</v>
      </c>
      <c r="X184" s="28">
        <f t="shared" ca="1" si="112"/>
        <v>0.1876873720211425</v>
      </c>
      <c r="Y184" s="28">
        <f ca="1">IF(Riskregister!$E$6="",0,COUNTIF(BG$4:BG$53,"&lt;"&amp;W184)*IF(X184&lt;0.5,Riskregister!$K$6+(Riskregister!$L$6-Riskregister!$K$6)*SQRT(X184/2),Riskregister!$L$6-(Riskregister!$L$6-Riskregister!$K$6)*SQRT((1-X184)/2)))</f>
        <v>751410.50286900671</v>
      </c>
      <c r="Z184" s="28">
        <f t="shared" ref="Z184:AA203" ca="1" si="113">RAND()</f>
        <v>0.90672144989225034</v>
      </c>
      <c r="AA184" s="28">
        <f t="shared" ca="1" si="113"/>
        <v>0.20073857928376049</v>
      </c>
      <c r="AB184" s="28">
        <f ca="1">IF(Riskregister!$E$7="",0,COUNTIF(BH$4:BH$53,"&lt;"&amp;Z184)*IF(AA184&lt;0.5,Riskregister!$K$7+(Riskregister!$L$7-Riskregister!$K$7)*SQRT(AA184/2),Riskregister!$L$7-(Riskregister!$L$7-Riskregister!$K$7)*SQRT((1-AA184)/2)))</f>
        <v>160883.89414667187</v>
      </c>
      <c r="AC184" s="28">
        <f t="shared" ref="AC184:AD203" ca="1" si="114">RAND()</f>
        <v>6.5675410259383504E-2</v>
      </c>
      <c r="AD184" s="28">
        <f t="shared" ca="1" si="114"/>
        <v>0.71707231356312939</v>
      </c>
      <c r="AE184" s="28">
        <f ca="1">IF(Riskregister!$E$8="",0,COUNTIF(BI$4:BI$53,"&lt;"&amp;AC184)*IF(AD184&lt;0.5,Riskregister!$K$8+(Riskregister!$L$8-Riskregister!$K$8)*SQRT(AD184/2),Riskregister!$L$8-(Riskregister!$L$8-Riskregister!$K$8)*SQRT((1-AD184)/2)))</f>
        <v>0</v>
      </c>
      <c r="AF184" s="28">
        <f t="shared" ref="AF184:AG203" ca="1" si="115">RAND()</f>
        <v>0.97435981799118265</v>
      </c>
      <c r="AG184" s="28">
        <f t="shared" ca="1" si="115"/>
        <v>0.68742158245069984</v>
      </c>
      <c r="AH184" s="28">
        <f>IF(Riskregister!$E$9="",0,COUNTIF(BJ$4:BJ$53,"&lt;"&amp;AF184)*IF(AG184&lt;0.5,Riskregister!$K$9+(Riskregister!$L$9-Riskregister!$K$9)*SQRT(AG184/2),Riskregister!$L$9-(Riskregister!$L$9-Riskregister!$K$9)*SQRT((1-AG184)/2)))</f>
        <v>0</v>
      </c>
      <c r="AI184" s="28">
        <f t="shared" ref="AI184:AJ203" ca="1" si="116">RAND()</f>
        <v>0.68607626846243264</v>
      </c>
      <c r="AJ184" s="28">
        <f t="shared" ca="1" si="116"/>
        <v>0.65501642466895094</v>
      </c>
      <c r="AK184" s="28">
        <f>IF(Riskregister!$E$10="",0,COUNTIF(BK$4:BK$53,"&lt;"&amp;AI184)*IF(AJ184&lt;0.5,Riskregister!$K$10+(Riskregister!$L$10-Riskregister!$K$10)*SQRT(AJ184/2),Riskregister!$L$10-(Riskregister!$L$10-Riskregister!$K$10)*SQRT((1-AJ184)/2)))</f>
        <v>0</v>
      </c>
      <c r="AL184" s="28">
        <f t="shared" ref="AL184:AM203" ca="1" si="117">RAND()</f>
        <v>0.32841603348810311</v>
      </c>
      <c r="AM184" s="28">
        <f t="shared" ca="1" si="117"/>
        <v>0.3045013334593385</v>
      </c>
      <c r="AN184" s="28">
        <f>IF(Riskregister!$E$11="",0,COUNTIF(BL$4:BL$53,"&lt;"&amp;AL184)*IF(AM184&lt;0.5,Riskregister!$K$11+(Riskregister!$L$11-Riskregister!$K$11)*SQRT(AM184/2),Riskregister!$L$11-(Riskregister!$L$11-Riskregister!$K$11)*SQRT((1-AM184)/2)))</f>
        <v>0</v>
      </c>
      <c r="AO184" s="28">
        <f t="shared" ref="AO184:AP203" ca="1" si="118">RAND()</f>
        <v>0.18024559287812236</v>
      </c>
      <c r="AP184" s="28">
        <f t="shared" ca="1" si="118"/>
        <v>0.25659933480490782</v>
      </c>
      <c r="AQ184" s="28">
        <f>IF(Riskregister!$E$12="",0,COUNTIF(BM$4:BM$53,"&lt;"&amp;AO184)*IF(AP184&lt;0.5,Riskregister!$K$12+(Riskregister!$L$12-Riskregister!$K$12)*SQRT(AP184/2),Riskregister!$L$12-(Riskregister!$L$12-Riskregister!$K$12)*SQRT((1-AP184)/2)))</f>
        <v>0</v>
      </c>
      <c r="AR184" s="28">
        <f t="shared" ref="AR184:AS203" ca="1" si="119">RAND()</f>
        <v>0.92348650345131644</v>
      </c>
      <c r="AS184" s="28">
        <f t="shared" ca="1" si="119"/>
        <v>0.33926587231987781</v>
      </c>
      <c r="AT184" s="28">
        <f>IF(Riskregister!$E$13="",0,COUNTIF(BN$4:BN$53,"&lt;"&amp;AR184)*IF(AS184&lt;0.5,Riskregister!$K$13+(Riskregister!$L$13-Riskregister!$K$13)*SQRT(AS184/2),Riskregister!$L$13-(Riskregister!$L$13-Riskregister!$K$13)*SQRT((1-AS184)/2)))</f>
        <v>0</v>
      </c>
      <c r="AU184" s="28">
        <f t="shared" ref="AU184:AV203" ca="1" si="120">RAND()</f>
        <v>0.11775807370488478</v>
      </c>
      <c r="AV184" s="28">
        <f t="shared" ca="1" si="120"/>
        <v>0.31221046503657224</v>
      </c>
      <c r="AW184" s="28">
        <f>IF(Riskregister!$E$14="",0,COUNTIF(BO$4:BO$53,"&lt;"&amp;AU184)*IF(AV184&lt;0.5,Riskregister!$K$14+(Riskregister!$L$14-Riskregister!$K$14)*SQRT(AV184/2),Riskregister!$L$14-(Riskregister!$L$14-Riskregister!$K$14)*SQRT((1-AV184)/2)))</f>
        <v>0</v>
      </c>
      <c r="AX184" s="28">
        <f t="shared" ref="AX184:AY203" ca="1" si="121">RAND()</f>
        <v>3.7383914370321736E-2</v>
      </c>
      <c r="AY184" s="28">
        <f t="shared" ca="1" si="121"/>
        <v>0.63111097299999441</v>
      </c>
      <c r="AZ184" s="28">
        <f>IF(Riskregister!$E$15="",0,COUNTIF(BP$4:BP$53,"&lt;"&amp;AX184)*IF(AY184&lt;0.5,Riskregister!$K$15+(Riskregister!$L$15-Riskregister!$K$15)*SQRT(AY184/2),Riskregister!$L$15-(Riskregister!$L$15-Riskregister!$K$15)*SQRT((1-AY184)/2)))</f>
        <v>0</v>
      </c>
      <c r="BA184" s="28">
        <f t="shared" ref="BA184:BB203" ca="1" si="122">RAND()</f>
        <v>0.90759093972562532</v>
      </c>
      <c r="BB184" s="28">
        <f t="shared" ca="1" si="122"/>
        <v>0.41740577412205526</v>
      </c>
      <c r="BC184" s="28">
        <f>IF(Riskregister!$E$16="",0,COUNTIF(BQ$4:BQ$53,"&lt;"&amp;BA184)*IF(BB184&lt;0.5,Riskregister!$K$16+(Riskregister!$L$16-Riskregister!$K$16)*SQRT(BB184/2),Riskregister!$L$16-(Riskregister!$L$16-Riskregister!$K$16)*SQRT((1-BB184)/2)))</f>
        <v>0</v>
      </c>
      <c r="BD184" s="28">
        <f t="shared" ca="1" si="86"/>
        <v>912294.39701567858</v>
      </c>
    </row>
    <row r="185" spans="20:56" x14ac:dyDescent="0.35">
      <c r="T185" s="28">
        <f t="shared" ca="1" si="111"/>
        <v>0.51016370546513201</v>
      </c>
      <c r="U185" s="28">
        <f t="shared" ca="1" si="111"/>
        <v>0.47646154621348202</v>
      </c>
      <c r="V185" s="28">
        <f ca="1">IF(Riskregister!$E$5="",0,COUNTIF(BF$4:BF$53,"&lt;"&amp;T185)*IF(U185&lt;0.5,Riskregister!$K$5+(Riskregister!$L$5-Riskregister!$K$5)*SQRT(U185/2),Riskregister!$L$5-(Riskregister!$L$5-Riskregister!$K$5)*SQRT((1-U185)/2)))</f>
        <v>0</v>
      </c>
      <c r="W185" s="28">
        <f t="shared" ca="1" si="112"/>
        <v>0.848414144905834</v>
      </c>
      <c r="X185" s="28">
        <f t="shared" ca="1" si="112"/>
        <v>0.78207485819283118</v>
      </c>
      <c r="Y185" s="28">
        <f ca="1">IF(Riskregister!$E$6="",0,COUNTIF(BG$4:BG$53,"&lt;"&amp;W185)*IF(X185&lt;0.5,Riskregister!$K$6+(Riskregister!$L$6-Riskregister!$K$6)*SQRT(X185/2),Riskregister!$L$6-(Riskregister!$L$6-Riskregister!$K$6)*SQRT((1-X185)/2)))</f>
        <v>1405829.376586478</v>
      </c>
      <c r="Z185" s="28">
        <f t="shared" ca="1" si="113"/>
        <v>0.6461725106167695</v>
      </c>
      <c r="AA185" s="28">
        <f t="shared" ca="1" si="113"/>
        <v>0.37490144010328297</v>
      </c>
      <c r="AB185" s="28">
        <f ca="1">IF(Riskregister!$E$7="",0,COUNTIF(BH$4:BH$53,"&lt;"&amp;Z185)*IF(AA185&lt;0.5,Riskregister!$K$7+(Riskregister!$L$7-Riskregister!$K$7)*SQRT(AA185/2),Riskregister!$L$7-(Riskregister!$L$7-Riskregister!$K$7)*SQRT((1-AA185)/2)))</f>
        <v>0</v>
      </c>
      <c r="AC185" s="28">
        <f t="shared" ca="1" si="114"/>
        <v>0.77479098437903604</v>
      </c>
      <c r="AD185" s="28">
        <f t="shared" ca="1" si="114"/>
        <v>0.12993436140813908</v>
      </c>
      <c r="AE185" s="28">
        <f ca="1">IF(Riskregister!$E$8="",0,COUNTIF(BI$4:BI$53,"&lt;"&amp;AC185)*IF(AD185&lt;0.5,Riskregister!$K$8+(Riskregister!$L$8-Riskregister!$K$8)*SQRT(AD185/2),Riskregister!$L$8-(Riskregister!$L$8-Riskregister!$K$8)*SQRT((1-AD185)/2)))</f>
        <v>0</v>
      </c>
      <c r="AF185" s="28">
        <f t="shared" ca="1" si="115"/>
        <v>0.74021940625130478</v>
      </c>
      <c r="AG185" s="28">
        <f t="shared" ca="1" si="115"/>
        <v>0.28967383864309637</v>
      </c>
      <c r="AH185" s="28">
        <f>IF(Riskregister!$E$9="",0,COUNTIF(BJ$4:BJ$53,"&lt;"&amp;AF185)*IF(AG185&lt;0.5,Riskregister!$K$9+(Riskregister!$L$9-Riskregister!$K$9)*SQRT(AG185/2),Riskregister!$L$9-(Riskregister!$L$9-Riskregister!$K$9)*SQRT((1-AG185)/2)))</f>
        <v>0</v>
      </c>
      <c r="AI185" s="28">
        <f t="shared" ca="1" si="116"/>
        <v>0.35149277824446457</v>
      </c>
      <c r="AJ185" s="28">
        <f t="shared" ca="1" si="116"/>
        <v>0.63450017618168897</v>
      </c>
      <c r="AK185" s="28">
        <f>IF(Riskregister!$E$10="",0,COUNTIF(BK$4:BK$53,"&lt;"&amp;AI185)*IF(AJ185&lt;0.5,Riskregister!$K$10+(Riskregister!$L$10-Riskregister!$K$10)*SQRT(AJ185/2),Riskregister!$L$10-(Riskregister!$L$10-Riskregister!$K$10)*SQRT((1-AJ185)/2)))</f>
        <v>0</v>
      </c>
      <c r="AL185" s="28">
        <f t="shared" ca="1" si="117"/>
        <v>0.74427969524944149</v>
      </c>
      <c r="AM185" s="28">
        <f t="shared" ca="1" si="117"/>
        <v>6.1352493127152297E-2</v>
      </c>
      <c r="AN185" s="28">
        <f>IF(Riskregister!$E$11="",0,COUNTIF(BL$4:BL$53,"&lt;"&amp;AL185)*IF(AM185&lt;0.5,Riskregister!$K$11+(Riskregister!$L$11-Riskregister!$K$11)*SQRT(AM185/2),Riskregister!$L$11-(Riskregister!$L$11-Riskregister!$K$11)*SQRT((1-AM185)/2)))</f>
        <v>0</v>
      </c>
      <c r="AO185" s="28">
        <f t="shared" ca="1" si="118"/>
        <v>0.16979608836916893</v>
      </c>
      <c r="AP185" s="28">
        <f t="shared" ca="1" si="118"/>
        <v>0.4169506256713692</v>
      </c>
      <c r="AQ185" s="28">
        <f>IF(Riskregister!$E$12="",0,COUNTIF(BM$4:BM$53,"&lt;"&amp;AO185)*IF(AP185&lt;0.5,Riskregister!$K$12+(Riskregister!$L$12-Riskregister!$K$12)*SQRT(AP185/2),Riskregister!$L$12-(Riskregister!$L$12-Riskregister!$K$12)*SQRT((1-AP185)/2)))</f>
        <v>0</v>
      </c>
      <c r="AR185" s="28">
        <f t="shared" ca="1" si="119"/>
        <v>0.20365389243466514</v>
      </c>
      <c r="AS185" s="28">
        <f t="shared" ca="1" si="119"/>
        <v>0.54434563469756136</v>
      </c>
      <c r="AT185" s="28">
        <f>IF(Riskregister!$E$13="",0,COUNTIF(BN$4:BN$53,"&lt;"&amp;AR185)*IF(AS185&lt;0.5,Riskregister!$K$13+(Riskregister!$L$13-Riskregister!$K$13)*SQRT(AS185/2),Riskregister!$L$13-(Riskregister!$L$13-Riskregister!$K$13)*SQRT((1-AS185)/2)))</f>
        <v>0</v>
      </c>
      <c r="AU185" s="28">
        <f t="shared" ca="1" si="120"/>
        <v>0.82972339241761472</v>
      </c>
      <c r="AV185" s="28">
        <f t="shared" ca="1" si="120"/>
        <v>0.46417805507434939</v>
      </c>
      <c r="AW185" s="28">
        <f>IF(Riskregister!$E$14="",0,COUNTIF(BO$4:BO$53,"&lt;"&amp;AU185)*IF(AV185&lt;0.5,Riskregister!$K$14+(Riskregister!$L$14-Riskregister!$K$14)*SQRT(AV185/2),Riskregister!$L$14-(Riskregister!$L$14-Riskregister!$K$14)*SQRT((1-AV185)/2)))</f>
        <v>0</v>
      </c>
      <c r="AX185" s="28">
        <f t="shared" ca="1" si="121"/>
        <v>0.44662566780429258</v>
      </c>
      <c r="AY185" s="28">
        <f t="shared" ca="1" si="121"/>
        <v>0.61779500624106309</v>
      </c>
      <c r="AZ185" s="28">
        <f>IF(Riskregister!$E$15="",0,COUNTIF(BP$4:BP$53,"&lt;"&amp;AX185)*IF(AY185&lt;0.5,Riskregister!$K$15+(Riskregister!$L$15-Riskregister!$K$15)*SQRT(AY185/2),Riskregister!$L$15-(Riskregister!$L$15-Riskregister!$K$15)*SQRT((1-AY185)/2)))</f>
        <v>0</v>
      </c>
      <c r="BA185" s="28">
        <f t="shared" ca="1" si="122"/>
        <v>1.7594662632947511E-2</v>
      </c>
      <c r="BB185" s="28">
        <f t="shared" ca="1" si="122"/>
        <v>0.14296197985200432</v>
      </c>
      <c r="BC185" s="28">
        <f>IF(Riskregister!$E$16="",0,COUNTIF(BQ$4:BQ$53,"&lt;"&amp;BA185)*IF(BB185&lt;0.5,Riskregister!$K$16+(Riskregister!$L$16-Riskregister!$K$16)*SQRT(BB185/2),Riskregister!$L$16-(Riskregister!$L$16-Riskregister!$K$16)*SQRT((1-BB185)/2)))</f>
        <v>0</v>
      </c>
      <c r="BD185" s="28">
        <f t="shared" ca="1" si="86"/>
        <v>1405829.376586478</v>
      </c>
    </row>
    <row r="186" spans="20:56" x14ac:dyDescent="0.35">
      <c r="T186" s="28">
        <f t="shared" ca="1" si="111"/>
        <v>0.17167688695626593</v>
      </c>
      <c r="U186" s="28">
        <f t="shared" ca="1" si="111"/>
        <v>0.86132775918434989</v>
      </c>
      <c r="V186" s="28">
        <f ca="1">IF(Riskregister!$E$5="",0,COUNTIF(BF$4:BF$53,"&lt;"&amp;T186)*IF(U186&lt;0.5,Riskregister!$K$5+(Riskregister!$L$5-Riskregister!$K$5)*SQRT(U186/2),Riskregister!$L$5-(Riskregister!$L$5-Riskregister!$K$5)*SQRT((1-U186)/2)))</f>
        <v>0</v>
      </c>
      <c r="W186" s="28">
        <f t="shared" ca="1" si="112"/>
        <v>0.95058379832921081</v>
      </c>
      <c r="X186" s="28">
        <f t="shared" ca="1" si="112"/>
        <v>0.84731926809808766</v>
      </c>
      <c r="Y186" s="28">
        <f ca="1">IF(Riskregister!$E$6="",0,COUNTIF(BG$4:BG$53,"&lt;"&amp;W186)*IF(X186&lt;0.5,Riskregister!$K$6+(Riskregister!$L$6-Riskregister!$K$6)*SQRT(X186/2),Riskregister!$L$6-(Riskregister!$L$6-Riskregister!$K$6)*SQRT((1-X186)/2)))</f>
        <v>3005328.625764071</v>
      </c>
      <c r="Z186" s="28">
        <f t="shared" ca="1" si="113"/>
        <v>0.87490377721896573</v>
      </c>
      <c r="AA186" s="28">
        <f t="shared" ca="1" si="113"/>
        <v>0.29941927009519498</v>
      </c>
      <c r="AB186" s="28">
        <f ca="1">IF(Riskregister!$E$7="",0,COUNTIF(BH$4:BH$53,"&lt;"&amp;Z186)*IF(AA186&lt;0.5,Riskregister!$K$7+(Riskregister!$L$7-Riskregister!$K$7)*SQRT(AA186/2),Riskregister!$L$7-(Riskregister!$L$7-Riskregister!$K$7)*SQRT((1-AA186)/2)))</f>
        <v>185423.15272260757</v>
      </c>
      <c r="AC186" s="28">
        <f t="shared" ca="1" si="114"/>
        <v>0.43880251348956067</v>
      </c>
      <c r="AD186" s="28">
        <f t="shared" ca="1" si="114"/>
        <v>0.12993745268400358</v>
      </c>
      <c r="AE186" s="28">
        <f ca="1">IF(Riskregister!$E$8="",0,COUNTIF(BI$4:BI$53,"&lt;"&amp;AC186)*IF(AD186&lt;0.5,Riskregister!$K$8+(Riskregister!$L$8-Riskregister!$K$8)*SQRT(AD186/2),Riskregister!$L$8-(Riskregister!$L$8-Riskregister!$K$8)*SQRT((1-AD186)/2)))</f>
        <v>0</v>
      </c>
      <c r="AF186" s="28">
        <f t="shared" ca="1" si="115"/>
        <v>0.67900648953476572</v>
      </c>
      <c r="AG186" s="28">
        <f t="shared" ca="1" si="115"/>
        <v>0.20414905168753006</v>
      </c>
      <c r="AH186" s="28">
        <f>IF(Riskregister!$E$9="",0,COUNTIF(BJ$4:BJ$53,"&lt;"&amp;AF186)*IF(AG186&lt;0.5,Riskregister!$K$9+(Riskregister!$L$9-Riskregister!$K$9)*SQRT(AG186/2),Riskregister!$L$9-(Riskregister!$L$9-Riskregister!$K$9)*SQRT((1-AG186)/2)))</f>
        <v>0</v>
      </c>
      <c r="AI186" s="28">
        <f t="shared" ca="1" si="116"/>
        <v>2.5771709529621378E-2</v>
      </c>
      <c r="AJ186" s="28">
        <f t="shared" ca="1" si="116"/>
        <v>3.6645203046970165E-2</v>
      </c>
      <c r="AK186" s="28">
        <f>IF(Riskregister!$E$10="",0,COUNTIF(BK$4:BK$53,"&lt;"&amp;AI186)*IF(AJ186&lt;0.5,Riskregister!$K$10+(Riskregister!$L$10-Riskregister!$K$10)*SQRT(AJ186/2),Riskregister!$L$10-(Riskregister!$L$10-Riskregister!$K$10)*SQRT((1-AJ186)/2)))</f>
        <v>0</v>
      </c>
      <c r="AL186" s="28">
        <f t="shared" ca="1" si="117"/>
        <v>0.43047066611886053</v>
      </c>
      <c r="AM186" s="28">
        <f t="shared" ca="1" si="117"/>
        <v>0.56790978621457122</v>
      </c>
      <c r="AN186" s="28">
        <f>IF(Riskregister!$E$11="",0,COUNTIF(BL$4:BL$53,"&lt;"&amp;AL186)*IF(AM186&lt;0.5,Riskregister!$K$11+(Riskregister!$L$11-Riskregister!$K$11)*SQRT(AM186/2),Riskregister!$L$11-(Riskregister!$L$11-Riskregister!$K$11)*SQRT((1-AM186)/2)))</f>
        <v>0</v>
      </c>
      <c r="AO186" s="28">
        <f t="shared" ca="1" si="118"/>
        <v>4.1198459408472443E-2</v>
      </c>
      <c r="AP186" s="28">
        <f t="shared" ca="1" si="118"/>
        <v>0.10675778915262846</v>
      </c>
      <c r="AQ186" s="28">
        <f>IF(Riskregister!$E$12="",0,COUNTIF(BM$4:BM$53,"&lt;"&amp;AO186)*IF(AP186&lt;0.5,Riskregister!$K$12+(Riskregister!$L$12-Riskregister!$K$12)*SQRT(AP186/2),Riskregister!$L$12-(Riskregister!$L$12-Riskregister!$K$12)*SQRT((1-AP186)/2)))</f>
        <v>0</v>
      </c>
      <c r="AR186" s="28">
        <f t="shared" ca="1" si="119"/>
        <v>0.7878786681073412</v>
      </c>
      <c r="AS186" s="28">
        <f t="shared" ca="1" si="119"/>
        <v>0.84805244006469627</v>
      </c>
      <c r="AT186" s="28">
        <f>IF(Riskregister!$E$13="",0,COUNTIF(BN$4:BN$53,"&lt;"&amp;AR186)*IF(AS186&lt;0.5,Riskregister!$K$13+(Riskregister!$L$13-Riskregister!$K$13)*SQRT(AS186/2),Riskregister!$L$13-(Riskregister!$L$13-Riskregister!$K$13)*SQRT((1-AS186)/2)))</f>
        <v>0</v>
      </c>
      <c r="AU186" s="28">
        <f t="shared" ca="1" si="120"/>
        <v>0.14739713843213897</v>
      </c>
      <c r="AV186" s="28">
        <f t="shared" ca="1" si="120"/>
        <v>0.72067620868712168</v>
      </c>
      <c r="AW186" s="28">
        <f>IF(Riskregister!$E$14="",0,COUNTIF(BO$4:BO$53,"&lt;"&amp;AU186)*IF(AV186&lt;0.5,Riskregister!$K$14+(Riskregister!$L$14-Riskregister!$K$14)*SQRT(AV186/2),Riskregister!$L$14-(Riskregister!$L$14-Riskregister!$K$14)*SQRT((1-AV186)/2)))</f>
        <v>0</v>
      </c>
      <c r="AX186" s="28">
        <f t="shared" ca="1" si="121"/>
        <v>0.79638698370212979</v>
      </c>
      <c r="AY186" s="28">
        <f t="shared" ca="1" si="121"/>
        <v>0.57197556919504822</v>
      </c>
      <c r="AZ186" s="28">
        <f>IF(Riskregister!$E$15="",0,COUNTIF(BP$4:BP$53,"&lt;"&amp;AX186)*IF(AY186&lt;0.5,Riskregister!$K$15+(Riskregister!$L$15-Riskregister!$K$15)*SQRT(AY186/2),Riskregister!$L$15-(Riskregister!$L$15-Riskregister!$K$15)*SQRT((1-AY186)/2)))</f>
        <v>0</v>
      </c>
      <c r="BA186" s="28">
        <f t="shared" ca="1" si="122"/>
        <v>7.8648018487079363E-2</v>
      </c>
      <c r="BB186" s="28">
        <f t="shared" ca="1" si="122"/>
        <v>0.92681605449174687</v>
      </c>
      <c r="BC186" s="28">
        <f>IF(Riskregister!$E$16="",0,COUNTIF(BQ$4:BQ$53,"&lt;"&amp;BA186)*IF(BB186&lt;0.5,Riskregister!$K$16+(Riskregister!$L$16-Riskregister!$K$16)*SQRT(BB186/2),Riskregister!$L$16-(Riskregister!$L$16-Riskregister!$K$16)*SQRT((1-BB186)/2)))</f>
        <v>0</v>
      </c>
      <c r="BD186" s="28">
        <f t="shared" ca="1" si="86"/>
        <v>3190751.7784866784</v>
      </c>
    </row>
    <row r="187" spans="20:56" x14ac:dyDescent="0.35">
      <c r="T187" s="28">
        <f t="shared" ca="1" si="111"/>
        <v>0.44168018963868416</v>
      </c>
      <c r="U187" s="28">
        <f t="shared" ca="1" si="111"/>
        <v>0.97508340937329563</v>
      </c>
      <c r="V187" s="28">
        <f ca="1">IF(Riskregister!$E$5="",0,COUNTIF(BF$4:BF$53,"&lt;"&amp;T187)*IF(U187&lt;0.5,Riskregister!$K$5+(Riskregister!$L$5-Riskregister!$K$5)*SQRT(U187/2),Riskregister!$L$5-(Riskregister!$L$5-Riskregister!$K$5)*SQRT((1-U187)/2)))</f>
        <v>0</v>
      </c>
      <c r="W187" s="28">
        <f t="shared" ca="1" si="112"/>
        <v>0.44891531240972982</v>
      </c>
      <c r="X187" s="28">
        <f t="shared" ca="1" si="112"/>
        <v>0.81726764600153057</v>
      </c>
      <c r="Y187" s="28">
        <f ca="1">IF(Riskregister!$E$6="",0,COUNTIF(BG$4:BG$53,"&lt;"&amp;W187)*IF(X187&lt;0.5,Riskregister!$K$6+(Riskregister!$L$6-Riskregister!$K$6)*SQRT(X187/2),Riskregister!$L$6-(Riskregister!$L$6-Riskregister!$K$6)*SQRT((1-X187)/2)))</f>
        <v>0</v>
      </c>
      <c r="Z187" s="28">
        <f t="shared" ca="1" si="113"/>
        <v>0.79382943314618404</v>
      </c>
      <c r="AA187" s="28">
        <f t="shared" ca="1" si="113"/>
        <v>0.18690346847221562</v>
      </c>
      <c r="AB187" s="28">
        <f ca="1">IF(Riskregister!$E$7="",0,COUNTIF(BH$4:BH$53,"&lt;"&amp;Z187)*IF(AA187&lt;0.5,Riskregister!$K$7+(Riskregister!$L$7-Riskregister!$K$7)*SQRT(AA187/2),Riskregister!$L$7-(Riskregister!$L$7-Riskregister!$K$7)*SQRT((1-AA187)/2)))</f>
        <v>156994.56735705421</v>
      </c>
      <c r="AC187" s="28">
        <f t="shared" ca="1" si="114"/>
        <v>0.95738805865035081</v>
      </c>
      <c r="AD187" s="28">
        <f t="shared" ca="1" si="114"/>
        <v>0.27423988172313729</v>
      </c>
      <c r="AE187" s="28">
        <f ca="1">IF(Riskregister!$E$8="",0,COUNTIF(BI$4:BI$53,"&lt;"&amp;AC187)*IF(AD187&lt;0.5,Riskregister!$K$8+(Riskregister!$L$8-Riskregister!$K$8)*SQRT(AD187/2),Riskregister!$L$8-(Riskregister!$L$8-Riskregister!$K$8)*SQRT((1-AD187)/2)))</f>
        <v>0</v>
      </c>
      <c r="AF187" s="28">
        <f t="shared" ca="1" si="115"/>
        <v>0.31688602605826888</v>
      </c>
      <c r="AG187" s="28">
        <f t="shared" ca="1" si="115"/>
        <v>0.30014336290268617</v>
      </c>
      <c r="AH187" s="28">
        <f>IF(Riskregister!$E$9="",0,COUNTIF(BJ$4:BJ$53,"&lt;"&amp;AF187)*IF(AG187&lt;0.5,Riskregister!$K$9+(Riskregister!$L$9-Riskregister!$K$9)*SQRT(AG187/2),Riskregister!$L$9-(Riskregister!$L$9-Riskregister!$K$9)*SQRT((1-AG187)/2)))</f>
        <v>0</v>
      </c>
      <c r="AI187" s="28">
        <f t="shared" ca="1" si="116"/>
        <v>0.43140604800318461</v>
      </c>
      <c r="AJ187" s="28">
        <f t="shared" ca="1" si="116"/>
        <v>0.9999289388575282</v>
      </c>
      <c r="AK187" s="28">
        <f>IF(Riskregister!$E$10="",0,COUNTIF(BK$4:BK$53,"&lt;"&amp;AI187)*IF(AJ187&lt;0.5,Riskregister!$K$10+(Riskregister!$L$10-Riskregister!$K$10)*SQRT(AJ187/2),Riskregister!$L$10-(Riskregister!$L$10-Riskregister!$K$10)*SQRT((1-AJ187)/2)))</f>
        <v>0</v>
      </c>
      <c r="AL187" s="28">
        <f t="shared" ca="1" si="117"/>
        <v>0.68883833708747766</v>
      </c>
      <c r="AM187" s="28">
        <f t="shared" ca="1" si="117"/>
        <v>0.14528630441057688</v>
      </c>
      <c r="AN187" s="28">
        <f>IF(Riskregister!$E$11="",0,COUNTIF(BL$4:BL$53,"&lt;"&amp;AL187)*IF(AM187&lt;0.5,Riskregister!$K$11+(Riskregister!$L$11-Riskregister!$K$11)*SQRT(AM187/2),Riskregister!$L$11-(Riskregister!$L$11-Riskregister!$K$11)*SQRT((1-AM187)/2)))</f>
        <v>0</v>
      </c>
      <c r="AO187" s="28">
        <f t="shared" ca="1" si="118"/>
        <v>0.30282455346340575</v>
      </c>
      <c r="AP187" s="28">
        <f t="shared" ca="1" si="118"/>
        <v>0.49865623143029181</v>
      </c>
      <c r="AQ187" s="28">
        <f>IF(Riskregister!$E$12="",0,COUNTIF(BM$4:BM$53,"&lt;"&amp;AO187)*IF(AP187&lt;0.5,Riskregister!$K$12+(Riskregister!$L$12-Riskregister!$K$12)*SQRT(AP187/2),Riskregister!$L$12-(Riskregister!$L$12-Riskregister!$K$12)*SQRT((1-AP187)/2)))</f>
        <v>0</v>
      </c>
      <c r="AR187" s="28">
        <f t="shared" ca="1" si="119"/>
        <v>0.11321375405476941</v>
      </c>
      <c r="AS187" s="28">
        <f t="shared" ca="1" si="119"/>
        <v>0.7508758130450347</v>
      </c>
      <c r="AT187" s="28">
        <f>IF(Riskregister!$E$13="",0,COUNTIF(BN$4:BN$53,"&lt;"&amp;AR187)*IF(AS187&lt;0.5,Riskregister!$K$13+(Riskregister!$L$13-Riskregister!$K$13)*SQRT(AS187/2),Riskregister!$L$13-(Riskregister!$L$13-Riskregister!$K$13)*SQRT((1-AS187)/2)))</f>
        <v>0</v>
      </c>
      <c r="AU187" s="28">
        <f t="shared" ca="1" si="120"/>
        <v>0.19417168070460944</v>
      </c>
      <c r="AV187" s="28">
        <f t="shared" ca="1" si="120"/>
        <v>0.42056591366826335</v>
      </c>
      <c r="AW187" s="28">
        <f>IF(Riskregister!$E$14="",0,COUNTIF(BO$4:BO$53,"&lt;"&amp;AU187)*IF(AV187&lt;0.5,Riskregister!$K$14+(Riskregister!$L$14-Riskregister!$K$14)*SQRT(AV187/2),Riskregister!$L$14-(Riskregister!$L$14-Riskregister!$K$14)*SQRT((1-AV187)/2)))</f>
        <v>0</v>
      </c>
      <c r="AX187" s="28">
        <f t="shared" ca="1" si="121"/>
        <v>0.81478248494169425</v>
      </c>
      <c r="AY187" s="28">
        <f t="shared" ca="1" si="121"/>
        <v>0.58214453845151004</v>
      </c>
      <c r="AZ187" s="28">
        <f>IF(Riskregister!$E$15="",0,COUNTIF(BP$4:BP$53,"&lt;"&amp;AX187)*IF(AY187&lt;0.5,Riskregister!$K$15+(Riskregister!$L$15-Riskregister!$K$15)*SQRT(AY187/2),Riskregister!$L$15-(Riskregister!$L$15-Riskregister!$K$15)*SQRT((1-AY187)/2)))</f>
        <v>0</v>
      </c>
      <c r="BA187" s="28">
        <f t="shared" ca="1" si="122"/>
        <v>0.83112130320221955</v>
      </c>
      <c r="BB187" s="28">
        <f t="shared" ca="1" si="122"/>
        <v>1.657879464903167E-2</v>
      </c>
      <c r="BC187" s="28">
        <f>IF(Riskregister!$E$16="",0,COUNTIF(BQ$4:BQ$53,"&lt;"&amp;BA187)*IF(BB187&lt;0.5,Riskregister!$K$16+(Riskregister!$L$16-Riskregister!$K$16)*SQRT(BB187/2),Riskregister!$L$16-(Riskregister!$L$16-Riskregister!$K$16)*SQRT((1-BB187)/2)))</f>
        <v>0</v>
      </c>
      <c r="BD187" s="28">
        <f t="shared" ca="1" si="86"/>
        <v>156994.56735705421</v>
      </c>
    </row>
    <row r="188" spans="20:56" x14ac:dyDescent="0.35">
      <c r="T188" s="28">
        <f t="shared" ca="1" si="111"/>
        <v>0.2819776181175</v>
      </c>
      <c r="U188" s="28">
        <f t="shared" ca="1" si="111"/>
        <v>0.59131314474190166</v>
      </c>
      <c r="V188" s="28">
        <f ca="1">IF(Riskregister!$E$5="",0,COUNTIF(BF$4:BF$53,"&lt;"&amp;T188)*IF(U188&lt;0.5,Riskregister!$K$5+(Riskregister!$L$5-Riskregister!$K$5)*SQRT(U188/2),Riskregister!$L$5-(Riskregister!$L$5-Riskregister!$K$5)*SQRT((1-U188)/2)))</f>
        <v>0</v>
      </c>
      <c r="W188" s="28">
        <f t="shared" ca="1" si="112"/>
        <v>0.91491708791123671</v>
      </c>
      <c r="X188" s="28">
        <f t="shared" ca="1" si="112"/>
        <v>0.88436401235718287</v>
      </c>
      <c r="Y188" s="28">
        <f ca="1">IF(Riskregister!$E$6="",0,COUNTIF(BG$4:BG$53,"&lt;"&amp;W188)*IF(X188&lt;0.5,Riskregister!$K$6+(Riskregister!$L$6-Riskregister!$K$6)*SQRT(X188/2),Riskregister!$L$6-(Riskregister!$L$6-Riskregister!$K$6)*SQRT((1-X188)/2)))</f>
        <v>3134366.5903366166</v>
      </c>
      <c r="Z188" s="28">
        <f t="shared" ca="1" si="113"/>
        <v>0.44824162816604218</v>
      </c>
      <c r="AA188" s="28">
        <f t="shared" ca="1" si="113"/>
        <v>0.30987998704778741</v>
      </c>
      <c r="AB188" s="28">
        <f ca="1">IF(Riskregister!$E$7="",0,COUNTIF(BH$4:BH$53,"&lt;"&amp;Z188)*IF(AA188&lt;0.5,Riskregister!$K$7+(Riskregister!$L$7-Riskregister!$K$7)*SQRT(AA188/2),Riskregister!$L$7-(Riskregister!$L$7-Riskregister!$K$7)*SQRT((1-AA188)/2)))</f>
        <v>0</v>
      </c>
      <c r="AC188" s="28">
        <f t="shared" ca="1" si="114"/>
        <v>0.94786585185476713</v>
      </c>
      <c r="AD188" s="28">
        <f t="shared" ca="1" si="114"/>
        <v>0.30820067257391059</v>
      </c>
      <c r="AE188" s="28">
        <f ca="1">IF(Riskregister!$E$8="",0,COUNTIF(BI$4:BI$53,"&lt;"&amp;AC188)*IF(AD188&lt;0.5,Riskregister!$K$8+(Riskregister!$L$8-Riskregister!$K$8)*SQRT(AD188/2),Riskregister!$L$8-(Riskregister!$L$8-Riskregister!$K$8)*SQRT((1-AD188)/2)))</f>
        <v>0</v>
      </c>
      <c r="AF188" s="28">
        <f t="shared" ca="1" si="115"/>
        <v>0.57939210667724073</v>
      </c>
      <c r="AG188" s="28">
        <f t="shared" ca="1" si="115"/>
        <v>0.47423383494046145</v>
      </c>
      <c r="AH188" s="28">
        <f>IF(Riskregister!$E$9="",0,COUNTIF(BJ$4:BJ$53,"&lt;"&amp;AF188)*IF(AG188&lt;0.5,Riskregister!$K$9+(Riskregister!$L$9-Riskregister!$K$9)*SQRT(AG188/2),Riskregister!$L$9-(Riskregister!$L$9-Riskregister!$K$9)*SQRT((1-AG188)/2)))</f>
        <v>0</v>
      </c>
      <c r="AI188" s="28">
        <f t="shared" ca="1" si="116"/>
        <v>0.72447415824586592</v>
      </c>
      <c r="AJ188" s="28">
        <f t="shared" ca="1" si="116"/>
        <v>0.67576702891954799</v>
      </c>
      <c r="AK188" s="28">
        <f>IF(Riskregister!$E$10="",0,COUNTIF(BK$4:BK$53,"&lt;"&amp;AI188)*IF(AJ188&lt;0.5,Riskregister!$K$10+(Riskregister!$L$10-Riskregister!$K$10)*SQRT(AJ188/2),Riskregister!$L$10-(Riskregister!$L$10-Riskregister!$K$10)*SQRT((1-AJ188)/2)))</f>
        <v>0</v>
      </c>
      <c r="AL188" s="28">
        <f t="shared" ca="1" si="117"/>
        <v>0.11114676287066849</v>
      </c>
      <c r="AM188" s="28">
        <f t="shared" ca="1" si="117"/>
        <v>0.33879543420019109</v>
      </c>
      <c r="AN188" s="28">
        <f>IF(Riskregister!$E$11="",0,COUNTIF(BL$4:BL$53,"&lt;"&amp;AL188)*IF(AM188&lt;0.5,Riskregister!$K$11+(Riskregister!$L$11-Riskregister!$K$11)*SQRT(AM188/2),Riskregister!$L$11-(Riskregister!$L$11-Riskregister!$K$11)*SQRT((1-AM188)/2)))</f>
        <v>0</v>
      </c>
      <c r="AO188" s="28">
        <f t="shared" ca="1" si="118"/>
        <v>0.1147696168575072</v>
      </c>
      <c r="AP188" s="28">
        <f t="shared" ca="1" si="118"/>
        <v>0.11219739896540626</v>
      </c>
      <c r="AQ188" s="28">
        <f>IF(Riskregister!$E$12="",0,COUNTIF(BM$4:BM$53,"&lt;"&amp;AO188)*IF(AP188&lt;0.5,Riskregister!$K$12+(Riskregister!$L$12-Riskregister!$K$12)*SQRT(AP188/2),Riskregister!$L$12-(Riskregister!$L$12-Riskregister!$K$12)*SQRT((1-AP188)/2)))</f>
        <v>0</v>
      </c>
      <c r="AR188" s="28">
        <f t="shared" ca="1" si="119"/>
        <v>0.53797804404227101</v>
      </c>
      <c r="AS188" s="28">
        <f t="shared" ca="1" si="119"/>
        <v>0.64671163766424089</v>
      </c>
      <c r="AT188" s="28">
        <f>IF(Riskregister!$E$13="",0,COUNTIF(BN$4:BN$53,"&lt;"&amp;AR188)*IF(AS188&lt;0.5,Riskregister!$K$13+(Riskregister!$L$13-Riskregister!$K$13)*SQRT(AS188/2),Riskregister!$L$13-(Riskregister!$L$13-Riskregister!$K$13)*SQRT((1-AS188)/2)))</f>
        <v>0</v>
      </c>
      <c r="AU188" s="28">
        <f t="shared" ca="1" si="120"/>
        <v>0.41970526811173048</v>
      </c>
      <c r="AV188" s="28">
        <f t="shared" ca="1" si="120"/>
        <v>1.5436293710103022E-2</v>
      </c>
      <c r="AW188" s="28">
        <f>IF(Riskregister!$E$14="",0,COUNTIF(BO$4:BO$53,"&lt;"&amp;AU188)*IF(AV188&lt;0.5,Riskregister!$K$14+(Riskregister!$L$14-Riskregister!$K$14)*SQRT(AV188/2),Riskregister!$L$14-(Riskregister!$L$14-Riskregister!$K$14)*SQRT((1-AV188)/2)))</f>
        <v>0</v>
      </c>
      <c r="AX188" s="28">
        <f t="shared" ca="1" si="121"/>
        <v>0.59534702943285434</v>
      </c>
      <c r="AY188" s="28">
        <f t="shared" ca="1" si="121"/>
        <v>0.31782731777290285</v>
      </c>
      <c r="AZ188" s="28">
        <f>IF(Riskregister!$E$15="",0,COUNTIF(BP$4:BP$53,"&lt;"&amp;AX188)*IF(AY188&lt;0.5,Riskregister!$K$15+(Riskregister!$L$15-Riskregister!$K$15)*SQRT(AY188/2),Riskregister!$L$15-(Riskregister!$L$15-Riskregister!$K$15)*SQRT((1-AY188)/2)))</f>
        <v>0</v>
      </c>
      <c r="BA188" s="28">
        <f t="shared" ca="1" si="122"/>
        <v>0.98910553990887828</v>
      </c>
      <c r="BB188" s="28">
        <f t="shared" ca="1" si="122"/>
        <v>0.57313800370353474</v>
      </c>
      <c r="BC188" s="28">
        <f>IF(Riskregister!$E$16="",0,COUNTIF(BQ$4:BQ$53,"&lt;"&amp;BA188)*IF(BB188&lt;0.5,Riskregister!$K$16+(Riskregister!$L$16-Riskregister!$K$16)*SQRT(BB188/2),Riskregister!$L$16-(Riskregister!$L$16-Riskregister!$K$16)*SQRT((1-BB188)/2)))</f>
        <v>0</v>
      </c>
      <c r="BD188" s="28">
        <f t="shared" ca="1" si="86"/>
        <v>3134366.5903366166</v>
      </c>
    </row>
    <row r="189" spans="20:56" x14ac:dyDescent="0.35">
      <c r="T189" s="28">
        <f t="shared" ca="1" si="111"/>
        <v>0.89500425376392156</v>
      </c>
      <c r="U189" s="28">
        <f t="shared" ca="1" si="111"/>
        <v>0.40039959824916971</v>
      </c>
      <c r="V189" s="28">
        <f ca="1">IF(Riskregister!$E$5="",0,COUNTIF(BF$4:BF$53,"&lt;"&amp;T189)*IF(U189&lt;0.5,Riskregister!$K$5+(Riskregister!$L$5-Riskregister!$K$5)*SQRT(U189/2),Riskregister!$L$5-(Riskregister!$L$5-Riskregister!$K$5)*SQRT((1-U189)/2)))</f>
        <v>351346.61487774865</v>
      </c>
      <c r="W189" s="28">
        <f t="shared" ca="1" si="112"/>
        <v>0.69961131309988911</v>
      </c>
      <c r="X189" s="28">
        <f t="shared" ca="1" si="112"/>
        <v>0.82931541452821622</v>
      </c>
      <c r="Y189" s="28">
        <f ca="1">IF(Riskregister!$E$6="",0,COUNTIF(BG$4:BG$53,"&lt;"&amp;W189)*IF(X189&lt;0.5,Riskregister!$K$6+(Riskregister!$L$6-Riskregister!$K$6)*SQRT(X189/2),Riskregister!$L$6-(Riskregister!$L$6-Riskregister!$K$6)*SQRT((1-X189)/2)))</f>
        <v>1474158.7421433255</v>
      </c>
      <c r="Z189" s="28">
        <f t="shared" ca="1" si="113"/>
        <v>3.7639269293865407E-3</v>
      </c>
      <c r="AA189" s="28">
        <f t="shared" ca="1" si="113"/>
        <v>0.42405066785067147</v>
      </c>
      <c r="AB189" s="28">
        <f ca="1">IF(Riskregister!$E$7="",0,COUNTIF(BH$4:BH$53,"&lt;"&amp;Z189)*IF(AA189&lt;0.5,Riskregister!$K$7+(Riskregister!$L$7-Riskregister!$K$7)*SQRT(AA189/2),Riskregister!$L$7-(Riskregister!$L$7-Riskregister!$K$7)*SQRT((1-AA189)/2)))</f>
        <v>0</v>
      </c>
      <c r="AC189" s="28">
        <f t="shared" ca="1" si="114"/>
        <v>0.86811983476022936</v>
      </c>
      <c r="AD189" s="28">
        <f t="shared" ca="1" si="114"/>
        <v>0.96867907541108511</v>
      </c>
      <c r="AE189" s="28">
        <f ca="1">IF(Riskregister!$E$8="",0,COUNTIF(BI$4:BI$53,"&lt;"&amp;AC189)*IF(AD189&lt;0.5,Riskregister!$K$8+(Riskregister!$L$8-Riskregister!$K$8)*SQRT(AD189/2),Riskregister!$L$8-(Riskregister!$L$8-Riskregister!$K$8)*SQRT((1-AD189)/2)))</f>
        <v>0</v>
      </c>
      <c r="AF189" s="28">
        <f t="shared" ca="1" si="115"/>
        <v>1.0509153543271643E-2</v>
      </c>
      <c r="AG189" s="28">
        <f t="shared" ca="1" si="115"/>
        <v>7.0225856043278245E-2</v>
      </c>
      <c r="AH189" s="28">
        <f>IF(Riskregister!$E$9="",0,COUNTIF(BJ$4:BJ$53,"&lt;"&amp;AF189)*IF(AG189&lt;0.5,Riskregister!$K$9+(Riskregister!$L$9-Riskregister!$K$9)*SQRT(AG189/2),Riskregister!$L$9-(Riskregister!$L$9-Riskregister!$K$9)*SQRT((1-AG189)/2)))</f>
        <v>0</v>
      </c>
      <c r="AI189" s="28">
        <f t="shared" ca="1" si="116"/>
        <v>0.97983859362485504</v>
      </c>
      <c r="AJ189" s="28">
        <f t="shared" ca="1" si="116"/>
        <v>0.58942175747962366</v>
      </c>
      <c r="AK189" s="28">
        <f>IF(Riskregister!$E$10="",0,COUNTIF(BK$4:BK$53,"&lt;"&amp;AI189)*IF(AJ189&lt;0.5,Riskregister!$K$10+(Riskregister!$L$10-Riskregister!$K$10)*SQRT(AJ189/2),Riskregister!$L$10-(Riskregister!$L$10-Riskregister!$K$10)*SQRT((1-AJ189)/2)))</f>
        <v>0</v>
      </c>
      <c r="AL189" s="28">
        <f t="shared" ca="1" si="117"/>
        <v>0.86326144482832445</v>
      </c>
      <c r="AM189" s="28">
        <f t="shared" ca="1" si="117"/>
        <v>0.69143276102431017</v>
      </c>
      <c r="AN189" s="28">
        <f>IF(Riskregister!$E$11="",0,COUNTIF(BL$4:BL$53,"&lt;"&amp;AL189)*IF(AM189&lt;0.5,Riskregister!$K$11+(Riskregister!$L$11-Riskregister!$K$11)*SQRT(AM189/2),Riskregister!$L$11-(Riskregister!$L$11-Riskregister!$K$11)*SQRT((1-AM189)/2)))</f>
        <v>0</v>
      </c>
      <c r="AO189" s="28">
        <f t="shared" ca="1" si="118"/>
        <v>0.96133243124814882</v>
      </c>
      <c r="AP189" s="28">
        <f t="shared" ca="1" si="118"/>
        <v>0.13305897080975504</v>
      </c>
      <c r="AQ189" s="28">
        <f>IF(Riskregister!$E$12="",0,COUNTIF(BM$4:BM$53,"&lt;"&amp;AO189)*IF(AP189&lt;0.5,Riskregister!$K$12+(Riskregister!$L$12-Riskregister!$K$12)*SQRT(AP189/2),Riskregister!$L$12-(Riskregister!$L$12-Riskregister!$K$12)*SQRT((1-AP189)/2)))</f>
        <v>0</v>
      </c>
      <c r="AR189" s="28">
        <f t="shared" ca="1" si="119"/>
        <v>0.74628877720475051</v>
      </c>
      <c r="AS189" s="28">
        <f t="shared" ca="1" si="119"/>
        <v>0.52575034561210654</v>
      </c>
      <c r="AT189" s="28">
        <f>IF(Riskregister!$E$13="",0,COUNTIF(BN$4:BN$53,"&lt;"&amp;AR189)*IF(AS189&lt;0.5,Riskregister!$K$13+(Riskregister!$L$13-Riskregister!$K$13)*SQRT(AS189/2),Riskregister!$L$13-(Riskregister!$L$13-Riskregister!$K$13)*SQRT((1-AS189)/2)))</f>
        <v>0</v>
      </c>
      <c r="AU189" s="28">
        <f t="shared" ca="1" si="120"/>
        <v>0.15109979709901256</v>
      </c>
      <c r="AV189" s="28">
        <f t="shared" ca="1" si="120"/>
        <v>0.37749102323197259</v>
      </c>
      <c r="AW189" s="28">
        <f>IF(Riskregister!$E$14="",0,COUNTIF(BO$4:BO$53,"&lt;"&amp;AU189)*IF(AV189&lt;0.5,Riskregister!$K$14+(Riskregister!$L$14-Riskregister!$K$14)*SQRT(AV189/2),Riskregister!$L$14-(Riskregister!$L$14-Riskregister!$K$14)*SQRT((1-AV189)/2)))</f>
        <v>0</v>
      </c>
      <c r="AX189" s="28">
        <f t="shared" ca="1" si="121"/>
        <v>0.35007674694364421</v>
      </c>
      <c r="AY189" s="28">
        <f t="shared" ca="1" si="121"/>
        <v>0.70693769136546813</v>
      </c>
      <c r="AZ189" s="28">
        <f>IF(Riskregister!$E$15="",0,COUNTIF(BP$4:BP$53,"&lt;"&amp;AX189)*IF(AY189&lt;0.5,Riskregister!$K$15+(Riskregister!$L$15-Riskregister!$K$15)*SQRT(AY189/2),Riskregister!$L$15-(Riskregister!$L$15-Riskregister!$K$15)*SQRT((1-AY189)/2)))</f>
        <v>0</v>
      </c>
      <c r="BA189" s="28">
        <f t="shared" ca="1" si="122"/>
        <v>8.1682402936782084E-2</v>
      </c>
      <c r="BB189" s="28">
        <f t="shared" ca="1" si="122"/>
        <v>0.72596225792251945</v>
      </c>
      <c r="BC189" s="28">
        <f>IF(Riskregister!$E$16="",0,COUNTIF(BQ$4:BQ$53,"&lt;"&amp;BA189)*IF(BB189&lt;0.5,Riskregister!$K$16+(Riskregister!$L$16-Riskregister!$K$16)*SQRT(BB189/2),Riskregister!$L$16-(Riskregister!$L$16-Riskregister!$K$16)*SQRT((1-BB189)/2)))</f>
        <v>0</v>
      </c>
      <c r="BD189" s="28">
        <f t="shared" ca="1" si="86"/>
        <v>1825505.3570210743</v>
      </c>
    </row>
    <row r="190" spans="20:56" x14ac:dyDescent="0.35">
      <c r="T190" s="28">
        <f t="shared" ca="1" si="111"/>
        <v>0.11202938782451166</v>
      </c>
      <c r="U190" s="28">
        <f t="shared" ca="1" si="111"/>
        <v>0.28068041206941441</v>
      </c>
      <c r="V190" s="28">
        <f ca="1">IF(Riskregister!$E$5="",0,COUNTIF(BF$4:BF$53,"&lt;"&amp;T190)*IF(U190&lt;0.5,Riskregister!$K$5+(Riskregister!$L$5-Riskregister!$K$5)*SQRT(U190/2),Riskregister!$L$5-(Riskregister!$L$5-Riskregister!$K$5)*SQRT((1-U190)/2)))</f>
        <v>0</v>
      </c>
      <c r="W190" s="28">
        <f t="shared" ca="1" si="112"/>
        <v>0.90317521506673326</v>
      </c>
      <c r="X190" s="28">
        <f t="shared" ca="1" si="112"/>
        <v>0.73409963262978484</v>
      </c>
      <c r="Y190" s="28">
        <f ca="1">IF(Riskregister!$E$6="",0,COUNTIF(BG$4:BG$53,"&lt;"&amp;W190)*IF(X190&lt;0.5,Riskregister!$K$6+(Riskregister!$L$6-Riskregister!$K$6)*SQRT(X190/2),Riskregister!$L$6-(Riskregister!$L$6-Riskregister!$K$6)*SQRT((1-X190)/2)))</f>
        <v>1343677.9790836298</v>
      </c>
      <c r="Z190" s="28">
        <f t="shared" ca="1" si="113"/>
        <v>0.34335544244566807</v>
      </c>
      <c r="AA190" s="28">
        <f t="shared" ca="1" si="113"/>
        <v>0.55505636025421168</v>
      </c>
      <c r="AB190" s="28">
        <f ca="1">IF(Riskregister!$E$7="",0,COUNTIF(BH$4:BH$53,"&lt;"&amp;Z190)*IF(AA190&lt;0.5,Riskregister!$K$7+(Riskregister!$L$7-Riskregister!$K$7)*SQRT(AA190/2),Riskregister!$L$7-(Riskregister!$L$7-Riskregister!$K$7)*SQRT((1-AA190)/2)))</f>
        <v>0</v>
      </c>
      <c r="AC190" s="28">
        <f t="shared" ca="1" si="114"/>
        <v>0.47425897101060621</v>
      </c>
      <c r="AD190" s="28">
        <f t="shared" ca="1" si="114"/>
        <v>0.99038906046767838</v>
      </c>
      <c r="AE190" s="28">
        <f ca="1">IF(Riskregister!$E$8="",0,COUNTIF(BI$4:BI$53,"&lt;"&amp;AC190)*IF(AD190&lt;0.5,Riskregister!$K$8+(Riskregister!$L$8-Riskregister!$K$8)*SQRT(AD190/2),Riskregister!$L$8-(Riskregister!$L$8-Riskregister!$K$8)*SQRT((1-AD190)/2)))</f>
        <v>0</v>
      </c>
      <c r="AF190" s="28">
        <f t="shared" ca="1" si="115"/>
        <v>0.68284001512688053</v>
      </c>
      <c r="AG190" s="28">
        <f t="shared" ca="1" si="115"/>
        <v>0.95477649678808896</v>
      </c>
      <c r="AH190" s="28">
        <f>IF(Riskregister!$E$9="",0,COUNTIF(BJ$4:BJ$53,"&lt;"&amp;AF190)*IF(AG190&lt;0.5,Riskregister!$K$9+(Riskregister!$L$9-Riskregister!$K$9)*SQRT(AG190/2),Riskregister!$L$9-(Riskregister!$L$9-Riskregister!$K$9)*SQRT((1-AG190)/2)))</f>
        <v>0</v>
      </c>
      <c r="AI190" s="28">
        <f t="shared" ca="1" si="116"/>
        <v>1.7923117599144001E-2</v>
      </c>
      <c r="AJ190" s="28">
        <f t="shared" ca="1" si="116"/>
        <v>0.52097729626121603</v>
      </c>
      <c r="AK190" s="28">
        <f>IF(Riskregister!$E$10="",0,COUNTIF(BK$4:BK$53,"&lt;"&amp;AI190)*IF(AJ190&lt;0.5,Riskregister!$K$10+(Riskregister!$L$10-Riskregister!$K$10)*SQRT(AJ190/2),Riskregister!$L$10-(Riskregister!$L$10-Riskregister!$K$10)*SQRT((1-AJ190)/2)))</f>
        <v>0</v>
      </c>
      <c r="AL190" s="28">
        <f t="shared" ca="1" si="117"/>
        <v>0.50231434621463511</v>
      </c>
      <c r="AM190" s="28">
        <f t="shared" ca="1" si="117"/>
        <v>0.629068111030188</v>
      </c>
      <c r="AN190" s="28">
        <f>IF(Riskregister!$E$11="",0,COUNTIF(BL$4:BL$53,"&lt;"&amp;AL190)*IF(AM190&lt;0.5,Riskregister!$K$11+(Riskregister!$L$11-Riskregister!$K$11)*SQRT(AM190/2),Riskregister!$L$11-(Riskregister!$L$11-Riskregister!$K$11)*SQRT((1-AM190)/2)))</f>
        <v>0</v>
      </c>
      <c r="AO190" s="28">
        <f t="shared" ca="1" si="118"/>
        <v>0.64044000267644163</v>
      </c>
      <c r="AP190" s="28">
        <f t="shared" ca="1" si="118"/>
        <v>0.39672454869734541</v>
      </c>
      <c r="AQ190" s="28">
        <f>IF(Riskregister!$E$12="",0,COUNTIF(BM$4:BM$53,"&lt;"&amp;AO190)*IF(AP190&lt;0.5,Riskregister!$K$12+(Riskregister!$L$12-Riskregister!$K$12)*SQRT(AP190/2),Riskregister!$L$12-(Riskregister!$L$12-Riskregister!$K$12)*SQRT((1-AP190)/2)))</f>
        <v>0</v>
      </c>
      <c r="AR190" s="28">
        <f t="shared" ca="1" si="119"/>
        <v>0.18838243257719467</v>
      </c>
      <c r="AS190" s="28">
        <f t="shared" ca="1" si="119"/>
        <v>0.7715034585347702</v>
      </c>
      <c r="AT190" s="28">
        <f>IF(Riskregister!$E$13="",0,COUNTIF(BN$4:BN$53,"&lt;"&amp;AR190)*IF(AS190&lt;0.5,Riskregister!$K$13+(Riskregister!$L$13-Riskregister!$K$13)*SQRT(AS190/2),Riskregister!$L$13-(Riskregister!$L$13-Riskregister!$K$13)*SQRT((1-AS190)/2)))</f>
        <v>0</v>
      </c>
      <c r="AU190" s="28">
        <f t="shared" ca="1" si="120"/>
        <v>5.6906805433926344E-2</v>
      </c>
      <c r="AV190" s="28">
        <f t="shared" ca="1" si="120"/>
        <v>0.76725502728647121</v>
      </c>
      <c r="AW190" s="28">
        <f>IF(Riskregister!$E$14="",0,COUNTIF(BO$4:BO$53,"&lt;"&amp;AU190)*IF(AV190&lt;0.5,Riskregister!$K$14+(Riskregister!$L$14-Riskregister!$K$14)*SQRT(AV190/2),Riskregister!$L$14-(Riskregister!$L$14-Riskregister!$K$14)*SQRT((1-AV190)/2)))</f>
        <v>0</v>
      </c>
      <c r="AX190" s="28">
        <f t="shared" ca="1" si="121"/>
        <v>0.52894424780653004</v>
      </c>
      <c r="AY190" s="28">
        <f t="shared" ca="1" si="121"/>
        <v>0.29322260715377302</v>
      </c>
      <c r="AZ190" s="28">
        <f>IF(Riskregister!$E$15="",0,COUNTIF(BP$4:BP$53,"&lt;"&amp;AX190)*IF(AY190&lt;0.5,Riskregister!$K$15+(Riskregister!$L$15-Riskregister!$K$15)*SQRT(AY190/2),Riskregister!$L$15-(Riskregister!$L$15-Riskregister!$K$15)*SQRT((1-AY190)/2)))</f>
        <v>0</v>
      </c>
      <c r="BA190" s="28">
        <f t="shared" ca="1" si="122"/>
        <v>0.91959252282587212</v>
      </c>
      <c r="BB190" s="28">
        <f t="shared" ca="1" si="122"/>
        <v>0.80316549788340219</v>
      </c>
      <c r="BC190" s="28">
        <f>IF(Riskregister!$E$16="",0,COUNTIF(BQ$4:BQ$53,"&lt;"&amp;BA190)*IF(BB190&lt;0.5,Riskregister!$K$16+(Riskregister!$L$16-Riskregister!$K$16)*SQRT(BB190/2),Riskregister!$L$16-(Riskregister!$L$16-Riskregister!$K$16)*SQRT((1-BB190)/2)))</f>
        <v>0</v>
      </c>
      <c r="BD190" s="28">
        <f t="shared" ca="1" si="86"/>
        <v>1343677.9790836298</v>
      </c>
    </row>
    <row r="191" spans="20:56" x14ac:dyDescent="0.35">
      <c r="T191" s="28">
        <f t="shared" ca="1" si="111"/>
        <v>0.85575005533738879</v>
      </c>
      <c r="U191" s="28">
        <f t="shared" ca="1" si="111"/>
        <v>0.59819902657275892</v>
      </c>
      <c r="V191" s="28">
        <f ca="1">IF(Riskregister!$E$5="",0,COUNTIF(BF$4:BF$53,"&lt;"&amp;T191)*IF(U191&lt;0.5,Riskregister!$K$5+(Riskregister!$L$5-Riskregister!$K$5)*SQRT(U191/2),Riskregister!$L$5-(Riskregister!$L$5-Riskregister!$K$5)*SQRT((1-U191)/2)))</f>
        <v>398301.34219705837</v>
      </c>
      <c r="W191" s="28">
        <f t="shared" ca="1" si="112"/>
        <v>0.1430234787689052</v>
      </c>
      <c r="X191" s="28">
        <f t="shared" ca="1" si="112"/>
        <v>0.86600403010944693</v>
      </c>
      <c r="Y191" s="28">
        <f ca="1">IF(Riskregister!$E$6="",0,COUNTIF(BG$4:BG$53,"&lt;"&amp;W191)*IF(X191&lt;0.5,Riskregister!$K$6+(Riskregister!$L$6-Riskregister!$K$6)*SQRT(X191/2),Riskregister!$L$6-(Riskregister!$L$6-Riskregister!$K$6)*SQRT((1-X191)/2)))</f>
        <v>0</v>
      </c>
      <c r="Z191" s="28">
        <f t="shared" ca="1" si="113"/>
        <v>0.33944976324511666</v>
      </c>
      <c r="AA191" s="28">
        <f t="shared" ca="1" si="113"/>
        <v>0.34791262982667048</v>
      </c>
      <c r="AB191" s="28">
        <f ca="1">IF(Riskregister!$E$7="",0,COUNTIF(BH$4:BH$53,"&lt;"&amp;Z191)*IF(AA191&lt;0.5,Riskregister!$K$7+(Riskregister!$L$7-Riskregister!$K$7)*SQRT(AA191/2),Riskregister!$L$7-(Riskregister!$L$7-Riskregister!$K$7)*SQRT((1-AA191)/2)))</f>
        <v>0</v>
      </c>
      <c r="AC191" s="28">
        <f t="shared" ca="1" si="114"/>
        <v>0.14979147891057787</v>
      </c>
      <c r="AD191" s="28">
        <f t="shared" ca="1" si="114"/>
        <v>0.8216639054629834</v>
      </c>
      <c r="AE191" s="28">
        <f ca="1">IF(Riskregister!$E$8="",0,COUNTIF(BI$4:BI$53,"&lt;"&amp;AC191)*IF(AD191&lt;0.5,Riskregister!$K$8+(Riskregister!$L$8-Riskregister!$K$8)*SQRT(AD191/2),Riskregister!$L$8-(Riskregister!$L$8-Riskregister!$K$8)*SQRT((1-AD191)/2)))</f>
        <v>0</v>
      </c>
      <c r="AF191" s="28">
        <f t="shared" ca="1" si="115"/>
        <v>6.0356521405224184E-2</v>
      </c>
      <c r="AG191" s="28">
        <f t="shared" ca="1" si="115"/>
        <v>0.99857438689187383</v>
      </c>
      <c r="AH191" s="28">
        <f>IF(Riskregister!$E$9="",0,COUNTIF(BJ$4:BJ$53,"&lt;"&amp;AF191)*IF(AG191&lt;0.5,Riskregister!$K$9+(Riskregister!$L$9-Riskregister!$K$9)*SQRT(AG191/2),Riskregister!$L$9-(Riskregister!$L$9-Riskregister!$K$9)*SQRT((1-AG191)/2)))</f>
        <v>0</v>
      </c>
      <c r="AI191" s="28">
        <f t="shared" ca="1" si="116"/>
        <v>1.0608312753704552E-2</v>
      </c>
      <c r="AJ191" s="28">
        <f t="shared" ca="1" si="116"/>
        <v>0.82909853729903793</v>
      </c>
      <c r="AK191" s="28">
        <f>IF(Riskregister!$E$10="",0,COUNTIF(BK$4:BK$53,"&lt;"&amp;AI191)*IF(AJ191&lt;0.5,Riskregister!$K$10+(Riskregister!$L$10-Riskregister!$K$10)*SQRT(AJ191/2),Riskregister!$L$10-(Riskregister!$L$10-Riskregister!$K$10)*SQRT((1-AJ191)/2)))</f>
        <v>0</v>
      </c>
      <c r="AL191" s="28">
        <f t="shared" ca="1" si="117"/>
        <v>0.47746164054784934</v>
      </c>
      <c r="AM191" s="28">
        <f t="shared" ca="1" si="117"/>
        <v>0.87379252401554985</v>
      </c>
      <c r="AN191" s="28">
        <f>IF(Riskregister!$E$11="",0,COUNTIF(BL$4:BL$53,"&lt;"&amp;AL191)*IF(AM191&lt;0.5,Riskregister!$K$11+(Riskregister!$L$11-Riskregister!$K$11)*SQRT(AM191/2),Riskregister!$L$11-(Riskregister!$L$11-Riskregister!$K$11)*SQRT((1-AM191)/2)))</f>
        <v>0</v>
      </c>
      <c r="AO191" s="28">
        <f t="shared" ca="1" si="118"/>
        <v>5.6367531578424779E-2</v>
      </c>
      <c r="AP191" s="28">
        <f t="shared" ca="1" si="118"/>
        <v>3.7269459376431113E-2</v>
      </c>
      <c r="AQ191" s="28">
        <f>IF(Riskregister!$E$12="",0,COUNTIF(BM$4:BM$53,"&lt;"&amp;AO191)*IF(AP191&lt;0.5,Riskregister!$K$12+(Riskregister!$L$12-Riskregister!$K$12)*SQRT(AP191/2),Riskregister!$L$12-(Riskregister!$L$12-Riskregister!$K$12)*SQRT((1-AP191)/2)))</f>
        <v>0</v>
      </c>
      <c r="AR191" s="28">
        <f t="shared" ca="1" si="119"/>
        <v>0.22268642170494091</v>
      </c>
      <c r="AS191" s="28">
        <f t="shared" ca="1" si="119"/>
        <v>0.19648867855395424</v>
      </c>
      <c r="AT191" s="28">
        <f>IF(Riskregister!$E$13="",0,COUNTIF(BN$4:BN$53,"&lt;"&amp;AR191)*IF(AS191&lt;0.5,Riskregister!$K$13+(Riskregister!$L$13-Riskregister!$K$13)*SQRT(AS191/2),Riskregister!$L$13-(Riskregister!$L$13-Riskregister!$K$13)*SQRT((1-AS191)/2)))</f>
        <v>0</v>
      </c>
      <c r="AU191" s="28">
        <f t="shared" ca="1" si="120"/>
        <v>0.2461272188952619</v>
      </c>
      <c r="AV191" s="28">
        <f t="shared" ca="1" si="120"/>
        <v>0.8165349420200082</v>
      </c>
      <c r="AW191" s="28">
        <f>IF(Riskregister!$E$14="",0,COUNTIF(BO$4:BO$53,"&lt;"&amp;AU191)*IF(AV191&lt;0.5,Riskregister!$K$14+(Riskregister!$L$14-Riskregister!$K$14)*SQRT(AV191/2),Riskregister!$L$14-(Riskregister!$L$14-Riskregister!$K$14)*SQRT((1-AV191)/2)))</f>
        <v>0</v>
      </c>
      <c r="AX191" s="28">
        <f t="shared" ca="1" si="121"/>
        <v>0.5649645253127743</v>
      </c>
      <c r="AY191" s="28">
        <f t="shared" ca="1" si="121"/>
        <v>0.87659073387650366</v>
      </c>
      <c r="AZ191" s="28">
        <f>IF(Riskregister!$E$15="",0,COUNTIF(BP$4:BP$53,"&lt;"&amp;AX191)*IF(AY191&lt;0.5,Riskregister!$K$15+(Riskregister!$L$15-Riskregister!$K$15)*SQRT(AY191/2),Riskregister!$L$15-(Riskregister!$L$15-Riskregister!$K$15)*SQRT((1-AY191)/2)))</f>
        <v>0</v>
      </c>
      <c r="BA191" s="28">
        <f t="shared" ca="1" si="122"/>
        <v>0.69970379576525099</v>
      </c>
      <c r="BB191" s="28">
        <f t="shared" ca="1" si="122"/>
        <v>0.86642626166691583</v>
      </c>
      <c r="BC191" s="28">
        <f>IF(Riskregister!$E$16="",0,COUNTIF(BQ$4:BQ$53,"&lt;"&amp;BA191)*IF(BB191&lt;0.5,Riskregister!$K$16+(Riskregister!$L$16-Riskregister!$K$16)*SQRT(BB191/2),Riskregister!$L$16-(Riskregister!$L$16-Riskregister!$K$16)*SQRT((1-BB191)/2)))</f>
        <v>0</v>
      </c>
      <c r="BD191" s="28">
        <f t="shared" ca="1" si="86"/>
        <v>398301.34219705837</v>
      </c>
    </row>
    <row r="192" spans="20:56" x14ac:dyDescent="0.35">
      <c r="T192" s="28">
        <f t="shared" ca="1" si="111"/>
        <v>0.36419299711001329</v>
      </c>
      <c r="U192" s="28">
        <f t="shared" ca="1" si="111"/>
        <v>0.57201643725479034</v>
      </c>
      <c r="V192" s="28">
        <f ca="1">IF(Riskregister!$E$5="",0,COUNTIF(BF$4:BF$53,"&lt;"&amp;T192)*IF(U192&lt;0.5,Riskregister!$K$5+(Riskregister!$L$5-Riskregister!$K$5)*SQRT(U192/2),Riskregister!$L$5-(Riskregister!$L$5-Riskregister!$K$5)*SQRT((1-U192)/2)))</f>
        <v>0</v>
      </c>
      <c r="W192" s="28">
        <f t="shared" ca="1" si="112"/>
        <v>0.87858733402205302</v>
      </c>
      <c r="X192" s="28">
        <f t="shared" ca="1" si="112"/>
        <v>7.5154183503634009E-2</v>
      </c>
      <c r="Y192" s="28">
        <f ca="1">IF(Riskregister!$E$6="",0,COUNTIF(BG$4:BG$53,"&lt;"&amp;W192)*IF(X192&lt;0.5,Riskregister!$K$6+(Riskregister!$L$6-Riskregister!$K$6)*SQRT(X192/2),Riskregister!$L$6-(Riskregister!$L$6-Riskregister!$K$6)*SQRT((1-X192)/2)))</f>
        <v>548926.60729140032</v>
      </c>
      <c r="Z192" s="28">
        <f t="shared" ca="1" si="113"/>
        <v>0.78388803288017861</v>
      </c>
      <c r="AA192" s="28">
        <f t="shared" ca="1" si="113"/>
        <v>0.29971000170043005</v>
      </c>
      <c r="AB192" s="28">
        <f ca="1">IF(Riskregister!$E$7="",0,COUNTIF(BH$4:BH$53,"&lt;"&amp;Z192)*IF(AA192&lt;0.5,Riskregister!$K$7+(Riskregister!$L$7-Riskregister!$K$7)*SQRT(AA192/2),Riskregister!$L$7-(Riskregister!$L$7-Riskregister!$K$7)*SQRT((1-AA192)/2)))</f>
        <v>185488.88369217358</v>
      </c>
      <c r="AC192" s="28">
        <f t="shared" ca="1" si="114"/>
        <v>0.3187895669370191</v>
      </c>
      <c r="AD192" s="28">
        <f t="shared" ca="1" si="114"/>
        <v>0.11031992239583222</v>
      </c>
      <c r="AE192" s="28">
        <f ca="1">IF(Riskregister!$E$8="",0,COUNTIF(BI$4:BI$53,"&lt;"&amp;AC192)*IF(AD192&lt;0.5,Riskregister!$K$8+(Riskregister!$L$8-Riskregister!$K$8)*SQRT(AD192/2),Riskregister!$L$8-(Riskregister!$L$8-Riskregister!$K$8)*SQRT((1-AD192)/2)))</f>
        <v>0</v>
      </c>
      <c r="AF192" s="28">
        <f t="shared" ca="1" si="115"/>
        <v>0.6189561481811412</v>
      </c>
      <c r="AG192" s="28">
        <f t="shared" ca="1" si="115"/>
        <v>0.48282147996759328</v>
      </c>
      <c r="AH192" s="28">
        <f>IF(Riskregister!$E$9="",0,COUNTIF(BJ$4:BJ$53,"&lt;"&amp;AF192)*IF(AG192&lt;0.5,Riskregister!$K$9+(Riskregister!$L$9-Riskregister!$K$9)*SQRT(AG192/2),Riskregister!$L$9-(Riskregister!$L$9-Riskregister!$K$9)*SQRT((1-AG192)/2)))</f>
        <v>0</v>
      </c>
      <c r="AI192" s="28">
        <f t="shared" ca="1" si="116"/>
        <v>0.59984175687967001</v>
      </c>
      <c r="AJ192" s="28">
        <f t="shared" ca="1" si="116"/>
        <v>0.71135613008731846</v>
      </c>
      <c r="AK192" s="28">
        <f>IF(Riskregister!$E$10="",0,COUNTIF(BK$4:BK$53,"&lt;"&amp;AI192)*IF(AJ192&lt;0.5,Riskregister!$K$10+(Riskregister!$L$10-Riskregister!$K$10)*SQRT(AJ192/2),Riskregister!$L$10-(Riskregister!$L$10-Riskregister!$K$10)*SQRT((1-AJ192)/2)))</f>
        <v>0</v>
      </c>
      <c r="AL192" s="28">
        <f t="shared" ca="1" si="117"/>
        <v>0.41198792406007911</v>
      </c>
      <c r="AM192" s="28">
        <f t="shared" ca="1" si="117"/>
        <v>0.24111456189257152</v>
      </c>
      <c r="AN192" s="28">
        <f>IF(Riskregister!$E$11="",0,COUNTIF(BL$4:BL$53,"&lt;"&amp;AL192)*IF(AM192&lt;0.5,Riskregister!$K$11+(Riskregister!$L$11-Riskregister!$K$11)*SQRT(AM192/2),Riskregister!$L$11-(Riskregister!$L$11-Riskregister!$K$11)*SQRT((1-AM192)/2)))</f>
        <v>0</v>
      </c>
      <c r="AO192" s="28">
        <f t="shared" ca="1" si="118"/>
        <v>0.4963327558374816</v>
      </c>
      <c r="AP192" s="28">
        <f t="shared" ca="1" si="118"/>
        <v>0.76256260231429895</v>
      </c>
      <c r="AQ192" s="28">
        <f>IF(Riskregister!$E$12="",0,COUNTIF(BM$4:BM$53,"&lt;"&amp;AO192)*IF(AP192&lt;0.5,Riskregister!$K$12+(Riskregister!$L$12-Riskregister!$K$12)*SQRT(AP192/2),Riskregister!$L$12-(Riskregister!$L$12-Riskregister!$K$12)*SQRT((1-AP192)/2)))</f>
        <v>0</v>
      </c>
      <c r="AR192" s="28">
        <f t="shared" ca="1" si="119"/>
        <v>0.50184390809675239</v>
      </c>
      <c r="AS192" s="28">
        <f t="shared" ca="1" si="119"/>
        <v>0.75038910761353306</v>
      </c>
      <c r="AT192" s="28">
        <f>IF(Riskregister!$E$13="",0,COUNTIF(BN$4:BN$53,"&lt;"&amp;AR192)*IF(AS192&lt;0.5,Riskregister!$K$13+(Riskregister!$L$13-Riskregister!$K$13)*SQRT(AS192/2),Riskregister!$L$13-(Riskregister!$L$13-Riskregister!$K$13)*SQRT((1-AS192)/2)))</f>
        <v>0</v>
      </c>
      <c r="AU192" s="28">
        <f t="shared" ca="1" si="120"/>
        <v>0.71569852803000222</v>
      </c>
      <c r="AV192" s="28">
        <f t="shared" ca="1" si="120"/>
        <v>0.44123451263447799</v>
      </c>
      <c r="AW192" s="28">
        <f>IF(Riskregister!$E$14="",0,COUNTIF(BO$4:BO$53,"&lt;"&amp;AU192)*IF(AV192&lt;0.5,Riskregister!$K$14+(Riskregister!$L$14-Riskregister!$K$14)*SQRT(AV192/2),Riskregister!$L$14-(Riskregister!$L$14-Riskregister!$K$14)*SQRT((1-AV192)/2)))</f>
        <v>0</v>
      </c>
      <c r="AX192" s="28">
        <f t="shared" ca="1" si="121"/>
        <v>0.61019738619733987</v>
      </c>
      <c r="AY192" s="28">
        <f t="shared" ca="1" si="121"/>
        <v>0.86211938894269002</v>
      </c>
      <c r="AZ192" s="28">
        <f>IF(Riskregister!$E$15="",0,COUNTIF(BP$4:BP$53,"&lt;"&amp;AX192)*IF(AY192&lt;0.5,Riskregister!$K$15+(Riskregister!$L$15-Riskregister!$K$15)*SQRT(AY192/2),Riskregister!$L$15-(Riskregister!$L$15-Riskregister!$K$15)*SQRT((1-AY192)/2)))</f>
        <v>0</v>
      </c>
      <c r="BA192" s="28">
        <f t="shared" ca="1" si="122"/>
        <v>0.33155490954167244</v>
      </c>
      <c r="BB192" s="28">
        <f t="shared" ca="1" si="122"/>
        <v>2.7412657888201575E-2</v>
      </c>
      <c r="BC192" s="28">
        <f>IF(Riskregister!$E$16="",0,COUNTIF(BQ$4:BQ$53,"&lt;"&amp;BA192)*IF(BB192&lt;0.5,Riskregister!$K$16+(Riskregister!$L$16-Riskregister!$K$16)*SQRT(BB192/2),Riskregister!$L$16-(Riskregister!$L$16-Riskregister!$K$16)*SQRT((1-BB192)/2)))</f>
        <v>0</v>
      </c>
      <c r="BD192" s="28">
        <f t="shared" ca="1" si="86"/>
        <v>734415.49098357395</v>
      </c>
    </row>
    <row r="193" spans="20:56" x14ac:dyDescent="0.35">
      <c r="T193" s="28">
        <f t="shared" ca="1" si="111"/>
        <v>0.79363999081469694</v>
      </c>
      <c r="U193" s="28">
        <f t="shared" ca="1" si="111"/>
        <v>0.36134270857387762</v>
      </c>
      <c r="V193" s="28">
        <f ca="1">IF(Riskregister!$E$5="",0,COUNTIF(BF$4:BF$53,"&lt;"&amp;T193)*IF(U193&lt;0.5,Riskregister!$K$5+(Riskregister!$L$5-Riskregister!$K$5)*SQRT(U193/2),Riskregister!$L$5-(Riskregister!$L$5-Riskregister!$K$5)*SQRT((1-U193)/2)))</f>
        <v>341274.53893057781</v>
      </c>
      <c r="W193" s="28">
        <f t="shared" ca="1" si="112"/>
        <v>0.36922247026883026</v>
      </c>
      <c r="X193" s="28">
        <f t="shared" ca="1" si="112"/>
        <v>0.2316410906726164</v>
      </c>
      <c r="Y193" s="28">
        <f ca="1">IF(Riskregister!$E$6="",0,COUNTIF(BG$4:BG$53,"&lt;"&amp;W193)*IF(X193&lt;0.5,Riskregister!$K$6+(Riskregister!$L$6-Riskregister!$K$6)*SQRT(X193/2),Riskregister!$L$6-(Riskregister!$L$6-Riskregister!$K$6)*SQRT((1-X193)/2)))</f>
        <v>0</v>
      </c>
      <c r="Z193" s="28">
        <f t="shared" ca="1" si="113"/>
        <v>0.22669992429626273</v>
      </c>
      <c r="AA193" s="28">
        <f t="shared" ca="1" si="113"/>
        <v>0.35591971491851115</v>
      </c>
      <c r="AB193" s="28">
        <f ca="1">IF(Riskregister!$E$7="",0,COUNTIF(BH$4:BH$53,"&lt;"&amp;Z193)*IF(AA193&lt;0.5,Riskregister!$K$7+(Riskregister!$L$7-Riskregister!$K$7)*SQRT(AA193/2),Riskregister!$L$7-(Riskregister!$L$7-Riskregister!$K$7)*SQRT((1-AA193)/2)))</f>
        <v>0</v>
      </c>
      <c r="AC193" s="28">
        <f t="shared" ca="1" si="114"/>
        <v>0.20851874647453672</v>
      </c>
      <c r="AD193" s="28">
        <f t="shared" ca="1" si="114"/>
        <v>0.51501167367343348</v>
      </c>
      <c r="AE193" s="28">
        <f ca="1">IF(Riskregister!$E$8="",0,COUNTIF(BI$4:BI$53,"&lt;"&amp;AC193)*IF(AD193&lt;0.5,Riskregister!$K$8+(Riskregister!$L$8-Riskregister!$K$8)*SQRT(AD193/2),Riskregister!$L$8-(Riskregister!$L$8-Riskregister!$K$8)*SQRT((1-AD193)/2)))</f>
        <v>0</v>
      </c>
      <c r="AF193" s="28">
        <f t="shared" ca="1" si="115"/>
        <v>0.79674310685983185</v>
      </c>
      <c r="AG193" s="28">
        <f t="shared" ca="1" si="115"/>
        <v>0.57566797767714828</v>
      </c>
      <c r="AH193" s="28">
        <f>IF(Riskregister!$E$9="",0,COUNTIF(BJ$4:BJ$53,"&lt;"&amp;AF193)*IF(AG193&lt;0.5,Riskregister!$K$9+(Riskregister!$L$9-Riskregister!$K$9)*SQRT(AG193/2),Riskregister!$L$9-(Riskregister!$L$9-Riskregister!$K$9)*SQRT((1-AG193)/2)))</f>
        <v>0</v>
      </c>
      <c r="AI193" s="28">
        <f t="shared" ca="1" si="116"/>
        <v>0.89247466117237273</v>
      </c>
      <c r="AJ193" s="28">
        <f t="shared" ca="1" si="116"/>
        <v>0.92621997924385624</v>
      </c>
      <c r="AK193" s="28">
        <f>IF(Riskregister!$E$10="",0,COUNTIF(BK$4:BK$53,"&lt;"&amp;AI193)*IF(AJ193&lt;0.5,Riskregister!$K$10+(Riskregister!$L$10-Riskregister!$K$10)*SQRT(AJ193/2),Riskregister!$L$10-(Riskregister!$L$10-Riskregister!$K$10)*SQRT((1-AJ193)/2)))</f>
        <v>0</v>
      </c>
      <c r="AL193" s="28">
        <f t="shared" ca="1" si="117"/>
        <v>0.33951040264950028</v>
      </c>
      <c r="AM193" s="28">
        <f t="shared" ca="1" si="117"/>
        <v>0.4120416691210298</v>
      </c>
      <c r="AN193" s="28">
        <f>IF(Riskregister!$E$11="",0,COUNTIF(BL$4:BL$53,"&lt;"&amp;AL193)*IF(AM193&lt;0.5,Riskregister!$K$11+(Riskregister!$L$11-Riskregister!$K$11)*SQRT(AM193/2),Riskregister!$L$11-(Riskregister!$L$11-Riskregister!$K$11)*SQRT((1-AM193)/2)))</f>
        <v>0</v>
      </c>
      <c r="AO193" s="28">
        <f t="shared" ca="1" si="118"/>
        <v>0.46883194637884806</v>
      </c>
      <c r="AP193" s="28">
        <f t="shared" ca="1" si="118"/>
        <v>0.16453873582214273</v>
      </c>
      <c r="AQ193" s="28">
        <f>IF(Riskregister!$E$12="",0,COUNTIF(BM$4:BM$53,"&lt;"&amp;AO193)*IF(AP193&lt;0.5,Riskregister!$K$12+(Riskregister!$L$12-Riskregister!$K$12)*SQRT(AP193/2),Riskregister!$L$12-(Riskregister!$L$12-Riskregister!$K$12)*SQRT((1-AP193)/2)))</f>
        <v>0</v>
      </c>
      <c r="AR193" s="28">
        <f t="shared" ca="1" si="119"/>
        <v>0.99329388126887497</v>
      </c>
      <c r="AS193" s="28">
        <f t="shared" ca="1" si="119"/>
        <v>0.21279243365531575</v>
      </c>
      <c r="AT193" s="28">
        <f>IF(Riskregister!$E$13="",0,COUNTIF(BN$4:BN$53,"&lt;"&amp;AR193)*IF(AS193&lt;0.5,Riskregister!$K$13+(Riskregister!$L$13-Riskregister!$K$13)*SQRT(AS193/2),Riskregister!$L$13-(Riskregister!$L$13-Riskregister!$K$13)*SQRT((1-AS193)/2)))</f>
        <v>0</v>
      </c>
      <c r="AU193" s="28">
        <f t="shared" ca="1" si="120"/>
        <v>0.55665158477689292</v>
      </c>
      <c r="AV193" s="28">
        <f t="shared" ca="1" si="120"/>
        <v>0.63738585762364541</v>
      </c>
      <c r="AW193" s="28">
        <f>IF(Riskregister!$E$14="",0,COUNTIF(BO$4:BO$53,"&lt;"&amp;AU193)*IF(AV193&lt;0.5,Riskregister!$K$14+(Riskregister!$L$14-Riskregister!$K$14)*SQRT(AV193/2),Riskregister!$L$14-(Riskregister!$L$14-Riskregister!$K$14)*SQRT((1-AV193)/2)))</f>
        <v>0</v>
      </c>
      <c r="AX193" s="28">
        <f t="shared" ca="1" si="121"/>
        <v>0.93295216609138643</v>
      </c>
      <c r="AY193" s="28">
        <f t="shared" ca="1" si="121"/>
        <v>0.96280539071359184</v>
      </c>
      <c r="AZ193" s="28">
        <f>IF(Riskregister!$E$15="",0,COUNTIF(BP$4:BP$53,"&lt;"&amp;AX193)*IF(AY193&lt;0.5,Riskregister!$K$15+(Riskregister!$L$15-Riskregister!$K$15)*SQRT(AY193/2),Riskregister!$L$15-(Riskregister!$L$15-Riskregister!$K$15)*SQRT((1-AY193)/2)))</f>
        <v>0</v>
      </c>
      <c r="BA193" s="28">
        <f t="shared" ca="1" si="122"/>
        <v>0.4249763094336001</v>
      </c>
      <c r="BB193" s="28">
        <f t="shared" ca="1" si="122"/>
        <v>0.13862393388511429</v>
      </c>
      <c r="BC193" s="28">
        <f>IF(Riskregister!$E$16="",0,COUNTIF(BQ$4:BQ$53,"&lt;"&amp;BA193)*IF(BB193&lt;0.5,Riskregister!$K$16+(Riskregister!$L$16-Riskregister!$K$16)*SQRT(BB193/2),Riskregister!$L$16-(Riskregister!$L$16-Riskregister!$K$16)*SQRT((1-BB193)/2)))</f>
        <v>0</v>
      </c>
      <c r="BD193" s="28">
        <f t="shared" ca="1" si="86"/>
        <v>341274.53893057781</v>
      </c>
    </row>
    <row r="194" spans="20:56" x14ac:dyDescent="0.35">
      <c r="T194" s="28">
        <f t="shared" ca="1" si="111"/>
        <v>2.3539466037665435E-2</v>
      </c>
      <c r="U194" s="28">
        <f t="shared" ca="1" si="111"/>
        <v>0.93630082783741342</v>
      </c>
      <c r="V194" s="28">
        <f ca="1">IF(Riskregister!$E$5="",0,COUNTIF(BF$4:BF$53,"&lt;"&amp;T194)*IF(U194&lt;0.5,Riskregister!$K$5+(Riskregister!$L$5-Riskregister!$K$5)*SQRT(U194/2),Riskregister!$L$5-(Riskregister!$L$5-Riskregister!$K$5)*SQRT((1-U194)/2)))</f>
        <v>0</v>
      </c>
      <c r="W194" s="28">
        <f t="shared" ca="1" si="112"/>
        <v>3.9450305153913678E-2</v>
      </c>
      <c r="X194" s="28">
        <f t="shared" ca="1" si="112"/>
        <v>2.5033218618529585E-2</v>
      </c>
      <c r="Y194" s="28">
        <f ca="1">IF(Riskregister!$E$6="",0,COUNTIF(BG$4:BG$53,"&lt;"&amp;W194)*IF(X194&lt;0.5,Riskregister!$K$6+(Riskregister!$L$6-Riskregister!$K$6)*SQRT(X194/2),Riskregister!$L$6-(Riskregister!$L$6-Riskregister!$K$6)*SQRT((1-X194)/2)))</f>
        <v>0</v>
      </c>
      <c r="Z194" s="28">
        <f t="shared" ca="1" si="113"/>
        <v>0.237300625238686</v>
      </c>
      <c r="AA194" s="28">
        <f t="shared" ca="1" si="113"/>
        <v>0.97930671543967651</v>
      </c>
      <c r="AB194" s="28">
        <f ca="1">IF(Riskregister!$E$7="",0,COUNTIF(BH$4:BH$53,"&lt;"&amp;Z194)*IF(AA194&lt;0.5,Riskregister!$K$7+(Riskregister!$L$7-Riskregister!$K$7)*SQRT(AA194/2),Riskregister!$L$7-(Riskregister!$L$7-Riskregister!$K$7)*SQRT((1-AA194)/2)))</f>
        <v>0</v>
      </c>
      <c r="AC194" s="28">
        <f t="shared" ca="1" si="114"/>
        <v>0.42178506758263246</v>
      </c>
      <c r="AD194" s="28">
        <f t="shared" ca="1" si="114"/>
        <v>0.57897591565549111</v>
      </c>
      <c r="AE194" s="28">
        <f ca="1">IF(Riskregister!$E$8="",0,COUNTIF(BI$4:BI$53,"&lt;"&amp;AC194)*IF(AD194&lt;0.5,Riskregister!$K$8+(Riskregister!$L$8-Riskregister!$K$8)*SQRT(AD194/2),Riskregister!$L$8-(Riskregister!$L$8-Riskregister!$K$8)*SQRT((1-AD194)/2)))</f>
        <v>0</v>
      </c>
      <c r="AF194" s="28">
        <f t="shared" ca="1" si="115"/>
        <v>0.30532975292977971</v>
      </c>
      <c r="AG194" s="28">
        <f t="shared" ca="1" si="115"/>
        <v>0.97643645974987303</v>
      </c>
      <c r="AH194" s="28">
        <f>IF(Riskregister!$E$9="",0,COUNTIF(BJ$4:BJ$53,"&lt;"&amp;AF194)*IF(AG194&lt;0.5,Riskregister!$K$9+(Riskregister!$L$9-Riskregister!$K$9)*SQRT(AG194/2),Riskregister!$L$9-(Riskregister!$L$9-Riskregister!$K$9)*SQRT((1-AG194)/2)))</f>
        <v>0</v>
      </c>
      <c r="AI194" s="28">
        <f t="shared" ca="1" si="116"/>
        <v>0.21408434426076239</v>
      </c>
      <c r="AJ194" s="28">
        <f t="shared" ca="1" si="116"/>
        <v>0.2274578568521255</v>
      </c>
      <c r="AK194" s="28">
        <f>IF(Riskregister!$E$10="",0,COUNTIF(BK$4:BK$53,"&lt;"&amp;AI194)*IF(AJ194&lt;0.5,Riskregister!$K$10+(Riskregister!$L$10-Riskregister!$K$10)*SQRT(AJ194/2),Riskregister!$L$10-(Riskregister!$L$10-Riskregister!$K$10)*SQRT((1-AJ194)/2)))</f>
        <v>0</v>
      </c>
      <c r="AL194" s="28">
        <f t="shared" ca="1" si="117"/>
        <v>0.71886077082723454</v>
      </c>
      <c r="AM194" s="28">
        <f t="shared" ca="1" si="117"/>
        <v>0.82716624910899905</v>
      </c>
      <c r="AN194" s="28">
        <f>IF(Riskregister!$E$11="",0,COUNTIF(BL$4:BL$53,"&lt;"&amp;AL194)*IF(AM194&lt;0.5,Riskregister!$K$11+(Riskregister!$L$11-Riskregister!$K$11)*SQRT(AM194/2),Riskregister!$L$11-(Riskregister!$L$11-Riskregister!$K$11)*SQRT((1-AM194)/2)))</f>
        <v>0</v>
      </c>
      <c r="AO194" s="28">
        <f t="shared" ca="1" si="118"/>
        <v>0.63718860878036832</v>
      </c>
      <c r="AP194" s="28">
        <f t="shared" ca="1" si="118"/>
        <v>0.26628512752637767</v>
      </c>
      <c r="AQ194" s="28">
        <f>IF(Riskregister!$E$12="",0,COUNTIF(BM$4:BM$53,"&lt;"&amp;AO194)*IF(AP194&lt;0.5,Riskregister!$K$12+(Riskregister!$L$12-Riskregister!$K$12)*SQRT(AP194/2),Riskregister!$L$12-(Riskregister!$L$12-Riskregister!$K$12)*SQRT((1-AP194)/2)))</f>
        <v>0</v>
      </c>
      <c r="AR194" s="28">
        <f t="shared" ca="1" si="119"/>
        <v>0.17049128891990495</v>
      </c>
      <c r="AS194" s="28">
        <f t="shared" ca="1" si="119"/>
        <v>0.11694319623985694</v>
      </c>
      <c r="AT194" s="28">
        <f>IF(Riskregister!$E$13="",0,COUNTIF(BN$4:BN$53,"&lt;"&amp;AR194)*IF(AS194&lt;0.5,Riskregister!$K$13+(Riskregister!$L$13-Riskregister!$K$13)*SQRT(AS194/2),Riskregister!$L$13-(Riskregister!$L$13-Riskregister!$K$13)*SQRT((1-AS194)/2)))</f>
        <v>0</v>
      </c>
      <c r="AU194" s="28">
        <f t="shared" ca="1" si="120"/>
        <v>6.9441770656349933E-2</v>
      </c>
      <c r="AV194" s="28">
        <f t="shared" ca="1" si="120"/>
        <v>0.55956631781357402</v>
      </c>
      <c r="AW194" s="28">
        <f>IF(Riskregister!$E$14="",0,COUNTIF(BO$4:BO$53,"&lt;"&amp;AU194)*IF(AV194&lt;0.5,Riskregister!$K$14+(Riskregister!$L$14-Riskregister!$K$14)*SQRT(AV194/2),Riskregister!$L$14-(Riskregister!$L$14-Riskregister!$K$14)*SQRT((1-AV194)/2)))</f>
        <v>0</v>
      </c>
      <c r="AX194" s="28">
        <f t="shared" ca="1" si="121"/>
        <v>0.28257637318338857</v>
      </c>
      <c r="AY194" s="28">
        <f t="shared" ca="1" si="121"/>
        <v>6.6104632590628265E-2</v>
      </c>
      <c r="AZ194" s="28">
        <f>IF(Riskregister!$E$15="",0,COUNTIF(BP$4:BP$53,"&lt;"&amp;AX194)*IF(AY194&lt;0.5,Riskregister!$K$15+(Riskregister!$L$15-Riskregister!$K$15)*SQRT(AY194/2),Riskregister!$L$15-(Riskregister!$L$15-Riskregister!$K$15)*SQRT((1-AY194)/2)))</f>
        <v>0</v>
      </c>
      <c r="BA194" s="28">
        <f t="shared" ca="1" si="122"/>
        <v>0.68355622389409254</v>
      </c>
      <c r="BB194" s="28">
        <f t="shared" ca="1" si="122"/>
        <v>2.8382883614491927E-2</v>
      </c>
      <c r="BC194" s="28">
        <f>IF(Riskregister!$E$16="",0,COUNTIF(BQ$4:BQ$53,"&lt;"&amp;BA194)*IF(BB194&lt;0.5,Riskregister!$K$16+(Riskregister!$L$16-Riskregister!$K$16)*SQRT(BB194/2),Riskregister!$L$16-(Riskregister!$L$16-Riskregister!$K$16)*SQRT((1-BB194)/2)))</f>
        <v>0</v>
      </c>
      <c r="BD194" s="28">
        <f t="shared" ca="1" si="86"/>
        <v>0</v>
      </c>
    </row>
    <row r="195" spans="20:56" x14ac:dyDescent="0.35">
      <c r="T195" s="28">
        <f t="shared" ca="1" si="111"/>
        <v>0.41423418886509833</v>
      </c>
      <c r="U195" s="28">
        <f t="shared" ca="1" si="111"/>
        <v>0.81946058103218111</v>
      </c>
      <c r="V195" s="28">
        <f ca="1">IF(Riskregister!$E$5="",0,COUNTIF(BF$4:BF$53,"&lt;"&amp;T195)*IF(U195&lt;0.5,Riskregister!$K$5+(Riskregister!$L$5-Riskregister!$K$5)*SQRT(U195/2),Riskregister!$L$5-(Riskregister!$L$5-Riskregister!$K$5)*SQRT((1-U195)/2)))</f>
        <v>0</v>
      </c>
      <c r="W195" s="28">
        <f t="shared" ca="1" si="112"/>
        <v>0.94272400905437803</v>
      </c>
      <c r="X195" s="28">
        <f t="shared" ca="1" si="112"/>
        <v>0.59799152788983712</v>
      </c>
      <c r="Y195" s="28">
        <f ca="1">IF(Riskregister!$E$6="",0,COUNTIF(BG$4:BG$53,"&lt;"&amp;W195)*IF(X195&lt;0.5,Riskregister!$K$6+(Riskregister!$L$6-Riskregister!$K$6)*SQRT(X195/2),Riskregister!$L$6-(Riskregister!$L$6-Riskregister!$K$6)*SQRT((1-X195)/2)))</f>
        <v>2385994.1452169837</v>
      </c>
      <c r="Z195" s="28">
        <f t="shared" ca="1" si="113"/>
        <v>0.48285694704367921</v>
      </c>
      <c r="AA195" s="28">
        <f t="shared" ca="1" si="113"/>
        <v>0.35692807522593828</v>
      </c>
      <c r="AB195" s="28">
        <f ca="1">IF(Riskregister!$E$7="",0,COUNTIF(BH$4:BH$53,"&lt;"&amp;Z195)*IF(AA195&lt;0.5,Riskregister!$K$7+(Riskregister!$L$7-Riskregister!$K$7)*SQRT(AA195/2),Riskregister!$L$7-(Riskregister!$L$7-Riskregister!$K$7)*SQRT((1-AA195)/2)))</f>
        <v>0</v>
      </c>
      <c r="AC195" s="28">
        <f t="shared" ca="1" si="114"/>
        <v>0.47210371034335907</v>
      </c>
      <c r="AD195" s="28">
        <f t="shared" ca="1" si="114"/>
        <v>0.6705767792952968</v>
      </c>
      <c r="AE195" s="28">
        <f ca="1">IF(Riskregister!$E$8="",0,COUNTIF(BI$4:BI$53,"&lt;"&amp;AC195)*IF(AD195&lt;0.5,Riskregister!$K$8+(Riskregister!$L$8-Riskregister!$K$8)*SQRT(AD195/2),Riskregister!$L$8-(Riskregister!$L$8-Riskregister!$K$8)*SQRT((1-AD195)/2)))</f>
        <v>0</v>
      </c>
      <c r="AF195" s="28">
        <f t="shared" ca="1" si="115"/>
        <v>0.50775510512013944</v>
      </c>
      <c r="AG195" s="28">
        <f t="shared" ca="1" si="115"/>
        <v>0.47886704187258422</v>
      </c>
      <c r="AH195" s="28">
        <f>IF(Riskregister!$E$9="",0,COUNTIF(BJ$4:BJ$53,"&lt;"&amp;AF195)*IF(AG195&lt;0.5,Riskregister!$K$9+(Riskregister!$L$9-Riskregister!$K$9)*SQRT(AG195/2),Riskregister!$L$9-(Riskregister!$L$9-Riskregister!$K$9)*SQRT((1-AG195)/2)))</f>
        <v>0</v>
      </c>
      <c r="AI195" s="28">
        <f t="shared" ca="1" si="116"/>
        <v>0.41333171866501639</v>
      </c>
      <c r="AJ195" s="28">
        <f t="shared" ca="1" si="116"/>
        <v>0.91159094601389812</v>
      </c>
      <c r="AK195" s="28">
        <f>IF(Riskregister!$E$10="",0,COUNTIF(BK$4:BK$53,"&lt;"&amp;AI195)*IF(AJ195&lt;0.5,Riskregister!$K$10+(Riskregister!$L$10-Riskregister!$K$10)*SQRT(AJ195/2),Riskregister!$L$10-(Riskregister!$L$10-Riskregister!$K$10)*SQRT((1-AJ195)/2)))</f>
        <v>0</v>
      </c>
      <c r="AL195" s="28">
        <f t="shared" ca="1" si="117"/>
        <v>0.63594593952147394</v>
      </c>
      <c r="AM195" s="28">
        <f t="shared" ca="1" si="117"/>
        <v>0.33943101249475105</v>
      </c>
      <c r="AN195" s="28">
        <f>IF(Riskregister!$E$11="",0,COUNTIF(BL$4:BL$53,"&lt;"&amp;AL195)*IF(AM195&lt;0.5,Riskregister!$K$11+(Riskregister!$L$11-Riskregister!$K$11)*SQRT(AM195/2),Riskregister!$L$11-(Riskregister!$L$11-Riskregister!$K$11)*SQRT((1-AM195)/2)))</f>
        <v>0</v>
      </c>
      <c r="AO195" s="28">
        <f t="shared" ca="1" si="118"/>
        <v>0.24769260926501924</v>
      </c>
      <c r="AP195" s="28">
        <f t="shared" ca="1" si="118"/>
        <v>0.95087405019442062</v>
      </c>
      <c r="AQ195" s="28">
        <f>IF(Riskregister!$E$12="",0,COUNTIF(BM$4:BM$53,"&lt;"&amp;AO195)*IF(AP195&lt;0.5,Riskregister!$K$12+(Riskregister!$L$12-Riskregister!$K$12)*SQRT(AP195/2),Riskregister!$L$12-(Riskregister!$L$12-Riskregister!$K$12)*SQRT((1-AP195)/2)))</f>
        <v>0</v>
      </c>
      <c r="AR195" s="28">
        <f t="shared" ca="1" si="119"/>
        <v>0.40936045651515662</v>
      </c>
      <c r="AS195" s="28">
        <f t="shared" ca="1" si="119"/>
        <v>0.32990474782065238</v>
      </c>
      <c r="AT195" s="28">
        <f>IF(Riskregister!$E$13="",0,COUNTIF(BN$4:BN$53,"&lt;"&amp;AR195)*IF(AS195&lt;0.5,Riskregister!$K$13+(Riskregister!$L$13-Riskregister!$K$13)*SQRT(AS195/2),Riskregister!$L$13-(Riskregister!$L$13-Riskregister!$K$13)*SQRT((1-AS195)/2)))</f>
        <v>0</v>
      </c>
      <c r="AU195" s="28">
        <f t="shared" ca="1" si="120"/>
        <v>0.98630361580562864</v>
      </c>
      <c r="AV195" s="28">
        <f t="shared" ca="1" si="120"/>
        <v>6.0997058300267581E-2</v>
      </c>
      <c r="AW195" s="28">
        <f>IF(Riskregister!$E$14="",0,COUNTIF(BO$4:BO$53,"&lt;"&amp;AU195)*IF(AV195&lt;0.5,Riskregister!$K$14+(Riskregister!$L$14-Riskregister!$K$14)*SQRT(AV195/2),Riskregister!$L$14-(Riskregister!$L$14-Riskregister!$K$14)*SQRT((1-AV195)/2)))</f>
        <v>0</v>
      </c>
      <c r="AX195" s="28">
        <f t="shared" ca="1" si="121"/>
        <v>1.3506414758295837E-2</v>
      </c>
      <c r="AY195" s="28">
        <f t="shared" ca="1" si="121"/>
        <v>0.44245502876785314</v>
      </c>
      <c r="AZ195" s="28">
        <f>IF(Riskregister!$E$15="",0,COUNTIF(BP$4:BP$53,"&lt;"&amp;AX195)*IF(AY195&lt;0.5,Riskregister!$K$15+(Riskregister!$L$15-Riskregister!$K$15)*SQRT(AY195/2),Riskregister!$L$15-(Riskregister!$L$15-Riskregister!$K$15)*SQRT((1-AY195)/2)))</f>
        <v>0</v>
      </c>
      <c r="BA195" s="28">
        <f t="shared" ca="1" si="122"/>
        <v>1.1691989824907711E-2</v>
      </c>
      <c r="BB195" s="28">
        <f t="shared" ca="1" si="122"/>
        <v>0.47757818125012963</v>
      </c>
      <c r="BC195" s="28">
        <f>IF(Riskregister!$E$16="",0,COUNTIF(BQ$4:BQ$53,"&lt;"&amp;BA195)*IF(BB195&lt;0.5,Riskregister!$K$16+(Riskregister!$L$16-Riskregister!$K$16)*SQRT(BB195/2),Riskregister!$L$16-(Riskregister!$L$16-Riskregister!$K$16)*SQRT((1-BB195)/2)))</f>
        <v>0</v>
      </c>
      <c r="BD195" s="28">
        <f t="shared" ca="1" si="86"/>
        <v>2385994.1452169837</v>
      </c>
    </row>
    <row r="196" spans="20:56" x14ac:dyDescent="0.35">
      <c r="T196" s="28">
        <f t="shared" ca="1" si="111"/>
        <v>0.96541095150804246</v>
      </c>
      <c r="U196" s="28">
        <f t="shared" ca="1" si="111"/>
        <v>0.93887818753564101</v>
      </c>
      <c r="V196" s="28">
        <f ca="1">IF(Riskregister!$E$5="",0,COUNTIF(BF$4:BF$53,"&lt;"&amp;T196)*IF(U196&lt;0.5,Riskregister!$K$5+(Riskregister!$L$5-Riskregister!$K$5)*SQRT(U196/2),Riskregister!$L$5-(Riskregister!$L$5-Riskregister!$K$5)*SQRT((1-U196)/2)))</f>
        <v>1042664.8988684807</v>
      </c>
      <c r="W196" s="28">
        <f t="shared" ca="1" si="112"/>
        <v>0.45301632972567529</v>
      </c>
      <c r="X196" s="28">
        <f t="shared" ca="1" si="112"/>
        <v>0.97957041697478686</v>
      </c>
      <c r="Y196" s="28">
        <f ca="1">IF(Riskregister!$E$6="",0,COUNTIF(BG$4:BG$53,"&lt;"&amp;W196)*IF(X196&lt;0.5,Riskregister!$K$6+(Riskregister!$L$6-Riskregister!$K$6)*SQRT(X196/2),Riskregister!$L$6-(Riskregister!$L$6-Riskregister!$K$6)*SQRT((1-X196)/2)))</f>
        <v>0</v>
      </c>
      <c r="Z196" s="28">
        <f t="shared" ca="1" si="113"/>
        <v>0.13600814486405477</v>
      </c>
      <c r="AA196" s="28">
        <f t="shared" ca="1" si="113"/>
        <v>0.78975476759834695</v>
      </c>
      <c r="AB196" s="28">
        <f ca="1">IF(Riskregister!$E$7="",0,COUNTIF(BH$4:BH$53,"&lt;"&amp;Z196)*IF(AA196&lt;0.5,Riskregister!$K$7+(Riskregister!$L$7-Riskregister!$K$7)*SQRT(AA196/2),Riskregister!$L$7-(Riskregister!$L$7-Riskregister!$K$7)*SQRT((1-AA196)/2)))</f>
        <v>0</v>
      </c>
      <c r="AC196" s="28">
        <f t="shared" ca="1" si="114"/>
        <v>0.54817862572001408</v>
      </c>
      <c r="AD196" s="28">
        <f t="shared" ca="1" si="114"/>
        <v>0.35461532629092363</v>
      </c>
      <c r="AE196" s="28">
        <f ca="1">IF(Riskregister!$E$8="",0,COUNTIF(BI$4:BI$53,"&lt;"&amp;AC196)*IF(AD196&lt;0.5,Riskregister!$K$8+(Riskregister!$L$8-Riskregister!$K$8)*SQRT(AD196/2),Riskregister!$L$8-(Riskregister!$L$8-Riskregister!$K$8)*SQRT((1-AD196)/2)))</f>
        <v>0</v>
      </c>
      <c r="AF196" s="28">
        <f t="shared" ca="1" si="115"/>
        <v>0.74508229254425407</v>
      </c>
      <c r="AG196" s="28">
        <f t="shared" ca="1" si="115"/>
        <v>0.3504973120968673</v>
      </c>
      <c r="AH196" s="28">
        <f>IF(Riskregister!$E$9="",0,COUNTIF(BJ$4:BJ$53,"&lt;"&amp;AF196)*IF(AG196&lt;0.5,Riskregister!$K$9+(Riskregister!$L$9-Riskregister!$K$9)*SQRT(AG196/2),Riskregister!$L$9-(Riskregister!$L$9-Riskregister!$K$9)*SQRT((1-AG196)/2)))</f>
        <v>0</v>
      </c>
      <c r="AI196" s="28">
        <f t="shared" ca="1" si="116"/>
        <v>0.80963185344013711</v>
      </c>
      <c r="AJ196" s="28">
        <f t="shared" ca="1" si="116"/>
        <v>0.10467741089377469</v>
      </c>
      <c r="AK196" s="28">
        <f>IF(Riskregister!$E$10="",0,COUNTIF(BK$4:BK$53,"&lt;"&amp;AI196)*IF(AJ196&lt;0.5,Riskregister!$K$10+(Riskregister!$L$10-Riskregister!$K$10)*SQRT(AJ196/2),Riskregister!$L$10-(Riskregister!$L$10-Riskregister!$K$10)*SQRT((1-AJ196)/2)))</f>
        <v>0</v>
      </c>
      <c r="AL196" s="28">
        <f t="shared" ca="1" si="117"/>
        <v>0.11956181288822898</v>
      </c>
      <c r="AM196" s="28">
        <f t="shared" ca="1" si="117"/>
        <v>0.63547431278809541</v>
      </c>
      <c r="AN196" s="28">
        <f>IF(Riskregister!$E$11="",0,COUNTIF(BL$4:BL$53,"&lt;"&amp;AL196)*IF(AM196&lt;0.5,Riskregister!$K$11+(Riskregister!$L$11-Riskregister!$K$11)*SQRT(AM196/2),Riskregister!$L$11-(Riskregister!$L$11-Riskregister!$K$11)*SQRT((1-AM196)/2)))</f>
        <v>0</v>
      </c>
      <c r="AO196" s="28">
        <f t="shared" ca="1" si="118"/>
        <v>0.36354952764432313</v>
      </c>
      <c r="AP196" s="28">
        <f t="shared" ca="1" si="118"/>
        <v>0.13182733544708314</v>
      </c>
      <c r="AQ196" s="28">
        <f>IF(Riskregister!$E$12="",0,COUNTIF(BM$4:BM$53,"&lt;"&amp;AO196)*IF(AP196&lt;0.5,Riskregister!$K$12+(Riskregister!$L$12-Riskregister!$K$12)*SQRT(AP196/2),Riskregister!$L$12-(Riskregister!$L$12-Riskregister!$K$12)*SQRT((1-AP196)/2)))</f>
        <v>0</v>
      </c>
      <c r="AR196" s="28">
        <f t="shared" ca="1" si="119"/>
        <v>0.8223761882262911</v>
      </c>
      <c r="AS196" s="28">
        <f t="shared" ca="1" si="119"/>
        <v>0.99356257444455864</v>
      </c>
      <c r="AT196" s="28">
        <f>IF(Riskregister!$E$13="",0,COUNTIF(BN$4:BN$53,"&lt;"&amp;AR196)*IF(AS196&lt;0.5,Riskregister!$K$13+(Riskregister!$L$13-Riskregister!$K$13)*SQRT(AS196/2),Riskregister!$L$13-(Riskregister!$L$13-Riskregister!$K$13)*SQRT((1-AS196)/2)))</f>
        <v>0</v>
      </c>
      <c r="AU196" s="28">
        <f t="shared" ca="1" si="120"/>
        <v>0.20269266181267642</v>
      </c>
      <c r="AV196" s="28">
        <f t="shared" ca="1" si="120"/>
        <v>3.9768778435618768E-2</v>
      </c>
      <c r="AW196" s="28">
        <f>IF(Riskregister!$E$14="",0,COUNTIF(BO$4:BO$53,"&lt;"&amp;AU196)*IF(AV196&lt;0.5,Riskregister!$K$14+(Riskregister!$L$14-Riskregister!$K$14)*SQRT(AV196/2),Riskregister!$L$14-(Riskregister!$L$14-Riskregister!$K$14)*SQRT((1-AV196)/2)))</f>
        <v>0</v>
      </c>
      <c r="AX196" s="28">
        <f t="shared" ca="1" si="121"/>
        <v>0.8644271074626162</v>
      </c>
      <c r="AY196" s="28">
        <f t="shared" ca="1" si="121"/>
        <v>0.26677872840480499</v>
      </c>
      <c r="AZ196" s="28">
        <f>IF(Riskregister!$E$15="",0,COUNTIF(BP$4:BP$53,"&lt;"&amp;AX196)*IF(AY196&lt;0.5,Riskregister!$K$15+(Riskregister!$L$15-Riskregister!$K$15)*SQRT(AY196/2),Riskregister!$L$15-(Riskregister!$L$15-Riskregister!$K$15)*SQRT((1-AY196)/2)))</f>
        <v>0</v>
      </c>
      <c r="BA196" s="28">
        <f t="shared" ca="1" si="122"/>
        <v>0.24964619128443966</v>
      </c>
      <c r="BB196" s="28">
        <f t="shared" ca="1" si="122"/>
        <v>0.62630698366433202</v>
      </c>
      <c r="BC196" s="28">
        <f>IF(Riskregister!$E$16="",0,COUNTIF(BQ$4:BQ$53,"&lt;"&amp;BA196)*IF(BB196&lt;0.5,Riskregister!$K$16+(Riskregister!$L$16-Riskregister!$K$16)*SQRT(BB196/2),Riskregister!$L$16-(Riskregister!$L$16-Riskregister!$K$16)*SQRT((1-BB196)/2)))</f>
        <v>0</v>
      </c>
      <c r="BD196" s="28">
        <f t="shared" ref="BD196:BD259" ca="1" si="123">V196+Y196+AB196+AE196+AH196+AK196+AN196+AQ196+AT196+AW196+AZ196+BC196</f>
        <v>1042664.8988684807</v>
      </c>
    </row>
    <row r="197" spans="20:56" x14ac:dyDescent="0.35">
      <c r="T197" s="28">
        <f t="shared" ca="1" si="111"/>
        <v>0.52547273945853767</v>
      </c>
      <c r="U197" s="28">
        <f t="shared" ca="1" si="111"/>
        <v>0.26070848128431356</v>
      </c>
      <c r="V197" s="28">
        <f ca="1">IF(Riskregister!$E$5="",0,COUNTIF(BF$4:BF$53,"&lt;"&amp;T197)*IF(U197&lt;0.5,Riskregister!$K$5+(Riskregister!$L$5-Riskregister!$K$5)*SQRT(U197/2),Riskregister!$L$5-(Riskregister!$L$5-Riskregister!$K$5)*SQRT((1-U197)/2)))</f>
        <v>0</v>
      </c>
      <c r="W197" s="28">
        <f t="shared" ca="1" si="112"/>
        <v>0.86164871149876465</v>
      </c>
      <c r="X197" s="28">
        <f t="shared" ca="1" si="112"/>
        <v>0.25518370650623623</v>
      </c>
      <c r="Y197" s="28">
        <f ca="1">IF(Riskregister!$E$6="",0,COUNTIF(BG$4:BG$53,"&lt;"&amp;W197)*IF(X197&lt;0.5,Riskregister!$K$6+(Riskregister!$L$6-Riskregister!$K$6)*SQRT(X197/2),Riskregister!$L$6-(Riskregister!$L$6-Riskregister!$K$6)*SQRT((1-X197)/2)))</f>
        <v>842960.03339251399</v>
      </c>
      <c r="Z197" s="28">
        <f t="shared" ca="1" si="113"/>
        <v>0.74450934366288835</v>
      </c>
      <c r="AA197" s="28">
        <f t="shared" ca="1" si="113"/>
        <v>0.47409487263914007</v>
      </c>
      <c r="AB197" s="28">
        <f ca="1">IF(Riskregister!$E$7="",0,COUNTIF(BH$4:BH$53,"&lt;"&amp;Z197)*IF(AA197&lt;0.5,Riskregister!$K$7+(Riskregister!$L$7-Riskregister!$K$7)*SQRT(AA197/2),Riskregister!$L$7-(Riskregister!$L$7-Riskregister!$K$7)*SQRT((1-AA197)/2)))</f>
        <v>220406.31135362131</v>
      </c>
      <c r="AC197" s="28">
        <f t="shared" ca="1" si="114"/>
        <v>0.73286390395775047</v>
      </c>
      <c r="AD197" s="28">
        <f t="shared" ca="1" si="114"/>
        <v>0.79944461892057417</v>
      </c>
      <c r="AE197" s="28">
        <f ca="1">IF(Riskregister!$E$8="",0,COUNTIF(BI$4:BI$53,"&lt;"&amp;AC197)*IF(AD197&lt;0.5,Riskregister!$K$8+(Riskregister!$L$8-Riskregister!$K$8)*SQRT(AD197/2),Riskregister!$L$8-(Riskregister!$L$8-Riskregister!$K$8)*SQRT((1-AD197)/2)))</f>
        <v>0</v>
      </c>
      <c r="AF197" s="28">
        <f t="shared" ca="1" si="115"/>
        <v>0.28984910544373543</v>
      </c>
      <c r="AG197" s="28">
        <f t="shared" ca="1" si="115"/>
        <v>0.96874316846679753</v>
      </c>
      <c r="AH197" s="28">
        <f>IF(Riskregister!$E$9="",0,COUNTIF(BJ$4:BJ$53,"&lt;"&amp;AF197)*IF(AG197&lt;0.5,Riskregister!$K$9+(Riskregister!$L$9-Riskregister!$K$9)*SQRT(AG197/2),Riskregister!$L$9-(Riskregister!$L$9-Riskregister!$K$9)*SQRT((1-AG197)/2)))</f>
        <v>0</v>
      </c>
      <c r="AI197" s="28">
        <f t="shared" ca="1" si="116"/>
        <v>0.20540987747739425</v>
      </c>
      <c r="AJ197" s="28">
        <f t="shared" ca="1" si="116"/>
        <v>0.68379441386514495</v>
      </c>
      <c r="AK197" s="28">
        <f>IF(Riskregister!$E$10="",0,COUNTIF(BK$4:BK$53,"&lt;"&amp;AI197)*IF(AJ197&lt;0.5,Riskregister!$K$10+(Riskregister!$L$10-Riskregister!$K$10)*SQRT(AJ197/2),Riskregister!$L$10-(Riskregister!$L$10-Riskregister!$K$10)*SQRT((1-AJ197)/2)))</f>
        <v>0</v>
      </c>
      <c r="AL197" s="28">
        <f t="shared" ca="1" si="117"/>
        <v>0.22865884786799395</v>
      </c>
      <c r="AM197" s="28">
        <f t="shared" ca="1" si="117"/>
        <v>0.53155695222843757</v>
      </c>
      <c r="AN197" s="28">
        <f>IF(Riskregister!$E$11="",0,COUNTIF(BL$4:BL$53,"&lt;"&amp;AL197)*IF(AM197&lt;0.5,Riskregister!$K$11+(Riskregister!$L$11-Riskregister!$K$11)*SQRT(AM197/2),Riskregister!$L$11-(Riskregister!$L$11-Riskregister!$K$11)*SQRT((1-AM197)/2)))</f>
        <v>0</v>
      </c>
      <c r="AO197" s="28">
        <f t="shared" ca="1" si="118"/>
        <v>0.10738134929989751</v>
      </c>
      <c r="AP197" s="28">
        <f t="shared" ca="1" si="118"/>
        <v>0.87618285844873134</v>
      </c>
      <c r="AQ197" s="28">
        <f>IF(Riskregister!$E$12="",0,COUNTIF(BM$4:BM$53,"&lt;"&amp;AO197)*IF(AP197&lt;0.5,Riskregister!$K$12+(Riskregister!$L$12-Riskregister!$K$12)*SQRT(AP197/2),Riskregister!$L$12-(Riskregister!$L$12-Riskregister!$K$12)*SQRT((1-AP197)/2)))</f>
        <v>0</v>
      </c>
      <c r="AR197" s="28">
        <f t="shared" ca="1" si="119"/>
        <v>4.9448403414200648E-3</v>
      </c>
      <c r="AS197" s="28">
        <f t="shared" ca="1" si="119"/>
        <v>0.31256792289895341</v>
      </c>
      <c r="AT197" s="28">
        <f>IF(Riskregister!$E$13="",0,COUNTIF(BN$4:BN$53,"&lt;"&amp;AR197)*IF(AS197&lt;0.5,Riskregister!$K$13+(Riskregister!$L$13-Riskregister!$K$13)*SQRT(AS197/2),Riskregister!$L$13-(Riskregister!$L$13-Riskregister!$K$13)*SQRT((1-AS197)/2)))</f>
        <v>0</v>
      </c>
      <c r="AU197" s="28">
        <f t="shared" ca="1" si="120"/>
        <v>0.32154554209530584</v>
      </c>
      <c r="AV197" s="28">
        <f t="shared" ca="1" si="120"/>
        <v>0.32300140381131892</v>
      </c>
      <c r="AW197" s="28">
        <f>IF(Riskregister!$E$14="",0,COUNTIF(BO$4:BO$53,"&lt;"&amp;AU197)*IF(AV197&lt;0.5,Riskregister!$K$14+(Riskregister!$L$14-Riskregister!$K$14)*SQRT(AV197/2),Riskregister!$L$14-(Riskregister!$L$14-Riskregister!$K$14)*SQRT((1-AV197)/2)))</f>
        <v>0</v>
      </c>
      <c r="AX197" s="28">
        <f t="shared" ca="1" si="121"/>
        <v>0.45659311737307706</v>
      </c>
      <c r="AY197" s="28">
        <f t="shared" ca="1" si="121"/>
        <v>0.20376675179301174</v>
      </c>
      <c r="AZ197" s="28">
        <f>IF(Riskregister!$E$15="",0,COUNTIF(BP$4:BP$53,"&lt;"&amp;AX197)*IF(AY197&lt;0.5,Riskregister!$K$15+(Riskregister!$L$15-Riskregister!$K$15)*SQRT(AY197/2),Riskregister!$L$15-(Riskregister!$L$15-Riskregister!$K$15)*SQRT((1-AY197)/2)))</f>
        <v>0</v>
      </c>
      <c r="BA197" s="28">
        <f t="shared" ca="1" si="122"/>
        <v>0.48387027080584377</v>
      </c>
      <c r="BB197" s="28">
        <f t="shared" ca="1" si="122"/>
        <v>0.92187266023526981</v>
      </c>
      <c r="BC197" s="28">
        <f>IF(Riskregister!$E$16="",0,COUNTIF(BQ$4:BQ$53,"&lt;"&amp;BA197)*IF(BB197&lt;0.5,Riskregister!$K$16+(Riskregister!$L$16-Riskregister!$K$16)*SQRT(BB197/2),Riskregister!$L$16-(Riskregister!$L$16-Riskregister!$K$16)*SQRT((1-BB197)/2)))</f>
        <v>0</v>
      </c>
      <c r="BD197" s="28">
        <f t="shared" ca="1" si="123"/>
        <v>1063366.3447461352</v>
      </c>
    </row>
    <row r="198" spans="20:56" x14ac:dyDescent="0.35">
      <c r="T198" s="28">
        <f t="shared" ca="1" si="111"/>
        <v>0.57188478324448355</v>
      </c>
      <c r="U198" s="28">
        <f t="shared" ca="1" si="111"/>
        <v>0.91294778574715907</v>
      </c>
      <c r="V198" s="28">
        <f ca="1">IF(Riskregister!$E$5="",0,COUNTIF(BF$4:BF$53,"&lt;"&amp;T198)*IF(U198&lt;0.5,Riskregister!$K$5+(Riskregister!$L$5-Riskregister!$K$5)*SQRT(U198/2),Riskregister!$L$5-(Riskregister!$L$5-Riskregister!$K$5)*SQRT((1-U198)/2)))</f>
        <v>0</v>
      </c>
      <c r="W198" s="28">
        <f t="shared" ca="1" si="112"/>
        <v>0.65880498188136638</v>
      </c>
      <c r="X198" s="28">
        <f t="shared" ca="1" si="112"/>
        <v>0.36252882951088916</v>
      </c>
      <c r="Y198" s="28">
        <f ca="1">IF(Riskregister!$E$6="",0,COUNTIF(BG$4:BG$53,"&lt;"&amp;W198)*IF(X198&lt;0.5,Riskregister!$K$6+(Riskregister!$L$6-Riskregister!$K$6)*SQRT(X198/2),Riskregister!$L$6-(Riskregister!$L$6-Riskregister!$K$6)*SQRT((1-X198)/2)))</f>
        <v>966352.85854992445</v>
      </c>
      <c r="Z198" s="28">
        <f t="shared" ca="1" si="113"/>
        <v>0.82728869981889652</v>
      </c>
      <c r="AA198" s="28">
        <f t="shared" ca="1" si="113"/>
        <v>0.97646480665898649</v>
      </c>
      <c r="AB198" s="28">
        <f ca="1">IF(Riskregister!$E$7="",0,COUNTIF(BH$4:BH$53,"&lt;"&amp;Z198)*IF(AA198&lt;0.5,Riskregister!$K$7+(Riskregister!$L$7-Riskregister!$K$7)*SQRT(AA198/2),Riskregister!$L$7-(Riskregister!$L$7-Riskregister!$K$7)*SQRT((1-AA198)/2)))</f>
        <v>362032.50611197681</v>
      </c>
      <c r="AC198" s="28">
        <f t="shared" ca="1" si="114"/>
        <v>0.24883360508880992</v>
      </c>
      <c r="AD198" s="28">
        <f t="shared" ca="1" si="114"/>
        <v>0.73131744371480401</v>
      </c>
      <c r="AE198" s="28">
        <f ca="1">IF(Riskregister!$E$8="",0,COUNTIF(BI$4:BI$53,"&lt;"&amp;AC198)*IF(AD198&lt;0.5,Riskregister!$K$8+(Riskregister!$L$8-Riskregister!$K$8)*SQRT(AD198/2),Riskregister!$L$8-(Riskregister!$L$8-Riskregister!$K$8)*SQRT((1-AD198)/2)))</f>
        <v>0</v>
      </c>
      <c r="AF198" s="28">
        <f t="shared" ca="1" si="115"/>
        <v>0.88654087830706318</v>
      </c>
      <c r="AG198" s="28">
        <f t="shared" ca="1" si="115"/>
        <v>8.3562598630513296E-3</v>
      </c>
      <c r="AH198" s="28">
        <f>IF(Riskregister!$E$9="",0,COUNTIF(BJ$4:BJ$53,"&lt;"&amp;AF198)*IF(AG198&lt;0.5,Riskregister!$K$9+(Riskregister!$L$9-Riskregister!$K$9)*SQRT(AG198/2),Riskregister!$L$9-(Riskregister!$L$9-Riskregister!$K$9)*SQRT((1-AG198)/2)))</f>
        <v>0</v>
      </c>
      <c r="AI198" s="28">
        <f t="shared" ca="1" si="116"/>
        <v>0.66193934323143044</v>
      </c>
      <c r="AJ198" s="28">
        <f t="shared" ca="1" si="116"/>
        <v>0.61079320435267048</v>
      </c>
      <c r="AK198" s="28">
        <f>IF(Riskregister!$E$10="",0,COUNTIF(BK$4:BK$53,"&lt;"&amp;AI198)*IF(AJ198&lt;0.5,Riskregister!$K$10+(Riskregister!$L$10-Riskregister!$K$10)*SQRT(AJ198/2),Riskregister!$L$10-(Riskregister!$L$10-Riskregister!$K$10)*SQRT((1-AJ198)/2)))</f>
        <v>0</v>
      </c>
      <c r="AL198" s="28">
        <f t="shared" ca="1" si="117"/>
        <v>0.67569992522437983</v>
      </c>
      <c r="AM198" s="28">
        <f t="shared" ca="1" si="117"/>
        <v>0.98604020444654306</v>
      </c>
      <c r="AN198" s="28">
        <f>IF(Riskregister!$E$11="",0,COUNTIF(BL$4:BL$53,"&lt;"&amp;AL198)*IF(AM198&lt;0.5,Riskregister!$K$11+(Riskregister!$L$11-Riskregister!$K$11)*SQRT(AM198/2),Riskregister!$L$11-(Riskregister!$L$11-Riskregister!$K$11)*SQRT((1-AM198)/2)))</f>
        <v>0</v>
      </c>
      <c r="AO198" s="28">
        <f t="shared" ca="1" si="118"/>
        <v>0.78177680397762694</v>
      </c>
      <c r="AP198" s="28">
        <f t="shared" ca="1" si="118"/>
        <v>0.97140863188767146</v>
      </c>
      <c r="AQ198" s="28">
        <f>IF(Riskregister!$E$12="",0,COUNTIF(BM$4:BM$53,"&lt;"&amp;AO198)*IF(AP198&lt;0.5,Riskregister!$K$12+(Riskregister!$L$12-Riskregister!$K$12)*SQRT(AP198/2),Riskregister!$L$12-(Riskregister!$L$12-Riskregister!$K$12)*SQRT((1-AP198)/2)))</f>
        <v>0</v>
      </c>
      <c r="AR198" s="28">
        <f t="shared" ca="1" si="119"/>
        <v>0.6384827569430318</v>
      </c>
      <c r="AS198" s="28">
        <f t="shared" ca="1" si="119"/>
        <v>4.2545585486043147E-2</v>
      </c>
      <c r="AT198" s="28">
        <f>IF(Riskregister!$E$13="",0,COUNTIF(BN$4:BN$53,"&lt;"&amp;AR198)*IF(AS198&lt;0.5,Riskregister!$K$13+(Riskregister!$L$13-Riskregister!$K$13)*SQRT(AS198/2),Riskregister!$L$13-(Riskregister!$L$13-Riskregister!$K$13)*SQRT((1-AS198)/2)))</f>
        <v>0</v>
      </c>
      <c r="AU198" s="28">
        <f t="shared" ca="1" si="120"/>
        <v>0.23274157335779333</v>
      </c>
      <c r="AV198" s="28">
        <f t="shared" ca="1" si="120"/>
        <v>0.98285232243360843</v>
      </c>
      <c r="AW198" s="28">
        <f>IF(Riskregister!$E$14="",0,COUNTIF(BO$4:BO$53,"&lt;"&amp;AU198)*IF(AV198&lt;0.5,Riskregister!$K$14+(Riskregister!$L$14-Riskregister!$K$14)*SQRT(AV198/2),Riskregister!$L$14-(Riskregister!$L$14-Riskregister!$K$14)*SQRT((1-AV198)/2)))</f>
        <v>0</v>
      </c>
      <c r="AX198" s="28">
        <f t="shared" ca="1" si="121"/>
        <v>0.59396006903100584</v>
      </c>
      <c r="AY198" s="28">
        <f t="shared" ca="1" si="121"/>
        <v>0.4432167898420738</v>
      </c>
      <c r="AZ198" s="28">
        <f>IF(Riskregister!$E$15="",0,COUNTIF(BP$4:BP$53,"&lt;"&amp;AX198)*IF(AY198&lt;0.5,Riskregister!$K$15+(Riskregister!$L$15-Riskregister!$K$15)*SQRT(AY198/2),Riskregister!$L$15-(Riskregister!$L$15-Riskregister!$K$15)*SQRT((1-AY198)/2)))</f>
        <v>0</v>
      </c>
      <c r="BA198" s="28">
        <f t="shared" ca="1" si="122"/>
        <v>0.56571922626379734</v>
      </c>
      <c r="BB198" s="28">
        <f t="shared" ca="1" si="122"/>
        <v>0.59168908559702771</v>
      </c>
      <c r="BC198" s="28">
        <f>IF(Riskregister!$E$16="",0,COUNTIF(BQ$4:BQ$53,"&lt;"&amp;BA198)*IF(BB198&lt;0.5,Riskregister!$K$16+(Riskregister!$L$16-Riskregister!$K$16)*SQRT(BB198/2),Riskregister!$L$16-(Riskregister!$L$16-Riskregister!$K$16)*SQRT((1-BB198)/2)))</f>
        <v>0</v>
      </c>
      <c r="BD198" s="28">
        <f t="shared" ca="1" si="123"/>
        <v>1328385.3646619013</v>
      </c>
    </row>
    <row r="199" spans="20:56" x14ac:dyDescent="0.35">
      <c r="T199" s="28">
        <f t="shared" ca="1" si="111"/>
        <v>0.26661252650555067</v>
      </c>
      <c r="U199" s="28">
        <f t="shared" ca="1" si="111"/>
        <v>0.46921887383903926</v>
      </c>
      <c r="V199" s="28">
        <f ca="1">IF(Riskregister!$E$5="",0,COUNTIF(BF$4:BF$53,"&lt;"&amp;T199)*IF(U199&lt;0.5,Riskregister!$K$5+(Riskregister!$L$5-Riskregister!$K$5)*SQRT(U199/2),Riskregister!$L$5-(Riskregister!$L$5-Riskregister!$K$5)*SQRT((1-U199)/2)))</f>
        <v>0</v>
      </c>
      <c r="W199" s="28">
        <f t="shared" ca="1" si="112"/>
        <v>0.92355655049935748</v>
      </c>
      <c r="X199" s="28">
        <f t="shared" ca="1" si="112"/>
        <v>0.74611176077844776</v>
      </c>
      <c r="Y199" s="28">
        <f ca="1">IF(Riskregister!$E$6="",0,COUNTIF(BG$4:BG$53,"&lt;"&amp;W199)*IF(X199&lt;0.5,Riskregister!$K$6+(Riskregister!$L$6-Riskregister!$K$6)*SQRT(X199/2),Riskregister!$L$6-(Riskregister!$L$6-Riskregister!$K$6)*SQRT((1-X199)/2)))</f>
        <v>2717348.1414835677</v>
      </c>
      <c r="Z199" s="28">
        <f t="shared" ca="1" si="113"/>
        <v>0.27619096917502828</v>
      </c>
      <c r="AA199" s="28">
        <f t="shared" ca="1" si="113"/>
        <v>0.51338796949492138</v>
      </c>
      <c r="AB199" s="28">
        <f ca="1">IF(Riskregister!$E$7="",0,COUNTIF(BH$4:BH$53,"&lt;"&amp;Z199)*IF(AA199&lt;0.5,Riskregister!$K$7+(Riskregister!$L$7-Riskregister!$K$7)*SQRT(AA199/2),Riskregister!$L$7-(Riskregister!$L$7-Riskregister!$K$7)*SQRT((1-AA199)/2)))</f>
        <v>0</v>
      </c>
      <c r="AC199" s="28">
        <f t="shared" ca="1" si="114"/>
        <v>0.68737764932589751</v>
      </c>
      <c r="AD199" s="28">
        <f t="shared" ca="1" si="114"/>
        <v>0.5924767817564871</v>
      </c>
      <c r="AE199" s="28">
        <f ca="1">IF(Riskregister!$E$8="",0,COUNTIF(BI$4:BI$53,"&lt;"&amp;AC199)*IF(AD199&lt;0.5,Riskregister!$K$8+(Riskregister!$L$8-Riskregister!$K$8)*SQRT(AD199/2),Riskregister!$L$8-(Riskregister!$L$8-Riskregister!$K$8)*SQRT((1-AD199)/2)))</f>
        <v>0</v>
      </c>
      <c r="AF199" s="28">
        <f t="shared" ca="1" si="115"/>
        <v>0.67292902734928606</v>
      </c>
      <c r="AG199" s="28">
        <f t="shared" ca="1" si="115"/>
        <v>0.15173233308336564</v>
      </c>
      <c r="AH199" s="28">
        <f>IF(Riskregister!$E$9="",0,COUNTIF(BJ$4:BJ$53,"&lt;"&amp;AF199)*IF(AG199&lt;0.5,Riskregister!$K$9+(Riskregister!$L$9-Riskregister!$K$9)*SQRT(AG199/2),Riskregister!$L$9-(Riskregister!$L$9-Riskregister!$K$9)*SQRT((1-AG199)/2)))</f>
        <v>0</v>
      </c>
      <c r="AI199" s="28">
        <f t="shared" ca="1" si="116"/>
        <v>0.41041229895315845</v>
      </c>
      <c r="AJ199" s="28">
        <f t="shared" ca="1" si="116"/>
        <v>0.21719556633348824</v>
      </c>
      <c r="AK199" s="28">
        <f>IF(Riskregister!$E$10="",0,COUNTIF(BK$4:BK$53,"&lt;"&amp;AI199)*IF(AJ199&lt;0.5,Riskregister!$K$10+(Riskregister!$L$10-Riskregister!$K$10)*SQRT(AJ199/2),Riskregister!$L$10-(Riskregister!$L$10-Riskregister!$K$10)*SQRT((1-AJ199)/2)))</f>
        <v>0</v>
      </c>
      <c r="AL199" s="28">
        <f t="shared" ca="1" si="117"/>
        <v>0.13663498801660701</v>
      </c>
      <c r="AM199" s="28">
        <f t="shared" ca="1" si="117"/>
        <v>0.9834029164337813</v>
      </c>
      <c r="AN199" s="28">
        <f>IF(Riskregister!$E$11="",0,COUNTIF(BL$4:BL$53,"&lt;"&amp;AL199)*IF(AM199&lt;0.5,Riskregister!$K$11+(Riskregister!$L$11-Riskregister!$K$11)*SQRT(AM199/2),Riskregister!$L$11-(Riskregister!$L$11-Riskregister!$K$11)*SQRT((1-AM199)/2)))</f>
        <v>0</v>
      </c>
      <c r="AO199" s="28">
        <f t="shared" ca="1" si="118"/>
        <v>0.4439895315065594</v>
      </c>
      <c r="AP199" s="28">
        <f t="shared" ca="1" si="118"/>
        <v>0.56666972389608739</v>
      </c>
      <c r="AQ199" s="28">
        <f>IF(Riskregister!$E$12="",0,COUNTIF(BM$4:BM$53,"&lt;"&amp;AO199)*IF(AP199&lt;0.5,Riskregister!$K$12+(Riskregister!$L$12-Riskregister!$K$12)*SQRT(AP199/2),Riskregister!$L$12-(Riskregister!$L$12-Riskregister!$K$12)*SQRT((1-AP199)/2)))</f>
        <v>0</v>
      </c>
      <c r="AR199" s="28">
        <f t="shared" ca="1" si="119"/>
        <v>0.75356445848195419</v>
      </c>
      <c r="AS199" s="28">
        <f t="shared" ca="1" si="119"/>
        <v>0.20835283907893931</v>
      </c>
      <c r="AT199" s="28">
        <f>IF(Riskregister!$E$13="",0,COUNTIF(BN$4:BN$53,"&lt;"&amp;AR199)*IF(AS199&lt;0.5,Riskregister!$K$13+(Riskregister!$L$13-Riskregister!$K$13)*SQRT(AS199/2),Riskregister!$L$13-(Riskregister!$L$13-Riskregister!$K$13)*SQRT((1-AS199)/2)))</f>
        <v>0</v>
      </c>
      <c r="AU199" s="28">
        <f t="shared" ca="1" si="120"/>
        <v>0.57313184216665336</v>
      </c>
      <c r="AV199" s="28">
        <f t="shared" ca="1" si="120"/>
        <v>0.4796600820001734</v>
      </c>
      <c r="AW199" s="28">
        <f>IF(Riskregister!$E$14="",0,COUNTIF(BO$4:BO$53,"&lt;"&amp;AU199)*IF(AV199&lt;0.5,Riskregister!$K$14+(Riskregister!$L$14-Riskregister!$K$14)*SQRT(AV199/2),Riskregister!$L$14-(Riskregister!$L$14-Riskregister!$K$14)*SQRT((1-AV199)/2)))</f>
        <v>0</v>
      </c>
      <c r="AX199" s="28">
        <f t="shared" ca="1" si="121"/>
        <v>0.7655102101614577</v>
      </c>
      <c r="AY199" s="28">
        <f t="shared" ca="1" si="121"/>
        <v>4.5544551834742153E-2</v>
      </c>
      <c r="AZ199" s="28">
        <f>IF(Riskregister!$E$15="",0,COUNTIF(BP$4:BP$53,"&lt;"&amp;AX199)*IF(AY199&lt;0.5,Riskregister!$K$15+(Riskregister!$L$15-Riskregister!$K$15)*SQRT(AY199/2),Riskregister!$L$15-(Riskregister!$L$15-Riskregister!$K$15)*SQRT((1-AY199)/2)))</f>
        <v>0</v>
      </c>
      <c r="BA199" s="28">
        <f t="shared" ca="1" si="122"/>
        <v>0.32362245991547489</v>
      </c>
      <c r="BB199" s="28">
        <f t="shared" ca="1" si="122"/>
        <v>0.97639661166745195</v>
      </c>
      <c r="BC199" s="28">
        <f>IF(Riskregister!$E$16="",0,COUNTIF(BQ$4:BQ$53,"&lt;"&amp;BA199)*IF(BB199&lt;0.5,Riskregister!$K$16+(Riskregister!$L$16-Riskregister!$K$16)*SQRT(BB199/2),Riskregister!$L$16-(Riskregister!$L$16-Riskregister!$K$16)*SQRT((1-BB199)/2)))</f>
        <v>0</v>
      </c>
      <c r="BD199" s="28">
        <f t="shared" ca="1" si="123"/>
        <v>2717348.1414835677</v>
      </c>
    </row>
    <row r="200" spans="20:56" x14ac:dyDescent="0.35">
      <c r="T200" s="28">
        <f t="shared" ca="1" si="111"/>
        <v>0.99675408014423539</v>
      </c>
      <c r="U200" s="28">
        <f t="shared" ca="1" si="111"/>
        <v>7.2667212974747208E-2</v>
      </c>
      <c r="V200" s="28">
        <f ca="1">IF(Riskregister!$E$5="",0,COUNTIF(BF$4:BF$53,"&lt;"&amp;T200)*IF(U200&lt;0.5,Riskregister!$K$5+(Riskregister!$L$5-Riskregister!$K$5)*SQRT(U200/2),Riskregister!$L$5-(Riskregister!$L$5-Riskregister!$K$5)*SQRT((1-U200)/2)))</f>
        <v>707328.57949174324</v>
      </c>
      <c r="W200" s="28">
        <f t="shared" ca="1" si="112"/>
        <v>0.64405719459622446</v>
      </c>
      <c r="X200" s="28">
        <f t="shared" ca="1" si="112"/>
        <v>0.29607994795021397</v>
      </c>
      <c r="Y200" s="28">
        <f ca="1">IF(Riskregister!$E$6="",0,COUNTIF(BG$4:BG$53,"&lt;"&amp;W200)*IF(X200&lt;0.5,Riskregister!$K$6+(Riskregister!$L$6-Riskregister!$K$6)*SQRT(X200/2),Riskregister!$L$6-(Riskregister!$L$6-Riskregister!$K$6)*SQRT((1-X200)/2)))</f>
        <v>892567.33656688337</v>
      </c>
      <c r="Z200" s="28">
        <f t="shared" ca="1" si="113"/>
        <v>0.89229147660563024</v>
      </c>
      <c r="AA200" s="28">
        <f t="shared" ca="1" si="113"/>
        <v>0.32619879484191805</v>
      </c>
      <c r="AB200" s="28">
        <f ca="1">IF(Riskregister!$E$7="",0,COUNTIF(BH$4:BH$53,"&lt;"&amp;Z200)*IF(AA200&lt;0.5,Riskregister!$K$7+(Riskregister!$L$7-Riskregister!$K$7)*SQRT(AA200/2),Riskregister!$L$7-(Riskregister!$L$7-Riskregister!$K$7)*SQRT((1-AA200)/2)))</f>
        <v>191349.48243296641</v>
      </c>
      <c r="AC200" s="28">
        <f t="shared" ca="1" si="114"/>
        <v>0.39436721371722749</v>
      </c>
      <c r="AD200" s="28">
        <f t="shared" ca="1" si="114"/>
        <v>0.42999090975923415</v>
      </c>
      <c r="AE200" s="28">
        <f ca="1">IF(Riskregister!$E$8="",0,COUNTIF(BI$4:BI$53,"&lt;"&amp;AC200)*IF(AD200&lt;0.5,Riskregister!$K$8+(Riskregister!$L$8-Riskregister!$K$8)*SQRT(AD200/2),Riskregister!$L$8-(Riskregister!$L$8-Riskregister!$K$8)*SQRT((1-AD200)/2)))</f>
        <v>0</v>
      </c>
      <c r="AF200" s="28">
        <f t="shared" ca="1" si="115"/>
        <v>0.79533744367542203</v>
      </c>
      <c r="AG200" s="28">
        <f t="shared" ca="1" si="115"/>
        <v>0.40677363599043004</v>
      </c>
      <c r="AH200" s="28">
        <f>IF(Riskregister!$E$9="",0,COUNTIF(BJ$4:BJ$53,"&lt;"&amp;AF200)*IF(AG200&lt;0.5,Riskregister!$K$9+(Riskregister!$L$9-Riskregister!$K$9)*SQRT(AG200/2),Riskregister!$L$9-(Riskregister!$L$9-Riskregister!$K$9)*SQRT((1-AG200)/2)))</f>
        <v>0</v>
      </c>
      <c r="AI200" s="28">
        <f t="shared" ca="1" si="116"/>
        <v>0.70737072366281195</v>
      </c>
      <c r="AJ200" s="28">
        <f t="shared" ca="1" si="116"/>
        <v>0.59363357548932127</v>
      </c>
      <c r="AK200" s="28">
        <f>IF(Riskregister!$E$10="",0,COUNTIF(BK$4:BK$53,"&lt;"&amp;AI200)*IF(AJ200&lt;0.5,Riskregister!$K$10+(Riskregister!$L$10-Riskregister!$K$10)*SQRT(AJ200/2),Riskregister!$L$10-(Riskregister!$L$10-Riskregister!$K$10)*SQRT((1-AJ200)/2)))</f>
        <v>0</v>
      </c>
      <c r="AL200" s="28">
        <f t="shared" ca="1" si="117"/>
        <v>4.9986312186265702E-2</v>
      </c>
      <c r="AM200" s="28">
        <f t="shared" ca="1" si="117"/>
        <v>0.49625018964593592</v>
      </c>
      <c r="AN200" s="28">
        <f>IF(Riskregister!$E$11="",0,COUNTIF(BL$4:BL$53,"&lt;"&amp;AL200)*IF(AM200&lt;0.5,Riskregister!$K$11+(Riskregister!$L$11-Riskregister!$K$11)*SQRT(AM200/2),Riskregister!$L$11-(Riskregister!$L$11-Riskregister!$K$11)*SQRT((1-AM200)/2)))</f>
        <v>0</v>
      </c>
      <c r="AO200" s="28">
        <f t="shared" ca="1" si="118"/>
        <v>0.60620211597552331</v>
      </c>
      <c r="AP200" s="28">
        <f t="shared" ca="1" si="118"/>
        <v>0.13095121098673956</v>
      </c>
      <c r="AQ200" s="28">
        <f>IF(Riskregister!$E$12="",0,COUNTIF(BM$4:BM$53,"&lt;"&amp;AO200)*IF(AP200&lt;0.5,Riskregister!$K$12+(Riskregister!$L$12-Riskregister!$K$12)*SQRT(AP200/2),Riskregister!$L$12-(Riskregister!$L$12-Riskregister!$K$12)*SQRT((1-AP200)/2)))</f>
        <v>0</v>
      </c>
      <c r="AR200" s="28">
        <f t="shared" ca="1" si="119"/>
        <v>6.8935933466363064E-3</v>
      </c>
      <c r="AS200" s="28">
        <f t="shared" ca="1" si="119"/>
        <v>0.55228531888510712</v>
      </c>
      <c r="AT200" s="28">
        <f>IF(Riskregister!$E$13="",0,COUNTIF(BN$4:BN$53,"&lt;"&amp;AR200)*IF(AS200&lt;0.5,Riskregister!$K$13+(Riskregister!$L$13-Riskregister!$K$13)*SQRT(AS200/2),Riskregister!$L$13-(Riskregister!$L$13-Riskregister!$K$13)*SQRT((1-AS200)/2)))</f>
        <v>0</v>
      </c>
      <c r="AU200" s="28">
        <f t="shared" ca="1" si="120"/>
        <v>0.22145185981190518</v>
      </c>
      <c r="AV200" s="28">
        <f t="shared" ca="1" si="120"/>
        <v>8.8015669580997047E-2</v>
      </c>
      <c r="AW200" s="28">
        <f>IF(Riskregister!$E$14="",0,COUNTIF(BO$4:BO$53,"&lt;"&amp;AU200)*IF(AV200&lt;0.5,Riskregister!$K$14+(Riskregister!$L$14-Riskregister!$K$14)*SQRT(AV200/2),Riskregister!$L$14-(Riskregister!$L$14-Riskregister!$K$14)*SQRT((1-AV200)/2)))</f>
        <v>0</v>
      </c>
      <c r="AX200" s="28">
        <f t="shared" ca="1" si="121"/>
        <v>0.40802106547567218</v>
      </c>
      <c r="AY200" s="28">
        <f t="shared" ca="1" si="121"/>
        <v>1.1794014787074092E-2</v>
      </c>
      <c r="AZ200" s="28">
        <f>IF(Riskregister!$E$15="",0,COUNTIF(BP$4:BP$53,"&lt;"&amp;AX200)*IF(AY200&lt;0.5,Riskregister!$K$15+(Riskregister!$L$15-Riskregister!$K$15)*SQRT(AY200/2),Riskregister!$L$15-(Riskregister!$L$15-Riskregister!$K$15)*SQRT((1-AY200)/2)))</f>
        <v>0</v>
      </c>
      <c r="BA200" s="28">
        <f t="shared" ca="1" si="122"/>
        <v>0.51668563880860663</v>
      </c>
      <c r="BB200" s="28">
        <f t="shared" ca="1" si="122"/>
        <v>0.84157177244661074</v>
      </c>
      <c r="BC200" s="28">
        <f>IF(Riskregister!$E$16="",0,COUNTIF(BQ$4:BQ$53,"&lt;"&amp;BA200)*IF(BB200&lt;0.5,Riskregister!$K$16+(Riskregister!$L$16-Riskregister!$K$16)*SQRT(BB200/2),Riskregister!$L$16-(Riskregister!$L$16-Riskregister!$K$16)*SQRT((1-BB200)/2)))</f>
        <v>0</v>
      </c>
      <c r="BD200" s="28">
        <f t="shared" ca="1" si="123"/>
        <v>1791245.3984915928</v>
      </c>
    </row>
    <row r="201" spans="20:56" x14ac:dyDescent="0.35">
      <c r="T201" s="28">
        <f t="shared" ca="1" si="111"/>
        <v>0.97513416754600557</v>
      </c>
      <c r="U201" s="28">
        <f t="shared" ca="1" si="111"/>
        <v>0.68995951901389641</v>
      </c>
      <c r="V201" s="28">
        <f ca="1">IF(Riskregister!$E$5="",0,COUNTIF(BF$4:BF$53,"&lt;"&amp;T201)*IF(U201&lt;0.5,Riskregister!$K$5+(Riskregister!$L$5-Riskregister!$K$5)*SQRT(U201/2),Riskregister!$L$5-(Riskregister!$L$5-Riskregister!$K$5)*SQRT((1-U201)/2)))</f>
        <v>845646.51151798724</v>
      </c>
      <c r="W201" s="28">
        <f t="shared" ca="1" si="112"/>
        <v>0.88189550213551893</v>
      </c>
      <c r="X201" s="28">
        <f t="shared" ca="1" si="112"/>
        <v>0.96579704590253312</v>
      </c>
      <c r="Y201" s="28">
        <f ca="1">IF(Riskregister!$E$6="",0,COUNTIF(BG$4:BG$53,"&lt;"&amp;W201)*IF(X201&lt;0.5,Riskregister!$K$6+(Riskregister!$L$6-Riskregister!$K$6)*SQRT(X201/2),Riskregister!$L$6-(Riskregister!$L$6-Riskregister!$K$6)*SQRT((1-X201)/2)))</f>
        <v>1764609.2915217418</v>
      </c>
      <c r="Z201" s="28">
        <f t="shared" ca="1" si="113"/>
        <v>0.15614620618800301</v>
      </c>
      <c r="AA201" s="28">
        <f t="shared" ca="1" si="113"/>
        <v>0.20547181298001505</v>
      </c>
      <c r="AB201" s="28">
        <f ca="1">IF(Riskregister!$E$7="",0,COUNTIF(BH$4:BH$53,"&lt;"&amp;Z201)*IF(AA201&lt;0.5,Riskregister!$K$7+(Riskregister!$L$7-Riskregister!$K$7)*SQRT(AA201/2),Riskregister!$L$7-(Riskregister!$L$7-Riskregister!$K$7)*SQRT((1-AA201)/2)))</f>
        <v>0</v>
      </c>
      <c r="AC201" s="28">
        <f t="shared" ca="1" si="114"/>
        <v>5.7332028971925464E-2</v>
      </c>
      <c r="AD201" s="28">
        <f t="shared" ca="1" si="114"/>
        <v>0.58828035597093475</v>
      </c>
      <c r="AE201" s="28">
        <f ca="1">IF(Riskregister!$E$8="",0,COUNTIF(BI$4:BI$53,"&lt;"&amp;AC201)*IF(AD201&lt;0.5,Riskregister!$K$8+(Riskregister!$L$8-Riskregister!$K$8)*SQRT(AD201/2),Riskregister!$L$8-(Riskregister!$L$8-Riskregister!$K$8)*SQRT((1-AD201)/2)))</f>
        <v>0</v>
      </c>
      <c r="AF201" s="28">
        <f t="shared" ca="1" si="115"/>
        <v>0.63560279881599724</v>
      </c>
      <c r="AG201" s="28">
        <f t="shared" ca="1" si="115"/>
        <v>0.92938212136161757</v>
      </c>
      <c r="AH201" s="28">
        <f>IF(Riskregister!$E$9="",0,COUNTIF(BJ$4:BJ$53,"&lt;"&amp;AF201)*IF(AG201&lt;0.5,Riskregister!$K$9+(Riskregister!$L$9-Riskregister!$K$9)*SQRT(AG201/2),Riskregister!$L$9-(Riskregister!$L$9-Riskregister!$K$9)*SQRT((1-AG201)/2)))</f>
        <v>0</v>
      </c>
      <c r="AI201" s="28">
        <f t="shared" ca="1" si="116"/>
        <v>0.12846901253772591</v>
      </c>
      <c r="AJ201" s="28">
        <f t="shared" ca="1" si="116"/>
        <v>9.6728133884919409E-2</v>
      </c>
      <c r="AK201" s="28">
        <f>IF(Riskregister!$E$10="",0,COUNTIF(BK$4:BK$53,"&lt;"&amp;AI201)*IF(AJ201&lt;0.5,Riskregister!$K$10+(Riskregister!$L$10-Riskregister!$K$10)*SQRT(AJ201/2),Riskregister!$L$10-(Riskregister!$L$10-Riskregister!$K$10)*SQRT((1-AJ201)/2)))</f>
        <v>0</v>
      </c>
      <c r="AL201" s="28">
        <f t="shared" ca="1" si="117"/>
        <v>0.75883639072042386</v>
      </c>
      <c r="AM201" s="28">
        <f t="shared" ca="1" si="117"/>
        <v>8.0198973969368925E-2</v>
      </c>
      <c r="AN201" s="28">
        <f>IF(Riskregister!$E$11="",0,COUNTIF(BL$4:BL$53,"&lt;"&amp;AL201)*IF(AM201&lt;0.5,Riskregister!$K$11+(Riskregister!$L$11-Riskregister!$K$11)*SQRT(AM201/2),Riskregister!$L$11-(Riskregister!$L$11-Riskregister!$K$11)*SQRT((1-AM201)/2)))</f>
        <v>0</v>
      </c>
      <c r="AO201" s="28">
        <f t="shared" ca="1" si="118"/>
        <v>0.87476652135000621</v>
      </c>
      <c r="AP201" s="28">
        <f t="shared" ca="1" si="118"/>
        <v>0.40898649732475023</v>
      </c>
      <c r="AQ201" s="28">
        <f>IF(Riskregister!$E$12="",0,COUNTIF(BM$4:BM$53,"&lt;"&amp;AO201)*IF(AP201&lt;0.5,Riskregister!$K$12+(Riskregister!$L$12-Riskregister!$K$12)*SQRT(AP201/2),Riskregister!$L$12-(Riskregister!$L$12-Riskregister!$K$12)*SQRT((1-AP201)/2)))</f>
        <v>0</v>
      </c>
      <c r="AR201" s="28">
        <f t="shared" ca="1" si="119"/>
        <v>0.36800337102624325</v>
      </c>
      <c r="AS201" s="28">
        <f t="shared" ca="1" si="119"/>
        <v>0.30178137424099249</v>
      </c>
      <c r="AT201" s="28">
        <f>IF(Riskregister!$E$13="",0,COUNTIF(BN$4:BN$53,"&lt;"&amp;AR201)*IF(AS201&lt;0.5,Riskregister!$K$13+(Riskregister!$L$13-Riskregister!$K$13)*SQRT(AS201/2),Riskregister!$L$13-(Riskregister!$L$13-Riskregister!$K$13)*SQRT((1-AS201)/2)))</f>
        <v>0</v>
      </c>
      <c r="AU201" s="28">
        <f t="shared" ca="1" si="120"/>
        <v>0.99362309239045077</v>
      </c>
      <c r="AV201" s="28">
        <f t="shared" ca="1" si="120"/>
        <v>0.35087722703231283</v>
      </c>
      <c r="AW201" s="28">
        <f>IF(Riskregister!$E$14="",0,COUNTIF(BO$4:BO$53,"&lt;"&amp;AU201)*IF(AV201&lt;0.5,Riskregister!$K$14+(Riskregister!$L$14-Riskregister!$K$14)*SQRT(AV201/2),Riskregister!$L$14-(Riskregister!$L$14-Riskregister!$K$14)*SQRT((1-AV201)/2)))</f>
        <v>0</v>
      </c>
      <c r="AX201" s="28">
        <f t="shared" ca="1" si="121"/>
        <v>0.81689329325610827</v>
      </c>
      <c r="AY201" s="28">
        <f t="shared" ca="1" si="121"/>
        <v>0.76375001563295086</v>
      </c>
      <c r="AZ201" s="28">
        <f>IF(Riskregister!$E$15="",0,COUNTIF(BP$4:BP$53,"&lt;"&amp;AX201)*IF(AY201&lt;0.5,Riskregister!$K$15+(Riskregister!$L$15-Riskregister!$K$15)*SQRT(AY201/2),Riskregister!$L$15-(Riskregister!$L$15-Riskregister!$K$15)*SQRT((1-AY201)/2)))</f>
        <v>0</v>
      </c>
      <c r="BA201" s="28">
        <f t="shared" ca="1" si="122"/>
        <v>9.2177164965765446E-2</v>
      </c>
      <c r="BB201" s="28">
        <f t="shared" ca="1" si="122"/>
        <v>0.41944751403500358</v>
      </c>
      <c r="BC201" s="28">
        <f>IF(Riskregister!$E$16="",0,COUNTIF(BQ$4:BQ$53,"&lt;"&amp;BA201)*IF(BB201&lt;0.5,Riskregister!$K$16+(Riskregister!$L$16-Riskregister!$K$16)*SQRT(BB201/2),Riskregister!$L$16-(Riskregister!$L$16-Riskregister!$K$16)*SQRT((1-BB201)/2)))</f>
        <v>0</v>
      </c>
      <c r="BD201" s="28">
        <f t="shared" ca="1" si="123"/>
        <v>2610255.8030397291</v>
      </c>
    </row>
    <row r="202" spans="20:56" x14ac:dyDescent="0.35">
      <c r="T202" s="28">
        <f t="shared" ca="1" si="111"/>
        <v>0.7411479586863633</v>
      </c>
      <c r="U202" s="28">
        <f t="shared" ca="1" si="111"/>
        <v>0.21039022289498666</v>
      </c>
      <c r="V202" s="28">
        <f ca="1">IF(Riskregister!$E$5="",0,COUNTIF(BF$4:BF$53,"&lt;"&amp;T202)*IF(U202&lt;0.5,Riskregister!$K$5+(Riskregister!$L$5-Riskregister!$K$5)*SQRT(U202/2),Riskregister!$L$5-(Riskregister!$L$5-Riskregister!$K$5)*SQRT((1-U202)/2)))</f>
        <v>295952.08141070616</v>
      </c>
      <c r="W202" s="28">
        <f t="shared" ca="1" si="112"/>
        <v>0.32633570205617901</v>
      </c>
      <c r="X202" s="28">
        <f t="shared" ca="1" si="112"/>
        <v>0.14383543025992351</v>
      </c>
      <c r="Y202" s="28">
        <f ca="1">IF(Riskregister!$E$6="",0,COUNTIF(BG$4:BG$53,"&lt;"&amp;W202)*IF(X202&lt;0.5,Riskregister!$K$6+(Riskregister!$L$6-Riskregister!$K$6)*SQRT(X202/2),Riskregister!$L$6-(Riskregister!$L$6-Riskregister!$K$6)*SQRT((1-X202)/2)))</f>
        <v>0</v>
      </c>
      <c r="Z202" s="28">
        <f t="shared" ca="1" si="113"/>
        <v>4.1204913244215935E-2</v>
      </c>
      <c r="AA202" s="28">
        <f t="shared" ca="1" si="113"/>
        <v>0.8893407972847257</v>
      </c>
      <c r="AB202" s="28">
        <f ca="1">IF(Riskregister!$E$7="",0,COUNTIF(BH$4:BH$53,"&lt;"&amp;Z202)*IF(AA202&lt;0.5,Riskregister!$K$7+(Riskregister!$L$7-Riskregister!$K$7)*SQRT(AA202/2),Riskregister!$L$7-(Riskregister!$L$7-Riskregister!$K$7)*SQRT((1-AA202)/2)))</f>
        <v>0</v>
      </c>
      <c r="AC202" s="28">
        <f t="shared" ca="1" si="114"/>
        <v>0.68934684875222141</v>
      </c>
      <c r="AD202" s="28">
        <f t="shared" ca="1" si="114"/>
        <v>0.44242996959155023</v>
      </c>
      <c r="AE202" s="28">
        <f ca="1">IF(Riskregister!$E$8="",0,COUNTIF(BI$4:BI$53,"&lt;"&amp;AC202)*IF(AD202&lt;0.5,Riskregister!$K$8+(Riskregister!$L$8-Riskregister!$K$8)*SQRT(AD202/2),Riskregister!$L$8-(Riskregister!$L$8-Riskregister!$K$8)*SQRT((1-AD202)/2)))</f>
        <v>0</v>
      </c>
      <c r="AF202" s="28">
        <f t="shared" ca="1" si="115"/>
        <v>0.16832060575965335</v>
      </c>
      <c r="AG202" s="28">
        <f t="shared" ca="1" si="115"/>
        <v>0.12566174337418823</v>
      </c>
      <c r="AH202" s="28">
        <f>IF(Riskregister!$E$9="",0,COUNTIF(BJ$4:BJ$53,"&lt;"&amp;AF202)*IF(AG202&lt;0.5,Riskregister!$K$9+(Riskregister!$L$9-Riskregister!$K$9)*SQRT(AG202/2),Riskregister!$L$9-(Riskregister!$L$9-Riskregister!$K$9)*SQRT((1-AG202)/2)))</f>
        <v>0</v>
      </c>
      <c r="AI202" s="28">
        <f t="shared" ca="1" si="116"/>
        <v>0.53448176013307747</v>
      </c>
      <c r="AJ202" s="28">
        <f t="shared" ca="1" si="116"/>
        <v>0.97007331386166173</v>
      </c>
      <c r="AK202" s="28">
        <f>IF(Riskregister!$E$10="",0,COUNTIF(BK$4:BK$53,"&lt;"&amp;AI202)*IF(AJ202&lt;0.5,Riskregister!$K$10+(Riskregister!$L$10-Riskregister!$K$10)*SQRT(AJ202/2),Riskregister!$L$10-(Riskregister!$L$10-Riskregister!$K$10)*SQRT((1-AJ202)/2)))</f>
        <v>0</v>
      </c>
      <c r="AL202" s="28">
        <f t="shared" ca="1" si="117"/>
        <v>9.4200788861342311E-2</v>
      </c>
      <c r="AM202" s="28">
        <f t="shared" ca="1" si="117"/>
        <v>0.21782551962049068</v>
      </c>
      <c r="AN202" s="28">
        <f>IF(Riskregister!$E$11="",0,COUNTIF(BL$4:BL$53,"&lt;"&amp;AL202)*IF(AM202&lt;0.5,Riskregister!$K$11+(Riskregister!$L$11-Riskregister!$K$11)*SQRT(AM202/2),Riskregister!$L$11-(Riskregister!$L$11-Riskregister!$K$11)*SQRT((1-AM202)/2)))</f>
        <v>0</v>
      </c>
      <c r="AO202" s="28">
        <f t="shared" ca="1" si="118"/>
        <v>0.89600051603134812</v>
      </c>
      <c r="AP202" s="28">
        <f t="shared" ca="1" si="118"/>
        <v>0.32950661103629197</v>
      </c>
      <c r="AQ202" s="28">
        <f>IF(Riskregister!$E$12="",0,COUNTIF(BM$4:BM$53,"&lt;"&amp;AO202)*IF(AP202&lt;0.5,Riskregister!$K$12+(Riskregister!$L$12-Riskregister!$K$12)*SQRT(AP202/2),Riskregister!$L$12-(Riskregister!$L$12-Riskregister!$K$12)*SQRT((1-AP202)/2)))</f>
        <v>0</v>
      </c>
      <c r="AR202" s="28">
        <f t="shared" ca="1" si="119"/>
        <v>0.28655369830684052</v>
      </c>
      <c r="AS202" s="28">
        <f t="shared" ca="1" si="119"/>
        <v>0.46441341684522064</v>
      </c>
      <c r="AT202" s="28">
        <f>IF(Riskregister!$E$13="",0,COUNTIF(BN$4:BN$53,"&lt;"&amp;AR202)*IF(AS202&lt;0.5,Riskregister!$K$13+(Riskregister!$L$13-Riskregister!$K$13)*SQRT(AS202/2),Riskregister!$L$13-(Riskregister!$L$13-Riskregister!$K$13)*SQRT((1-AS202)/2)))</f>
        <v>0</v>
      </c>
      <c r="AU202" s="28">
        <f t="shared" ca="1" si="120"/>
        <v>0.73794641814559336</v>
      </c>
      <c r="AV202" s="28">
        <f t="shared" ca="1" si="120"/>
        <v>0.98493354569382241</v>
      </c>
      <c r="AW202" s="28">
        <f>IF(Riskregister!$E$14="",0,COUNTIF(BO$4:BO$53,"&lt;"&amp;AU202)*IF(AV202&lt;0.5,Riskregister!$K$14+(Riskregister!$L$14-Riskregister!$K$14)*SQRT(AV202/2),Riskregister!$L$14-(Riskregister!$L$14-Riskregister!$K$14)*SQRT((1-AV202)/2)))</f>
        <v>0</v>
      </c>
      <c r="AX202" s="28">
        <f t="shared" ca="1" si="121"/>
        <v>0.66771104384806823</v>
      </c>
      <c r="AY202" s="28">
        <f t="shared" ca="1" si="121"/>
        <v>0.80128444701274637</v>
      </c>
      <c r="AZ202" s="28">
        <f>IF(Riskregister!$E$15="",0,COUNTIF(BP$4:BP$53,"&lt;"&amp;AX202)*IF(AY202&lt;0.5,Riskregister!$K$15+(Riskregister!$L$15-Riskregister!$K$15)*SQRT(AY202/2),Riskregister!$L$15-(Riskregister!$L$15-Riskregister!$K$15)*SQRT((1-AY202)/2)))</f>
        <v>0</v>
      </c>
      <c r="BA202" s="28">
        <f t="shared" ca="1" si="122"/>
        <v>0.94635294298248096</v>
      </c>
      <c r="BB202" s="28">
        <f t="shared" ca="1" si="122"/>
        <v>0.3470724637690783</v>
      </c>
      <c r="BC202" s="28">
        <f>IF(Riskregister!$E$16="",0,COUNTIF(BQ$4:BQ$53,"&lt;"&amp;BA202)*IF(BB202&lt;0.5,Riskregister!$K$16+(Riskregister!$L$16-Riskregister!$K$16)*SQRT(BB202/2),Riskregister!$L$16-(Riskregister!$L$16-Riskregister!$K$16)*SQRT((1-BB202)/2)))</f>
        <v>0</v>
      </c>
      <c r="BD202" s="28">
        <f t="shared" ca="1" si="123"/>
        <v>295952.08141070616</v>
      </c>
    </row>
    <row r="203" spans="20:56" x14ac:dyDescent="0.35">
      <c r="T203" s="28">
        <f t="shared" ca="1" si="111"/>
        <v>0.70301892091044538</v>
      </c>
      <c r="U203" s="28">
        <f t="shared" ca="1" si="111"/>
        <v>0.21556301597698657</v>
      </c>
      <c r="V203" s="28">
        <f ca="1">IF(Riskregister!$E$5="",0,COUNTIF(BF$4:BF$53,"&lt;"&amp;T203)*IF(U203&lt;0.5,Riskregister!$K$5+(Riskregister!$L$5-Riskregister!$K$5)*SQRT(U203/2),Riskregister!$L$5-(Riskregister!$L$5-Riskregister!$K$5)*SQRT((1-U203)/2)))</f>
        <v>297735.42353704444</v>
      </c>
      <c r="W203" s="28">
        <f t="shared" ca="1" si="112"/>
        <v>0.7440607888685048</v>
      </c>
      <c r="X203" s="28">
        <f t="shared" ca="1" si="112"/>
        <v>0.64281988064881701</v>
      </c>
      <c r="Y203" s="28">
        <f ca="1">IF(Riskregister!$E$6="",0,COUNTIF(BG$4:BG$53,"&lt;"&amp;W203)*IF(X203&lt;0.5,Riskregister!$K$6+(Riskregister!$L$6-Riskregister!$K$6)*SQRT(X203/2),Riskregister!$L$6-(Riskregister!$L$6-Riskregister!$K$6)*SQRT((1-X203)/2)))</f>
        <v>1239321.4914637613</v>
      </c>
      <c r="Z203" s="28">
        <f t="shared" ca="1" si="113"/>
        <v>0.78242991974217857</v>
      </c>
      <c r="AA203" s="28">
        <f t="shared" ca="1" si="113"/>
        <v>0.25773947386220908</v>
      </c>
      <c r="AB203" s="28">
        <f ca="1">IF(Riskregister!$E$7="",0,COUNTIF(BH$4:BH$53,"&lt;"&amp;Z203)*IF(AA203&lt;0.5,Riskregister!$K$7+(Riskregister!$L$7-Riskregister!$K$7)*SQRT(AA203/2),Riskregister!$L$7-(Riskregister!$L$7-Riskregister!$K$7)*SQRT((1-AA203)/2)))</f>
        <v>175644.50952612417</v>
      </c>
      <c r="AC203" s="28">
        <f t="shared" ca="1" si="114"/>
        <v>0.81974419969543311</v>
      </c>
      <c r="AD203" s="28">
        <f t="shared" ca="1" si="114"/>
        <v>0.85939559418146982</v>
      </c>
      <c r="AE203" s="28">
        <f ca="1">IF(Riskregister!$E$8="",0,COUNTIF(BI$4:BI$53,"&lt;"&amp;AC203)*IF(AD203&lt;0.5,Riskregister!$K$8+(Riskregister!$L$8-Riskregister!$K$8)*SQRT(AD203/2),Riskregister!$L$8-(Riskregister!$L$8-Riskregister!$K$8)*SQRT((1-AD203)/2)))</f>
        <v>0</v>
      </c>
      <c r="AF203" s="28">
        <f t="shared" ca="1" si="115"/>
        <v>0.9630672159527055</v>
      </c>
      <c r="AG203" s="28">
        <f t="shared" ca="1" si="115"/>
        <v>0.16568089152334553</v>
      </c>
      <c r="AH203" s="28">
        <f>IF(Riskregister!$E$9="",0,COUNTIF(BJ$4:BJ$53,"&lt;"&amp;AF203)*IF(AG203&lt;0.5,Riskregister!$K$9+(Riskregister!$L$9-Riskregister!$K$9)*SQRT(AG203/2),Riskregister!$L$9-(Riskregister!$L$9-Riskregister!$K$9)*SQRT((1-AG203)/2)))</f>
        <v>0</v>
      </c>
      <c r="AI203" s="28">
        <f t="shared" ca="1" si="116"/>
        <v>0.41505673368578855</v>
      </c>
      <c r="AJ203" s="28">
        <f t="shared" ca="1" si="116"/>
        <v>0.98252380690633423</v>
      </c>
      <c r="AK203" s="28">
        <f>IF(Riskregister!$E$10="",0,COUNTIF(BK$4:BK$53,"&lt;"&amp;AI203)*IF(AJ203&lt;0.5,Riskregister!$K$10+(Riskregister!$L$10-Riskregister!$K$10)*SQRT(AJ203/2),Riskregister!$L$10-(Riskregister!$L$10-Riskregister!$K$10)*SQRT((1-AJ203)/2)))</f>
        <v>0</v>
      </c>
      <c r="AL203" s="28">
        <f t="shared" ca="1" si="117"/>
        <v>0.84076985233666712</v>
      </c>
      <c r="AM203" s="28">
        <f t="shared" ca="1" si="117"/>
        <v>0.85056115555129308</v>
      </c>
      <c r="AN203" s="28">
        <f>IF(Riskregister!$E$11="",0,COUNTIF(BL$4:BL$53,"&lt;"&amp;AL203)*IF(AM203&lt;0.5,Riskregister!$K$11+(Riskregister!$L$11-Riskregister!$K$11)*SQRT(AM203/2),Riskregister!$L$11-(Riskregister!$L$11-Riskregister!$K$11)*SQRT((1-AM203)/2)))</f>
        <v>0</v>
      </c>
      <c r="AO203" s="28">
        <f t="shared" ca="1" si="118"/>
        <v>0.95374141604845009</v>
      </c>
      <c r="AP203" s="28">
        <f t="shared" ca="1" si="118"/>
        <v>0.27552288979590067</v>
      </c>
      <c r="AQ203" s="28">
        <f>IF(Riskregister!$E$12="",0,COUNTIF(BM$4:BM$53,"&lt;"&amp;AO203)*IF(AP203&lt;0.5,Riskregister!$K$12+(Riskregister!$L$12-Riskregister!$K$12)*SQRT(AP203/2),Riskregister!$L$12-(Riskregister!$L$12-Riskregister!$K$12)*SQRT((1-AP203)/2)))</f>
        <v>0</v>
      </c>
      <c r="AR203" s="28">
        <f t="shared" ca="1" si="119"/>
        <v>0.57137798443354115</v>
      </c>
      <c r="AS203" s="28">
        <f t="shared" ca="1" si="119"/>
        <v>0.33094481338231041</v>
      </c>
      <c r="AT203" s="28">
        <f>IF(Riskregister!$E$13="",0,COUNTIF(BN$4:BN$53,"&lt;"&amp;AR203)*IF(AS203&lt;0.5,Riskregister!$K$13+(Riskregister!$L$13-Riskregister!$K$13)*SQRT(AS203/2),Riskregister!$L$13-(Riskregister!$L$13-Riskregister!$K$13)*SQRT((1-AS203)/2)))</f>
        <v>0</v>
      </c>
      <c r="AU203" s="28">
        <f t="shared" ca="1" si="120"/>
        <v>0.24019818560072281</v>
      </c>
      <c r="AV203" s="28">
        <f t="shared" ca="1" si="120"/>
        <v>0.83315801828514224</v>
      </c>
      <c r="AW203" s="28">
        <f>IF(Riskregister!$E$14="",0,COUNTIF(BO$4:BO$53,"&lt;"&amp;AU203)*IF(AV203&lt;0.5,Riskregister!$K$14+(Riskregister!$L$14-Riskregister!$K$14)*SQRT(AV203/2),Riskregister!$L$14-(Riskregister!$L$14-Riskregister!$K$14)*SQRT((1-AV203)/2)))</f>
        <v>0</v>
      </c>
      <c r="AX203" s="28">
        <f t="shared" ca="1" si="121"/>
        <v>0.92284239447316352</v>
      </c>
      <c r="AY203" s="28">
        <f t="shared" ca="1" si="121"/>
        <v>0.11200506078670536</v>
      </c>
      <c r="AZ203" s="28">
        <f>IF(Riskregister!$E$15="",0,COUNTIF(BP$4:BP$53,"&lt;"&amp;AX203)*IF(AY203&lt;0.5,Riskregister!$K$15+(Riskregister!$L$15-Riskregister!$K$15)*SQRT(AY203/2),Riskregister!$L$15-(Riskregister!$L$15-Riskregister!$K$15)*SQRT((1-AY203)/2)))</f>
        <v>0</v>
      </c>
      <c r="BA203" s="28">
        <f t="shared" ca="1" si="122"/>
        <v>0.48723063843601533</v>
      </c>
      <c r="BB203" s="28">
        <f t="shared" ca="1" si="122"/>
        <v>0.11232265663388774</v>
      </c>
      <c r="BC203" s="28">
        <f>IF(Riskregister!$E$16="",0,COUNTIF(BQ$4:BQ$53,"&lt;"&amp;BA203)*IF(BB203&lt;0.5,Riskregister!$K$16+(Riskregister!$L$16-Riskregister!$K$16)*SQRT(BB203/2),Riskregister!$L$16-(Riskregister!$L$16-Riskregister!$K$16)*SQRT((1-BB203)/2)))</f>
        <v>0</v>
      </c>
      <c r="BD203" s="28">
        <f t="shared" ca="1" si="123"/>
        <v>1712701.4245269299</v>
      </c>
    </row>
    <row r="204" spans="20:56" x14ac:dyDescent="0.35">
      <c r="T204" s="28">
        <f t="shared" ref="T204:U223" ca="1" si="124">RAND()</f>
        <v>0.50739012486954838</v>
      </c>
      <c r="U204" s="28">
        <f t="shared" ca="1" si="124"/>
        <v>0.70949059279448268</v>
      </c>
      <c r="V204" s="28">
        <f ca="1">IF(Riskregister!$E$5="",0,COUNTIF(BF$4:BF$53,"&lt;"&amp;T204)*IF(U204&lt;0.5,Riskregister!$K$5+(Riskregister!$L$5-Riskregister!$K$5)*SQRT(U204/2),Riskregister!$L$5-(Riskregister!$L$5-Riskregister!$K$5)*SQRT((1-U204)/2)))</f>
        <v>0</v>
      </c>
      <c r="W204" s="28">
        <f t="shared" ref="W204:X223" ca="1" si="125">RAND()</f>
        <v>8.9828426555643381E-2</v>
      </c>
      <c r="X204" s="28">
        <f t="shared" ca="1" si="125"/>
        <v>4.5096021101096562E-2</v>
      </c>
      <c r="Y204" s="28">
        <f ca="1">IF(Riskregister!$E$6="",0,COUNTIF(BG$4:BG$53,"&lt;"&amp;W204)*IF(X204&lt;0.5,Riskregister!$K$6+(Riskregister!$L$6-Riskregister!$K$6)*SQRT(X204/2),Riskregister!$L$6-(Riskregister!$L$6-Riskregister!$K$6)*SQRT((1-X204)/2)))</f>
        <v>0</v>
      </c>
      <c r="Z204" s="28">
        <f t="shared" ref="Z204:AA223" ca="1" si="126">RAND()</f>
        <v>0.48685695314292055</v>
      </c>
      <c r="AA204" s="28">
        <f t="shared" ca="1" si="126"/>
        <v>5.721934584702737E-2</v>
      </c>
      <c r="AB204" s="28">
        <f ca="1">IF(Riskregister!$E$7="",0,COUNTIF(BH$4:BH$53,"&lt;"&amp;Z204)*IF(AA204&lt;0.5,Riskregister!$K$7+(Riskregister!$L$7-Riskregister!$K$7)*SQRT(AA204/2),Riskregister!$L$7-(Riskregister!$L$7-Riskregister!$K$7)*SQRT((1-AA204)/2)))</f>
        <v>0</v>
      </c>
      <c r="AC204" s="28">
        <f t="shared" ref="AC204:AD223" ca="1" si="127">RAND()</f>
        <v>0.91164341121226278</v>
      </c>
      <c r="AD204" s="28">
        <f t="shared" ca="1" si="127"/>
        <v>0.14953348686954504</v>
      </c>
      <c r="AE204" s="28">
        <f ca="1">IF(Riskregister!$E$8="",0,COUNTIF(BI$4:BI$53,"&lt;"&amp;AC204)*IF(AD204&lt;0.5,Riskregister!$K$8+(Riskregister!$L$8-Riskregister!$K$8)*SQRT(AD204/2),Riskregister!$L$8-(Riskregister!$L$8-Riskregister!$K$8)*SQRT((1-AD204)/2)))</f>
        <v>0</v>
      </c>
      <c r="AF204" s="28">
        <f t="shared" ref="AF204:AG223" ca="1" si="128">RAND()</f>
        <v>2.0131132581727829E-2</v>
      </c>
      <c r="AG204" s="28">
        <f t="shared" ca="1" si="128"/>
        <v>0.40534655850709367</v>
      </c>
      <c r="AH204" s="28">
        <f>IF(Riskregister!$E$9="",0,COUNTIF(BJ$4:BJ$53,"&lt;"&amp;AF204)*IF(AG204&lt;0.5,Riskregister!$K$9+(Riskregister!$L$9-Riskregister!$K$9)*SQRT(AG204/2),Riskregister!$L$9-(Riskregister!$L$9-Riskregister!$K$9)*SQRT((1-AG204)/2)))</f>
        <v>0</v>
      </c>
      <c r="AI204" s="28">
        <f t="shared" ref="AI204:AJ223" ca="1" si="129">RAND()</f>
        <v>0.26161745012608739</v>
      </c>
      <c r="AJ204" s="28">
        <f t="shared" ca="1" si="129"/>
        <v>1.2912479417175549E-2</v>
      </c>
      <c r="AK204" s="28">
        <f>IF(Riskregister!$E$10="",0,COUNTIF(BK$4:BK$53,"&lt;"&amp;AI204)*IF(AJ204&lt;0.5,Riskregister!$K$10+(Riskregister!$L$10-Riskregister!$K$10)*SQRT(AJ204/2),Riskregister!$L$10-(Riskregister!$L$10-Riskregister!$K$10)*SQRT((1-AJ204)/2)))</f>
        <v>0</v>
      </c>
      <c r="AL204" s="28">
        <f t="shared" ref="AL204:AM223" ca="1" si="130">RAND()</f>
        <v>0.17231950155005626</v>
      </c>
      <c r="AM204" s="28">
        <f t="shared" ca="1" si="130"/>
        <v>0.73912698991238845</v>
      </c>
      <c r="AN204" s="28">
        <f>IF(Riskregister!$E$11="",0,COUNTIF(BL$4:BL$53,"&lt;"&amp;AL204)*IF(AM204&lt;0.5,Riskregister!$K$11+(Riskregister!$L$11-Riskregister!$K$11)*SQRT(AM204/2),Riskregister!$L$11-(Riskregister!$L$11-Riskregister!$K$11)*SQRT((1-AM204)/2)))</f>
        <v>0</v>
      </c>
      <c r="AO204" s="28">
        <f t="shared" ref="AO204:AP223" ca="1" si="131">RAND()</f>
        <v>0.48711387676564699</v>
      </c>
      <c r="AP204" s="28">
        <f t="shared" ca="1" si="131"/>
        <v>6.289413440833802E-2</v>
      </c>
      <c r="AQ204" s="28">
        <f>IF(Riskregister!$E$12="",0,COUNTIF(BM$4:BM$53,"&lt;"&amp;AO204)*IF(AP204&lt;0.5,Riskregister!$K$12+(Riskregister!$L$12-Riskregister!$K$12)*SQRT(AP204/2),Riskregister!$L$12-(Riskregister!$L$12-Riskregister!$K$12)*SQRT((1-AP204)/2)))</f>
        <v>0</v>
      </c>
      <c r="AR204" s="28">
        <f t="shared" ref="AR204:AS223" ca="1" si="132">RAND()</f>
        <v>0.21060054286497187</v>
      </c>
      <c r="AS204" s="28">
        <f t="shared" ca="1" si="132"/>
        <v>0.61034803174182028</v>
      </c>
      <c r="AT204" s="28">
        <f>IF(Riskregister!$E$13="",0,COUNTIF(BN$4:BN$53,"&lt;"&amp;AR204)*IF(AS204&lt;0.5,Riskregister!$K$13+(Riskregister!$L$13-Riskregister!$K$13)*SQRT(AS204/2),Riskregister!$L$13-(Riskregister!$L$13-Riskregister!$K$13)*SQRT((1-AS204)/2)))</f>
        <v>0</v>
      </c>
      <c r="AU204" s="28">
        <f t="shared" ref="AU204:AV223" ca="1" si="133">RAND()</f>
        <v>0.3511667125356791</v>
      </c>
      <c r="AV204" s="28">
        <f t="shared" ca="1" si="133"/>
        <v>0.13649177217456854</v>
      </c>
      <c r="AW204" s="28">
        <f>IF(Riskregister!$E$14="",0,COUNTIF(BO$4:BO$53,"&lt;"&amp;AU204)*IF(AV204&lt;0.5,Riskregister!$K$14+(Riskregister!$L$14-Riskregister!$K$14)*SQRT(AV204/2),Riskregister!$L$14-(Riskregister!$L$14-Riskregister!$K$14)*SQRT((1-AV204)/2)))</f>
        <v>0</v>
      </c>
      <c r="AX204" s="28">
        <f t="shared" ref="AX204:AY223" ca="1" si="134">RAND()</f>
        <v>0.93987594674124297</v>
      </c>
      <c r="AY204" s="28">
        <f t="shared" ca="1" si="134"/>
        <v>0.14772065807583579</v>
      </c>
      <c r="AZ204" s="28">
        <f>IF(Riskregister!$E$15="",0,COUNTIF(BP$4:BP$53,"&lt;"&amp;AX204)*IF(AY204&lt;0.5,Riskregister!$K$15+(Riskregister!$L$15-Riskregister!$K$15)*SQRT(AY204/2),Riskregister!$L$15-(Riskregister!$L$15-Riskregister!$K$15)*SQRT((1-AY204)/2)))</f>
        <v>0</v>
      </c>
      <c r="BA204" s="28">
        <f t="shared" ref="BA204:BB223" ca="1" si="135">RAND()</f>
        <v>0.72129787124052036</v>
      </c>
      <c r="BB204" s="28">
        <f t="shared" ca="1" si="135"/>
        <v>0.84760311199218752</v>
      </c>
      <c r="BC204" s="28">
        <f>IF(Riskregister!$E$16="",0,COUNTIF(BQ$4:BQ$53,"&lt;"&amp;BA204)*IF(BB204&lt;0.5,Riskregister!$K$16+(Riskregister!$L$16-Riskregister!$K$16)*SQRT(BB204/2),Riskregister!$L$16-(Riskregister!$L$16-Riskregister!$K$16)*SQRT((1-BB204)/2)))</f>
        <v>0</v>
      </c>
      <c r="BD204" s="28">
        <f t="shared" ca="1" si="123"/>
        <v>0</v>
      </c>
    </row>
    <row r="205" spans="20:56" x14ac:dyDescent="0.35">
      <c r="T205" s="28">
        <f t="shared" ca="1" si="124"/>
        <v>0.94844520221586726</v>
      </c>
      <c r="U205" s="28">
        <f t="shared" ca="1" si="124"/>
        <v>0.43667342145551336</v>
      </c>
      <c r="V205" s="28">
        <f ca="1">IF(Riskregister!$E$5="",0,COUNTIF(BF$4:BF$53,"&lt;"&amp;T205)*IF(U205&lt;0.5,Riskregister!$K$5+(Riskregister!$L$5-Riskregister!$K$5)*SQRT(U205/2),Riskregister!$L$5-(Riskregister!$L$5-Riskregister!$K$5)*SQRT((1-U205)/2)))</f>
        <v>720538.62568078446</v>
      </c>
      <c r="W205" s="28">
        <f t="shared" ca="1" si="125"/>
        <v>0.1438334760594373</v>
      </c>
      <c r="X205" s="28">
        <f t="shared" ca="1" si="125"/>
        <v>0.43167992955981216</v>
      </c>
      <c r="Y205" s="28">
        <f ca="1">IF(Riskregister!$E$6="",0,COUNTIF(BG$4:BG$53,"&lt;"&amp;W205)*IF(X205&lt;0.5,Riskregister!$K$6+(Riskregister!$L$6-Riskregister!$K$6)*SQRT(X205/2),Riskregister!$L$6-(Riskregister!$L$6-Riskregister!$K$6)*SQRT((1-X205)/2)))</f>
        <v>0</v>
      </c>
      <c r="Z205" s="28">
        <f t="shared" ca="1" si="126"/>
        <v>0.30959245425826754</v>
      </c>
      <c r="AA205" s="28">
        <f t="shared" ca="1" si="126"/>
        <v>0.52139474310820622</v>
      </c>
      <c r="AB205" s="28">
        <f ca="1">IF(Riskregister!$E$7="",0,COUNTIF(BH$4:BH$53,"&lt;"&amp;Z205)*IF(AA205&lt;0.5,Riskregister!$K$7+(Riskregister!$L$7-Riskregister!$K$7)*SQRT(AA205/2),Riskregister!$L$7-(Riskregister!$L$7-Riskregister!$K$7)*SQRT((1-AA205)/2)))</f>
        <v>0</v>
      </c>
      <c r="AC205" s="28">
        <f t="shared" ca="1" si="127"/>
        <v>0.44858193576477967</v>
      </c>
      <c r="AD205" s="28">
        <f t="shared" ca="1" si="127"/>
        <v>0.59408717392494481</v>
      </c>
      <c r="AE205" s="28">
        <f ca="1">IF(Riskregister!$E$8="",0,COUNTIF(BI$4:BI$53,"&lt;"&amp;AC205)*IF(AD205&lt;0.5,Riskregister!$K$8+(Riskregister!$L$8-Riskregister!$K$8)*SQRT(AD205/2),Riskregister!$L$8-(Riskregister!$L$8-Riskregister!$K$8)*SQRT((1-AD205)/2)))</f>
        <v>0</v>
      </c>
      <c r="AF205" s="28">
        <f t="shared" ca="1" si="128"/>
        <v>0.22464424484850465</v>
      </c>
      <c r="AG205" s="28">
        <f t="shared" ca="1" si="128"/>
        <v>0.98448688860440414</v>
      </c>
      <c r="AH205" s="28">
        <f>IF(Riskregister!$E$9="",0,COUNTIF(BJ$4:BJ$53,"&lt;"&amp;AF205)*IF(AG205&lt;0.5,Riskregister!$K$9+(Riskregister!$L$9-Riskregister!$K$9)*SQRT(AG205/2),Riskregister!$L$9-(Riskregister!$L$9-Riskregister!$K$9)*SQRT((1-AG205)/2)))</f>
        <v>0</v>
      </c>
      <c r="AI205" s="28">
        <f t="shared" ca="1" si="129"/>
        <v>0.46598999900431726</v>
      </c>
      <c r="AJ205" s="28">
        <f t="shared" ca="1" si="129"/>
        <v>0.54710026299387471</v>
      </c>
      <c r="AK205" s="28">
        <f>IF(Riskregister!$E$10="",0,COUNTIF(BK$4:BK$53,"&lt;"&amp;AI205)*IF(AJ205&lt;0.5,Riskregister!$K$10+(Riskregister!$L$10-Riskregister!$K$10)*SQRT(AJ205/2),Riskregister!$L$10-(Riskregister!$L$10-Riskregister!$K$10)*SQRT((1-AJ205)/2)))</f>
        <v>0</v>
      </c>
      <c r="AL205" s="28">
        <f t="shared" ca="1" si="130"/>
        <v>8.873475275383913E-2</v>
      </c>
      <c r="AM205" s="28">
        <f t="shared" ca="1" si="130"/>
        <v>0.47346622296901597</v>
      </c>
      <c r="AN205" s="28">
        <f>IF(Riskregister!$E$11="",0,COUNTIF(BL$4:BL$53,"&lt;"&amp;AL205)*IF(AM205&lt;0.5,Riskregister!$K$11+(Riskregister!$L$11-Riskregister!$K$11)*SQRT(AM205/2),Riskregister!$L$11-(Riskregister!$L$11-Riskregister!$K$11)*SQRT((1-AM205)/2)))</f>
        <v>0</v>
      </c>
      <c r="AO205" s="28">
        <f t="shared" ca="1" si="131"/>
        <v>0.32705288284044354</v>
      </c>
      <c r="AP205" s="28">
        <f t="shared" ca="1" si="131"/>
        <v>0.1047038516281491</v>
      </c>
      <c r="AQ205" s="28">
        <f>IF(Riskregister!$E$12="",0,COUNTIF(BM$4:BM$53,"&lt;"&amp;AO205)*IF(AP205&lt;0.5,Riskregister!$K$12+(Riskregister!$L$12-Riskregister!$K$12)*SQRT(AP205/2),Riskregister!$L$12-(Riskregister!$L$12-Riskregister!$K$12)*SQRT((1-AP205)/2)))</f>
        <v>0</v>
      </c>
      <c r="AR205" s="28">
        <f t="shared" ca="1" si="132"/>
        <v>0.86019598703359468</v>
      </c>
      <c r="AS205" s="28">
        <f t="shared" ca="1" si="132"/>
        <v>0.75117180986330678</v>
      </c>
      <c r="AT205" s="28">
        <f>IF(Riskregister!$E$13="",0,COUNTIF(BN$4:BN$53,"&lt;"&amp;AR205)*IF(AS205&lt;0.5,Riskregister!$K$13+(Riskregister!$L$13-Riskregister!$K$13)*SQRT(AS205/2),Riskregister!$L$13-(Riskregister!$L$13-Riskregister!$K$13)*SQRT((1-AS205)/2)))</f>
        <v>0</v>
      </c>
      <c r="AU205" s="28">
        <f t="shared" ca="1" si="133"/>
        <v>0.9416007158244456</v>
      </c>
      <c r="AV205" s="28">
        <f t="shared" ca="1" si="133"/>
        <v>0.89586536987937648</v>
      </c>
      <c r="AW205" s="28">
        <f>IF(Riskregister!$E$14="",0,COUNTIF(BO$4:BO$53,"&lt;"&amp;AU205)*IF(AV205&lt;0.5,Riskregister!$K$14+(Riskregister!$L$14-Riskregister!$K$14)*SQRT(AV205/2),Riskregister!$L$14-(Riskregister!$L$14-Riskregister!$K$14)*SQRT((1-AV205)/2)))</f>
        <v>0</v>
      </c>
      <c r="AX205" s="28">
        <f t="shared" ca="1" si="134"/>
        <v>0.96579955803120943</v>
      </c>
      <c r="AY205" s="28">
        <f t="shared" ca="1" si="134"/>
        <v>0.72009245316257109</v>
      </c>
      <c r="AZ205" s="28">
        <f>IF(Riskregister!$E$15="",0,COUNTIF(BP$4:BP$53,"&lt;"&amp;AX205)*IF(AY205&lt;0.5,Riskregister!$K$15+(Riskregister!$L$15-Riskregister!$K$15)*SQRT(AY205/2),Riskregister!$L$15-(Riskregister!$L$15-Riskregister!$K$15)*SQRT((1-AY205)/2)))</f>
        <v>0</v>
      </c>
      <c r="BA205" s="28">
        <f t="shared" ca="1" si="135"/>
        <v>0.5011857696368045</v>
      </c>
      <c r="BB205" s="28">
        <f t="shared" ca="1" si="135"/>
        <v>0.76206962742023887</v>
      </c>
      <c r="BC205" s="28">
        <f>IF(Riskregister!$E$16="",0,COUNTIF(BQ$4:BQ$53,"&lt;"&amp;BA205)*IF(BB205&lt;0.5,Riskregister!$K$16+(Riskregister!$L$16-Riskregister!$K$16)*SQRT(BB205/2),Riskregister!$L$16-(Riskregister!$L$16-Riskregister!$K$16)*SQRT((1-BB205)/2)))</f>
        <v>0</v>
      </c>
      <c r="BD205" s="28">
        <f t="shared" ca="1" si="123"/>
        <v>720538.62568078446</v>
      </c>
    </row>
    <row r="206" spans="20:56" x14ac:dyDescent="0.35">
      <c r="T206" s="28">
        <f t="shared" ca="1" si="124"/>
        <v>0.57133825384187575</v>
      </c>
      <c r="U206" s="28">
        <f t="shared" ca="1" si="124"/>
        <v>0.79760116052336472</v>
      </c>
      <c r="V206" s="28">
        <f ca="1">IF(Riskregister!$E$5="",0,COUNTIF(BF$4:BF$53,"&lt;"&amp;T206)*IF(U206&lt;0.5,Riskregister!$K$5+(Riskregister!$L$5-Riskregister!$K$5)*SQRT(U206/2),Riskregister!$L$5-(Riskregister!$L$5-Riskregister!$K$5)*SQRT((1-U206)/2)))</f>
        <v>0</v>
      </c>
      <c r="W206" s="28">
        <f t="shared" ca="1" si="125"/>
        <v>0.1312538390320207</v>
      </c>
      <c r="X206" s="28">
        <f t="shared" ca="1" si="125"/>
        <v>0.70048399803805406</v>
      </c>
      <c r="Y206" s="28">
        <f ca="1">IF(Riskregister!$E$6="",0,COUNTIF(BG$4:BG$53,"&lt;"&amp;W206)*IF(X206&lt;0.5,Riskregister!$K$6+(Riskregister!$L$6-Riskregister!$K$6)*SQRT(X206/2),Riskregister!$L$6-(Riskregister!$L$6-Riskregister!$K$6)*SQRT((1-X206)/2)))</f>
        <v>0</v>
      </c>
      <c r="Z206" s="28">
        <f t="shared" ca="1" si="126"/>
        <v>0.3451911111533702</v>
      </c>
      <c r="AA206" s="28">
        <f t="shared" ca="1" si="126"/>
        <v>0.36664855139070041</v>
      </c>
      <c r="AB206" s="28">
        <f ca="1">IF(Riskregister!$E$7="",0,COUNTIF(BH$4:BH$53,"&lt;"&amp;Z206)*IF(AA206&lt;0.5,Riskregister!$K$7+(Riskregister!$L$7-Riskregister!$K$7)*SQRT(AA206/2),Riskregister!$L$7-(Riskregister!$L$7-Riskregister!$K$7)*SQRT((1-AA206)/2)))</f>
        <v>0</v>
      </c>
      <c r="AC206" s="28">
        <f t="shared" ca="1" si="127"/>
        <v>0.46460094882236347</v>
      </c>
      <c r="AD206" s="28">
        <f t="shared" ca="1" si="127"/>
        <v>0.61388159704344458</v>
      </c>
      <c r="AE206" s="28">
        <f ca="1">IF(Riskregister!$E$8="",0,COUNTIF(BI$4:BI$53,"&lt;"&amp;AC206)*IF(AD206&lt;0.5,Riskregister!$K$8+(Riskregister!$L$8-Riskregister!$K$8)*SQRT(AD206/2),Riskregister!$L$8-(Riskregister!$L$8-Riskregister!$K$8)*SQRT((1-AD206)/2)))</f>
        <v>0</v>
      </c>
      <c r="AF206" s="28">
        <f t="shared" ca="1" si="128"/>
        <v>0.30348737171511897</v>
      </c>
      <c r="AG206" s="28">
        <f t="shared" ca="1" si="128"/>
        <v>0.40149843420635134</v>
      </c>
      <c r="AH206" s="28">
        <f>IF(Riskregister!$E$9="",0,COUNTIF(BJ$4:BJ$53,"&lt;"&amp;AF206)*IF(AG206&lt;0.5,Riskregister!$K$9+(Riskregister!$L$9-Riskregister!$K$9)*SQRT(AG206/2),Riskregister!$L$9-(Riskregister!$L$9-Riskregister!$K$9)*SQRT((1-AG206)/2)))</f>
        <v>0</v>
      </c>
      <c r="AI206" s="28">
        <f t="shared" ca="1" si="129"/>
        <v>0.77369623720154879</v>
      </c>
      <c r="AJ206" s="28">
        <f t="shared" ca="1" si="129"/>
        <v>0.17344574803512347</v>
      </c>
      <c r="AK206" s="28">
        <f>IF(Riskregister!$E$10="",0,COUNTIF(BK$4:BK$53,"&lt;"&amp;AI206)*IF(AJ206&lt;0.5,Riskregister!$K$10+(Riskregister!$L$10-Riskregister!$K$10)*SQRT(AJ206/2),Riskregister!$L$10-(Riskregister!$L$10-Riskregister!$K$10)*SQRT((1-AJ206)/2)))</f>
        <v>0</v>
      </c>
      <c r="AL206" s="28">
        <f t="shared" ca="1" si="130"/>
        <v>0.66291254956541934</v>
      </c>
      <c r="AM206" s="28">
        <f t="shared" ca="1" si="130"/>
        <v>0.55123046817681609</v>
      </c>
      <c r="AN206" s="28">
        <f>IF(Riskregister!$E$11="",0,COUNTIF(BL$4:BL$53,"&lt;"&amp;AL206)*IF(AM206&lt;0.5,Riskregister!$K$11+(Riskregister!$L$11-Riskregister!$K$11)*SQRT(AM206/2),Riskregister!$L$11-(Riskregister!$L$11-Riskregister!$K$11)*SQRT((1-AM206)/2)))</f>
        <v>0</v>
      </c>
      <c r="AO206" s="28">
        <f t="shared" ca="1" si="131"/>
        <v>0.23336085795391392</v>
      </c>
      <c r="AP206" s="28">
        <f t="shared" ca="1" si="131"/>
        <v>0.86188381435022343</v>
      </c>
      <c r="AQ206" s="28">
        <f>IF(Riskregister!$E$12="",0,COUNTIF(BM$4:BM$53,"&lt;"&amp;AO206)*IF(AP206&lt;0.5,Riskregister!$K$12+(Riskregister!$L$12-Riskregister!$K$12)*SQRT(AP206/2),Riskregister!$L$12-(Riskregister!$L$12-Riskregister!$K$12)*SQRT((1-AP206)/2)))</f>
        <v>0</v>
      </c>
      <c r="AR206" s="28">
        <f t="shared" ca="1" si="132"/>
        <v>0.57400511452190606</v>
      </c>
      <c r="AS206" s="28">
        <f t="shared" ca="1" si="132"/>
        <v>0.16845452526217264</v>
      </c>
      <c r="AT206" s="28">
        <f>IF(Riskregister!$E$13="",0,COUNTIF(BN$4:BN$53,"&lt;"&amp;AR206)*IF(AS206&lt;0.5,Riskregister!$K$13+(Riskregister!$L$13-Riskregister!$K$13)*SQRT(AS206/2),Riskregister!$L$13-(Riskregister!$L$13-Riskregister!$K$13)*SQRT((1-AS206)/2)))</f>
        <v>0</v>
      </c>
      <c r="AU206" s="28">
        <f t="shared" ca="1" si="133"/>
        <v>0.87870854667778664</v>
      </c>
      <c r="AV206" s="28">
        <f t="shared" ca="1" si="133"/>
        <v>0.37042159721156653</v>
      </c>
      <c r="AW206" s="28">
        <f>IF(Riskregister!$E$14="",0,COUNTIF(BO$4:BO$53,"&lt;"&amp;AU206)*IF(AV206&lt;0.5,Riskregister!$K$14+(Riskregister!$L$14-Riskregister!$K$14)*SQRT(AV206/2),Riskregister!$L$14-(Riskregister!$L$14-Riskregister!$K$14)*SQRT((1-AV206)/2)))</f>
        <v>0</v>
      </c>
      <c r="AX206" s="28">
        <f t="shared" ca="1" si="134"/>
        <v>0.78924786625719323</v>
      </c>
      <c r="AY206" s="28">
        <f t="shared" ca="1" si="134"/>
        <v>0.1177505609195092</v>
      </c>
      <c r="AZ206" s="28">
        <f>IF(Riskregister!$E$15="",0,COUNTIF(BP$4:BP$53,"&lt;"&amp;AX206)*IF(AY206&lt;0.5,Riskregister!$K$15+(Riskregister!$L$15-Riskregister!$K$15)*SQRT(AY206/2),Riskregister!$L$15-(Riskregister!$L$15-Riskregister!$K$15)*SQRT((1-AY206)/2)))</f>
        <v>0</v>
      </c>
      <c r="BA206" s="28">
        <f t="shared" ca="1" si="135"/>
        <v>0.40283415265798572</v>
      </c>
      <c r="BB206" s="28">
        <f t="shared" ca="1" si="135"/>
        <v>0.5819664091229555</v>
      </c>
      <c r="BC206" s="28">
        <f>IF(Riskregister!$E$16="",0,COUNTIF(BQ$4:BQ$53,"&lt;"&amp;BA206)*IF(BB206&lt;0.5,Riskregister!$K$16+(Riskregister!$L$16-Riskregister!$K$16)*SQRT(BB206/2),Riskregister!$L$16-(Riskregister!$L$16-Riskregister!$K$16)*SQRT((1-BB206)/2)))</f>
        <v>0</v>
      </c>
      <c r="BD206" s="28">
        <f t="shared" ca="1" si="123"/>
        <v>0</v>
      </c>
    </row>
    <row r="207" spans="20:56" x14ac:dyDescent="0.35">
      <c r="T207" s="28">
        <f t="shared" ca="1" si="124"/>
        <v>3.7905945426870757E-2</v>
      </c>
      <c r="U207" s="28">
        <f t="shared" ca="1" si="124"/>
        <v>0.36268718947599154</v>
      </c>
      <c r="V207" s="28">
        <f ca="1">IF(Riskregister!$E$5="",0,COUNTIF(BF$4:BF$53,"&lt;"&amp;T207)*IF(U207&lt;0.5,Riskregister!$K$5+(Riskregister!$L$5-Riskregister!$K$5)*SQRT(U207/2),Riskregister!$L$5-(Riskregister!$L$5-Riskregister!$K$5)*SQRT((1-U207)/2)))</f>
        <v>0</v>
      </c>
      <c r="W207" s="28">
        <f t="shared" ca="1" si="125"/>
        <v>4.5357697616555837E-2</v>
      </c>
      <c r="X207" s="28">
        <f t="shared" ca="1" si="125"/>
        <v>0.21237438638817718</v>
      </c>
      <c r="Y207" s="28">
        <f ca="1">IF(Riskregister!$E$6="",0,COUNTIF(BG$4:BG$53,"&lt;"&amp;W207)*IF(X207&lt;0.5,Riskregister!$K$6+(Riskregister!$L$6-Riskregister!$K$6)*SQRT(X207/2),Riskregister!$L$6-(Riskregister!$L$6-Riskregister!$K$6)*SQRT((1-X207)/2)))</f>
        <v>0</v>
      </c>
      <c r="Z207" s="28">
        <f t="shared" ca="1" si="126"/>
        <v>0.81049923589291106</v>
      </c>
      <c r="AA207" s="28">
        <f t="shared" ca="1" si="126"/>
        <v>0.74985585352943163</v>
      </c>
      <c r="AB207" s="28">
        <f ca="1">IF(Riskregister!$E$7="",0,COUNTIF(BH$4:BH$53,"&lt;"&amp;Z207)*IF(AA207&lt;0.5,Riskregister!$K$7+(Riskregister!$L$7-Riskregister!$K$7)*SQRT(AA207/2),Riskregister!$L$7-(Riskregister!$L$7-Riskregister!$K$7)*SQRT((1-AA207)/2)))</f>
        <v>276220.64400182758</v>
      </c>
      <c r="AC207" s="28">
        <f t="shared" ca="1" si="127"/>
        <v>1.5731413899255697E-2</v>
      </c>
      <c r="AD207" s="28">
        <f t="shared" ca="1" si="127"/>
        <v>0.16688992035336991</v>
      </c>
      <c r="AE207" s="28">
        <f ca="1">IF(Riskregister!$E$8="",0,COUNTIF(BI$4:BI$53,"&lt;"&amp;AC207)*IF(AD207&lt;0.5,Riskregister!$K$8+(Riskregister!$L$8-Riskregister!$K$8)*SQRT(AD207/2),Riskregister!$L$8-(Riskregister!$L$8-Riskregister!$K$8)*SQRT((1-AD207)/2)))</f>
        <v>0</v>
      </c>
      <c r="AF207" s="28">
        <f t="shared" ca="1" si="128"/>
        <v>0.7957194997421394</v>
      </c>
      <c r="AG207" s="28">
        <f t="shared" ca="1" si="128"/>
        <v>0.44359565781283905</v>
      </c>
      <c r="AH207" s="28">
        <f>IF(Riskregister!$E$9="",0,COUNTIF(BJ$4:BJ$53,"&lt;"&amp;AF207)*IF(AG207&lt;0.5,Riskregister!$K$9+(Riskregister!$L$9-Riskregister!$K$9)*SQRT(AG207/2),Riskregister!$L$9-(Riskregister!$L$9-Riskregister!$K$9)*SQRT((1-AG207)/2)))</f>
        <v>0</v>
      </c>
      <c r="AI207" s="28">
        <f t="shared" ca="1" si="129"/>
        <v>0.65553656590083464</v>
      </c>
      <c r="AJ207" s="28">
        <f t="shared" ca="1" si="129"/>
        <v>0.13264443402045456</v>
      </c>
      <c r="AK207" s="28">
        <f>IF(Riskregister!$E$10="",0,COUNTIF(BK$4:BK$53,"&lt;"&amp;AI207)*IF(AJ207&lt;0.5,Riskregister!$K$10+(Riskregister!$L$10-Riskregister!$K$10)*SQRT(AJ207/2),Riskregister!$L$10-(Riskregister!$L$10-Riskregister!$K$10)*SQRT((1-AJ207)/2)))</f>
        <v>0</v>
      </c>
      <c r="AL207" s="28">
        <f t="shared" ca="1" si="130"/>
        <v>0.30535724794385111</v>
      </c>
      <c r="AM207" s="28">
        <f t="shared" ca="1" si="130"/>
        <v>0.15588843159126908</v>
      </c>
      <c r="AN207" s="28">
        <f>IF(Riskregister!$E$11="",0,COUNTIF(BL$4:BL$53,"&lt;"&amp;AL207)*IF(AM207&lt;0.5,Riskregister!$K$11+(Riskregister!$L$11-Riskregister!$K$11)*SQRT(AM207/2),Riskregister!$L$11-(Riskregister!$L$11-Riskregister!$K$11)*SQRT((1-AM207)/2)))</f>
        <v>0</v>
      </c>
      <c r="AO207" s="28">
        <f t="shared" ca="1" si="131"/>
        <v>8.6625673198103326E-2</v>
      </c>
      <c r="AP207" s="28">
        <f t="shared" ca="1" si="131"/>
        <v>7.5572292049148615E-3</v>
      </c>
      <c r="AQ207" s="28">
        <f>IF(Riskregister!$E$12="",0,COUNTIF(BM$4:BM$53,"&lt;"&amp;AO207)*IF(AP207&lt;0.5,Riskregister!$K$12+(Riskregister!$L$12-Riskregister!$K$12)*SQRT(AP207/2),Riskregister!$L$12-(Riskregister!$L$12-Riskregister!$K$12)*SQRT((1-AP207)/2)))</f>
        <v>0</v>
      </c>
      <c r="AR207" s="28">
        <f t="shared" ca="1" si="132"/>
        <v>6.1165418391363358E-2</v>
      </c>
      <c r="AS207" s="28">
        <f t="shared" ca="1" si="132"/>
        <v>0.80764918326776991</v>
      </c>
      <c r="AT207" s="28">
        <f>IF(Riskregister!$E$13="",0,COUNTIF(BN$4:BN$53,"&lt;"&amp;AR207)*IF(AS207&lt;0.5,Riskregister!$K$13+(Riskregister!$L$13-Riskregister!$K$13)*SQRT(AS207/2),Riskregister!$L$13-(Riskregister!$L$13-Riskregister!$K$13)*SQRT((1-AS207)/2)))</f>
        <v>0</v>
      </c>
      <c r="AU207" s="28">
        <f t="shared" ca="1" si="133"/>
        <v>0.9901989088736467</v>
      </c>
      <c r="AV207" s="28">
        <f t="shared" ca="1" si="133"/>
        <v>0.52041354903907722</v>
      </c>
      <c r="AW207" s="28">
        <f>IF(Riskregister!$E$14="",0,COUNTIF(BO$4:BO$53,"&lt;"&amp;AU207)*IF(AV207&lt;0.5,Riskregister!$K$14+(Riskregister!$L$14-Riskregister!$K$14)*SQRT(AV207/2),Riskregister!$L$14-(Riskregister!$L$14-Riskregister!$K$14)*SQRT((1-AV207)/2)))</f>
        <v>0</v>
      </c>
      <c r="AX207" s="28">
        <f t="shared" ca="1" si="134"/>
        <v>0.68748692895977326</v>
      </c>
      <c r="AY207" s="28">
        <f t="shared" ca="1" si="134"/>
        <v>0.49395403570980967</v>
      </c>
      <c r="AZ207" s="28">
        <f>IF(Riskregister!$E$15="",0,COUNTIF(BP$4:BP$53,"&lt;"&amp;AX207)*IF(AY207&lt;0.5,Riskregister!$K$15+(Riskregister!$L$15-Riskregister!$K$15)*SQRT(AY207/2),Riskregister!$L$15-(Riskregister!$L$15-Riskregister!$K$15)*SQRT((1-AY207)/2)))</f>
        <v>0</v>
      </c>
      <c r="BA207" s="28">
        <f t="shared" ca="1" si="135"/>
        <v>0.17828646589527664</v>
      </c>
      <c r="BB207" s="28">
        <f t="shared" ca="1" si="135"/>
        <v>0.57952964740896806</v>
      </c>
      <c r="BC207" s="28">
        <f>IF(Riskregister!$E$16="",0,COUNTIF(BQ$4:BQ$53,"&lt;"&amp;BA207)*IF(BB207&lt;0.5,Riskregister!$K$16+(Riskregister!$L$16-Riskregister!$K$16)*SQRT(BB207/2),Riskregister!$L$16-(Riskregister!$L$16-Riskregister!$K$16)*SQRT((1-BB207)/2)))</f>
        <v>0</v>
      </c>
      <c r="BD207" s="28">
        <f t="shared" ca="1" si="123"/>
        <v>276220.64400182758</v>
      </c>
    </row>
    <row r="208" spans="20:56" x14ac:dyDescent="0.35">
      <c r="T208" s="28">
        <f t="shared" ca="1" si="124"/>
        <v>0.47726407027748596</v>
      </c>
      <c r="U208" s="28">
        <f t="shared" ca="1" si="124"/>
        <v>0.56860062584168691</v>
      </c>
      <c r="V208" s="28">
        <f ca="1">IF(Riskregister!$E$5="",0,COUNTIF(BF$4:BF$53,"&lt;"&amp;T208)*IF(U208&lt;0.5,Riskregister!$K$5+(Riskregister!$L$5-Riskregister!$K$5)*SQRT(U208/2),Riskregister!$L$5-(Riskregister!$L$5-Riskregister!$K$5)*SQRT((1-U208)/2)))</f>
        <v>0</v>
      </c>
      <c r="W208" s="28">
        <f t="shared" ca="1" si="125"/>
        <v>0.67249218269727118</v>
      </c>
      <c r="X208" s="28">
        <f t="shared" ca="1" si="125"/>
        <v>0.43781858250039385</v>
      </c>
      <c r="Y208" s="28">
        <f ca="1">IF(Riskregister!$E$6="",0,COUNTIF(BG$4:BG$53,"&lt;"&amp;W208)*IF(X208&lt;0.5,Riskregister!$K$6+(Riskregister!$L$6-Riskregister!$K$6)*SQRT(X208/2),Riskregister!$L$6-(Riskregister!$L$6-Riskregister!$K$6)*SQRT((1-X208)/2)))</f>
        <v>1042179.3773600955</v>
      </c>
      <c r="Z208" s="28">
        <f t="shared" ca="1" si="126"/>
        <v>0.33105651053665464</v>
      </c>
      <c r="AA208" s="28">
        <f t="shared" ca="1" si="126"/>
        <v>0.42766897678726346</v>
      </c>
      <c r="AB208" s="28">
        <f ca="1">IF(Riskregister!$E$7="",0,COUNTIF(BH$4:BH$53,"&lt;"&amp;Z208)*IF(AA208&lt;0.5,Riskregister!$K$7+(Riskregister!$L$7-Riskregister!$K$7)*SQRT(AA208/2),Riskregister!$L$7-(Riskregister!$L$7-Riskregister!$K$7)*SQRT((1-AA208)/2)))</f>
        <v>0</v>
      </c>
      <c r="AC208" s="28">
        <f t="shared" ca="1" si="127"/>
        <v>0.728491854527894</v>
      </c>
      <c r="AD208" s="28">
        <f t="shared" ca="1" si="127"/>
        <v>0.40611218913861491</v>
      </c>
      <c r="AE208" s="28">
        <f ca="1">IF(Riskregister!$E$8="",0,COUNTIF(BI$4:BI$53,"&lt;"&amp;AC208)*IF(AD208&lt;0.5,Riskregister!$K$8+(Riskregister!$L$8-Riskregister!$K$8)*SQRT(AD208/2),Riskregister!$L$8-(Riskregister!$L$8-Riskregister!$K$8)*SQRT((1-AD208)/2)))</f>
        <v>0</v>
      </c>
      <c r="AF208" s="28">
        <f t="shared" ca="1" si="128"/>
        <v>0.86065520288546227</v>
      </c>
      <c r="AG208" s="28">
        <f t="shared" ca="1" si="128"/>
        <v>0.87406349427873842</v>
      </c>
      <c r="AH208" s="28">
        <f>IF(Riskregister!$E$9="",0,COUNTIF(BJ$4:BJ$53,"&lt;"&amp;AF208)*IF(AG208&lt;0.5,Riskregister!$K$9+(Riskregister!$L$9-Riskregister!$K$9)*SQRT(AG208/2),Riskregister!$L$9-(Riskregister!$L$9-Riskregister!$K$9)*SQRT((1-AG208)/2)))</f>
        <v>0</v>
      </c>
      <c r="AI208" s="28">
        <f t="shared" ca="1" si="129"/>
        <v>0.70322165096575329</v>
      </c>
      <c r="AJ208" s="28">
        <f t="shared" ca="1" si="129"/>
        <v>0.36859342134347717</v>
      </c>
      <c r="AK208" s="28">
        <f>IF(Riskregister!$E$10="",0,COUNTIF(BK$4:BK$53,"&lt;"&amp;AI208)*IF(AJ208&lt;0.5,Riskregister!$K$10+(Riskregister!$L$10-Riskregister!$K$10)*SQRT(AJ208/2),Riskregister!$L$10-(Riskregister!$L$10-Riskregister!$K$10)*SQRT((1-AJ208)/2)))</f>
        <v>0</v>
      </c>
      <c r="AL208" s="28">
        <f t="shared" ca="1" si="130"/>
        <v>0.92598686701514987</v>
      </c>
      <c r="AM208" s="28">
        <f t="shared" ca="1" si="130"/>
        <v>0.29946067945222143</v>
      </c>
      <c r="AN208" s="28">
        <f>IF(Riskregister!$E$11="",0,COUNTIF(BL$4:BL$53,"&lt;"&amp;AL208)*IF(AM208&lt;0.5,Riskregister!$K$11+(Riskregister!$L$11-Riskregister!$K$11)*SQRT(AM208/2),Riskregister!$L$11-(Riskregister!$L$11-Riskregister!$K$11)*SQRT((1-AM208)/2)))</f>
        <v>0</v>
      </c>
      <c r="AO208" s="28">
        <f t="shared" ca="1" si="131"/>
        <v>0.9622171960480902</v>
      </c>
      <c r="AP208" s="28">
        <f t="shared" ca="1" si="131"/>
        <v>0.43287740697996224</v>
      </c>
      <c r="AQ208" s="28">
        <f>IF(Riskregister!$E$12="",0,COUNTIF(BM$4:BM$53,"&lt;"&amp;AO208)*IF(AP208&lt;0.5,Riskregister!$K$12+(Riskregister!$L$12-Riskregister!$K$12)*SQRT(AP208/2),Riskregister!$L$12-(Riskregister!$L$12-Riskregister!$K$12)*SQRT((1-AP208)/2)))</f>
        <v>0</v>
      </c>
      <c r="AR208" s="28">
        <f t="shared" ca="1" si="132"/>
        <v>0.86750620763277309</v>
      </c>
      <c r="AS208" s="28">
        <f t="shared" ca="1" si="132"/>
        <v>0.75480721443082821</v>
      </c>
      <c r="AT208" s="28">
        <f>IF(Riskregister!$E$13="",0,COUNTIF(BN$4:BN$53,"&lt;"&amp;AR208)*IF(AS208&lt;0.5,Riskregister!$K$13+(Riskregister!$L$13-Riskregister!$K$13)*SQRT(AS208/2),Riskregister!$L$13-(Riskregister!$L$13-Riskregister!$K$13)*SQRT((1-AS208)/2)))</f>
        <v>0</v>
      </c>
      <c r="AU208" s="28">
        <f t="shared" ca="1" si="133"/>
        <v>0.20203830951595625</v>
      </c>
      <c r="AV208" s="28">
        <f t="shared" ca="1" si="133"/>
        <v>0.64485405790955108</v>
      </c>
      <c r="AW208" s="28">
        <f>IF(Riskregister!$E$14="",0,COUNTIF(BO$4:BO$53,"&lt;"&amp;AU208)*IF(AV208&lt;0.5,Riskregister!$K$14+(Riskregister!$L$14-Riskregister!$K$14)*SQRT(AV208/2),Riskregister!$L$14-(Riskregister!$L$14-Riskregister!$K$14)*SQRT((1-AV208)/2)))</f>
        <v>0</v>
      </c>
      <c r="AX208" s="28">
        <f t="shared" ca="1" si="134"/>
        <v>0.51038523254078749</v>
      </c>
      <c r="AY208" s="28">
        <f t="shared" ca="1" si="134"/>
        <v>0.2575037242003303</v>
      </c>
      <c r="AZ208" s="28">
        <f>IF(Riskregister!$E$15="",0,COUNTIF(BP$4:BP$53,"&lt;"&amp;AX208)*IF(AY208&lt;0.5,Riskregister!$K$15+(Riskregister!$L$15-Riskregister!$K$15)*SQRT(AY208/2),Riskregister!$L$15-(Riskregister!$L$15-Riskregister!$K$15)*SQRT((1-AY208)/2)))</f>
        <v>0</v>
      </c>
      <c r="BA208" s="28">
        <f t="shared" ca="1" si="135"/>
        <v>1.7762437836780443E-2</v>
      </c>
      <c r="BB208" s="28">
        <f t="shared" ca="1" si="135"/>
        <v>0.68703327896147437</v>
      </c>
      <c r="BC208" s="28">
        <f>IF(Riskregister!$E$16="",0,COUNTIF(BQ$4:BQ$53,"&lt;"&amp;BA208)*IF(BB208&lt;0.5,Riskregister!$K$16+(Riskregister!$L$16-Riskregister!$K$16)*SQRT(BB208/2),Riskregister!$L$16-(Riskregister!$L$16-Riskregister!$K$16)*SQRT((1-BB208)/2)))</f>
        <v>0</v>
      </c>
      <c r="BD208" s="28">
        <f t="shared" ca="1" si="123"/>
        <v>1042179.3773600955</v>
      </c>
    </row>
    <row r="209" spans="20:56" x14ac:dyDescent="0.35">
      <c r="T209" s="28">
        <f t="shared" ca="1" si="124"/>
        <v>0.40427885611939807</v>
      </c>
      <c r="U209" s="28">
        <f t="shared" ca="1" si="124"/>
        <v>0.17478544313583644</v>
      </c>
      <c r="V209" s="28">
        <f ca="1">IF(Riskregister!$E$5="",0,COUNTIF(BF$4:BF$53,"&lt;"&amp;T209)*IF(U209&lt;0.5,Riskregister!$K$5+(Riskregister!$L$5-Riskregister!$K$5)*SQRT(U209/2),Riskregister!$L$5-(Riskregister!$L$5-Riskregister!$K$5)*SQRT((1-U209)/2)))</f>
        <v>0</v>
      </c>
      <c r="W209" s="28">
        <f t="shared" ca="1" si="125"/>
        <v>0.60312640038296172</v>
      </c>
      <c r="X209" s="28">
        <f t="shared" ca="1" si="125"/>
        <v>0.95708001825598865</v>
      </c>
      <c r="Y209" s="28">
        <f ca="1">IF(Riskregister!$E$6="",0,COUNTIF(BG$4:BG$53,"&lt;"&amp;W209)*IF(X209&lt;0.5,Riskregister!$K$6+(Riskregister!$L$6-Riskregister!$K$6)*SQRT(X209/2),Riskregister!$L$6-(Riskregister!$L$6-Riskregister!$K$6)*SQRT((1-X209)/2)))</f>
        <v>0</v>
      </c>
      <c r="Z209" s="28">
        <f t="shared" ca="1" si="126"/>
        <v>0.79914595807347633</v>
      </c>
      <c r="AA209" s="28">
        <f t="shared" ca="1" si="126"/>
        <v>0.14493529609217637</v>
      </c>
      <c r="AB209" s="28">
        <f ca="1">IF(Riskregister!$E$7="",0,COUNTIF(BH$4:BH$53,"&lt;"&amp;Z209)*IF(AA209&lt;0.5,Riskregister!$K$7+(Riskregister!$L$7-Riskregister!$K$7)*SQRT(AA209/2),Riskregister!$L$7-(Riskregister!$L$7-Riskregister!$K$7)*SQRT((1-AA209)/2)))</f>
        <v>144219.35515405421</v>
      </c>
      <c r="AC209" s="28">
        <f t="shared" ca="1" si="127"/>
        <v>0.10677956738076189</v>
      </c>
      <c r="AD209" s="28">
        <f t="shared" ca="1" si="127"/>
        <v>0.77437534617088233</v>
      </c>
      <c r="AE209" s="28">
        <f ca="1">IF(Riskregister!$E$8="",0,COUNTIF(BI$4:BI$53,"&lt;"&amp;AC209)*IF(AD209&lt;0.5,Riskregister!$K$8+(Riskregister!$L$8-Riskregister!$K$8)*SQRT(AD209/2),Riskregister!$L$8-(Riskregister!$L$8-Riskregister!$K$8)*SQRT((1-AD209)/2)))</f>
        <v>0</v>
      </c>
      <c r="AF209" s="28">
        <f t="shared" ca="1" si="128"/>
        <v>0.82679386564682134</v>
      </c>
      <c r="AG209" s="28">
        <f t="shared" ca="1" si="128"/>
        <v>2.1339229408898763E-3</v>
      </c>
      <c r="AH209" s="28">
        <f>IF(Riskregister!$E$9="",0,COUNTIF(BJ$4:BJ$53,"&lt;"&amp;AF209)*IF(AG209&lt;0.5,Riskregister!$K$9+(Riskregister!$L$9-Riskregister!$K$9)*SQRT(AG209/2),Riskregister!$L$9-(Riskregister!$L$9-Riskregister!$K$9)*SQRT((1-AG209)/2)))</f>
        <v>0</v>
      </c>
      <c r="AI209" s="28">
        <f t="shared" ca="1" si="129"/>
        <v>0.90823246994064311</v>
      </c>
      <c r="AJ209" s="28">
        <f t="shared" ca="1" si="129"/>
        <v>0.25585260200790239</v>
      </c>
      <c r="AK209" s="28">
        <f>IF(Riskregister!$E$10="",0,COUNTIF(BK$4:BK$53,"&lt;"&amp;AI209)*IF(AJ209&lt;0.5,Riskregister!$K$10+(Riskregister!$L$10-Riskregister!$K$10)*SQRT(AJ209/2),Riskregister!$L$10-(Riskregister!$L$10-Riskregister!$K$10)*SQRT((1-AJ209)/2)))</f>
        <v>0</v>
      </c>
      <c r="AL209" s="28">
        <f t="shared" ca="1" si="130"/>
        <v>0.41396795047787582</v>
      </c>
      <c r="AM209" s="28">
        <f t="shared" ca="1" si="130"/>
        <v>0.7416300228867303</v>
      </c>
      <c r="AN209" s="28">
        <f>IF(Riskregister!$E$11="",0,COUNTIF(BL$4:BL$53,"&lt;"&amp;AL209)*IF(AM209&lt;0.5,Riskregister!$K$11+(Riskregister!$L$11-Riskregister!$K$11)*SQRT(AM209/2),Riskregister!$L$11-(Riskregister!$L$11-Riskregister!$K$11)*SQRT((1-AM209)/2)))</f>
        <v>0</v>
      </c>
      <c r="AO209" s="28">
        <f t="shared" ca="1" si="131"/>
        <v>0.76645394601112182</v>
      </c>
      <c r="AP209" s="28">
        <f t="shared" ca="1" si="131"/>
        <v>4.0655975191662197E-2</v>
      </c>
      <c r="AQ209" s="28">
        <f>IF(Riskregister!$E$12="",0,COUNTIF(BM$4:BM$53,"&lt;"&amp;AO209)*IF(AP209&lt;0.5,Riskregister!$K$12+(Riskregister!$L$12-Riskregister!$K$12)*SQRT(AP209/2),Riskregister!$L$12-(Riskregister!$L$12-Riskregister!$K$12)*SQRT((1-AP209)/2)))</f>
        <v>0</v>
      </c>
      <c r="AR209" s="28">
        <f t="shared" ca="1" si="132"/>
        <v>0.28208712779843526</v>
      </c>
      <c r="AS209" s="28">
        <f t="shared" ca="1" si="132"/>
        <v>0.41187743560313972</v>
      </c>
      <c r="AT209" s="28">
        <f>IF(Riskregister!$E$13="",0,COUNTIF(BN$4:BN$53,"&lt;"&amp;AR209)*IF(AS209&lt;0.5,Riskregister!$K$13+(Riskregister!$L$13-Riskregister!$K$13)*SQRT(AS209/2),Riskregister!$L$13-(Riskregister!$L$13-Riskregister!$K$13)*SQRT((1-AS209)/2)))</f>
        <v>0</v>
      </c>
      <c r="AU209" s="28">
        <f t="shared" ca="1" si="133"/>
        <v>0.20622399869341268</v>
      </c>
      <c r="AV209" s="28">
        <f t="shared" ca="1" si="133"/>
        <v>0.27854034275459327</v>
      </c>
      <c r="AW209" s="28">
        <f>IF(Riskregister!$E$14="",0,COUNTIF(BO$4:BO$53,"&lt;"&amp;AU209)*IF(AV209&lt;0.5,Riskregister!$K$14+(Riskregister!$L$14-Riskregister!$K$14)*SQRT(AV209/2),Riskregister!$L$14-(Riskregister!$L$14-Riskregister!$K$14)*SQRT((1-AV209)/2)))</f>
        <v>0</v>
      </c>
      <c r="AX209" s="28">
        <f t="shared" ca="1" si="134"/>
        <v>0.35831415063138794</v>
      </c>
      <c r="AY209" s="28">
        <f t="shared" ca="1" si="134"/>
        <v>0.88100524666356128</v>
      </c>
      <c r="AZ209" s="28">
        <f>IF(Riskregister!$E$15="",0,COUNTIF(BP$4:BP$53,"&lt;"&amp;AX209)*IF(AY209&lt;0.5,Riskregister!$K$15+(Riskregister!$L$15-Riskregister!$K$15)*SQRT(AY209/2),Riskregister!$L$15-(Riskregister!$L$15-Riskregister!$K$15)*SQRT((1-AY209)/2)))</f>
        <v>0</v>
      </c>
      <c r="BA209" s="28">
        <f t="shared" ca="1" si="135"/>
        <v>0.50668879761808061</v>
      </c>
      <c r="BB209" s="28">
        <f t="shared" ca="1" si="135"/>
        <v>0.19190677590336169</v>
      </c>
      <c r="BC209" s="28">
        <f>IF(Riskregister!$E$16="",0,COUNTIF(BQ$4:BQ$53,"&lt;"&amp;BA209)*IF(BB209&lt;0.5,Riskregister!$K$16+(Riskregister!$L$16-Riskregister!$K$16)*SQRT(BB209/2),Riskregister!$L$16-(Riskregister!$L$16-Riskregister!$K$16)*SQRT((1-BB209)/2)))</f>
        <v>0</v>
      </c>
      <c r="BD209" s="28">
        <f t="shared" ca="1" si="123"/>
        <v>144219.35515405421</v>
      </c>
    </row>
    <row r="210" spans="20:56" x14ac:dyDescent="0.35">
      <c r="T210" s="28">
        <f t="shared" ca="1" si="124"/>
        <v>0.64447943812237019</v>
      </c>
      <c r="U210" s="28">
        <f t="shared" ca="1" si="124"/>
        <v>0.15416119067851408</v>
      </c>
      <c r="V210" s="28">
        <f ca="1">IF(Riskregister!$E$5="",0,COUNTIF(BF$4:BF$53,"&lt;"&amp;T210)*IF(U210&lt;0.5,Riskregister!$K$5+(Riskregister!$L$5-Riskregister!$K$5)*SQRT(U210/2),Riskregister!$L$5-(Riskregister!$L$5-Riskregister!$K$5)*SQRT((1-U210)/2)))</f>
        <v>274935.26546255685</v>
      </c>
      <c r="W210" s="28">
        <f t="shared" ca="1" si="125"/>
        <v>0.83160003143041161</v>
      </c>
      <c r="X210" s="28">
        <f t="shared" ca="1" si="125"/>
        <v>0.29372058626447406</v>
      </c>
      <c r="Y210" s="28">
        <f ca="1">IF(Riskregister!$E$6="",0,COUNTIF(BG$4:BG$53,"&lt;"&amp;W210)*IF(X210&lt;0.5,Riskregister!$K$6+(Riskregister!$L$6-Riskregister!$K$6)*SQRT(X210/2),Riskregister!$L$6-(Riskregister!$L$6-Riskregister!$K$6)*SQRT((1-X210)/2)))</f>
        <v>889802.39905964956</v>
      </c>
      <c r="Z210" s="28">
        <f t="shared" ca="1" si="126"/>
        <v>0.17604014464559103</v>
      </c>
      <c r="AA210" s="28">
        <f t="shared" ca="1" si="126"/>
        <v>0.62803683938169808</v>
      </c>
      <c r="AB210" s="28">
        <f ca="1">IF(Riskregister!$E$7="",0,COUNTIF(BH$4:BH$53,"&lt;"&amp;Z210)*IF(AA210&lt;0.5,Riskregister!$K$7+(Riskregister!$L$7-Riskregister!$K$7)*SQRT(AA210/2),Riskregister!$L$7-(Riskregister!$L$7-Riskregister!$K$7)*SQRT((1-AA210)/2)))</f>
        <v>0</v>
      </c>
      <c r="AC210" s="28">
        <f t="shared" ca="1" si="127"/>
        <v>0.67562919896381357</v>
      </c>
      <c r="AD210" s="28">
        <f t="shared" ca="1" si="127"/>
        <v>0.44444770390589283</v>
      </c>
      <c r="AE210" s="28">
        <f ca="1">IF(Riskregister!$E$8="",0,COUNTIF(BI$4:BI$53,"&lt;"&amp;AC210)*IF(AD210&lt;0.5,Riskregister!$K$8+(Riskregister!$L$8-Riskregister!$K$8)*SQRT(AD210/2),Riskregister!$L$8-(Riskregister!$L$8-Riskregister!$K$8)*SQRT((1-AD210)/2)))</f>
        <v>0</v>
      </c>
      <c r="AF210" s="28">
        <f t="shared" ca="1" si="128"/>
        <v>4.772825778929346E-3</v>
      </c>
      <c r="AG210" s="28">
        <f t="shared" ca="1" si="128"/>
        <v>0.71634565753044099</v>
      </c>
      <c r="AH210" s="28">
        <f>IF(Riskregister!$E$9="",0,COUNTIF(BJ$4:BJ$53,"&lt;"&amp;AF210)*IF(AG210&lt;0.5,Riskregister!$K$9+(Riskregister!$L$9-Riskregister!$K$9)*SQRT(AG210/2),Riskregister!$L$9-(Riskregister!$L$9-Riskregister!$K$9)*SQRT((1-AG210)/2)))</f>
        <v>0</v>
      </c>
      <c r="AI210" s="28">
        <f t="shared" ca="1" si="129"/>
        <v>0.10121704483780902</v>
      </c>
      <c r="AJ210" s="28">
        <f t="shared" ca="1" si="129"/>
        <v>0.33139080797607834</v>
      </c>
      <c r="AK210" s="28">
        <f>IF(Riskregister!$E$10="",0,COUNTIF(BK$4:BK$53,"&lt;"&amp;AI210)*IF(AJ210&lt;0.5,Riskregister!$K$10+(Riskregister!$L$10-Riskregister!$K$10)*SQRT(AJ210/2),Riskregister!$L$10-(Riskregister!$L$10-Riskregister!$K$10)*SQRT((1-AJ210)/2)))</f>
        <v>0</v>
      </c>
      <c r="AL210" s="28">
        <f t="shared" ca="1" si="130"/>
        <v>0.16810631076720572</v>
      </c>
      <c r="AM210" s="28">
        <f t="shared" ca="1" si="130"/>
        <v>0.56125100803379835</v>
      </c>
      <c r="AN210" s="28">
        <f>IF(Riskregister!$E$11="",0,COUNTIF(BL$4:BL$53,"&lt;"&amp;AL210)*IF(AM210&lt;0.5,Riskregister!$K$11+(Riskregister!$L$11-Riskregister!$K$11)*SQRT(AM210/2),Riskregister!$L$11-(Riskregister!$L$11-Riskregister!$K$11)*SQRT((1-AM210)/2)))</f>
        <v>0</v>
      </c>
      <c r="AO210" s="28">
        <f t="shared" ca="1" si="131"/>
        <v>0.28119283394694916</v>
      </c>
      <c r="AP210" s="28">
        <f t="shared" ca="1" si="131"/>
        <v>0.21934761706256678</v>
      </c>
      <c r="AQ210" s="28">
        <f>IF(Riskregister!$E$12="",0,COUNTIF(BM$4:BM$53,"&lt;"&amp;AO210)*IF(AP210&lt;0.5,Riskregister!$K$12+(Riskregister!$L$12-Riskregister!$K$12)*SQRT(AP210/2),Riskregister!$L$12-(Riskregister!$L$12-Riskregister!$K$12)*SQRT((1-AP210)/2)))</f>
        <v>0</v>
      </c>
      <c r="AR210" s="28">
        <f t="shared" ca="1" si="132"/>
        <v>0.61491728222093267</v>
      </c>
      <c r="AS210" s="28">
        <f t="shared" ca="1" si="132"/>
        <v>0.32963892046271992</v>
      </c>
      <c r="AT210" s="28">
        <f>IF(Riskregister!$E$13="",0,COUNTIF(BN$4:BN$53,"&lt;"&amp;AR210)*IF(AS210&lt;0.5,Riskregister!$K$13+(Riskregister!$L$13-Riskregister!$K$13)*SQRT(AS210/2),Riskregister!$L$13-(Riskregister!$L$13-Riskregister!$K$13)*SQRT((1-AS210)/2)))</f>
        <v>0</v>
      </c>
      <c r="AU210" s="28">
        <f t="shared" ca="1" si="133"/>
        <v>0.86950111814474285</v>
      </c>
      <c r="AV210" s="28">
        <f t="shared" ca="1" si="133"/>
        <v>0.35607935031658844</v>
      </c>
      <c r="AW210" s="28">
        <f>IF(Riskregister!$E$14="",0,COUNTIF(BO$4:BO$53,"&lt;"&amp;AU210)*IF(AV210&lt;0.5,Riskregister!$K$14+(Riskregister!$L$14-Riskregister!$K$14)*SQRT(AV210/2),Riskregister!$L$14-(Riskregister!$L$14-Riskregister!$K$14)*SQRT((1-AV210)/2)))</f>
        <v>0</v>
      </c>
      <c r="AX210" s="28">
        <f t="shared" ca="1" si="134"/>
        <v>0.81321158437225083</v>
      </c>
      <c r="AY210" s="28">
        <f t="shared" ca="1" si="134"/>
        <v>0.60409697722150713</v>
      </c>
      <c r="AZ210" s="28">
        <f>IF(Riskregister!$E$15="",0,COUNTIF(BP$4:BP$53,"&lt;"&amp;AX210)*IF(AY210&lt;0.5,Riskregister!$K$15+(Riskregister!$L$15-Riskregister!$K$15)*SQRT(AY210/2),Riskregister!$L$15-(Riskregister!$L$15-Riskregister!$K$15)*SQRT((1-AY210)/2)))</f>
        <v>0</v>
      </c>
      <c r="BA210" s="28">
        <f t="shared" ca="1" si="135"/>
        <v>0.39950645231576265</v>
      </c>
      <c r="BB210" s="28">
        <f t="shared" ca="1" si="135"/>
        <v>7.8834186483787039E-2</v>
      </c>
      <c r="BC210" s="28">
        <f>IF(Riskregister!$E$16="",0,COUNTIF(BQ$4:BQ$53,"&lt;"&amp;BA210)*IF(BB210&lt;0.5,Riskregister!$K$16+(Riskregister!$L$16-Riskregister!$K$16)*SQRT(BB210/2),Riskregister!$L$16-(Riskregister!$L$16-Riskregister!$K$16)*SQRT((1-BB210)/2)))</f>
        <v>0</v>
      </c>
      <c r="BD210" s="28">
        <f t="shared" ca="1" si="123"/>
        <v>1164737.6645222064</v>
      </c>
    </row>
    <row r="211" spans="20:56" x14ac:dyDescent="0.35">
      <c r="T211" s="28">
        <f t="shared" ca="1" si="124"/>
        <v>0.18565637892915254</v>
      </c>
      <c r="U211" s="28">
        <f t="shared" ca="1" si="124"/>
        <v>2.0386665962620731E-2</v>
      </c>
      <c r="V211" s="28">
        <f ca="1">IF(Riskregister!$E$5="",0,COUNTIF(BF$4:BF$53,"&lt;"&amp;T211)*IF(U211&lt;0.5,Riskregister!$K$5+(Riskregister!$L$5-Riskregister!$K$5)*SQRT(U211/2),Riskregister!$L$5-(Riskregister!$L$5-Riskregister!$K$5)*SQRT((1-U211)/2)))</f>
        <v>0</v>
      </c>
      <c r="W211" s="28">
        <f t="shared" ca="1" si="125"/>
        <v>0.87013557085784787</v>
      </c>
      <c r="X211" s="28">
        <f t="shared" ca="1" si="125"/>
        <v>0.90553535718701406</v>
      </c>
      <c r="Y211" s="28">
        <f ca="1">IF(Riskregister!$E$6="",0,COUNTIF(BG$4:BG$53,"&lt;"&amp;W211)*IF(X211&lt;0.5,Riskregister!$K$6+(Riskregister!$L$6-Riskregister!$K$6)*SQRT(X211/2),Riskregister!$L$6-(Riskregister!$L$6-Riskregister!$K$6)*SQRT((1-X211)/2)))</f>
        <v>1608806.0310318712</v>
      </c>
      <c r="Z211" s="28">
        <f t="shared" ca="1" si="126"/>
        <v>0.77703759952534701</v>
      </c>
      <c r="AA211" s="28">
        <f t="shared" ca="1" si="126"/>
        <v>0.34788697407945735</v>
      </c>
      <c r="AB211" s="28">
        <f ca="1">IF(Riskregister!$E$7="",0,COUNTIF(BH$4:BH$53,"&lt;"&amp;Z211)*IF(AA211&lt;0.5,Riskregister!$K$7+(Riskregister!$L$7-Riskregister!$K$7)*SQRT(AA211/2),Riskregister!$L$7-(Riskregister!$L$7-Riskregister!$K$7)*SQRT((1-AA211)/2)))</f>
        <v>195972.8644727052</v>
      </c>
      <c r="AC211" s="28">
        <f t="shared" ca="1" si="127"/>
        <v>0.10980982485766599</v>
      </c>
      <c r="AD211" s="28">
        <f t="shared" ca="1" si="127"/>
        <v>0.84822296995643764</v>
      </c>
      <c r="AE211" s="28">
        <f ca="1">IF(Riskregister!$E$8="",0,COUNTIF(BI$4:BI$53,"&lt;"&amp;AC211)*IF(AD211&lt;0.5,Riskregister!$K$8+(Riskregister!$L$8-Riskregister!$K$8)*SQRT(AD211/2),Riskregister!$L$8-(Riskregister!$L$8-Riskregister!$K$8)*SQRT((1-AD211)/2)))</f>
        <v>0</v>
      </c>
      <c r="AF211" s="28">
        <f t="shared" ca="1" si="128"/>
        <v>0.49940008962566584</v>
      </c>
      <c r="AG211" s="28">
        <f t="shared" ca="1" si="128"/>
        <v>0.1968136797163178</v>
      </c>
      <c r="AH211" s="28">
        <f>IF(Riskregister!$E$9="",0,COUNTIF(BJ$4:BJ$53,"&lt;"&amp;AF211)*IF(AG211&lt;0.5,Riskregister!$K$9+(Riskregister!$L$9-Riskregister!$K$9)*SQRT(AG211/2),Riskregister!$L$9-(Riskregister!$L$9-Riskregister!$K$9)*SQRT((1-AG211)/2)))</f>
        <v>0</v>
      </c>
      <c r="AI211" s="28">
        <f t="shared" ca="1" si="129"/>
        <v>0.333350892749252</v>
      </c>
      <c r="AJ211" s="28">
        <f t="shared" ca="1" si="129"/>
        <v>0.28690005945307129</v>
      </c>
      <c r="AK211" s="28">
        <f>IF(Riskregister!$E$10="",0,COUNTIF(BK$4:BK$53,"&lt;"&amp;AI211)*IF(AJ211&lt;0.5,Riskregister!$K$10+(Riskregister!$L$10-Riskregister!$K$10)*SQRT(AJ211/2),Riskregister!$L$10-(Riskregister!$L$10-Riskregister!$K$10)*SQRT((1-AJ211)/2)))</f>
        <v>0</v>
      </c>
      <c r="AL211" s="28">
        <f t="shared" ca="1" si="130"/>
        <v>0.30057499426671963</v>
      </c>
      <c r="AM211" s="28">
        <f t="shared" ca="1" si="130"/>
        <v>0.74035258679600713</v>
      </c>
      <c r="AN211" s="28">
        <f>IF(Riskregister!$E$11="",0,COUNTIF(BL$4:BL$53,"&lt;"&amp;AL211)*IF(AM211&lt;0.5,Riskregister!$K$11+(Riskregister!$L$11-Riskregister!$K$11)*SQRT(AM211/2),Riskregister!$L$11-(Riskregister!$L$11-Riskregister!$K$11)*SQRT((1-AM211)/2)))</f>
        <v>0</v>
      </c>
      <c r="AO211" s="28">
        <f t="shared" ca="1" si="131"/>
        <v>0.2463810939382165</v>
      </c>
      <c r="AP211" s="28">
        <f t="shared" ca="1" si="131"/>
        <v>0.9699092154943979</v>
      </c>
      <c r="AQ211" s="28">
        <f>IF(Riskregister!$E$12="",0,COUNTIF(BM$4:BM$53,"&lt;"&amp;AO211)*IF(AP211&lt;0.5,Riskregister!$K$12+(Riskregister!$L$12-Riskregister!$K$12)*SQRT(AP211/2),Riskregister!$L$12-(Riskregister!$L$12-Riskregister!$K$12)*SQRT((1-AP211)/2)))</f>
        <v>0</v>
      </c>
      <c r="AR211" s="28">
        <f t="shared" ca="1" si="132"/>
        <v>0.32250237186903974</v>
      </c>
      <c r="AS211" s="28">
        <f t="shared" ca="1" si="132"/>
        <v>0.43460574741224567</v>
      </c>
      <c r="AT211" s="28">
        <f>IF(Riskregister!$E$13="",0,COUNTIF(BN$4:BN$53,"&lt;"&amp;AR211)*IF(AS211&lt;0.5,Riskregister!$K$13+(Riskregister!$L$13-Riskregister!$K$13)*SQRT(AS211/2),Riskregister!$L$13-(Riskregister!$L$13-Riskregister!$K$13)*SQRT((1-AS211)/2)))</f>
        <v>0</v>
      </c>
      <c r="AU211" s="28">
        <f t="shared" ca="1" si="133"/>
        <v>0.14093418437071903</v>
      </c>
      <c r="AV211" s="28">
        <f t="shared" ca="1" si="133"/>
        <v>0.21151439062252819</v>
      </c>
      <c r="AW211" s="28">
        <f>IF(Riskregister!$E$14="",0,COUNTIF(BO$4:BO$53,"&lt;"&amp;AU211)*IF(AV211&lt;0.5,Riskregister!$K$14+(Riskregister!$L$14-Riskregister!$K$14)*SQRT(AV211/2),Riskregister!$L$14-(Riskregister!$L$14-Riskregister!$K$14)*SQRT((1-AV211)/2)))</f>
        <v>0</v>
      </c>
      <c r="AX211" s="28">
        <f t="shared" ca="1" si="134"/>
        <v>0.19396170209232655</v>
      </c>
      <c r="AY211" s="28">
        <f t="shared" ca="1" si="134"/>
        <v>0.59411343529345073</v>
      </c>
      <c r="AZ211" s="28">
        <f>IF(Riskregister!$E$15="",0,COUNTIF(BP$4:BP$53,"&lt;"&amp;AX211)*IF(AY211&lt;0.5,Riskregister!$K$15+(Riskregister!$L$15-Riskregister!$K$15)*SQRT(AY211/2),Riskregister!$L$15-(Riskregister!$L$15-Riskregister!$K$15)*SQRT((1-AY211)/2)))</f>
        <v>0</v>
      </c>
      <c r="BA211" s="28">
        <f t="shared" ca="1" si="135"/>
        <v>0.73816389394705428</v>
      </c>
      <c r="BB211" s="28">
        <f t="shared" ca="1" si="135"/>
        <v>0.89771788919301554</v>
      </c>
      <c r="BC211" s="28">
        <f>IF(Riskregister!$E$16="",0,COUNTIF(BQ$4:BQ$53,"&lt;"&amp;BA211)*IF(BB211&lt;0.5,Riskregister!$K$16+(Riskregister!$L$16-Riskregister!$K$16)*SQRT(BB211/2),Riskregister!$L$16-(Riskregister!$L$16-Riskregister!$K$16)*SQRT((1-BB211)/2)))</f>
        <v>0</v>
      </c>
      <c r="BD211" s="28">
        <f t="shared" ca="1" si="123"/>
        <v>1804778.8955045764</v>
      </c>
    </row>
    <row r="212" spans="20:56" x14ac:dyDescent="0.35">
      <c r="T212" s="28">
        <f t="shared" ca="1" si="124"/>
        <v>0.59544124986598446</v>
      </c>
      <c r="U212" s="28">
        <f t="shared" ca="1" si="124"/>
        <v>0.99547733299319063</v>
      </c>
      <c r="V212" s="28">
        <f ca="1">IF(Riskregister!$E$5="",0,COUNTIF(BF$4:BF$53,"&lt;"&amp;T212)*IF(U212&lt;0.5,Riskregister!$K$5+(Riskregister!$L$5-Riskregister!$K$5)*SQRT(U212/2),Riskregister!$L$5-(Riskregister!$L$5-Riskregister!$K$5)*SQRT((1-U212)/2)))</f>
        <v>0</v>
      </c>
      <c r="W212" s="28">
        <f t="shared" ca="1" si="125"/>
        <v>0.89757219600918114</v>
      </c>
      <c r="X212" s="28">
        <f t="shared" ca="1" si="125"/>
        <v>0.84168617263229195</v>
      </c>
      <c r="Y212" s="28">
        <f ca="1">IF(Riskregister!$E$6="",0,COUNTIF(BG$4:BG$53,"&lt;"&amp;W212)*IF(X212&lt;0.5,Riskregister!$K$6+(Riskregister!$L$6-Riskregister!$K$6)*SQRT(X212/2),Riskregister!$L$6-(Riskregister!$L$6-Riskregister!$K$6)*SQRT((1-X212)/2)))</f>
        <v>1493572.9071863482</v>
      </c>
      <c r="Z212" s="28">
        <f t="shared" ca="1" si="126"/>
        <v>0.45079149684447573</v>
      </c>
      <c r="AA212" s="28">
        <f t="shared" ca="1" si="126"/>
        <v>0.71045443249738871</v>
      </c>
      <c r="AB212" s="28">
        <f ca="1">IF(Riskregister!$E$7="",0,COUNTIF(BH$4:BH$53,"&lt;"&amp;Z212)*IF(AA212&lt;0.5,Riskregister!$K$7+(Riskregister!$L$7-Riskregister!$K$7)*SQRT(AA212/2),Riskregister!$L$7-(Riskregister!$L$7-Riskregister!$K$7)*SQRT((1-AA212)/2)))</f>
        <v>0</v>
      </c>
      <c r="AC212" s="28">
        <f t="shared" ca="1" si="127"/>
        <v>0.2782458826401738</v>
      </c>
      <c r="AD212" s="28">
        <f t="shared" ca="1" si="127"/>
        <v>0.38662198048001906</v>
      </c>
      <c r="AE212" s="28">
        <f ca="1">IF(Riskregister!$E$8="",0,COUNTIF(BI$4:BI$53,"&lt;"&amp;AC212)*IF(AD212&lt;0.5,Riskregister!$K$8+(Riskregister!$L$8-Riskregister!$K$8)*SQRT(AD212/2),Riskregister!$L$8-(Riskregister!$L$8-Riskregister!$K$8)*SQRT((1-AD212)/2)))</f>
        <v>0</v>
      </c>
      <c r="AF212" s="28">
        <f t="shared" ca="1" si="128"/>
        <v>2.378393657851996E-2</v>
      </c>
      <c r="AG212" s="28">
        <f t="shared" ca="1" si="128"/>
        <v>0.25556433706810699</v>
      </c>
      <c r="AH212" s="28">
        <f>IF(Riskregister!$E$9="",0,COUNTIF(BJ$4:BJ$53,"&lt;"&amp;AF212)*IF(AG212&lt;0.5,Riskregister!$K$9+(Riskregister!$L$9-Riskregister!$K$9)*SQRT(AG212/2),Riskregister!$L$9-(Riskregister!$L$9-Riskregister!$K$9)*SQRT((1-AG212)/2)))</f>
        <v>0</v>
      </c>
      <c r="AI212" s="28">
        <f t="shared" ca="1" si="129"/>
        <v>9.1459360716677596E-2</v>
      </c>
      <c r="AJ212" s="28">
        <f t="shared" ca="1" si="129"/>
        <v>0.69047118763638937</v>
      </c>
      <c r="AK212" s="28">
        <f>IF(Riskregister!$E$10="",0,COUNTIF(BK$4:BK$53,"&lt;"&amp;AI212)*IF(AJ212&lt;0.5,Riskregister!$K$10+(Riskregister!$L$10-Riskregister!$K$10)*SQRT(AJ212/2),Riskregister!$L$10-(Riskregister!$L$10-Riskregister!$K$10)*SQRT((1-AJ212)/2)))</f>
        <v>0</v>
      </c>
      <c r="AL212" s="28">
        <f t="shared" ca="1" si="130"/>
        <v>4.6269073512917869E-3</v>
      </c>
      <c r="AM212" s="28">
        <f t="shared" ca="1" si="130"/>
        <v>0.83705098108021248</v>
      </c>
      <c r="AN212" s="28">
        <f>IF(Riskregister!$E$11="",0,COUNTIF(BL$4:BL$53,"&lt;"&amp;AL212)*IF(AM212&lt;0.5,Riskregister!$K$11+(Riskregister!$L$11-Riskregister!$K$11)*SQRT(AM212/2),Riskregister!$L$11-(Riskregister!$L$11-Riskregister!$K$11)*SQRT((1-AM212)/2)))</f>
        <v>0</v>
      </c>
      <c r="AO212" s="28">
        <f t="shared" ca="1" si="131"/>
        <v>3.1344277886148908E-2</v>
      </c>
      <c r="AP212" s="28">
        <f t="shared" ca="1" si="131"/>
        <v>0.66497913404318865</v>
      </c>
      <c r="AQ212" s="28">
        <f>IF(Riskregister!$E$12="",0,COUNTIF(BM$4:BM$53,"&lt;"&amp;AO212)*IF(AP212&lt;0.5,Riskregister!$K$12+(Riskregister!$L$12-Riskregister!$K$12)*SQRT(AP212/2),Riskregister!$L$12-(Riskregister!$L$12-Riskregister!$K$12)*SQRT((1-AP212)/2)))</f>
        <v>0</v>
      </c>
      <c r="AR212" s="28">
        <f t="shared" ca="1" si="132"/>
        <v>0.40337273781496941</v>
      </c>
      <c r="AS212" s="28">
        <f t="shared" ca="1" si="132"/>
        <v>0.92656997114352802</v>
      </c>
      <c r="AT212" s="28">
        <f>IF(Riskregister!$E$13="",0,COUNTIF(BN$4:BN$53,"&lt;"&amp;AR212)*IF(AS212&lt;0.5,Riskregister!$K$13+(Riskregister!$L$13-Riskregister!$K$13)*SQRT(AS212/2),Riskregister!$L$13-(Riskregister!$L$13-Riskregister!$K$13)*SQRT((1-AS212)/2)))</f>
        <v>0</v>
      </c>
      <c r="AU212" s="28">
        <f t="shared" ca="1" si="133"/>
        <v>0.34513126153979168</v>
      </c>
      <c r="AV212" s="28">
        <f t="shared" ca="1" si="133"/>
        <v>0.69206701911401303</v>
      </c>
      <c r="AW212" s="28">
        <f>IF(Riskregister!$E$14="",0,COUNTIF(BO$4:BO$53,"&lt;"&amp;AU212)*IF(AV212&lt;0.5,Riskregister!$K$14+(Riskregister!$L$14-Riskregister!$K$14)*SQRT(AV212/2),Riskregister!$L$14-(Riskregister!$L$14-Riskregister!$K$14)*SQRT((1-AV212)/2)))</f>
        <v>0</v>
      </c>
      <c r="AX212" s="28">
        <f t="shared" ca="1" si="134"/>
        <v>0.50877911843908119</v>
      </c>
      <c r="AY212" s="28">
        <f t="shared" ca="1" si="134"/>
        <v>0.2109919757842772</v>
      </c>
      <c r="AZ212" s="28">
        <f>IF(Riskregister!$E$15="",0,COUNTIF(BP$4:BP$53,"&lt;"&amp;AX212)*IF(AY212&lt;0.5,Riskregister!$K$15+(Riskregister!$L$15-Riskregister!$K$15)*SQRT(AY212/2),Riskregister!$L$15-(Riskregister!$L$15-Riskregister!$K$15)*SQRT((1-AY212)/2)))</f>
        <v>0</v>
      </c>
      <c r="BA212" s="28">
        <f t="shared" ca="1" si="135"/>
        <v>0.296451561237702</v>
      </c>
      <c r="BB212" s="28">
        <f t="shared" ca="1" si="135"/>
        <v>0.96013630287482599</v>
      </c>
      <c r="BC212" s="28">
        <f>IF(Riskregister!$E$16="",0,COUNTIF(BQ$4:BQ$53,"&lt;"&amp;BA212)*IF(BB212&lt;0.5,Riskregister!$K$16+(Riskregister!$L$16-Riskregister!$K$16)*SQRT(BB212/2),Riskregister!$L$16-(Riskregister!$L$16-Riskregister!$K$16)*SQRT((1-BB212)/2)))</f>
        <v>0</v>
      </c>
      <c r="BD212" s="28">
        <f t="shared" ca="1" si="123"/>
        <v>1493572.9071863482</v>
      </c>
    </row>
    <row r="213" spans="20:56" x14ac:dyDescent="0.35">
      <c r="T213" s="28">
        <f t="shared" ca="1" si="124"/>
        <v>0.71299204881110678</v>
      </c>
      <c r="U213" s="28">
        <f t="shared" ca="1" si="124"/>
        <v>0.74053285758014875</v>
      </c>
      <c r="V213" s="28">
        <f ca="1">IF(Riskregister!$E$5="",0,COUNTIF(BF$4:BF$53,"&lt;"&amp;T213)*IF(U213&lt;0.5,Riskregister!$K$5+(Riskregister!$L$5-Riskregister!$K$5)*SQRT(U213/2),Riskregister!$L$5-(Riskregister!$L$5-Riskregister!$K$5)*SQRT((1-U213)/2)))</f>
        <v>437916.53949273558</v>
      </c>
      <c r="W213" s="28">
        <f t="shared" ca="1" si="125"/>
        <v>0.38251402911044474</v>
      </c>
      <c r="X213" s="28">
        <f t="shared" ca="1" si="125"/>
        <v>0.16259721244520609</v>
      </c>
      <c r="Y213" s="28">
        <f ca="1">IF(Riskregister!$E$6="",0,COUNTIF(BG$4:BG$53,"&lt;"&amp;W213)*IF(X213&lt;0.5,Riskregister!$K$6+(Riskregister!$L$6-Riskregister!$K$6)*SQRT(X213/2),Riskregister!$L$6-(Riskregister!$L$6-Riskregister!$K$6)*SQRT((1-X213)/2)))</f>
        <v>0</v>
      </c>
      <c r="Z213" s="28">
        <f t="shared" ca="1" si="126"/>
        <v>0.4940262525035537</v>
      </c>
      <c r="AA213" s="28">
        <f t="shared" ca="1" si="126"/>
        <v>0.32442008711346615</v>
      </c>
      <c r="AB213" s="28">
        <f ca="1">IF(Riskregister!$E$7="",0,COUNTIF(BH$4:BH$53,"&lt;"&amp;Z213)*IF(AA213&lt;0.5,Riskregister!$K$7+(Riskregister!$L$7-Riskregister!$K$7)*SQRT(AA213/2),Riskregister!$L$7-(Riskregister!$L$7-Riskregister!$K$7)*SQRT((1-AA213)/2)))</f>
        <v>0</v>
      </c>
      <c r="AC213" s="28">
        <f t="shared" ca="1" si="127"/>
        <v>0.43845817227499839</v>
      </c>
      <c r="AD213" s="28">
        <f t="shared" ca="1" si="127"/>
        <v>0.96841317509459801</v>
      </c>
      <c r="AE213" s="28">
        <f ca="1">IF(Riskregister!$E$8="",0,COUNTIF(BI$4:BI$53,"&lt;"&amp;AC213)*IF(AD213&lt;0.5,Riskregister!$K$8+(Riskregister!$L$8-Riskregister!$K$8)*SQRT(AD213/2),Riskregister!$L$8-(Riskregister!$L$8-Riskregister!$K$8)*SQRT((1-AD213)/2)))</f>
        <v>0</v>
      </c>
      <c r="AF213" s="28">
        <f t="shared" ca="1" si="128"/>
        <v>0.74389424493118994</v>
      </c>
      <c r="AG213" s="28">
        <f t="shared" ca="1" si="128"/>
        <v>0.28665340142211682</v>
      </c>
      <c r="AH213" s="28">
        <f>IF(Riskregister!$E$9="",0,COUNTIF(BJ$4:BJ$53,"&lt;"&amp;AF213)*IF(AG213&lt;0.5,Riskregister!$K$9+(Riskregister!$L$9-Riskregister!$K$9)*SQRT(AG213/2),Riskregister!$L$9-(Riskregister!$L$9-Riskregister!$K$9)*SQRT((1-AG213)/2)))</f>
        <v>0</v>
      </c>
      <c r="AI213" s="28">
        <f t="shared" ca="1" si="129"/>
        <v>0.19955907880523216</v>
      </c>
      <c r="AJ213" s="28">
        <f t="shared" ca="1" si="129"/>
        <v>5.8543342498492468E-2</v>
      </c>
      <c r="AK213" s="28">
        <f>IF(Riskregister!$E$10="",0,COUNTIF(BK$4:BK$53,"&lt;"&amp;AI213)*IF(AJ213&lt;0.5,Riskregister!$K$10+(Riskregister!$L$10-Riskregister!$K$10)*SQRT(AJ213/2),Riskregister!$L$10-(Riskregister!$L$10-Riskregister!$K$10)*SQRT((1-AJ213)/2)))</f>
        <v>0</v>
      </c>
      <c r="AL213" s="28">
        <f t="shared" ca="1" si="130"/>
        <v>0.78242007388220847</v>
      </c>
      <c r="AM213" s="28">
        <f t="shared" ca="1" si="130"/>
        <v>0.76646588610296362</v>
      </c>
      <c r="AN213" s="28">
        <f>IF(Riskregister!$E$11="",0,COUNTIF(BL$4:BL$53,"&lt;"&amp;AL213)*IF(AM213&lt;0.5,Riskregister!$K$11+(Riskregister!$L$11-Riskregister!$K$11)*SQRT(AM213/2),Riskregister!$L$11-(Riskregister!$L$11-Riskregister!$K$11)*SQRT((1-AM213)/2)))</f>
        <v>0</v>
      </c>
      <c r="AO213" s="28">
        <f t="shared" ca="1" si="131"/>
        <v>0.9620871232031929</v>
      </c>
      <c r="AP213" s="28">
        <f t="shared" ca="1" si="131"/>
        <v>0.12257013078591372</v>
      </c>
      <c r="AQ213" s="28">
        <f>IF(Riskregister!$E$12="",0,COUNTIF(BM$4:BM$53,"&lt;"&amp;AO213)*IF(AP213&lt;0.5,Riskregister!$K$12+(Riskregister!$L$12-Riskregister!$K$12)*SQRT(AP213/2),Riskregister!$L$12-(Riskregister!$L$12-Riskregister!$K$12)*SQRT((1-AP213)/2)))</f>
        <v>0</v>
      </c>
      <c r="AR213" s="28">
        <f t="shared" ca="1" si="132"/>
        <v>0.72334841121384197</v>
      </c>
      <c r="AS213" s="28">
        <f t="shared" ca="1" si="132"/>
        <v>0.84040308782891371</v>
      </c>
      <c r="AT213" s="28">
        <f>IF(Riskregister!$E$13="",0,COUNTIF(BN$4:BN$53,"&lt;"&amp;AR213)*IF(AS213&lt;0.5,Riskregister!$K$13+(Riskregister!$L$13-Riskregister!$K$13)*SQRT(AS213/2),Riskregister!$L$13-(Riskregister!$L$13-Riskregister!$K$13)*SQRT((1-AS213)/2)))</f>
        <v>0</v>
      </c>
      <c r="AU213" s="28">
        <f t="shared" ca="1" si="133"/>
        <v>0.18962154520625285</v>
      </c>
      <c r="AV213" s="28">
        <f t="shared" ca="1" si="133"/>
        <v>0.8006873729018954</v>
      </c>
      <c r="AW213" s="28">
        <f>IF(Riskregister!$E$14="",0,COUNTIF(BO$4:BO$53,"&lt;"&amp;AU213)*IF(AV213&lt;0.5,Riskregister!$K$14+(Riskregister!$L$14-Riskregister!$K$14)*SQRT(AV213/2),Riskregister!$L$14-(Riskregister!$L$14-Riskregister!$K$14)*SQRT((1-AV213)/2)))</f>
        <v>0</v>
      </c>
      <c r="AX213" s="28">
        <f t="shared" ca="1" si="134"/>
        <v>0.31444742699789152</v>
      </c>
      <c r="AY213" s="28">
        <f t="shared" ca="1" si="134"/>
        <v>0.52452650089328234</v>
      </c>
      <c r="AZ213" s="28">
        <f>IF(Riskregister!$E$15="",0,COUNTIF(BP$4:BP$53,"&lt;"&amp;AX213)*IF(AY213&lt;0.5,Riskregister!$K$15+(Riskregister!$L$15-Riskregister!$K$15)*SQRT(AY213/2),Riskregister!$L$15-(Riskregister!$L$15-Riskregister!$K$15)*SQRT((1-AY213)/2)))</f>
        <v>0</v>
      </c>
      <c r="BA213" s="28">
        <f t="shared" ca="1" si="135"/>
        <v>6.9447451120790094E-2</v>
      </c>
      <c r="BB213" s="28">
        <f t="shared" ca="1" si="135"/>
        <v>0.78505043600185165</v>
      </c>
      <c r="BC213" s="28">
        <f>IF(Riskregister!$E$16="",0,COUNTIF(BQ$4:BQ$53,"&lt;"&amp;BA213)*IF(BB213&lt;0.5,Riskregister!$K$16+(Riskregister!$L$16-Riskregister!$K$16)*SQRT(BB213/2),Riskregister!$L$16-(Riskregister!$L$16-Riskregister!$K$16)*SQRT((1-BB213)/2)))</f>
        <v>0</v>
      </c>
      <c r="BD213" s="28">
        <f t="shared" ca="1" si="123"/>
        <v>437916.53949273558</v>
      </c>
    </row>
    <row r="214" spans="20:56" x14ac:dyDescent="0.35">
      <c r="T214" s="28">
        <f t="shared" ca="1" si="124"/>
        <v>0.27229374809349671</v>
      </c>
      <c r="U214" s="28">
        <f t="shared" ca="1" si="124"/>
        <v>0.16194302210034739</v>
      </c>
      <c r="V214" s="28">
        <f ca="1">IF(Riskregister!$E$5="",0,COUNTIF(BF$4:BF$53,"&lt;"&amp;T214)*IF(U214&lt;0.5,Riskregister!$K$5+(Riskregister!$L$5-Riskregister!$K$5)*SQRT(U214/2),Riskregister!$L$5-(Riskregister!$L$5-Riskregister!$K$5)*SQRT((1-U214)/2)))</f>
        <v>0</v>
      </c>
      <c r="W214" s="28">
        <f t="shared" ca="1" si="125"/>
        <v>0.8940006581653126</v>
      </c>
      <c r="X214" s="28">
        <f t="shared" ca="1" si="125"/>
        <v>1.8296768470767111E-2</v>
      </c>
      <c r="Y214" s="28">
        <f ca="1">IF(Riskregister!$E$6="",0,COUNTIF(BG$4:BG$53,"&lt;"&amp;W214)*IF(X214&lt;0.5,Riskregister!$K$6+(Riskregister!$L$6-Riskregister!$K$6)*SQRT(X214/2),Riskregister!$L$6-(Riskregister!$L$6-Riskregister!$K$6)*SQRT((1-X214)/2)))</f>
        <v>372164.93522968818</v>
      </c>
      <c r="Z214" s="28">
        <f t="shared" ca="1" si="126"/>
        <v>0.37246969112861161</v>
      </c>
      <c r="AA214" s="28">
        <f t="shared" ca="1" si="126"/>
        <v>0.48836225158653157</v>
      </c>
      <c r="AB214" s="28">
        <f ca="1">IF(Riskregister!$E$7="",0,COUNTIF(BH$4:BH$53,"&lt;"&amp;Z214)*IF(AA214&lt;0.5,Riskregister!$K$7+(Riskregister!$L$7-Riskregister!$K$7)*SQRT(AA214/2),Riskregister!$L$7-(Riskregister!$L$7-Riskregister!$K$7)*SQRT((1-AA214)/2)))</f>
        <v>0</v>
      </c>
      <c r="AC214" s="28">
        <f t="shared" ca="1" si="127"/>
        <v>4.1754192911829247E-3</v>
      </c>
      <c r="AD214" s="28">
        <f t="shared" ca="1" si="127"/>
        <v>0.13453989999691784</v>
      </c>
      <c r="AE214" s="28">
        <f ca="1">IF(Riskregister!$E$8="",0,COUNTIF(BI$4:BI$53,"&lt;"&amp;AC214)*IF(AD214&lt;0.5,Riskregister!$K$8+(Riskregister!$L$8-Riskregister!$K$8)*SQRT(AD214/2),Riskregister!$L$8-(Riskregister!$L$8-Riskregister!$K$8)*SQRT((1-AD214)/2)))</f>
        <v>0</v>
      </c>
      <c r="AF214" s="28">
        <f t="shared" ca="1" si="128"/>
        <v>0.28461673247284791</v>
      </c>
      <c r="AG214" s="28">
        <f t="shared" ca="1" si="128"/>
        <v>0.62292159856050844</v>
      </c>
      <c r="AH214" s="28">
        <f>IF(Riskregister!$E$9="",0,COUNTIF(BJ$4:BJ$53,"&lt;"&amp;AF214)*IF(AG214&lt;0.5,Riskregister!$K$9+(Riskregister!$L$9-Riskregister!$K$9)*SQRT(AG214/2),Riskregister!$L$9-(Riskregister!$L$9-Riskregister!$K$9)*SQRT((1-AG214)/2)))</f>
        <v>0</v>
      </c>
      <c r="AI214" s="28">
        <f t="shared" ca="1" si="129"/>
        <v>0.19494978885666847</v>
      </c>
      <c r="AJ214" s="28">
        <f t="shared" ca="1" si="129"/>
        <v>0.18961235769715401</v>
      </c>
      <c r="AK214" s="28">
        <f>IF(Riskregister!$E$10="",0,COUNTIF(BK$4:BK$53,"&lt;"&amp;AI214)*IF(AJ214&lt;0.5,Riskregister!$K$10+(Riskregister!$L$10-Riskregister!$K$10)*SQRT(AJ214/2),Riskregister!$L$10-(Riskregister!$L$10-Riskregister!$K$10)*SQRT((1-AJ214)/2)))</f>
        <v>0</v>
      </c>
      <c r="AL214" s="28">
        <f t="shared" ca="1" si="130"/>
        <v>0.17911064116144015</v>
      </c>
      <c r="AM214" s="28">
        <f t="shared" ca="1" si="130"/>
        <v>0.74794717548866008</v>
      </c>
      <c r="AN214" s="28">
        <f>IF(Riskregister!$E$11="",0,COUNTIF(BL$4:BL$53,"&lt;"&amp;AL214)*IF(AM214&lt;0.5,Riskregister!$K$11+(Riskregister!$L$11-Riskregister!$K$11)*SQRT(AM214/2),Riskregister!$L$11-(Riskregister!$L$11-Riskregister!$K$11)*SQRT((1-AM214)/2)))</f>
        <v>0</v>
      </c>
      <c r="AO214" s="28">
        <f t="shared" ca="1" si="131"/>
        <v>0.93399830286125984</v>
      </c>
      <c r="AP214" s="28">
        <f t="shared" ca="1" si="131"/>
        <v>0.2886173172949752</v>
      </c>
      <c r="AQ214" s="28">
        <f>IF(Riskregister!$E$12="",0,COUNTIF(BM$4:BM$53,"&lt;"&amp;AO214)*IF(AP214&lt;0.5,Riskregister!$K$12+(Riskregister!$L$12-Riskregister!$K$12)*SQRT(AP214/2),Riskregister!$L$12-(Riskregister!$L$12-Riskregister!$K$12)*SQRT((1-AP214)/2)))</f>
        <v>0</v>
      </c>
      <c r="AR214" s="28">
        <f t="shared" ca="1" si="132"/>
        <v>3.8648799933247213E-2</v>
      </c>
      <c r="AS214" s="28">
        <f t="shared" ca="1" si="132"/>
        <v>0.3495814645716806</v>
      </c>
      <c r="AT214" s="28">
        <f>IF(Riskregister!$E$13="",0,COUNTIF(BN$4:BN$53,"&lt;"&amp;AR214)*IF(AS214&lt;0.5,Riskregister!$K$13+(Riskregister!$L$13-Riskregister!$K$13)*SQRT(AS214/2),Riskregister!$L$13-(Riskregister!$L$13-Riskregister!$K$13)*SQRT((1-AS214)/2)))</f>
        <v>0</v>
      </c>
      <c r="AU214" s="28">
        <f t="shared" ca="1" si="133"/>
        <v>0.8464865676297304</v>
      </c>
      <c r="AV214" s="28">
        <f t="shared" ca="1" si="133"/>
        <v>0.79214062642495764</v>
      </c>
      <c r="AW214" s="28">
        <f>IF(Riskregister!$E$14="",0,COUNTIF(BO$4:BO$53,"&lt;"&amp;AU214)*IF(AV214&lt;0.5,Riskregister!$K$14+(Riskregister!$L$14-Riskregister!$K$14)*SQRT(AV214/2),Riskregister!$L$14-(Riskregister!$L$14-Riskregister!$K$14)*SQRT((1-AV214)/2)))</f>
        <v>0</v>
      </c>
      <c r="AX214" s="28">
        <f t="shared" ca="1" si="134"/>
        <v>3.1693379736745908E-2</v>
      </c>
      <c r="AY214" s="28">
        <f t="shared" ca="1" si="134"/>
        <v>0.23327464672112574</v>
      </c>
      <c r="AZ214" s="28">
        <f>IF(Riskregister!$E$15="",0,COUNTIF(BP$4:BP$53,"&lt;"&amp;AX214)*IF(AY214&lt;0.5,Riskregister!$K$15+(Riskregister!$L$15-Riskregister!$K$15)*SQRT(AY214/2),Riskregister!$L$15-(Riskregister!$L$15-Riskregister!$K$15)*SQRT((1-AY214)/2)))</f>
        <v>0</v>
      </c>
      <c r="BA214" s="28">
        <f t="shared" ca="1" si="135"/>
        <v>0.24389351267625647</v>
      </c>
      <c r="BB214" s="28">
        <f t="shared" ca="1" si="135"/>
        <v>1.851178849860069E-2</v>
      </c>
      <c r="BC214" s="28">
        <f>IF(Riskregister!$E$16="",0,COUNTIF(BQ$4:BQ$53,"&lt;"&amp;BA214)*IF(BB214&lt;0.5,Riskregister!$K$16+(Riskregister!$L$16-Riskregister!$K$16)*SQRT(BB214/2),Riskregister!$L$16-(Riskregister!$L$16-Riskregister!$K$16)*SQRT((1-BB214)/2)))</f>
        <v>0</v>
      </c>
      <c r="BD214" s="28">
        <f t="shared" ca="1" si="123"/>
        <v>372164.93522968818</v>
      </c>
    </row>
    <row r="215" spans="20:56" x14ac:dyDescent="0.35">
      <c r="T215" s="28">
        <f t="shared" ca="1" si="124"/>
        <v>0.93526532789579586</v>
      </c>
      <c r="U215" s="28">
        <f t="shared" ca="1" si="124"/>
        <v>0.93722969095848729</v>
      </c>
      <c r="V215" s="28">
        <f ca="1">IF(Riskregister!$E$5="",0,COUNTIF(BF$4:BF$53,"&lt;"&amp;T215)*IF(U215&lt;0.5,Riskregister!$K$5+(Riskregister!$L$5-Riskregister!$K$5)*SQRT(U215/2),Riskregister!$L$5-(Riskregister!$L$5-Riskregister!$K$5)*SQRT((1-U215)/2)))</f>
        <v>1040557.2981857976</v>
      </c>
      <c r="W215" s="28">
        <f t="shared" ca="1" si="125"/>
        <v>0.15951246014840137</v>
      </c>
      <c r="X215" s="28">
        <f t="shared" ca="1" si="125"/>
        <v>0.69675167572368102</v>
      </c>
      <c r="Y215" s="28">
        <f ca="1">IF(Riskregister!$E$6="",0,COUNTIF(BG$4:BG$53,"&lt;"&amp;W215)*IF(X215&lt;0.5,Riskregister!$K$6+(Riskregister!$L$6-Riskregister!$K$6)*SQRT(X215/2),Riskregister!$L$6-(Riskregister!$L$6-Riskregister!$K$6)*SQRT((1-X215)/2)))</f>
        <v>0</v>
      </c>
      <c r="Z215" s="28">
        <f t="shared" ca="1" si="126"/>
        <v>0.55103511045414955</v>
      </c>
      <c r="AA215" s="28">
        <f t="shared" ca="1" si="126"/>
        <v>0.25302619991252262</v>
      </c>
      <c r="AB215" s="28">
        <f ca="1">IF(Riskregister!$E$7="",0,COUNTIF(BH$4:BH$53,"&lt;"&amp;Z215)*IF(AA215&lt;0.5,Riskregister!$K$7+(Riskregister!$L$7-Riskregister!$K$7)*SQRT(AA215/2),Riskregister!$L$7-(Riskregister!$L$7-Riskregister!$K$7)*SQRT((1-AA215)/2)))</f>
        <v>0</v>
      </c>
      <c r="AC215" s="28">
        <f t="shared" ca="1" si="127"/>
        <v>0.93437277492751514</v>
      </c>
      <c r="AD215" s="28">
        <f t="shared" ca="1" si="127"/>
        <v>0.74780584304148578</v>
      </c>
      <c r="AE215" s="28">
        <f ca="1">IF(Riskregister!$E$8="",0,COUNTIF(BI$4:BI$53,"&lt;"&amp;AC215)*IF(AD215&lt;0.5,Riskregister!$K$8+(Riskregister!$L$8-Riskregister!$K$8)*SQRT(AD215/2),Riskregister!$L$8-(Riskregister!$L$8-Riskregister!$K$8)*SQRT((1-AD215)/2)))</f>
        <v>0</v>
      </c>
      <c r="AF215" s="28">
        <f t="shared" ca="1" si="128"/>
        <v>0.49878720753260075</v>
      </c>
      <c r="AG215" s="28">
        <f t="shared" ca="1" si="128"/>
        <v>0.74744203130890996</v>
      </c>
      <c r="AH215" s="28">
        <f>IF(Riskregister!$E$9="",0,COUNTIF(BJ$4:BJ$53,"&lt;"&amp;AF215)*IF(AG215&lt;0.5,Riskregister!$K$9+(Riskregister!$L$9-Riskregister!$K$9)*SQRT(AG215/2),Riskregister!$L$9-(Riskregister!$L$9-Riskregister!$K$9)*SQRT((1-AG215)/2)))</f>
        <v>0</v>
      </c>
      <c r="AI215" s="28">
        <f t="shared" ca="1" si="129"/>
        <v>0.82945755498055662</v>
      </c>
      <c r="AJ215" s="28">
        <f t="shared" ca="1" si="129"/>
        <v>0.16290825041405843</v>
      </c>
      <c r="AK215" s="28">
        <f>IF(Riskregister!$E$10="",0,COUNTIF(BK$4:BK$53,"&lt;"&amp;AI215)*IF(AJ215&lt;0.5,Riskregister!$K$10+(Riskregister!$L$10-Riskregister!$K$10)*SQRT(AJ215/2),Riskregister!$L$10-(Riskregister!$L$10-Riskregister!$K$10)*SQRT((1-AJ215)/2)))</f>
        <v>0</v>
      </c>
      <c r="AL215" s="28">
        <f t="shared" ca="1" si="130"/>
        <v>0.54936704864133368</v>
      </c>
      <c r="AM215" s="28">
        <f t="shared" ca="1" si="130"/>
        <v>0.80757140080621626</v>
      </c>
      <c r="AN215" s="28">
        <f>IF(Riskregister!$E$11="",0,COUNTIF(BL$4:BL$53,"&lt;"&amp;AL215)*IF(AM215&lt;0.5,Riskregister!$K$11+(Riskregister!$L$11-Riskregister!$K$11)*SQRT(AM215/2),Riskregister!$L$11-(Riskregister!$L$11-Riskregister!$K$11)*SQRT((1-AM215)/2)))</f>
        <v>0</v>
      </c>
      <c r="AO215" s="28">
        <f t="shared" ca="1" si="131"/>
        <v>0.89476757704138077</v>
      </c>
      <c r="AP215" s="28">
        <f t="shared" ca="1" si="131"/>
        <v>0.47177905857161817</v>
      </c>
      <c r="AQ215" s="28">
        <f>IF(Riskregister!$E$12="",0,COUNTIF(BM$4:BM$53,"&lt;"&amp;AO215)*IF(AP215&lt;0.5,Riskregister!$K$12+(Riskregister!$L$12-Riskregister!$K$12)*SQRT(AP215/2),Riskregister!$L$12-(Riskregister!$L$12-Riskregister!$K$12)*SQRT((1-AP215)/2)))</f>
        <v>0</v>
      </c>
      <c r="AR215" s="28">
        <f t="shared" ca="1" si="132"/>
        <v>0.76759497328629156</v>
      </c>
      <c r="AS215" s="28">
        <f t="shared" ca="1" si="132"/>
        <v>0.45943530540221045</v>
      </c>
      <c r="AT215" s="28">
        <f>IF(Riskregister!$E$13="",0,COUNTIF(BN$4:BN$53,"&lt;"&amp;AR215)*IF(AS215&lt;0.5,Riskregister!$K$13+(Riskregister!$L$13-Riskregister!$K$13)*SQRT(AS215/2),Riskregister!$L$13-(Riskregister!$L$13-Riskregister!$K$13)*SQRT((1-AS215)/2)))</f>
        <v>0</v>
      </c>
      <c r="AU215" s="28">
        <f t="shared" ca="1" si="133"/>
        <v>0.43732507442892798</v>
      </c>
      <c r="AV215" s="28">
        <f t="shared" ca="1" si="133"/>
        <v>0.99506239660786333</v>
      </c>
      <c r="AW215" s="28">
        <f>IF(Riskregister!$E$14="",0,COUNTIF(BO$4:BO$53,"&lt;"&amp;AU215)*IF(AV215&lt;0.5,Riskregister!$K$14+(Riskregister!$L$14-Riskregister!$K$14)*SQRT(AV215/2),Riskregister!$L$14-(Riskregister!$L$14-Riskregister!$K$14)*SQRT((1-AV215)/2)))</f>
        <v>0</v>
      </c>
      <c r="AX215" s="28">
        <f t="shared" ca="1" si="134"/>
        <v>0.32532673192331585</v>
      </c>
      <c r="AY215" s="28">
        <f t="shared" ca="1" si="134"/>
        <v>1.1974518673205203E-2</v>
      </c>
      <c r="AZ215" s="28">
        <f>IF(Riskregister!$E$15="",0,COUNTIF(BP$4:BP$53,"&lt;"&amp;AX215)*IF(AY215&lt;0.5,Riskregister!$K$15+(Riskregister!$L$15-Riskregister!$K$15)*SQRT(AY215/2),Riskregister!$L$15-(Riskregister!$L$15-Riskregister!$K$15)*SQRT((1-AY215)/2)))</f>
        <v>0</v>
      </c>
      <c r="BA215" s="28">
        <f t="shared" ca="1" si="135"/>
        <v>0.32438986500349354</v>
      </c>
      <c r="BB215" s="28">
        <f t="shared" ca="1" si="135"/>
        <v>0.39196484086508487</v>
      </c>
      <c r="BC215" s="28">
        <f>IF(Riskregister!$E$16="",0,COUNTIF(BQ$4:BQ$53,"&lt;"&amp;BA215)*IF(BB215&lt;0.5,Riskregister!$K$16+(Riskregister!$L$16-Riskregister!$K$16)*SQRT(BB215/2),Riskregister!$L$16-(Riskregister!$L$16-Riskregister!$K$16)*SQRT((1-BB215)/2)))</f>
        <v>0</v>
      </c>
      <c r="BD215" s="28">
        <f t="shared" ca="1" si="123"/>
        <v>1040557.2981857976</v>
      </c>
    </row>
    <row r="216" spans="20:56" x14ac:dyDescent="0.35">
      <c r="T216" s="28">
        <f t="shared" ca="1" si="124"/>
        <v>0.45558910018320742</v>
      </c>
      <c r="U216" s="28">
        <f t="shared" ca="1" si="124"/>
        <v>0.86227455062500313</v>
      </c>
      <c r="V216" s="28">
        <f ca="1">IF(Riskregister!$E$5="",0,COUNTIF(BF$4:BF$53,"&lt;"&amp;T216)*IF(U216&lt;0.5,Riskregister!$K$5+(Riskregister!$L$5-Riskregister!$K$5)*SQRT(U216/2),Riskregister!$L$5-(Riskregister!$L$5-Riskregister!$K$5)*SQRT((1-U216)/2)))</f>
        <v>0</v>
      </c>
      <c r="W216" s="28">
        <f t="shared" ca="1" si="125"/>
        <v>0.69698819998864026</v>
      </c>
      <c r="X216" s="28">
        <f t="shared" ca="1" si="125"/>
        <v>0.89484744370251013</v>
      </c>
      <c r="Y216" s="28">
        <f ca="1">IF(Riskregister!$E$6="",0,COUNTIF(BG$4:BG$53,"&lt;"&amp;W216)*IF(X216&lt;0.5,Riskregister!$K$6+(Riskregister!$L$6-Riskregister!$K$6)*SQRT(X216/2),Riskregister!$L$6-(Riskregister!$L$6-Riskregister!$K$6)*SQRT((1-X216)/2)))</f>
        <v>1587268.6815833652</v>
      </c>
      <c r="Z216" s="28">
        <f t="shared" ca="1" si="126"/>
        <v>0.66951212558126116</v>
      </c>
      <c r="AA216" s="28">
        <f t="shared" ca="1" si="126"/>
        <v>1.4067261189991687E-3</v>
      </c>
      <c r="AB216" s="28">
        <f ca="1">IF(Riskregister!$E$7="",0,COUNTIF(BH$4:BH$53,"&lt;"&amp;Z216)*IF(AA216&lt;0.5,Riskregister!$K$7+(Riskregister!$L$7-Riskregister!$K$7)*SQRT(AA216/2),Riskregister!$L$7-(Riskregister!$L$7-Riskregister!$K$7)*SQRT((1-AA216)/2)))</f>
        <v>0</v>
      </c>
      <c r="AC216" s="28">
        <f t="shared" ca="1" si="127"/>
        <v>0.86641954932670384</v>
      </c>
      <c r="AD216" s="28">
        <f t="shared" ca="1" si="127"/>
        <v>0.82082560450850572</v>
      </c>
      <c r="AE216" s="28">
        <f ca="1">IF(Riskregister!$E$8="",0,COUNTIF(BI$4:BI$53,"&lt;"&amp;AC216)*IF(AD216&lt;0.5,Riskregister!$K$8+(Riskregister!$L$8-Riskregister!$K$8)*SQRT(AD216/2),Riskregister!$L$8-(Riskregister!$L$8-Riskregister!$K$8)*SQRT((1-AD216)/2)))</f>
        <v>0</v>
      </c>
      <c r="AF216" s="28">
        <f t="shared" ca="1" si="128"/>
        <v>2.3954969949766758E-2</v>
      </c>
      <c r="AG216" s="28">
        <f t="shared" ca="1" si="128"/>
        <v>0.88602158267857245</v>
      </c>
      <c r="AH216" s="28">
        <f>IF(Riskregister!$E$9="",0,COUNTIF(BJ$4:BJ$53,"&lt;"&amp;AF216)*IF(AG216&lt;0.5,Riskregister!$K$9+(Riskregister!$L$9-Riskregister!$K$9)*SQRT(AG216/2),Riskregister!$L$9-(Riskregister!$L$9-Riskregister!$K$9)*SQRT((1-AG216)/2)))</f>
        <v>0</v>
      </c>
      <c r="AI216" s="28">
        <f t="shared" ca="1" si="129"/>
        <v>0.50537705678554301</v>
      </c>
      <c r="AJ216" s="28">
        <f t="shared" ca="1" si="129"/>
        <v>0.65004815926342407</v>
      </c>
      <c r="AK216" s="28">
        <f>IF(Riskregister!$E$10="",0,COUNTIF(BK$4:BK$53,"&lt;"&amp;AI216)*IF(AJ216&lt;0.5,Riskregister!$K$10+(Riskregister!$L$10-Riskregister!$K$10)*SQRT(AJ216/2),Riskregister!$L$10-(Riskregister!$L$10-Riskregister!$K$10)*SQRT((1-AJ216)/2)))</f>
        <v>0</v>
      </c>
      <c r="AL216" s="28">
        <f t="shared" ca="1" si="130"/>
        <v>0.60932595408019263</v>
      </c>
      <c r="AM216" s="28">
        <f t="shared" ca="1" si="130"/>
        <v>0.12520759010707561</v>
      </c>
      <c r="AN216" s="28">
        <f>IF(Riskregister!$E$11="",0,COUNTIF(BL$4:BL$53,"&lt;"&amp;AL216)*IF(AM216&lt;0.5,Riskregister!$K$11+(Riskregister!$L$11-Riskregister!$K$11)*SQRT(AM216/2),Riskregister!$L$11-(Riskregister!$L$11-Riskregister!$K$11)*SQRT((1-AM216)/2)))</f>
        <v>0</v>
      </c>
      <c r="AO216" s="28">
        <f t="shared" ca="1" si="131"/>
        <v>0.39865749099668857</v>
      </c>
      <c r="AP216" s="28">
        <f t="shared" ca="1" si="131"/>
        <v>0.83130136848959901</v>
      </c>
      <c r="AQ216" s="28">
        <f>IF(Riskregister!$E$12="",0,COUNTIF(BM$4:BM$53,"&lt;"&amp;AO216)*IF(AP216&lt;0.5,Riskregister!$K$12+(Riskregister!$L$12-Riskregister!$K$12)*SQRT(AP216/2),Riskregister!$L$12-(Riskregister!$L$12-Riskregister!$K$12)*SQRT((1-AP216)/2)))</f>
        <v>0</v>
      </c>
      <c r="AR216" s="28">
        <f t="shared" ca="1" si="132"/>
        <v>0.21010626016834</v>
      </c>
      <c r="AS216" s="28">
        <f t="shared" ca="1" si="132"/>
        <v>0.7353482260027363</v>
      </c>
      <c r="AT216" s="28">
        <f>IF(Riskregister!$E$13="",0,COUNTIF(BN$4:BN$53,"&lt;"&amp;AR216)*IF(AS216&lt;0.5,Riskregister!$K$13+(Riskregister!$L$13-Riskregister!$K$13)*SQRT(AS216/2),Riskregister!$L$13-(Riskregister!$L$13-Riskregister!$K$13)*SQRT((1-AS216)/2)))</f>
        <v>0</v>
      </c>
      <c r="AU216" s="28">
        <f t="shared" ca="1" si="133"/>
        <v>0.98524590239671439</v>
      </c>
      <c r="AV216" s="28">
        <f t="shared" ca="1" si="133"/>
        <v>0.19828815241229714</v>
      </c>
      <c r="AW216" s="28">
        <f>IF(Riskregister!$E$14="",0,COUNTIF(BO$4:BO$53,"&lt;"&amp;AU216)*IF(AV216&lt;0.5,Riskregister!$K$14+(Riskregister!$L$14-Riskregister!$K$14)*SQRT(AV216/2),Riskregister!$L$14-(Riskregister!$L$14-Riskregister!$K$14)*SQRT((1-AV216)/2)))</f>
        <v>0</v>
      </c>
      <c r="AX216" s="28">
        <f t="shared" ca="1" si="134"/>
        <v>0.51893006160125843</v>
      </c>
      <c r="AY216" s="28">
        <f t="shared" ca="1" si="134"/>
        <v>0.66785243255490279</v>
      </c>
      <c r="AZ216" s="28">
        <f>IF(Riskregister!$E$15="",0,COUNTIF(BP$4:BP$53,"&lt;"&amp;AX216)*IF(AY216&lt;0.5,Riskregister!$K$15+(Riskregister!$L$15-Riskregister!$K$15)*SQRT(AY216/2),Riskregister!$L$15-(Riskregister!$L$15-Riskregister!$K$15)*SQRT((1-AY216)/2)))</f>
        <v>0</v>
      </c>
      <c r="BA216" s="28">
        <f t="shared" ca="1" si="135"/>
        <v>0.16779947826267627</v>
      </c>
      <c r="BB216" s="28">
        <f t="shared" ca="1" si="135"/>
        <v>0.74726687273770853</v>
      </c>
      <c r="BC216" s="28">
        <f>IF(Riskregister!$E$16="",0,COUNTIF(BQ$4:BQ$53,"&lt;"&amp;BA216)*IF(BB216&lt;0.5,Riskregister!$K$16+(Riskregister!$L$16-Riskregister!$K$16)*SQRT(BB216/2),Riskregister!$L$16-(Riskregister!$L$16-Riskregister!$K$16)*SQRT((1-BB216)/2)))</f>
        <v>0</v>
      </c>
      <c r="BD216" s="28">
        <f t="shared" ca="1" si="123"/>
        <v>1587268.6815833652</v>
      </c>
    </row>
    <row r="217" spans="20:56" x14ac:dyDescent="0.35">
      <c r="T217" s="28">
        <f t="shared" ca="1" si="124"/>
        <v>0.78357587122979644</v>
      </c>
      <c r="U217" s="28">
        <f t="shared" ca="1" si="124"/>
        <v>0.17704791937684072</v>
      </c>
      <c r="V217" s="28">
        <f ca="1">IF(Riskregister!$E$5="",0,COUNTIF(BF$4:BF$53,"&lt;"&amp;T217)*IF(U217&lt;0.5,Riskregister!$K$5+(Riskregister!$L$5-Riskregister!$K$5)*SQRT(U217/2),Riskregister!$L$5-(Riskregister!$L$5-Riskregister!$K$5)*SQRT((1-U217)/2)))</f>
        <v>283888.39321205229</v>
      </c>
      <c r="W217" s="28">
        <f t="shared" ca="1" si="125"/>
        <v>0.83203283520262628</v>
      </c>
      <c r="X217" s="28">
        <f t="shared" ca="1" si="125"/>
        <v>0.1142027503163151</v>
      </c>
      <c r="Y217" s="28">
        <f ca="1">IF(Riskregister!$E$6="",0,COUNTIF(BG$4:BG$53,"&lt;"&amp;W217)*IF(X217&lt;0.5,Riskregister!$K$6+(Riskregister!$L$6-Riskregister!$K$6)*SQRT(X217/2),Riskregister!$L$6-(Riskregister!$L$6-Riskregister!$K$6)*SQRT((1-X217)/2)))</f>
        <v>630126.0925733645</v>
      </c>
      <c r="Z217" s="28">
        <f t="shared" ca="1" si="126"/>
        <v>0.93697415875661116</v>
      </c>
      <c r="AA217" s="28">
        <f t="shared" ca="1" si="126"/>
        <v>0.41556572998738006</v>
      </c>
      <c r="AB217" s="28">
        <f ca="1">IF(Riskregister!$E$7="",0,COUNTIF(BH$4:BH$53,"&lt;"&amp;Z217)*IF(AA217&lt;0.5,Riskregister!$K$7+(Riskregister!$L$7-Riskregister!$K$7)*SQRT(AA217/2),Riskregister!$L$7-(Riskregister!$L$7-Riskregister!$K$7)*SQRT((1-AA217)/2)))</f>
        <v>209541.22025898835</v>
      </c>
      <c r="AC217" s="28">
        <f t="shared" ca="1" si="127"/>
        <v>0.22145509055758394</v>
      </c>
      <c r="AD217" s="28">
        <f t="shared" ca="1" si="127"/>
        <v>0.91663193739751525</v>
      </c>
      <c r="AE217" s="28">
        <f ca="1">IF(Riskregister!$E$8="",0,COUNTIF(BI$4:BI$53,"&lt;"&amp;AC217)*IF(AD217&lt;0.5,Riskregister!$K$8+(Riskregister!$L$8-Riskregister!$K$8)*SQRT(AD217/2),Riskregister!$L$8-(Riskregister!$L$8-Riskregister!$K$8)*SQRT((1-AD217)/2)))</f>
        <v>0</v>
      </c>
      <c r="AF217" s="28">
        <f t="shared" ca="1" si="128"/>
        <v>0.51997847477786152</v>
      </c>
      <c r="AG217" s="28">
        <f t="shared" ca="1" si="128"/>
        <v>0.97056635279181047</v>
      </c>
      <c r="AH217" s="28">
        <f>IF(Riskregister!$E$9="",0,COUNTIF(BJ$4:BJ$53,"&lt;"&amp;AF217)*IF(AG217&lt;0.5,Riskregister!$K$9+(Riskregister!$L$9-Riskregister!$K$9)*SQRT(AG217/2),Riskregister!$L$9-(Riskregister!$L$9-Riskregister!$K$9)*SQRT((1-AG217)/2)))</f>
        <v>0</v>
      </c>
      <c r="AI217" s="28">
        <f t="shared" ca="1" si="129"/>
        <v>0.25289718313281861</v>
      </c>
      <c r="AJ217" s="28">
        <f t="shared" ca="1" si="129"/>
        <v>0.46415180081654683</v>
      </c>
      <c r="AK217" s="28">
        <f>IF(Riskregister!$E$10="",0,COUNTIF(BK$4:BK$53,"&lt;"&amp;AI217)*IF(AJ217&lt;0.5,Riskregister!$K$10+(Riskregister!$L$10-Riskregister!$K$10)*SQRT(AJ217/2),Riskregister!$L$10-(Riskregister!$L$10-Riskregister!$K$10)*SQRT((1-AJ217)/2)))</f>
        <v>0</v>
      </c>
      <c r="AL217" s="28">
        <f t="shared" ca="1" si="130"/>
        <v>0.56853083646990887</v>
      </c>
      <c r="AM217" s="28">
        <f t="shared" ca="1" si="130"/>
        <v>0.36199939441139117</v>
      </c>
      <c r="AN217" s="28">
        <f>IF(Riskregister!$E$11="",0,COUNTIF(BL$4:BL$53,"&lt;"&amp;AL217)*IF(AM217&lt;0.5,Riskregister!$K$11+(Riskregister!$L$11-Riskregister!$K$11)*SQRT(AM217/2),Riskregister!$L$11-(Riskregister!$L$11-Riskregister!$K$11)*SQRT((1-AM217)/2)))</f>
        <v>0</v>
      </c>
      <c r="AO217" s="28">
        <f t="shared" ca="1" si="131"/>
        <v>0.96703425531933751</v>
      </c>
      <c r="AP217" s="28">
        <f t="shared" ca="1" si="131"/>
        <v>0.19556807831528644</v>
      </c>
      <c r="AQ217" s="28">
        <f>IF(Riskregister!$E$12="",0,COUNTIF(BM$4:BM$53,"&lt;"&amp;AO217)*IF(AP217&lt;0.5,Riskregister!$K$12+(Riskregister!$L$12-Riskregister!$K$12)*SQRT(AP217/2),Riskregister!$L$12-(Riskregister!$L$12-Riskregister!$K$12)*SQRT((1-AP217)/2)))</f>
        <v>0</v>
      </c>
      <c r="AR217" s="28">
        <f t="shared" ca="1" si="132"/>
        <v>0.49361299575347284</v>
      </c>
      <c r="AS217" s="28">
        <f t="shared" ca="1" si="132"/>
        <v>0.67264065770228998</v>
      </c>
      <c r="AT217" s="28">
        <f>IF(Riskregister!$E$13="",0,COUNTIF(BN$4:BN$53,"&lt;"&amp;AR217)*IF(AS217&lt;0.5,Riskregister!$K$13+(Riskregister!$L$13-Riskregister!$K$13)*SQRT(AS217/2),Riskregister!$L$13-(Riskregister!$L$13-Riskregister!$K$13)*SQRT((1-AS217)/2)))</f>
        <v>0</v>
      </c>
      <c r="AU217" s="28">
        <f t="shared" ca="1" si="133"/>
        <v>0.58162717676426201</v>
      </c>
      <c r="AV217" s="28">
        <f t="shared" ca="1" si="133"/>
        <v>4.2234172951457372E-2</v>
      </c>
      <c r="AW217" s="28">
        <f>IF(Riskregister!$E$14="",0,COUNTIF(BO$4:BO$53,"&lt;"&amp;AU217)*IF(AV217&lt;0.5,Riskregister!$K$14+(Riskregister!$L$14-Riskregister!$K$14)*SQRT(AV217/2),Riskregister!$L$14-(Riskregister!$L$14-Riskregister!$K$14)*SQRT((1-AV217)/2)))</f>
        <v>0</v>
      </c>
      <c r="AX217" s="28">
        <f t="shared" ca="1" si="134"/>
        <v>0.70287867573150209</v>
      </c>
      <c r="AY217" s="28">
        <f t="shared" ca="1" si="134"/>
        <v>0.60617289086566462</v>
      </c>
      <c r="AZ217" s="28">
        <f>IF(Riskregister!$E$15="",0,COUNTIF(BP$4:BP$53,"&lt;"&amp;AX217)*IF(AY217&lt;0.5,Riskregister!$K$15+(Riskregister!$L$15-Riskregister!$K$15)*SQRT(AY217/2),Riskregister!$L$15-(Riskregister!$L$15-Riskregister!$K$15)*SQRT((1-AY217)/2)))</f>
        <v>0</v>
      </c>
      <c r="BA217" s="28">
        <f t="shared" ca="1" si="135"/>
        <v>8.115115256726102E-2</v>
      </c>
      <c r="BB217" s="28">
        <f t="shared" ca="1" si="135"/>
        <v>0.73692622596800084</v>
      </c>
      <c r="BC217" s="28">
        <f>IF(Riskregister!$E$16="",0,COUNTIF(BQ$4:BQ$53,"&lt;"&amp;BA217)*IF(BB217&lt;0.5,Riskregister!$K$16+(Riskregister!$L$16-Riskregister!$K$16)*SQRT(BB217/2),Riskregister!$L$16-(Riskregister!$L$16-Riskregister!$K$16)*SQRT((1-BB217)/2)))</f>
        <v>0</v>
      </c>
      <c r="BD217" s="28">
        <f t="shared" ca="1" si="123"/>
        <v>1123555.7060444052</v>
      </c>
    </row>
    <row r="218" spans="20:56" x14ac:dyDescent="0.35">
      <c r="T218" s="28">
        <f t="shared" ca="1" si="124"/>
        <v>0.7126131734019675</v>
      </c>
      <c r="U218" s="28">
        <f t="shared" ca="1" si="124"/>
        <v>0.96445052624067962</v>
      </c>
      <c r="V218" s="28">
        <f ca="1">IF(Riskregister!$E$5="",0,COUNTIF(BF$4:BF$53,"&lt;"&amp;T218)*IF(U218&lt;0.5,Riskregister!$K$5+(Riskregister!$L$5-Riskregister!$K$5)*SQRT(U218/2),Riskregister!$L$5-(Riskregister!$L$5-Riskregister!$K$5)*SQRT((1-U218)/2)))</f>
        <v>540005.13173502928</v>
      </c>
      <c r="W218" s="28">
        <f t="shared" ca="1" si="125"/>
        <v>0.31640166714226792</v>
      </c>
      <c r="X218" s="28">
        <f t="shared" ca="1" si="125"/>
        <v>0.32153809174350689</v>
      </c>
      <c r="Y218" s="28">
        <f ca="1">IF(Riskregister!$E$6="",0,COUNTIF(BG$4:BG$53,"&lt;"&amp;W218)*IF(X218&lt;0.5,Riskregister!$K$6+(Riskregister!$L$6-Riskregister!$K$6)*SQRT(X218/2),Riskregister!$L$6-(Riskregister!$L$6-Riskregister!$K$6)*SQRT((1-X218)/2)))</f>
        <v>0</v>
      </c>
      <c r="Z218" s="28">
        <f t="shared" ca="1" si="126"/>
        <v>0.87283947918319282</v>
      </c>
      <c r="AA218" s="28">
        <f t="shared" ca="1" si="126"/>
        <v>0.65932390604759117</v>
      </c>
      <c r="AB218" s="28">
        <f ca="1">IF(Riskregister!$E$7="",0,COUNTIF(BH$4:BH$53,"&lt;"&amp;Z218)*IF(AA218&lt;0.5,Riskregister!$K$7+(Riskregister!$L$7-Riskregister!$K$7)*SQRT(AA218/2),Riskregister!$L$7-(Riskregister!$L$7-Riskregister!$K$7)*SQRT((1-AA218)/2)))</f>
        <v>255547.89459968041</v>
      </c>
      <c r="AC218" s="28">
        <f t="shared" ca="1" si="127"/>
        <v>0.99559128324481461</v>
      </c>
      <c r="AD218" s="28">
        <f t="shared" ca="1" si="127"/>
        <v>0.9315111736617252</v>
      </c>
      <c r="AE218" s="28">
        <f ca="1">IF(Riskregister!$E$8="",0,COUNTIF(BI$4:BI$53,"&lt;"&amp;AC218)*IF(AD218&lt;0.5,Riskregister!$K$8+(Riskregister!$L$8-Riskregister!$K$8)*SQRT(AD218/2),Riskregister!$L$8-(Riskregister!$L$8-Riskregister!$K$8)*SQRT((1-AD218)/2)))</f>
        <v>4130253.4352432052</v>
      </c>
      <c r="AF218" s="28">
        <f t="shared" ca="1" si="128"/>
        <v>0.57569682212971895</v>
      </c>
      <c r="AG218" s="28">
        <f t="shared" ca="1" si="128"/>
        <v>0.87293791389819886</v>
      </c>
      <c r="AH218" s="28">
        <f>IF(Riskregister!$E$9="",0,COUNTIF(BJ$4:BJ$53,"&lt;"&amp;AF218)*IF(AG218&lt;0.5,Riskregister!$K$9+(Riskregister!$L$9-Riskregister!$K$9)*SQRT(AG218/2),Riskregister!$L$9-(Riskregister!$L$9-Riskregister!$K$9)*SQRT((1-AG218)/2)))</f>
        <v>0</v>
      </c>
      <c r="AI218" s="28">
        <f t="shared" ca="1" si="129"/>
        <v>0.7873225856814815</v>
      </c>
      <c r="AJ218" s="28">
        <f t="shared" ca="1" si="129"/>
        <v>0.91148325809922781</v>
      </c>
      <c r="AK218" s="28">
        <f>IF(Riskregister!$E$10="",0,COUNTIF(BK$4:BK$53,"&lt;"&amp;AI218)*IF(AJ218&lt;0.5,Riskregister!$K$10+(Riskregister!$L$10-Riskregister!$K$10)*SQRT(AJ218/2),Riskregister!$L$10-(Riskregister!$L$10-Riskregister!$K$10)*SQRT((1-AJ218)/2)))</f>
        <v>0</v>
      </c>
      <c r="AL218" s="28">
        <f t="shared" ca="1" si="130"/>
        <v>0.13903870806292373</v>
      </c>
      <c r="AM218" s="28">
        <f t="shared" ca="1" si="130"/>
        <v>0.58864438920846585</v>
      </c>
      <c r="AN218" s="28">
        <f>IF(Riskregister!$E$11="",0,COUNTIF(BL$4:BL$53,"&lt;"&amp;AL218)*IF(AM218&lt;0.5,Riskregister!$K$11+(Riskregister!$L$11-Riskregister!$K$11)*SQRT(AM218/2),Riskregister!$L$11-(Riskregister!$L$11-Riskregister!$K$11)*SQRT((1-AM218)/2)))</f>
        <v>0</v>
      </c>
      <c r="AO218" s="28">
        <f t="shared" ca="1" si="131"/>
        <v>3.6758423836760312E-2</v>
      </c>
      <c r="AP218" s="28">
        <f t="shared" ca="1" si="131"/>
        <v>0.32263864576835644</v>
      </c>
      <c r="AQ218" s="28">
        <f>IF(Riskregister!$E$12="",0,COUNTIF(BM$4:BM$53,"&lt;"&amp;AO218)*IF(AP218&lt;0.5,Riskregister!$K$12+(Riskregister!$L$12-Riskregister!$K$12)*SQRT(AP218/2),Riskregister!$L$12-(Riskregister!$L$12-Riskregister!$K$12)*SQRT((1-AP218)/2)))</f>
        <v>0</v>
      </c>
      <c r="AR218" s="28">
        <f t="shared" ca="1" si="132"/>
        <v>0.65535221031830571</v>
      </c>
      <c r="AS218" s="28">
        <f t="shared" ca="1" si="132"/>
        <v>0.63570297725407732</v>
      </c>
      <c r="AT218" s="28">
        <f>IF(Riskregister!$E$13="",0,COUNTIF(BN$4:BN$53,"&lt;"&amp;AR218)*IF(AS218&lt;0.5,Riskregister!$K$13+(Riskregister!$L$13-Riskregister!$K$13)*SQRT(AS218/2),Riskregister!$L$13-(Riskregister!$L$13-Riskregister!$K$13)*SQRT((1-AS218)/2)))</f>
        <v>0</v>
      </c>
      <c r="AU218" s="28">
        <f t="shared" ca="1" si="133"/>
        <v>0.49505786233800309</v>
      </c>
      <c r="AV218" s="28">
        <f t="shared" ca="1" si="133"/>
        <v>0.22357695966882962</v>
      </c>
      <c r="AW218" s="28">
        <f>IF(Riskregister!$E$14="",0,COUNTIF(BO$4:BO$53,"&lt;"&amp;AU218)*IF(AV218&lt;0.5,Riskregister!$K$14+(Riskregister!$L$14-Riskregister!$K$14)*SQRT(AV218/2),Riskregister!$L$14-(Riskregister!$L$14-Riskregister!$K$14)*SQRT((1-AV218)/2)))</f>
        <v>0</v>
      </c>
      <c r="AX218" s="28">
        <f t="shared" ca="1" si="134"/>
        <v>0.20891896939301235</v>
      </c>
      <c r="AY218" s="28">
        <f t="shared" ca="1" si="134"/>
        <v>0.52468347868901288</v>
      </c>
      <c r="AZ218" s="28">
        <f>IF(Riskregister!$E$15="",0,COUNTIF(BP$4:BP$53,"&lt;"&amp;AX218)*IF(AY218&lt;0.5,Riskregister!$K$15+(Riskregister!$L$15-Riskregister!$K$15)*SQRT(AY218/2),Riskregister!$L$15-(Riskregister!$L$15-Riskregister!$K$15)*SQRT((1-AY218)/2)))</f>
        <v>0</v>
      </c>
      <c r="BA218" s="28">
        <f t="shared" ca="1" si="135"/>
        <v>0.37154149336104103</v>
      </c>
      <c r="BB218" s="28">
        <f t="shared" ca="1" si="135"/>
        <v>0.28807906866094712</v>
      </c>
      <c r="BC218" s="28">
        <f>IF(Riskregister!$E$16="",0,COUNTIF(BQ$4:BQ$53,"&lt;"&amp;BA218)*IF(BB218&lt;0.5,Riskregister!$K$16+(Riskregister!$L$16-Riskregister!$K$16)*SQRT(BB218/2),Riskregister!$L$16-(Riskregister!$L$16-Riskregister!$K$16)*SQRT((1-BB218)/2)))</f>
        <v>0</v>
      </c>
      <c r="BD218" s="28">
        <f t="shared" ca="1" si="123"/>
        <v>4925806.4615779147</v>
      </c>
    </row>
    <row r="219" spans="20:56" x14ac:dyDescent="0.35">
      <c r="T219" s="28">
        <f t="shared" ca="1" si="124"/>
        <v>0.92050312067385021</v>
      </c>
      <c r="U219" s="28">
        <f t="shared" ca="1" si="124"/>
        <v>0.50008667663011541</v>
      </c>
      <c r="V219" s="28">
        <f ca="1">IF(Riskregister!$E$5="",0,COUNTIF(BF$4:BF$53,"&lt;"&amp;T219)*IF(U219&lt;0.5,Riskregister!$K$5+(Riskregister!$L$5-Riskregister!$K$5)*SQRT(U219/2),Riskregister!$L$5-(Riskregister!$L$5-Riskregister!$K$5)*SQRT((1-U219)/2)))</f>
        <v>375019.50308704353</v>
      </c>
      <c r="W219" s="28">
        <f t="shared" ca="1" si="125"/>
        <v>0.79475167040665295</v>
      </c>
      <c r="X219" s="28">
        <f t="shared" ca="1" si="125"/>
        <v>0.56343519685313503</v>
      </c>
      <c r="Y219" s="28">
        <f ca="1">IF(Riskregister!$E$6="",0,COUNTIF(BG$4:BG$53,"&lt;"&amp;W219)*IF(X219&lt;0.5,Riskregister!$K$6+(Riskregister!$L$6-Riskregister!$K$6)*SQRT(X219/2),Riskregister!$L$6-(Riskregister!$L$6-Riskregister!$K$6)*SQRT((1-X219)/2)))</f>
        <v>1159027.3600776768</v>
      </c>
      <c r="Z219" s="28">
        <f t="shared" ca="1" si="126"/>
        <v>0.41015937978959827</v>
      </c>
      <c r="AA219" s="28">
        <f t="shared" ca="1" si="126"/>
        <v>0.67533329517624896</v>
      </c>
      <c r="AB219" s="28">
        <f ca="1">IF(Riskregister!$E$7="",0,COUNTIF(BH$4:BH$53,"&lt;"&amp;Z219)*IF(AA219&lt;0.5,Riskregister!$K$7+(Riskregister!$L$7-Riskregister!$K$7)*SQRT(AA219/2),Riskregister!$L$7-(Riskregister!$L$7-Riskregister!$K$7)*SQRT((1-AA219)/2)))</f>
        <v>0</v>
      </c>
      <c r="AC219" s="28">
        <f t="shared" ca="1" si="127"/>
        <v>0.72784910419386961</v>
      </c>
      <c r="AD219" s="28">
        <f t="shared" ca="1" si="127"/>
        <v>0.31905832952306312</v>
      </c>
      <c r="AE219" s="28">
        <f ca="1">IF(Riskregister!$E$8="",0,COUNTIF(BI$4:BI$53,"&lt;"&amp;AC219)*IF(AD219&lt;0.5,Riskregister!$K$8+(Riskregister!$L$8-Riskregister!$K$8)*SQRT(AD219/2),Riskregister!$L$8-(Riskregister!$L$8-Riskregister!$K$8)*SQRT((1-AD219)/2)))</f>
        <v>0</v>
      </c>
      <c r="AF219" s="28">
        <f t="shared" ca="1" si="128"/>
        <v>0.87291889190747163</v>
      </c>
      <c r="AG219" s="28">
        <f t="shared" ca="1" si="128"/>
        <v>0.79576506384021717</v>
      </c>
      <c r="AH219" s="28">
        <f>IF(Riskregister!$E$9="",0,COUNTIF(BJ$4:BJ$53,"&lt;"&amp;AF219)*IF(AG219&lt;0.5,Riskregister!$K$9+(Riskregister!$L$9-Riskregister!$K$9)*SQRT(AG219/2),Riskregister!$L$9-(Riskregister!$L$9-Riskregister!$K$9)*SQRT((1-AG219)/2)))</f>
        <v>0</v>
      </c>
      <c r="AI219" s="28">
        <f t="shared" ca="1" si="129"/>
        <v>0.90387603701470343</v>
      </c>
      <c r="AJ219" s="28">
        <f t="shared" ca="1" si="129"/>
        <v>0.1739468424166043</v>
      </c>
      <c r="AK219" s="28">
        <f>IF(Riskregister!$E$10="",0,COUNTIF(BK$4:BK$53,"&lt;"&amp;AI219)*IF(AJ219&lt;0.5,Riskregister!$K$10+(Riskregister!$L$10-Riskregister!$K$10)*SQRT(AJ219/2),Riskregister!$L$10-(Riskregister!$L$10-Riskregister!$K$10)*SQRT((1-AJ219)/2)))</f>
        <v>0</v>
      </c>
      <c r="AL219" s="28">
        <f t="shared" ca="1" si="130"/>
        <v>0.85018152203582353</v>
      </c>
      <c r="AM219" s="28">
        <f t="shared" ca="1" si="130"/>
        <v>0.76881679712184636</v>
      </c>
      <c r="AN219" s="28">
        <f>IF(Riskregister!$E$11="",0,COUNTIF(BL$4:BL$53,"&lt;"&amp;AL219)*IF(AM219&lt;0.5,Riskregister!$K$11+(Riskregister!$L$11-Riskregister!$K$11)*SQRT(AM219/2),Riskregister!$L$11-(Riskregister!$L$11-Riskregister!$K$11)*SQRT((1-AM219)/2)))</f>
        <v>0</v>
      </c>
      <c r="AO219" s="28">
        <f t="shared" ca="1" si="131"/>
        <v>0.58773419547848826</v>
      </c>
      <c r="AP219" s="28">
        <f t="shared" ca="1" si="131"/>
        <v>4.8794843489495254E-2</v>
      </c>
      <c r="AQ219" s="28">
        <f>IF(Riskregister!$E$12="",0,COUNTIF(BM$4:BM$53,"&lt;"&amp;AO219)*IF(AP219&lt;0.5,Riskregister!$K$12+(Riskregister!$L$12-Riskregister!$K$12)*SQRT(AP219/2),Riskregister!$L$12-(Riskregister!$L$12-Riskregister!$K$12)*SQRT((1-AP219)/2)))</f>
        <v>0</v>
      </c>
      <c r="AR219" s="28">
        <f t="shared" ca="1" si="132"/>
        <v>0.83407615837162941</v>
      </c>
      <c r="AS219" s="28">
        <f t="shared" ca="1" si="132"/>
        <v>0.33834223347989312</v>
      </c>
      <c r="AT219" s="28">
        <f>IF(Riskregister!$E$13="",0,COUNTIF(BN$4:BN$53,"&lt;"&amp;AR219)*IF(AS219&lt;0.5,Riskregister!$K$13+(Riskregister!$L$13-Riskregister!$K$13)*SQRT(AS219/2),Riskregister!$L$13-(Riskregister!$L$13-Riskregister!$K$13)*SQRT((1-AS219)/2)))</f>
        <v>0</v>
      </c>
      <c r="AU219" s="28">
        <f t="shared" ca="1" si="133"/>
        <v>0.5672698169751087</v>
      </c>
      <c r="AV219" s="28">
        <f t="shared" ca="1" si="133"/>
        <v>0.26341037419121049</v>
      </c>
      <c r="AW219" s="28">
        <f>IF(Riskregister!$E$14="",0,COUNTIF(BO$4:BO$53,"&lt;"&amp;AU219)*IF(AV219&lt;0.5,Riskregister!$K$14+(Riskregister!$L$14-Riskregister!$K$14)*SQRT(AV219/2),Riskregister!$L$14-(Riskregister!$L$14-Riskregister!$K$14)*SQRT((1-AV219)/2)))</f>
        <v>0</v>
      </c>
      <c r="AX219" s="28">
        <f t="shared" ca="1" si="134"/>
        <v>0.47605960229500188</v>
      </c>
      <c r="AY219" s="28">
        <f t="shared" ca="1" si="134"/>
        <v>0.41801631564691788</v>
      </c>
      <c r="AZ219" s="28">
        <f>IF(Riskregister!$E$15="",0,COUNTIF(BP$4:BP$53,"&lt;"&amp;AX219)*IF(AY219&lt;0.5,Riskregister!$K$15+(Riskregister!$L$15-Riskregister!$K$15)*SQRT(AY219/2),Riskregister!$L$15-(Riskregister!$L$15-Riskregister!$K$15)*SQRT((1-AY219)/2)))</f>
        <v>0</v>
      </c>
      <c r="BA219" s="28">
        <f t="shared" ca="1" si="135"/>
        <v>0.72772586436402931</v>
      </c>
      <c r="BB219" s="28">
        <f t="shared" ca="1" si="135"/>
        <v>0.8128638218948141</v>
      </c>
      <c r="BC219" s="28">
        <f>IF(Riskregister!$E$16="",0,COUNTIF(BQ$4:BQ$53,"&lt;"&amp;BA219)*IF(BB219&lt;0.5,Riskregister!$K$16+(Riskregister!$L$16-Riskregister!$K$16)*SQRT(BB219/2),Riskregister!$L$16-(Riskregister!$L$16-Riskregister!$K$16)*SQRT((1-BB219)/2)))</f>
        <v>0</v>
      </c>
      <c r="BD219" s="28">
        <f t="shared" ca="1" si="123"/>
        <v>1534046.8631647204</v>
      </c>
    </row>
    <row r="220" spans="20:56" x14ac:dyDescent="0.35">
      <c r="T220" s="28">
        <f t="shared" ca="1" si="124"/>
        <v>0.98927380979220492</v>
      </c>
      <c r="U220" s="28">
        <f t="shared" ca="1" si="124"/>
        <v>0.95697806520273265</v>
      </c>
      <c r="V220" s="28">
        <f ca="1">IF(Riskregister!$E$5="",0,COUNTIF(BF$4:BF$53,"&lt;"&amp;T220)*IF(U220&lt;0.5,Riskregister!$K$5+(Riskregister!$L$5-Riskregister!$K$5)*SQRT(U220/2),Riskregister!$L$5-(Riskregister!$L$5-Riskregister!$K$5)*SQRT((1-U220)/2)))</f>
        <v>1602000.66140512</v>
      </c>
      <c r="W220" s="28">
        <f t="shared" ca="1" si="125"/>
        <v>0.88837937823751645</v>
      </c>
      <c r="X220" s="28">
        <f t="shared" ca="1" si="125"/>
        <v>0.36968063680719288</v>
      </c>
      <c r="Y220" s="28">
        <f ca="1">IF(Riskregister!$E$6="",0,COUNTIF(BG$4:BG$53,"&lt;"&amp;W220)*IF(X220&lt;0.5,Riskregister!$K$6+(Riskregister!$L$6-Riskregister!$K$6)*SQRT(X220/2),Riskregister!$L$6-(Riskregister!$L$6-Riskregister!$K$6)*SQRT((1-X220)/2)))</f>
        <v>973875.07494921458</v>
      </c>
      <c r="Z220" s="28">
        <f t="shared" ca="1" si="126"/>
        <v>0.16626491552627276</v>
      </c>
      <c r="AA220" s="28">
        <f t="shared" ca="1" si="126"/>
        <v>0.38255815110037694</v>
      </c>
      <c r="AB220" s="28">
        <f ca="1">IF(Riskregister!$E$7="",0,COUNTIF(BH$4:BH$53,"&lt;"&amp;Z220)*IF(AA220&lt;0.5,Riskregister!$K$7+(Riskregister!$L$7-Riskregister!$K$7)*SQRT(AA220/2),Riskregister!$L$7-(Riskregister!$L$7-Riskregister!$K$7)*SQRT((1-AA220)/2)))</f>
        <v>0</v>
      </c>
      <c r="AC220" s="28">
        <f t="shared" ca="1" si="127"/>
        <v>9.6273401901515676E-2</v>
      </c>
      <c r="AD220" s="28">
        <f t="shared" ca="1" si="127"/>
        <v>5.8696992445102736E-2</v>
      </c>
      <c r="AE220" s="28">
        <f ca="1">IF(Riskregister!$E$8="",0,COUNTIF(BI$4:BI$53,"&lt;"&amp;AC220)*IF(AD220&lt;0.5,Riskregister!$K$8+(Riskregister!$L$8-Riskregister!$K$8)*SQRT(AD220/2),Riskregister!$L$8-(Riskregister!$L$8-Riskregister!$K$8)*SQRT((1-AD220)/2)))</f>
        <v>0</v>
      </c>
      <c r="AF220" s="28">
        <f t="shared" ca="1" si="128"/>
        <v>0.43919646361752351</v>
      </c>
      <c r="AG220" s="28">
        <f t="shared" ca="1" si="128"/>
        <v>0.83267276209272867</v>
      </c>
      <c r="AH220" s="28">
        <f>IF(Riskregister!$E$9="",0,COUNTIF(BJ$4:BJ$53,"&lt;"&amp;AF220)*IF(AG220&lt;0.5,Riskregister!$K$9+(Riskregister!$L$9-Riskregister!$K$9)*SQRT(AG220/2),Riskregister!$L$9-(Riskregister!$L$9-Riskregister!$K$9)*SQRT((1-AG220)/2)))</f>
        <v>0</v>
      </c>
      <c r="AI220" s="28">
        <f t="shared" ca="1" si="129"/>
        <v>0.6550435131082506</v>
      </c>
      <c r="AJ220" s="28">
        <f t="shared" ca="1" si="129"/>
        <v>0.50899123793014711</v>
      </c>
      <c r="AK220" s="28">
        <f>IF(Riskregister!$E$10="",0,COUNTIF(BK$4:BK$53,"&lt;"&amp;AI220)*IF(AJ220&lt;0.5,Riskregister!$K$10+(Riskregister!$L$10-Riskregister!$K$10)*SQRT(AJ220/2),Riskregister!$L$10-(Riskregister!$L$10-Riskregister!$K$10)*SQRT((1-AJ220)/2)))</f>
        <v>0</v>
      </c>
      <c r="AL220" s="28">
        <f t="shared" ca="1" si="130"/>
        <v>0.46845188711726937</v>
      </c>
      <c r="AM220" s="28">
        <f t="shared" ca="1" si="130"/>
        <v>0.84449158421810366</v>
      </c>
      <c r="AN220" s="28">
        <f>IF(Riskregister!$E$11="",0,COUNTIF(BL$4:BL$53,"&lt;"&amp;AL220)*IF(AM220&lt;0.5,Riskregister!$K$11+(Riskregister!$L$11-Riskregister!$K$11)*SQRT(AM220/2),Riskregister!$L$11-(Riskregister!$L$11-Riskregister!$K$11)*SQRT((1-AM220)/2)))</f>
        <v>0</v>
      </c>
      <c r="AO220" s="28">
        <f t="shared" ca="1" si="131"/>
        <v>0.63995462858040264</v>
      </c>
      <c r="AP220" s="28">
        <f t="shared" ca="1" si="131"/>
        <v>0.71813241403385275</v>
      </c>
      <c r="AQ220" s="28">
        <f>IF(Riskregister!$E$12="",0,COUNTIF(BM$4:BM$53,"&lt;"&amp;AO220)*IF(AP220&lt;0.5,Riskregister!$K$12+(Riskregister!$L$12-Riskregister!$K$12)*SQRT(AP220/2),Riskregister!$L$12-(Riskregister!$L$12-Riskregister!$K$12)*SQRT((1-AP220)/2)))</f>
        <v>0</v>
      </c>
      <c r="AR220" s="28">
        <f t="shared" ca="1" si="132"/>
        <v>0.10114087484669965</v>
      </c>
      <c r="AS220" s="28">
        <f t="shared" ca="1" si="132"/>
        <v>0.50107204293539398</v>
      </c>
      <c r="AT220" s="28">
        <f>IF(Riskregister!$E$13="",0,COUNTIF(BN$4:BN$53,"&lt;"&amp;AR220)*IF(AS220&lt;0.5,Riskregister!$K$13+(Riskregister!$L$13-Riskregister!$K$13)*SQRT(AS220/2),Riskregister!$L$13-(Riskregister!$L$13-Riskregister!$K$13)*SQRT((1-AS220)/2)))</f>
        <v>0</v>
      </c>
      <c r="AU220" s="28">
        <f t="shared" ca="1" si="133"/>
        <v>0.61032606006519197</v>
      </c>
      <c r="AV220" s="28">
        <f t="shared" ca="1" si="133"/>
        <v>0.92233330093272214</v>
      </c>
      <c r="AW220" s="28">
        <f>IF(Riskregister!$E$14="",0,COUNTIF(BO$4:BO$53,"&lt;"&amp;AU220)*IF(AV220&lt;0.5,Riskregister!$K$14+(Riskregister!$L$14-Riskregister!$K$14)*SQRT(AV220/2),Riskregister!$L$14-(Riskregister!$L$14-Riskregister!$K$14)*SQRT((1-AV220)/2)))</f>
        <v>0</v>
      </c>
      <c r="AX220" s="28">
        <f t="shared" ca="1" si="134"/>
        <v>0.92366766081964391</v>
      </c>
      <c r="AY220" s="28">
        <f t="shared" ca="1" si="134"/>
        <v>0.26443232882771661</v>
      </c>
      <c r="AZ220" s="28">
        <f>IF(Riskregister!$E$15="",0,COUNTIF(BP$4:BP$53,"&lt;"&amp;AX220)*IF(AY220&lt;0.5,Riskregister!$K$15+(Riskregister!$L$15-Riskregister!$K$15)*SQRT(AY220/2),Riskregister!$L$15-(Riskregister!$L$15-Riskregister!$K$15)*SQRT((1-AY220)/2)))</f>
        <v>0</v>
      </c>
      <c r="BA220" s="28">
        <f t="shared" ca="1" si="135"/>
        <v>0.4152101652236222</v>
      </c>
      <c r="BB220" s="28">
        <f t="shared" ca="1" si="135"/>
        <v>0.82626341656399416</v>
      </c>
      <c r="BC220" s="28">
        <f>IF(Riskregister!$E$16="",0,COUNTIF(BQ$4:BQ$53,"&lt;"&amp;BA220)*IF(BB220&lt;0.5,Riskregister!$K$16+(Riskregister!$L$16-Riskregister!$K$16)*SQRT(BB220/2),Riskregister!$L$16-(Riskregister!$L$16-Riskregister!$K$16)*SQRT((1-BB220)/2)))</f>
        <v>0</v>
      </c>
      <c r="BD220" s="28">
        <f t="shared" ca="1" si="123"/>
        <v>2575875.7363543347</v>
      </c>
    </row>
    <row r="221" spans="20:56" x14ac:dyDescent="0.35">
      <c r="T221" s="28">
        <f t="shared" ca="1" si="124"/>
        <v>0.41812642207504458</v>
      </c>
      <c r="U221" s="28">
        <f t="shared" ca="1" si="124"/>
        <v>0.34728392388284401</v>
      </c>
      <c r="V221" s="28">
        <f ca="1">IF(Riskregister!$E$5="",0,COUNTIF(BF$4:BF$53,"&lt;"&amp;T221)*IF(U221&lt;0.5,Riskregister!$K$5+(Riskregister!$L$5-Riskregister!$K$5)*SQRT(U221/2),Riskregister!$L$5-(Riskregister!$L$5-Riskregister!$K$5)*SQRT((1-U221)/2)))</f>
        <v>0</v>
      </c>
      <c r="W221" s="28">
        <f t="shared" ca="1" si="125"/>
        <v>0.4625393474084013</v>
      </c>
      <c r="X221" s="28">
        <f t="shared" ca="1" si="125"/>
        <v>0.93693763047810719</v>
      </c>
      <c r="Y221" s="28">
        <f ca="1">IF(Riskregister!$E$6="",0,COUNTIF(BG$4:BG$53,"&lt;"&amp;W221)*IF(X221&lt;0.5,Riskregister!$K$6+(Riskregister!$L$6-Riskregister!$K$6)*SQRT(X221/2),Riskregister!$L$6-(Riskregister!$L$6-Riskregister!$K$6)*SQRT((1-X221)/2)))</f>
        <v>0</v>
      </c>
      <c r="Z221" s="28">
        <f t="shared" ca="1" si="126"/>
        <v>0.41211011614132365</v>
      </c>
      <c r="AA221" s="28">
        <f t="shared" ca="1" si="126"/>
        <v>0.95786689797844604</v>
      </c>
      <c r="AB221" s="28">
        <f ca="1">IF(Riskregister!$E$7="",0,COUNTIF(BH$4:BH$53,"&lt;"&amp;Z221)*IF(AA221&lt;0.5,Riskregister!$K$7+(Riskregister!$L$7-Riskregister!$K$7)*SQRT(AA221/2),Riskregister!$L$7-(Riskregister!$L$7-Riskregister!$K$7)*SQRT((1-AA221)/2)))</f>
        <v>0</v>
      </c>
      <c r="AC221" s="28">
        <f t="shared" ca="1" si="127"/>
        <v>0.82578424109087134</v>
      </c>
      <c r="AD221" s="28">
        <f t="shared" ca="1" si="127"/>
        <v>0.28858071607142699</v>
      </c>
      <c r="AE221" s="28">
        <f ca="1">IF(Riskregister!$E$8="",0,COUNTIF(BI$4:BI$53,"&lt;"&amp;AC221)*IF(AD221&lt;0.5,Riskregister!$K$8+(Riskregister!$L$8-Riskregister!$K$8)*SQRT(AD221/2),Riskregister!$L$8-(Riskregister!$L$8-Riskregister!$K$8)*SQRT((1-AD221)/2)))</f>
        <v>0</v>
      </c>
      <c r="AF221" s="28">
        <f t="shared" ca="1" si="128"/>
        <v>0.84111943005281631</v>
      </c>
      <c r="AG221" s="28">
        <f t="shared" ca="1" si="128"/>
        <v>0.18586504521738678</v>
      </c>
      <c r="AH221" s="28">
        <f>IF(Riskregister!$E$9="",0,COUNTIF(BJ$4:BJ$53,"&lt;"&amp;AF221)*IF(AG221&lt;0.5,Riskregister!$K$9+(Riskregister!$L$9-Riskregister!$K$9)*SQRT(AG221/2),Riskregister!$L$9-(Riskregister!$L$9-Riskregister!$K$9)*SQRT((1-AG221)/2)))</f>
        <v>0</v>
      </c>
      <c r="AI221" s="28">
        <f t="shared" ca="1" si="129"/>
        <v>0.62149484482736794</v>
      </c>
      <c r="AJ221" s="28">
        <f t="shared" ca="1" si="129"/>
        <v>0.94869368404631871</v>
      </c>
      <c r="AK221" s="28">
        <f>IF(Riskregister!$E$10="",0,COUNTIF(BK$4:BK$53,"&lt;"&amp;AI221)*IF(AJ221&lt;0.5,Riskregister!$K$10+(Riskregister!$L$10-Riskregister!$K$10)*SQRT(AJ221/2),Riskregister!$L$10-(Riskregister!$L$10-Riskregister!$K$10)*SQRT((1-AJ221)/2)))</f>
        <v>0</v>
      </c>
      <c r="AL221" s="28">
        <f t="shared" ca="1" si="130"/>
        <v>0.40817800861085929</v>
      </c>
      <c r="AM221" s="28">
        <f t="shared" ca="1" si="130"/>
        <v>0.95839396467207749</v>
      </c>
      <c r="AN221" s="28">
        <f>IF(Riskregister!$E$11="",0,COUNTIF(BL$4:BL$53,"&lt;"&amp;AL221)*IF(AM221&lt;0.5,Riskregister!$K$11+(Riskregister!$L$11-Riskregister!$K$11)*SQRT(AM221/2),Riskregister!$L$11-(Riskregister!$L$11-Riskregister!$K$11)*SQRT((1-AM221)/2)))</f>
        <v>0</v>
      </c>
      <c r="AO221" s="28">
        <f t="shared" ca="1" si="131"/>
        <v>9.1884346130027716E-2</v>
      </c>
      <c r="AP221" s="28">
        <f t="shared" ca="1" si="131"/>
        <v>0.98163110566999601</v>
      </c>
      <c r="AQ221" s="28">
        <f>IF(Riskregister!$E$12="",0,COUNTIF(BM$4:BM$53,"&lt;"&amp;AO221)*IF(AP221&lt;0.5,Riskregister!$K$12+(Riskregister!$L$12-Riskregister!$K$12)*SQRT(AP221/2),Riskregister!$L$12-(Riskregister!$L$12-Riskregister!$K$12)*SQRT((1-AP221)/2)))</f>
        <v>0</v>
      </c>
      <c r="AR221" s="28">
        <f t="shared" ca="1" si="132"/>
        <v>0.71031572746509997</v>
      </c>
      <c r="AS221" s="28">
        <f t="shared" ca="1" si="132"/>
        <v>0.3635677423981023</v>
      </c>
      <c r="AT221" s="28">
        <f>IF(Riskregister!$E$13="",0,COUNTIF(BN$4:BN$53,"&lt;"&amp;AR221)*IF(AS221&lt;0.5,Riskregister!$K$13+(Riskregister!$L$13-Riskregister!$K$13)*SQRT(AS221/2),Riskregister!$L$13-(Riskregister!$L$13-Riskregister!$K$13)*SQRT((1-AS221)/2)))</f>
        <v>0</v>
      </c>
      <c r="AU221" s="28">
        <f t="shared" ca="1" si="133"/>
        <v>0.96076406199814557</v>
      </c>
      <c r="AV221" s="28">
        <f t="shared" ca="1" si="133"/>
        <v>0.6400192495971222</v>
      </c>
      <c r="AW221" s="28">
        <f>IF(Riskregister!$E$14="",0,COUNTIF(BO$4:BO$53,"&lt;"&amp;AU221)*IF(AV221&lt;0.5,Riskregister!$K$14+(Riskregister!$L$14-Riskregister!$K$14)*SQRT(AV221/2),Riskregister!$L$14-(Riskregister!$L$14-Riskregister!$K$14)*SQRT((1-AV221)/2)))</f>
        <v>0</v>
      </c>
      <c r="AX221" s="28">
        <f t="shared" ca="1" si="134"/>
        <v>0.38579454096614607</v>
      </c>
      <c r="AY221" s="28">
        <f t="shared" ca="1" si="134"/>
        <v>0.36314875239677513</v>
      </c>
      <c r="AZ221" s="28">
        <f>IF(Riskregister!$E$15="",0,COUNTIF(BP$4:BP$53,"&lt;"&amp;AX221)*IF(AY221&lt;0.5,Riskregister!$K$15+(Riskregister!$L$15-Riskregister!$K$15)*SQRT(AY221/2),Riskregister!$L$15-(Riskregister!$L$15-Riskregister!$K$15)*SQRT((1-AY221)/2)))</f>
        <v>0</v>
      </c>
      <c r="BA221" s="28">
        <f t="shared" ca="1" si="135"/>
        <v>0.31334997172271717</v>
      </c>
      <c r="BB221" s="28">
        <f t="shared" ca="1" si="135"/>
        <v>0.59224740656559005</v>
      </c>
      <c r="BC221" s="28">
        <f>IF(Riskregister!$E$16="",0,COUNTIF(BQ$4:BQ$53,"&lt;"&amp;BA221)*IF(BB221&lt;0.5,Riskregister!$K$16+(Riskregister!$L$16-Riskregister!$K$16)*SQRT(BB221/2),Riskregister!$L$16-(Riskregister!$L$16-Riskregister!$K$16)*SQRT((1-BB221)/2)))</f>
        <v>0</v>
      </c>
      <c r="BD221" s="28">
        <f t="shared" ca="1" si="123"/>
        <v>0</v>
      </c>
    </row>
    <row r="222" spans="20:56" x14ac:dyDescent="0.35">
      <c r="T222" s="28">
        <f t="shared" ca="1" si="124"/>
        <v>0.64270675596168114</v>
      </c>
      <c r="U222" s="28">
        <f t="shared" ca="1" si="124"/>
        <v>0.57524932185105293</v>
      </c>
      <c r="V222" s="28">
        <f ca="1">IF(Riskregister!$E$5="",0,COUNTIF(BF$4:BF$53,"&lt;"&amp;T222)*IF(U222&lt;0.5,Riskregister!$K$5+(Riskregister!$L$5-Riskregister!$K$5)*SQRT(U222/2),Riskregister!$L$5-(Riskregister!$L$5-Riskregister!$K$5)*SQRT((1-U222)/2)))</f>
        <v>392621.10482843034</v>
      </c>
      <c r="W222" s="28">
        <f t="shared" ca="1" si="125"/>
        <v>0.56355612296005397</v>
      </c>
      <c r="X222" s="28">
        <f t="shared" ca="1" si="125"/>
        <v>0.16439152538258095</v>
      </c>
      <c r="Y222" s="28">
        <f ca="1">IF(Riskregister!$E$6="",0,COUNTIF(BG$4:BG$53,"&lt;"&amp;W222)*IF(X222&lt;0.5,Riskregister!$K$6+(Riskregister!$L$6-Riskregister!$K$6)*SQRT(X222/2),Riskregister!$L$6-(Riskregister!$L$6-Riskregister!$K$6)*SQRT((1-X222)/2)))</f>
        <v>0</v>
      </c>
      <c r="Z222" s="28">
        <f t="shared" ca="1" si="126"/>
        <v>7.4012978514770289E-2</v>
      </c>
      <c r="AA222" s="28">
        <f t="shared" ca="1" si="126"/>
        <v>0.22544431100498163</v>
      </c>
      <c r="AB222" s="28">
        <f ca="1">IF(Riskregister!$E$7="",0,COUNTIF(BH$4:BH$53,"&lt;"&amp;Z222)*IF(AA222&lt;0.5,Riskregister!$K$7+(Riskregister!$L$7-Riskregister!$K$7)*SQRT(AA222/2),Riskregister!$L$7-(Riskregister!$L$7-Riskregister!$K$7)*SQRT((1-AA222)/2)))</f>
        <v>0</v>
      </c>
      <c r="AC222" s="28">
        <f t="shared" ca="1" si="127"/>
        <v>0.18291299832538099</v>
      </c>
      <c r="AD222" s="28">
        <f t="shared" ca="1" si="127"/>
        <v>0.1931700986521816</v>
      </c>
      <c r="AE222" s="28">
        <f ca="1">IF(Riskregister!$E$8="",0,COUNTIF(BI$4:BI$53,"&lt;"&amp;AC222)*IF(AD222&lt;0.5,Riskregister!$K$8+(Riskregister!$L$8-Riskregister!$K$8)*SQRT(AD222/2),Riskregister!$L$8-(Riskregister!$L$8-Riskregister!$K$8)*SQRT((1-AD222)/2)))</f>
        <v>0</v>
      </c>
      <c r="AF222" s="28">
        <f t="shared" ca="1" si="128"/>
        <v>0.36344594099467409</v>
      </c>
      <c r="AG222" s="28">
        <f t="shared" ca="1" si="128"/>
        <v>0.98955804966578509</v>
      </c>
      <c r="AH222" s="28">
        <f>IF(Riskregister!$E$9="",0,COUNTIF(BJ$4:BJ$53,"&lt;"&amp;AF222)*IF(AG222&lt;0.5,Riskregister!$K$9+(Riskregister!$L$9-Riskregister!$K$9)*SQRT(AG222/2),Riskregister!$L$9-(Riskregister!$L$9-Riskregister!$K$9)*SQRT((1-AG222)/2)))</f>
        <v>0</v>
      </c>
      <c r="AI222" s="28">
        <f t="shared" ca="1" si="129"/>
        <v>0.80828239730735663</v>
      </c>
      <c r="AJ222" s="28">
        <f t="shared" ca="1" si="129"/>
        <v>0.32349158439662862</v>
      </c>
      <c r="AK222" s="28">
        <f>IF(Riskregister!$E$10="",0,COUNTIF(BK$4:BK$53,"&lt;"&amp;AI222)*IF(AJ222&lt;0.5,Riskregister!$K$10+(Riskregister!$L$10-Riskregister!$K$10)*SQRT(AJ222/2),Riskregister!$L$10-(Riskregister!$L$10-Riskregister!$K$10)*SQRT((1-AJ222)/2)))</f>
        <v>0</v>
      </c>
      <c r="AL222" s="28">
        <f t="shared" ca="1" si="130"/>
        <v>0.44540020346383336</v>
      </c>
      <c r="AM222" s="28">
        <f t="shared" ca="1" si="130"/>
        <v>0.88348564493714743</v>
      </c>
      <c r="AN222" s="28">
        <f>IF(Riskregister!$E$11="",0,COUNTIF(BL$4:BL$53,"&lt;"&amp;AL222)*IF(AM222&lt;0.5,Riskregister!$K$11+(Riskregister!$L$11-Riskregister!$K$11)*SQRT(AM222/2),Riskregister!$L$11-(Riskregister!$L$11-Riskregister!$K$11)*SQRT((1-AM222)/2)))</f>
        <v>0</v>
      </c>
      <c r="AO222" s="28">
        <f t="shared" ca="1" si="131"/>
        <v>0.7018643511618039</v>
      </c>
      <c r="AP222" s="28">
        <f t="shared" ca="1" si="131"/>
        <v>0.84539844533007458</v>
      </c>
      <c r="AQ222" s="28">
        <f>IF(Riskregister!$E$12="",0,COUNTIF(BM$4:BM$53,"&lt;"&amp;AO222)*IF(AP222&lt;0.5,Riskregister!$K$12+(Riskregister!$L$12-Riskregister!$K$12)*SQRT(AP222/2),Riskregister!$L$12-(Riskregister!$L$12-Riskregister!$K$12)*SQRT((1-AP222)/2)))</f>
        <v>0</v>
      </c>
      <c r="AR222" s="28">
        <f t="shared" ca="1" si="132"/>
        <v>0.58543003225497969</v>
      </c>
      <c r="AS222" s="28">
        <f t="shared" ca="1" si="132"/>
        <v>7.7473885444631629E-2</v>
      </c>
      <c r="AT222" s="28">
        <f>IF(Riskregister!$E$13="",0,COUNTIF(BN$4:BN$53,"&lt;"&amp;AR222)*IF(AS222&lt;0.5,Riskregister!$K$13+(Riskregister!$L$13-Riskregister!$K$13)*SQRT(AS222/2),Riskregister!$L$13-(Riskregister!$L$13-Riskregister!$K$13)*SQRT((1-AS222)/2)))</f>
        <v>0</v>
      </c>
      <c r="AU222" s="28">
        <f t="shared" ca="1" si="133"/>
        <v>0.5039982586637819</v>
      </c>
      <c r="AV222" s="28">
        <f t="shared" ca="1" si="133"/>
        <v>0.55631988992643033</v>
      </c>
      <c r="AW222" s="28">
        <f>IF(Riskregister!$E$14="",0,COUNTIF(BO$4:BO$53,"&lt;"&amp;AU222)*IF(AV222&lt;0.5,Riskregister!$K$14+(Riskregister!$L$14-Riskregister!$K$14)*SQRT(AV222/2),Riskregister!$L$14-(Riskregister!$L$14-Riskregister!$K$14)*SQRT((1-AV222)/2)))</f>
        <v>0</v>
      </c>
      <c r="AX222" s="28">
        <f t="shared" ca="1" si="134"/>
        <v>0.21713999576767851</v>
      </c>
      <c r="AY222" s="28">
        <f t="shared" ca="1" si="134"/>
        <v>0.21181574320740526</v>
      </c>
      <c r="AZ222" s="28">
        <f>IF(Riskregister!$E$15="",0,COUNTIF(BP$4:BP$53,"&lt;"&amp;AX222)*IF(AY222&lt;0.5,Riskregister!$K$15+(Riskregister!$L$15-Riskregister!$K$15)*SQRT(AY222/2),Riskregister!$L$15-(Riskregister!$L$15-Riskregister!$K$15)*SQRT((1-AY222)/2)))</f>
        <v>0</v>
      </c>
      <c r="BA222" s="28">
        <f t="shared" ca="1" si="135"/>
        <v>0.24384265321177812</v>
      </c>
      <c r="BB222" s="28">
        <f t="shared" ca="1" si="135"/>
        <v>0.55052806375486341</v>
      </c>
      <c r="BC222" s="28">
        <f>IF(Riskregister!$E$16="",0,COUNTIF(BQ$4:BQ$53,"&lt;"&amp;BA222)*IF(BB222&lt;0.5,Riskregister!$K$16+(Riskregister!$L$16-Riskregister!$K$16)*SQRT(BB222/2),Riskregister!$L$16-(Riskregister!$L$16-Riskregister!$K$16)*SQRT((1-BB222)/2)))</f>
        <v>0</v>
      </c>
      <c r="BD222" s="28">
        <f t="shared" ca="1" si="123"/>
        <v>392621.10482843034</v>
      </c>
    </row>
    <row r="223" spans="20:56" x14ac:dyDescent="0.35">
      <c r="T223" s="28">
        <f t="shared" ca="1" si="124"/>
        <v>0.61876544028750369</v>
      </c>
      <c r="U223" s="28">
        <f t="shared" ca="1" si="124"/>
        <v>0.28676901261364862</v>
      </c>
      <c r="V223" s="28">
        <f ca="1">IF(Riskregister!$E$5="",0,COUNTIF(BF$4:BF$53,"&lt;"&amp;T223)*IF(U223&lt;0.5,Riskregister!$K$5+(Riskregister!$L$5-Riskregister!$K$5)*SQRT(U223/2),Riskregister!$L$5-(Riskregister!$L$5-Riskregister!$K$5)*SQRT((1-U223)/2)))</f>
        <v>0</v>
      </c>
      <c r="W223" s="28">
        <f t="shared" ca="1" si="125"/>
        <v>6.993588908809345E-2</v>
      </c>
      <c r="X223" s="28">
        <f t="shared" ca="1" si="125"/>
        <v>0.77611011776597771</v>
      </c>
      <c r="Y223" s="28">
        <f ca="1">IF(Riskregister!$E$6="",0,COUNTIF(BG$4:BG$53,"&lt;"&amp;W223)*IF(X223&lt;0.5,Riskregister!$K$6+(Riskregister!$L$6-Riskregister!$K$6)*SQRT(X223/2),Riskregister!$L$6-(Riskregister!$L$6-Riskregister!$K$6)*SQRT((1-X223)/2)))</f>
        <v>0</v>
      </c>
      <c r="Z223" s="28">
        <f t="shared" ca="1" si="126"/>
        <v>0.10641861511550832</v>
      </c>
      <c r="AA223" s="28">
        <f t="shared" ca="1" si="126"/>
        <v>0.50494093735500978</v>
      </c>
      <c r="AB223" s="28">
        <f ca="1">IF(Riskregister!$E$7="",0,COUNTIF(BH$4:BH$53,"&lt;"&amp;Z223)*IF(AA223&lt;0.5,Riskregister!$K$7+(Riskregister!$L$7-Riskregister!$K$7)*SQRT(AA223/2),Riskregister!$L$7-(Riskregister!$L$7-Riskregister!$K$7)*SQRT((1-AA223)/2)))</f>
        <v>0</v>
      </c>
      <c r="AC223" s="28">
        <f t="shared" ca="1" si="127"/>
        <v>0.61712146505997001</v>
      </c>
      <c r="AD223" s="28">
        <f t="shared" ca="1" si="127"/>
        <v>0.69840265149487202</v>
      </c>
      <c r="AE223" s="28">
        <f ca="1">IF(Riskregister!$E$8="",0,COUNTIF(BI$4:BI$53,"&lt;"&amp;AC223)*IF(AD223&lt;0.5,Riskregister!$K$8+(Riskregister!$L$8-Riskregister!$K$8)*SQRT(AD223/2),Riskregister!$L$8-(Riskregister!$L$8-Riskregister!$K$8)*SQRT((1-AD223)/2)))</f>
        <v>0</v>
      </c>
      <c r="AF223" s="28">
        <f t="shared" ca="1" si="128"/>
        <v>0.88261916572704779</v>
      </c>
      <c r="AG223" s="28">
        <f t="shared" ca="1" si="128"/>
        <v>3.0486627640750052E-3</v>
      </c>
      <c r="AH223" s="28">
        <f>IF(Riskregister!$E$9="",0,COUNTIF(BJ$4:BJ$53,"&lt;"&amp;AF223)*IF(AG223&lt;0.5,Riskregister!$K$9+(Riskregister!$L$9-Riskregister!$K$9)*SQRT(AG223/2),Riskregister!$L$9-(Riskregister!$L$9-Riskregister!$K$9)*SQRT((1-AG223)/2)))</f>
        <v>0</v>
      </c>
      <c r="AI223" s="28">
        <f t="shared" ca="1" si="129"/>
        <v>0.23040642548794121</v>
      </c>
      <c r="AJ223" s="28">
        <f t="shared" ca="1" si="129"/>
        <v>0.12706853869479262</v>
      </c>
      <c r="AK223" s="28">
        <f>IF(Riskregister!$E$10="",0,COUNTIF(BK$4:BK$53,"&lt;"&amp;AI223)*IF(AJ223&lt;0.5,Riskregister!$K$10+(Riskregister!$L$10-Riskregister!$K$10)*SQRT(AJ223/2),Riskregister!$L$10-(Riskregister!$L$10-Riskregister!$K$10)*SQRT((1-AJ223)/2)))</f>
        <v>0</v>
      </c>
      <c r="AL223" s="28">
        <f t="shared" ca="1" si="130"/>
        <v>0.55350737385984727</v>
      </c>
      <c r="AM223" s="28">
        <f t="shared" ca="1" si="130"/>
        <v>0.35286589964368797</v>
      </c>
      <c r="AN223" s="28">
        <f>IF(Riskregister!$E$11="",0,COUNTIF(BL$4:BL$53,"&lt;"&amp;AL223)*IF(AM223&lt;0.5,Riskregister!$K$11+(Riskregister!$L$11-Riskregister!$K$11)*SQRT(AM223/2),Riskregister!$L$11-(Riskregister!$L$11-Riskregister!$K$11)*SQRT((1-AM223)/2)))</f>
        <v>0</v>
      </c>
      <c r="AO223" s="28">
        <f t="shared" ca="1" si="131"/>
        <v>0.9425633583837153</v>
      </c>
      <c r="AP223" s="28">
        <f t="shared" ca="1" si="131"/>
        <v>6.2434464254771171E-2</v>
      </c>
      <c r="AQ223" s="28">
        <f>IF(Riskregister!$E$12="",0,COUNTIF(BM$4:BM$53,"&lt;"&amp;AO223)*IF(AP223&lt;0.5,Riskregister!$K$12+(Riskregister!$L$12-Riskregister!$K$12)*SQRT(AP223/2),Riskregister!$L$12-(Riskregister!$L$12-Riskregister!$K$12)*SQRT((1-AP223)/2)))</f>
        <v>0</v>
      </c>
      <c r="AR223" s="28">
        <f t="shared" ca="1" si="132"/>
        <v>0.76848633106373609</v>
      </c>
      <c r="AS223" s="28">
        <f t="shared" ca="1" si="132"/>
        <v>0.25212229101473282</v>
      </c>
      <c r="AT223" s="28">
        <f>IF(Riskregister!$E$13="",0,COUNTIF(BN$4:BN$53,"&lt;"&amp;AR223)*IF(AS223&lt;0.5,Riskregister!$K$13+(Riskregister!$L$13-Riskregister!$K$13)*SQRT(AS223/2),Riskregister!$L$13-(Riskregister!$L$13-Riskregister!$K$13)*SQRT((1-AS223)/2)))</f>
        <v>0</v>
      </c>
      <c r="AU223" s="28">
        <f t="shared" ca="1" si="133"/>
        <v>0.97523083115348919</v>
      </c>
      <c r="AV223" s="28">
        <f t="shared" ca="1" si="133"/>
        <v>0.5914395790072996</v>
      </c>
      <c r="AW223" s="28">
        <f>IF(Riskregister!$E$14="",0,COUNTIF(BO$4:BO$53,"&lt;"&amp;AU223)*IF(AV223&lt;0.5,Riskregister!$K$14+(Riskregister!$L$14-Riskregister!$K$14)*SQRT(AV223/2),Riskregister!$L$14-(Riskregister!$L$14-Riskregister!$K$14)*SQRT((1-AV223)/2)))</f>
        <v>0</v>
      </c>
      <c r="AX223" s="28">
        <f t="shared" ca="1" si="134"/>
        <v>0.8367094357440038</v>
      </c>
      <c r="AY223" s="28">
        <f t="shared" ca="1" si="134"/>
        <v>0.68108115917897383</v>
      </c>
      <c r="AZ223" s="28">
        <f>IF(Riskregister!$E$15="",0,COUNTIF(BP$4:BP$53,"&lt;"&amp;AX223)*IF(AY223&lt;0.5,Riskregister!$K$15+(Riskregister!$L$15-Riskregister!$K$15)*SQRT(AY223/2),Riskregister!$L$15-(Riskregister!$L$15-Riskregister!$K$15)*SQRT((1-AY223)/2)))</f>
        <v>0</v>
      </c>
      <c r="BA223" s="28">
        <f t="shared" ca="1" si="135"/>
        <v>2.1720871783139972E-2</v>
      </c>
      <c r="BB223" s="28">
        <f t="shared" ca="1" si="135"/>
        <v>0.51302447218578373</v>
      </c>
      <c r="BC223" s="28">
        <f>IF(Riskregister!$E$16="",0,COUNTIF(BQ$4:BQ$53,"&lt;"&amp;BA223)*IF(BB223&lt;0.5,Riskregister!$K$16+(Riskregister!$L$16-Riskregister!$K$16)*SQRT(BB223/2),Riskregister!$L$16-(Riskregister!$L$16-Riskregister!$K$16)*SQRT((1-BB223)/2)))</f>
        <v>0</v>
      </c>
      <c r="BD223" s="28">
        <f t="shared" ca="1" si="123"/>
        <v>0</v>
      </c>
    </row>
    <row r="224" spans="20:56" x14ac:dyDescent="0.35">
      <c r="T224" s="28">
        <f t="shared" ref="T224:U243" ca="1" si="136">RAND()</f>
        <v>0.72536819073212078</v>
      </c>
      <c r="U224" s="28">
        <f t="shared" ca="1" si="136"/>
        <v>0.34417388470019727</v>
      </c>
      <c r="V224" s="28">
        <f ca="1">IF(Riskregister!$E$5="",0,COUNTIF(BF$4:BF$53,"&lt;"&amp;T224)*IF(U224&lt;0.5,Riskregister!$K$5+(Riskregister!$L$5-Riskregister!$K$5)*SQRT(U224/2),Riskregister!$L$5-(Riskregister!$L$5-Riskregister!$K$5)*SQRT((1-U224)/2)))</f>
        <v>336675.13446063182</v>
      </c>
      <c r="W224" s="28">
        <f t="shared" ref="W224:X243" ca="1" si="137">RAND()</f>
        <v>0.66545912397207929</v>
      </c>
      <c r="X224" s="28">
        <f t="shared" ca="1" si="137"/>
        <v>0.98213345198395341</v>
      </c>
      <c r="Y224" s="28">
        <f ca="1">IF(Riskregister!$E$6="",0,COUNTIF(BG$4:BG$53,"&lt;"&amp;W224)*IF(X224&lt;0.5,Riskregister!$K$6+(Riskregister!$L$6-Riskregister!$K$6)*SQRT(X224/2),Riskregister!$L$6-(Riskregister!$L$6-Riskregister!$K$6)*SQRT((1-X224)/2)))</f>
        <v>1829871.2023612831</v>
      </c>
      <c r="Z224" s="28">
        <f t="shared" ref="Z224:AA243" ca="1" si="138">RAND()</f>
        <v>0.78383775460123317</v>
      </c>
      <c r="AA224" s="28">
        <f t="shared" ca="1" si="138"/>
        <v>0.31763932330441425</v>
      </c>
      <c r="AB224" s="28">
        <f ca="1">IF(Riskregister!$E$7="",0,COUNTIF(BH$4:BH$53,"&lt;"&amp;Z224)*IF(AA224&lt;0.5,Riskregister!$K$7+(Riskregister!$L$7-Riskregister!$K$7)*SQRT(AA224/2),Riskregister!$L$7-(Riskregister!$L$7-Riskregister!$K$7)*SQRT((1-AA224)/2)))</f>
        <v>189482.64606177851</v>
      </c>
      <c r="AC224" s="28">
        <f t="shared" ref="AC224:AD243" ca="1" si="139">RAND()</f>
        <v>0.88890192031523918</v>
      </c>
      <c r="AD224" s="28">
        <f t="shared" ca="1" si="139"/>
        <v>0.11322007033115855</v>
      </c>
      <c r="AE224" s="28">
        <f ca="1">IF(Riskregister!$E$8="",0,COUNTIF(BI$4:BI$53,"&lt;"&amp;AC224)*IF(AD224&lt;0.5,Riskregister!$K$8+(Riskregister!$L$8-Riskregister!$K$8)*SQRT(AD224/2),Riskregister!$L$8-(Riskregister!$L$8-Riskregister!$K$8)*SQRT((1-AD224)/2)))</f>
        <v>0</v>
      </c>
      <c r="AF224" s="28">
        <f t="shared" ref="AF224:AG243" ca="1" si="140">RAND()</f>
        <v>0.69866449543038711</v>
      </c>
      <c r="AG224" s="28">
        <f t="shared" ca="1" si="140"/>
        <v>0.83868180995531405</v>
      </c>
      <c r="AH224" s="28">
        <f>IF(Riskregister!$E$9="",0,COUNTIF(BJ$4:BJ$53,"&lt;"&amp;AF224)*IF(AG224&lt;0.5,Riskregister!$K$9+(Riskregister!$L$9-Riskregister!$K$9)*SQRT(AG224/2),Riskregister!$L$9-(Riskregister!$L$9-Riskregister!$K$9)*SQRT((1-AG224)/2)))</f>
        <v>0</v>
      </c>
      <c r="AI224" s="28">
        <f t="shared" ref="AI224:AJ243" ca="1" si="141">RAND()</f>
        <v>0.36566084561008927</v>
      </c>
      <c r="AJ224" s="28">
        <f t="shared" ca="1" si="141"/>
        <v>0.55590658036426999</v>
      </c>
      <c r="AK224" s="28">
        <f>IF(Riskregister!$E$10="",0,COUNTIF(BK$4:BK$53,"&lt;"&amp;AI224)*IF(AJ224&lt;0.5,Riskregister!$K$10+(Riskregister!$L$10-Riskregister!$K$10)*SQRT(AJ224/2),Riskregister!$L$10-(Riskregister!$L$10-Riskregister!$K$10)*SQRT((1-AJ224)/2)))</f>
        <v>0</v>
      </c>
      <c r="AL224" s="28">
        <f t="shared" ref="AL224:AM243" ca="1" si="142">RAND()</f>
        <v>0.6105405437097573</v>
      </c>
      <c r="AM224" s="28">
        <f t="shared" ca="1" si="142"/>
        <v>0.25741778336903287</v>
      </c>
      <c r="AN224" s="28">
        <f>IF(Riskregister!$E$11="",0,COUNTIF(BL$4:BL$53,"&lt;"&amp;AL224)*IF(AM224&lt;0.5,Riskregister!$K$11+(Riskregister!$L$11-Riskregister!$K$11)*SQRT(AM224/2),Riskregister!$L$11-(Riskregister!$L$11-Riskregister!$K$11)*SQRT((1-AM224)/2)))</f>
        <v>0</v>
      </c>
      <c r="AO224" s="28">
        <f t="shared" ref="AO224:AP243" ca="1" si="143">RAND()</f>
        <v>1.928500720295323E-2</v>
      </c>
      <c r="AP224" s="28">
        <f t="shared" ca="1" si="143"/>
        <v>4.9383602168123208E-2</v>
      </c>
      <c r="AQ224" s="28">
        <f>IF(Riskregister!$E$12="",0,COUNTIF(BM$4:BM$53,"&lt;"&amp;AO224)*IF(AP224&lt;0.5,Riskregister!$K$12+(Riskregister!$L$12-Riskregister!$K$12)*SQRT(AP224/2),Riskregister!$L$12-(Riskregister!$L$12-Riskregister!$K$12)*SQRT((1-AP224)/2)))</f>
        <v>0</v>
      </c>
      <c r="AR224" s="28">
        <f t="shared" ref="AR224:AS243" ca="1" si="144">RAND()</f>
        <v>9.6505974302349973E-2</v>
      </c>
      <c r="AS224" s="28">
        <f t="shared" ca="1" si="144"/>
        <v>0.7134966088823399</v>
      </c>
      <c r="AT224" s="28">
        <f>IF(Riskregister!$E$13="",0,COUNTIF(BN$4:BN$53,"&lt;"&amp;AR224)*IF(AS224&lt;0.5,Riskregister!$K$13+(Riskregister!$L$13-Riskregister!$K$13)*SQRT(AS224/2),Riskregister!$L$13-(Riskregister!$L$13-Riskregister!$K$13)*SQRT((1-AS224)/2)))</f>
        <v>0</v>
      </c>
      <c r="AU224" s="28">
        <f t="shared" ref="AU224:AV243" ca="1" si="145">RAND()</f>
        <v>0.12273635961787932</v>
      </c>
      <c r="AV224" s="28">
        <f t="shared" ca="1" si="145"/>
        <v>0.68661535709474453</v>
      </c>
      <c r="AW224" s="28">
        <f>IF(Riskregister!$E$14="",0,COUNTIF(BO$4:BO$53,"&lt;"&amp;AU224)*IF(AV224&lt;0.5,Riskregister!$K$14+(Riskregister!$L$14-Riskregister!$K$14)*SQRT(AV224/2),Riskregister!$L$14-(Riskregister!$L$14-Riskregister!$K$14)*SQRT((1-AV224)/2)))</f>
        <v>0</v>
      </c>
      <c r="AX224" s="28">
        <f t="shared" ref="AX224:AY243" ca="1" si="146">RAND()</f>
        <v>0.83153025067579456</v>
      </c>
      <c r="AY224" s="28">
        <f t="shared" ca="1" si="146"/>
        <v>0.16893279798826721</v>
      </c>
      <c r="AZ224" s="28">
        <f>IF(Riskregister!$E$15="",0,COUNTIF(BP$4:BP$53,"&lt;"&amp;AX224)*IF(AY224&lt;0.5,Riskregister!$K$15+(Riskregister!$L$15-Riskregister!$K$15)*SQRT(AY224/2),Riskregister!$L$15-(Riskregister!$L$15-Riskregister!$K$15)*SQRT((1-AY224)/2)))</f>
        <v>0</v>
      </c>
      <c r="BA224" s="28">
        <f t="shared" ref="BA224:BB243" ca="1" si="147">RAND()</f>
        <v>0.20844421267828805</v>
      </c>
      <c r="BB224" s="28">
        <f t="shared" ca="1" si="147"/>
        <v>0.75105029353342267</v>
      </c>
      <c r="BC224" s="28">
        <f>IF(Riskregister!$E$16="",0,COUNTIF(BQ$4:BQ$53,"&lt;"&amp;BA224)*IF(BB224&lt;0.5,Riskregister!$K$16+(Riskregister!$L$16-Riskregister!$K$16)*SQRT(BB224/2),Riskregister!$L$16-(Riskregister!$L$16-Riskregister!$K$16)*SQRT((1-BB224)/2)))</f>
        <v>0</v>
      </c>
      <c r="BD224" s="28">
        <f t="shared" ca="1" si="123"/>
        <v>2356028.9828836937</v>
      </c>
    </row>
    <row r="225" spans="20:56" x14ac:dyDescent="0.35">
      <c r="T225" s="28">
        <f t="shared" ca="1" si="136"/>
        <v>0.34956669858726486</v>
      </c>
      <c r="U225" s="28">
        <f t="shared" ca="1" si="136"/>
        <v>0.34316175544778749</v>
      </c>
      <c r="V225" s="28">
        <f ca="1">IF(Riskregister!$E$5="",0,COUNTIF(BF$4:BF$53,"&lt;"&amp;T225)*IF(U225&lt;0.5,Riskregister!$K$5+(Riskregister!$L$5-Riskregister!$K$5)*SQRT(U225/2),Riskregister!$L$5-(Riskregister!$L$5-Riskregister!$K$5)*SQRT((1-U225)/2)))</f>
        <v>0</v>
      </c>
      <c r="W225" s="28">
        <f t="shared" ca="1" si="137"/>
        <v>0.85267980504954932</v>
      </c>
      <c r="X225" s="28">
        <f t="shared" ca="1" si="137"/>
        <v>0.10059504617390913</v>
      </c>
      <c r="Y225" s="28">
        <f ca="1">IF(Riskregister!$E$6="",0,COUNTIF(BG$4:BG$53,"&lt;"&amp;W225)*IF(X225&lt;0.5,Riskregister!$K$6+(Riskregister!$L$6-Riskregister!$K$6)*SQRT(X225/2),Riskregister!$L$6-(Riskregister!$L$6-Riskregister!$K$6)*SQRT((1-X225)/2)))</f>
        <v>603687.96712526958</v>
      </c>
      <c r="Z225" s="28">
        <f t="shared" ca="1" si="138"/>
        <v>0.71656758943494747</v>
      </c>
      <c r="AA225" s="28">
        <f t="shared" ca="1" si="138"/>
        <v>0.30775951516227329</v>
      </c>
      <c r="AB225" s="28">
        <f ca="1">IF(Riskregister!$E$7="",0,COUNTIF(BH$4:BH$53,"&lt;"&amp;Z225)*IF(AA225&lt;0.5,Riskregister!$K$7+(Riskregister!$L$7-Riskregister!$K$7)*SQRT(AA225/2),Riskregister!$L$7-(Riskregister!$L$7-Riskregister!$K$7)*SQRT((1-AA225)/2)))</f>
        <v>187296.28656190683</v>
      </c>
      <c r="AC225" s="28">
        <f t="shared" ca="1" si="139"/>
        <v>0.45744676656946537</v>
      </c>
      <c r="AD225" s="28">
        <f t="shared" ca="1" si="139"/>
        <v>9.0167432789547419E-2</v>
      </c>
      <c r="AE225" s="28">
        <f ca="1">IF(Riskregister!$E$8="",0,COUNTIF(BI$4:BI$53,"&lt;"&amp;AC225)*IF(AD225&lt;0.5,Riskregister!$K$8+(Riskregister!$L$8-Riskregister!$K$8)*SQRT(AD225/2),Riskregister!$L$8-(Riskregister!$L$8-Riskregister!$K$8)*SQRT((1-AD225)/2)))</f>
        <v>0</v>
      </c>
      <c r="AF225" s="28">
        <f t="shared" ca="1" si="140"/>
        <v>0.90411047641471243</v>
      </c>
      <c r="AG225" s="28">
        <f t="shared" ca="1" si="140"/>
        <v>0.35906571936485232</v>
      </c>
      <c r="AH225" s="28">
        <f>IF(Riskregister!$E$9="",0,COUNTIF(BJ$4:BJ$53,"&lt;"&amp;AF225)*IF(AG225&lt;0.5,Riskregister!$K$9+(Riskregister!$L$9-Riskregister!$K$9)*SQRT(AG225/2),Riskregister!$L$9-(Riskregister!$L$9-Riskregister!$K$9)*SQRT((1-AG225)/2)))</f>
        <v>0</v>
      </c>
      <c r="AI225" s="28">
        <f t="shared" ca="1" si="141"/>
        <v>0.60194635041769406</v>
      </c>
      <c r="AJ225" s="28">
        <f t="shared" ca="1" si="141"/>
        <v>0.4038067396232351</v>
      </c>
      <c r="AK225" s="28">
        <f>IF(Riskregister!$E$10="",0,COUNTIF(BK$4:BK$53,"&lt;"&amp;AI225)*IF(AJ225&lt;0.5,Riskregister!$K$10+(Riskregister!$L$10-Riskregister!$K$10)*SQRT(AJ225/2),Riskregister!$L$10-(Riskregister!$L$10-Riskregister!$K$10)*SQRT((1-AJ225)/2)))</f>
        <v>0</v>
      </c>
      <c r="AL225" s="28">
        <f t="shared" ca="1" si="142"/>
        <v>0.80589355884568181</v>
      </c>
      <c r="AM225" s="28">
        <f t="shared" ca="1" si="142"/>
        <v>0.55402913066266768</v>
      </c>
      <c r="AN225" s="28">
        <f>IF(Riskregister!$E$11="",0,COUNTIF(BL$4:BL$53,"&lt;"&amp;AL225)*IF(AM225&lt;0.5,Riskregister!$K$11+(Riskregister!$L$11-Riskregister!$K$11)*SQRT(AM225/2),Riskregister!$L$11-(Riskregister!$L$11-Riskregister!$K$11)*SQRT((1-AM225)/2)))</f>
        <v>0</v>
      </c>
      <c r="AO225" s="28">
        <f t="shared" ca="1" si="143"/>
        <v>0.85423260580688265</v>
      </c>
      <c r="AP225" s="28">
        <f t="shared" ca="1" si="143"/>
        <v>0.99500231846420806</v>
      </c>
      <c r="AQ225" s="28">
        <f>IF(Riskregister!$E$12="",0,COUNTIF(BM$4:BM$53,"&lt;"&amp;AO225)*IF(AP225&lt;0.5,Riskregister!$K$12+(Riskregister!$L$12-Riskregister!$K$12)*SQRT(AP225/2),Riskregister!$L$12-(Riskregister!$L$12-Riskregister!$K$12)*SQRT((1-AP225)/2)))</f>
        <v>0</v>
      </c>
      <c r="AR225" s="28">
        <f t="shared" ca="1" si="144"/>
        <v>0.34453692576337858</v>
      </c>
      <c r="AS225" s="28">
        <f t="shared" ca="1" si="144"/>
        <v>0.24931716819789551</v>
      </c>
      <c r="AT225" s="28">
        <f>IF(Riskregister!$E$13="",0,COUNTIF(BN$4:BN$53,"&lt;"&amp;AR225)*IF(AS225&lt;0.5,Riskregister!$K$13+(Riskregister!$L$13-Riskregister!$K$13)*SQRT(AS225/2),Riskregister!$L$13-(Riskregister!$L$13-Riskregister!$K$13)*SQRT((1-AS225)/2)))</f>
        <v>0</v>
      </c>
      <c r="AU225" s="28">
        <f t="shared" ca="1" si="145"/>
        <v>0.51167013132242745</v>
      </c>
      <c r="AV225" s="28">
        <f t="shared" ca="1" si="145"/>
        <v>0.9757104457820206</v>
      </c>
      <c r="AW225" s="28">
        <f>IF(Riskregister!$E$14="",0,COUNTIF(BO$4:BO$53,"&lt;"&amp;AU225)*IF(AV225&lt;0.5,Riskregister!$K$14+(Riskregister!$L$14-Riskregister!$K$14)*SQRT(AV225/2),Riskregister!$L$14-(Riskregister!$L$14-Riskregister!$K$14)*SQRT((1-AV225)/2)))</f>
        <v>0</v>
      </c>
      <c r="AX225" s="28">
        <f t="shared" ca="1" si="146"/>
        <v>0.60138543346727447</v>
      </c>
      <c r="AY225" s="28">
        <f t="shared" ca="1" si="146"/>
        <v>0.7296313071106314</v>
      </c>
      <c r="AZ225" s="28">
        <f>IF(Riskregister!$E$15="",0,COUNTIF(BP$4:BP$53,"&lt;"&amp;AX225)*IF(AY225&lt;0.5,Riskregister!$K$15+(Riskregister!$L$15-Riskregister!$K$15)*SQRT(AY225/2),Riskregister!$L$15-(Riskregister!$L$15-Riskregister!$K$15)*SQRT((1-AY225)/2)))</f>
        <v>0</v>
      </c>
      <c r="BA225" s="28">
        <f t="shared" ca="1" si="147"/>
        <v>0.19364155800757721</v>
      </c>
      <c r="BB225" s="28">
        <f t="shared" ca="1" si="147"/>
        <v>0.10028535467486788</v>
      </c>
      <c r="BC225" s="28">
        <f>IF(Riskregister!$E$16="",0,COUNTIF(BQ$4:BQ$53,"&lt;"&amp;BA225)*IF(BB225&lt;0.5,Riskregister!$K$16+(Riskregister!$L$16-Riskregister!$K$16)*SQRT(BB225/2),Riskregister!$L$16-(Riskregister!$L$16-Riskregister!$K$16)*SQRT((1-BB225)/2)))</f>
        <v>0</v>
      </c>
      <c r="BD225" s="28">
        <f t="shared" ca="1" si="123"/>
        <v>790984.25368717639</v>
      </c>
    </row>
    <row r="226" spans="20:56" x14ac:dyDescent="0.35">
      <c r="T226" s="28">
        <f t="shared" ca="1" si="136"/>
        <v>0.95327792557338009</v>
      </c>
      <c r="U226" s="28">
        <f t="shared" ca="1" si="136"/>
        <v>6.1450705950513385E-2</v>
      </c>
      <c r="V226" s="28">
        <f ca="1">IF(Riskregister!$E$5="",0,COUNTIF(BF$4:BF$53,"&lt;"&amp;T226)*IF(U226&lt;0.5,Riskregister!$K$5+(Riskregister!$L$5-Riskregister!$K$5)*SQRT(U226/2),Riskregister!$L$5-(Riskregister!$L$5-Riskregister!$K$5)*SQRT((1-U226)/2)))</f>
        <v>457757.83945642109</v>
      </c>
      <c r="W226" s="28">
        <f t="shared" ca="1" si="137"/>
        <v>0.34132448287294048</v>
      </c>
      <c r="X226" s="28">
        <f t="shared" ca="1" si="137"/>
        <v>0.95456136363129307</v>
      </c>
      <c r="Y226" s="28">
        <f ca="1">IF(Riskregister!$E$6="",0,COUNTIF(BG$4:BG$53,"&lt;"&amp;W226)*IF(X226&lt;0.5,Riskregister!$K$6+(Riskregister!$L$6-Riskregister!$K$6)*SQRT(X226/2),Riskregister!$L$6-(Riskregister!$L$6-Riskregister!$K$6)*SQRT((1-X226)/2)))</f>
        <v>0</v>
      </c>
      <c r="Z226" s="28">
        <f t="shared" ca="1" si="138"/>
        <v>0.99823922186390768</v>
      </c>
      <c r="AA226" s="28">
        <f t="shared" ca="1" si="138"/>
        <v>0.27434424600331153</v>
      </c>
      <c r="AB226" s="28">
        <f ca="1">IF(Riskregister!$E$7="",0,COUNTIF(BH$4:BH$53,"&lt;"&amp;Z226)*IF(AA226&lt;0.5,Riskregister!$K$7+(Riskregister!$L$7-Riskregister!$K$7)*SQRT(AA226/2),Riskregister!$L$7-(Riskregister!$L$7-Riskregister!$K$7)*SQRT((1-AA226)/2)))</f>
        <v>538885.92878802586</v>
      </c>
      <c r="AC226" s="28">
        <f t="shared" ca="1" si="139"/>
        <v>0.30263673020250303</v>
      </c>
      <c r="AD226" s="28">
        <f t="shared" ca="1" si="139"/>
        <v>0.68590597135938636</v>
      </c>
      <c r="AE226" s="28">
        <f ca="1">IF(Riskregister!$E$8="",0,COUNTIF(BI$4:BI$53,"&lt;"&amp;AC226)*IF(AD226&lt;0.5,Riskregister!$K$8+(Riskregister!$L$8-Riskregister!$K$8)*SQRT(AD226/2),Riskregister!$L$8-(Riskregister!$L$8-Riskregister!$K$8)*SQRT((1-AD226)/2)))</f>
        <v>0</v>
      </c>
      <c r="AF226" s="28">
        <f t="shared" ca="1" si="140"/>
        <v>0.36209635971831211</v>
      </c>
      <c r="AG226" s="28">
        <f t="shared" ca="1" si="140"/>
        <v>0.31608069416326046</v>
      </c>
      <c r="AH226" s="28">
        <f>IF(Riskregister!$E$9="",0,COUNTIF(BJ$4:BJ$53,"&lt;"&amp;AF226)*IF(AG226&lt;0.5,Riskregister!$K$9+(Riskregister!$L$9-Riskregister!$K$9)*SQRT(AG226/2),Riskregister!$L$9-(Riskregister!$L$9-Riskregister!$K$9)*SQRT((1-AG226)/2)))</f>
        <v>0</v>
      </c>
      <c r="AI226" s="28">
        <f t="shared" ca="1" si="141"/>
        <v>8.477151236075875E-2</v>
      </c>
      <c r="AJ226" s="28">
        <f t="shared" ca="1" si="141"/>
        <v>0.61279266325758808</v>
      </c>
      <c r="AK226" s="28">
        <f>IF(Riskregister!$E$10="",0,COUNTIF(BK$4:BK$53,"&lt;"&amp;AI226)*IF(AJ226&lt;0.5,Riskregister!$K$10+(Riskregister!$L$10-Riskregister!$K$10)*SQRT(AJ226/2),Riskregister!$L$10-(Riskregister!$L$10-Riskregister!$K$10)*SQRT((1-AJ226)/2)))</f>
        <v>0</v>
      </c>
      <c r="AL226" s="28">
        <f t="shared" ca="1" si="142"/>
        <v>0.23082405906802816</v>
      </c>
      <c r="AM226" s="28">
        <f t="shared" ca="1" si="142"/>
        <v>0.79354192578343574</v>
      </c>
      <c r="AN226" s="28">
        <f>IF(Riskregister!$E$11="",0,COUNTIF(BL$4:BL$53,"&lt;"&amp;AL226)*IF(AM226&lt;0.5,Riskregister!$K$11+(Riskregister!$L$11-Riskregister!$K$11)*SQRT(AM226/2),Riskregister!$L$11-(Riskregister!$L$11-Riskregister!$K$11)*SQRT((1-AM226)/2)))</f>
        <v>0</v>
      </c>
      <c r="AO226" s="28">
        <f t="shared" ca="1" si="143"/>
        <v>0.62942372761989884</v>
      </c>
      <c r="AP226" s="28">
        <f t="shared" ca="1" si="143"/>
        <v>0.95255381869908118</v>
      </c>
      <c r="AQ226" s="28">
        <f>IF(Riskregister!$E$12="",0,COUNTIF(BM$4:BM$53,"&lt;"&amp;AO226)*IF(AP226&lt;0.5,Riskregister!$K$12+(Riskregister!$L$12-Riskregister!$K$12)*SQRT(AP226/2),Riskregister!$L$12-(Riskregister!$L$12-Riskregister!$K$12)*SQRT((1-AP226)/2)))</f>
        <v>0</v>
      </c>
      <c r="AR226" s="28">
        <f t="shared" ca="1" si="144"/>
        <v>0.1034838724332503</v>
      </c>
      <c r="AS226" s="28">
        <f t="shared" ca="1" si="144"/>
        <v>0.65695077503279553</v>
      </c>
      <c r="AT226" s="28">
        <f>IF(Riskregister!$E$13="",0,COUNTIF(BN$4:BN$53,"&lt;"&amp;AR226)*IF(AS226&lt;0.5,Riskregister!$K$13+(Riskregister!$L$13-Riskregister!$K$13)*SQRT(AS226/2),Riskregister!$L$13-(Riskregister!$L$13-Riskregister!$K$13)*SQRT((1-AS226)/2)))</f>
        <v>0</v>
      </c>
      <c r="AU226" s="28">
        <f t="shared" ca="1" si="145"/>
        <v>0.57318304241611562</v>
      </c>
      <c r="AV226" s="28">
        <f t="shared" ca="1" si="145"/>
        <v>0.14798662933804374</v>
      </c>
      <c r="AW226" s="28">
        <f>IF(Riskregister!$E$14="",0,COUNTIF(BO$4:BO$53,"&lt;"&amp;AU226)*IF(AV226&lt;0.5,Riskregister!$K$14+(Riskregister!$L$14-Riskregister!$K$14)*SQRT(AV226/2),Riskregister!$L$14-(Riskregister!$L$14-Riskregister!$K$14)*SQRT((1-AV226)/2)))</f>
        <v>0</v>
      </c>
      <c r="AX226" s="28">
        <f t="shared" ca="1" si="146"/>
        <v>0.70054349831955431</v>
      </c>
      <c r="AY226" s="28">
        <f t="shared" ca="1" si="146"/>
        <v>0.85373688207980725</v>
      </c>
      <c r="AZ226" s="28">
        <f>IF(Riskregister!$E$15="",0,COUNTIF(BP$4:BP$53,"&lt;"&amp;AX226)*IF(AY226&lt;0.5,Riskregister!$K$15+(Riskregister!$L$15-Riskregister!$K$15)*SQRT(AY226/2),Riskregister!$L$15-(Riskregister!$L$15-Riskregister!$K$15)*SQRT((1-AY226)/2)))</f>
        <v>0</v>
      </c>
      <c r="BA226" s="28">
        <f t="shared" ca="1" si="147"/>
        <v>0.12607241890908627</v>
      </c>
      <c r="BB226" s="28">
        <f t="shared" ca="1" si="147"/>
        <v>0.38135665364499804</v>
      </c>
      <c r="BC226" s="28">
        <f>IF(Riskregister!$E$16="",0,COUNTIF(BQ$4:BQ$53,"&lt;"&amp;BA226)*IF(BB226&lt;0.5,Riskregister!$K$16+(Riskregister!$L$16-Riskregister!$K$16)*SQRT(BB226/2),Riskregister!$L$16-(Riskregister!$L$16-Riskregister!$K$16)*SQRT((1-BB226)/2)))</f>
        <v>0</v>
      </c>
      <c r="BD226" s="28">
        <f t="shared" ca="1" si="123"/>
        <v>996643.76824444695</v>
      </c>
    </row>
    <row r="227" spans="20:56" x14ac:dyDescent="0.35">
      <c r="T227" s="28">
        <f t="shared" ca="1" si="136"/>
        <v>0.36379057123767922</v>
      </c>
      <c r="U227" s="28">
        <f t="shared" ca="1" si="136"/>
        <v>0.9411658561811328</v>
      </c>
      <c r="V227" s="28">
        <f ca="1">IF(Riskregister!$E$5="",0,COUNTIF(BF$4:BF$53,"&lt;"&amp;T227)*IF(U227&lt;0.5,Riskregister!$K$5+(Riskregister!$L$5-Riskregister!$K$5)*SQRT(U227/2),Riskregister!$L$5-(Riskregister!$L$5-Riskregister!$K$5)*SQRT((1-U227)/2)))</f>
        <v>0</v>
      </c>
      <c r="W227" s="28">
        <f t="shared" ca="1" si="137"/>
        <v>0.47202361733141351</v>
      </c>
      <c r="X227" s="28">
        <f t="shared" ca="1" si="137"/>
        <v>0.24770816571539822</v>
      </c>
      <c r="Y227" s="28">
        <f ca="1">IF(Riskregister!$E$6="",0,COUNTIF(BG$4:BG$53,"&lt;"&amp;W227)*IF(X227&lt;0.5,Riskregister!$K$6+(Riskregister!$L$6-Riskregister!$K$6)*SQRT(X227/2),Riskregister!$L$6-(Riskregister!$L$6-Riskregister!$K$6)*SQRT((1-X227)/2)))</f>
        <v>0</v>
      </c>
      <c r="Z227" s="28">
        <f t="shared" ca="1" si="138"/>
        <v>0.42769274700995374</v>
      </c>
      <c r="AA227" s="28">
        <f t="shared" ca="1" si="138"/>
        <v>0.41917034335034364</v>
      </c>
      <c r="AB227" s="28">
        <f ca="1">IF(Riskregister!$E$7="",0,COUNTIF(BH$4:BH$53,"&lt;"&amp;Z227)*IF(AA227&lt;0.5,Riskregister!$K$7+(Riskregister!$L$7-Riskregister!$K$7)*SQRT(AA227/2),Riskregister!$L$7-(Riskregister!$L$7-Riskregister!$K$7)*SQRT((1-AA227)/2)))</f>
        <v>0</v>
      </c>
      <c r="AC227" s="28">
        <f t="shared" ca="1" si="139"/>
        <v>1.6998749414576797E-2</v>
      </c>
      <c r="AD227" s="28">
        <f t="shared" ca="1" si="139"/>
        <v>0.98863988089011756</v>
      </c>
      <c r="AE227" s="28">
        <f ca="1">IF(Riskregister!$E$8="",0,COUNTIF(BI$4:BI$53,"&lt;"&amp;AC227)*IF(AD227&lt;0.5,Riskregister!$K$8+(Riskregister!$L$8-Riskregister!$K$8)*SQRT(AD227/2),Riskregister!$L$8-(Riskregister!$L$8-Riskregister!$K$8)*SQRT((1-AD227)/2)))</f>
        <v>0</v>
      </c>
      <c r="AF227" s="28">
        <f t="shared" ca="1" si="140"/>
        <v>0.33889812582958856</v>
      </c>
      <c r="AG227" s="28">
        <f t="shared" ca="1" si="140"/>
        <v>0.62896150789934557</v>
      </c>
      <c r="AH227" s="28">
        <f>IF(Riskregister!$E$9="",0,COUNTIF(BJ$4:BJ$53,"&lt;"&amp;AF227)*IF(AG227&lt;0.5,Riskregister!$K$9+(Riskregister!$L$9-Riskregister!$K$9)*SQRT(AG227/2),Riskregister!$L$9-(Riskregister!$L$9-Riskregister!$K$9)*SQRT((1-AG227)/2)))</f>
        <v>0</v>
      </c>
      <c r="AI227" s="28">
        <f t="shared" ca="1" si="141"/>
        <v>0.99655878840008283</v>
      </c>
      <c r="AJ227" s="28">
        <f t="shared" ca="1" si="141"/>
        <v>0.14440102329483295</v>
      </c>
      <c r="AK227" s="28">
        <f>IF(Riskregister!$E$10="",0,COUNTIF(BK$4:BK$53,"&lt;"&amp;AI227)*IF(AJ227&lt;0.5,Riskregister!$K$10+(Riskregister!$L$10-Riskregister!$K$10)*SQRT(AJ227/2),Riskregister!$L$10-(Riskregister!$L$10-Riskregister!$K$10)*SQRT((1-AJ227)/2)))</f>
        <v>0</v>
      </c>
      <c r="AL227" s="28">
        <f t="shared" ca="1" si="142"/>
        <v>0.3928194307515912</v>
      </c>
      <c r="AM227" s="28">
        <f t="shared" ca="1" si="142"/>
        <v>0.80967139861433701</v>
      </c>
      <c r="AN227" s="28">
        <f>IF(Riskregister!$E$11="",0,COUNTIF(BL$4:BL$53,"&lt;"&amp;AL227)*IF(AM227&lt;0.5,Riskregister!$K$11+(Riskregister!$L$11-Riskregister!$K$11)*SQRT(AM227/2),Riskregister!$L$11-(Riskregister!$L$11-Riskregister!$K$11)*SQRT((1-AM227)/2)))</f>
        <v>0</v>
      </c>
      <c r="AO227" s="28">
        <f t="shared" ca="1" si="143"/>
        <v>0.40909858510400054</v>
      </c>
      <c r="AP227" s="28">
        <f t="shared" ca="1" si="143"/>
        <v>0.4832644030417852</v>
      </c>
      <c r="AQ227" s="28">
        <f>IF(Riskregister!$E$12="",0,COUNTIF(BM$4:BM$53,"&lt;"&amp;AO227)*IF(AP227&lt;0.5,Riskregister!$K$12+(Riskregister!$L$12-Riskregister!$K$12)*SQRT(AP227/2),Riskregister!$L$12-(Riskregister!$L$12-Riskregister!$K$12)*SQRT((1-AP227)/2)))</f>
        <v>0</v>
      </c>
      <c r="AR227" s="28">
        <f t="shared" ca="1" si="144"/>
        <v>0.64019477450936113</v>
      </c>
      <c r="AS227" s="28">
        <f t="shared" ca="1" si="144"/>
        <v>0.80505130909780909</v>
      </c>
      <c r="AT227" s="28">
        <f>IF(Riskregister!$E$13="",0,COUNTIF(BN$4:BN$53,"&lt;"&amp;AR227)*IF(AS227&lt;0.5,Riskregister!$K$13+(Riskregister!$L$13-Riskregister!$K$13)*SQRT(AS227/2),Riskregister!$L$13-(Riskregister!$L$13-Riskregister!$K$13)*SQRT((1-AS227)/2)))</f>
        <v>0</v>
      </c>
      <c r="AU227" s="28">
        <f t="shared" ca="1" si="145"/>
        <v>0.27870003922711084</v>
      </c>
      <c r="AV227" s="28">
        <f t="shared" ca="1" si="145"/>
        <v>0.35791281284150867</v>
      </c>
      <c r="AW227" s="28">
        <f>IF(Riskregister!$E$14="",0,COUNTIF(BO$4:BO$53,"&lt;"&amp;AU227)*IF(AV227&lt;0.5,Riskregister!$K$14+(Riskregister!$L$14-Riskregister!$K$14)*SQRT(AV227/2),Riskregister!$L$14-(Riskregister!$L$14-Riskregister!$K$14)*SQRT((1-AV227)/2)))</f>
        <v>0</v>
      </c>
      <c r="AX227" s="28">
        <f t="shared" ca="1" si="146"/>
        <v>0.78262765663678691</v>
      </c>
      <c r="AY227" s="28">
        <f t="shared" ca="1" si="146"/>
        <v>0.69740934514614195</v>
      </c>
      <c r="AZ227" s="28">
        <f>IF(Riskregister!$E$15="",0,COUNTIF(BP$4:BP$53,"&lt;"&amp;AX227)*IF(AY227&lt;0.5,Riskregister!$K$15+(Riskregister!$L$15-Riskregister!$K$15)*SQRT(AY227/2),Riskregister!$L$15-(Riskregister!$L$15-Riskregister!$K$15)*SQRT((1-AY227)/2)))</f>
        <v>0</v>
      </c>
      <c r="BA227" s="28">
        <f t="shared" ca="1" si="147"/>
        <v>0.76496730298817084</v>
      </c>
      <c r="BB227" s="28">
        <f t="shared" ca="1" si="147"/>
        <v>0.63743742432392869</v>
      </c>
      <c r="BC227" s="28">
        <f>IF(Riskregister!$E$16="",0,COUNTIF(BQ$4:BQ$53,"&lt;"&amp;BA227)*IF(BB227&lt;0.5,Riskregister!$K$16+(Riskregister!$L$16-Riskregister!$K$16)*SQRT(BB227/2),Riskregister!$L$16-(Riskregister!$L$16-Riskregister!$K$16)*SQRT((1-BB227)/2)))</f>
        <v>0</v>
      </c>
      <c r="BD227" s="28">
        <f t="shared" ca="1" si="123"/>
        <v>0</v>
      </c>
    </row>
    <row r="228" spans="20:56" x14ac:dyDescent="0.35">
      <c r="T228" s="28">
        <f t="shared" ca="1" si="136"/>
        <v>0.25281853665079035</v>
      </c>
      <c r="U228" s="28">
        <f t="shared" ca="1" si="136"/>
        <v>2.0281750230914386E-2</v>
      </c>
      <c r="V228" s="28">
        <f ca="1">IF(Riskregister!$E$5="",0,COUNTIF(BF$4:BF$53,"&lt;"&amp;T228)*IF(U228&lt;0.5,Riskregister!$K$5+(Riskregister!$L$5-Riskregister!$K$5)*SQRT(U228/2),Riskregister!$L$5-(Riskregister!$L$5-Riskregister!$K$5)*SQRT((1-U228)/2)))</f>
        <v>0</v>
      </c>
      <c r="W228" s="28">
        <f t="shared" ca="1" si="137"/>
        <v>0.24319389289193694</v>
      </c>
      <c r="X228" s="28">
        <f t="shared" ca="1" si="137"/>
        <v>0.18744190355645796</v>
      </c>
      <c r="Y228" s="28">
        <f ca="1">IF(Riskregister!$E$6="",0,COUNTIF(BG$4:BG$53,"&lt;"&amp;W228)*IF(X228&lt;0.5,Riskregister!$K$6+(Riskregister!$L$6-Riskregister!$K$6)*SQRT(X228/2),Riskregister!$L$6-(Riskregister!$L$6-Riskregister!$K$6)*SQRT((1-X228)/2)))</f>
        <v>0</v>
      </c>
      <c r="Z228" s="28">
        <f t="shared" ca="1" si="138"/>
        <v>0.11604559911672163</v>
      </c>
      <c r="AA228" s="28">
        <f t="shared" ca="1" si="138"/>
        <v>0.24454963162636112</v>
      </c>
      <c r="AB228" s="28">
        <f ca="1">IF(Riskregister!$E$7="",0,COUNTIF(BH$4:BH$53,"&lt;"&amp;Z228)*IF(AA228&lt;0.5,Riskregister!$K$7+(Riskregister!$L$7-Riskregister!$K$7)*SQRT(AA228/2),Riskregister!$L$7-(Riskregister!$L$7-Riskregister!$K$7)*SQRT((1-AA228)/2)))</f>
        <v>0</v>
      </c>
      <c r="AC228" s="28">
        <f t="shared" ca="1" si="139"/>
        <v>0.45573730073213836</v>
      </c>
      <c r="AD228" s="28">
        <f t="shared" ca="1" si="139"/>
        <v>0.38501034494955888</v>
      </c>
      <c r="AE228" s="28">
        <f ca="1">IF(Riskregister!$E$8="",0,COUNTIF(BI$4:BI$53,"&lt;"&amp;AC228)*IF(AD228&lt;0.5,Riskregister!$K$8+(Riskregister!$L$8-Riskregister!$K$8)*SQRT(AD228/2),Riskregister!$L$8-(Riskregister!$L$8-Riskregister!$K$8)*SQRT((1-AD228)/2)))</f>
        <v>0</v>
      </c>
      <c r="AF228" s="28">
        <f t="shared" ca="1" si="140"/>
        <v>0.6475272171580243</v>
      </c>
      <c r="AG228" s="28">
        <f t="shared" ca="1" si="140"/>
        <v>0.34651236425472431</v>
      </c>
      <c r="AH228" s="28">
        <f>IF(Riskregister!$E$9="",0,COUNTIF(BJ$4:BJ$53,"&lt;"&amp;AF228)*IF(AG228&lt;0.5,Riskregister!$K$9+(Riskregister!$L$9-Riskregister!$K$9)*SQRT(AG228/2),Riskregister!$L$9-(Riskregister!$L$9-Riskregister!$K$9)*SQRT((1-AG228)/2)))</f>
        <v>0</v>
      </c>
      <c r="AI228" s="28">
        <f t="shared" ca="1" si="141"/>
        <v>0.58769966229920967</v>
      </c>
      <c r="AJ228" s="28">
        <f t="shared" ca="1" si="141"/>
        <v>0.71236046339482473</v>
      </c>
      <c r="AK228" s="28">
        <f>IF(Riskregister!$E$10="",0,COUNTIF(BK$4:BK$53,"&lt;"&amp;AI228)*IF(AJ228&lt;0.5,Riskregister!$K$10+(Riskregister!$L$10-Riskregister!$K$10)*SQRT(AJ228/2),Riskregister!$L$10-(Riskregister!$L$10-Riskregister!$K$10)*SQRT((1-AJ228)/2)))</f>
        <v>0</v>
      </c>
      <c r="AL228" s="28">
        <f t="shared" ca="1" si="142"/>
        <v>0.97880535500976396</v>
      </c>
      <c r="AM228" s="28">
        <f t="shared" ca="1" si="142"/>
        <v>0.87370020499462608</v>
      </c>
      <c r="AN228" s="28">
        <f>IF(Riskregister!$E$11="",0,COUNTIF(BL$4:BL$53,"&lt;"&amp;AL228)*IF(AM228&lt;0.5,Riskregister!$K$11+(Riskregister!$L$11-Riskregister!$K$11)*SQRT(AM228/2),Riskregister!$L$11-(Riskregister!$L$11-Riskregister!$K$11)*SQRT((1-AM228)/2)))</f>
        <v>0</v>
      </c>
      <c r="AO228" s="28">
        <f t="shared" ca="1" si="143"/>
        <v>0.1937800000854758</v>
      </c>
      <c r="AP228" s="28">
        <f t="shared" ca="1" si="143"/>
        <v>1.5294821483533783E-2</v>
      </c>
      <c r="AQ228" s="28">
        <f>IF(Riskregister!$E$12="",0,COUNTIF(BM$4:BM$53,"&lt;"&amp;AO228)*IF(AP228&lt;0.5,Riskregister!$K$12+(Riskregister!$L$12-Riskregister!$K$12)*SQRT(AP228/2),Riskregister!$L$12-(Riskregister!$L$12-Riskregister!$K$12)*SQRT((1-AP228)/2)))</f>
        <v>0</v>
      </c>
      <c r="AR228" s="28">
        <f t="shared" ca="1" si="144"/>
        <v>0.24822043968315399</v>
      </c>
      <c r="AS228" s="28">
        <f t="shared" ca="1" si="144"/>
        <v>0.89959619702281268</v>
      </c>
      <c r="AT228" s="28">
        <f>IF(Riskregister!$E$13="",0,COUNTIF(BN$4:BN$53,"&lt;"&amp;AR228)*IF(AS228&lt;0.5,Riskregister!$K$13+(Riskregister!$L$13-Riskregister!$K$13)*SQRT(AS228/2),Riskregister!$L$13-(Riskregister!$L$13-Riskregister!$K$13)*SQRT((1-AS228)/2)))</f>
        <v>0</v>
      </c>
      <c r="AU228" s="28">
        <f t="shared" ca="1" si="145"/>
        <v>5.0153499541720881E-2</v>
      </c>
      <c r="AV228" s="28">
        <f t="shared" ca="1" si="145"/>
        <v>0.72885193791482605</v>
      </c>
      <c r="AW228" s="28">
        <f>IF(Riskregister!$E$14="",0,COUNTIF(BO$4:BO$53,"&lt;"&amp;AU228)*IF(AV228&lt;0.5,Riskregister!$K$14+(Riskregister!$L$14-Riskregister!$K$14)*SQRT(AV228/2),Riskregister!$L$14-(Riskregister!$L$14-Riskregister!$K$14)*SQRT((1-AV228)/2)))</f>
        <v>0</v>
      </c>
      <c r="AX228" s="28">
        <f t="shared" ca="1" si="146"/>
        <v>0.43390632286437003</v>
      </c>
      <c r="AY228" s="28">
        <f t="shared" ca="1" si="146"/>
        <v>0.14305525033102406</v>
      </c>
      <c r="AZ228" s="28">
        <f>IF(Riskregister!$E$15="",0,COUNTIF(BP$4:BP$53,"&lt;"&amp;AX228)*IF(AY228&lt;0.5,Riskregister!$K$15+(Riskregister!$L$15-Riskregister!$K$15)*SQRT(AY228/2),Riskregister!$L$15-(Riskregister!$L$15-Riskregister!$K$15)*SQRT((1-AY228)/2)))</f>
        <v>0</v>
      </c>
      <c r="BA228" s="28">
        <f t="shared" ca="1" si="147"/>
        <v>0.29356238236540921</v>
      </c>
      <c r="BB228" s="28">
        <f t="shared" ca="1" si="147"/>
        <v>0.71211106464393159</v>
      </c>
      <c r="BC228" s="28">
        <f>IF(Riskregister!$E$16="",0,COUNTIF(BQ$4:BQ$53,"&lt;"&amp;BA228)*IF(BB228&lt;0.5,Riskregister!$K$16+(Riskregister!$L$16-Riskregister!$K$16)*SQRT(BB228/2),Riskregister!$L$16-(Riskregister!$L$16-Riskregister!$K$16)*SQRT((1-BB228)/2)))</f>
        <v>0</v>
      </c>
      <c r="BD228" s="28">
        <f t="shared" ca="1" si="123"/>
        <v>0</v>
      </c>
    </row>
    <row r="229" spans="20:56" x14ac:dyDescent="0.35">
      <c r="T229" s="28">
        <f t="shared" ca="1" si="136"/>
        <v>0.44613464714983919</v>
      </c>
      <c r="U229" s="28">
        <f t="shared" ca="1" si="136"/>
        <v>0.49972753380930712</v>
      </c>
      <c r="V229" s="28">
        <f ca="1">IF(Riskregister!$E$5="",0,COUNTIF(BF$4:BF$53,"&lt;"&amp;T229)*IF(U229&lt;0.5,Riskregister!$K$5+(Riskregister!$L$5-Riskregister!$K$5)*SQRT(U229/2),Riskregister!$L$5-(Riskregister!$L$5-Riskregister!$K$5)*SQRT((1-U229)/2)))</f>
        <v>0</v>
      </c>
      <c r="W229" s="28">
        <f t="shared" ca="1" si="137"/>
        <v>0.95311838845675079</v>
      </c>
      <c r="X229" s="28">
        <f t="shared" ca="1" si="137"/>
        <v>0.77462625479895331</v>
      </c>
      <c r="Y229" s="28">
        <f ca="1">IF(Riskregister!$E$6="",0,COUNTIF(BG$4:BG$53,"&lt;"&amp;W229)*IF(X229&lt;0.5,Riskregister!$K$6+(Riskregister!$L$6-Riskregister!$K$6)*SQRT(X229/2),Riskregister!$L$6-(Riskregister!$L$6-Riskregister!$K$6)*SQRT((1-X229)/2)))</f>
        <v>2791520.8446552409</v>
      </c>
      <c r="Z229" s="28">
        <f t="shared" ca="1" si="138"/>
        <v>0.99589229640703358</v>
      </c>
      <c r="AA229" s="28">
        <f t="shared" ca="1" si="138"/>
        <v>0.65926858920912779</v>
      </c>
      <c r="AB229" s="28">
        <f ca="1">IF(Riskregister!$E$7="",0,COUNTIF(BH$4:BH$53,"&lt;"&amp;Z229)*IF(AA229&lt;0.5,Riskregister!$K$7+(Riskregister!$L$7-Riskregister!$K$7)*SQRT(AA229/2),Riskregister!$L$7-(Riskregister!$L$7-Riskregister!$K$7)*SQRT((1-AA229)/2)))</f>
        <v>766608.5023925039</v>
      </c>
      <c r="AC229" s="28">
        <f t="shared" ca="1" si="139"/>
        <v>0.94836339170893247</v>
      </c>
      <c r="AD229" s="28">
        <f t="shared" ca="1" si="139"/>
        <v>0.49193191835733274</v>
      </c>
      <c r="AE229" s="28">
        <f ca="1">IF(Riskregister!$E$8="",0,COUNTIF(BI$4:BI$53,"&lt;"&amp;AC229)*IF(AD229&lt;0.5,Riskregister!$K$8+(Riskregister!$L$8-Riskregister!$K$8)*SQRT(AD229/2),Riskregister!$L$8-(Riskregister!$L$8-Riskregister!$K$8)*SQRT((1-AD229)/2)))</f>
        <v>0</v>
      </c>
      <c r="AF229" s="28">
        <f t="shared" ca="1" si="140"/>
        <v>0.38732932946949128</v>
      </c>
      <c r="AG229" s="28">
        <f t="shared" ca="1" si="140"/>
        <v>0.26904195079494742</v>
      </c>
      <c r="AH229" s="28">
        <f>IF(Riskregister!$E$9="",0,COUNTIF(BJ$4:BJ$53,"&lt;"&amp;AF229)*IF(AG229&lt;0.5,Riskregister!$K$9+(Riskregister!$L$9-Riskregister!$K$9)*SQRT(AG229/2),Riskregister!$L$9-(Riskregister!$L$9-Riskregister!$K$9)*SQRT((1-AG229)/2)))</f>
        <v>0</v>
      </c>
      <c r="AI229" s="28">
        <f t="shared" ca="1" si="141"/>
        <v>0.71740955115959892</v>
      </c>
      <c r="AJ229" s="28">
        <f t="shared" ca="1" si="141"/>
        <v>0.30805345612638524</v>
      </c>
      <c r="AK229" s="28">
        <f>IF(Riskregister!$E$10="",0,COUNTIF(BK$4:BK$53,"&lt;"&amp;AI229)*IF(AJ229&lt;0.5,Riskregister!$K$10+(Riskregister!$L$10-Riskregister!$K$10)*SQRT(AJ229/2),Riskregister!$L$10-(Riskregister!$L$10-Riskregister!$K$10)*SQRT((1-AJ229)/2)))</f>
        <v>0</v>
      </c>
      <c r="AL229" s="28">
        <f t="shared" ca="1" si="142"/>
        <v>0.23493731399221585</v>
      </c>
      <c r="AM229" s="28">
        <f t="shared" ca="1" si="142"/>
        <v>8.0605813667494308E-2</v>
      </c>
      <c r="AN229" s="28">
        <f>IF(Riskregister!$E$11="",0,COUNTIF(BL$4:BL$53,"&lt;"&amp;AL229)*IF(AM229&lt;0.5,Riskregister!$K$11+(Riskregister!$L$11-Riskregister!$K$11)*SQRT(AM229/2),Riskregister!$L$11-(Riskregister!$L$11-Riskregister!$K$11)*SQRT((1-AM229)/2)))</f>
        <v>0</v>
      </c>
      <c r="AO229" s="28">
        <f t="shared" ca="1" si="143"/>
        <v>0.85892070808174736</v>
      </c>
      <c r="AP229" s="28">
        <f t="shared" ca="1" si="143"/>
        <v>0.24059643437043599</v>
      </c>
      <c r="AQ229" s="28">
        <f>IF(Riskregister!$E$12="",0,COUNTIF(BM$4:BM$53,"&lt;"&amp;AO229)*IF(AP229&lt;0.5,Riskregister!$K$12+(Riskregister!$L$12-Riskregister!$K$12)*SQRT(AP229/2),Riskregister!$L$12-(Riskregister!$L$12-Riskregister!$K$12)*SQRT((1-AP229)/2)))</f>
        <v>0</v>
      </c>
      <c r="AR229" s="28">
        <f t="shared" ca="1" si="144"/>
        <v>0.2461881284207702</v>
      </c>
      <c r="AS229" s="28">
        <f t="shared" ca="1" si="144"/>
        <v>0.46436597139378166</v>
      </c>
      <c r="AT229" s="28">
        <f>IF(Riskregister!$E$13="",0,COUNTIF(BN$4:BN$53,"&lt;"&amp;AR229)*IF(AS229&lt;0.5,Riskregister!$K$13+(Riskregister!$L$13-Riskregister!$K$13)*SQRT(AS229/2),Riskregister!$L$13-(Riskregister!$L$13-Riskregister!$K$13)*SQRT((1-AS229)/2)))</f>
        <v>0</v>
      </c>
      <c r="AU229" s="28">
        <f t="shared" ca="1" si="145"/>
        <v>0.56506625687064049</v>
      </c>
      <c r="AV229" s="28">
        <f t="shared" ca="1" si="145"/>
        <v>0.9812723050339045</v>
      </c>
      <c r="AW229" s="28">
        <f>IF(Riskregister!$E$14="",0,COUNTIF(BO$4:BO$53,"&lt;"&amp;AU229)*IF(AV229&lt;0.5,Riskregister!$K$14+(Riskregister!$L$14-Riskregister!$K$14)*SQRT(AV229/2),Riskregister!$L$14-(Riskregister!$L$14-Riskregister!$K$14)*SQRT((1-AV229)/2)))</f>
        <v>0</v>
      </c>
      <c r="AX229" s="28">
        <f t="shared" ca="1" si="146"/>
        <v>0.6204393502305422</v>
      </c>
      <c r="AY229" s="28">
        <f t="shared" ca="1" si="146"/>
        <v>0.17348266229844311</v>
      </c>
      <c r="AZ229" s="28">
        <f>IF(Riskregister!$E$15="",0,COUNTIF(BP$4:BP$53,"&lt;"&amp;AX229)*IF(AY229&lt;0.5,Riskregister!$K$15+(Riskregister!$L$15-Riskregister!$K$15)*SQRT(AY229/2),Riskregister!$L$15-(Riskregister!$L$15-Riskregister!$K$15)*SQRT((1-AY229)/2)))</f>
        <v>0</v>
      </c>
      <c r="BA229" s="28">
        <f t="shared" ca="1" si="147"/>
        <v>0.20327440587054213</v>
      </c>
      <c r="BB229" s="28">
        <f t="shared" ca="1" si="147"/>
        <v>0.63885330726860434</v>
      </c>
      <c r="BC229" s="28">
        <f>IF(Riskregister!$E$16="",0,COUNTIF(BQ$4:BQ$53,"&lt;"&amp;BA229)*IF(BB229&lt;0.5,Riskregister!$K$16+(Riskregister!$L$16-Riskregister!$K$16)*SQRT(BB229/2),Riskregister!$L$16-(Riskregister!$L$16-Riskregister!$K$16)*SQRT((1-BB229)/2)))</f>
        <v>0</v>
      </c>
      <c r="BD229" s="28">
        <f t="shared" ca="1" si="123"/>
        <v>3558129.3470477448</v>
      </c>
    </row>
    <row r="230" spans="20:56" x14ac:dyDescent="0.35">
      <c r="T230" s="28">
        <f t="shared" ca="1" si="136"/>
        <v>0.17772691659986672</v>
      </c>
      <c r="U230" s="28">
        <f t="shared" ca="1" si="136"/>
        <v>0.99659395693316255</v>
      </c>
      <c r="V230" s="28">
        <f ca="1">IF(Riskregister!$E$5="",0,COUNTIF(BF$4:BF$53,"&lt;"&amp;T230)*IF(U230&lt;0.5,Riskregister!$K$5+(Riskregister!$L$5-Riskregister!$K$5)*SQRT(U230/2),Riskregister!$L$5-(Riskregister!$L$5-Riskregister!$K$5)*SQRT((1-U230)/2)))</f>
        <v>0</v>
      </c>
      <c r="W230" s="28">
        <f t="shared" ca="1" si="137"/>
        <v>0.23332992695758381</v>
      </c>
      <c r="X230" s="28">
        <f t="shared" ca="1" si="137"/>
        <v>2.4091986603604343E-2</v>
      </c>
      <c r="Y230" s="28">
        <f ca="1">IF(Riskregister!$E$6="",0,COUNTIF(BG$4:BG$53,"&lt;"&amp;W230)*IF(X230&lt;0.5,Riskregister!$K$6+(Riskregister!$L$6-Riskregister!$K$6)*SQRT(X230/2),Riskregister!$L$6-(Riskregister!$L$6-Riskregister!$K$6)*SQRT((1-X230)/2)))</f>
        <v>0</v>
      </c>
      <c r="Z230" s="28">
        <f t="shared" ca="1" si="138"/>
        <v>0.84949547925681801</v>
      </c>
      <c r="AA230" s="28">
        <f t="shared" ca="1" si="138"/>
        <v>0.36907920527107108</v>
      </c>
      <c r="AB230" s="28">
        <f ca="1">IF(Riskregister!$E$7="",0,COUNTIF(BH$4:BH$53,"&lt;"&amp;Z230)*IF(AA230&lt;0.5,Riskregister!$K$7+(Riskregister!$L$7-Riskregister!$K$7)*SQRT(AA230/2),Riskregister!$L$7-(Riskregister!$L$7-Riskregister!$K$7)*SQRT((1-AA230)/2)))</f>
        <v>200353.25511226253</v>
      </c>
      <c r="AC230" s="28">
        <f t="shared" ca="1" si="139"/>
        <v>0.56839929358241426</v>
      </c>
      <c r="AD230" s="28">
        <f t="shared" ca="1" si="139"/>
        <v>0.9747656193736004</v>
      </c>
      <c r="AE230" s="28">
        <f ca="1">IF(Riskregister!$E$8="",0,COUNTIF(BI$4:BI$53,"&lt;"&amp;AC230)*IF(AD230&lt;0.5,Riskregister!$K$8+(Riskregister!$L$8-Riskregister!$K$8)*SQRT(AD230/2),Riskregister!$L$8-(Riskregister!$L$8-Riskregister!$K$8)*SQRT((1-AD230)/2)))</f>
        <v>0</v>
      </c>
      <c r="AF230" s="28">
        <f t="shared" ca="1" si="140"/>
        <v>0.56471841072553208</v>
      </c>
      <c r="AG230" s="28">
        <f t="shared" ca="1" si="140"/>
        <v>0.52729743252141059</v>
      </c>
      <c r="AH230" s="28">
        <f>IF(Riskregister!$E$9="",0,COUNTIF(BJ$4:BJ$53,"&lt;"&amp;AF230)*IF(AG230&lt;0.5,Riskregister!$K$9+(Riskregister!$L$9-Riskregister!$K$9)*SQRT(AG230/2),Riskregister!$L$9-(Riskregister!$L$9-Riskregister!$K$9)*SQRT((1-AG230)/2)))</f>
        <v>0</v>
      </c>
      <c r="AI230" s="28">
        <f t="shared" ca="1" si="141"/>
        <v>0.76884501777784409</v>
      </c>
      <c r="AJ230" s="28">
        <f t="shared" ca="1" si="141"/>
        <v>0.29171063740431791</v>
      </c>
      <c r="AK230" s="28">
        <f>IF(Riskregister!$E$10="",0,COUNTIF(BK$4:BK$53,"&lt;"&amp;AI230)*IF(AJ230&lt;0.5,Riskregister!$K$10+(Riskregister!$L$10-Riskregister!$K$10)*SQRT(AJ230/2),Riskregister!$L$10-(Riskregister!$L$10-Riskregister!$K$10)*SQRT((1-AJ230)/2)))</f>
        <v>0</v>
      </c>
      <c r="AL230" s="28">
        <f t="shared" ca="1" si="142"/>
        <v>0.86552120637196006</v>
      </c>
      <c r="AM230" s="28">
        <f t="shared" ca="1" si="142"/>
        <v>0.16016100508664255</v>
      </c>
      <c r="AN230" s="28">
        <f>IF(Riskregister!$E$11="",0,COUNTIF(BL$4:BL$53,"&lt;"&amp;AL230)*IF(AM230&lt;0.5,Riskregister!$K$11+(Riskregister!$L$11-Riskregister!$K$11)*SQRT(AM230/2),Riskregister!$L$11-(Riskregister!$L$11-Riskregister!$K$11)*SQRT((1-AM230)/2)))</f>
        <v>0</v>
      </c>
      <c r="AO230" s="28">
        <f t="shared" ca="1" si="143"/>
        <v>0.40085251416926926</v>
      </c>
      <c r="AP230" s="28">
        <f t="shared" ca="1" si="143"/>
        <v>0.50199158829303747</v>
      </c>
      <c r="AQ230" s="28">
        <f>IF(Riskregister!$E$12="",0,COUNTIF(BM$4:BM$53,"&lt;"&amp;AO230)*IF(AP230&lt;0.5,Riskregister!$K$12+(Riskregister!$L$12-Riskregister!$K$12)*SQRT(AP230/2),Riskregister!$L$12-(Riskregister!$L$12-Riskregister!$K$12)*SQRT((1-AP230)/2)))</f>
        <v>0</v>
      </c>
      <c r="AR230" s="28">
        <f t="shared" ca="1" si="144"/>
        <v>0.91138051378663776</v>
      </c>
      <c r="AS230" s="28">
        <f t="shared" ca="1" si="144"/>
        <v>0.46979032582515357</v>
      </c>
      <c r="AT230" s="28">
        <f>IF(Riskregister!$E$13="",0,COUNTIF(BN$4:BN$53,"&lt;"&amp;AR230)*IF(AS230&lt;0.5,Riskregister!$K$13+(Riskregister!$L$13-Riskregister!$K$13)*SQRT(AS230/2),Riskregister!$L$13-(Riskregister!$L$13-Riskregister!$K$13)*SQRT((1-AS230)/2)))</f>
        <v>0</v>
      </c>
      <c r="AU230" s="28">
        <f t="shared" ca="1" si="145"/>
        <v>7.6148012991670511E-2</v>
      </c>
      <c r="AV230" s="28">
        <f t="shared" ca="1" si="145"/>
        <v>0.17660585315820565</v>
      </c>
      <c r="AW230" s="28">
        <f>IF(Riskregister!$E$14="",0,COUNTIF(BO$4:BO$53,"&lt;"&amp;AU230)*IF(AV230&lt;0.5,Riskregister!$K$14+(Riskregister!$L$14-Riskregister!$K$14)*SQRT(AV230/2),Riskregister!$L$14-(Riskregister!$L$14-Riskregister!$K$14)*SQRT((1-AV230)/2)))</f>
        <v>0</v>
      </c>
      <c r="AX230" s="28">
        <f t="shared" ca="1" si="146"/>
        <v>9.1365821390699709E-2</v>
      </c>
      <c r="AY230" s="28">
        <f t="shared" ca="1" si="146"/>
        <v>0.44588776068246905</v>
      </c>
      <c r="AZ230" s="28">
        <f>IF(Riskregister!$E$15="",0,COUNTIF(BP$4:BP$53,"&lt;"&amp;AX230)*IF(AY230&lt;0.5,Riskregister!$K$15+(Riskregister!$L$15-Riskregister!$K$15)*SQRT(AY230/2),Riskregister!$L$15-(Riskregister!$L$15-Riskregister!$K$15)*SQRT((1-AY230)/2)))</f>
        <v>0</v>
      </c>
      <c r="BA230" s="28">
        <f t="shared" ca="1" si="147"/>
        <v>6.5837706238674798E-2</v>
      </c>
      <c r="BB230" s="28">
        <f t="shared" ca="1" si="147"/>
        <v>0.73478995633622468</v>
      </c>
      <c r="BC230" s="28">
        <f>IF(Riskregister!$E$16="",0,COUNTIF(BQ$4:BQ$53,"&lt;"&amp;BA230)*IF(BB230&lt;0.5,Riskregister!$K$16+(Riskregister!$L$16-Riskregister!$K$16)*SQRT(BB230/2),Riskregister!$L$16-(Riskregister!$L$16-Riskregister!$K$16)*SQRT((1-BB230)/2)))</f>
        <v>0</v>
      </c>
      <c r="BD230" s="28">
        <f t="shared" ca="1" si="123"/>
        <v>200353.25511226253</v>
      </c>
    </row>
    <row r="231" spans="20:56" x14ac:dyDescent="0.35">
      <c r="T231" s="28">
        <f t="shared" ca="1" si="136"/>
        <v>0.64609124039556809</v>
      </c>
      <c r="U231" s="28">
        <f t="shared" ca="1" si="136"/>
        <v>0.93201603475179629</v>
      </c>
      <c r="V231" s="28">
        <f ca="1">IF(Riskregister!$E$5="",0,COUNTIF(BF$4:BF$53,"&lt;"&amp;T231)*IF(U231&lt;0.5,Riskregister!$K$5+(Riskregister!$L$5-Riskregister!$K$5)*SQRT(U231/2),Riskregister!$L$5-(Riskregister!$L$5-Riskregister!$K$5)*SQRT((1-U231)/2)))</f>
        <v>517033.88353441737</v>
      </c>
      <c r="W231" s="28">
        <f t="shared" ca="1" si="137"/>
        <v>0.26114399365284213</v>
      </c>
      <c r="X231" s="28">
        <f t="shared" ca="1" si="137"/>
        <v>6.7495402485747369E-2</v>
      </c>
      <c r="Y231" s="28">
        <f ca="1">IF(Riskregister!$E$6="",0,COUNTIF(BG$4:BG$53,"&lt;"&amp;W231)*IF(X231&lt;0.5,Riskregister!$K$6+(Riskregister!$L$6-Riskregister!$K$6)*SQRT(X231/2),Riskregister!$L$6-(Riskregister!$L$6-Riskregister!$K$6)*SQRT((1-X231)/2)))</f>
        <v>0</v>
      </c>
      <c r="Z231" s="28">
        <f t="shared" ca="1" si="138"/>
        <v>0.58012615129190781</v>
      </c>
      <c r="AA231" s="28">
        <f t="shared" ca="1" si="138"/>
        <v>2.0143945977303845E-2</v>
      </c>
      <c r="AB231" s="28">
        <f ca="1">IF(Riskregister!$E$7="",0,COUNTIF(BH$4:BH$53,"&lt;"&amp;Z231)*IF(AA231&lt;0.5,Riskregister!$K$7+(Riskregister!$L$7-Riskregister!$K$7)*SQRT(AA231/2),Riskregister!$L$7-(Riskregister!$L$7-Riskregister!$K$7)*SQRT((1-AA231)/2)))</f>
        <v>0</v>
      </c>
      <c r="AC231" s="28">
        <f t="shared" ca="1" si="139"/>
        <v>0.72437597639424522</v>
      </c>
      <c r="AD231" s="28">
        <f t="shared" ca="1" si="139"/>
        <v>0.54399613243415035</v>
      </c>
      <c r="AE231" s="28">
        <f ca="1">IF(Riskregister!$E$8="",0,COUNTIF(BI$4:BI$53,"&lt;"&amp;AC231)*IF(AD231&lt;0.5,Riskregister!$K$8+(Riskregister!$L$8-Riskregister!$K$8)*SQRT(AD231/2),Riskregister!$L$8-(Riskregister!$L$8-Riskregister!$K$8)*SQRT((1-AD231)/2)))</f>
        <v>0</v>
      </c>
      <c r="AF231" s="28">
        <f t="shared" ca="1" si="140"/>
        <v>0.83040218746571037</v>
      </c>
      <c r="AG231" s="28">
        <f t="shared" ca="1" si="140"/>
        <v>0.98471529589840934</v>
      </c>
      <c r="AH231" s="28">
        <f>IF(Riskregister!$E$9="",0,COUNTIF(BJ$4:BJ$53,"&lt;"&amp;AF231)*IF(AG231&lt;0.5,Riskregister!$K$9+(Riskregister!$L$9-Riskregister!$K$9)*SQRT(AG231/2),Riskregister!$L$9-(Riskregister!$L$9-Riskregister!$K$9)*SQRT((1-AG231)/2)))</f>
        <v>0</v>
      </c>
      <c r="AI231" s="28">
        <f t="shared" ca="1" si="141"/>
        <v>0.51882755557005389</v>
      </c>
      <c r="AJ231" s="28">
        <f t="shared" ca="1" si="141"/>
        <v>0.38272619408864916</v>
      </c>
      <c r="AK231" s="28">
        <f>IF(Riskregister!$E$10="",0,COUNTIF(BK$4:BK$53,"&lt;"&amp;AI231)*IF(AJ231&lt;0.5,Riskregister!$K$10+(Riskregister!$L$10-Riskregister!$K$10)*SQRT(AJ231/2),Riskregister!$L$10-(Riskregister!$L$10-Riskregister!$K$10)*SQRT((1-AJ231)/2)))</f>
        <v>0</v>
      </c>
      <c r="AL231" s="28">
        <f t="shared" ca="1" si="142"/>
        <v>0.28346527476521532</v>
      </c>
      <c r="AM231" s="28">
        <f t="shared" ca="1" si="142"/>
        <v>0.30328865307650621</v>
      </c>
      <c r="AN231" s="28">
        <f>IF(Riskregister!$E$11="",0,COUNTIF(BL$4:BL$53,"&lt;"&amp;AL231)*IF(AM231&lt;0.5,Riskregister!$K$11+(Riskregister!$L$11-Riskregister!$K$11)*SQRT(AM231/2),Riskregister!$L$11-(Riskregister!$L$11-Riskregister!$K$11)*SQRT((1-AM231)/2)))</f>
        <v>0</v>
      </c>
      <c r="AO231" s="28">
        <f t="shared" ca="1" si="143"/>
        <v>0.48055661582407005</v>
      </c>
      <c r="AP231" s="28">
        <f t="shared" ca="1" si="143"/>
        <v>0.31942480148585406</v>
      </c>
      <c r="AQ231" s="28">
        <f>IF(Riskregister!$E$12="",0,COUNTIF(BM$4:BM$53,"&lt;"&amp;AO231)*IF(AP231&lt;0.5,Riskregister!$K$12+(Riskregister!$L$12-Riskregister!$K$12)*SQRT(AP231/2),Riskregister!$L$12-(Riskregister!$L$12-Riskregister!$K$12)*SQRT((1-AP231)/2)))</f>
        <v>0</v>
      </c>
      <c r="AR231" s="28">
        <f t="shared" ca="1" si="144"/>
        <v>0.57064361610966674</v>
      </c>
      <c r="AS231" s="28">
        <f t="shared" ca="1" si="144"/>
        <v>7.9138981298104261E-2</v>
      </c>
      <c r="AT231" s="28">
        <f>IF(Riskregister!$E$13="",0,COUNTIF(BN$4:BN$53,"&lt;"&amp;AR231)*IF(AS231&lt;0.5,Riskregister!$K$13+(Riskregister!$L$13-Riskregister!$K$13)*SQRT(AS231/2),Riskregister!$L$13-(Riskregister!$L$13-Riskregister!$K$13)*SQRT((1-AS231)/2)))</f>
        <v>0</v>
      </c>
      <c r="AU231" s="28">
        <f t="shared" ca="1" si="145"/>
        <v>0.74743206706951359</v>
      </c>
      <c r="AV231" s="28">
        <f t="shared" ca="1" si="145"/>
        <v>0.16682406962752461</v>
      </c>
      <c r="AW231" s="28">
        <f>IF(Riskregister!$E$14="",0,COUNTIF(BO$4:BO$53,"&lt;"&amp;AU231)*IF(AV231&lt;0.5,Riskregister!$K$14+(Riskregister!$L$14-Riskregister!$K$14)*SQRT(AV231/2),Riskregister!$L$14-(Riskregister!$L$14-Riskregister!$K$14)*SQRT((1-AV231)/2)))</f>
        <v>0</v>
      </c>
      <c r="AX231" s="28">
        <f t="shared" ca="1" si="146"/>
        <v>0.7293479095648675</v>
      </c>
      <c r="AY231" s="28">
        <f t="shared" ca="1" si="146"/>
        <v>0.15458953603127068</v>
      </c>
      <c r="AZ231" s="28">
        <f>IF(Riskregister!$E$15="",0,COUNTIF(BP$4:BP$53,"&lt;"&amp;AX231)*IF(AY231&lt;0.5,Riskregister!$K$15+(Riskregister!$L$15-Riskregister!$K$15)*SQRT(AY231/2),Riskregister!$L$15-(Riskregister!$L$15-Riskregister!$K$15)*SQRT((1-AY231)/2)))</f>
        <v>0</v>
      </c>
      <c r="BA231" s="28">
        <f t="shared" ca="1" si="147"/>
        <v>0.89015820161707682</v>
      </c>
      <c r="BB231" s="28">
        <f t="shared" ca="1" si="147"/>
        <v>9.4806968953286663E-2</v>
      </c>
      <c r="BC231" s="28">
        <f>IF(Riskregister!$E$16="",0,COUNTIF(BQ$4:BQ$53,"&lt;"&amp;BA231)*IF(BB231&lt;0.5,Riskregister!$K$16+(Riskregister!$L$16-Riskregister!$K$16)*SQRT(BB231/2),Riskregister!$L$16-(Riskregister!$L$16-Riskregister!$K$16)*SQRT((1-BB231)/2)))</f>
        <v>0</v>
      </c>
      <c r="BD231" s="28">
        <f t="shared" ca="1" si="123"/>
        <v>517033.88353441737</v>
      </c>
    </row>
    <row r="232" spans="20:56" x14ac:dyDescent="0.35">
      <c r="T232" s="28">
        <f t="shared" ca="1" si="136"/>
        <v>0.18813607633867213</v>
      </c>
      <c r="U232" s="28">
        <f t="shared" ca="1" si="136"/>
        <v>0.41210326759391824</v>
      </c>
      <c r="V232" s="28">
        <f ca="1">IF(Riskregister!$E$5="",0,COUNTIF(BF$4:BF$53,"&lt;"&amp;T232)*IF(U232&lt;0.5,Riskregister!$K$5+(Riskregister!$L$5-Riskregister!$K$5)*SQRT(U232/2),Riskregister!$L$5-(Riskregister!$L$5-Riskregister!$K$5)*SQRT((1-U232)/2)))</f>
        <v>0</v>
      </c>
      <c r="W232" s="28">
        <f t="shared" ca="1" si="137"/>
        <v>6.2246549469197054E-2</v>
      </c>
      <c r="X232" s="28">
        <f t="shared" ca="1" si="137"/>
        <v>0.66335730888047806</v>
      </c>
      <c r="Y232" s="28">
        <f ca="1">IF(Riskregister!$E$6="",0,COUNTIF(BG$4:BG$53,"&lt;"&amp;W232)*IF(X232&lt;0.5,Riskregister!$K$6+(Riskregister!$L$6-Riskregister!$K$6)*SQRT(X232/2),Riskregister!$L$6-(Riskregister!$L$6-Riskregister!$K$6)*SQRT((1-X232)/2)))</f>
        <v>0</v>
      </c>
      <c r="Z232" s="28">
        <f t="shared" ca="1" si="138"/>
        <v>0.39286492217099056</v>
      </c>
      <c r="AA232" s="28">
        <f t="shared" ca="1" si="138"/>
        <v>0.93669053631723209</v>
      </c>
      <c r="AB232" s="28">
        <f ca="1">IF(Riskregister!$E$7="",0,COUNTIF(BH$4:BH$53,"&lt;"&amp;Z232)*IF(AA232&lt;0.5,Riskregister!$K$7+(Riskregister!$L$7-Riskregister!$K$7)*SQRT(AA232/2),Riskregister!$L$7-(Riskregister!$L$7-Riskregister!$K$7)*SQRT((1-AA232)/2)))</f>
        <v>0</v>
      </c>
      <c r="AC232" s="28">
        <f t="shared" ca="1" si="139"/>
        <v>0.58971143197163989</v>
      </c>
      <c r="AD232" s="28">
        <f t="shared" ca="1" si="139"/>
        <v>0.45923304324398317</v>
      </c>
      <c r="AE232" s="28">
        <f ca="1">IF(Riskregister!$E$8="",0,COUNTIF(BI$4:BI$53,"&lt;"&amp;AC232)*IF(AD232&lt;0.5,Riskregister!$K$8+(Riskregister!$L$8-Riskregister!$K$8)*SQRT(AD232/2),Riskregister!$L$8-(Riskregister!$L$8-Riskregister!$K$8)*SQRT((1-AD232)/2)))</f>
        <v>0</v>
      </c>
      <c r="AF232" s="28">
        <f t="shared" ca="1" si="140"/>
        <v>0.93094160865966802</v>
      </c>
      <c r="AG232" s="28">
        <f t="shared" ca="1" si="140"/>
        <v>0.70073777540638749</v>
      </c>
      <c r="AH232" s="28">
        <f>IF(Riskregister!$E$9="",0,COUNTIF(BJ$4:BJ$53,"&lt;"&amp;AF232)*IF(AG232&lt;0.5,Riskregister!$K$9+(Riskregister!$L$9-Riskregister!$K$9)*SQRT(AG232/2),Riskregister!$L$9-(Riskregister!$L$9-Riskregister!$K$9)*SQRT((1-AG232)/2)))</f>
        <v>0</v>
      </c>
      <c r="AI232" s="28">
        <f t="shared" ca="1" si="141"/>
        <v>0.19070591391899616</v>
      </c>
      <c r="AJ232" s="28">
        <f t="shared" ca="1" si="141"/>
        <v>0.30915254091804845</v>
      </c>
      <c r="AK232" s="28">
        <f>IF(Riskregister!$E$10="",0,COUNTIF(BK$4:BK$53,"&lt;"&amp;AI232)*IF(AJ232&lt;0.5,Riskregister!$K$10+(Riskregister!$L$10-Riskregister!$K$10)*SQRT(AJ232/2),Riskregister!$L$10-(Riskregister!$L$10-Riskregister!$K$10)*SQRT((1-AJ232)/2)))</f>
        <v>0</v>
      </c>
      <c r="AL232" s="28">
        <f t="shared" ca="1" si="142"/>
        <v>0.85679565582282102</v>
      </c>
      <c r="AM232" s="28">
        <f t="shared" ca="1" si="142"/>
        <v>0.56278895436930709</v>
      </c>
      <c r="AN232" s="28">
        <f>IF(Riskregister!$E$11="",0,COUNTIF(BL$4:BL$53,"&lt;"&amp;AL232)*IF(AM232&lt;0.5,Riskregister!$K$11+(Riskregister!$L$11-Riskregister!$K$11)*SQRT(AM232/2),Riskregister!$L$11-(Riskregister!$L$11-Riskregister!$K$11)*SQRT((1-AM232)/2)))</f>
        <v>0</v>
      </c>
      <c r="AO232" s="28">
        <f t="shared" ca="1" si="143"/>
        <v>6.6355443532217673E-2</v>
      </c>
      <c r="AP232" s="28">
        <f t="shared" ca="1" si="143"/>
        <v>0.65197661332907741</v>
      </c>
      <c r="AQ232" s="28">
        <f>IF(Riskregister!$E$12="",0,COUNTIF(BM$4:BM$53,"&lt;"&amp;AO232)*IF(AP232&lt;0.5,Riskregister!$K$12+(Riskregister!$L$12-Riskregister!$K$12)*SQRT(AP232/2),Riskregister!$L$12-(Riskregister!$L$12-Riskregister!$K$12)*SQRT((1-AP232)/2)))</f>
        <v>0</v>
      </c>
      <c r="AR232" s="28">
        <f t="shared" ca="1" si="144"/>
        <v>0.40568113996034361</v>
      </c>
      <c r="AS232" s="28">
        <f t="shared" ca="1" si="144"/>
        <v>0.20773466905904814</v>
      </c>
      <c r="AT232" s="28">
        <f>IF(Riskregister!$E$13="",0,COUNTIF(BN$4:BN$53,"&lt;"&amp;AR232)*IF(AS232&lt;0.5,Riskregister!$K$13+(Riskregister!$L$13-Riskregister!$K$13)*SQRT(AS232/2),Riskregister!$L$13-(Riskregister!$L$13-Riskregister!$K$13)*SQRT((1-AS232)/2)))</f>
        <v>0</v>
      </c>
      <c r="AU232" s="28">
        <f t="shared" ca="1" si="145"/>
        <v>0.30959447259666306</v>
      </c>
      <c r="AV232" s="28">
        <f t="shared" ca="1" si="145"/>
        <v>0.14791685000723187</v>
      </c>
      <c r="AW232" s="28">
        <f>IF(Riskregister!$E$14="",0,COUNTIF(BO$4:BO$53,"&lt;"&amp;AU232)*IF(AV232&lt;0.5,Riskregister!$K$14+(Riskregister!$L$14-Riskregister!$K$14)*SQRT(AV232/2),Riskregister!$L$14-(Riskregister!$L$14-Riskregister!$K$14)*SQRT((1-AV232)/2)))</f>
        <v>0</v>
      </c>
      <c r="AX232" s="28">
        <f t="shared" ca="1" si="146"/>
        <v>0.86481958838721906</v>
      </c>
      <c r="AY232" s="28">
        <f t="shared" ca="1" si="146"/>
        <v>0.46800593437578697</v>
      </c>
      <c r="AZ232" s="28">
        <f>IF(Riskregister!$E$15="",0,COUNTIF(BP$4:BP$53,"&lt;"&amp;AX232)*IF(AY232&lt;0.5,Riskregister!$K$15+(Riskregister!$L$15-Riskregister!$K$15)*SQRT(AY232/2),Riskregister!$L$15-(Riskregister!$L$15-Riskregister!$K$15)*SQRT((1-AY232)/2)))</f>
        <v>0</v>
      </c>
      <c r="BA232" s="28">
        <f t="shared" ca="1" si="147"/>
        <v>0.44979415981289605</v>
      </c>
      <c r="BB232" s="28">
        <f t="shared" ca="1" si="147"/>
        <v>0.89323421272178904</v>
      </c>
      <c r="BC232" s="28">
        <f>IF(Riskregister!$E$16="",0,COUNTIF(BQ$4:BQ$53,"&lt;"&amp;BA232)*IF(BB232&lt;0.5,Riskregister!$K$16+(Riskregister!$L$16-Riskregister!$K$16)*SQRT(BB232/2),Riskregister!$L$16-(Riskregister!$L$16-Riskregister!$K$16)*SQRT((1-BB232)/2)))</f>
        <v>0</v>
      </c>
      <c r="BD232" s="28">
        <f t="shared" ca="1" si="123"/>
        <v>0</v>
      </c>
    </row>
    <row r="233" spans="20:56" x14ac:dyDescent="0.35">
      <c r="T233" s="28">
        <f t="shared" ca="1" si="136"/>
        <v>0.5613047778969763</v>
      </c>
      <c r="U233" s="28">
        <f t="shared" ca="1" si="136"/>
        <v>0.28287469922966757</v>
      </c>
      <c r="V233" s="28">
        <f ca="1">IF(Riskregister!$E$5="",0,COUNTIF(BF$4:BF$53,"&lt;"&amp;T233)*IF(U233&lt;0.5,Riskregister!$K$5+(Riskregister!$L$5-Riskregister!$K$5)*SQRT(U233/2),Riskregister!$L$5-(Riskregister!$L$5-Riskregister!$K$5)*SQRT((1-U233)/2)))</f>
        <v>0</v>
      </c>
      <c r="W233" s="28">
        <f t="shared" ca="1" si="137"/>
        <v>0.86746815175388259</v>
      </c>
      <c r="X233" s="28">
        <f t="shared" ca="1" si="137"/>
        <v>0.6840322214334652</v>
      </c>
      <c r="Y233" s="28">
        <f ca="1">IF(Riskregister!$E$6="",0,COUNTIF(BG$4:BG$53,"&lt;"&amp;W233)*IF(X233&lt;0.5,Riskregister!$K$6+(Riskregister!$L$6-Riskregister!$K$6)*SQRT(X233/2),Riskregister!$L$6-(Riskregister!$L$6-Riskregister!$K$6)*SQRT((1-X233)/2)))</f>
        <v>1284550.6298292056</v>
      </c>
      <c r="Z233" s="28">
        <f t="shared" ca="1" si="138"/>
        <v>0.74136904541901161</v>
      </c>
      <c r="AA233" s="28">
        <f t="shared" ca="1" si="138"/>
        <v>0.54816844825064248</v>
      </c>
      <c r="AB233" s="28">
        <f ca="1">IF(Riskregister!$E$7="",0,COUNTIF(BH$4:BH$53,"&lt;"&amp;Z233)*IF(AA233&lt;0.5,Riskregister!$K$7+(Riskregister!$L$7-Riskregister!$K$7)*SQRT(AA233/2),Riskregister!$L$7-(Riskregister!$L$7-Riskregister!$K$7)*SQRT((1-AA233)/2)))</f>
        <v>233642.90653943204</v>
      </c>
      <c r="AC233" s="28">
        <f t="shared" ca="1" si="139"/>
        <v>0.86673302267227947</v>
      </c>
      <c r="AD233" s="28">
        <f t="shared" ca="1" si="139"/>
        <v>0.64830813038119484</v>
      </c>
      <c r="AE233" s="28">
        <f ca="1">IF(Riskregister!$E$8="",0,COUNTIF(BI$4:BI$53,"&lt;"&amp;AC233)*IF(AD233&lt;0.5,Riskregister!$K$8+(Riskregister!$L$8-Riskregister!$K$8)*SQRT(AD233/2),Riskregister!$L$8-(Riskregister!$L$8-Riskregister!$K$8)*SQRT((1-AD233)/2)))</f>
        <v>0</v>
      </c>
      <c r="AF233" s="28">
        <f t="shared" ca="1" si="140"/>
        <v>2.471280689569233E-2</v>
      </c>
      <c r="AG233" s="28">
        <f t="shared" ca="1" si="140"/>
        <v>3.5349750870568242E-2</v>
      </c>
      <c r="AH233" s="28">
        <f>IF(Riskregister!$E$9="",0,COUNTIF(BJ$4:BJ$53,"&lt;"&amp;AF233)*IF(AG233&lt;0.5,Riskregister!$K$9+(Riskregister!$L$9-Riskregister!$K$9)*SQRT(AG233/2),Riskregister!$L$9-(Riskregister!$L$9-Riskregister!$K$9)*SQRT((1-AG233)/2)))</f>
        <v>0</v>
      </c>
      <c r="AI233" s="28">
        <f t="shared" ca="1" si="141"/>
        <v>0.98606055871708309</v>
      </c>
      <c r="AJ233" s="28">
        <f t="shared" ca="1" si="141"/>
        <v>0.63339148183985039</v>
      </c>
      <c r="AK233" s="28">
        <f>IF(Riskregister!$E$10="",0,COUNTIF(BK$4:BK$53,"&lt;"&amp;AI233)*IF(AJ233&lt;0.5,Riskregister!$K$10+(Riskregister!$L$10-Riskregister!$K$10)*SQRT(AJ233/2),Riskregister!$L$10-(Riskregister!$L$10-Riskregister!$K$10)*SQRT((1-AJ233)/2)))</f>
        <v>0</v>
      </c>
      <c r="AL233" s="28">
        <f t="shared" ca="1" si="142"/>
        <v>0.85354107140129931</v>
      </c>
      <c r="AM233" s="28">
        <f t="shared" ca="1" si="142"/>
        <v>0.37409536088215878</v>
      </c>
      <c r="AN233" s="28">
        <f>IF(Riskregister!$E$11="",0,COUNTIF(BL$4:BL$53,"&lt;"&amp;AL233)*IF(AM233&lt;0.5,Riskregister!$K$11+(Riskregister!$L$11-Riskregister!$K$11)*SQRT(AM233/2),Riskregister!$L$11-(Riskregister!$L$11-Riskregister!$K$11)*SQRT((1-AM233)/2)))</f>
        <v>0</v>
      </c>
      <c r="AO233" s="28">
        <f t="shared" ca="1" si="143"/>
        <v>0.29789310604129737</v>
      </c>
      <c r="AP233" s="28">
        <f t="shared" ca="1" si="143"/>
        <v>1.3823529105402299E-2</v>
      </c>
      <c r="AQ233" s="28">
        <f>IF(Riskregister!$E$12="",0,COUNTIF(BM$4:BM$53,"&lt;"&amp;AO233)*IF(AP233&lt;0.5,Riskregister!$K$12+(Riskregister!$L$12-Riskregister!$K$12)*SQRT(AP233/2),Riskregister!$L$12-(Riskregister!$L$12-Riskregister!$K$12)*SQRT((1-AP233)/2)))</f>
        <v>0</v>
      </c>
      <c r="AR233" s="28">
        <f t="shared" ca="1" si="144"/>
        <v>0.24492084858040009</v>
      </c>
      <c r="AS233" s="28">
        <f t="shared" ca="1" si="144"/>
        <v>0.64655944230362838</v>
      </c>
      <c r="AT233" s="28">
        <f>IF(Riskregister!$E$13="",0,COUNTIF(BN$4:BN$53,"&lt;"&amp;AR233)*IF(AS233&lt;0.5,Riskregister!$K$13+(Riskregister!$L$13-Riskregister!$K$13)*SQRT(AS233/2),Riskregister!$L$13-(Riskregister!$L$13-Riskregister!$K$13)*SQRT((1-AS233)/2)))</f>
        <v>0</v>
      </c>
      <c r="AU233" s="28">
        <f t="shared" ca="1" si="145"/>
        <v>0.80899360749435734</v>
      </c>
      <c r="AV233" s="28">
        <f t="shared" ca="1" si="145"/>
        <v>0.600440259643514</v>
      </c>
      <c r="AW233" s="28">
        <f>IF(Riskregister!$E$14="",0,COUNTIF(BO$4:BO$53,"&lt;"&amp;AU233)*IF(AV233&lt;0.5,Riskregister!$K$14+(Riskregister!$L$14-Riskregister!$K$14)*SQRT(AV233/2),Riskregister!$L$14-(Riskregister!$L$14-Riskregister!$K$14)*SQRT((1-AV233)/2)))</f>
        <v>0</v>
      </c>
      <c r="AX233" s="28">
        <f t="shared" ca="1" si="146"/>
        <v>0.96742347495715963</v>
      </c>
      <c r="AY233" s="28">
        <f t="shared" ca="1" si="146"/>
        <v>0.57509088454231494</v>
      </c>
      <c r="AZ233" s="28">
        <f>IF(Riskregister!$E$15="",0,COUNTIF(BP$4:BP$53,"&lt;"&amp;AX233)*IF(AY233&lt;0.5,Riskregister!$K$15+(Riskregister!$L$15-Riskregister!$K$15)*SQRT(AY233/2),Riskregister!$L$15-(Riskregister!$L$15-Riskregister!$K$15)*SQRT((1-AY233)/2)))</f>
        <v>0</v>
      </c>
      <c r="BA233" s="28">
        <f t="shared" ca="1" si="147"/>
        <v>0.25340952987047205</v>
      </c>
      <c r="BB233" s="28">
        <f t="shared" ca="1" si="147"/>
        <v>5.1068644295332422E-2</v>
      </c>
      <c r="BC233" s="28">
        <f>IF(Riskregister!$E$16="",0,COUNTIF(BQ$4:BQ$53,"&lt;"&amp;BA233)*IF(BB233&lt;0.5,Riskregister!$K$16+(Riskregister!$L$16-Riskregister!$K$16)*SQRT(BB233/2),Riskregister!$L$16-(Riskregister!$L$16-Riskregister!$K$16)*SQRT((1-BB233)/2)))</f>
        <v>0</v>
      </c>
      <c r="BD233" s="28">
        <f t="shared" ca="1" si="123"/>
        <v>1518193.5363686376</v>
      </c>
    </row>
    <row r="234" spans="20:56" x14ac:dyDescent="0.35">
      <c r="T234" s="28">
        <f t="shared" ca="1" si="136"/>
        <v>0.53811274464338466</v>
      </c>
      <c r="U234" s="28">
        <f t="shared" ca="1" si="136"/>
        <v>0.56159231014264022</v>
      </c>
      <c r="V234" s="28">
        <f ca="1">IF(Riskregister!$E$5="",0,COUNTIF(BF$4:BF$53,"&lt;"&amp;T234)*IF(U234&lt;0.5,Riskregister!$K$5+(Riskregister!$L$5-Riskregister!$K$5)*SQRT(U234/2),Riskregister!$L$5-(Riskregister!$L$5-Riskregister!$K$5)*SQRT((1-U234)/2)))</f>
        <v>0</v>
      </c>
      <c r="W234" s="28">
        <f t="shared" ca="1" si="137"/>
        <v>0.14500305533616975</v>
      </c>
      <c r="X234" s="28">
        <f t="shared" ca="1" si="137"/>
        <v>0.44845515589058005</v>
      </c>
      <c r="Y234" s="28">
        <f ca="1">IF(Riskregister!$E$6="",0,COUNTIF(BG$4:BG$53,"&lt;"&amp;W234)*IF(X234&lt;0.5,Riskregister!$K$6+(Riskregister!$L$6-Riskregister!$K$6)*SQRT(X234/2),Riskregister!$L$6-(Riskregister!$L$6-Riskregister!$K$6)*SQRT((1-X234)/2)))</f>
        <v>0</v>
      </c>
      <c r="Z234" s="28">
        <f t="shared" ca="1" si="138"/>
        <v>0.44131333807795037</v>
      </c>
      <c r="AA234" s="28">
        <f t="shared" ca="1" si="138"/>
        <v>0.69811386892881022</v>
      </c>
      <c r="AB234" s="28">
        <f ca="1">IF(Riskregister!$E$7="",0,COUNTIF(BH$4:BH$53,"&lt;"&amp;Z234)*IF(AA234&lt;0.5,Riskregister!$K$7+(Riskregister!$L$7-Riskregister!$K$7)*SQRT(AA234/2),Riskregister!$L$7-(Riskregister!$L$7-Riskregister!$K$7)*SQRT((1-AA234)/2)))</f>
        <v>0</v>
      </c>
      <c r="AC234" s="28">
        <f t="shared" ca="1" si="139"/>
        <v>0.3556169125855333</v>
      </c>
      <c r="AD234" s="28">
        <f t="shared" ca="1" si="139"/>
        <v>0.22095911231749277</v>
      </c>
      <c r="AE234" s="28">
        <f ca="1">IF(Riskregister!$E$8="",0,COUNTIF(BI$4:BI$53,"&lt;"&amp;AC234)*IF(AD234&lt;0.5,Riskregister!$K$8+(Riskregister!$L$8-Riskregister!$K$8)*SQRT(AD234/2),Riskregister!$L$8-(Riskregister!$L$8-Riskregister!$K$8)*SQRT((1-AD234)/2)))</f>
        <v>0</v>
      </c>
      <c r="AF234" s="28">
        <f t="shared" ca="1" si="140"/>
        <v>0.38138831552264185</v>
      </c>
      <c r="AG234" s="28">
        <f t="shared" ca="1" si="140"/>
        <v>0.72828537011327044</v>
      </c>
      <c r="AH234" s="28">
        <f>IF(Riskregister!$E$9="",0,COUNTIF(BJ$4:BJ$53,"&lt;"&amp;AF234)*IF(AG234&lt;0.5,Riskregister!$K$9+(Riskregister!$L$9-Riskregister!$K$9)*SQRT(AG234/2),Riskregister!$L$9-(Riskregister!$L$9-Riskregister!$K$9)*SQRT((1-AG234)/2)))</f>
        <v>0</v>
      </c>
      <c r="AI234" s="28">
        <f t="shared" ca="1" si="141"/>
        <v>0.55214824124533113</v>
      </c>
      <c r="AJ234" s="28">
        <f t="shared" ca="1" si="141"/>
        <v>0.83936072528623396</v>
      </c>
      <c r="AK234" s="28">
        <f>IF(Riskregister!$E$10="",0,COUNTIF(BK$4:BK$53,"&lt;"&amp;AI234)*IF(AJ234&lt;0.5,Riskregister!$K$10+(Riskregister!$L$10-Riskregister!$K$10)*SQRT(AJ234/2),Riskregister!$L$10-(Riskregister!$L$10-Riskregister!$K$10)*SQRT((1-AJ234)/2)))</f>
        <v>0</v>
      </c>
      <c r="AL234" s="28">
        <f t="shared" ca="1" si="142"/>
        <v>0.6547132842554384</v>
      </c>
      <c r="AM234" s="28">
        <f t="shared" ca="1" si="142"/>
        <v>0.98715702120561666</v>
      </c>
      <c r="AN234" s="28">
        <f>IF(Riskregister!$E$11="",0,COUNTIF(BL$4:BL$53,"&lt;"&amp;AL234)*IF(AM234&lt;0.5,Riskregister!$K$11+(Riskregister!$L$11-Riskregister!$K$11)*SQRT(AM234/2),Riskregister!$L$11-(Riskregister!$L$11-Riskregister!$K$11)*SQRT((1-AM234)/2)))</f>
        <v>0</v>
      </c>
      <c r="AO234" s="28">
        <f t="shared" ca="1" si="143"/>
        <v>0.41801094921740956</v>
      </c>
      <c r="AP234" s="28">
        <f t="shared" ca="1" si="143"/>
        <v>0.88503939764869066</v>
      </c>
      <c r="AQ234" s="28">
        <f>IF(Riskregister!$E$12="",0,COUNTIF(BM$4:BM$53,"&lt;"&amp;AO234)*IF(AP234&lt;0.5,Riskregister!$K$12+(Riskregister!$L$12-Riskregister!$K$12)*SQRT(AP234/2),Riskregister!$L$12-(Riskregister!$L$12-Riskregister!$K$12)*SQRT((1-AP234)/2)))</f>
        <v>0</v>
      </c>
      <c r="AR234" s="28">
        <f t="shared" ca="1" si="144"/>
        <v>0.37556128758987684</v>
      </c>
      <c r="AS234" s="28">
        <f t="shared" ca="1" si="144"/>
        <v>2.051875747912435E-2</v>
      </c>
      <c r="AT234" s="28">
        <f>IF(Riskregister!$E$13="",0,COUNTIF(BN$4:BN$53,"&lt;"&amp;AR234)*IF(AS234&lt;0.5,Riskregister!$K$13+(Riskregister!$L$13-Riskregister!$K$13)*SQRT(AS234/2),Riskregister!$L$13-(Riskregister!$L$13-Riskregister!$K$13)*SQRT((1-AS234)/2)))</f>
        <v>0</v>
      </c>
      <c r="AU234" s="28">
        <f t="shared" ca="1" si="145"/>
        <v>0.72050381313776857</v>
      </c>
      <c r="AV234" s="28">
        <f t="shared" ca="1" si="145"/>
        <v>0.44623530962918279</v>
      </c>
      <c r="AW234" s="28">
        <f>IF(Riskregister!$E$14="",0,COUNTIF(BO$4:BO$53,"&lt;"&amp;AU234)*IF(AV234&lt;0.5,Riskregister!$K$14+(Riskregister!$L$14-Riskregister!$K$14)*SQRT(AV234/2),Riskregister!$L$14-(Riskregister!$L$14-Riskregister!$K$14)*SQRT((1-AV234)/2)))</f>
        <v>0</v>
      </c>
      <c r="AX234" s="28">
        <f t="shared" ca="1" si="146"/>
        <v>0.61833365271633856</v>
      </c>
      <c r="AY234" s="28">
        <f t="shared" ca="1" si="146"/>
        <v>0.86051580960236496</v>
      </c>
      <c r="AZ234" s="28">
        <f>IF(Riskregister!$E$15="",0,COUNTIF(BP$4:BP$53,"&lt;"&amp;AX234)*IF(AY234&lt;0.5,Riskregister!$K$15+(Riskregister!$L$15-Riskregister!$K$15)*SQRT(AY234/2),Riskregister!$L$15-(Riskregister!$L$15-Riskregister!$K$15)*SQRT((1-AY234)/2)))</f>
        <v>0</v>
      </c>
      <c r="BA234" s="28">
        <f t="shared" ca="1" si="147"/>
        <v>0.43932259086777581</v>
      </c>
      <c r="BB234" s="28">
        <f t="shared" ca="1" si="147"/>
        <v>0.82674747329539255</v>
      </c>
      <c r="BC234" s="28">
        <f>IF(Riskregister!$E$16="",0,COUNTIF(BQ$4:BQ$53,"&lt;"&amp;BA234)*IF(BB234&lt;0.5,Riskregister!$K$16+(Riskregister!$L$16-Riskregister!$K$16)*SQRT(BB234/2),Riskregister!$L$16-(Riskregister!$L$16-Riskregister!$K$16)*SQRT((1-BB234)/2)))</f>
        <v>0</v>
      </c>
      <c r="BD234" s="28">
        <f t="shared" ca="1" si="123"/>
        <v>0</v>
      </c>
    </row>
    <row r="235" spans="20:56" x14ac:dyDescent="0.35">
      <c r="T235" s="28">
        <f t="shared" ca="1" si="136"/>
        <v>0.96893597262881725</v>
      </c>
      <c r="U235" s="28">
        <f t="shared" ca="1" si="136"/>
        <v>0.62391551823338609</v>
      </c>
      <c r="V235" s="28">
        <f ca="1">IF(Riskregister!$E$5="",0,COUNTIF(BF$4:BF$53,"&lt;"&amp;T235)*IF(U235&lt;0.5,Riskregister!$K$5+(Riskregister!$L$5-Riskregister!$K$5)*SQRT(U235/2),Riskregister!$L$5-(Riskregister!$L$5-Riskregister!$K$5)*SQRT((1-U235)/2)))</f>
        <v>809725.46186629264</v>
      </c>
      <c r="W235" s="28">
        <f t="shared" ca="1" si="137"/>
        <v>0.96333549248103967</v>
      </c>
      <c r="X235" s="28">
        <f t="shared" ca="1" si="137"/>
        <v>0.85431441644948447</v>
      </c>
      <c r="Y235" s="28">
        <f ca="1">IF(Riskregister!$E$6="",0,COUNTIF(BG$4:BG$53,"&lt;"&amp;W235)*IF(X235&lt;0.5,Riskregister!$K$6+(Riskregister!$L$6-Riskregister!$K$6)*SQRT(X235/2),Riskregister!$L$6-(Riskregister!$L$6-Riskregister!$K$6)*SQRT((1-X235)/2)))</f>
        <v>3028381.4630178465</v>
      </c>
      <c r="Z235" s="28">
        <f t="shared" ca="1" si="138"/>
        <v>0.17894889623775689</v>
      </c>
      <c r="AA235" s="28">
        <f t="shared" ca="1" si="138"/>
        <v>0.38863437151084601</v>
      </c>
      <c r="AB235" s="28">
        <f ca="1">IF(Riskregister!$E$7="",0,COUNTIF(BH$4:BH$53,"&lt;"&amp;Z235)*IF(AA235&lt;0.5,Riskregister!$K$7+(Riskregister!$L$7-Riskregister!$K$7)*SQRT(AA235/2),Riskregister!$L$7-(Riskregister!$L$7-Riskregister!$K$7)*SQRT((1-AA235)/2)))</f>
        <v>0</v>
      </c>
      <c r="AC235" s="28">
        <f t="shared" ca="1" si="139"/>
        <v>0.79176035156873581</v>
      </c>
      <c r="AD235" s="28">
        <f t="shared" ca="1" si="139"/>
        <v>0.4928441615448993</v>
      </c>
      <c r="AE235" s="28">
        <f ca="1">IF(Riskregister!$E$8="",0,COUNTIF(BI$4:BI$53,"&lt;"&amp;AC235)*IF(AD235&lt;0.5,Riskregister!$K$8+(Riskregister!$L$8-Riskregister!$K$8)*SQRT(AD235/2),Riskregister!$L$8-(Riskregister!$L$8-Riskregister!$K$8)*SQRT((1-AD235)/2)))</f>
        <v>0</v>
      </c>
      <c r="AF235" s="28">
        <f t="shared" ca="1" si="140"/>
        <v>0.11499398581096298</v>
      </c>
      <c r="AG235" s="28">
        <f t="shared" ca="1" si="140"/>
        <v>0.97810616679411089</v>
      </c>
      <c r="AH235" s="28">
        <f>IF(Riskregister!$E$9="",0,COUNTIF(BJ$4:BJ$53,"&lt;"&amp;AF235)*IF(AG235&lt;0.5,Riskregister!$K$9+(Riskregister!$L$9-Riskregister!$K$9)*SQRT(AG235/2),Riskregister!$L$9-(Riskregister!$L$9-Riskregister!$K$9)*SQRT((1-AG235)/2)))</f>
        <v>0</v>
      </c>
      <c r="AI235" s="28">
        <f t="shared" ca="1" si="141"/>
        <v>0.36416227948168589</v>
      </c>
      <c r="AJ235" s="28">
        <f t="shared" ca="1" si="141"/>
        <v>0.50649759609905542</v>
      </c>
      <c r="AK235" s="28">
        <f>IF(Riskregister!$E$10="",0,COUNTIF(BK$4:BK$53,"&lt;"&amp;AI235)*IF(AJ235&lt;0.5,Riskregister!$K$10+(Riskregister!$L$10-Riskregister!$K$10)*SQRT(AJ235/2),Riskregister!$L$10-(Riskregister!$L$10-Riskregister!$K$10)*SQRT((1-AJ235)/2)))</f>
        <v>0</v>
      </c>
      <c r="AL235" s="28">
        <f t="shared" ca="1" si="142"/>
        <v>0.35950561129155312</v>
      </c>
      <c r="AM235" s="28">
        <f t="shared" ca="1" si="142"/>
        <v>0.72994373488851472</v>
      </c>
      <c r="AN235" s="28">
        <f>IF(Riskregister!$E$11="",0,COUNTIF(BL$4:BL$53,"&lt;"&amp;AL235)*IF(AM235&lt;0.5,Riskregister!$K$11+(Riskregister!$L$11-Riskregister!$K$11)*SQRT(AM235/2),Riskregister!$L$11-(Riskregister!$L$11-Riskregister!$K$11)*SQRT((1-AM235)/2)))</f>
        <v>0</v>
      </c>
      <c r="AO235" s="28">
        <f t="shared" ca="1" si="143"/>
        <v>0.98888419839794828</v>
      </c>
      <c r="AP235" s="28">
        <f t="shared" ca="1" si="143"/>
        <v>0.8956940895284119</v>
      </c>
      <c r="AQ235" s="28">
        <f>IF(Riskregister!$E$12="",0,COUNTIF(BM$4:BM$53,"&lt;"&amp;AO235)*IF(AP235&lt;0.5,Riskregister!$K$12+(Riskregister!$L$12-Riskregister!$K$12)*SQRT(AP235/2),Riskregister!$L$12-(Riskregister!$L$12-Riskregister!$K$12)*SQRT((1-AP235)/2)))</f>
        <v>0</v>
      </c>
      <c r="AR235" s="28">
        <f t="shared" ca="1" si="144"/>
        <v>0.67569928427434733</v>
      </c>
      <c r="AS235" s="28">
        <f t="shared" ca="1" si="144"/>
        <v>0.72209103211388082</v>
      </c>
      <c r="AT235" s="28">
        <f>IF(Riskregister!$E$13="",0,COUNTIF(BN$4:BN$53,"&lt;"&amp;AR235)*IF(AS235&lt;0.5,Riskregister!$K$13+(Riskregister!$L$13-Riskregister!$K$13)*SQRT(AS235/2),Riskregister!$L$13-(Riskregister!$L$13-Riskregister!$K$13)*SQRT((1-AS235)/2)))</f>
        <v>0</v>
      </c>
      <c r="AU235" s="28">
        <f t="shared" ca="1" si="145"/>
        <v>0.37538046909618261</v>
      </c>
      <c r="AV235" s="28">
        <f t="shared" ca="1" si="145"/>
        <v>0.79703368970271826</v>
      </c>
      <c r="AW235" s="28">
        <f>IF(Riskregister!$E$14="",0,COUNTIF(BO$4:BO$53,"&lt;"&amp;AU235)*IF(AV235&lt;0.5,Riskregister!$K$14+(Riskregister!$L$14-Riskregister!$K$14)*SQRT(AV235/2),Riskregister!$L$14-(Riskregister!$L$14-Riskregister!$K$14)*SQRT((1-AV235)/2)))</f>
        <v>0</v>
      </c>
      <c r="AX235" s="28">
        <f t="shared" ca="1" si="146"/>
        <v>0.53726367075358017</v>
      </c>
      <c r="AY235" s="28">
        <f t="shared" ca="1" si="146"/>
        <v>0.40200072612789783</v>
      </c>
      <c r="AZ235" s="28">
        <f>IF(Riskregister!$E$15="",0,COUNTIF(BP$4:BP$53,"&lt;"&amp;AX235)*IF(AY235&lt;0.5,Riskregister!$K$15+(Riskregister!$L$15-Riskregister!$K$15)*SQRT(AY235/2),Riskregister!$L$15-(Riskregister!$L$15-Riskregister!$K$15)*SQRT((1-AY235)/2)))</f>
        <v>0</v>
      </c>
      <c r="BA235" s="28">
        <f t="shared" ca="1" si="147"/>
        <v>0.40015241735489526</v>
      </c>
      <c r="BB235" s="28">
        <f t="shared" ca="1" si="147"/>
        <v>0.51754939061336624</v>
      </c>
      <c r="BC235" s="28">
        <f>IF(Riskregister!$E$16="",0,COUNTIF(BQ$4:BQ$53,"&lt;"&amp;BA235)*IF(BB235&lt;0.5,Riskregister!$K$16+(Riskregister!$L$16-Riskregister!$K$16)*SQRT(BB235/2),Riskregister!$L$16-(Riskregister!$L$16-Riskregister!$K$16)*SQRT((1-BB235)/2)))</f>
        <v>0</v>
      </c>
      <c r="BD235" s="28">
        <f t="shared" ca="1" si="123"/>
        <v>3838106.9248841391</v>
      </c>
    </row>
    <row r="236" spans="20:56" x14ac:dyDescent="0.35">
      <c r="T236" s="28">
        <f t="shared" ca="1" si="136"/>
        <v>0.64924833640189483</v>
      </c>
      <c r="U236" s="28">
        <f t="shared" ca="1" si="136"/>
        <v>0.62783140638754187</v>
      </c>
      <c r="V236" s="28">
        <f ca="1">IF(Riskregister!$E$5="",0,COUNTIF(BF$4:BF$53,"&lt;"&amp;T236)*IF(U236&lt;0.5,Riskregister!$K$5+(Riskregister!$L$5-Riskregister!$K$5)*SQRT(U236/2),Riskregister!$L$5-(Riskregister!$L$5-Riskregister!$K$5)*SQRT((1-U236)/2)))</f>
        <v>405881.29893474618</v>
      </c>
      <c r="W236" s="28">
        <f t="shared" ca="1" si="137"/>
        <v>0.49840064056560307</v>
      </c>
      <c r="X236" s="28">
        <f t="shared" ca="1" si="137"/>
        <v>0.88745114199718778</v>
      </c>
      <c r="Y236" s="28">
        <f ca="1">IF(Riskregister!$E$6="",0,COUNTIF(BG$4:BG$53,"&lt;"&amp;W236)*IF(X236&lt;0.5,Riskregister!$K$6+(Riskregister!$L$6-Riskregister!$K$6)*SQRT(X236/2),Riskregister!$L$6-(Riskregister!$L$6-Riskregister!$K$6)*SQRT((1-X236)/2)))</f>
        <v>0</v>
      </c>
      <c r="Z236" s="28">
        <f t="shared" ca="1" si="138"/>
        <v>0.39740920129405899</v>
      </c>
      <c r="AA236" s="28">
        <f t="shared" ca="1" si="138"/>
        <v>7.3161182042375983E-2</v>
      </c>
      <c r="AB236" s="28">
        <f ca="1">IF(Riskregister!$E$7="",0,COUNTIF(BH$4:BH$53,"&lt;"&amp;Z236)*IF(AA236&lt;0.5,Riskregister!$K$7+(Riskregister!$L$7-Riskregister!$K$7)*SQRT(AA236/2),Riskregister!$L$7-(Riskregister!$L$7-Riskregister!$K$7)*SQRT((1-AA236)/2)))</f>
        <v>0</v>
      </c>
      <c r="AC236" s="28">
        <f t="shared" ca="1" si="139"/>
        <v>0.24742020350689531</v>
      </c>
      <c r="AD236" s="28">
        <f t="shared" ca="1" si="139"/>
        <v>0.6689558913005359</v>
      </c>
      <c r="AE236" s="28">
        <f ca="1">IF(Riskregister!$E$8="",0,COUNTIF(BI$4:BI$53,"&lt;"&amp;AC236)*IF(AD236&lt;0.5,Riskregister!$K$8+(Riskregister!$L$8-Riskregister!$K$8)*SQRT(AD236/2),Riskregister!$L$8-(Riskregister!$L$8-Riskregister!$K$8)*SQRT((1-AD236)/2)))</f>
        <v>0</v>
      </c>
      <c r="AF236" s="28">
        <f t="shared" ca="1" si="140"/>
        <v>0.65056941603562268</v>
      </c>
      <c r="AG236" s="28">
        <f t="shared" ca="1" si="140"/>
        <v>0.68598500268451101</v>
      </c>
      <c r="AH236" s="28">
        <f>IF(Riskregister!$E$9="",0,COUNTIF(BJ$4:BJ$53,"&lt;"&amp;AF236)*IF(AG236&lt;0.5,Riskregister!$K$9+(Riskregister!$L$9-Riskregister!$K$9)*SQRT(AG236/2),Riskregister!$L$9-(Riskregister!$L$9-Riskregister!$K$9)*SQRT((1-AG236)/2)))</f>
        <v>0</v>
      </c>
      <c r="AI236" s="28">
        <f t="shared" ca="1" si="141"/>
        <v>0.25941859107238818</v>
      </c>
      <c r="AJ236" s="28">
        <f t="shared" ca="1" si="141"/>
        <v>0.35807111820055337</v>
      </c>
      <c r="AK236" s="28">
        <f>IF(Riskregister!$E$10="",0,COUNTIF(BK$4:BK$53,"&lt;"&amp;AI236)*IF(AJ236&lt;0.5,Riskregister!$K$10+(Riskregister!$L$10-Riskregister!$K$10)*SQRT(AJ236/2),Riskregister!$L$10-(Riskregister!$L$10-Riskregister!$K$10)*SQRT((1-AJ236)/2)))</f>
        <v>0</v>
      </c>
      <c r="AL236" s="28">
        <f t="shared" ca="1" si="142"/>
        <v>0.83425412452552361</v>
      </c>
      <c r="AM236" s="28">
        <f t="shared" ca="1" si="142"/>
        <v>0.63980195632344627</v>
      </c>
      <c r="AN236" s="28">
        <f>IF(Riskregister!$E$11="",0,COUNTIF(BL$4:BL$53,"&lt;"&amp;AL236)*IF(AM236&lt;0.5,Riskregister!$K$11+(Riskregister!$L$11-Riskregister!$K$11)*SQRT(AM236/2),Riskregister!$L$11-(Riskregister!$L$11-Riskregister!$K$11)*SQRT((1-AM236)/2)))</f>
        <v>0</v>
      </c>
      <c r="AO236" s="28">
        <f t="shared" ca="1" si="143"/>
        <v>0.1844636852660988</v>
      </c>
      <c r="AP236" s="28">
        <f t="shared" ca="1" si="143"/>
        <v>6.3957142252294763E-2</v>
      </c>
      <c r="AQ236" s="28">
        <f>IF(Riskregister!$E$12="",0,COUNTIF(BM$4:BM$53,"&lt;"&amp;AO236)*IF(AP236&lt;0.5,Riskregister!$K$12+(Riskregister!$L$12-Riskregister!$K$12)*SQRT(AP236/2),Riskregister!$L$12-(Riskregister!$L$12-Riskregister!$K$12)*SQRT((1-AP236)/2)))</f>
        <v>0</v>
      </c>
      <c r="AR236" s="28">
        <f t="shared" ca="1" si="144"/>
        <v>0.62512194521804487</v>
      </c>
      <c r="AS236" s="28">
        <f t="shared" ca="1" si="144"/>
        <v>0.59240031568680607</v>
      </c>
      <c r="AT236" s="28">
        <f>IF(Riskregister!$E$13="",0,COUNTIF(BN$4:BN$53,"&lt;"&amp;AR236)*IF(AS236&lt;0.5,Riskregister!$K$13+(Riskregister!$L$13-Riskregister!$K$13)*SQRT(AS236/2),Riskregister!$L$13-(Riskregister!$L$13-Riskregister!$K$13)*SQRT((1-AS236)/2)))</f>
        <v>0</v>
      </c>
      <c r="AU236" s="28">
        <f t="shared" ca="1" si="145"/>
        <v>0.44036532092535474</v>
      </c>
      <c r="AV236" s="28">
        <f t="shared" ca="1" si="145"/>
        <v>0.44286300450478366</v>
      </c>
      <c r="AW236" s="28">
        <f>IF(Riskregister!$E$14="",0,COUNTIF(BO$4:BO$53,"&lt;"&amp;AU236)*IF(AV236&lt;0.5,Riskregister!$K$14+(Riskregister!$L$14-Riskregister!$K$14)*SQRT(AV236/2),Riskregister!$L$14-(Riskregister!$L$14-Riskregister!$K$14)*SQRT((1-AV236)/2)))</f>
        <v>0</v>
      </c>
      <c r="AX236" s="28">
        <f t="shared" ca="1" si="146"/>
        <v>0.71805064500145388</v>
      </c>
      <c r="AY236" s="28">
        <f t="shared" ca="1" si="146"/>
        <v>0.40928513315754189</v>
      </c>
      <c r="AZ236" s="28">
        <f>IF(Riskregister!$E$15="",0,COUNTIF(BP$4:BP$53,"&lt;"&amp;AX236)*IF(AY236&lt;0.5,Riskregister!$K$15+(Riskregister!$L$15-Riskregister!$K$15)*SQRT(AY236/2),Riskregister!$L$15-(Riskregister!$L$15-Riskregister!$K$15)*SQRT((1-AY236)/2)))</f>
        <v>0</v>
      </c>
      <c r="BA236" s="28">
        <f t="shared" ca="1" si="147"/>
        <v>0.21141044617201599</v>
      </c>
      <c r="BB236" s="28">
        <f t="shared" ca="1" si="147"/>
        <v>8.735365290393815E-2</v>
      </c>
      <c r="BC236" s="28">
        <f>IF(Riskregister!$E$16="",0,COUNTIF(BQ$4:BQ$53,"&lt;"&amp;BA236)*IF(BB236&lt;0.5,Riskregister!$K$16+(Riskregister!$L$16-Riskregister!$K$16)*SQRT(BB236/2),Riskregister!$L$16-(Riskregister!$L$16-Riskregister!$K$16)*SQRT((1-BB236)/2)))</f>
        <v>0</v>
      </c>
      <c r="BD236" s="28">
        <f t="shared" ca="1" si="123"/>
        <v>405881.29893474618</v>
      </c>
    </row>
    <row r="237" spans="20:56" x14ac:dyDescent="0.35">
      <c r="T237" s="28">
        <f t="shared" ca="1" si="136"/>
        <v>0.57904505963348374</v>
      </c>
      <c r="U237" s="28">
        <f t="shared" ca="1" si="136"/>
        <v>0.13158848391787648</v>
      </c>
      <c r="V237" s="28">
        <f ca="1">IF(Riskregister!$E$5="",0,COUNTIF(BF$4:BF$53,"&lt;"&amp;T237)*IF(U237&lt;0.5,Riskregister!$K$5+(Riskregister!$L$5-Riskregister!$K$5)*SQRT(U237/2),Riskregister!$L$5-(Riskregister!$L$5-Riskregister!$K$5)*SQRT((1-U237)/2)))</f>
        <v>0</v>
      </c>
      <c r="W237" s="28">
        <f t="shared" ca="1" si="137"/>
        <v>0.343439949148997</v>
      </c>
      <c r="X237" s="28">
        <f t="shared" ca="1" si="137"/>
        <v>7.3736950869499052E-2</v>
      </c>
      <c r="Y237" s="28">
        <f ca="1">IF(Riskregister!$E$6="",0,COUNTIF(BG$4:BG$53,"&lt;"&amp;W237)*IF(X237&lt;0.5,Riskregister!$K$6+(Riskregister!$L$6-Riskregister!$K$6)*SQRT(X237/2),Riskregister!$L$6-(Riskregister!$L$6-Riskregister!$K$6)*SQRT((1-X237)/2)))</f>
        <v>0</v>
      </c>
      <c r="Z237" s="28">
        <f t="shared" ca="1" si="138"/>
        <v>0.95137831594351585</v>
      </c>
      <c r="AA237" s="28">
        <f t="shared" ca="1" si="138"/>
        <v>0.6869186412367615</v>
      </c>
      <c r="AB237" s="28">
        <f ca="1">IF(Riskregister!$E$7="",0,COUNTIF(BH$4:BH$53,"&lt;"&amp;Z237)*IF(AA237&lt;0.5,Riskregister!$K$7+(Riskregister!$L$7-Riskregister!$K$7)*SQRT(AA237/2),Riskregister!$L$7-(Riskregister!$L$7-Riskregister!$K$7)*SQRT((1-AA237)/2)))</f>
        <v>523043.44583131198</v>
      </c>
      <c r="AC237" s="28">
        <f t="shared" ca="1" si="139"/>
        <v>0.699310522348497</v>
      </c>
      <c r="AD237" s="28">
        <f t="shared" ca="1" si="139"/>
        <v>5.4463836949300126E-2</v>
      </c>
      <c r="AE237" s="28">
        <f ca="1">IF(Riskregister!$E$8="",0,COUNTIF(BI$4:BI$53,"&lt;"&amp;AC237)*IF(AD237&lt;0.5,Riskregister!$K$8+(Riskregister!$L$8-Riskregister!$K$8)*SQRT(AD237/2),Riskregister!$L$8-(Riskregister!$L$8-Riskregister!$K$8)*SQRT((1-AD237)/2)))</f>
        <v>0</v>
      </c>
      <c r="AF237" s="28">
        <f t="shared" ca="1" si="140"/>
        <v>0.76308311840212273</v>
      </c>
      <c r="AG237" s="28">
        <f t="shared" ca="1" si="140"/>
        <v>0.32689401287629261</v>
      </c>
      <c r="AH237" s="28">
        <f>IF(Riskregister!$E$9="",0,COUNTIF(BJ$4:BJ$53,"&lt;"&amp;AF237)*IF(AG237&lt;0.5,Riskregister!$K$9+(Riskregister!$L$9-Riskregister!$K$9)*SQRT(AG237/2),Riskregister!$L$9-(Riskregister!$L$9-Riskregister!$K$9)*SQRT((1-AG237)/2)))</f>
        <v>0</v>
      </c>
      <c r="AI237" s="28">
        <f t="shared" ca="1" si="141"/>
        <v>0.13299827189299163</v>
      </c>
      <c r="AJ237" s="28">
        <f t="shared" ca="1" si="141"/>
        <v>0.17974269257464126</v>
      </c>
      <c r="AK237" s="28">
        <f>IF(Riskregister!$E$10="",0,COUNTIF(BK$4:BK$53,"&lt;"&amp;AI237)*IF(AJ237&lt;0.5,Riskregister!$K$10+(Riskregister!$L$10-Riskregister!$K$10)*SQRT(AJ237/2),Riskregister!$L$10-(Riskregister!$L$10-Riskregister!$K$10)*SQRT((1-AJ237)/2)))</f>
        <v>0</v>
      </c>
      <c r="AL237" s="28">
        <f t="shared" ca="1" si="142"/>
        <v>1.6608137278283586E-2</v>
      </c>
      <c r="AM237" s="28">
        <f t="shared" ca="1" si="142"/>
        <v>0.86344581363917283</v>
      </c>
      <c r="AN237" s="28">
        <f>IF(Riskregister!$E$11="",0,COUNTIF(BL$4:BL$53,"&lt;"&amp;AL237)*IF(AM237&lt;0.5,Riskregister!$K$11+(Riskregister!$L$11-Riskregister!$K$11)*SQRT(AM237/2),Riskregister!$L$11-(Riskregister!$L$11-Riskregister!$K$11)*SQRT((1-AM237)/2)))</f>
        <v>0</v>
      </c>
      <c r="AO237" s="28">
        <f t="shared" ca="1" si="143"/>
        <v>0.21689144989987008</v>
      </c>
      <c r="AP237" s="28">
        <f t="shared" ca="1" si="143"/>
        <v>0.10921317942525754</v>
      </c>
      <c r="AQ237" s="28">
        <f>IF(Riskregister!$E$12="",0,COUNTIF(BM$4:BM$53,"&lt;"&amp;AO237)*IF(AP237&lt;0.5,Riskregister!$K$12+(Riskregister!$L$12-Riskregister!$K$12)*SQRT(AP237/2),Riskregister!$L$12-(Riskregister!$L$12-Riskregister!$K$12)*SQRT((1-AP237)/2)))</f>
        <v>0</v>
      </c>
      <c r="AR237" s="28">
        <f t="shared" ca="1" si="144"/>
        <v>0.4371777326796924</v>
      </c>
      <c r="AS237" s="28">
        <f t="shared" ca="1" si="144"/>
        <v>0.54074990693351832</v>
      </c>
      <c r="AT237" s="28">
        <f>IF(Riskregister!$E$13="",0,COUNTIF(BN$4:BN$53,"&lt;"&amp;AR237)*IF(AS237&lt;0.5,Riskregister!$K$13+(Riskregister!$L$13-Riskregister!$K$13)*SQRT(AS237/2),Riskregister!$L$13-(Riskregister!$L$13-Riskregister!$K$13)*SQRT((1-AS237)/2)))</f>
        <v>0</v>
      </c>
      <c r="AU237" s="28">
        <f t="shared" ca="1" si="145"/>
        <v>0.50878690708385099</v>
      </c>
      <c r="AV237" s="28">
        <f t="shared" ca="1" si="145"/>
        <v>0.13585202766936</v>
      </c>
      <c r="AW237" s="28">
        <f>IF(Riskregister!$E$14="",0,COUNTIF(BO$4:BO$53,"&lt;"&amp;AU237)*IF(AV237&lt;0.5,Riskregister!$K$14+(Riskregister!$L$14-Riskregister!$K$14)*SQRT(AV237/2),Riskregister!$L$14-(Riskregister!$L$14-Riskregister!$K$14)*SQRT((1-AV237)/2)))</f>
        <v>0</v>
      </c>
      <c r="AX237" s="28">
        <f t="shared" ca="1" si="146"/>
        <v>0.65040189071668308</v>
      </c>
      <c r="AY237" s="28">
        <f t="shared" ca="1" si="146"/>
        <v>0.2259262168087478</v>
      </c>
      <c r="AZ237" s="28">
        <f>IF(Riskregister!$E$15="",0,COUNTIF(BP$4:BP$53,"&lt;"&amp;AX237)*IF(AY237&lt;0.5,Riskregister!$K$15+(Riskregister!$L$15-Riskregister!$K$15)*SQRT(AY237/2),Riskregister!$L$15-(Riskregister!$L$15-Riskregister!$K$15)*SQRT((1-AY237)/2)))</f>
        <v>0</v>
      </c>
      <c r="BA237" s="28">
        <f t="shared" ca="1" si="147"/>
        <v>0.28550793893318505</v>
      </c>
      <c r="BB237" s="28">
        <f t="shared" ca="1" si="147"/>
        <v>0.99329816376567681</v>
      </c>
      <c r="BC237" s="28">
        <f>IF(Riskregister!$E$16="",0,COUNTIF(BQ$4:BQ$53,"&lt;"&amp;BA237)*IF(BB237&lt;0.5,Riskregister!$K$16+(Riskregister!$L$16-Riskregister!$K$16)*SQRT(BB237/2),Riskregister!$L$16-(Riskregister!$L$16-Riskregister!$K$16)*SQRT((1-BB237)/2)))</f>
        <v>0</v>
      </c>
      <c r="BD237" s="28">
        <f t="shared" ca="1" si="123"/>
        <v>523043.44583131198</v>
      </c>
    </row>
    <row r="238" spans="20:56" x14ac:dyDescent="0.35">
      <c r="T238" s="28">
        <f t="shared" ca="1" si="136"/>
        <v>0.8834775173581928</v>
      </c>
      <c r="U238" s="28">
        <f t="shared" ca="1" si="136"/>
        <v>3.2320301324523237E-2</v>
      </c>
      <c r="V238" s="28">
        <f ca="1">IF(Riskregister!$E$5="",0,COUNTIF(BF$4:BF$53,"&lt;"&amp;T238)*IF(U238&lt;0.5,Riskregister!$K$5+(Riskregister!$L$5-Riskregister!$K$5)*SQRT(U238/2),Riskregister!$L$5-(Riskregister!$L$5-Riskregister!$K$5)*SQRT((1-U238)/2)))</f>
        <v>207205.16156001989</v>
      </c>
      <c r="W238" s="28">
        <f t="shared" ca="1" si="137"/>
        <v>3.3275900952786763E-2</v>
      </c>
      <c r="X238" s="28">
        <f t="shared" ca="1" si="137"/>
        <v>0.54364852282798215</v>
      </c>
      <c r="Y238" s="28">
        <f ca="1">IF(Riskregister!$E$6="",0,COUNTIF(BG$4:BG$53,"&lt;"&amp;W238)*IF(X238&lt;0.5,Riskregister!$K$6+(Riskregister!$L$6-Riskregister!$K$6)*SQRT(X238/2),Riskregister!$L$6-(Riskregister!$L$6-Riskregister!$K$6)*SQRT((1-X238)/2)))</f>
        <v>0</v>
      </c>
      <c r="Z238" s="28">
        <f t="shared" ca="1" si="138"/>
        <v>0.22735283158512853</v>
      </c>
      <c r="AA238" s="28">
        <f t="shared" ca="1" si="138"/>
        <v>0.33371631247421285</v>
      </c>
      <c r="AB238" s="28">
        <f ca="1">IF(Riskregister!$E$7="",0,COUNTIF(BH$4:BH$53,"&lt;"&amp;Z238)*IF(AA238&lt;0.5,Riskregister!$K$7+(Riskregister!$L$7-Riskregister!$K$7)*SQRT(AA238/2),Riskregister!$L$7-(Riskregister!$L$7-Riskregister!$K$7)*SQRT((1-AA238)/2)))</f>
        <v>0</v>
      </c>
      <c r="AC238" s="28">
        <f t="shared" ca="1" si="139"/>
        <v>0.10742147185407913</v>
      </c>
      <c r="AD238" s="28">
        <f t="shared" ca="1" si="139"/>
        <v>0.16203004665140264</v>
      </c>
      <c r="AE238" s="28">
        <f ca="1">IF(Riskregister!$E$8="",0,COUNTIF(BI$4:BI$53,"&lt;"&amp;AC238)*IF(AD238&lt;0.5,Riskregister!$K$8+(Riskregister!$L$8-Riskregister!$K$8)*SQRT(AD238/2),Riskregister!$L$8-(Riskregister!$L$8-Riskregister!$K$8)*SQRT((1-AD238)/2)))</f>
        <v>0</v>
      </c>
      <c r="AF238" s="28">
        <f t="shared" ca="1" si="140"/>
        <v>0.87891220183907071</v>
      </c>
      <c r="AG238" s="28">
        <f t="shared" ca="1" si="140"/>
        <v>0.73248087964277042</v>
      </c>
      <c r="AH238" s="28">
        <f>IF(Riskregister!$E$9="",0,COUNTIF(BJ$4:BJ$53,"&lt;"&amp;AF238)*IF(AG238&lt;0.5,Riskregister!$K$9+(Riskregister!$L$9-Riskregister!$K$9)*SQRT(AG238/2),Riskregister!$L$9-(Riskregister!$L$9-Riskregister!$K$9)*SQRT((1-AG238)/2)))</f>
        <v>0</v>
      </c>
      <c r="AI238" s="28">
        <f t="shared" ca="1" si="141"/>
        <v>0.53434580905387541</v>
      </c>
      <c r="AJ238" s="28">
        <f t="shared" ca="1" si="141"/>
        <v>0.68246299894838436</v>
      </c>
      <c r="AK238" s="28">
        <f>IF(Riskregister!$E$10="",0,COUNTIF(BK$4:BK$53,"&lt;"&amp;AI238)*IF(AJ238&lt;0.5,Riskregister!$K$10+(Riskregister!$L$10-Riskregister!$K$10)*SQRT(AJ238/2),Riskregister!$L$10-(Riskregister!$L$10-Riskregister!$K$10)*SQRT((1-AJ238)/2)))</f>
        <v>0</v>
      </c>
      <c r="AL238" s="28">
        <f t="shared" ca="1" si="142"/>
        <v>0.16156588736425492</v>
      </c>
      <c r="AM238" s="28">
        <f t="shared" ca="1" si="142"/>
        <v>0.27692527956798185</v>
      </c>
      <c r="AN238" s="28">
        <f>IF(Riskregister!$E$11="",0,COUNTIF(BL$4:BL$53,"&lt;"&amp;AL238)*IF(AM238&lt;0.5,Riskregister!$K$11+(Riskregister!$L$11-Riskregister!$K$11)*SQRT(AM238/2),Riskregister!$L$11-(Riskregister!$L$11-Riskregister!$K$11)*SQRT((1-AM238)/2)))</f>
        <v>0</v>
      </c>
      <c r="AO238" s="28">
        <f t="shared" ca="1" si="143"/>
        <v>0.18621605298625843</v>
      </c>
      <c r="AP238" s="28">
        <f t="shared" ca="1" si="143"/>
        <v>0.62900406685520549</v>
      </c>
      <c r="AQ238" s="28">
        <f>IF(Riskregister!$E$12="",0,COUNTIF(BM$4:BM$53,"&lt;"&amp;AO238)*IF(AP238&lt;0.5,Riskregister!$K$12+(Riskregister!$L$12-Riskregister!$K$12)*SQRT(AP238/2),Riskregister!$L$12-(Riskregister!$L$12-Riskregister!$K$12)*SQRT((1-AP238)/2)))</f>
        <v>0</v>
      </c>
      <c r="AR238" s="28">
        <f t="shared" ca="1" si="144"/>
        <v>0.38721966162523769</v>
      </c>
      <c r="AS238" s="28">
        <f t="shared" ca="1" si="144"/>
        <v>0.21606524988779285</v>
      </c>
      <c r="AT238" s="28">
        <f>IF(Riskregister!$E$13="",0,COUNTIF(BN$4:BN$53,"&lt;"&amp;AR238)*IF(AS238&lt;0.5,Riskregister!$K$13+(Riskregister!$L$13-Riskregister!$K$13)*SQRT(AS238/2),Riskregister!$L$13-(Riskregister!$L$13-Riskregister!$K$13)*SQRT((1-AS238)/2)))</f>
        <v>0</v>
      </c>
      <c r="AU238" s="28">
        <f t="shared" ca="1" si="145"/>
        <v>0.5322970205662344</v>
      </c>
      <c r="AV238" s="28">
        <f t="shared" ca="1" si="145"/>
        <v>0.57308546709444597</v>
      </c>
      <c r="AW238" s="28">
        <f>IF(Riskregister!$E$14="",0,COUNTIF(BO$4:BO$53,"&lt;"&amp;AU238)*IF(AV238&lt;0.5,Riskregister!$K$14+(Riskregister!$L$14-Riskregister!$K$14)*SQRT(AV238/2),Riskregister!$L$14-(Riskregister!$L$14-Riskregister!$K$14)*SQRT((1-AV238)/2)))</f>
        <v>0</v>
      </c>
      <c r="AX238" s="28">
        <f t="shared" ca="1" si="146"/>
        <v>0.10008180047006887</v>
      </c>
      <c r="AY238" s="28">
        <f t="shared" ca="1" si="146"/>
        <v>0.50418474335462893</v>
      </c>
      <c r="AZ238" s="28">
        <f>IF(Riskregister!$E$15="",0,COUNTIF(BP$4:BP$53,"&lt;"&amp;AX238)*IF(AY238&lt;0.5,Riskregister!$K$15+(Riskregister!$L$15-Riskregister!$K$15)*SQRT(AY238/2),Riskregister!$L$15-(Riskregister!$L$15-Riskregister!$K$15)*SQRT((1-AY238)/2)))</f>
        <v>0</v>
      </c>
      <c r="BA238" s="28">
        <f t="shared" ca="1" si="147"/>
        <v>0.44085002099378801</v>
      </c>
      <c r="BB238" s="28">
        <f t="shared" ca="1" si="147"/>
        <v>0.21728393216574782</v>
      </c>
      <c r="BC238" s="28">
        <f>IF(Riskregister!$E$16="",0,COUNTIF(BQ$4:BQ$53,"&lt;"&amp;BA238)*IF(BB238&lt;0.5,Riskregister!$K$16+(Riskregister!$L$16-Riskregister!$K$16)*SQRT(BB238/2),Riskregister!$L$16-(Riskregister!$L$16-Riskregister!$K$16)*SQRT((1-BB238)/2)))</f>
        <v>0</v>
      </c>
      <c r="BD238" s="28">
        <f t="shared" ca="1" si="123"/>
        <v>207205.16156001989</v>
      </c>
    </row>
    <row r="239" spans="20:56" x14ac:dyDescent="0.35">
      <c r="T239" s="28">
        <f t="shared" ca="1" si="136"/>
        <v>6.676081003401324E-2</v>
      </c>
      <c r="U239" s="28">
        <f t="shared" ca="1" si="136"/>
        <v>0.17399420716389435</v>
      </c>
      <c r="V239" s="28">
        <f ca="1">IF(Riskregister!$E$5="",0,COUNTIF(BF$4:BF$53,"&lt;"&amp;T239)*IF(U239&lt;0.5,Riskregister!$K$5+(Riskregister!$L$5-Riskregister!$K$5)*SQRT(U239/2),Riskregister!$L$5-(Riskregister!$L$5-Riskregister!$K$5)*SQRT((1-U239)/2)))</f>
        <v>0</v>
      </c>
      <c r="W239" s="28">
        <f t="shared" ca="1" si="137"/>
        <v>5.956115503320214E-2</v>
      </c>
      <c r="X239" s="28">
        <f t="shared" ca="1" si="137"/>
        <v>0.95692432256092486</v>
      </c>
      <c r="Y239" s="28">
        <f ca="1">IF(Riskregister!$E$6="",0,COUNTIF(BG$4:BG$53,"&lt;"&amp;W239)*IF(X239&lt;0.5,Riskregister!$K$6+(Riskregister!$L$6-Riskregister!$K$6)*SQRT(X239/2),Riskregister!$L$6-(Riskregister!$L$6-Riskregister!$K$6)*SQRT((1-X239)/2)))</f>
        <v>0</v>
      </c>
      <c r="Z239" s="28">
        <f t="shared" ca="1" si="138"/>
        <v>0.78906611197757892</v>
      </c>
      <c r="AA239" s="28">
        <f t="shared" ca="1" si="138"/>
        <v>0.92842340841716231</v>
      </c>
      <c r="AB239" s="28">
        <f ca="1">IF(Riskregister!$E$7="",0,COUNTIF(BH$4:BH$53,"&lt;"&amp;Z239)*IF(AA239&lt;0.5,Riskregister!$K$7+(Riskregister!$L$7-Riskregister!$K$7)*SQRT(AA239/2),Riskregister!$L$7-(Riskregister!$L$7-Riskregister!$K$7)*SQRT((1-AA239)/2)))</f>
        <v>333787.71840172843</v>
      </c>
      <c r="AC239" s="28">
        <f t="shared" ca="1" si="139"/>
        <v>0.42387538710242834</v>
      </c>
      <c r="AD239" s="28">
        <f t="shared" ca="1" si="139"/>
        <v>0.30153332822410328</v>
      </c>
      <c r="AE239" s="28">
        <f ca="1">IF(Riskregister!$E$8="",0,COUNTIF(BI$4:BI$53,"&lt;"&amp;AC239)*IF(AD239&lt;0.5,Riskregister!$K$8+(Riskregister!$L$8-Riskregister!$K$8)*SQRT(AD239/2),Riskregister!$L$8-(Riskregister!$L$8-Riskregister!$K$8)*SQRT((1-AD239)/2)))</f>
        <v>0</v>
      </c>
      <c r="AF239" s="28">
        <f t="shared" ca="1" si="140"/>
        <v>0.50228245973002705</v>
      </c>
      <c r="AG239" s="28">
        <f t="shared" ca="1" si="140"/>
        <v>0.60711214819003179</v>
      </c>
      <c r="AH239" s="28">
        <f>IF(Riskregister!$E$9="",0,COUNTIF(BJ$4:BJ$53,"&lt;"&amp;AF239)*IF(AG239&lt;0.5,Riskregister!$K$9+(Riskregister!$L$9-Riskregister!$K$9)*SQRT(AG239/2),Riskregister!$L$9-(Riskregister!$L$9-Riskregister!$K$9)*SQRT((1-AG239)/2)))</f>
        <v>0</v>
      </c>
      <c r="AI239" s="28">
        <f t="shared" ca="1" si="141"/>
        <v>0.22753245522777432</v>
      </c>
      <c r="AJ239" s="28">
        <f t="shared" ca="1" si="141"/>
        <v>3.5823663814145812E-2</v>
      </c>
      <c r="AK239" s="28">
        <f>IF(Riskregister!$E$10="",0,COUNTIF(BK$4:BK$53,"&lt;"&amp;AI239)*IF(AJ239&lt;0.5,Riskregister!$K$10+(Riskregister!$L$10-Riskregister!$K$10)*SQRT(AJ239/2),Riskregister!$L$10-(Riskregister!$L$10-Riskregister!$K$10)*SQRT((1-AJ239)/2)))</f>
        <v>0</v>
      </c>
      <c r="AL239" s="28">
        <f t="shared" ca="1" si="142"/>
        <v>0.87082684532814536</v>
      </c>
      <c r="AM239" s="28">
        <f t="shared" ca="1" si="142"/>
        <v>0.60194017970437397</v>
      </c>
      <c r="AN239" s="28">
        <f>IF(Riskregister!$E$11="",0,COUNTIF(BL$4:BL$53,"&lt;"&amp;AL239)*IF(AM239&lt;0.5,Riskregister!$K$11+(Riskregister!$L$11-Riskregister!$K$11)*SQRT(AM239/2),Riskregister!$L$11-(Riskregister!$L$11-Riskregister!$K$11)*SQRT((1-AM239)/2)))</f>
        <v>0</v>
      </c>
      <c r="AO239" s="28">
        <f t="shared" ca="1" si="143"/>
        <v>0.78820929141336138</v>
      </c>
      <c r="AP239" s="28">
        <f t="shared" ca="1" si="143"/>
        <v>0.50872489243288255</v>
      </c>
      <c r="AQ239" s="28">
        <f>IF(Riskregister!$E$12="",0,COUNTIF(BM$4:BM$53,"&lt;"&amp;AO239)*IF(AP239&lt;0.5,Riskregister!$K$12+(Riskregister!$L$12-Riskregister!$K$12)*SQRT(AP239/2),Riskregister!$L$12-(Riskregister!$L$12-Riskregister!$K$12)*SQRT((1-AP239)/2)))</f>
        <v>0</v>
      </c>
      <c r="AR239" s="28">
        <f t="shared" ca="1" si="144"/>
        <v>0.19028294411297764</v>
      </c>
      <c r="AS239" s="28">
        <f t="shared" ca="1" si="144"/>
        <v>7.9576461534154874E-2</v>
      </c>
      <c r="AT239" s="28">
        <f>IF(Riskregister!$E$13="",0,COUNTIF(BN$4:BN$53,"&lt;"&amp;AR239)*IF(AS239&lt;0.5,Riskregister!$K$13+(Riskregister!$L$13-Riskregister!$K$13)*SQRT(AS239/2),Riskregister!$L$13-(Riskregister!$L$13-Riskregister!$K$13)*SQRT((1-AS239)/2)))</f>
        <v>0</v>
      </c>
      <c r="AU239" s="28">
        <f t="shared" ca="1" si="145"/>
        <v>6.9664102896254909E-2</v>
      </c>
      <c r="AV239" s="28">
        <f t="shared" ca="1" si="145"/>
        <v>0.88979679045988858</v>
      </c>
      <c r="AW239" s="28">
        <f>IF(Riskregister!$E$14="",0,COUNTIF(BO$4:BO$53,"&lt;"&amp;AU239)*IF(AV239&lt;0.5,Riskregister!$K$14+(Riskregister!$L$14-Riskregister!$K$14)*SQRT(AV239/2),Riskregister!$L$14-(Riskregister!$L$14-Riskregister!$K$14)*SQRT((1-AV239)/2)))</f>
        <v>0</v>
      </c>
      <c r="AX239" s="28">
        <f t="shared" ca="1" si="146"/>
        <v>0.10300126724634762</v>
      </c>
      <c r="AY239" s="28">
        <f t="shared" ca="1" si="146"/>
        <v>0.61185844415509782</v>
      </c>
      <c r="AZ239" s="28">
        <f>IF(Riskregister!$E$15="",0,COUNTIF(BP$4:BP$53,"&lt;"&amp;AX239)*IF(AY239&lt;0.5,Riskregister!$K$15+(Riskregister!$L$15-Riskregister!$K$15)*SQRT(AY239/2),Riskregister!$L$15-(Riskregister!$L$15-Riskregister!$K$15)*SQRT((1-AY239)/2)))</f>
        <v>0</v>
      </c>
      <c r="BA239" s="28">
        <f t="shared" ca="1" si="147"/>
        <v>0.11431896043765155</v>
      </c>
      <c r="BB239" s="28">
        <f t="shared" ca="1" si="147"/>
        <v>0.78462287683424681</v>
      </c>
      <c r="BC239" s="28">
        <f>IF(Riskregister!$E$16="",0,COUNTIF(BQ$4:BQ$53,"&lt;"&amp;BA239)*IF(BB239&lt;0.5,Riskregister!$K$16+(Riskregister!$L$16-Riskregister!$K$16)*SQRT(BB239/2),Riskregister!$L$16-(Riskregister!$L$16-Riskregister!$K$16)*SQRT((1-BB239)/2)))</f>
        <v>0</v>
      </c>
      <c r="BD239" s="28">
        <f t="shared" ca="1" si="123"/>
        <v>333787.71840172843</v>
      </c>
    </row>
    <row r="240" spans="20:56" x14ac:dyDescent="0.35">
      <c r="T240" s="28">
        <f t="shared" ca="1" si="136"/>
        <v>0.24515823915059354</v>
      </c>
      <c r="U240" s="28">
        <f t="shared" ca="1" si="136"/>
        <v>7.6108380101558293E-2</v>
      </c>
      <c r="V240" s="28">
        <f ca="1">IF(Riskregister!$E$5="",0,COUNTIF(BF$4:BF$53,"&lt;"&amp;T240)*IF(U240&lt;0.5,Riskregister!$K$5+(Riskregister!$L$5-Riskregister!$K$5)*SQRT(U240/2),Riskregister!$L$5-(Riskregister!$L$5-Riskregister!$K$5)*SQRT((1-U240)/2)))</f>
        <v>0</v>
      </c>
      <c r="W240" s="28">
        <f t="shared" ca="1" si="137"/>
        <v>0.14253473447165976</v>
      </c>
      <c r="X240" s="28">
        <f t="shared" ca="1" si="137"/>
        <v>0.68414179131440689</v>
      </c>
      <c r="Y240" s="28">
        <f ca="1">IF(Riskregister!$E$6="",0,COUNTIF(BG$4:BG$53,"&lt;"&amp;W240)*IF(X240&lt;0.5,Riskregister!$K$6+(Riskregister!$L$6-Riskregister!$K$6)*SQRT(X240/2),Riskregister!$L$6-(Riskregister!$L$6-Riskregister!$K$6)*SQRT((1-X240)/2)))</f>
        <v>0</v>
      </c>
      <c r="Z240" s="28">
        <f t="shared" ca="1" si="138"/>
        <v>0.212352304766388</v>
      </c>
      <c r="AA240" s="28">
        <f t="shared" ca="1" si="138"/>
        <v>0.99760994726840113</v>
      </c>
      <c r="AB240" s="28">
        <f ca="1">IF(Riskregister!$E$7="",0,COUNTIF(BH$4:BH$53,"&lt;"&amp;Z240)*IF(AA240&lt;0.5,Riskregister!$K$7+(Riskregister!$L$7-Riskregister!$K$7)*SQRT(AA240/2),Riskregister!$L$7-(Riskregister!$L$7-Riskregister!$K$7)*SQRT((1-AA240)/2)))</f>
        <v>0</v>
      </c>
      <c r="AC240" s="28">
        <f t="shared" ca="1" si="139"/>
        <v>0.30872138798581983</v>
      </c>
      <c r="AD240" s="28">
        <f t="shared" ca="1" si="139"/>
        <v>0.73427528868445935</v>
      </c>
      <c r="AE240" s="28">
        <f ca="1">IF(Riskregister!$E$8="",0,COUNTIF(BI$4:BI$53,"&lt;"&amp;AC240)*IF(AD240&lt;0.5,Riskregister!$K$8+(Riskregister!$L$8-Riskregister!$K$8)*SQRT(AD240/2),Riskregister!$L$8-(Riskregister!$L$8-Riskregister!$K$8)*SQRT((1-AD240)/2)))</f>
        <v>0</v>
      </c>
      <c r="AF240" s="28">
        <f t="shared" ca="1" si="140"/>
        <v>0.97923851293012365</v>
      </c>
      <c r="AG240" s="28">
        <f t="shared" ca="1" si="140"/>
        <v>0.3596637607359594</v>
      </c>
      <c r="AH240" s="28">
        <f>IF(Riskregister!$E$9="",0,COUNTIF(BJ$4:BJ$53,"&lt;"&amp;AF240)*IF(AG240&lt;0.5,Riskregister!$K$9+(Riskregister!$L$9-Riskregister!$K$9)*SQRT(AG240/2),Riskregister!$L$9-(Riskregister!$L$9-Riskregister!$K$9)*SQRT((1-AG240)/2)))</f>
        <v>0</v>
      </c>
      <c r="AI240" s="28">
        <f t="shared" ca="1" si="141"/>
        <v>0.30004457097420301</v>
      </c>
      <c r="AJ240" s="28">
        <f t="shared" ca="1" si="141"/>
        <v>0.91242033789057797</v>
      </c>
      <c r="AK240" s="28">
        <f>IF(Riskregister!$E$10="",0,COUNTIF(BK$4:BK$53,"&lt;"&amp;AI240)*IF(AJ240&lt;0.5,Riskregister!$K$10+(Riskregister!$L$10-Riskregister!$K$10)*SQRT(AJ240/2),Riskregister!$L$10-(Riskregister!$L$10-Riskregister!$K$10)*SQRT((1-AJ240)/2)))</f>
        <v>0</v>
      </c>
      <c r="AL240" s="28">
        <f t="shared" ca="1" si="142"/>
        <v>0.42097473705224775</v>
      </c>
      <c r="AM240" s="28">
        <f t="shared" ca="1" si="142"/>
        <v>0.23127652058618342</v>
      </c>
      <c r="AN240" s="28">
        <f>IF(Riskregister!$E$11="",0,COUNTIF(BL$4:BL$53,"&lt;"&amp;AL240)*IF(AM240&lt;0.5,Riskregister!$K$11+(Riskregister!$L$11-Riskregister!$K$11)*SQRT(AM240/2),Riskregister!$L$11-(Riskregister!$L$11-Riskregister!$K$11)*SQRT((1-AM240)/2)))</f>
        <v>0</v>
      </c>
      <c r="AO240" s="28">
        <f t="shared" ca="1" si="143"/>
        <v>8.9853375802611879E-2</v>
      </c>
      <c r="AP240" s="28">
        <f t="shared" ca="1" si="143"/>
        <v>0.31242483083224304</v>
      </c>
      <c r="AQ240" s="28">
        <f>IF(Riskregister!$E$12="",0,COUNTIF(BM$4:BM$53,"&lt;"&amp;AO240)*IF(AP240&lt;0.5,Riskregister!$K$12+(Riskregister!$L$12-Riskregister!$K$12)*SQRT(AP240/2),Riskregister!$L$12-(Riskregister!$L$12-Riskregister!$K$12)*SQRT((1-AP240)/2)))</f>
        <v>0</v>
      </c>
      <c r="AR240" s="28">
        <f t="shared" ca="1" si="144"/>
        <v>0.85393175084085204</v>
      </c>
      <c r="AS240" s="28">
        <f t="shared" ca="1" si="144"/>
        <v>0.96649178111578915</v>
      </c>
      <c r="AT240" s="28">
        <f>IF(Riskregister!$E$13="",0,COUNTIF(BN$4:BN$53,"&lt;"&amp;AR240)*IF(AS240&lt;0.5,Riskregister!$K$13+(Riskregister!$L$13-Riskregister!$K$13)*SQRT(AS240/2),Riskregister!$L$13-(Riskregister!$L$13-Riskregister!$K$13)*SQRT((1-AS240)/2)))</f>
        <v>0</v>
      </c>
      <c r="AU240" s="28">
        <f t="shared" ca="1" si="145"/>
        <v>0.35705843682392291</v>
      </c>
      <c r="AV240" s="28">
        <f t="shared" ca="1" si="145"/>
        <v>0.83747162289999533</v>
      </c>
      <c r="AW240" s="28">
        <f>IF(Riskregister!$E$14="",0,COUNTIF(BO$4:BO$53,"&lt;"&amp;AU240)*IF(AV240&lt;0.5,Riskregister!$K$14+(Riskregister!$L$14-Riskregister!$K$14)*SQRT(AV240/2),Riskregister!$L$14-(Riskregister!$L$14-Riskregister!$K$14)*SQRT((1-AV240)/2)))</f>
        <v>0</v>
      </c>
      <c r="AX240" s="28">
        <f t="shared" ca="1" si="146"/>
        <v>4.3569553429643415E-2</v>
      </c>
      <c r="AY240" s="28">
        <f t="shared" ca="1" si="146"/>
        <v>0.82877661875252095</v>
      </c>
      <c r="AZ240" s="28">
        <f>IF(Riskregister!$E$15="",0,COUNTIF(BP$4:BP$53,"&lt;"&amp;AX240)*IF(AY240&lt;0.5,Riskregister!$K$15+(Riskregister!$L$15-Riskregister!$K$15)*SQRT(AY240/2),Riskregister!$L$15-(Riskregister!$L$15-Riskregister!$K$15)*SQRT((1-AY240)/2)))</f>
        <v>0</v>
      </c>
      <c r="BA240" s="28">
        <f t="shared" ca="1" si="147"/>
        <v>0.87878090288433619</v>
      </c>
      <c r="BB240" s="28">
        <f t="shared" ca="1" si="147"/>
        <v>0.87412013408661693</v>
      </c>
      <c r="BC240" s="28">
        <f>IF(Riskregister!$E$16="",0,COUNTIF(BQ$4:BQ$53,"&lt;"&amp;BA240)*IF(BB240&lt;0.5,Riskregister!$K$16+(Riskregister!$L$16-Riskregister!$K$16)*SQRT(BB240/2),Riskregister!$L$16-(Riskregister!$L$16-Riskregister!$K$16)*SQRT((1-BB240)/2)))</f>
        <v>0</v>
      </c>
      <c r="BD240" s="28">
        <f t="shared" ca="1" si="123"/>
        <v>0</v>
      </c>
    </row>
    <row r="241" spans="20:56" x14ac:dyDescent="0.35">
      <c r="T241" s="28">
        <f t="shared" ca="1" si="136"/>
        <v>0.27021720656514514</v>
      </c>
      <c r="U241" s="28">
        <f t="shared" ca="1" si="136"/>
        <v>2.4287129493727466E-2</v>
      </c>
      <c r="V241" s="28">
        <f ca="1">IF(Riskregister!$E$5="",0,COUNTIF(BF$4:BF$53,"&lt;"&amp;T241)*IF(U241&lt;0.5,Riskregister!$K$5+(Riskregister!$L$5-Riskregister!$K$5)*SQRT(U241/2),Riskregister!$L$5-(Riskregister!$L$5-Riskregister!$K$5)*SQRT((1-U241)/2)))</f>
        <v>0</v>
      </c>
      <c r="W241" s="28">
        <f t="shared" ca="1" si="137"/>
        <v>0.121816732910072</v>
      </c>
      <c r="X241" s="28">
        <f t="shared" ca="1" si="137"/>
        <v>0.61328158731605698</v>
      </c>
      <c r="Y241" s="28">
        <f ca="1">IF(Riskregister!$E$6="",0,COUNTIF(BG$4:BG$53,"&lt;"&amp;W241)*IF(X241&lt;0.5,Riskregister!$K$6+(Riskregister!$L$6-Riskregister!$K$6)*SQRT(X241/2),Riskregister!$L$6-(Riskregister!$L$6-Riskregister!$K$6)*SQRT((1-X241)/2)))</f>
        <v>0</v>
      </c>
      <c r="Z241" s="28">
        <f t="shared" ca="1" si="138"/>
        <v>0.93270320050234168</v>
      </c>
      <c r="AA241" s="28">
        <f t="shared" ca="1" si="138"/>
        <v>0.30045324265590956</v>
      </c>
      <c r="AB241" s="28">
        <f ca="1">IF(Riskregister!$E$7="",0,COUNTIF(BH$4:BH$53,"&lt;"&amp;Z241)*IF(AA241&lt;0.5,Riskregister!$K$7+(Riskregister!$L$7-Riskregister!$K$7)*SQRT(AA241/2),Riskregister!$L$7-(Riskregister!$L$7-Riskregister!$K$7)*SQRT((1-AA241)/2)))</f>
        <v>185656.77687706746</v>
      </c>
      <c r="AC241" s="28">
        <f t="shared" ca="1" si="139"/>
        <v>0.75364605583566668</v>
      </c>
      <c r="AD241" s="28">
        <f t="shared" ca="1" si="139"/>
        <v>0.42007287740471833</v>
      </c>
      <c r="AE241" s="28">
        <f ca="1">IF(Riskregister!$E$8="",0,COUNTIF(BI$4:BI$53,"&lt;"&amp;AC241)*IF(AD241&lt;0.5,Riskregister!$K$8+(Riskregister!$L$8-Riskregister!$K$8)*SQRT(AD241/2),Riskregister!$L$8-(Riskregister!$L$8-Riskregister!$K$8)*SQRT((1-AD241)/2)))</f>
        <v>0</v>
      </c>
      <c r="AF241" s="28">
        <f t="shared" ca="1" si="140"/>
        <v>0.28458518115103171</v>
      </c>
      <c r="AG241" s="28">
        <f t="shared" ca="1" si="140"/>
        <v>0.63634150333981532</v>
      </c>
      <c r="AH241" s="28">
        <f>IF(Riskregister!$E$9="",0,COUNTIF(BJ$4:BJ$53,"&lt;"&amp;AF241)*IF(AG241&lt;0.5,Riskregister!$K$9+(Riskregister!$L$9-Riskregister!$K$9)*SQRT(AG241/2),Riskregister!$L$9-(Riskregister!$L$9-Riskregister!$K$9)*SQRT((1-AG241)/2)))</f>
        <v>0</v>
      </c>
      <c r="AI241" s="28">
        <f t="shared" ca="1" si="141"/>
        <v>0.79657813921195997</v>
      </c>
      <c r="AJ241" s="28">
        <f t="shared" ca="1" si="141"/>
        <v>0.32240890420545931</v>
      </c>
      <c r="AK241" s="28">
        <f>IF(Riskregister!$E$10="",0,COUNTIF(BK$4:BK$53,"&lt;"&amp;AI241)*IF(AJ241&lt;0.5,Riskregister!$K$10+(Riskregister!$L$10-Riskregister!$K$10)*SQRT(AJ241/2),Riskregister!$L$10-(Riskregister!$L$10-Riskregister!$K$10)*SQRT((1-AJ241)/2)))</f>
        <v>0</v>
      </c>
      <c r="AL241" s="28">
        <f t="shared" ca="1" si="142"/>
        <v>0.9684578092796744</v>
      </c>
      <c r="AM241" s="28">
        <f t="shared" ca="1" si="142"/>
        <v>0.37839831521830114</v>
      </c>
      <c r="AN241" s="28">
        <f>IF(Riskregister!$E$11="",0,COUNTIF(BL$4:BL$53,"&lt;"&amp;AL241)*IF(AM241&lt;0.5,Riskregister!$K$11+(Riskregister!$L$11-Riskregister!$K$11)*SQRT(AM241/2),Riskregister!$L$11-(Riskregister!$L$11-Riskregister!$K$11)*SQRT((1-AM241)/2)))</f>
        <v>0</v>
      </c>
      <c r="AO241" s="28">
        <f t="shared" ca="1" si="143"/>
        <v>3.2928481722889535E-2</v>
      </c>
      <c r="AP241" s="28">
        <f t="shared" ca="1" si="143"/>
        <v>0.84670620650304618</v>
      </c>
      <c r="AQ241" s="28">
        <f>IF(Riskregister!$E$12="",0,COUNTIF(BM$4:BM$53,"&lt;"&amp;AO241)*IF(AP241&lt;0.5,Riskregister!$K$12+(Riskregister!$L$12-Riskregister!$K$12)*SQRT(AP241/2),Riskregister!$L$12-(Riskregister!$L$12-Riskregister!$K$12)*SQRT((1-AP241)/2)))</f>
        <v>0</v>
      </c>
      <c r="AR241" s="28">
        <f t="shared" ca="1" si="144"/>
        <v>0.56558993598885243</v>
      </c>
      <c r="AS241" s="28">
        <f t="shared" ca="1" si="144"/>
        <v>0.82921154804532982</v>
      </c>
      <c r="AT241" s="28">
        <f>IF(Riskregister!$E$13="",0,COUNTIF(BN$4:BN$53,"&lt;"&amp;AR241)*IF(AS241&lt;0.5,Riskregister!$K$13+(Riskregister!$L$13-Riskregister!$K$13)*SQRT(AS241/2),Riskregister!$L$13-(Riskregister!$L$13-Riskregister!$K$13)*SQRT((1-AS241)/2)))</f>
        <v>0</v>
      </c>
      <c r="AU241" s="28">
        <f t="shared" ca="1" si="145"/>
        <v>0.84421168822696313</v>
      </c>
      <c r="AV241" s="28">
        <f t="shared" ca="1" si="145"/>
        <v>0.95487696338450767</v>
      </c>
      <c r="AW241" s="28">
        <f>IF(Riskregister!$E$14="",0,COUNTIF(BO$4:BO$53,"&lt;"&amp;AU241)*IF(AV241&lt;0.5,Riskregister!$K$14+(Riskregister!$L$14-Riskregister!$K$14)*SQRT(AV241/2),Riskregister!$L$14-(Riskregister!$L$14-Riskregister!$K$14)*SQRT((1-AV241)/2)))</f>
        <v>0</v>
      </c>
      <c r="AX241" s="28">
        <f t="shared" ca="1" si="146"/>
        <v>0.70645559877590924</v>
      </c>
      <c r="AY241" s="28">
        <f t="shared" ca="1" si="146"/>
        <v>6.0210465200319918E-2</v>
      </c>
      <c r="AZ241" s="28">
        <f>IF(Riskregister!$E$15="",0,COUNTIF(BP$4:BP$53,"&lt;"&amp;AX241)*IF(AY241&lt;0.5,Riskregister!$K$15+(Riskregister!$L$15-Riskregister!$K$15)*SQRT(AY241/2),Riskregister!$L$15-(Riskregister!$L$15-Riskregister!$K$15)*SQRT((1-AY241)/2)))</f>
        <v>0</v>
      </c>
      <c r="BA241" s="28">
        <f t="shared" ca="1" si="147"/>
        <v>0.74523431740855295</v>
      </c>
      <c r="BB241" s="28">
        <f t="shared" ca="1" si="147"/>
        <v>0.67282124377108499</v>
      </c>
      <c r="BC241" s="28">
        <f>IF(Riskregister!$E$16="",0,COUNTIF(BQ$4:BQ$53,"&lt;"&amp;BA241)*IF(BB241&lt;0.5,Riskregister!$K$16+(Riskregister!$L$16-Riskregister!$K$16)*SQRT(BB241/2),Riskregister!$L$16-(Riskregister!$L$16-Riskregister!$K$16)*SQRT((1-BB241)/2)))</f>
        <v>0</v>
      </c>
      <c r="BD241" s="28">
        <f t="shared" ca="1" si="123"/>
        <v>185656.77687706746</v>
      </c>
    </row>
    <row r="242" spans="20:56" x14ac:dyDescent="0.35">
      <c r="T242" s="28">
        <f t="shared" ca="1" si="136"/>
        <v>0.54470214395044658</v>
      </c>
      <c r="U242" s="28">
        <f t="shared" ca="1" si="136"/>
        <v>0.71197722450754131</v>
      </c>
      <c r="V242" s="28">
        <f ca="1">IF(Riskregister!$E$5="",0,COUNTIF(BF$4:BF$53,"&lt;"&amp;T242)*IF(U242&lt;0.5,Riskregister!$K$5+(Riskregister!$L$5-Riskregister!$K$5)*SQRT(U242/2),Riskregister!$L$5-(Riskregister!$L$5-Riskregister!$K$5)*SQRT((1-U242)/2)))</f>
        <v>0</v>
      </c>
      <c r="W242" s="28">
        <f t="shared" ca="1" si="137"/>
        <v>0.90872120156893477</v>
      </c>
      <c r="X242" s="28">
        <f t="shared" ca="1" si="137"/>
        <v>0.84970752701704633</v>
      </c>
      <c r="Y242" s="28">
        <f ca="1">IF(Riskregister!$E$6="",0,COUNTIF(BG$4:BG$53,"&lt;"&amp;W242)*IF(X242&lt;0.5,Riskregister!$K$6+(Riskregister!$L$6-Riskregister!$K$6)*SQRT(X242/2),Riskregister!$L$6-(Riskregister!$L$6-Riskregister!$K$6)*SQRT((1-X242)/2)))</f>
        <v>1506569.3501287289</v>
      </c>
      <c r="Z242" s="28">
        <f t="shared" ca="1" si="138"/>
        <v>1.0643066461203055E-2</v>
      </c>
      <c r="AA242" s="28">
        <f t="shared" ca="1" si="138"/>
        <v>0.75782964396258634</v>
      </c>
      <c r="AB242" s="28">
        <f ca="1">IF(Riskregister!$E$7="",0,COUNTIF(BH$4:BH$53,"&lt;"&amp;Z242)*IF(AA242&lt;0.5,Riskregister!$K$7+(Riskregister!$L$7-Riskregister!$K$7)*SQRT(AA242/2),Riskregister!$L$7-(Riskregister!$L$7-Riskregister!$K$7)*SQRT((1-AA242)/2)))</f>
        <v>0</v>
      </c>
      <c r="AC242" s="28">
        <f t="shared" ca="1" si="139"/>
        <v>0.40810550023825964</v>
      </c>
      <c r="AD242" s="28">
        <f t="shared" ca="1" si="139"/>
        <v>0.10819976348067673</v>
      </c>
      <c r="AE242" s="28">
        <f ca="1">IF(Riskregister!$E$8="",0,COUNTIF(BI$4:BI$53,"&lt;"&amp;AC242)*IF(AD242&lt;0.5,Riskregister!$K$8+(Riskregister!$L$8-Riskregister!$K$8)*SQRT(AD242/2),Riskregister!$L$8-(Riskregister!$L$8-Riskregister!$K$8)*SQRT((1-AD242)/2)))</f>
        <v>0</v>
      </c>
      <c r="AF242" s="28">
        <f t="shared" ca="1" si="140"/>
        <v>0.15840603463844938</v>
      </c>
      <c r="AG242" s="28">
        <f t="shared" ca="1" si="140"/>
        <v>3.0686045258953021E-3</v>
      </c>
      <c r="AH242" s="28">
        <f>IF(Riskregister!$E$9="",0,COUNTIF(BJ$4:BJ$53,"&lt;"&amp;AF242)*IF(AG242&lt;0.5,Riskregister!$K$9+(Riskregister!$L$9-Riskregister!$K$9)*SQRT(AG242/2),Riskregister!$L$9-(Riskregister!$L$9-Riskregister!$K$9)*SQRT((1-AG242)/2)))</f>
        <v>0</v>
      </c>
      <c r="AI242" s="28">
        <f t="shared" ca="1" si="141"/>
        <v>0.60220884946069031</v>
      </c>
      <c r="AJ242" s="28">
        <f t="shared" ca="1" si="141"/>
        <v>0.51132764445630885</v>
      </c>
      <c r="AK242" s="28">
        <f>IF(Riskregister!$E$10="",0,COUNTIF(BK$4:BK$53,"&lt;"&amp;AI242)*IF(AJ242&lt;0.5,Riskregister!$K$10+(Riskregister!$L$10-Riskregister!$K$10)*SQRT(AJ242/2),Riskregister!$L$10-(Riskregister!$L$10-Riskregister!$K$10)*SQRT((1-AJ242)/2)))</f>
        <v>0</v>
      </c>
      <c r="AL242" s="28">
        <f t="shared" ca="1" si="142"/>
        <v>0.37954178097591129</v>
      </c>
      <c r="AM242" s="28">
        <f t="shared" ca="1" si="142"/>
        <v>0.46147996375222866</v>
      </c>
      <c r="AN242" s="28">
        <f>IF(Riskregister!$E$11="",0,COUNTIF(BL$4:BL$53,"&lt;"&amp;AL242)*IF(AM242&lt;0.5,Riskregister!$K$11+(Riskregister!$L$11-Riskregister!$K$11)*SQRT(AM242/2),Riskregister!$L$11-(Riskregister!$L$11-Riskregister!$K$11)*SQRT((1-AM242)/2)))</f>
        <v>0</v>
      </c>
      <c r="AO242" s="28">
        <f t="shared" ca="1" si="143"/>
        <v>0.32363568736399351</v>
      </c>
      <c r="AP242" s="28">
        <f t="shared" ca="1" si="143"/>
        <v>0.53666133323023013</v>
      </c>
      <c r="AQ242" s="28">
        <f>IF(Riskregister!$E$12="",0,COUNTIF(BM$4:BM$53,"&lt;"&amp;AO242)*IF(AP242&lt;0.5,Riskregister!$K$12+(Riskregister!$L$12-Riskregister!$K$12)*SQRT(AP242/2),Riskregister!$L$12-(Riskregister!$L$12-Riskregister!$K$12)*SQRT((1-AP242)/2)))</f>
        <v>0</v>
      </c>
      <c r="AR242" s="28">
        <f t="shared" ca="1" si="144"/>
        <v>0.71747268437559597</v>
      </c>
      <c r="AS242" s="28">
        <f t="shared" ca="1" si="144"/>
        <v>0.79640268613566467</v>
      </c>
      <c r="AT242" s="28">
        <f>IF(Riskregister!$E$13="",0,COUNTIF(BN$4:BN$53,"&lt;"&amp;AR242)*IF(AS242&lt;0.5,Riskregister!$K$13+(Riskregister!$L$13-Riskregister!$K$13)*SQRT(AS242/2),Riskregister!$L$13-(Riskregister!$L$13-Riskregister!$K$13)*SQRT((1-AS242)/2)))</f>
        <v>0</v>
      </c>
      <c r="AU242" s="28">
        <f t="shared" ca="1" si="145"/>
        <v>0.58091589430508339</v>
      </c>
      <c r="AV242" s="28">
        <f t="shared" ca="1" si="145"/>
        <v>0.94657524534831872</v>
      </c>
      <c r="AW242" s="28">
        <f>IF(Riskregister!$E$14="",0,COUNTIF(BO$4:BO$53,"&lt;"&amp;AU242)*IF(AV242&lt;0.5,Riskregister!$K$14+(Riskregister!$L$14-Riskregister!$K$14)*SQRT(AV242/2),Riskregister!$L$14-(Riskregister!$L$14-Riskregister!$K$14)*SQRT((1-AV242)/2)))</f>
        <v>0</v>
      </c>
      <c r="AX242" s="28">
        <f t="shared" ca="1" si="146"/>
        <v>0.76576578854966704</v>
      </c>
      <c r="AY242" s="28">
        <f t="shared" ca="1" si="146"/>
        <v>0.52678753150667812</v>
      </c>
      <c r="AZ242" s="28">
        <f>IF(Riskregister!$E$15="",0,COUNTIF(BP$4:BP$53,"&lt;"&amp;AX242)*IF(AY242&lt;0.5,Riskregister!$K$15+(Riskregister!$L$15-Riskregister!$K$15)*SQRT(AY242/2),Riskregister!$L$15-(Riskregister!$L$15-Riskregister!$K$15)*SQRT((1-AY242)/2)))</f>
        <v>0</v>
      </c>
      <c r="BA242" s="28">
        <f t="shared" ca="1" si="147"/>
        <v>0.76989282655218483</v>
      </c>
      <c r="BB242" s="28">
        <f t="shared" ca="1" si="147"/>
        <v>8.3144064203318879E-2</v>
      </c>
      <c r="BC242" s="28">
        <f>IF(Riskregister!$E$16="",0,COUNTIF(BQ$4:BQ$53,"&lt;"&amp;BA242)*IF(BB242&lt;0.5,Riskregister!$K$16+(Riskregister!$L$16-Riskregister!$K$16)*SQRT(BB242/2),Riskregister!$L$16-(Riskregister!$L$16-Riskregister!$K$16)*SQRT((1-BB242)/2)))</f>
        <v>0</v>
      </c>
      <c r="BD242" s="28">
        <f t="shared" ca="1" si="123"/>
        <v>1506569.3501287289</v>
      </c>
    </row>
    <row r="243" spans="20:56" x14ac:dyDescent="0.35">
      <c r="T243" s="28">
        <f t="shared" ca="1" si="136"/>
        <v>0.86364842053730806</v>
      </c>
      <c r="U243" s="28">
        <f t="shared" ca="1" si="136"/>
        <v>0.18679087497785529</v>
      </c>
      <c r="V243" s="28">
        <f ca="1">IF(Riskregister!$E$5="",0,COUNTIF(BF$4:BF$53,"&lt;"&amp;T243)*IF(U243&lt;0.5,Riskregister!$K$5+(Riskregister!$L$5-Riskregister!$K$5)*SQRT(U243/2),Riskregister!$L$5-(Riskregister!$L$5-Riskregister!$K$5)*SQRT((1-U243)/2)))</f>
        <v>287523.00204514095</v>
      </c>
      <c r="W243" s="28">
        <f t="shared" ca="1" si="137"/>
        <v>0.60045322007122437</v>
      </c>
      <c r="X243" s="28">
        <f t="shared" ca="1" si="137"/>
        <v>0.48650048590025374</v>
      </c>
      <c r="Y243" s="28">
        <f ca="1">IF(Riskregister!$E$6="",0,COUNTIF(BG$4:BG$53,"&lt;"&amp;W243)*IF(X243&lt;0.5,Riskregister!$K$6+(Riskregister!$L$6-Riskregister!$K$6)*SQRT(X243/2),Riskregister!$L$6-(Riskregister!$L$6-Riskregister!$K$6)*SQRT((1-X243)/2)))</f>
        <v>0</v>
      </c>
      <c r="Z243" s="28">
        <f t="shared" ca="1" si="138"/>
        <v>0.84697354131455138</v>
      </c>
      <c r="AA243" s="28">
        <f t="shared" ca="1" si="138"/>
        <v>0.29415991866625557</v>
      </c>
      <c r="AB243" s="28">
        <f ca="1">IF(Riskregister!$E$7="",0,COUNTIF(BH$4:BH$53,"&lt;"&amp;Z243)*IF(AA243&lt;0.5,Riskregister!$K$7+(Riskregister!$L$7-Riskregister!$K$7)*SQRT(AA243/2),Riskregister!$L$7-(Riskregister!$L$7-Riskregister!$K$7)*SQRT((1-AA243)/2)))</f>
        <v>184228.5179025238</v>
      </c>
      <c r="AC243" s="28">
        <f t="shared" ca="1" si="139"/>
        <v>0.36540689755439215</v>
      </c>
      <c r="AD243" s="28">
        <f t="shared" ca="1" si="139"/>
        <v>0.44265942467909425</v>
      </c>
      <c r="AE243" s="28">
        <f ca="1">IF(Riskregister!$E$8="",0,COUNTIF(BI$4:BI$53,"&lt;"&amp;AC243)*IF(AD243&lt;0.5,Riskregister!$K$8+(Riskregister!$L$8-Riskregister!$K$8)*SQRT(AD243/2),Riskregister!$L$8-(Riskregister!$L$8-Riskregister!$K$8)*SQRT((1-AD243)/2)))</f>
        <v>0</v>
      </c>
      <c r="AF243" s="28">
        <f t="shared" ca="1" si="140"/>
        <v>0.1699885563860426</v>
      </c>
      <c r="AG243" s="28">
        <f t="shared" ca="1" si="140"/>
        <v>3.7002860276167948E-2</v>
      </c>
      <c r="AH243" s="28">
        <f>IF(Riskregister!$E$9="",0,COUNTIF(BJ$4:BJ$53,"&lt;"&amp;AF243)*IF(AG243&lt;0.5,Riskregister!$K$9+(Riskregister!$L$9-Riskregister!$K$9)*SQRT(AG243/2),Riskregister!$L$9-(Riskregister!$L$9-Riskregister!$K$9)*SQRT((1-AG243)/2)))</f>
        <v>0</v>
      </c>
      <c r="AI243" s="28">
        <f t="shared" ca="1" si="141"/>
        <v>0.54188132976278003</v>
      </c>
      <c r="AJ243" s="28">
        <f t="shared" ca="1" si="141"/>
        <v>0.96615219278443998</v>
      </c>
      <c r="AK243" s="28">
        <f>IF(Riskregister!$E$10="",0,COUNTIF(BK$4:BK$53,"&lt;"&amp;AI243)*IF(AJ243&lt;0.5,Riskregister!$K$10+(Riskregister!$L$10-Riskregister!$K$10)*SQRT(AJ243/2),Riskregister!$L$10-(Riskregister!$L$10-Riskregister!$K$10)*SQRT((1-AJ243)/2)))</f>
        <v>0</v>
      </c>
      <c r="AL243" s="28">
        <f t="shared" ca="1" si="142"/>
        <v>7.3155042977703366E-2</v>
      </c>
      <c r="AM243" s="28">
        <f t="shared" ca="1" si="142"/>
        <v>0.66604862326787806</v>
      </c>
      <c r="AN243" s="28">
        <f>IF(Riskregister!$E$11="",0,COUNTIF(BL$4:BL$53,"&lt;"&amp;AL243)*IF(AM243&lt;0.5,Riskregister!$K$11+(Riskregister!$L$11-Riskregister!$K$11)*SQRT(AM243/2),Riskregister!$L$11-(Riskregister!$L$11-Riskregister!$K$11)*SQRT((1-AM243)/2)))</f>
        <v>0</v>
      </c>
      <c r="AO243" s="28">
        <f t="shared" ca="1" si="143"/>
        <v>0.26370066298450501</v>
      </c>
      <c r="AP243" s="28">
        <f t="shared" ca="1" si="143"/>
        <v>0.44816547281017605</v>
      </c>
      <c r="AQ243" s="28">
        <f>IF(Riskregister!$E$12="",0,COUNTIF(BM$4:BM$53,"&lt;"&amp;AO243)*IF(AP243&lt;0.5,Riskregister!$K$12+(Riskregister!$L$12-Riskregister!$K$12)*SQRT(AP243/2),Riskregister!$L$12-(Riskregister!$L$12-Riskregister!$K$12)*SQRT((1-AP243)/2)))</f>
        <v>0</v>
      </c>
      <c r="AR243" s="28">
        <f t="shared" ca="1" si="144"/>
        <v>0.27061022678752766</v>
      </c>
      <c r="AS243" s="28">
        <f t="shared" ca="1" si="144"/>
        <v>1.5414460949771058E-2</v>
      </c>
      <c r="AT243" s="28">
        <f>IF(Riskregister!$E$13="",0,COUNTIF(BN$4:BN$53,"&lt;"&amp;AR243)*IF(AS243&lt;0.5,Riskregister!$K$13+(Riskregister!$L$13-Riskregister!$K$13)*SQRT(AS243/2),Riskregister!$L$13-(Riskregister!$L$13-Riskregister!$K$13)*SQRT((1-AS243)/2)))</f>
        <v>0</v>
      </c>
      <c r="AU243" s="28">
        <f t="shared" ca="1" si="145"/>
        <v>0.75040476709609893</v>
      </c>
      <c r="AV243" s="28">
        <f t="shared" ca="1" si="145"/>
        <v>8.4640114288923374E-2</v>
      </c>
      <c r="AW243" s="28">
        <f>IF(Riskregister!$E$14="",0,COUNTIF(BO$4:BO$53,"&lt;"&amp;AU243)*IF(AV243&lt;0.5,Riskregister!$K$14+(Riskregister!$L$14-Riskregister!$K$14)*SQRT(AV243/2),Riskregister!$L$14-(Riskregister!$L$14-Riskregister!$K$14)*SQRT((1-AV243)/2)))</f>
        <v>0</v>
      </c>
      <c r="AX243" s="28">
        <f t="shared" ca="1" si="146"/>
        <v>0.34889887560322541</v>
      </c>
      <c r="AY243" s="28">
        <f t="shared" ca="1" si="146"/>
        <v>0.9923659053776821</v>
      </c>
      <c r="AZ243" s="28">
        <f>IF(Riskregister!$E$15="",0,COUNTIF(BP$4:BP$53,"&lt;"&amp;AX243)*IF(AY243&lt;0.5,Riskregister!$K$15+(Riskregister!$L$15-Riskregister!$K$15)*SQRT(AY243/2),Riskregister!$L$15-(Riskregister!$L$15-Riskregister!$K$15)*SQRT((1-AY243)/2)))</f>
        <v>0</v>
      </c>
      <c r="BA243" s="28">
        <f t="shared" ca="1" si="147"/>
        <v>0.8855323092722609</v>
      </c>
      <c r="BB243" s="28">
        <f t="shared" ca="1" si="147"/>
        <v>0.20303276269783044</v>
      </c>
      <c r="BC243" s="28">
        <f>IF(Riskregister!$E$16="",0,COUNTIF(BQ$4:BQ$53,"&lt;"&amp;BA243)*IF(BB243&lt;0.5,Riskregister!$K$16+(Riskregister!$L$16-Riskregister!$K$16)*SQRT(BB243/2),Riskregister!$L$16-(Riskregister!$L$16-Riskregister!$K$16)*SQRT((1-BB243)/2)))</f>
        <v>0</v>
      </c>
      <c r="BD243" s="28">
        <f t="shared" ca="1" si="123"/>
        <v>471751.51994766475</v>
      </c>
    </row>
    <row r="244" spans="20:56" x14ac:dyDescent="0.35">
      <c r="T244" s="28">
        <f t="shared" ref="T244:U263" ca="1" si="148">RAND()</f>
        <v>0.23143190221892085</v>
      </c>
      <c r="U244" s="28">
        <f t="shared" ca="1" si="148"/>
        <v>0.64446007473750055</v>
      </c>
      <c r="V244" s="28">
        <f ca="1">IF(Riskregister!$E$5="",0,COUNTIF(BF$4:BF$53,"&lt;"&amp;T244)*IF(U244&lt;0.5,Riskregister!$K$5+(Riskregister!$L$5-Riskregister!$K$5)*SQRT(U244/2),Riskregister!$L$5-(Riskregister!$L$5-Riskregister!$K$5)*SQRT((1-U244)/2)))</f>
        <v>0</v>
      </c>
      <c r="W244" s="28">
        <f t="shared" ref="W244:X263" ca="1" si="149">RAND()</f>
        <v>0.93927391087020307</v>
      </c>
      <c r="X244" s="28">
        <f t="shared" ca="1" si="149"/>
        <v>0.8535862765168124</v>
      </c>
      <c r="Y244" s="28">
        <f ca="1">IF(Riskregister!$E$6="",0,COUNTIF(BG$4:BG$53,"&lt;"&amp;W244)*IF(X244&lt;0.5,Riskregister!$K$6+(Riskregister!$L$6-Riskregister!$K$6)*SQRT(X244/2),Riskregister!$L$6-(Riskregister!$L$6-Riskregister!$K$6)*SQRT((1-X244)/2)))</f>
        <v>3025956.403351957</v>
      </c>
      <c r="Z244" s="28">
        <f t="shared" ref="Z244:AA263" ca="1" si="150">RAND()</f>
        <v>0.68715569538963583</v>
      </c>
      <c r="AA244" s="28">
        <f t="shared" ca="1" si="150"/>
        <v>0.52534434420371301</v>
      </c>
      <c r="AB244" s="28">
        <f ca="1">IF(Riskregister!$E$7="",0,COUNTIF(BH$4:BH$53,"&lt;"&amp;Z244)*IF(AA244&lt;0.5,Riskregister!$K$7+(Riskregister!$L$7-Riskregister!$K$7)*SQRT(AA244/2),Riskregister!$L$7-(Riskregister!$L$7-Riskregister!$K$7)*SQRT((1-AA244)/2)))</f>
        <v>0</v>
      </c>
      <c r="AC244" s="28">
        <f t="shared" ref="AC244:AD263" ca="1" si="151">RAND()</f>
        <v>0.98985048740012704</v>
      </c>
      <c r="AD244" s="28">
        <f t="shared" ca="1" si="151"/>
        <v>0.90548339077057871</v>
      </c>
      <c r="AE244" s="28">
        <f ca="1">IF(Riskregister!$E$8="",0,COUNTIF(BI$4:BI$53,"&lt;"&amp;AC244)*IF(AD244&lt;0.5,Riskregister!$K$8+(Riskregister!$L$8-Riskregister!$K$8)*SQRT(AD244/2),Riskregister!$L$8-(Riskregister!$L$8-Riskregister!$K$8)*SQRT((1-AD244)/2)))</f>
        <v>3978268.1619236101</v>
      </c>
      <c r="AF244" s="28">
        <f t="shared" ref="AF244:AG263" ca="1" si="152">RAND()</f>
        <v>0.39366103207549441</v>
      </c>
      <c r="AG244" s="28">
        <f t="shared" ca="1" si="152"/>
        <v>0.137657213193077</v>
      </c>
      <c r="AH244" s="28">
        <f>IF(Riskregister!$E$9="",0,COUNTIF(BJ$4:BJ$53,"&lt;"&amp;AF244)*IF(AG244&lt;0.5,Riskregister!$K$9+(Riskregister!$L$9-Riskregister!$K$9)*SQRT(AG244/2),Riskregister!$L$9-(Riskregister!$L$9-Riskregister!$K$9)*SQRT((1-AG244)/2)))</f>
        <v>0</v>
      </c>
      <c r="AI244" s="28">
        <f t="shared" ref="AI244:AJ263" ca="1" si="153">RAND()</f>
        <v>0.92219155516463958</v>
      </c>
      <c r="AJ244" s="28">
        <f t="shared" ca="1" si="153"/>
        <v>8.7578920837624086E-2</v>
      </c>
      <c r="AK244" s="28">
        <f>IF(Riskregister!$E$10="",0,COUNTIF(BK$4:BK$53,"&lt;"&amp;AI244)*IF(AJ244&lt;0.5,Riskregister!$K$10+(Riskregister!$L$10-Riskregister!$K$10)*SQRT(AJ244/2),Riskregister!$L$10-(Riskregister!$L$10-Riskregister!$K$10)*SQRT((1-AJ244)/2)))</f>
        <v>0</v>
      </c>
      <c r="AL244" s="28">
        <f t="shared" ref="AL244:AM263" ca="1" si="154">RAND()</f>
        <v>0.21204282240384942</v>
      </c>
      <c r="AM244" s="28">
        <f t="shared" ca="1" si="154"/>
        <v>0.99274181556868668</v>
      </c>
      <c r="AN244" s="28">
        <f>IF(Riskregister!$E$11="",0,COUNTIF(BL$4:BL$53,"&lt;"&amp;AL244)*IF(AM244&lt;0.5,Riskregister!$K$11+(Riskregister!$L$11-Riskregister!$K$11)*SQRT(AM244/2),Riskregister!$L$11-(Riskregister!$L$11-Riskregister!$K$11)*SQRT((1-AM244)/2)))</f>
        <v>0</v>
      </c>
      <c r="AO244" s="28">
        <f t="shared" ref="AO244:AP263" ca="1" si="155">RAND()</f>
        <v>0.78959262687954967</v>
      </c>
      <c r="AP244" s="28">
        <f t="shared" ca="1" si="155"/>
        <v>0.18831553944781498</v>
      </c>
      <c r="AQ244" s="28">
        <f>IF(Riskregister!$E$12="",0,COUNTIF(BM$4:BM$53,"&lt;"&amp;AO244)*IF(AP244&lt;0.5,Riskregister!$K$12+(Riskregister!$L$12-Riskregister!$K$12)*SQRT(AP244/2),Riskregister!$L$12-(Riskregister!$L$12-Riskregister!$K$12)*SQRT((1-AP244)/2)))</f>
        <v>0</v>
      </c>
      <c r="AR244" s="28">
        <f t="shared" ref="AR244:AS263" ca="1" si="156">RAND()</f>
        <v>0.69986993817221588</v>
      </c>
      <c r="AS244" s="28">
        <f t="shared" ca="1" si="156"/>
        <v>0.67949922272769436</v>
      </c>
      <c r="AT244" s="28">
        <f>IF(Riskregister!$E$13="",0,COUNTIF(BN$4:BN$53,"&lt;"&amp;AR244)*IF(AS244&lt;0.5,Riskregister!$K$13+(Riskregister!$L$13-Riskregister!$K$13)*SQRT(AS244/2),Riskregister!$L$13-(Riskregister!$L$13-Riskregister!$K$13)*SQRT((1-AS244)/2)))</f>
        <v>0</v>
      </c>
      <c r="AU244" s="28">
        <f t="shared" ref="AU244:AV263" ca="1" si="157">RAND()</f>
        <v>0.3141705189782108</v>
      </c>
      <c r="AV244" s="28">
        <f t="shared" ca="1" si="157"/>
        <v>0.18762696825863823</v>
      </c>
      <c r="AW244" s="28">
        <f>IF(Riskregister!$E$14="",0,COUNTIF(BO$4:BO$53,"&lt;"&amp;AU244)*IF(AV244&lt;0.5,Riskregister!$K$14+(Riskregister!$L$14-Riskregister!$K$14)*SQRT(AV244/2),Riskregister!$L$14-(Riskregister!$L$14-Riskregister!$K$14)*SQRT((1-AV244)/2)))</f>
        <v>0</v>
      </c>
      <c r="AX244" s="28">
        <f t="shared" ref="AX244:AY263" ca="1" si="158">RAND()</f>
        <v>0.78481730765873858</v>
      </c>
      <c r="AY244" s="28">
        <f t="shared" ca="1" si="158"/>
        <v>0.13670280918837197</v>
      </c>
      <c r="AZ244" s="28">
        <f>IF(Riskregister!$E$15="",0,COUNTIF(BP$4:BP$53,"&lt;"&amp;AX244)*IF(AY244&lt;0.5,Riskregister!$K$15+(Riskregister!$L$15-Riskregister!$K$15)*SQRT(AY244/2),Riskregister!$L$15-(Riskregister!$L$15-Riskregister!$K$15)*SQRT((1-AY244)/2)))</f>
        <v>0</v>
      </c>
      <c r="BA244" s="28">
        <f t="shared" ref="BA244:BB263" ca="1" si="159">RAND()</f>
        <v>0.83923613758749716</v>
      </c>
      <c r="BB244" s="28">
        <f t="shared" ca="1" si="159"/>
        <v>0.43869900803580608</v>
      </c>
      <c r="BC244" s="28">
        <f>IF(Riskregister!$E$16="",0,COUNTIF(BQ$4:BQ$53,"&lt;"&amp;BA244)*IF(BB244&lt;0.5,Riskregister!$K$16+(Riskregister!$L$16-Riskregister!$K$16)*SQRT(BB244/2),Riskregister!$L$16-(Riskregister!$L$16-Riskregister!$K$16)*SQRT((1-BB244)/2)))</f>
        <v>0</v>
      </c>
      <c r="BD244" s="28">
        <f t="shared" ca="1" si="123"/>
        <v>7004224.5652755667</v>
      </c>
    </row>
    <row r="245" spans="20:56" x14ac:dyDescent="0.35">
      <c r="T245" s="28">
        <f t="shared" ca="1" si="148"/>
        <v>0.15966149850492262</v>
      </c>
      <c r="U245" s="28">
        <f t="shared" ca="1" si="148"/>
        <v>0.44596810495699712</v>
      </c>
      <c r="V245" s="28">
        <f ca="1">IF(Riskregister!$E$5="",0,COUNTIF(BF$4:BF$53,"&lt;"&amp;T245)*IF(U245&lt;0.5,Riskregister!$K$5+(Riskregister!$L$5-Riskregister!$K$5)*SQRT(U245/2),Riskregister!$L$5-(Riskregister!$L$5-Riskregister!$K$5)*SQRT((1-U245)/2)))</f>
        <v>0</v>
      </c>
      <c r="W245" s="28">
        <f t="shared" ca="1" si="149"/>
        <v>0.72159889313940584</v>
      </c>
      <c r="X245" s="28">
        <f t="shared" ca="1" si="149"/>
        <v>0.42355986675897062</v>
      </c>
      <c r="Y245" s="28">
        <f ca="1">IF(Riskregister!$E$6="",0,COUNTIF(BG$4:BG$53,"&lt;"&amp;W245)*IF(X245&lt;0.5,Riskregister!$K$6+(Riskregister!$L$6-Riskregister!$K$6)*SQRT(X245/2),Riskregister!$L$6-(Riskregister!$L$6-Riskregister!$K$6)*SQRT((1-X245)/2)))</f>
        <v>1028351.968760582</v>
      </c>
      <c r="Z245" s="28">
        <f t="shared" ca="1" si="150"/>
        <v>0.10900699688586746</v>
      </c>
      <c r="AA245" s="28">
        <f t="shared" ca="1" si="150"/>
        <v>0.7871914991065504</v>
      </c>
      <c r="AB245" s="28">
        <f ca="1">IF(Riskregister!$E$7="",0,COUNTIF(BH$4:BH$53,"&lt;"&amp;Z245)*IF(AA245&lt;0.5,Riskregister!$K$7+(Riskregister!$L$7-Riskregister!$K$7)*SQRT(AA245/2),Riskregister!$L$7-(Riskregister!$L$7-Riskregister!$K$7)*SQRT((1-AA245)/2)))</f>
        <v>0</v>
      </c>
      <c r="AC245" s="28">
        <f t="shared" ca="1" si="151"/>
        <v>0.52287327910065939</v>
      </c>
      <c r="AD245" s="28">
        <f t="shared" ca="1" si="151"/>
        <v>5.4673475658331139E-3</v>
      </c>
      <c r="AE245" s="28">
        <f ca="1">IF(Riskregister!$E$8="",0,COUNTIF(BI$4:BI$53,"&lt;"&amp;AC245)*IF(AD245&lt;0.5,Riskregister!$K$8+(Riskregister!$L$8-Riskregister!$K$8)*SQRT(AD245/2),Riskregister!$L$8-(Riskregister!$L$8-Riskregister!$K$8)*SQRT((1-AD245)/2)))</f>
        <v>0</v>
      </c>
      <c r="AF245" s="28">
        <f t="shared" ca="1" si="152"/>
        <v>0.63323637192466498</v>
      </c>
      <c r="AG245" s="28">
        <f t="shared" ca="1" si="152"/>
        <v>0.98886635324578387</v>
      </c>
      <c r="AH245" s="28">
        <f>IF(Riskregister!$E$9="",0,COUNTIF(BJ$4:BJ$53,"&lt;"&amp;AF245)*IF(AG245&lt;0.5,Riskregister!$K$9+(Riskregister!$L$9-Riskregister!$K$9)*SQRT(AG245/2),Riskregister!$L$9-(Riskregister!$L$9-Riskregister!$K$9)*SQRT((1-AG245)/2)))</f>
        <v>0</v>
      </c>
      <c r="AI245" s="28">
        <f t="shared" ca="1" si="153"/>
        <v>0.61253271864841841</v>
      </c>
      <c r="AJ245" s="28">
        <f t="shared" ca="1" si="153"/>
        <v>0.92607507275875867</v>
      </c>
      <c r="AK245" s="28">
        <f>IF(Riskregister!$E$10="",0,COUNTIF(BK$4:BK$53,"&lt;"&amp;AI245)*IF(AJ245&lt;0.5,Riskregister!$K$10+(Riskregister!$L$10-Riskregister!$K$10)*SQRT(AJ245/2),Riskregister!$L$10-(Riskregister!$L$10-Riskregister!$K$10)*SQRT((1-AJ245)/2)))</f>
        <v>0</v>
      </c>
      <c r="AL245" s="28">
        <f t="shared" ca="1" si="154"/>
        <v>0.62386498763563392</v>
      </c>
      <c r="AM245" s="28">
        <f t="shared" ca="1" si="154"/>
        <v>0.79352676679981904</v>
      </c>
      <c r="AN245" s="28">
        <f>IF(Riskregister!$E$11="",0,COUNTIF(BL$4:BL$53,"&lt;"&amp;AL245)*IF(AM245&lt;0.5,Riskregister!$K$11+(Riskregister!$L$11-Riskregister!$K$11)*SQRT(AM245/2),Riskregister!$L$11-(Riskregister!$L$11-Riskregister!$K$11)*SQRT((1-AM245)/2)))</f>
        <v>0</v>
      </c>
      <c r="AO245" s="28">
        <f t="shared" ca="1" si="155"/>
        <v>0.61144026499971338</v>
      </c>
      <c r="AP245" s="28">
        <f t="shared" ca="1" si="155"/>
        <v>0.70250962431846953</v>
      </c>
      <c r="AQ245" s="28">
        <f>IF(Riskregister!$E$12="",0,COUNTIF(BM$4:BM$53,"&lt;"&amp;AO245)*IF(AP245&lt;0.5,Riskregister!$K$12+(Riskregister!$L$12-Riskregister!$K$12)*SQRT(AP245/2),Riskregister!$L$12-(Riskregister!$L$12-Riskregister!$K$12)*SQRT((1-AP245)/2)))</f>
        <v>0</v>
      </c>
      <c r="AR245" s="28">
        <f t="shared" ca="1" si="156"/>
        <v>0.74937335806935879</v>
      </c>
      <c r="AS245" s="28">
        <f t="shared" ca="1" si="156"/>
        <v>0.78282629715342444</v>
      </c>
      <c r="AT245" s="28">
        <f>IF(Riskregister!$E$13="",0,COUNTIF(BN$4:BN$53,"&lt;"&amp;AR245)*IF(AS245&lt;0.5,Riskregister!$K$13+(Riskregister!$L$13-Riskregister!$K$13)*SQRT(AS245/2),Riskregister!$L$13-(Riskregister!$L$13-Riskregister!$K$13)*SQRT((1-AS245)/2)))</f>
        <v>0</v>
      </c>
      <c r="AU245" s="28">
        <f t="shared" ca="1" si="157"/>
        <v>0.59577820080644994</v>
      </c>
      <c r="AV245" s="28">
        <f t="shared" ca="1" si="157"/>
        <v>3.3936298711771951E-2</v>
      </c>
      <c r="AW245" s="28">
        <f>IF(Riskregister!$E$14="",0,COUNTIF(BO$4:BO$53,"&lt;"&amp;AU245)*IF(AV245&lt;0.5,Riskregister!$K$14+(Riskregister!$L$14-Riskregister!$K$14)*SQRT(AV245/2),Riskregister!$L$14-(Riskregister!$L$14-Riskregister!$K$14)*SQRT((1-AV245)/2)))</f>
        <v>0</v>
      </c>
      <c r="AX245" s="28">
        <f t="shared" ca="1" si="158"/>
        <v>0.2692311589710904</v>
      </c>
      <c r="AY245" s="28">
        <f t="shared" ca="1" si="158"/>
        <v>1.3901972896939174E-3</v>
      </c>
      <c r="AZ245" s="28">
        <f>IF(Riskregister!$E$15="",0,COUNTIF(BP$4:BP$53,"&lt;"&amp;AX245)*IF(AY245&lt;0.5,Riskregister!$K$15+(Riskregister!$L$15-Riskregister!$K$15)*SQRT(AY245/2),Riskregister!$L$15-(Riskregister!$L$15-Riskregister!$K$15)*SQRT((1-AY245)/2)))</f>
        <v>0</v>
      </c>
      <c r="BA245" s="28">
        <f t="shared" ca="1" si="159"/>
        <v>0.17173588706491549</v>
      </c>
      <c r="BB245" s="28">
        <f t="shared" ca="1" si="159"/>
        <v>0.34425260435317462</v>
      </c>
      <c r="BC245" s="28">
        <f>IF(Riskregister!$E$16="",0,COUNTIF(BQ$4:BQ$53,"&lt;"&amp;BA245)*IF(BB245&lt;0.5,Riskregister!$K$16+(Riskregister!$L$16-Riskregister!$K$16)*SQRT(BB245/2),Riskregister!$L$16-(Riskregister!$L$16-Riskregister!$K$16)*SQRT((1-BB245)/2)))</f>
        <v>0</v>
      </c>
      <c r="BD245" s="28">
        <f t="shared" ca="1" si="123"/>
        <v>1028351.968760582</v>
      </c>
    </row>
    <row r="246" spans="20:56" x14ac:dyDescent="0.35">
      <c r="T246" s="28">
        <f t="shared" ca="1" si="148"/>
        <v>0.88423479633220303</v>
      </c>
      <c r="U246" s="28">
        <f t="shared" ca="1" si="148"/>
        <v>0.3060690636070279</v>
      </c>
      <c r="V246" s="28">
        <f ca="1">IF(Riskregister!$E$5="",0,COUNTIF(BF$4:BF$53,"&lt;"&amp;T246)*IF(U246&lt;0.5,Riskregister!$K$5+(Riskregister!$L$5-Riskregister!$K$5)*SQRT(U246/2),Riskregister!$L$5-(Riskregister!$L$5-Riskregister!$K$5)*SQRT((1-U246)/2)))</f>
        <v>326038.32733303157</v>
      </c>
      <c r="W246" s="28">
        <f t="shared" ca="1" si="149"/>
        <v>0.40820427041742235</v>
      </c>
      <c r="X246" s="28">
        <f t="shared" ca="1" si="149"/>
        <v>0.84291980124606081</v>
      </c>
      <c r="Y246" s="28">
        <f ca="1">IF(Riskregister!$E$6="",0,COUNTIF(BG$4:BG$53,"&lt;"&amp;W246)*IF(X246&lt;0.5,Riskregister!$K$6+(Riskregister!$L$6-Riskregister!$K$6)*SQRT(X246/2),Riskregister!$L$6-(Riskregister!$L$6-Riskregister!$K$6)*SQRT((1-X246)/2)))</f>
        <v>0</v>
      </c>
      <c r="Z246" s="28">
        <f t="shared" ca="1" si="150"/>
        <v>0.4324642444334047</v>
      </c>
      <c r="AA246" s="28">
        <f t="shared" ca="1" si="150"/>
        <v>0.26128691233083368</v>
      </c>
      <c r="AB246" s="28">
        <f ca="1">IF(Riskregister!$E$7="",0,COUNTIF(BH$4:BH$53,"&lt;"&amp;Z246)*IF(AA246&lt;0.5,Riskregister!$K$7+(Riskregister!$L$7-Riskregister!$K$7)*SQRT(AA246/2),Riskregister!$L$7-(Riskregister!$L$7-Riskregister!$K$7)*SQRT((1-AA246)/2)))</f>
        <v>0</v>
      </c>
      <c r="AC246" s="28">
        <f t="shared" ca="1" si="151"/>
        <v>9.6042514628131181E-2</v>
      </c>
      <c r="AD246" s="28">
        <f t="shared" ca="1" si="151"/>
        <v>0.52567962460971362</v>
      </c>
      <c r="AE246" s="28">
        <f ca="1">IF(Riskregister!$E$8="",0,COUNTIF(BI$4:BI$53,"&lt;"&amp;AC246)*IF(AD246&lt;0.5,Riskregister!$K$8+(Riskregister!$L$8-Riskregister!$K$8)*SQRT(AD246/2),Riskregister!$L$8-(Riskregister!$L$8-Riskregister!$K$8)*SQRT((1-AD246)/2)))</f>
        <v>0</v>
      </c>
      <c r="AF246" s="28">
        <f t="shared" ca="1" si="152"/>
        <v>0.37376141528935225</v>
      </c>
      <c r="AG246" s="28">
        <f t="shared" ca="1" si="152"/>
        <v>0.69368412781142319</v>
      </c>
      <c r="AH246" s="28">
        <f>IF(Riskregister!$E$9="",0,COUNTIF(BJ$4:BJ$53,"&lt;"&amp;AF246)*IF(AG246&lt;0.5,Riskregister!$K$9+(Riskregister!$L$9-Riskregister!$K$9)*SQRT(AG246/2),Riskregister!$L$9-(Riskregister!$L$9-Riskregister!$K$9)*SQRT((1-AG246)/2)))</f>
        <v>0</v>
      </c>
      <c r="AI246" s="28">
        <f t="shared" ca="1" si="153"/>
        <v>0.39231886536725413</v>
      </c>
      <c r="AJ246" s="28">
        <f t="shared" ca="1" si="153"/>
        <v>1.234160258404049E-2</v>
      </c>
      <c r="AK246" s="28">
        <f>IF(Riskregister!$E$10="",0,COUNTIF(BK$4:BK$53,"&lt;"&amp;AI246)*IF(AJ246&lt;0.5,Riskregister!$K$10+(Riskregister!$L$10-Riskregister!$K$10)*SQRT(AJ246/2),Riskregister!$L$10-(Riskregister!$L$10-Riskregister!$K$10)*SQRT((1-AJ246)/2)))</f>
        <v>0</v>
      </c>
      <c r="AL246" s="28">
        <f t="shared" ca="1" si="154"/>
        <v>0.22381150928704319</v>
      </c>
      <c r="AM246" s="28">
        <f t="shared" ca="1" si="154"/>
        <v>0.56840059927818021</v>
      </c>
      <c r="AN246" s="28">
        <f>IF(Riskregister!$E$11="",0,COUNTIF(BL$4:BL$53,"&lt;"&amp;AL246)*IF(AM246&lt;0.5,Riskregister!$K$11+(Riskregister!$L$11-Riskregister!$K$11)*SQRT(AM246/2),Riskregister!$L$11-(Riskregister!$L$11-Riskregister!$K$11)*SQRT((1-AM246)/2)))</f>
        <v>0</v>
      </c>
      <c r="AO246" s="28">
        <f t="shared" ca="1" si="155"/>
        <v>0.96452490978967087</v>
      </c>
      <c r="AP246" s="28">
        <f t="shared" ca="1" si="155"/>
        <v>0.94196393568338721</v>
      </c>
      <c r="AQ246" s="28">
        <f>IF(Riskregister!$E$12="",0,COUNTIF(BM$4:BM$53,"&lt;"&amp;AO246)*IF(AP246&lt;0.5,Riskregister!$K$12+(Riskregister!$L$12-Riskregister!$K$12)*SQRT(AP246/2),Riskregister!$L$12-(Riskregister!$L$12-Riskregister!$K$12)*SQRT((1-AP246)/2)))</f>
        <v>0</v>
      </c>
      <c r="AR246" s="28">
        <f t="shared" ca="1" si="156"/>
        <v>4.4586654599826359E-3</v>
      </c>
      <c r="AS246" s="28">
        <f t="shared" ca="1" si="156"/>
        <v>0.93714544974727365</v>
      </c>
      <c r="AT246" s="28">
        <f>IF(Riskregister!$E$13="",0,COUNTIF(BN$4:BN$53,"&lt;"&amp;AR246)*IF(AS246&lt;0.5,Riskregister!$K$13+(Riskregister!$L$13-Riskregister!$K$13)*SQRT(AS246/2),Riskregister!$L$13-(Riskregister!$L$13-Riskregister!$K$13)*SQRT((1-AS246)/2)))</f>
        <v>0</v>
      </c>
      <c r="AU246" s="28">
        <f t="shared" ca="1" si="157"/>
        <v>0.10647673627317833</v>
      </c>
      <c r="AV246" s="28">
        <f t="shared" ca="1" si="157"/>
        <v>0.58857490646845467</v>
      </c>
      <c r="AW246" s="28">
        <f>IF(Riskregister!$E$14="",0,COUNTIF(BO$4:BO$53,"&lt;"&amp;AU246)*IF(AV246&lt;0.5,Riskregister!$K$14+(Riskregister!$L$14-Riskregister!$K$14)*SQRT(AV246/2),Riskregister!$L$14-(Riskregister!$L$14-Riskregister!$K$14)*SQRT((1-AV246)/2)))</f>
        <v>0</v>
      </c>
      <c r="AX246" s="28">
        <f t="shared" ca="1" si="158"/>
        <v>0.35258093374914035</v>
      </c>
      <c r="AY246" s="28">
        <f t="shared" ca="1" si="158"/>
        <v>0.43017046367267231</v>
      </c>
      <c r="AZ246" s="28">
        <f>IF(Riskregister!$E$15="",0,COUNTIF(BP$4:BP$53,"&lt;"&amp;AX246)*IF(AY246&lt;0.5,Riskregister!$K$15+(Riskregister!$L$15-Riskregister!$K$15)*SQRT(AY246/2),Riskregister!$L$15-(Riskregister!$L$15-Riskregister!$K$15)*SQRT((1-AY246)/2)))</f>
        <v>0</v>
      </c>
      <c r="BA246" s="28">
        <f t="shared" ca="1" si="159"/>
        <v>0.28321794154047064</v>
      </c>
      <c r="BB246" s="28">
        <f t="shared" ca="1" si="159"/>
        <v>0.5252480132296099</v>
      </c>
      <c r="BC246" s="28">
        <f>IF(Riskregister!$E$16="",0,COUNTIF(BQ$4:BQ$53,"&lt;"&amp;BA246)*IF(BB246&lt;0.5,Riskregister!$K$16+(Riskregister!$L$16-Riskregister!$K$16)*SQRT(BB246/2),Riskregister!$L$16-(Riskregister!$L$16-Riskregister!$K$16)*SQRT((1-BB246)/2)))</f>
        <v>0</v>
      </c>
      <c r="BD246" s="28">
        <f t="shared" ca="1" si="123"/>
        <v>326038.32733303157</v>
      </c>
    </row>
    <row r="247" spans="20:56" x14ac:dyDescent="0.35">
      <c r="T247" s="28">
        <f t="shared" ca="1" si="148"/>
        <v>0.31080084647440076</v>
      </c>
      <c r="U247" s="28">
        <f t="shared" ca="1" si="148"/>
        <v>0.13861647529591781</v>
      </c>
      <c r="V247" s="28">
        <f ca="1">IF(Riskregister!$E$5="",0,COUNTIF(BF$4:BF$53,"&lt;"&amp;T247)*IF(U247&lt;0.5,Riskregister!$K$5+(Riskregister!$L$5-Riskregister!$K$5)*SQRT(U247/2),Riskregister!$L$5-(Riskregister!$L$5-Riskregister!$K$5)*SQRT((1-U247)/2)))</f>
        <v>0</v>
      </c>
      <c r="W247" s="28">
        <f t="shared" ca="1" si="149"/>
        <v>6.1472943446769346E-2</v>
      </c>
      <c r="X247" s="28">
        <f t="shared" ca="1" si="149"/>
        <v>0.69564982333375447</v>
      </c>
      <c r="Y247" s="28">
        <f ca="1">IF(Riskregister!$E$6="",0,COUNTIF(BG$4:BG$53,"&lt;"&amp;W247)*IF(X247&lt;0.5,Riskregister!$K$6+(Riskregister!$L$6-Riskregister!$K$6)*SQRT(X247/2),Riskregister!$L$6-(Riskregister!$L$6-Riskregister!$K$6)*SQRT((1-X247)/2)))</f>
        <v>0</v>
      </c>
      <c r="Z247" s="28">
        <f t="shared" ca="1" si="150"/>
        <v>0.35775891894628897</v>
      </c>
      <c r="AA247" s="28">
        <f t="shared" ca="1" si="150"/>
        <v>0.58759199869107603</v>
      </c>
      <c r="AB247" s="28">
        <f ca="1">IF(Riskregister!$E$7="",0,COUNTIF(BH$4:BH$53,"&lt;"&amp;Z247)*IF(AA247&lt;0.5,Riskregister!$K$7+(Riskregister!$L$7-Riskregister!$K$7)*SQRT(AA247/2),Riskregister!$L$7-(Riskregister!$L$7-Riskregister!$K$7)*SQRT((1-AA247)/2)))</f>
        <v>0</v>
      </c>
      <c r="AC247" s="28">
        <f t="shared" ca="1" si="151"/>
        <v>0.12087325200122334</v>
      </c>
      <c r="AD247" s="28">
        <f t="shared" ca="1" si="151"/>
        <v>0.30214050762531142</v>
      </c>
      <c r="AE247" s="28">
        <f ca="1">IF(Riskregister!$E$8="",0,COUNTIF(BI$4:BI$53,"&lt;"&amp;AC247)*IF(AD247&lt;0.5,Riskregister!$K$8+(Riskregister!$L$8-Riskregister!$K$8)*SQRT(AD247/2),Riskregister!$L$8-(Riskregister!$L$8-Riskregister!$K$8)*SQRT((1-AD247)/2)))</f>
        <v>0</v>
      </c>
      <c r="AF247" s="28">
        <f t="shared" ca="1" si="152"/>
        <v>0.29495036279081777</v>
      </c>
      <c r="AG247" s="28">
        <f t="shared" ca="1" si="152"/>
        <v>0.9812708350357624</v>
      </c>
      <c r="AH247" s="28">
        <f>IF(Riskregister!$E$9="",0,COUNTIF(BJ$4:BJ$53,"&lt;"&amp;AF247)*IF(AG247&lt;0.5,Riskregister!$K$9+(Riskregister!$L$9-Riskregister!$K$9)*SQRT(AG247/2),Riskregister!$L$9-(Riskregister!$L$9-Riskregister!$K$9)*SQRT((1-AG247)/2)))</f>
        <v>0</v>
      </c>
      <c r="AI247" s="28">
        <f t="shared" ca="1" si="153"/>
        <v>0.679847791821239</v>
      </c>
      <c r="AJ247" s="28">
        <f t="shared" ca="1" si="153"/>
        <v>0.31950168717423588</v>
      </c>
      <c r="AK247" s="28">
        <f>IF(Riskregister!$E$10="",0,COUNTIF(BK$4:BK$53,"&lt;"&amp;AI247)*IF(AJ247&lt;0.5,Riskregister!$K$10+(Riskregister!$L$10-Riskregister!$K$10)*SQRT(AJ247/2),Riskregister!$L$10-(Riskregister!$L$10-Riskregister!$K$10)*SQRT((1-AJ247)/2)))</f>
        <v>0</v>
      </c>
      <c r="AL247" s="28">
        <f t="shared" ca="1" si="154"/>
        <v>0.15899713891076872</v>
      </c>
      <c r="AM247" s="28">
        <f t="shared" ca="1" si="154"/>
        <v>0.14720582142724559</v>
      </c>
      <c r="AN247" s="28">
        <f>IF(Riskregister!$E$11="",0,COUNTIF(BL$4:BL$53,"&lt;"&amp;AL247)*IF(AM247&lt;0.5,Riskregister!$K$11+(Riskregister!$L$11-Riskregister!$K$11)*SQRT(AM247/2),Riskregister!$L$11-(Riskregister!$L$11-Riskregister!$K$11)*SQRT((1-AM247)/2)))</f>
        <v>0</v>
      </c>
      <c r="AO247" s="28">
        <f t="shared" ca="1" si="155"/>
        <v>0.38081910170436628</v>
      </c>
      <c r="AP247" s="28">
        <f t="shared" ca="1" si="155"/>
        <v>0.59526595459990284</v>
      </c>
      <c r="AQ247" s="28">
        <f>IF(Riskregister!$E$12="",0,COUNTIF(BM$4:BM$53,"&lt;"&amp;AO247)*IF(AP247&lt;0.5,Riskregister!$K$12+(Riskregister!$L$12-Riskregister!$K$12)*SQRT(AP247/2),Riskregister!$L$12-(Riskregister!$L$12-Riskregister!$K$12)*SQRT((1-AP247)/2)))</f>
        <v>0</v>
      </c>
      <c r="AR247" s="28">
        <f t="shared" ca="1" si="156"/>
        <v>0.68555167783769766</v>
      </c>
      <c r="AS247" s="28">
        <f t="shared" ca="1" si="156"/>
        <v>0.81327995325666436</v>
      </c>
      <c r="AT247" s="28">
        <f>IF(Riskregister!$E$13="",0,COUNTIF(BN$4:BN$53,"&lt;"&amp;AR247)*IF(AS247&lt;0.5,Riskregister!$K$13+(Riskregister!$L$13-Riskregister!$K$13)*SQRT(AS247/2),Riskregister!$L$13-(Riskregister!$L$13-Riskregister!$K$13)*SQRT((1-AS247)/2)))</f>
        <v>0</v>
      </c>
      <c r="AU247" s="28">
        <f t="shared" ca="1" si="157"/>
        <v>0.1976473378789726</v>
      </c>
      <c r="AV247" s="28">
        <f t="shared" ca="1" si="157"/>
        <v>0.97243013882649976</v>
      </c>
      <c r="AW247" s="28">
        <f>IF(Riskregister!$E$14="",0,COUNTIF(BO$4:BO$53,"&lt;"&amp;AU247)*IF(AV247&lt;0.5,Riskregister!$K$14+(Riskregister!$L$14-Riskregister!$K$14)*SQRT(AV247/2),Riskregister!$L$14-(Riskregister!$L$14-Riskregister!$K$14)*SQRT((1-AV247)/2)))</f>
        <v>0</v>
      </c>
      <c r="AX247" s="28">
        <f t="shared" ca="1" si="158"/>
        <v>0.36968184936093929</v>
      </c>
      <c r="AY247" s="28">
        <f t="shared" ca="1" si="158"/>
        <v>0.57511927326760204</v>
      </c>
      <c r="AZ247" s="28">
        <f>IF(Riskregister!$E$15="",0,COUNTIF(BP$4:BP$53,"&lt;"&amp;AX247)*IF(AY247&lt;0.5,Riskregister!$K$15+(Riskregister!$L$15-Riskregister!$K$15)*SQRT(AY247/2),Riskregister!$L$15-(Riskregister!$L$15-Riskregister!$K$15)*SQRT((1-AY247)/2)))</f>
        <v>0</v>
      </c>
      <c r="BA247" s="28">
        <f t="shared" ca="1" si="159"/>
        <v>5.6825126702405804E-2</v>
      </c>
      <c r="BB247" s="28">
        <f t="shared" ca="1" si="159"/>
        <v>3.3710593827688262E-2</v>
      </c>
      <c r="BC247" s="28">
        <f>IF(Riskregister!$E$16="",0,COUNTIF(BQ$4:BQ$53,"&lt;"&amp;BA247)*IF(BB247&lt;0.5,Riskregister!$K$16+(Riskregister!$L$16-Riskregister!$K$16)*SQRT(BB247/2),Riskregister!$L$16-(Riskregister!$L$16-Riskregister!$K$16)*SQRT((1-BB247)/2)))</f>
        <v>0</v>
      </c>
      <c r="BD247" s="28">
        <f t="shared" ca="1" si="123"/>
        <v>0</v>
      </c>
    </row>
    <row r="248" spans="20:56" x14ac:dyDescent="0.35">
      <c r="T248" s="28">
        <f t="shared" ca="1" si="148"/>
        <v>0.10718348429671143</v>
      </c>
      <c r="U248" s="28">
        <f t="shared" ca="1" si="148"/>
        <v>0.58125329739342302</v>
      </c>
      <c r="V248" s="28">
        <f ca="1">IF(Riskregister!$E$5="",0,COUNTIF(BF$4:BF$53,"&lt;"&amp;T248)*IF(U248&lt;0.5,Riskregister!$K$5+(Riskregister!$L$5-Riskregister!$K$5)*SQRT(U248/2),Riskregister!$L$5-(Riskregister!$L$5-Riskregister!$K$5)*SQRT((1-U248)/2)))</f>
        <v>0</v>
      </c>
      <c r="W248" s="28">
        <f t="shared" ca="1" si="149"/>
        <v>0.45133131554445449</v>
      </c>
      <c r="X248" s="28">
        <f t="shared" ca="1" si="149"/>
        <v>0.60524476545006456</v>
      </c>
      <c r="Y248" s="28">
        <f ca="1">IF(Riskregister!$E$6="",0,COUNTIF(BG$4:BG$53,"&lt;"&amp;W248)*IF(X248&lt;0.5,Riskregister!$K$6+(Riskregister!$L$6-Riskregister!$K$6)*SQRT(X248/2),Riskregister!$L$6-(Riskregister!$L$6-Riskregister!$K$6)*SQRT((1-X248)/2)))</f>
        <v>0</v>
      </c>
      <c r="Z248" s="28">
        <f t="shared" ca="1" si="150"/>
        <v>0.71167888981813499</v>
      </c>
      <c r="AA248" s="28">
        <f t="shared" ca="1" si="150"/>
        <v>0.66888239427496621</v>
      </c>
      <c r="AB248" s="28">
        <f ca="1">IF(Riskregister!$E$7="",0,COUNTIF(BH$4:BH$53,"&lt;"&amp;Z248)*IF(AA248&lt;0.5,Riskregister!$K$7+(Riskregister!$L$7-Riskregister!$K$7)*SQRT(AA248/2),Riskregister!$L$7-(Riskregister!$L$7-Riskregister!$K$7)*SQRT((1-AA248)/2)))</f>
        <v>257588.78783375825</v>
      </c>
      <c r="AC248" s="28">
        <f t="shared" ca="1" si="151"/>
        <v>0.23735656598852772</v>
      </c>
      <c r="AD248" s="28">
        <f t="shared" ca="1" si="151"/>
        <v>0.98510493996967552</v>
      </c>
      <c r="AE248" s="28">
        <f ca="1">IF(Riskregister!$E$8="",0,COUNTIF(BI$4:BI$53,"&lt;"&amp;AC248)*IF(AD248&lt;0.5,Riskregister!$K$8+(Riskregister!$L$8-Riskregister!$K$8)*SQRT(AD248/2),Riskregister!$L$8-(Riskregister!$L$8-Riskregister!$K$8)*SQRT((1-AD248)/2)))</f>
        <v>0</v>
      </c>
      <c r="AF248" s="28">
        <f t="shared" ca="1" si="152"/>
        <v>0.37258271238480023</v>
      </c>
      <c r="AG248" s="28">
        <f t="shared" ca="1" si="152"/>
        <v>0.75735729523857853</v>
      </c>
      <c r="AH248" s="28">
        <f>IF(Riskregister!$E$9="",0,COUNTIF(BJ$4:BJ$53,"&lt;"&amp;AF248)*IF(AG248&lt;0.5,Riskregister!$K$9+(Riskregister!$L$9-Riskregister!$K$9)*SQRT(AG248/2),Riskregister!$L$9-(Riskregister!$L$9-Riskregister!$K$9)*SQRT((1-AG248)/2)))</f>
        <v>0</v>
      </c>
      <c r="AI248" s="28">
        <f t="shared" ca="1" si="153"/>
        <v>0.19788144836495158</v>
      </c>
      <c r="AJ248" s="28">
        <f t="shared" ca="1" si="153"/>
        <v>0.62109687856862283</v>
      </c>
      <c r="AK248" s="28">
        <f>IF(Riskregister!$E$10="",0,COUNTIF(BK$4:BK$53,"&lt;"&amp;AI248)*IF(AJ248&lt;0.5,Riskregister!$K$10+(Riskregister!$L$10-Riskregister!$K$10)*SQRT(AJ248/2),Riskregister!$L$10-(Riskregister!$L$10-Riskregister!$K$10)*SQRT((1-AJ248)/2)))</f>
        <v>0</v>
      </c>
      <c r="AL248" s="28">
        <f t="shared" ca="1" si="154"/>
        <v>0.20848298604184345</v>
      </c>
      <c r="AM248" s="28">
        <f t="shared" ca="1" si="154"/>
        <v>0.79779567478553448</v>
      </c>
      <c r="AN248" s="28">
        <f>IF(Riskregister!$E$11="",0,COUNTIF(BL$4:BL$53,"&lt;"&amp;AL248)*IF(AM248&lt;0.5,Riskregister!$K$11+(Riskregister!$L$11-Riskregister!$K$11)*SQRT(AM248/2),Riskregister!$L$11-(Riskregister!$L$11-Riskregister!$K$11)*SQRT((1-AM248)/2)))</f>
        <v>0</v>
      </c>
      <c r="AO248" s="28">
        <f t="shared" ca="1" si="155"/>
        <v>0.65096028446658227</v>
      </c>
      <c r="AP248" s="28">
        <f t="shared" ca="1" si="155"/>
        <v>0.67731261997270031</v>
      </c>
      <c r="AQ248" s="28">
        <f>IF(Riskregister!$E$12="",0,COUNTIF(BM$4:BM$53,"&lt;"&amp;AO248)*IF(AP248&lt;0.5,Riskregister!$K$12+(Riskregister!$L$12-Riskregister!$K$12)*SQRT(AP248/2),Riskregister!$L$12-(Riskregister!$L$12-Riskregister!$K$12)*SQRT((1-AP248)/2)))</f>
        <v>0</v>
      </c>
      <c r="AR248" s="28">
        <f t="shared" ca="1" si="156"/>
        <v>0.83338509848456477</v>
      </c>
      <c r="AS248" s="28">
        <f t="shared" ca="1" si="156"/>
        <v>0.22364290694766831</v>
      </c>
      <c r="AT248" s="28">
        <f>IF(Riskregister!$E$13="",0,COUNTIF(BN$4:BN$53,"&lt;"&amp;AR248)*IF(AS248&lt;0.5,Riskregister!$K$13+(Riskregister!$L$13-Riskregister!$K$13)*SQRT(AS248/2),Riskregister!$L$13-(Riskregister!$L$13-Riskregister!$K$13)*SQRT((1-AS248)/2)))</f>
        <v>0</v>
      </c>
      <c r="AU248" s="28">
        <f t="shared" ca="1" si="157"/>
        <v>0.85749582016164561</v>
      </c>
      <c r="AV248" s="28">
        <f t="shared" ca="1" si="157"/>
        <v>0.90990468300133287</v>
      </c>
      <c r="AW248" s="28">
        <f>IF(Riskregister!$E$14="",0,COUNTIF(BO$4:BO$53,"&lt;"&amp;AU248)*IF(AV248&lt;0.5,Riskregister!$K$14+(Riskregister!$L$14-Riskregister!$K$14)*SQRT(AV248/2),Riskregister!$L$14-(Riskregister!$L$14-Riskregister!$K$14)*SQRT((1-AV248)/2)))</f>
        <v>0</v>
      </c>
      <c r="AX248" s="28">
        <f t="shared" ca="1" si="158"/>
        <v>0.3511097713403295</v>
      </c>
      <c r="AY248" s="28">
        <f t="shared" ca="1" si="158"/>
        <v>0.95714482026030789</v>
      </c>
      <c r="AZ248" s="28">
        <f>IF(Riskregister!$E$15="",0,COUNTIF(BP$4:BP$53,"&lt;"&amp;AX248)*IF(AY248&lt;0.5,Riskregister!$K$15+(Riskregister!$L$15-Riskregister!$K$15)*SQRT(AY248/2),Riskregister!$L$15-(Riskregister!$L$15-Riskregister!$K$15)*SQRT((1-AY248)/2)))</f>
        <v>0</v>
      </c>
      <c r="BA248" s="28">
        <f t="shared" ca="1" si="159"/>
        <v>0.36387794610714663</v>
      </c>
      <c r="BB248" s="28">
        <f t="shared" ca="1" si="159"/>
        <v>0.32603888902312661</v>
      </c>
      <c r="BC248" s="28">
        <f>IF(Riskregister!$E$16="",0,COUNTIF(BQ$4:BQ$53,"&lt;"&amp;BA248)*IF(BB248&lt;0.5,Riskregister!$K$16+(Riskregister!$L$16-Riskregister!$K$16)*SQRT(BB248/2),Riskregister!$L$16-(Riskregister!$L$16-Riskregister!$K$16)*SQRT((1-BB248)/2)))</f>
        <v>0</v>
      </c>
      <c r="BD248" s="28">
        <f t="shared" ca="1" si="123"/>
        <v>257588.78783375825</v>
      </c>
    </row>
    <row r="249" spans="20:56" x14ac:dyDescent="0.35">
      <c r="T249" s="28">
        <f t="shared" ca="1" si="148"/>
        <v>0.2306085530704719</v>
      </c>
      <c r="U249" s="28">
        <f t="shared" ca="1" si="148"/>
        <v>0.54581131612818601</v>
      </c>
      <c r="V249" s="28">
        <f ca="1">IF(Riskregister!$E$5="",0,COUNTIF(BF$4:BF$53,"&lt;"&amp;T249)*IF(U249&lt;0.5,Riskregister!$K$5+(Riskregister!$L$5-Riskregister!$K$5)*SQRT(U249/2),Riskregister!$L$5-(Riskregister!$L$5-Riskregister!$K$5)*SQRT((1-U249)/2)))</f>
        <v>0</v>
      </c>
      <c r="W249" s="28">
        <f t="shared" ca="1" si="149"/>
        <v>0.84311461274463961</v>
      </c>
      <c r="X249" s="28">
        <f t="shared" ca="1" si="149"/>
        <v>0.18388757641340969</v>
      </c>
      <c r="Y249" s="28">
        <f ca="1">IF(Riskregister!$E$6="",0,COUNTIF(BG$4:BG$53,"&lt;"&amp;W249)*IF(X249&lt;0.5,Riskregister!$K$6+(Riskregister!$L$6-Riskregister!$K$6)*SQRT(X249/2),Riskregister!$L$6-(Riskregister!$L$6-Riskregister!$K$6)*SQRT((1-X249)/2)))</f>
        <v>745800.21417156269</v>
      </c>
      <c r="Z249" s="28">
        <f t="shared" ca="1" si="150"/>
        <v>5.4109154605752829E-2</v>
      </c>
      <c r="AA249" s="28">
        <f t="shared" ca="1" si="150"/>
        <v>5.8521783547954231E-2</v>
      </c>
      <c r="AB249" s="28">
        <f ca="1">IF(Riskregister!$E$7="",0,COUNTIF(BH$4:BH$53,"&lt;"&amp;Z249)*IF(AA249&lt;0.5,Riskregister!$K$7+(Riskregister!$L$7-Riskregister!$K$7)*SQRT(AA249/2),Riskregister!$L$7-(Riskregister!$L$7-Riskregister!$K$7)*SQRT((1-AA249)/2)))</f>
        <v>0</v>
      </c>
      <c r="AC249" s="28">
        <f t="shared" ca="1" si="151"/>
        <v>8.6869253335007945E-2</v>
      </c>
      <c r="AD249" s="28">
        <f t="shared" ca="1" si="151"/>
        <v>0.95246941882089808</v>
      </c>
      <c r="AE249" s="28">
        <f ca="1">IF(Riskregister!$E$8="",0,COUNTIF(BI$4:BI$53,"&lt;"&amp;AC249)*IF(AD249&lt;0.5,Riskregister!$K$8+(Riskregister!$L$8-Riskregister!$K$8)*SQRT(AD249/2),Riskregister!$L$8-(Riskregister!$L$8-Riskregister!$K$8)*SQRT((1-AD249)/2)))</f>
        <v>0</v>
      </c>
      <c r="AF249" s="28">
        <f t="shared" ca="1" si="152"/>
        <v>0.80380035711084286</v>
      </c>
      <c r="AG249" s="28">
        <f t="shared" ca="1" si="152"/>
        <v>0.84415126687159947</v>
      </c>
      <c r="AH249" s="28">
        <f>IF(Riskregister!$E$9="",0,COUNTIF(BJ$4:BJ$53,"&lt;"&amp;AF249)*IF(AG249&lt;0.5,Riskregister!$K$9+(Riskregister!$L$9-Riskregister!$K$9)*SQRT(AG249/2),Riskregister!$L$9-(Riskregister!$L$9-Riskregister!$K$9)*SQRT((1-AG249)/2)))</f>
        <v>0</v>
      </c>
      <c r="AI249" s="28">
        <f t="shared" ca="1" si="153"/>
        <v>0.19148278751863534</v>
      </c>
      <c r="AJ249" s="28">
        <f t="shared" ca="1" si="153"/>
        <v>0.32300954298508666</v>
      </c>
      <c r="AK249" s="28">
        <f>IF(Riskregister!$E$10="",0,COUNTIF(BK$4:BK$53,"&lt;"&amp;AI249)*IF(AJ249&lt;0.5,Riskregister!$K$10+(Riskregister!$L$10-Riskregister!$K$10)*SQRT(AJ249/2),Riskregister!$L$10-(Riskregister!$L$10-Riskregister!$K$10)*SQRT((1-AJ249)/2)))</f>
        <v>0</v>
      </c>
      <c r="AL249" s="28">
        <f t="shared" ca="1" si="154"/>
        <v>0.98118942600264347</v>
      </c>
      <c r="AM249" s="28">
        <f t="shared" ca="1" si="154"/>
        <v>0.51756436966583841</v>
      </c>
      <c r="AN249" s="28">
        <f>IF(Riskregister!$E$11="",0,COUNTIF(BL$4:BL$53,"&lt;"&amp;AL249)*IF(AM249&lt;0.5,Riskregister!$K$11+(Riskregister!$L$11-Riskregister!$K$11)*SQRT(AM249/2),Riskregister!$L$11-(Riskregister!$L$11-Riskregister!$K$11)*SQRT((1-AM249)/2)))</f>
        <v>0</v>
      </c>
      <c r="AO249" s="28">
        <f t="shared" ca="1" si="155"/>
        <v>0.75287148514680524</v>
      </c>
      <c r="AP249" s="28">
        <f t="shared" ca="1" si="155"/>
        <v>0.47232294275626285</v>
      </c>
      <c r="AQ249" s="28">
        <f>IF(Riskregister!$E$12="",0,COUNTIF(BM$4:BM$53,"&lt;"&amp;AO249)*IF(AP249&lt;0.5,Riskregister!$K$12+(Riskregister!$L$12-Riskregister!$K$12)*SQRT(AP249/2),Riskregister!$L$12-(Riskregister!$L$12-Riskregister!$K$12)*SQRT((1-AP249)/2)))</f>
        <v>0</v>
      </c>
      <c r="AR249" s="28">
        <f t="shared" ca="1" si="156"/>
        <v>0.8026219357905251</v>
      </c>
      <c r="AS249" s="28">
        <f t="shared" ca="1" si="156"/>
        <v>0.3227983520353348</v>
      </c>
      <c r="AT249" s="28">
        <f>IF(Riskregister!$E$13="",0,COUNTIF(BN$4:BN$53,"&lt;"&amp;AR249)*IF(AS249&lt;0.5,Riskregister!$K$13+(Riskregister!$L$13-Riskregister!$K$13)*SQRT(AS249/2),Riskregister!$L$13-(Riskregister!$L$13-Riskregister!$K$13)*SQRT((1-AS249)/2)))</f>
        <v>0</v>
      </c>
      <c r="AU249" s="28">
        <f t="shared" ca="1" si="157"/>
        <v>0.38819751962642457</v>
      </c>
      <c r="AV249" s="28">
        <f t="shared" ca="1" si="157"/>
        <v>0.76380565112551368</v>
      </c>
      <c r="AW249" s="28">
        <f>IF(Riskregister!$E$14="",0,COUNTIF(BO$4:BO$53,"&lt;"&amp;AU249)*IF(AV249&lt;0.5,Riskregister!$K$14+(Riskregister!$L$14-Riskregister!$K$14)*SQRT(AV249/2),Riskregister!$L$14-(Riskregister!$L$14-Riskregister!$K$14)*SQRT((1-AV249)/2)))</f>
        <v>0</v>
      </c>
      <c r="AX249" s="28">
        <f t="shared" ca="1" si="158"/>
        <v>0.33875108099480744</v>
      </c>
      <c r="AY249" s="28">
        <f t="shared" ca="1" si="158"/>
        <v>0.97854907193222385</v>
      </c>
      <c r="AZ249" s="28">
        <f>IF(Riskregister!$E$15="",0,COUNTIF(BP$4:BP$53,"&lt;"&amp;AX249)*IF(AY249&lt;0.5,Riskregister!$K$15+(Riskregister!$L$15-Riskregister!$K$15)*SQRT(AY249/2),Riskregister!$L$15-(Riskregister!$L$15-Riskregister!$K$15)*SQRT((1-AY249)/2)))</f>
        <v>0</v>
      </c>
      <c r="BA249" s="28">
        <f t="shared" ca="1" si="159"/>
        <v>0.40554772089582525</v>
      </c>
      <c r="BB249" s="28">
        <f t="shared" ca="1" si="159"/>
        <v>0.55357520728457066</v>
      </c>
      <c r="BC249" s="28">
        <f>IF(Riskregister!$E$16="",0,COUNTIF(BQ$4:BQ$53,"&lt;"&amp;BA249)*IF(BB249&lt;0.5,Riskregister!$K$16+(Riskregister!$L$16-Riskregister!$K$16)*SQRT(BB249/2),Riskregister!$L$16-(Riskregister!$L$16-Riskregister!$K$16)*SQRT((1-BB249)/2)))</f>
        <v>0</v>
      </c>
      <c r="BD249" s="28">
        <f t="shared" ca="1" si="123"/>
        <v>745800.21417156269</v>
      </c>
    </row>
    <row r="250" spans="20:56" x14ac:dyDescent="0.35">
      <c r="T250" s="28">
        <f t="shared" ca="1" si="148"/>
        <v>0.25065032993906966</v>
      </c>
      <c r="U250" s="28">
        <f t="shared" ca="1" si="148"/>
        <v>0.53342432613602009</v>
      </c>
      <c r="V250" s="28">
        <f ca="1">IF(Riskregister!$E$5="",0,COUNTIF(BF$4:BF$53,"&lt;"&amp;T250)*IF(U250&lt;0.5,Riskregister!$K$5+(Riskregister!$L$5-Riskregister!$K$5)*SQRT(U250/2),Riskregister!$L$5-(Riskregister!$L$5-Riskregister!$K$5)*SQRT((1-U250)/2)))</f>
        <v>0</v>
      </c>
      <c r="W250" s="28">
        <f t="shared" ca="1" si="149"/>
        <v>0.71780044834521606</v>
      </c>
      <c r="X250" s="28">
        <f t="shared" ca="1" si="149"/>
        <v>0.20276550579152963</v>
      </c>
      <c r="Y250" s="28">
        <f ca="1">IF(Riskregister!$E$6="",0,COUNTIF(BG$4:BG$53,"&lt;"&amp;W250)*IF(X250&lt;0.5,Riskregister!$K$6+(Riskregister!$L$6-Riskregister!$K$6)*SQRT(X250/2),Riskregister!$L$6-(Riskregister!$L$6-Riskregister!$K$6)*SQRT((1-X250)/2)))</f>
        <v>773131.85165568837</v>
      </c>
      <c r="Z250" s="28">
        <f t="shared" ca="1" si="150"/>
        <v>0.77325182989335217</v>
      </c>
      <c r="AA250" s="28">
        <f t="shared" ca="1" si="150"/>
        <v>0.91103004396153264</v>
      </c>
      <c r="AB250" s="28">
        <f ca="1">IF(Riskregister!$E$7="",0,COUNTIF(BH$4:BH$53,"&lt;"&amp;Z250)*IF(AA250&lt;0.5,Riskregister!$K$7+(Riskregister!$L$7-Riskregister!$K$7)*SQRT(AA250/2),Riskregister!$L$7-(Riskregister!$L$7-Riskregister!$K$7)*SQRT((1-AA250)/2)))</f>
        <v>326179.88209602935</v>
      </c>
      <c r="AC250" s="28">
        <f t="shared" ca="1" si="151"/>
        <v>0.94066934690971293</v>
      </c>
      <c r="AD250" s="28">
        <f t="shared" ca="1" si="151"/>
        <v>0.93172355981698485</v>
      </c>
      <c r="AE250" s="28">
        <f ca="1">IF(Riskregister!$E$8="",0,COUNTIF(BI$4:BI$53,"&lt;"&amp;AC250)*IF(AD250&lt;0.5,Riskregister!$K$8+(Riskregister!$L$8-Riskregister!$K$8)*SQRT(AD250/2),Riskregister!$L$8-(Riskregister!$L$8-Riskregister!$K$8)*SQRT((1-AD250)/2)))</f>
        <v>0</v>
      </c>
      <c r="AF250" s="28">
        <f t="shared" ca="1" si="152"/>
        <v>0.83600839053365872</v>
      </c>
      <c r="AG250" s="28">
        <f t="shared" ca="1" si="152"/>
        <v>0.71872681492700818</v>
      </c>
      <c r="AH250" s="28">
        <f>IF(Riskregister!$E$9="",0,COUNTIF(BJ$4:BJ$53,"&lt;"&amp;AF250)*IF(AG250&lt;0.5,Riskregister!$K$9+(Riskregister!$L$9-Riskregister!$K$9)*SQRT(AG250/2),Riskregister!$L$9-(Riskregister!$L$9-Riskregister!$K$9)*SQRT((1-AG250)/2)))</f>
        <v>0</v>
      </c>
      <c r="AI250" s="28">
        <f t="shared" ca="1" si="153"/>
        <v>0.97219094529301675</v>
      </c>
      <c r="AJ250" s="28">
        <f t="shared" ca="1" si="153"/>
        <v>0.12887439173163828</v>
      </c>
      <c r="AK250" s="28">
        <f>IF(Riskregister!$E$10="",0,COUNTIF(BK$4:BK$53,"&lt;"&amp;AI250)*IF(AJ250&lt;0.5,Riskregister!$K$10+(Riskregister!$L$10-Riskregister!$K$10)*SQRT(AJ250/2),Riskregister!$L$10-(Riskregister!$L$10-Riskregister!$K$10)*SQRT((1-AJ250)/2)))</f>
        <v>0</v>
      </c>
      <c r="AL250" s="28">
        <f t="shared" ca="1" si="154"/>
        <v>2.7662180943280656E-2</v>
      </c>
      <c r="AM250" s="28">
        <f t="shared" ca="1" si="154"/>
        <v>0.22854007342780169</v>
      </c>
      <c r="AN250" s="28">
        <f>IF(Riskregister!$E$11="",0,COUNTIF(BL$4:BL$53,"&lt;"&amp;AL250)*IF(AM250&lt;0.5,Riskregister!$K$11+(Riskregister!$L$11-Riskregister!$K$11)*SQRT(AM250/2),Riskregister!$L$11-(Riskregister!$L$11-Riskregister!$K$11)*SQRT((1-AM250)/2)))</f>
        <v>0</v>
      </c>
      <c r="AO250" s="28">
        <f t="shared" ca="1" si="155"/>
        <v>0.22622721551057412</v>
      </c>
      <c r="AP250" s="28">
        <f t="shared" ca="1" si="155"/>
        <v>0.83724269386131844</v>
      </c>
      <c r="AQ250" s="28">
        <f>IF(Riskregister!$E$12="",0,COUNTIF(BM$4:BM$53,"&lt;"&amp;AO250)*IF(AP250&lt;0.5,Riskregister!$K$12+(Riskregister!$L$12-Riskregister!$K$12)*SQRT(AP250/2),Riskregister!$L$12-(Riskregister!$L$12-Riskregister!$K$12)*SQRT((1-AP250)/2)))</f>
        <v>0</v>
      </c>
      <c r="AR250" s="28">
        <f t="shared" ca="1" si="156"/>
        <v>0.12530632645986972</v>
      </c>
      <c r="AS250" s="28">
        <f t="shared" ca="1" si="156"/>
        <v>0.42419786622589728</v>
      </c>
      <c r="AT250" s="28">
        <f>IF(Riskregister!$E$13="",0,COUNTIF(BN$4:BN$53,"&lt;"&amp;AR250)*IF(AS250&lt;0.5,Riskregister!$K$13+(Riskregister!$L$13-Riskregister!$K$13)*SQRT(AS250/2),Riskregister!$L$13-(Riskregister!$L$13-Riskregister!$K$13)*SQRT((1-AS250)/2)))</f>
        <v>0</v>
      </c>
      <c r="AU250" s="28">
        <f t="shared" ca="1" si="157"/>
        <v>1.6517251614028838E-2</v>
      </c>
      <c r="AV250" s="28">
        <f t="shared" ca="1" si="157"/>
        <v>2.7602851267755524E-2</v>
      </c>
      <c r="AW250" s="28">
        <f>IF(Riskregister!$E$14="",0,COUNTIF(BO$4:BO$53,"&lt;"&amp;AU250)*IF(AV250&lt;0.5,Riskregister!$K$14+(Riskregister!$L$14-Riskregister!$K$14)*SQRT(AV250/2),Riskregister!$L$14-(Riskregister!$L$14-Riskregister!$K$14)*SQRT((1-AV250)/2)))</f>
        <v>0</v>
      </c>
      <c r="AX250" s="28">
        <f t="shared" ca="1" si="158"/>
        <v>0.63510705538728107</v>
      </c>
      <c r="AY250" s="28">
        <f t="shared" ca="1" si="158"/>
        <v>0.61289687468137</v>
      </c>
      <c r="AZ250" s="28">
        <f>IF(Riskregister!$E$15="",0,COUNTIF(BP$4:BP$53,"&lt;"&amp;AX250)*IF(AY250&lt;0.5,Riskregister!$K$15+(Riskregister!$L$15-Riskregister!$K$15)*SQRT(AY250/2),Riskregister!$L$15-(Riskregister!$L$15-Riskregister!$K$15)*SQRT((1-AY250)/2)))</f>
        <v>0</v>
      </c>
      <c r="BA250" s="28">
        <f t="shared" ca="1" si="159"/>
        <v>9.3178652846085841E-2</v>
      </c>
      <c r="BB250" s="28">
        <f t="shared" ca="1" si="159"/>
        <v>0.50363207730030479</v>
      </c>
      <c r="BC250" s="28">
        <f>IF(Riskregister!$E$16="",0,COUNTIF(BQ$4:BQ$53,"&lt;"&amp;BA250)*IF(BB250&lt;0.5,Riskregister!$K$16+(Riskregister!$L$16-Riskregister!$K$16)*SQRT(BB250/2),Riskregister!$L$16-(Riskregister!$L$16-Riskregister!$K$16)*SQRT((1-BB250)/2)))</f>
        <v>0</v>
      </c>
      <c r="BD250" s="28">
        <f t="shared" ca="1" si="123"/>
        <v>1099311.7337517177</v>
      </c>
    </row>
    <row r="251" spans="20:56" x14ac:dyDescent="0.35">
      <c r="T251" s="28">
        <f t="shared" ca="1" si="148"/>
        <v>0.35652705150061792</v>
      </c>
      <c r="U251" s="28">
        <f t="shared" ca="1" si="148"/>
        <v>0.57892583769867034</v>
      </c>
      <c r="V251" s="28">
        <f ca="1">IF(Riskregister!$E$5="",0,COUNTIF(BF$4:BF$53,"&lt;"&amp;T251)*IF(U251&lt;0.5,Riskregister!$K$5+(Riskregister!$L$5-Riskregister!$K$5)*SQRT(U251/2),Riskregister!$L$5-(Riskregister!$L$5-Riskregister!$K$5)*SQRT((1-U251)/2)))</f>
        <v>0</v>
      </c>
      <c r="W251" s="28">
        <f t="shared" ca="1" si="149"/>
        <v>0.75732999582934168</v>
      </c>
      <c r="X251" s="28">
        <f t="shared" ca="1" si="149"/>
        <v>0.21518007173880094</v>
      </c>
      <c r="Y251" s="28">
        <f ca="1">IF(Riskregister!$E$6="",0,COUNTIF(BG$4:BG$53,"&lt;"&amp;W251)*IF(X251&lt;0.5,Riskregister!$K$6+(Riskregister!$L$6-Riskregister!$K$6)*SQRT(X251/2),Riskregister!$L$6-(Riskregister!$L$6-Riskregister!$K$6)*SQRT((1-X251)/2)))</f>
        <v>790416.56160448061</v>
      </c>
      <c r="Z251" s="28">
        <f t="shared" ca="1" si="150"/>
        <v>0.3233107419480663</v>
      </c>
      <c r="AA251" s="28">
        <f t="shared" ca="1" si="150"/>
        <v>0.44456248310213464</v>
      </c>
      <c r="AB251" s="28">
        <f ca="1">IF(Riskregister!$E$7="",0,COUNTIF(BH$4:BH$53,"&lt;"&amp;Z251)*IF(AA251&lt;0.5,Riskregister!$K$7+(Riskregister!$L$7-Riskregister!$K$7)*SQRT(AA251/2),Riskregister!$L$7-(Riskregister!$L$7-Riskregister!$K$7)*SQRT((1-AA251)/2)))</f>
        <v>0</v>
      </c>
      <c r="AC251" s="28">
        <f t="shared" ca="1" si="151"/>
        <v>0.51320274635167529</v>
      </c>
      <c r="AD251" s="28">
        <f t="shared" ca="1" si="151"/>
        <v>0.9519108739879516</v>
      </c>
      <c r="AE251" s="28">
        <f ca="1">IF(Riskregister!$E$8="",0,COUNTIF(BI$4:BI$53,"&lt;"&amp;AC251)*IF(AD251&lt;0.5,Riskregister!$K$8+(Riskregister!$L$8-Riskregister!$K$8)*SQRT(AD251/2),Riskregister!$L$8-(Riskregister!$L$8-Riskregister!$K$8)*SQRT((1-AD251)/2)))</f>
        <v>0</v>
      </c>
      <c r="AF251" s="28">
        <f t="shared" ca="1" si="152"/>
        <v>0.33311879950788215</v>
      </c>
      <c r="AG251" s="28">
        <f t="shared" ca="1" si="152"/>
        <v>0.33573668807399704</v>
      </c>
      <c r="AH251" s="28">
        <f>IF(Riskregister!$E$9="",0,COUNTIF(BJ$4:BJ$53,"&lt;"&amp;AF251)*IF(AG251&lt;0.5,Riskregister!$K$9+(Riskregister!$L$9-Riskregister!$K$9)*SQRT(AG251/2),Riskregister!$L$9-(Riskregister!$L$9-Riskregister!$K$9)*SQRT((1-AG251)/2)))</f>
        <v>0</v>
      </c>
      <c r="AI251" s="28">
        <f t="shared" ca="1" si="153"/>
        <v>0.15057887989657937</v>
      </c>
      <c r="AJ251" s="28">
        <f t="shared" ca="1" si="153"/>
        <v>7.8343152484531831E-2</v>
      </c>
      <c r="AK251" s="28">
        <f>IF(Riskregister!$E$10="",0,COUNTIF(BK$4:BK$53,"&lt;"&amp;AI251)*IF(AJ251&lt;0.5,Riskregister!$K$10+(Riskregister!$L$10-Riskregister!$K$10)*SQRT(AJ251/2),Riskregister!$L$10-(Riskregister!$L$10-Riskregister!$K$10)*SQRT((1-AJ251)/2)))</f>
        <v>0</v>
      </c>
      <c r="AL251" s="28">
        <f t="shared" ca="1" si="154"/>
        <v>0.80653336202598913</v>
      </c>
      <c r="AM251" s="28">
        <f t="shared" ca="1" si="154"/>
        <v>0.21287518889920454</v>
      </c>
      <c r="AN251" s="28">
        <f>IF(Riskregister!$E$11="",0,COUNTIF(BL$4:BL$53,"&lt;"&amp;AL251)*IF(AM251&lt;0.5,Riskregister!$K$11+(Riskregister!$L$11-Riskregister!$K$11)*SQRT(AM251/2),Riskregister!$L$11-(Riskregister!$L$11-Riskregister!$K$11)*SQRT((1-AM251)/2)))</f>
        <v>0</v>
      </c>
      <c r="AO251" s="28">
        <f t="shared" ca="1" si="155"/>
        <v>0.64018658204048029</v>
      </c>
      <c r="AP251" s="28">
        <f t="shared" ca="1" si="155"/>
        <v>0.93597509731761808</v>
      </c>
      <c r="AQ251" s="28">
        <f>IF(Riskregister!$E$12="",0,COUNTIF(BM$4:BM$53,"&lt;"&amp;AO251)*IF(AP251&lt;0.5,Riskregister!$K$12+(Riskregister!$L$12-Riskregister!$K$12)*SQRT(AP251/2),Riskregister!$L$12-(Riskregister!$L$12-Riskregister!$K$12)*SQRT((1-AP251)/2)))</f>
        <v>0</v>
      </c>
      <c r="AR251" s="28">
        <f t="shared" ca="1" si="156"/>
        <v>0.82447690953416697</v>
      </c>
      <c r="AS251" s="28">
        <f t="shared" ca="1" si="156"/>
        <v>0.93864985059339423</v>
      </c>
      <c r="AT251" s="28">
        <f>IF(Riskregister!$E$13="",0,COUNTIF(BN$4:BN$53,"&lt;"&amp;AR251)*IF(AS251&lt;0.5,Riskregister!$K$13+(Riskregister!$L$13-Riskregister!$K$13)*SQRT(AS251/2),Riskregister!$L$13-(Riskregister!$L$13-Riskregister!$K$13)*SQRT((1-AS251)/2)))</f>
        <v>0</v>
      </c>
      <c r="AU251" s="28">
        <f t="shared" ca="1" si="157"/>
        <v>4.8273176548091268E-2</v>
      </c>
      <c r="AV251" s="28">
        <f t="shared" ca="1" si="157"/>
        <v>0.12571311683180431</v>
      </c>
      <c r="AW251" s="28">
        <f>IF(Riskregister!$E$14="",0,COUNTIF(BO$4:BO$53,"&lt;"&amp;AU251)*IF(AV251&lt;0.5,Riskregister!$K$14+(Riskregister!$L$14-Riskregister!$K$14)*SQRT(AV251/2),Riskregister!$L$14-(Riskregister!$L$14-Riskregister!$K$14)*SQRT((1-AV251)/2)))</f>
        <v>0</v>
      </c>
      <c r="AX251" s="28">
        <f t="shared" ca="1" si="158"/>
        <v>0.55250434517499258</v>
      </c>
      <c r="AY251" s="28">
        <f t="shared" ca="1" si="158"/>
        <v>0.31000984016637456</v>
      </c>
      <c r="AZ251" s="28">
        <f>IF(Riskregister!$E$15="",0,COUNTIF(BP$4:BP$53,"&lt;"&amp;AX251)*IF(AY251&lt;0.5,Riskregister!$K$15+(Riskregister!$L$15-Riskregister!$K$15)*SQRT(AY251/2),Riskregister!$L$15-(Riskregister!$L$15-Riskregister!$K$15)*SQRT((1-AY251)/2)))</f>
        <v>0</v>
      </c>
      <c r="BA251" s="28">
        <f t="shared" ca="1" si="159"/>
        <v>0.67033307297971279</v>
      </c>
      <c r="BB251" s="28">
        <f t="shared" ca="1" si="159"/>
        <v>0.76753451273279849</v>
      </c>
      <c r="BC251" s="28">
        <f>IF(Riskregister!$E$16="",0,COUNTIF(BQ$4:BQ$53,"&lt;"&amp;BA251)*IF(BB251&lt;0.5,Riskregister!$K$16+(Riskregister!$L$16-Riskregister!$K$16)*SQRT(BB251/2),Riskregister!$L$16-(Riskregister!$L$16-Riskregister!$K$16)*SQRT((1-BB251)/2)))</f>
        <v>0</v>
      </c>
      <c r="BD251" s="28">
        <f t="shared" ca="1" si="123"/>
        <v>790416.56160448061</v>
      </c>
    </row>
    <row r="252" spans="20:56" x14ac:dyDescent="0.35">
      <c r="T252" s="28">
        <f t="shared" ca="1" si="148"/>
        <v>0.25542332818041102</v>
      </c>
      <c r="U252" s="28">
        <f t="shared" ca="1" si="148"/>
        <v>0.8504826408844699</v>
      </c>
      <c r="V252" s="28">
        <f ca="1">IF(Riskregister!$E$5="",0,COUNTIF(BF$4:BF$53,"&lt;"&amp;T252)*IF(U252&lt;0.5,Riskregister!$K$5+(Riskregister!$L$5-Riskregister!$K$5)*SQRT(U252/2),Riskregister!$L$5-(Riskregister!$L$5-Riskregister!$K$5)*SQRT((1-U252)/2)))</f>
        <v>0</v>
      </c>
      <c r="W252" s="28">
        <f t="shared" ca="1" si="149"/>
        <v>0.72104709301487901</v>
      </c>
      <c r="X252" s="28">
        <f t="shared" ca="1" si="149"/>
        <v>0.6571551252583433</v>
      </c>
      <c r="Y252" s="28">
        <f ca="1">IF(Riskregister!$E$6="",0,COUNTIF(BG$4:BG$53,"&lt;"&amp;W252)*IF(X252&lt;0.5,Riskregister!$K$6+(Riskregister!$L$6-Riskregister!$K$6)*SQRT(X252/2),Riskregister!$L$6-(Riskregister!$L$6-Riskregister!$K$6)*SQRT((1-X252)/2)))</f>
        <v>1254742.5296707964</v>
      </c>
      <c r="Z252" s="28">
        <f t="shared" ca="1" si="150"/>
        <v>0.60686816194547488</v>
      </c>
      <c r="AA252" s="28">
        <f t="shared" ca="1" si="150"/>
        <v>6.2425754004939105E-2</v>
      </c>
      <c r="AB252" s="28">
        <f ca="1">IF(Riskregister!$E$7="",0,COUNTIF(BH$4:BH$53,"&lt;"&amp;Z252)*IF(AA252&lt;0.5,Riskregister!$K$7+(Riskregister!$L$7-Riskregister!$K$7)*SQRT(AA252/2),Riskregister!$L$7-(Riskregister!$L$7-Riskregister!$K$7)*SQRT((1-AA252)/2)))</f>
        <v>0</v>
      </c>
      <c r="AC252" s="28">
        <f t="shared" ca="1" si="151"/>
        <v>0.80348067019545544</v>
      </c>
      <c r="AD252" s="28">
        <f t="shared" ca="1" si="151"/>
        <v>0.40669543194961011</v>
      </c>
      <c r="AE252" s="28">
        <f ca="1">IF(Riskregister!$E$8="",0,COUNTIF(BI$4:BI$53,"&lt;"&amp;AC252)*IF(AD252&lt;0.5,Riskregister!$K$8+(Riskregister!$L$8-Riskregister!$K$8)*SQRT(AD252/2),Riskregister!$L$8-(Riskregister!$L$8-Riskregister!$K$8)*SQRT((1-AD252)/2)))</f>
        <v>0</v>
      </c>
      <c r="AF252" s="28">
        <f t="shared" ca="1" si="152"/>
        <v>0.30613004410890132</v>
      </c>
      <c r="AG252" s="28">
        <f t="shared" ca="1" si="152"/>
        <v>0.41756399366410935</v>
      </c>
      <c r="AH252" s="28">
        <f>IF(Riskregister!$E$9="",0,COUNTIF(BJ$4:BJ$53,"&lt;"&amp;AF252)*IF(AG252&lt;0.5,Riskregister!$K$9+(Riskregister!$L$9-Riskregister!$K$9)*SQRT(AG252/2),Riskregister!$L$9-(Riskregister!$L$9-Riskregister!$K$9)*SQRT((1-AG252)/2)))</f>
        <v>0</v>
      </c>
      <c r="AI252" s="28">
        <f t="shared" ca="1" si="153"/>
        <v>0.97811105339514914</v>
      </c>
      <c r="AJ252" s="28">
        <f t="shared" ca="1" si="153"/>
        <v>0.43241835627691838</v>
      </c>
      <c r="AK252" s="28">
        <f>IF(Riskregister!$E$10="",0,COUNTIF(BK$4:BK$53,"&lt;"&amp;AI252)*IF(AJ252&lt;0.5,Riskregister!$K$10+(Riskregister!$L$10-Riskregister!$K$10)*SQRT(AJ252/2),Riskregister!$L$10-(Riskregister!$L$10-Riskregister!$K$10)*SQRT((1-AJ252)/2)))</f>
        <v>0</v>
      </c>
      <c r="AL252" s="28">
        <f t="shared" ca="1" si="154"/>
        <v>0.5322620075373411</v>
      </c>
      <c r="AM252" s="28">
        <f t="shared" ca="1" si="154"/>
        <v>0.19875430409180805</v>
      </c>
      <c r="AN252" s="28">
        <f>IF(Riskregister!$E$11="",0,COUNTIF(BL$4:BL$53,"&lt;"&amp;AL252)*IF(AM252&lt;0.5,Riskregister!$K$11+(Riskregister!$L$11-Riskregister!$K$11)*SQRT(AM252/2),Riskregister!$L$11-(Riskregister!$L$11-Riskregister!$K$11)*SQRT((1-AM252)/2)))</f>
        <v>0</v>
      </c>
      <c r="AO252" s="28">
        <f t="shared" ca="1" si="155"/>
        <v>0.90252111820042547</v>
      </c>
      <c r="AP252" s="28">
        <f t="shared" ca="1" si="155"/>
        <v>0.2457621565232565</v>
      </c>
      <c r="AQ252" s="28">
        <f>IF(Riskregister!$E$12="",0,COUNTIF(BM$4:BM$53,"&lt;"&amp;AO252)*IF(AP252&lt;0.5,Riskregister!$K$12+(Riskregister!$L$12-Riskregister!$K$12)*SQRT(AP252/2),Riskregister!$L$12-(Riskregister!$L$12-Riskregister!$K$12)*SQRT((1-AP252)/2)))</f>
        <v>0</v>
      </c>
      <c r="AR252" s="28">
        <f t="shared" ca="1" si="156"/>
        <v>0.5615330894867504</v>
      </c>
      <c r="AS252" s="28">
        <f t="shared" ca="1" si="156"/>
        <v>0.66569719196088828</v>
      </c>
      <c r="AT252" s="28">
        <f>IF(Riskregister!$E$13="",0,COUNTIF(BN$4:BN$53,"&lt;"&amp;AR252)*IF(AS252&lt;0.5,Riskregister!$K$13+(Riskregister!$L$13-Riskregister!$K$13)*SQRT(AS252/2),Riskregister!$L$13-(Riskregister!$L$13-Riskregister!$K$13)*SQRT((1-AS252)/2)))</f>
        <v>0</v>
      </c>
      <c r="AU252" s="28">
        <f t="shared" ca="1" si="157"/>
        <v>0.34813714252051975</v>
      </c>
      <c r="AV252" s="28">
        <f t="shared" ca="1" si="157"/>
        <v>0.32469503499968222</v>
      </c>
      <c r="AW252" s="28">
        <f>IF(Riskregister!$E$14="",0,COUNTIF(BO$4:BO$53,"&lt;"&amp;AU252)*IF(AV252&lt;0.5,Riskregister!$K$14+(Riskregister!$L$14-Riskregister!$K$14)*SQRT(AV252/2),Riskregister!$L$14-(Riskregister!$L$14-Riskregister!$K$14)*SQRT((1-AV252)/2)))</f>
        <v>0</v>
      </c>
      <c r="AX252" s="28">
        <f t="shared" ca="1" si="158"/>
        <v>1.984994167519416E-2</v>
      </c>
      <c r="AY252" s="28">
        <f t="shared" ca="1" si="158"/>
        <v>0.88193539990220515</v>
      </c>
      <c r="AZ252" s="28">
        <f>IF(Riskregister!$E$15="",0,COUNTIF(BP$4:BP$53,"&lt;"&amp;AX252)*IF(AY252&lt;0.5,Riskregister!$K$15+(Riskregister!$L$15-Riskregister!$K$15)*SQRT(AY252/2),Riskregister!$L$15-(Riskregister!$L$15-Riskregister!$K$15)*SQRT((1-AY252)/2)))</f>
        <v>0</v>
      </c>
      <c r="BA252" s="28">
        <f t="shared" ca="1" si="159"/>
        <v>5.3634784026255433E-2</v>
      </c>
      <c r="BB252" s="28">
        <f t="shared" ca="1" si="159"/>
        <v>0.43596176650001928</v>
      </c>
      <c r="BC252" s="28">
        <f>IF(Riskregister!$E$16="",0,COUNTIF(BQ$4:BQ$53,"&lt;"&amp;BA252)*IF(BB252&lt;0.5,Riskregister!$K$16+(Riskregister!$L$16-Riskregister!$K$16)*SQRT(BB252/2),Riskregister!$L$16-(Riskregister!$L$16-Riskregister!$K$16)*SQRT((1-BB252)/2)))</f>
        <v>0</v>
      </c>
      <c r="BD252" s="28">
        <f t="shared" ca="1" si="123"/>
        <v>1254742.5296707964</v>
      </c>
    </row>
    <row r="253" spans="20:56" x14ac:dyDescent="0.35">
      <c r="T253" s="28">
        <f t="shared" ca="1" si="148"/>
        <v>0.60490354843502214</v>
      </c>
      <c r="U253" s="28">
        <f t="shared" ca="1" si="148"/>
        <v>0.25572338640135128</v>
      </c>
      <c r="V253" s="28">
        <f ca="1">IF(Riskregister!$E$5="",0,COUNTIF(BF$4:BF$53,"&lt;"&amp;T253)*IF(U253&lt;0.5,Riskregister!$K$5+(Riskregister!$L$5-Riskregister!$K$5)*SQRT(U253/2),Riskregister!$L$5-(Riskregister!$L$5-Riskregister!$K$5)*SQRT((1-U253)/2)))</f>
        <v>0</v>
      </c>
      <c r="W253" s="28">
        <f t="shared" ca="1" si="149"/>
        <v>4.4950872968799072E-2</v>
      </c>
      <c r="X253" s="28">
        <f t="shared" ca="1" si="149"/>
        <v>0.6955648506063361</v>
      </c>
      <c r="Y253" s="28">
        <f ca="1">IF(Riskregister!$E$6="",0,COUNTIF(BG$4:BG$53,"&lt;"&amp;W253)*IF(X253&lt;0.5,Riskregister!$K$6+(Riskregister!$L$6-Riskregister!$K$6)*SQRT(X253/2),Riskregister!$L$6-(Riskregister!$L$6-Riskregister!$K$6)*SQRT((1-X253)/2)))</f>
        <v>0</v>
      </c>
      <c r="Z253" s="28">
        <f t="shared" ca="1" si="150"/>
        <v>0.11786216630048552</v>
      </c>
      <c r="AA253" s="28">
        <f t="shared" ca="1" si="150"/>
        <v>0.94978765496538087</v>
      </c>
      <c r="AB253" s="28">
        <f ca="1">IF(Riskregister!$E$7="",0,COUNTIF(BH$4:BH$53,"&lt;"&amp;Z253)*IF(AA253&lt;0.5,Riskregister!$K$7+(Riskregister!$L$7-Riskregister!$K$7)*SQRT(AA253/2),Riskregister!$L$7-(Riskregister!$L$7-Riskregister!$K$7)*SQRT((1-AA253)/2)))</f>
        <v>0</v>
      </c>
      <c r="AC253" s="28">
        <f t="shared" ca="1" si="151"/>
        <v>0.19032222379156261</v>
      </c>
      <c r="AD253" s="28">
        <f t="shared" ca="1" si="151"/>
        <v>0.89730370230101442</v>
      </c>
      <c r="AE253" s="28">
        <f ca="1">IF(Riskregister!$E$8="",0,COUNTIF(BI$4:BI$53,"&lt;"&amp;AC253)*IF(AD253&lt;0.5,Riskregister!$K$8+(Riskregister!$L$8-Riskregister!$K$8)*SQRT(AD253/2),Riskregister!$L$8-(Riskregister!$L$8-Riskregister!$K$8)*SQRT((1-AD253)/2)))</f>
        <v>0</v>
      </c>
      <c r="AF253" s="28">
        <f t="shared" ca="1" si="152"/>
        <v>3.1665461055220168E-2</v>
      </c>
      <c r="AG253" s="28">
        <f t="shared" ca="1" si="152"/>
        <v>0.66281910015431722</v>
      </c>
      <c r="AH253" s="28">
        <f>IF(Riskregister!$E$9="",0,COUNTIF(BJ$4:BJ$53,"&lt;"&amp;AF253)*IF(AG253&lt;0.5,Riskregister!$K$9+(Riskregister!$L$9-Riskregister!$K$9)*SQRT(AG253/2),Riskregister!$L$9-(Riskregister!$L$9-Riskregister!$K$9)*SQRT((1-AG253)/2)))</f>
        <v>0</v>
      </c>
      <c r="AI253" s="28">
        <f t="shared" ca="1" si="153"/>
        <v>0.84369006096653132</v>
      </c>
      <c r="AJ253" s="28">
        <f t="shared" ca="1" si="153"/>
        <v>0.57827785338738025</v>
      </c>
      <c r="AK253" s="28">
        <f>IF(Riskregister!$E$10="",0,COUNTIF(BK$4:BK$53,"&lt;"&amp;AI253)*IF(AJ253&lt;0.5,Riskregister!$K$10+(Riskregister!$L$10-Riskregister!$K$10)*SQRT(AJ253/2),Riskregister!$L$10-(Riskregister!$L$10-Riskregister!$K$10)*SQRT((1-AJ253)/2)))</f>
        <v>0</v>
      </c>
      <c r="AL253" s="28">
        <f t="shared" ca="1" si="154"/>
        <v>0.23482736888202349</v>
      </c>
      <c r="AM253" s="28">
        <f t="shared" ca="1" si="154"/>
        <v>0.61163110122547182</v>
      </c>
      <c r="AN253" s="28">
        <f>IF(Riskregister!$E$11="",0,COUNTIF(BL$4:BL$53,"&lt;"&amp;AL253)*IF(AM253&lt;0.5,Riskregister!$K$11+(Riskregister!$L$11-Riskregister!$K$11)*SQRT(AM253/2),Riskregister!$L$11-(Riskregister!$L$11-Riskregister!$K$11)*SQRT((1-AM253)/2)))</f>
        <v>0</v>
      </c>
      <c r="AO253" s="28">
        <f t="shared" ca="1" si="155"/>
        <v>0.67006490026738319</v>
      </c>
      <c r="AP253" s="28">
        <f t="shared" ca="1" si="155"/>
        <v>0.27648962605109606</v>
      </c>
      <c r="AQ253" s="28">
        <f>IF(Riskregister!$E$12="",0,COUNTIF(BM$4:BM$53,"&lt;"&amp;AO253)*IF(AP253&lt;0.5,Riskregister!$K$12+(Riskregister!$L$12-Riskregister!$K$12)*SQRT(AP253/2),Riskregister!$L$12-(Riskregister!$L$12-Riskregister!$K$12)*SQRT((1-AP253)/2)))</f>
        <v>0</v>
      </c>
      <c r="AR253" s="28">
        <f t="shared" ca="1" si="156"/>
        <v>0.39832325388269418</v>
      </c>
      <c r="AS253" s="28">
        <f t="shared" ca="1" si="156"/>
        <v>0.98849241155760814</v>
      </c>
      <c r="AT253" s="28">
        <f>IF(Riskregister!$E$13="",0,COUNTIF(BN$4:BN$53,"&lt;"&amp;AR253)*IF(AS253&lt;0.5,Riskregister!$K$13+(Riskregister!$L$13-Riskregister!$K$13)*SQRT(AS253/2),Riskregister!$L$13-(Riskregister!$L$13-Riskregister!$K$13)*SQRT((1-AS253)/2)))</f>
        <v>0</v>
      </c>
      <c r="AU253" s="28">
        <f t="shared" ca="1" si="157"/>
        <v>0.62692995132768359</v>
      </c>
      <c r="AV253" s="28">
        <f t="shared" ca="1" si="157"/>
        <v>0.46322792931443846</v>
      </c>
      <c r="AW253" s="28">
        <f>IF(Riskregister!$E$14="",0,COUNTIF(BO$4:BO$53,"&lt;"&amp;AU253)*IF(AV253&lt;0.5,Riskregister!$K$14+(Riskregister!$L$14-Riskregister!$K$14)*SQRT(AV253/2),Riskregister!$L$14-(Riskregister!$L$14-Riskregister!$K$14)*SQRT((1-AV253)/2)))</f>
        <v>0</v>
      </c>
      <c r="AX253" s="28">
        <f t="shared" ca="1" si="158"/>
        <v>0.26426742501376366</v>
      </c>
      <c r="AY253" s="28">
        <f t="shared" ca="1" si="158"/>
        <v>0.15058681098471749</v>
      </c>
      <c r="AZ253" s="28">
        <f>IF(Riskregister!$E$15="",0,COUNTIF(BP$4:BP$53,"&lt;"&amp;AX253)*IF(AY253&lt;0.5,Riskregister!$K$15+(Riskregister!$L$15-Riskregister!$K$15)*SQRT(AY253/2),Riskregister!$L$15-(Riskregister!$L$15-Riskregister!$K$15)*SQRT((1-AY253)/2)))</f>
        <v>0</v>
      </c>
      <c r="BA253" s="28">
        <f t="shared" ca="1" si="159"/>
        <v>0.61790031276368185</v>
      </c>
      <c r="BB253" s="28">
        <f t="shared" ca="1" si="159"/>
        <v>0.21623495051011854</v>
      </c>
      <c r="BC253" s="28">
        <f>IF(Riskregister!$E$16="",0,COUNTIF(BQ$4:BQ$53,"&lt;"&amp;BA253)*IF(BB253&lt;0.5,Riskregister!$K$16+(Riskregister!$L$16-Riskregister!$K$16)*SQRT(BB253/2),Riskregister!$L$16-(Riskregister!$L$16-Riskregister!$K$16)*SQRT((1-BB253)/2)))</f>
        <v>0</v>
      </c>
      <c r="BD253" s="28">
        <f t="shared" ca="1" si="123"/>
        <v>0</v>
      </c>
    </row>
    <row r="254" spans="20:56" x14ac:dyDescent="0.35">
      <c r="T254" s="28">
        <f t="shared" ca="1" si="148"/>
        <v>0.56082100739325291</v>
      </c>
      <c r="U254" s="28">
        <f t="shared" ca="1" si="148"/>
        <v>0.65502606048560186</v>
      </c>
      <c r="V254" s="28">
        <f ca="1">IF(Riskregister!$E$5="",0,COUNTIF(BF$4:BF$53,"&lt;"&amp;T254)*IF(U254&lt;0.5,Riskregister!$K$5+(Riskregister!$L$5-Riskregister!$K$5)*SQRT(U254/2),Riskregister!$L$5-(Riskregister!$L$5-Riskregister!$K$5)*SQRT((1-U254)/2)))</f>
        <v>0</v>
      </c>
      <c r="W254" s="28">
        <f t="shared" ca="1" si="149"/>
        <v>0.66919934654282653</v>
      </c>
      <c r="X254" s="28">
        <f t="shared" ca="1" si="149"/>
        <v>0.55609690624796881</v>
      </c>
      <c r="Y254" s="28">
        <f ca="1">IF(Riskregister!$E$6="",0,COUNTIF(BG$4:BG$53,"&lt;"&amp;W254)*IF(X254&lt;0.5,Riskregister!$K$6+(Riskregister!$L$6-Riskregister!$K$6)*SQRT(X254/2),Riskregister!$L$6-(Riskregister!$L$6-Riskregister!$K$6)*SQRT((1-X254)/2)))</f>
        <v>1151988.7902401935</v>
      </c>
      <c r="Z254" s="28">
        <f t="shared" ca="1" si="150"/>
        <v>0.83483681558776601</v>
      </c>
      <c r="AA254" s="28">
        <f t="shared" ca="1" si="150"/>
        <v>0.72604419024341316</v>
      </c>
      <c r="AB254" s="28">
        <f ca="1">IF(Riskregister!$E$7="",0,COUNTIF(BH$4:BH$53,"&lt;"&amp;Z254)*IF(AA254&lt;0.5,Riskregister!$K$7+(Riskregister!$L$7-Riskregister!$K$7)*SQRT(AA254/2),Riskregister!$L$7-(Riskregister!$L$7-Riskregister!$K$7)*SQRT((1-AA254)/2)))</f>
        <v>270463.15833867592</v>
      </c>
      <c r="AC254" s="28">
        <f t="shared" ca="1" si="151"/>
        <v>0.638650465919127</v>
      </c>
      <c r="AD254" s="28">
        <f t="shared" ca="1" si="151"/>
        <v>0.23168909587863484</v>
      </c>
      <c r="AE254" s="28">
        <f ca="1">IF(Riskregister!$E$8="",0,COUNTIF(BI$4:BI$53,"&lt;"&amp;AC254)*IF(AD254&lt;0.5,Riskregister!$K$8+(Riskregister!$L$8-Riskregister!$K$8)*SQRT(AD254/2),Riskregister!$L$8-(Riskregister!$L$8-Riskregister!$K$8)*SQRT((1-AD254)/2)))</f>
        <v>0</v>
      </c>
      <c r="AF254" s="28">
        <f t="shared" ca="1" si="152"/>
        <v>0.26697276857819152</v>
      </c>
      <c r="AG254" s="28">
        <f t="shared" ca="1" si="152"/>
        <v>0.23596677408364108</v>
      </c>
      <c r="AH254" s="28">
        <f>IF(Riskregister!$E$9="",0,COUNTIF(BJ$4:BJ$53,"&lt;"&amp;AF254)*IF(AG254&lt;0.5,Riskregister!$K$9+(Riskregister!$L$9-Riskregister!$K$9)*SQRT(AG254/2),Riskregister!$L$9-(Riskregister!$L$9-Riskregister!$K$9)*SQRT((1-AG254)/2)))</f>
        <v>0</v>
      </c>
      <c r="AI254" s="28">
        <f t="shared" ca="1" si="153"/>
        <v>0.9343339703851905</v>
      </c>
      <c r="AJ254" s="28">
        <f t="shared" ca="1" si="153"/>
        <v>0.2930669886582925</v>
      </c>
      <c r="AK254" s="28">
        <f>IF(Riskregister!$E$10="",0,COUNTIF(BK$4:BK$53,"&lt;"&amp;AI254)*IF(AJ254&lt;0.5,Riskregister!$K$10+(Riskregister!$L$10-Riskregister!$K$10)*SQRT(AJ254/2),Riskregister!$L$10-(Riskregister!$L$10-Riskregister!$K$10)*SQRT((1-AJ254)/2)))</f>
        <v>0</v>
      </c>
      <c r="AL254" s="28">
        <f t="shared" ca="1" si="154"/>
        <v>0.1876695878043918</v>
      </c>
      <c r="AM254" s="28">
        <f t="shared" ca="1" si="154"/>
        <v>0.66561186053161481</v>
      </c>
      <c r="AN254" s="28">
        <f>IF(Riskregister!$E$11="",0,COUNTIF(BL$4:BL$53,"&lt;"&amp;AL254)*IF(AM254&lt;0.5,Riskregister!$K$11+(Riskregister!$L$11-Riskregister!$K$11)*SQRT(AM254/2),Riskregister!$L$11-(Riskregister!$L$11-Riskregister!$K$11)*SQRT((1-AM254)/2)))</f>
        <v>0</v>
      </c>
      <c r="AO254" s="28">
        <f t="shared" ca="1" si="155"/>
        <v>0.87414224837472698</v>
      </c>
      <c r="AP254" s="28">
        <f t="shared" ca="1" si="155"/>
        <v>0.62880552346001972</v>
      </c>
      <c r="AQ254" s="28">
        <f>IF(Riskregister!$E$12="",0,COUNTIF(BM$4:BM$53,"&lt;"&amp;AO254)*IF(AP254&lt;0.5,Riskregister!$K$12+(Riskregister!$L$12-Riskregister!$K$12)*SQRT(AP254/2),Riskregister!$L$12-(Riskregister!$L$12-Riskregister!$K$12)*SQRT((1-AP254)/2)))</f>
        <v>0</v>
      </c>
      <c r="AR254" s="28">
        <f t="shared" ca="1" si="156"/>
        <v>0.72553882493358524</v>
      </c>
      <c r="AS254" s="28">
        <f t="shared" ca="1" si="156"/>
        <v>0.78621276339776447</v>
      </c>
      <c r="AT254" s="28">
        <f>IF(Riskregister!$E$13="",0,COUNTIF(BN$4:BN$53,"&lt;"&amp;AR254)*IF(AS254&lt;0.5,Riskregister!$K$13+(Riskregister!$L$13-Riskregister!$K$13)*SQRT(AS254/2),Riskregister!$L$13-(Riskregister!$L$13-Riskregister!$K$13)*SQRT((1-AS254)/2)))</f>
        <v>0</v>
      </c>
      <c r="AU254" s="28">
        <f t="shared" ca="1" si="157"/>
        <v>0.13228321357844519</v>
      </c>
      <c r="AV254" s="28">
        <f t="shared" ca="1" si="157"/>
        <v>0.31425050376481467</v>
      </c>
      <c r="AW254" s="28">
        <f>IF(Riskregister!$E$14="",0,COUNTIF(BO$4:BO$53,"&lt;"&amp;AU254)*IF(AV254&lt;0.5,Riskregister!$K$14+(Riskregister!$L$14-Riskregister!$K$14)*SQRT(AV254/2),Riskregister!$L$14-(Riskregister!$L$14-Riskregister!$K$14)*SQRT((1-AV254)/2)))</f>
        <v>0</v>
      </c>
      <c r="AX254" s="28">
        <f t="shared" ca="1" si="158"/>
        <v>0.24543689023051607</v>
      </c>
      <c r="AY254" s="28">
        <f t="shared" ca="1" si="158"/>
        <v>6.5585157116997195E-2</v>
      </c>
      <c r="AZ254" s="28">
        <f>IF(Riskregister!$E$15="",0,COUNTIF(BP$4:BP$53,"&lt;"&amp;AX254)*IF(AY254&lt;0.5,Riskregister!$K$15+(Riskregister!$L$15-Riskregister!$K$15)*SQRT(AY254/2),Riskregister!$L$15-(Riskregister!$L$15-Riskregister!$K$15)*SQRT((1-AY254)/2)))</f>
        <v>0</v>
      </c>
      <c r="BA254" s="28">
        <f t="shared" ca="1" si="159"/>
        <v>0.90343100172906965</v>
      </c>
      <c r="BB254" s="28">
        <f t="shared" ca="1" si="159"/>
        <v>0.85868655023250107</v>
      </c>
      <c r="BC254" s="28">
        <f>IF(Riskregister!$E$16="",0,COUNTIF(BQ$4:BQ$53,"&lt;"&amp;BA254)*IF(BB254&lt;0.5,Riskregister!$K$16+(Riskregister!$L$16-Riskregister!$K$16)*SQRT(BB254/2),Riskregister!$L$16-(Riskregister!$L$16-Riskregister!$K$16)*SQRT((1-BB254)/2)))</f>
        <v>0</v>
      </c>
      <c r="BD254" s="28">
        <f t="shared" ca="1" si="123"/>
        <v>1422451.9485788695</v>
      </c>
    </row>
    <row r="255" spans="20:56" x14ac:dyDescent="0.35">
      <c r="T255" s="28">
        <f t="shared" ca="1" si="148"/>
        <v>0.318517029575627</v>
      </c>
      <c r="U255" s="28">
        <f t="shared" ca="1" si="148"/>
        <v>0.96782472406290065</v>
      </c>
      <c r="V255" s="28">
        <f ca="1">IF(Riskregister!$E$5="",0,COUNTIF(BF$4:BF$53,"&lt;"&amp;T255)*IF(U255&lt;0.5,Riskregister!$K$5+(Riskregister!$L$5-Riskregister!$K$5)*SQRT(U255/2),Riskregister!$L$5-(Riskregister!$L$5-Riskregister!$K$5)*SQRT((1-U255)/2)))</f>
        <v>0</v>
      </c>
      <c r="W255" s="28">
        <f t="shared" ca="1" si="149"/>
        <v>0.8145441623765427</v>
      </c>
      <c r="X255" s="28">
        <f t="shared" ca="1" si="149"/>
        <v>0.5249959257751089</v>
      </c>
      <c r="Y255" s="28">
        <f ca="1">IF(Riskregister!$E$6="",0,COUNTIF(BG$4:BG$53,"&lt;"&amp;W255)*IF(X255&lt;0.5,Riskregister!$K$6+(Riskregister!$L$6-Riskregister!$K$6)*SQRT(X255/2),Riskregister!$L$6-(Riskregister!$L$6-Riskregister!$K$6)*SQRT((1-X255)/2)))</f>
        <v>1122784.7469153744</v>
      </c>
      <c r="Z255" s="28">
        <f t="shared" ca="1" si="150"/>
        <v>0.80520531115760685</v>
      </c>
      <c r="AA255" s="28">
        <f t="shared" ca="1" si="150"/>
        <v>0.60162091754752456</v>
      </c>
      <c r="AB255" s="28">
        <f ca="1">IF(Riskregister!$E$7="",0,COUNTIF(BH$4:BH$53,"&lt;"&amp;Z255)*IF(AA255&lt;0.5,Riskregister!$K$7+(Riskregister!$L$7-Riskregister!$K$7)*SQRT(AA255/2),Riskregister!$L$7-(Riskregister!$L$7-Riskregister!$K$7)*SQRT((1-AA255)/2)))</f>
        <v>243792.7056753939</v>
      </c>
      <c r="AC255" s="28">
        <f t="shared" ca="1" si="151"/>
        <v>0.13261610797390566</v>
      </c>
      <c r="AD255" s="28">
        <f t="shared" ca="1" si="151"/>
        <v>0.93545690216195254</v>
      </c>
      <c r="AE255" s="28">
        <f ca="1">IF(Riskregister!$E$8="",0,COUNTIF(BI$4:BI$53,"&lt;"&amp;AC255)*IF(AD255&lt;0.5,Riskregister!$K$8+(Riskregister!$L$8-Riskregister!$K$8)*SQRT(AD255/2),Riskregister!$L$8-(Riskregister!$L$8-Riskregister!$K$8)*SQRT((1-AD255)/2)))</f>
        <v>0</v>
      </c>
      <c r="AF255" s="28">
        <f t="shared" ca="1" si="152"/>
        <v>0.4668694202612631</v>
      </c>
      <c r="AG255" s="28">
        <f t="shared" ca="1" si="152"/>
        <v>0.72716798323364018</v>
      </c>
      <c r="AH255" s="28">
        <f>IF(Riskregister!$E$9="",0,COUNTIF(BJ$4:BJ$53,"&lt;"&amp;AF255)*IF(AG255&lt;0.5,Riskregister!$K$9+(Riskregister!$L$9-Riskregister!$K$9)*SQRT(AG255/2),Riskregister!$L$9-(Riskregister!$L$9-Riskregister!$K$9)*SQRT((1-AG255)/2)))</f>
        <v>0</v>
      </c>
      <c r="AI255" s="28">
        <f t="shared" ca="1" si="153"/>
        <v>0.85505426143008634</v>
      </c>
      <c r="AJ255" s="28">
        <f t="shared" ca="1" si="153"/>
        <v>0.30740612654779087</v>
      </c>
      <c r="AK255" s="28">
        <f>IF(Riskregister!$E$10="",0,COUNTIF(BK$4:BK$53,"&lt;"&amp;AI255)*IF(AJ255&lt;0.5,Riskregister!$K$10+(Riskregister!$L$10-Riskregister!$K$10)*SQRT(AJ255/2),Riskregister!$L$10-(Riskregister!$L$10-Riskregister!$K$10)*SQRT((1-AJ255)/2)))</f>
        <v>0</v>
      </c>
      <c r="AL255" s="28">
        <f t="shared" ca="1" si="154"/>
        <v>0.8951308591702648</v>
      </c>
      <c r="AM255" s="28">
        <f t="shared" ca="1" si="154"/>
        <v>0.89038961304150244</v>
      </c>
      <c r="AN255" s="28">
        <f>IF(Riskregister!$E$11="",0,COUNTIF(BL$4:BL$53,"&lt;"&amp;AL255)*IF(AM255&lt;0.5,Riskregister!$K$11+(Riskregister!$L$11-Riskregister!$K$11)*SQRT(AM255/2),Riskregister!$L$11-(Riskregister!$L$11-Riskregister!$K$11)*SQRT((1-AM255)/2)))</f>
        <v>0</v>
      </c>
      <c r="AO255" s="28">
        <f t="shared" ca="1" si="155"/>
        <v>0.11952672254975494</v>
      </c>
      <c r="AP255" s="28">
        <f t="shared" ca="1" si="155"/>
        <v>0.41200918153354682</v>
      </c>
      <c r="AQ255" s="28">
        <f>IF(Riskregister!$E$12="",0,COUNTIF(BM$4:BM$53,"&lt;"&amp;AO255)*IF(AP255&lt;0.5,Riskregister!$K$12+(Riskregister!$L$12-Riskregister!$K$12)*SQRT(AP255/2),Riskregister!$L$12-(Riskregister!$L$12-Riskregister!$K$12)*SQRT((1-AP255)/2)))</f>
        <v>0</v>
      </c>
      <c r="AR255" s="28">
        <f t="shared" ca="1" si="156"/>
        <v>0.51433179903223891</v>
      </c>
      <c r="AS255" s="28">
        <f t="shared" ca="1" si="156"/>
        <v>0.97415384132115124</v>
      </c>
      <c r="AT255" s="28">
        <f>IF(Riskregister!$E$13="",0,COUNTIF(BN$4:BN$53,"&lt;"&amp;AR255)*IF(AS255&lt;0.5,Riskregister!$K$13+(Riskregister!$L$13-Riskregister!$K$13)*SQRT(AS255/2),Riskregister!$L$13-(Riskregister!$L$13-Riskregister!$K$13)*SQRT((1-AS255)/2)))</f>
        <v>0</v>
      </c>
      <c r="AU255" s="28">
        <f t="shared" ca="1" si="157"/>
        <v>1.2748053361004263E-2</v>
      </c>
      <c r="AV255" s="28">
        <f t="shared" ca="1" si="157"/>
        <v>0.95251125304691198</v>
      </c>
      <c r="AW255" s="28">
        <f>IF(Riskregister!$E$14="",0,COUNTIF(BO$4:BO$53,"&lt;"&amp;AU255)*IF(AV255&lt;0.5,Riskregister!$K$14+(Riskregister!$L$14-Riskregister!$K$14)*SQRT(AV255/2),Riskregister!$L$14-(Riskregister!$L$14-Riskregister!$K$14)*SQRT((1-AV255)/2)))</f>
        <v>0</v>
      </c>
      <c r="AX255" s="28">
        <f t="shared" ca="1" si="158"/>
        <v>0.57204933491020393</v>
      </c>
      <c r="AY255" s="28">
        <f t="shared" ca="1" si="158"/>
        <v>0.39252735438635167</v>
      </c>
      <c r="AZ255" s="28">
        <f>IF(Riskregister!$E$15="",0,COUNTIF(BP$4:BP$53,"&lt;"&amp;AX255)*IF(AY255&lt;0.5,Riskregister!$K$15+(Riskregister!$L$15-Riskregister!$K$15)*SQRT(AY255/2),Riskregister!$L$15-(Riskregister!$L$15-Riskregister!$K$15)*SQRT((1-AY255)/2)))</f>
        <v>0</v>
      </c>
      <c r="BA255" s="28">
        <f t="shared" ca="1" si="159"/>
        <v>0.49932608482380236</v>
      </c>
      <c r="BB255" s="28">
        <f t="shared" ca="1" si="159"/>
        <v>0.19261387587452772</v>
      </c>
      <c r="BC255" s="28">
        <f>IF(Riskregister!$E$16="",0,COUNTIF(BQ$4:BQ$53,"&lt;"&amp;BA255)*IF(BB255&lt;0.5,Riskregister!$K$16+(Riskregister!$L$16-Riskregister!$K$16)*SQRT(BB255/2),Riskregister!$L$16-(Riskregister!$L$16-Riskregister!$K$16)*SQRT((1-BB255)/2)))</f>
        <v>0</v>
      </c>
      <c r="BD255" s="28">
        <f t="shared" ca="1" si="123"/>
        <v>1366577.4525907682</v>
      </c>
    </row>
    <row r="256" spans="20:56" x14ac:dyDescent="0.35">
      <c r="T256" s="28">
        <f t="shared" ca="1" si="148"/>
        <v>0.31799286127534032</v>
      </c>
      <c r="U256" s="28">
        <f t="shared" ca="1" si="148"/>
        <v>0.83718796873585877</v>
      </c>
      <c r="V256" s="28">
        <f ca="1">IF(Riskregister!$E$5="",0,COUNTIF(BF$4:BF$53,"&lt;"&amp;T256)*IF(U256&lt;0.5,Riskregister!$K$5+(Riskregister!$L$5-Riskregister!$K$5)*SQRT(U256/2),Riskregister!$L$5-(Riskregister!$L$5-Riskregister!$K$5)*SQRT((1-U256)/2)))</f>
        <v>0</v>
      </c>
      <c r="W256" s="28">
        <f t="shared" ca="1" si="149"/>
        <v>0.93492113285688394</v>
      </c>
      <c r="X256" s="28">
        <f t="shared" ca="1" si="149"/>
        <v>0.53796126095305674</v>
      </c>
      <c r="Y256" s="28">
        <f ca="1">IF(Riskregister!$E$6="",0,COUNTIF(BG$4:BG$53,"&lt;"&amp;W256)*IF(X256&lt;0.5,Riskregister!$K$6+(Riskregister!$L$6-Riskregister!$K$6)*SQRT(X256/2),Riskregister!$L$6-(Riskregister!$L$6-Riskregister!$K$6)*SQRT((1-X256)/2)))</f>
        <v>2269678.9231405081</v>
      </c>
      <c r="Z256" s="28">
        <f t="shared" ca="1" si="150"/>
        <v>0.28828088089710147</v>
      </c>
      <c r="AA256" s="28">
        <f t="shared" ca="1" si="150"/>
        <v>0.63173358853458583</v>
      </c>
      <c r="AB256" s="28">
        <f ca="1">IF(Riskregister!$E$7="",0,COUNTIF(BH$4:BH$53,"&lt;"&amp;Z256)*IF(AA256&lt;0.5,Riskregister!$K$7+(Riskregister!$L$7-Riskregister!$K$7)*SQRT(AA256/2),Riskregister!$L$7-(Riskregister!$L$7-Riskregister!$K$7)*SQRT((1-AA256)/2)))</f>
        <v>0</v>
      </c>
      <c r="AC256" s="28">
        <f t="shared" ca="1" si="151"/>
        <v>0.21283891218187945</v>
      </c>
      <c r="AD256" s="28">
        <f t="shared" ca="1" si="151"/>
        <v>0.68235367217808396</v>
      </c>
      <c r="AE256" s="28">
        <f ca="1">IF(Riskregister!$E$8="",0,COUNTIF(BI$4:BI$53,"&lt;"&amp;AC256)*IF(AD256&lt;0.5,Riskregister!$K$8+(Riskregister!$L$8-Riskregister!$K$8)*SQRT(AD256/2),Riskregister!$L$8-(Riskregister!$L$8-Riskregister!$K$8)*SQRT((1-AD256)/2)))</f>
        <v>0</v>
      </c>
      <c r="AF256" s="28">
        <f t="shared" ca="1" si="152"/>
        <v>0.26515100984310846</v>
      </c>
      <c r="AG256" s="28">
        <f t="shared" ca="1" si="152"/>
        <v>0.69348462399232158</v>
      </c>
      <c r="AH256" s="28">
        <f>IF(Riskregister!$E$9="",0,COUNTIF(BJ$4:BJ$53,"&lt;"&amp;AF256)*IF(AG256&lt;0.5,Riskregister!$K$9+(Riskregister!$L$9-Riskregister!$K$9)*SQRT(AG256/2),Riskregister!$L$9-(Riskregister!$L$9-Riskregister!$K$9)*SQRT((1-AG256)/2)))</f>
        <v>0</v>
      </c>
      <c r="AI256" s="28">
        <f t="shared" ca="1" si="153"/>
        <v>0.91465276011980212</v>
      </c>
      <c r="AJ256" s="28">
        <f t="shared" ca="1" si="153"/>
        <v>0.500463304834319</v>
      </c>
      <c r="AK256" s="28">
        <f>IF(Riskregister!$E$10="",0,COUNTIF(BK$4:BK$53,"&lt;"&amp;AI256)*IF(AJ256&lt;0.5,Riskregister!$K$10+(Riskregister!$L$10-Riskregister!$K$10)*SQRT(AJ256/2),Riskregister!$L$10-(Riskregister!$L$10-Riskregister!$K$10)*SQRT((1-AJ256)/2)))</f>
        <v>0</v>
      </c>
      <c r="AL256" s="28">
        <f t="shared" ca="1" si="154"/>
        <v>0.54288844533245662</v>
      </c>
      <c r="AM256" s="28">
        <f t="shared" ca="1" si="154"/>
        <v>0.40739450497932594</v>
      </c>
      <c r="AN256" s="28">
        <f>IF(Riskregister!$E$11="",0,COUNTIF(BL$4:BL$53,"&lt;"&amp;AL256)*IF(AM256&lt;0.5,Riskregister!$K$11+(Riskregister!$L$11-Riskregister!$K$11)*SQRT(AM256/2),Riskregister!$L$11-(Riskregister!$L$11-Riskregister!$K$11)*SQRT((1-AM256)/2)))</f>
        <v>0</v>
      </c>
      <c r="AO256" s="28">
        <f t="shared" ca="1" si="155"/>
        <v>4.1704687933381224E-2</v>
      </c>
      <c r="AP256" s="28">
        <f t="shared" ca="1" si="155"/>
        <v>0.69839850631702516</v>
      </c>
      <c r="AQ256" s="28">
        <f>IF(Riskregister!$E$12="",0,COUNTIF(BM$4:BM$53,"&lt;"&amp;AO256)*IF(AP256&lt;0.5,Riskregister!$K$12+(Riskregister!$L$12-Riskregister!$K$12)*SQRT(AP256/2),Riskregister!$L$12-(Riskregister!$L$12-Riskregister!$K$12)*SQRT((1-AP256)/2)))</f>
        <v>0</v>
      </c>
      <c r="AR256" s="28">
        <f t="shared" ca="1" si="156"/>
        <v>0.33966376227815875</v>
      </c>
      <c r="AS256" s="28">
        <f t="shared" ca="1" si="156"/>
        <v>0.71532515990494949</v>
      </c>
      <c r="AT256" s="28">
        <f>IF(Riskregister!$E$13="",0,COUNTIF(BN$4:BN$53,"&lt;"&amp;AR256)*IF(AS256&lt;0.5,Riskregister!$K$13+(Riskregister!$L$13-Riskregister!$K$13)*SQRT(AS256/2),Riskregister!$L$13-(Riskregister!$L$13-Riskregister!$K$13)*SQRT((1-AS256)/2)))</f>
        <v>0</v>
      </c>
      <c r="AU256" s="28">
        <f t="shared" ca="1" si="157"/>
        <v>0.91478569657637665</v>
      </c>
      <c r="AV256" s="28">
        <f t="shared" ca="1" si="157"/>
        <v>0.84537962467255734</v>
      </c>
      <c r="AW256" s="28">
        <f>IF(Riskregister!$E$14="",0,COUNTIF(BO$4:BO$53,"&lt;"&amp;AU256)*IF(AV256&lt;0.5,Riskregister!$K$14+(Riskregister!$L$14-Riskregister!$K$14)*SQRT(AV256/2),Riskregister!$L$14-(Riskregister!$L$14-Riskregister!$K$14)*SQRT((1-AV256)/2)))</f>
        <v>0</v>
      </c>
      <c r="AX256" s="28">
        <f t="shared" ca="1" si="158"/>
        <v>0.71143069055723718</v>
      </c>
      <c r="AY256" s="28">
        <f t="shared" ca="1" si="158"/>
        <v>0.39911114799271386</v>
      </c>
      <c r="AZ256" s="28">
        <f>IF(Riskregister!$E$15="",0,COUNTIF(BP$4:BP$53,"&lt;"&amp;AX256)*IF(AY256&lt;0.5,Riskregister!$K$15+(Riskregister!$L$15-Riskregister!$K$15)*SQRT(AY256/2),Riskregister!$L$15-(Riskregister!$L$15-Riskregister!$K$15)*SQRT((1-AY256)/2)))</f>
        <v>0</v>
      </c>
      <c r="BA256" s="28">
        <f t="shared" ca="1" si="159"/>
        <v>6.9408267078174823E-2</v>
      </c>
      <c r="BB256" s="28">
        <f t="shared" ca="1" si="159"/>
        <v>0.41633374558270519</v>
      </c>
      <c r="BC256" s="28">
        <f>IF(Riskregister!$E$16="",0,COUNTIF(BQ$4:BQ$53,"&lt;"&amp;BA256)*IF(BB256&lt;0.5,Riskregister!$K$16+(Riskregister!$L$16-Riskregister!$K$16)*SQRT(BB256/2),Riskregister!$L$16-(Riskregister!$L$16-Riskregister!$K$16)*SQRT((1-BB256)/2)))</f>
        <v>0</v>
      </c>
      <c r="BD256" s="28">
        <f t="shared" ca="1" si="123"/>
        <v>2269678.9231405081</v>
      </c>
    </row>
    <row r="257" spans="20:56" x14ac:dyDescent="0.35">
      <c r="T257" s="28">
        <f t="shared" ca="1" si="148"/>
        <v>0.6104044567332787</v>
      </c>
      <c r="U257" s="28">
        <f t="shared" ca="1" si="148"/>
        <v>0.24846543864582749</v>
      </c>
      <c r="V257" s="28">
        <f ca="1">IF(Riskregister!$E$5="",0,COUNTIF(BF$4:BF$53,"&lt;"&amp;T257)*IF(U257&lt;0.5,Riskregister!$K$5+(Riskregister!$L$5-Riskregister!$K$5)*SQRT(U257/2),Riskregister!$L$5-(Riskregister!$L$5-Riskregister!$K$5)*SQRT((1-U257)/2)))</f>
        <v>0</v>
      </c>
      <c r="W257" s="28">
        <f t="shared" ca="1" si="149"/>
        <v>0.31506797116197982</v>
      </c>
      <c r="X257" s="28">
        <f t="shared" ca="1" si="149"/>
        <v>0.7820806180891825</v>
      </c>
      <c r="Y257" s="28">
        <f ca="1">IF(Riskregister!$E$6="",0,COUNTIF(BG$4:BG$53,"&lt;"&amp;W257)*IF(X257&lt;0.5,Riskregister!$K$6+(Riskregister!$L$6-Riskregister!$K$6)*SQRT(X257/2),Riskregister!$L$6-(Riskregister!$L$6-Riskregister!$K$6)*SQRT((1-X257)/2)))</f>
        <v>0</v>
      </c>
      <c r="Z257" s="28">
        <f t="shared" ca="1" si="150"/>
        <v>0.90977047513755382</v>
      </c>
      <c r="AA257" s="28">
        <f t="shared" ca="1" si="150"/>
        <v>0.18514610871979242</v>
      </c>
      <c r="AB257" s="28">
        <f ca="1">IF(Riskregister!$E$7="",0,COUNTIF(BH$4:BH$53,"&lt;"&amp;Z257)*IF(AA257&lt;0.5,Riskregister!$K$7+(Riskregister!$L$7-Riskregister!$K$7)*SQRT(AA257/2),Riskregister!$L$7-(Riskregister!$L$7-Riskregister!$K$7)*SQRT((1-AA257)/2)))</f>
        <v>156490.37120363174</v>
      </c>
      <c r="AC257" s="28">
        <f t="shared" ca="1" si="151"/>
        <v>0.37027149953731753</v>
      </c>
      <c r="AD257" s="28">
        <f t="shared" ca="1" si="151"/>
        <v>0.40242099063586823</v>
      </c>
      <c r="AE257" s="28">
        <f ca="1">IF(Riskregister!$E$8="",0,COUNTIF(BI$4:BI$53,"&lt;"&amp;AC257)*IF(AD257&lt;0.5,Riskregister!$K$8+(Riskregister!$L$8-Riskregister!$K$8)*SQRT(AD257/2),Riskregister!$L$8-(Riskregister!$L$8-Riskregister!$K$8)*SQRT((1-AD257)/2)))</f>
        <v>0</v>
      </c>
      <c r="AF257" s="28">
        <f t="shared" ca="1" si="152"/>
        <v>0.42569778077026987</v>
      </c>
      <c r="AG257" s="28">
        <f t="shared" ca="1" si="152"/>
        <v>0.49973830942035469</v>
      </c>
      <c r="AH257" s="28">
        <f>IF(Riskregister!$E$9="",0,COUNTIF(BJ$4:BJ$53,"&lt;"&amp;AF257)*IF(AG257&lt;0.5,Riskregister!$K$9+(Riskregister!$L$9-Riskregister!$K$9)*SQRT(AG257/2),Riskregister!$L$9-(Riskregister!$L$9-Riskregister!$K$9)*SQRT((1-AG257)/2)))</f>
        <v>0</v>
      </c>
      <c r="AI257" s="28">
        <f t="shared" ca="1" si="153"/>
        <v>0.59185120772180233</v>
      </c>
      <c r="AJ257" s="28">
        <f t="shared" ca="1" si="153"/>
        <v>0.25391904333790949</v>
      </c>
      <c r="AK257" s="28">
        <f>IF(Riskregister!$E$10="",0,COUNTIF(BK$4:BK$53,"&lt;"&amp;AI257)*IF(AJ257&lt;0.5,Riskregister!$K$10+(Riskregister!$L$10-Riskregister!$K$10)*SQRT(AJ257/2),Riskregister!$L$10-(Riskregister!$L$10-Riskregister!$K$10)*SQRT((1-AJ257)/2)))</f>
        <v>0</v>
      </c>
      <c r="AL257" s="28">
        <f t="shared" ca="1" si="154"/>
        <v>0.39886350071521626</v>
      </c>
      <c r="AM257" s="28">
        <f t="shared" ca="1" si="154"/>
        <v>0.65063169139452171</v>
      </c>
      <c r="AN257" s="28">
        <f>IF(Riskregister!$E$11="",0,COUNTIF(BL$4:BL$53,"&lt;"&amp;AL257)*IF(AM257&lt;0.5,Riskregister!$K$11+(Riskregister!$L$11-Riskregister!$K$11)*SQRT(AM257/2),Riskregister!$L$11-(Riskregister!$L$11-Riskregister!$K$11)*SQRT((1-AM257)/2)))</f>
        <v>0</v>
      </c>
      <c r="AO257" s="28">
        <f t="shared" ca="1" si="155"/>
        <v>0.35990685021944901</v>
      </c>
      <c r="AP257" s="28">
        <f t="shared" ca="1" si="155"/>
        <v>0.9111499011473505</v>
      </c>
      <c r="AQ257" s="28">
        <f>IF(Riskregister!$E$12="",0,COUNTIF(BM$4:BM$53,"&lt;"&amp;AO257)*IF(AP257&lt;0.5,Riskregister!$K$12+(Riskregister!$L$12-Riskregister!$K$12)*SQRT(AP257/2),Riskregister!$L$12-(Riskregister!$L$12-Riskregister!$K$12)*SQRT((1-AP257)/2)))</f>
        <v>0</v>
      </c>
      <c r="AR257" s="28">
        <f t="shared" ca="1" si="156"/>
        <v>0.20326331760947092</v>
      </c>
      <c r="AS257" s="28">
        <f t="shared" ca="1" si="156"/>
        <v>0.7906378885340215</v>
      </c>
      <c r="AT257" s="28">
        <f>IF(Riskregister!$E$13="",0,COUNTIF(BN$4:BN$53,"&lt;"&amp;AR257)*IF(AS257&lt;0.5,Riskregister!$K$13+(Riskregister!$L$13-Riskregister!$K$13)*SQRT(AS257/2),Riskregister!$L$13-(Riskregister!$L$13-Riskregister!$K$13)*SQRT((1-AS257)/2)))</f>
        <v>0</v>
      </c>
      <c r="AU257" s="28">
        <f t="shared" ca="1" si="157"/>
        <v>0.80516803724345587</v>
      </c>
      <c r="AV257" s="28">
        <f t="shared" ca="1" si="157"/>
        <v>0.97672751303980443</v>
      </c>
      <c r="AW257" s="28">
        <f>IF(Riskregister!$E$14="",0,COUNTIF(BO$4:BO$53,"&lt;"&amp;AU257)*IF(AV257&lt;0.5,Riskregister!$K$14+(Riskregister!$L$14-Riskregister!$K$14)*SQRT(AV257/2),Riskregister!$L$14-(Riskregister!$L$14-Riskregister!$K$14)*SQRT((1-AV257)/2)))</f>
        <v>0</v>
      </c>
      <c r="AX257" s="28">
        <f t="shared" ca="1" si="158"/>
        <v>0.52743729037497933</v>
      </c>
      <c r="AY257" s="28">
        <f t="shared" ca="1" si="158"/>
        <v>0.48735360291544094</v>
      </c>
      <c r="AZ257" s="28">
        <f>IF(Riskregister!$E$15="",0,COUNTIF(BP$4:BP$53,"&lt;"&amp;AX257)*IF(AY257&lt;0.5,Riskregister!$K$15+(Riskregister!$L$15-Riskregister!$K$15)*SQRT(AY257/2),Riskregister!$L$15-(Riskregister!$L$15-Riskregister!$K$15)*SQRT((1-AY257)/2)))</f>
        <v>0</v>
      </c>
      <c r="BA257" s="28">
        <f t="shared" ca="1" si="159"/>
        <v>0.59212311196857415</v>
      </c>
      <c r="BB257" s="28">
        <f t="shared" ca="1" si="159"/>
        <v>0.44894314892725595</v>
      </c>
      <c r="BC257" s="28">
        <f>IF(Riskregister!$E$16="",0,COUNTIF(BQ$4:BQ$53,"&lt;"&amp;BA257)*IF(BB257&lt;0.5,Riskregister!$K$16+(Riskregister!$L$16-Riskregister!$K$16)*SQRT(BB257/2),Riskregister!$L$16-(Riskregister!$L$16-Riskregister!$K$16)*SQRT((1-BB257)/2)))</f>
        <v>0</v>
      </c>
      <c r="BD257" s="28">
        <f t="shared" ca="1" si="123"/>
        <v>156490.37120363174</v>
      </c>
    </row>
    <row r="258" spans="20:56" x14ac:dyDescent="0.35">
      <c r="T258" s="28">
        <f t="shared" ca="1" si="148"/>
        <v>0.84893316608310143</v>
      </c>
      <c r="U258" s="28">
        <f t="shared" ca="1" si="148"/>
        <v>3.1364627452534988E-2</v>
      </c>
      <c r="V258" s="28">
        <f ca="1">IF(Riskregister!$E$5="",0,COUNTIF(BF$4:BF$53,"&lt;"&amp;T258)*IF(U258&lt;0.5,Riskregister!$K$5+(Riskregister!$L$5-Riskregister!$K$5)*SQRT(U258/2),Riskregister!$L$5-(Riskregister!$L$5-Riskregister!$K$5)*SQRT((1-U258)/2)))</f>
        <v>206353.07027633159</v>
      </c>
      <c r="W258" s="28">
        <f t="shared" ca="1" si="149"/>
        <v>0.95930185444673499</v>
      </c>
      <c r="X258" s="28">
        <f t="shared" ca="1" si="149"/>
        <v>0.28413579249076026</v>
      </c>
      <c r="Y258" s="28">
        <f ca="1">IF(Riskregister!$E$6="",0,COUNTIF(BG$4:BG$53,"&lt;"&amp;W258)*IF(X258&lt;0.5,Riskregister!$K$6+(Riskregister!$L$6-Riskregister!$K$6)*SQRT(X258/2),Riskregister!$L$6-(Riskregister!$L$6-Riskregister!$K$6)*SQRT((1-X258)/2)))</f>
        <v>1756908.2265724998</v>
      </c>
      <c r="Z258" s="28">
        <f t="shared" ca="1" si="150"/>
        <v>0.35538468670561407</v>
      </c>
      <c r="AA258" s="28">
        <f t="shared" ca="1" si="150"/>
        <v>7.6340188475338855E-2</v>
      </c>
      <c r="AB258" s="28">
        <f ca="1">IF(Riskregister!$E$7="",0,COUNTIF(BH$4:BH$53,"&lt;"&amp;Z258)*IF(AA258&lt;0.5,Riskregister!$K$7+(Riskregister!$L$7-Riskregister!$K$7)*SQRT(AA258/2),Riskregister!$L$7-(Riskregister!$L$7-Riskregister!$K$7)*SQRT((1-AA258)/2)))</f>
        <v>0</v>
      </c>
      <c r="AC258" s="28">
        <f t="shared" ca="1" si="151"/>
        <v>0.57430677197685343</v>
      </c>
      <c r="AD258" s="28">
        <f t="shared" ca="1" si="151"/>
        <v>0.21184046424824809</v>
      </c>
      <c r="AE258" s="28">
        <f ca="1">IF(Riskregister!$E$8="",0,COUNTIF(BI$4:BI$53,"&lt;"&amp;AC258)*IF(AD258&lt;0.5,Riskregister!$K$8+(Riskregister!$L$8-Riskregister!$K$8)*SQRT(AD258/2),Riskregister!$L$8-(Riskregister!$L$8-Riskregister!$K$8)*SQRT((1-AD258)/2)))</f>
        <v>0</v>
      </c>
      <c r="AF258" s="28">
        <f t="shared" ca="1" si="152"/>
        <v>0.61756393448485736</v>
      </c>
      <c r="AG258" s="28">
        <f t="shared" ca="1" si="152"/>
        <v>0.47303672607233838</v>
      </c>
      <c r="AH258" s="28">
        <f>IF(Riskregister!$E$9="",0,COUNTIF(BJ$4:BJ$53,"&lt;"&amp;AF258)*IF(AG258&lt;0.5,Riskregister!$K$9+(Riskregister!$L$9-Riskregister!$K$9)*SQRT(AG258/2),Riskregister!$L$9-(Riskregister!$L$9-Riskregister!$K$9)*SQRT((1-AG258)/2)))</f>
        <v>0</v>
      </c>
      <c r="AI258" s="28">
        <f t="shared" ca="1" si="153"/>
        <v>0.60848291906576002</v>
      </c>
      <c r="AJ258" s="28">
        <f t="shared" ca="1" si="153"/>
        <v>0.15023982398062119</v>
      </c>
      <c r="AK258" s="28">
        <f>IF(Riskregister!$E$10="",0,COUNTIF(BK$4:BK$53,"&lt;"&amp;AI258)*IF(AJ258&lt;0.5,Riskregister!$K$10+(Riskregister!$L$10-Riskregister!$K$10)*SQRT(AJ258/2),Riskregister!$L$10-(Riskregister!$L$10-Riskregister!$K$10)*SQRT((1-AJ258)/2)))</f>
        <v>0</v>
      </c>
      <c r="AL258" s="28">
        <f t="shared" ca="1" si="154"/>
        <v>0.26791275986743301</v>
      </c>
      <c r="AM258" s="28">
        <f t="shared" ca="1" si="154"/>
        <v>0.84601147654689846</v>
      </c>
      <c r="AN258" s="28">
        <f>IF(Riskregister!$E$11="",0,COUNTIF(BL$4:BL$53,"&lt;"&amp;AL258)*IF(AM258&lt;0.5,Riskregister!$K$11+(Riskregister!$L$11-Riskregister!$K$11)*SQRT(AM258/2),Riskregister!$L$11-(Riskregister!$L$11-Riskregister!$K$11)*SQRT((1-AM258)/2)))</f>
        <v>0</v>
      </c>
      <c r="AO258" s="28">
        <f t="shared" ca="1" si="155"/>
        <v>0.53949110001977196</v>
      </c>
      <c r="AP258" s="28">
        <f t="shared" ca="1" si="155"/>
        <v>0.58098824891532364</v>
      </c>
      <c r="AQ258" s="28">
        <f>IF(Riskregister!$E$12="",0,COUNTIF(BM$4:BM$53,"&lt;"&amp;AO258)*IF(AP258&lt;0.5,Riskregister!$K$12+(Riskregister!$L$12-Riskregister!$K$12)*SQRT(AP258/2),Riskregister!$L$12-(Riskregister!$L$12-Riskregister!$K$12)*SQRT((1-AP258)/2)))</f>
        <v>0</v>
      </c>
      <c r="AR258" s="28">
        <f t="shared" ca="1" si="156"/>
        <v>0.643401049011186</v>
      </c>
      <c r="AS258" s="28">
        <f t="shared" ca="1" si="156"/>
        <v>0.62619436649947346</v>
      </c>
      <c r="AT258" s="28">
        <f>IF(Riskregister!$E$13="",0,COUNTIF(BN$4:BN$53,"&lt;"&amp;AR258)*IF(AS258&lt;0.5,Riskregister!$K$13+(Riskregister!$L$13-Riskregister!$K$13)*SQRT(AS258/2),Riskregister!$L$13-(Riskregister!$L$13-Riskregister!$K$13)*SQRT((1-AS258)/2)))</f>
        <v>0</v>
      </c>
      <c r="AU258" s="28">
        <f t="shared" ca="1" si="157"/>
        <v>0.41377862356746731</v>
      </c>
      <c r="AV258" s="28">
        <f t="shared" ca="1" si="157"/>
        <v>0.62149117184197966</v>
      </c>
      <c r="AW258" s="28">
        <f>IF(Riskregister!$E$14="",0,COUNTIF(BO$4:BO$53,"&lt;"&amp;AU258)*IF(AV258&lt;0.5,Riskregister!$K$14+(Riskregister!$L$14-Riskregister!$K$14)*SQRT(AV258/2),Riskregister!$L$14-(Riskregister!$L$14-Riskregister!$K$14)*SQRT((1-AV258)/2)))</f>
        <v>0</v>
      </c>
      <c r="AX258" s="28">
        <f t="shared" ca="1" si="158"/>
        <v>4.2457493960096682E-2</v>
      </c>
      <c r="AY258" s="28">
        <f t="shared" ca="1" si="158"/>
        <v>0.68642926081453504</v>
      </c>
      <c r="AZ258" s="28">
        <f>IF(Riskregister!$E$15="",0,COUNTIF(BP$4:BP$53,"&lt;"&amp;AX258)*IF(AY258&lt;0.5,Riskregister!$K$15+(Riskregister!$L$15-Riskregister!$K$15)*SQRT(AY258/2),Riskregister!$L$15-(Riskregister!$L$15-Riskregister!$K$15)*SQRT((1-AY258)/2)))</f>
        <v>0</v>
      </c>
      <c r="BA258" s="28">
        <f t="shared" ca="1" si="159"/>
        <v>0.74844747550717206</v>
      </c>
      <c r="BB258" s="28">
        <f t="shared" ca="1" si="159"/>
        <v>0.13038940486908335</v>
      </c>
      <c r="BC258" s="28">
        <f>IF(Riskregister!$E$16="",0,COUNTIF(BQ$4:BQ$53,"&lt;"&amp;BA258)*IF(BB258&lt;0.5,Riskregister!$K$16+(Riskregister!$L$16-Riskregister!$K$16)*SQRT(BB258/2),Riskregister!$L$16-(Riskregister!$L$16-Riskregister!$K$16)*SQRT((1-BB258)/2)))</f>
        <v>0</v>
      </c>
      <c r="BD258" s="28">
        <f t="shared" ca="1" si="123"/>
        <v>1963261.2968488315</v>
      </c>
    </row>
    <row r="259" spans="20:56" x14ac:dyDescent="0.35">
      <c r="T259" s="28">
        <f t="shared" ca="1" si="148"/>
        <v>0.30942318806025748</v>
      </c>
      <c r="U259" s="28">
        <f t="shared" ca="1" si="148"/>
        <v>0.62726639380140659</v>
      </c>
      <c r="V259" s="28">
        <f ca="1">IF(Riskregister!$E$5="",0,COUNTIF(BF$4:BF$53,"&lt;"&amp;T259)*IF(U259&lt;0.5,Riskregister!$K$5+(Riskregister!$L$5-Riskregister!$K$5)*SQRT(U259/2),Riskregister!$L$5-(Riskregister!$L$5-Riskregister!$K$5)*SQRT((1-U259)/2)))</f>
        <v>0</v>
      </c>
      <c r="W259" s="28">
        <f t="shared" ca="1" si="149"/>
        <v>0.54076589447807066</v>
      </c>
      <c r="X259" s="28">
        <f t="shared" ca="1" si="149"/>
        <v>0.2337893408846643</v>
      </c>
      <c r="Y259" s="28">
        <f ca="1">IF(Riskregister!$E$6="",0,COUNTIF(BG$4:BG$53,"&lt;"&amp;W259)*IF(X259&lt;0.5,Riskregister!$K$6+(Riskregister!$L$6-Riskregister!$K$6)*SQRT(X259/2),Riskregister!$L$6-(Riskregister!$L$6-Riskregister!$K$6)*SQRT((1-X259)/2)))</f>
        <v>0</v>
      </c>
      <c r="Z259" s="28">
        <f t="shared" ca="1" si="150"/>
        <v>0.36907107123754446</v>
      </c>
      <c r="AA259" s="28">
        <f t="shared" ca="1" si="150"/>
        <v>0.52642799992449785</v>
      </c>
      <c r="AB259" s="28">
        <f ca="1">IF(Riskregister!$E$7="",0,COUNTIF(BH$4:BH$53,"&lt;"&amp;Z259)*IF(AA259&lt;0.5,Riskregister!$K$7+(Riskregister!$L$7-Riskregister!$K$7)*SQRT(AA259/2),Riskregister!$L$7-(Riskregister!$L$7-Riskregister!$K$7)*SQRT((1-AA259)/2)))</f>
        <v>0</v>
      </c>
      <c r="AC259" s="28">
        <f t="shared" ca="1" si="151"/>
        <v>2.422466416488267E-2</v>
      </c>
      <c r="AD259" s="28">
        <f t="shared" ca="1" si="151"/>
        <v>9.0639036555484331E-2</v>
      </c>
      <c r="AE259" s="28">
        <f ca="1">IF(Riskregister!$E$8="",0,COUNTIF(BI$4:BI$53,"&lt;"&amp;AC259)*IF(AD259&lt;0.5,Riskregister!$K$8+(Riskregister!$L$8-Riskregister!$K$8)*SQRT(AD259/2),Riskregister!$L$8-(Riskregister!$L$8-Riskregister!$K$8)*SQRT((1-AD259)/2)))</f>
        <v>0</v>
      </c>
      <c r="AF259" s="28">
        <f t="shared" ca="1" si="152"/>
        <v>0.15017211536473363</v>
      </c>
      <c r="AG259" s="28">
        <f t="shared" ca="1" si="152"/>
        <v>0.89950832489747001</v>
      </c>
      <c r="AH259" s="28">
        <f>IF(Riskregister!$E$9="",0,COUNTIF(BJ$4:BJ$53,"&lt;"&amp;AF259)*IF(AG259&lt;0.5,Riskregister!$K$9+(Riskregister!$L$9-Riskregister!$K$9)*SQRT(AG259/2),Riskregister!$L$9-(Riskregister!$L$9-Riskregister!$K$9)*SQRT((1-AG259)/2)))</f>
        <v>0</v>
      </c>
      <c r="AI259" s="28">
        <f t="shared" ca="1" si="153"/>
        <v>0.81594235826072159</v>
      </c>
      <c r="AJ259" s="28">
        <f t="shared" ca="1" si="153"/>
        <v>0.28449745285119632</v>
      </c>
      <c r="AK259" s="28">
        <f>IF(Riskregister!$E$10="",0,COUNTIF(BK$4:BK$53,"&lt;"&amp;AI259)*IF(AJ259&lt;0.5,Riskregister!$K$10+(Riskregister!$L$10-Riskregister!$K$10)*SQRT(AJ259/2),Riskregister!$L$10-(Riskregister!$L$10-Riskregister!$K$10)*SQRT((1-AJ259)/2)))</f>
        <v>0</v>
      </c>
      <c r="AL259" s="28">
        <f t="shared" ca="1" si="154"/>
        <v>0.39874916379575187</v>
      </c>
      <c r="AM259" s="28">
        <f t="shared" ca="1" si="154"/>
        <v>0.23830300542355431</v>
      </c>
      <c r="AN259" s="28">
        <f>IF(Riskregister!$E$11="",0,COUNTIF(BL$4:BL$53,"&lt;"&amp;AL259)*IF(AM259&lt;0.5,Riskregister!$K$11+(Riskregister!$L$11-Riskregister!$K$11)*SQRT(AM259/2),Riskregister!$L$11-(Riskregister!$L$11-Riskregister!$K$11)*SQRT((1-AM259)/2)))</f>
        <v>0</v>
      </c>
      <c r="AO259" s="28">
        <f t="shared" ca="1" si="155"/>
        <v>0.18591426373792896</v>
      </c>
      <c r="AP259" s="28">
        <f t="shared" ca="1" si="155"/>
        <v>0.63211215742344717</v>
      </c>
      <c r="AQ259" s="28">
        <f>IF(Riskregister!$E$12="",0,COUNTIF(BM$4:BM$53,"&lt;"&amp;AO259)*IF(AP259&lt;0.5,Riskregister!$K$12+(Riskregister!$L$12-Riskregister!$K$12)*SQRT(AP259/2),Riskregister!$L$12-(Riskregister!$L$12-Riskregister!$K$12)*SQRT((1-AP259)/2)))</f>
        <v>0</v>
      </c>
      <c r="AR259" s="28">
        <f t="shared" ca="1" si="156"/>
        <v>5.2390200801680997E-2</v>
      </c>
      <c r="AS259" s="28">
        <f t="shared" ca="1" si="156"/>
        <v>6.269676996462259E-2</v>
      </c>
      <c r="AT259" s="28">
        <f>IF(Riskregister!$E$13="",0,COUNTIF(BN$4:BN$53,"&lt;"&amp;AR259)*IF(AS259&lt;0.5,Riskregister!$K$13+(Riskregister!$L$13-Riskregister!$K$13)*SQRT(AS259/2),Riskregister!$L$13-(Riskregister!$L$13-Riskregister!$K$13)*SQRT((1-AS259)/2)))</f>
        <v>0</v>
      </c>
      <c r="AU259" s="28">
        <f t="shared" ca="1" si="157"/>
        <v>0.44711544510239909</v>
      </c>
      <c r="AV259" s="28">
        <f t="shared" ca="1" si="157"/>
        <v>0.39432466362263729</v>
      </c>
      <c r="AW259" s="28">
        <f>IF(Riskregister!$E$14="",0,COUNTIF(BO$4:BO$53,"&lt;"&amp;AU259)*IF(AV259&lt;0.5,Riskregister!$K$14+(Riskregister!$L$14-Riskregister!$K$14)*SQRT(AV259/2),Riskregister!$L$14-(Riskregister!$L$14-Riskregister!$K$14)*SQRT((1-AV259)/2)))</f>
        <v>0</v>
      </c>
      <c r="AX259" s="28">
        <f t="shared" ca="1" si="158"/>
        <v>0.29091802020461466</v>
      </c>
      <c r="AY259" s="28">
        <f t="shared" ca="1" si="158"/>
        <v>0.50290716361524368</v>
      </c>
      <c r="AZ259" s="28">
        <f>IF(Riskregister!$E$15="",0,COUNTIF(BP$4:BP$53,"&lt;"&amp;AX259)*IF(AY259&lt;0.5,Riskregister!$K$15+(Riskregister!$L$15-Riskregister!$K$15)*SQRT(AY259/2),Riskregister!$L$15-(Riskregister!$L$15-Riskregister!$K$15)*SQRT((1-AY259)/2)))</f>
        <v>0</v>
      </c>
      <c r="BA259" s="28">
        <f t="shared" ca="1" si="159"/>
        <v>0.81417789713921052</v>
      </c>
      <c r="BB259" s="28">
        <f t="shared" ca="1" si="159"/>
        <v>0.96504111880065924</v>
      </c>
      <c r="BC259" s="28">
        <f>IF(Riskregister!$E$16="",0,COUNTIF(BQ$4:BQ$53,"&lt;"&amp;BA259)*IF(BB259&lt;0.5,Riskregister!$K$16+(Riskregister!$L$16-Riskregister!$K$16)*SQRT(BB259/2),Riskregister!$L$16-(Riskregister!$L$16-Riskregister!$K$16)*SQRT((1-BB259)/2)))</f>
        <v>0</v>
      </c>
      <c r="BD259" s="28">
        <f t="shared" ca="1" si="123"/>
        <v>0</v>
      </c>
    </row>
    <row r="260" spans="20:56" x14ac:dyDescent="0.35">
      <c r="T260" s="28">
        <f t="shared" ca="1" si="148"/>
        <v>0.40476552850484604</v>
      </c>
      <c r="U260" s="28">
        <f t="shared" ca="1" si="148"/>
        <v>2.7544486690304182E-2</v>
      </c>
      <c r="V260" s="28">
        <f ca="1">IF(Riskregister!$E$5="",0,COUNTIF(BF$4:BF$53,"&lt;"&amp;T260)*IF(U260&lt;0.5,Riskregister!$K$5+(Riskregister!$L$5-Riskregister!$K$5)*SQRT(U260/2),Riskregister!$L$5-(Riskregister!$L$5-Riskregister!$K$5)*SQRT((1-U260)/2)))</f>
        <v>0</v>
      </c>
      <c r="W260" s="28">
        <f t="shared" ca="1" si="149"/>
        <v>0.97465177810150383</v>
      </c>
      <c r="X260" s="28">
        <f t="shared" ca="1" si="149"/>
        <v>0.89010869605975929</v>
      </c>
      <c r="Y260" s="28">
        <f ca="1">IF(Riskregister!$E$6="",0,COUNTIF(BG$4:BG$53,"&lt;"&amp;W260)*IF(X260&lt;0.5,Riskregister!$K$6+(Riskregister!$L$6-Riskregister!$K$6)*SQRT(X260/2),Riskregister!$L$6-(Riskregister!$L$6-Riskregister!$K$6)*SQRT((1-X260)/2)))</f>
        <v>3156142.3997304048</v>
      </c>
      <c r="Z260" s="28">
        <f t="shared" ca="1" si="150"/>
        <v>0.48398411262868613</v>
      </c>
      <c r="AA260" s="28">
        <f t="shared" ca="1" si="150"/>
        <v>0.37844498013056271</v>
      </c>
      <c r="AB260" s="28">
        <f ca="1">IF(Riskregister!$E$7="",0,COUNTIF(BH$4:BH$53,"&lt;"&amp;Z260)*IF(AA260&lt;0.5,Riskregister!$K$7+(Riskregister!$L$7-Riskregister!$K$7)*SQRT(AA260/2),Riskregister!$L$7-(Riskregister!$L$7-Riskregister!$K$7)*SQRT((1-AA260)/2)))</f>
        <v>0</v>
      </c>
      <c r="AC260" s="28">
        <f t="shared" ca="1" si="151"/>
        <v>6.2584493645087891E-2</v>
      </c>
      <c r="AD260" s="28">
        <f t="shared" ca="1" si="151"/>
        <v>0.21587897566266401</v>
      </c>
      <c r="AE260" s="28">
        <f ca="1">IF(Riskregister!$E$8="",0,COUNTIF(BI$4:BI$53,"&lt;"&amp;AC260)*IF(AD260&lt;0.5,Riskregister!$K$8+(Riskregister!$L$8-Riskregister!$K$8)*SQRT(AD260/2),Riskregister!$L$8-(Riskregister!$L$8-Riskregister!$K$8)*SQRT((1-AD260)/2)))</f>
        <v>0</v>
      </c>
      <c r="AF260" s="28">
        <f t="shared" ca="1" si="152"/>
        <v>0.79348580324620621</v>
      </c>
      <c r="AG260" s="28">
        <f t="shared" ca="1" si="152"/>
        <v>0.94185253952045711</v>
      </c>
      <c r="AH260" s="28">
        <f>IF(Riskregister!$E$9="",0,COUNTIF(BJ$4:BJ$53,"&lt;"&amp;AF260)*IF(AG260&lt;0.5,Riskregister!$K$9+(Riskregister!$L$9-Riskregister!$K$9)*SQRT(AG260/2),Riskregister!$L$9-(Riskregister!$L$9-Riskregister!$K$9)*SQRT((1-AG260)/2)))</f>
        <v>0</v>
      </c>
      <c r="AI260" s="28">
        <f t="shared" ca="1" si="153"/>
        <v>0.91731861861220032</v>
      </c>
      <c r="AJ260" s="28">
        <f t="shared" ca="1" si="153"/>
        <v>0.34653419051769518</v>
      </c>
      <c r="AK260" s="28">
        <f>IF(Riskregister!$E$10="",0,COUNTIF(BK$4:BK$53,"&lt;"&amp;AI260)*IF(AJ260&lt;0.5,Riskregister!$K$10+(Riskregister!$L$10-Riskregister!$K$10)*SQRT(AJ260/2),Riskregister!$L$10-(Riskregister!$L$10-Riskregister!$K$10)*SQRT((1-AJ260)/2)))</f>
        <v>0</v>
      </c>
      <c r="AL260" s="28">
        <f t="shared" ca="1" si="154"/>
        <v>0.24322673476850531</v>
      </c>
      <c r="AM260" s="28">
        <f t="shared" ca="1" si="154"/>
        <v>4.7285587343970925E-2</v>
      </c>
      <c r="AN260" s="28">
        <f>IF(Riskregister!$E$11="",0,COUNTIF(BL$4:BL$53,"&lt;"&amp;AL260)*IF(AM260&lt;0.5,Riskregister!$K$11+(Riskregister!$L$11-Riskregister!$K$11)*SQRT(AM260/2),Riskregister!$L$11-(Riskregister!$L$11-Riskregister!$K$11)*SQRT((1-AM260)/2)))</f>
        <v>0</v>
      </c>
      <c r="AO260" s="28">
        <f t="shared" ca="1" si="155"/>
        <v>5.9724418692102099E-2</v>
      </c>
      <c r="AP260" s="28">
        <f t="shared" ca="1" si="155"/>
        <v>0.88697961929181879</v>
      </c>
      <c r="AQ260" s="28">
        <f>IF(Riskregister!$E$12="",0,COUNTIF(BM$4:BM$53,"&lt;"&amp;AO260)*IF(AP260&lt;0.5,Riskregister!$K$12+(Riskregister!$L$12-Riskregister!$K$12)*SQRT(AP260/2),Riskregister!$L$12-(Riskregister!$L$12-Riskregister!$K$12)*SQRT((1-AP260)/2)))</f>
        <v>0</v>
      </c>
      <c r="AR260" s="28">
        <f t="shared" ca="1" si="156"/>
        <v>0.38556058257373338</v>
      </c>
      <c r="AS260" s="28">
        <f t="shared" ca="1" si="156"/>
        <v>1.5069837370295325E-2</v>
      </c>
      <c r="AT260" s="28">
        <f>IF(Riskregister!$E$13="",0,COUNTIF(BN$4:BN$53,"&lt;"&amp;AR260)*IF(AS260&lt;0.5,Riskregister!$K$13+(Riskregister!$L$13-Riskregister!$K$13)*SQRT(AS260/2),Riskregister!$L$13-(Riskregister!$L$13-Riskregister!$K$13)*SQRT((1-AS260)/2)))</f>
        <v>0</v>
      </c>
      <c r="AU260" s="28">
        <f t="shared" ca="1" si="157"/>
        <v>6.8403176857636194E-2</v>
      </c>
      <c r="AV260" s="28">
        <f t="shared" ca="1" si="157"/>
        <v>0.48090824937665033</v>
      </c>
      <c r="AW260" s="28">
        <f>IF(Riskregister!$E$14="",0,COUNTIF(BO$4:BO$53,"&lt;"&amp;AU260)*IF(AV260&lt;0.5,Riskregister!$K$14+(Riskregister!$L$14-Riskregister!$K$14)*SQRT(AV260/2),Riskregister!$L$14-(Riskregister!$L$14-Riskregister!$K$14)*SQRT((1-AV260)/2)))</f>
        <v>0</v>
      </c>
      <c r="AX260" s="28">
        <f t="shared" ca="1" si="158"/>
        <v>0.33018487878769565</v>
      </c>
      <c r="AY260" s="28">
        <f t="shared" ca="1" si="158"/>
        <v>6.9268933944801048E-2</v>
      </c>
      <c r="AZ260" s="28">
        <f>IF(Riskregister!$E$15="",0,COUNTIF(BP$4:BP$53,"&lt;"&amp;AX260)*IF(AY260&lt;0.5,Riskregister!$K$15+(Riskregister!$L$15-Riskregister!$K$15)*SQRT(AY260/2),Riskregister!$L$15-(Riskregister!$L$15-Riskregister!$K$15)*SQRT((1-AY260)/2)))</f>
        <v>0</v>
      </c>
      <c r="BA260" s="28">
        <f t="shared" ca="1" si="159"/>
        <v>0.81736040519190367</v>
      </c>
      <c r="BB260" s="28">
        <f t="shared" ca="1" si="159"/>
        <v>0.6123061544597328</v>
      </c>
      <c r="BC260" s="28">
        <f>IF(Riskregister!$E$16="",0,COUNTIF(BQ$4:BQ$53,"&lt;"&amp;BA260)*IF(BB260&lt;0.5,Riskregister!$K$16+(Riskregister!$L$16-Riskregister!$K$16)*SQRT(BB260/2),Riskregister!$L$16-(Riskregister!$L$16-Riskregister!$K$16)*SQRT((1-BB260)/2)))</f>
        <v>0</v>
      </c>
      <c r="BD260" s="28">
        <f t="shared" ref="BD260:BD323" ca="1" si="160">V260+Y260+AB260+AE260+AH260+AK260+AN260+AQ260+AT260+AW260+AZ260+BC260</f>
        <v>3156142.3997304048</v>
      </c>
    </row>
    <row r="261" spans="20:56" x14ac:dyDescent="0.35">
      <c r="T261" s="28">
        <f t="shared" ca="1" si="148"/>
        <v>0.66172760793169894</v>
      </c>
      <c r="U261" s="28">
        <f t="shared" ca="1" si="148"/>
        <v>0.13367543242240942</v>
      </c>
      <c r="V261" s="28">
        <f ca="1">IF(Riskregister!$E$5="",0,COUNTIF(BF$4:BF$53,"&lt;"&amp;T261)*IF(U261&lt;0.5,Riskregister!$K$5+(Riskregister!$L$5-Riskregister!$K$5)*SQRT(U261/2),Riskregister!$L$5-(Riskregister!$L$5-Riskregister!$K$5)*SQRT((1-U261)/2)))</f>
        <v>266338.46110710315</v>
      </c>
      <c r="W261" s="28">
        <f t="shared" ca="1" si="149"/>
        <v>0.65587976148263394</v>
      </c>
      <c r="X261" s="28">
        <f t="shared" ca="1" si="149"/>
        <v>0.89839216176377956</v>
      </c>
      <c r="Y261" s="28">
        <f ca="1">IF(Riskregister!$E$6="",0,COUNTIF(BG$4:BG$53,"&lt;"&amp;W261)*IF(X261&lt;0.5,Riskregister!$K$6+(Riskregister!$L$6-Riskregister!$K$6)*SQRT(X261/2),Riskregister!$L$6-(Riskregister!$L$6-Riskregister!$K$6)*SQRT((1-X261)/2)))</f>
        <v>1594284.9547494238</v>
      </c>
      <c r="Z261" s="28">
        <f t="shared" ca="1" si="150"/>
        <v>0.98910416515871058</v>
      </c>
      <c r="AA261" s="28">
        <f t="shared" ca="1" si="150"/>
        <v>0.16486220796145179</v>
      </c>
      <c r="AB261" s="28">
        <f ca="1">IF(Riskregister!$E$7="",0,COUNTIF(BH$4:BH$53,"&lt;"&amp;Z261)*IF(AA261&lt;0.5,Riskregister!$K$7+(Riskregister!$L$7-Riskregister!$K$7)*SQRT(AA261/2),Riskregister!$L$7-(Riskregister!$L$7-Riskregister!$K$7)*SQRT((1-AA261)/2)))</f>
        <v>300975.72229141428</v>
      </c>
      <c r="AC261" s="28">
        <f t="shared" ca="1" si="151"/>
        <v>0.35991028648273549</v>
      </c>
      <c r="AD261" s="28">
        <f t="shared" ca="1" si="151"/>
        <v>0.41344982271983444</v>
      </c>
      <c r="AE261" s="28">
        <f ca="1">IF(Riskregister!$E$8="",0,COUNTIF(BI$4:BI$53,"&lt;"&amp;AC261)*IF(AD261&lt;0.5,Riskregister!$K$8+(Riskregister!$L$8-Riskregister!$K$8)*SQRT(AD261/2),Riskregister!$L$8-(Riskregister!$L$8-Riskregister!$K$8)*SQRT((1-AD261)/2)))</f>
        <v>0</v>
      </c>
      <c r="AF261" s="28">
        <f t="shared" ca="1" si="152"/>
        <v>0.13174964949768375</v>
      </c>
      <c r="AG261" s="28">
        <f t="shared" ca="1" si="152"/>
        <v>0.8562616109275335</v>
      </c>
      <c r="AH261" s="28">
        <f>IF(Riskregister!$E$9="",0,COUNTIF(BJ$4:BJ$53,"&lt;"&amp;AF261)*IF(AG261&lt;0.5,Riskregister!$K$9+(Riskregister!$L$9-Riskregister!$K$9)*SQRT(AG261/2),Riskregister!$L$9-(Riskregister!$L$9-Riskregister!$K$9)*SQRT((1-AG261)/2)))</f>
        <v>0</v>
      </c>
      <c r="AI261" s="28">
        <f t="shared" ca="1" si="153"/>
        <v>0.46600343751203133</v>
      </c>
      <c r="AJ261" s="28">
        <f t="shared" ca="1" si="153"/>
        <v>0.17541874727009232</v>
      </c>
      <c r="AK261" s="28">
        <f>IF(Riskregister!$E$10="",0,COUNTIF(BK$4:BK$53,"&lt;"&amp;AI261)*IF(AJ261&lt;0.5,Riskregister!$K$10+(Riskregister!$L$10-Riskregister!$K$10)*SQRT(AJ261/2),Riskregister!$L$10-(Riskregister!$L$10-Riskregister!$K$10)*SQRT((1-AJ261)/2)))</f>
        <v>0</v>
      </c>
      <c r="AL261" s="28">
        <f t="shared" ca="1" si="154"/>
        <v>0.95335743590267319</v>
      </c>
      <c r="AM261" s="28">
        <f t="shared" ca="1" si="154"/>
        <v>0.32455644736433154</v>
      </c>
      <c r="AN261" s="28">
        <f>IF(Riskregister!$E$11="",0,COUNTIF(BL$4:BL$53,"&lt;"&amp;AL261)*IF(AM261&lt;0.5,Riskregister!$K$11+(Riskregister!$L$11-Riskregister!$K$11)*SQRT(AM261/2),Riskregister!$L$11-(Riskregister!$L$11-Riskregister!$K$11)*SQRT((1-AM261)/2)))</f>
        <v>0</v>
      </c>
      <c r="AO261" s="28">
        <f t="shared" ca="1" si="155"/>
        <v>9.9718887822711766E-3</v>
      </c>
      <c r="AP261" s="28">
        <f t="shared" ca="1" si="155"/>
        <v>0.71060023377761117</v>
      </c>
      <c r="AQ261" s="28">
        <f>IF(Riskregister!$E$12="",0,COUNTIF(BM$4:BM$53,"&lt;"&amp;AO261)*IF(AP261&lt;0.5,Riskregister!$K$12+(Riskregister!$L$12-Riskregister!$K$12)*SQRT(AP261/2),Riskregister!$L$12-(Riskregister!$L$12-Riskregister!$K$12)*SQRT((1-AP261)/2)))</f>
        <v>0</v>
      </c>
      <c r="AR261" s="28">
        <f t="shared" ca="1" si="156"/>
        <v>0.29776653256341057</v>
      </c>
      <c r="AS261" s="28">
        <f t="shared" ca="1" si="156"/>
        <v>0.78225351960236655</v>
      </c>
      <c r="AT261" s="28">
        <f>IF(Riskregister!$E$13="",0,COUNTIF(BN$4:BN$53,"&lt;"&amp;AR261)*IF(AS261&lt;0.5,Riskregister!$K$13+(Riskregister!$L$13-Riskregister!$K$13)*SQRT(AS261/2),Riskregister!$L$13-(Riskregister!$L$13-Riskregister!$K$13)*SQRT((1-AS261)/2)))</f>
        <v>0</v>
      </c>
      <c r="AU261" s="28">
        <f t="shared" ca="1" si="157"/>
        <v>0.55058331874656941</v>
      </c>
      <c r="AV261" s="28">
        <f t="shared" ca="1" si="157"/>
        <v>0.40770959446388944</v>
      </c>
      <c r="AW261" s="28">
        <f>IF(Riskregister!$E$14="",0,COUNTIF(BO$4:BO$53,"&lt;"&amp;AU261)*IF(AV261&lt;0.5,Riskregister!$K$14+(Riskregister!$L$14-Riskregister!$K$14)*SQRT(AV261/2),Riskregister!$L$14-(Riskregister!$L$14-Riskregister!$K$14)*SQRT((1-AV261)/2)))</f>
        <v>0</v>
      </c>
      <c r="AX261" s="28">
        <f t="shared" ca="1" si="158"/>
        <v>0.3590942353488511</v>
      </c>
      <c r="AY261" s="28">
        <f t="shared" ca="1" si="158"/>
        <v>0.44106084348224739</v>
      </c>
      <c r="AZ261" s="28">
        <f>IF(Riskregister!$E$15="",0,COUNTIF(BP$4:BP$53,"&lt;"&amp;AX261)*IF(AY261&lt;0.5,Riskregister!$K$15+(Riskregister!$L$15-Riskregister!$K$15)*SQRT(AY261/2),Riskregister!$L$15-(Riskregister!$L$15-Riskregister!$K$15)*SQRT((1-AY261)/2)))</f>
        <v>0</v>
      </c>
      <c r="BA261" s="28">
        <f t="shared" ca="1" si="159"/>
        <v>5.1015776079695097E-2</v>
      </c>
      <c r="BB261" s="28">
        <f t="shared" ca="1" si="159"/>
        <v>0.65820237510162971</v>
      </c>
      <c r="BC261" s="28">
        <f>IF(Riskregister!$E$16="",0,COUNTIF(BQ$4:BQ$53,"&lt;"&amp;BA261)*IF(BB261&lt;0.5,Riskregister!$K$16+(Riskregister!$L$16-Riskregister!$K$16)*SQRT(BB261/2),Riskregister!$L$16-(Riskregister!$L$16-Riskregister!$K$16)*SQRT((1-BB261)/2)))</f>
        <v>0</v>
      </c>
      <c r="BD261" s="28">
        <f t="shared" ca="1" si="160"/>
        <v>2161599.1381479413</v>
      </c>
    </row>
    <row r="262" spans="20:56" x14ac:dyDescent="0.35">
      <c r="T262" s="28">
        <f t="shared" ca="1" si="148"/>
        <v>0.13675204620382764</v>
      </c>
      <c r="U262" s="28">
        <f t="shared" ca="1" si="148"/>
        <v>0.18496944669195614</v>
      </c>
      <c r="V262" s="28">
        <f ca="1">IF(Riskregister!$E$5="",0,COUNTIF(BF$4:BF$53,"&lt;"&amp;T262)*IF(U262&lt;0.5,Riskregister!$K$5+(Riskregister!$L$5-Riskregister!$K$5)*SQRT(U262/2),Riskregister!$L$5-(Riskregister!$L$5-Riskregister!$K$5)*SQRT((1-U262)/2)))</f>
        <v>0</v>
      </c>
      <c r="W262" s="28">
        <f t="shared" ca="1" si="149"/>
        <v>2.0277549412398344E-2</v>
      </c>
      <c r="X262" s="28">
        <f t="shared" ca="1" si="149"/>
        <v>0.83867238409554379</v>
      </c>
      <c r="Y262" s="28">
        <f ca="1">IF(Riskregister!$E$6="",0,COUNTIF(BG$4:BG$53,"&lt;"&amp;W262)*IF(X262&lt;0.5,Riskregister!$K$6+(Riskregister!$L$6-Riskregister!$K$6)*SQRT(X262/2),Riskregister!$L$6-(Riskregister!$L$6-Riskregister!$K$6)*SQRT((1-X262)/2)))</f>
        <v>0</v>
      </c>
      <c r="Z262" s="28">
        <f t="shared" ca="1" si="150"/>
        <v>0.67301438924819068</v>
      </c>
      <c r="AA262" s="28">
        <f t="shared" ca="1" si="150"/>
        <v>1.0615449497125562E-3</v>
      </c>
      <c r="AB262" s="28">
        <f ca="1">IF(Riskregister!$E$7="",0,COUNTIF(BH$4:BH$53,"&lt;"&amp;Z262)*IF(AA262&lt;0.5,Riskregister!$K$7+(Riskregister!$L$7-Riskregister!$K$7)*SQRT(AA262/2),Riskregister!$L$7-(Riskregister!$L$7-Riskregister!$K$7)*SQRT((1-AA262)/2)))</f>
        <v>0</v>
      </c>
      <c r="AC262" s="28">
        <f t="shared" ca="1" si="151"/>
        <v>0.37266916958572782</v>
      </c>
      <c r="AD262" s="28">
        <f t="shared" ca="1" si="151"/>
        <v>0.94620901995249063</v>
      </c>
      <c r="AE262" s="28">
        <f ca="1">IF(Riskregister!$E$8="",0,COUNTIF(BI$4:BI$53,"&lt;"&amp;AC262)*IF(AD262&lt;0.5,Riskregister!$K$8+(Riskregister!$L$8-Riskregister!$K$8)*SQRT(AD262/2),Riskregister!$L$8-(Riskregister!$L$8-Riskregister!$K$8)*SQRT((1-AD262)/2)))</f>
        <v>0</v>
      </c>
      <c r="AF262" s="28">
        <f t="shared" ca="1" si="152"/>
        <v>0.18448790414554639</v>
      </c>
      <c r="AG262" s="28">
        <f t="shared" ca="1" si="152"/>
        <v>0.76725586396279466</v>
      </c>
      <c r="AH262" s="28">
        <f>IF(Riskregister!$E$9="",0,COUNTIF(BJ$4:BJ$53,"&lt;"&amp;AF262)*IF(AG262&lt;0.5,Riskregister!$K$9+(Riskregister!$L$9-Riskregister!$K$9)*SQRT(AG262/2),Riskregister!$L$9-(Riskregister!$L$9-Riskregister!$K$9)*SQRT((1-AG262)/2)))</f>
        <v>0</v>
      </c>
      <c r="AI262" s="28">
        <f t="shared" ca="1" si="153"/>
        <v>0.86579566841862099</v>
      </c>
      <c r="AJ262" s="28">
        <f t="shared" ca="1" si="153"/>
        <v>0.81678615944585453</v>
      </c>
      <c r="AK262" s="28">
        <f>IF(Riskregister!$E$10="",0,COUNTIF(BK$4:BK$53,"&lt;"&amp;AI262)*IF(AJ262&lt;0.5,Riskregister!$K$10+(Riskregister!$L$10-Riskregister!$K$10)*SQRT(AJ262/2),Riskregister!$L$10-(Riskregister!$L$10-Riskregister!$K$10)*SQRT((1-AJ262)/2)))</f>
        <v>0</v>
      </c>
      <c r="AL262" s="28">
        <f t="shared" ca="1" si="154"/>
        <v>0.49033806521547663</v>
      </c>
      <c r="AM262" s="28">
        <f t="shared" ca="1" si="154"/>
        <v>0.92654974241889798</v>
      </c>
      <c r="AN262" s="28">
        <f>IF(Riskregister!$E$11="",0,COUNTIF(BL$4:BL$53,"&lt;"&amp;AL262)*IF(AM262&lt;0.5,Riskregister!$K$11+(Riskregister!$L$11-Riskregister!$K$11)*SQRT(AM262/2),Riskregister!$L$11-(Riskregister!$L$11-Riskregister!$K$11)*SQRT((1-AM262)/2)))</f>
        <v>0</v>
      </c>
      <c r="AO262" s="28">
        <f t="shared" ca="1" si="155"/>
        <v>0.88192007879711776</v>
      </c>
      <c r="AP262" s="28">
        <f t="shared" ca="1" si="155"/>
        <v>0.21334139007838238</v>
      </c>
      <c r="AQ262" s="28">
        <f>IF(Riskregister!$E$12="",0,COUNTIF(BM$4:BM$53,"&lt;"&amp;AO262)*IF(AP262&lt;0.5,Riskregister!$K$12+(Riskregister!$L$12-Riskregister!$K$12)*SQRT(AP262/2),Riskregister!$L$12-(Riskregister!$L$12-Riskregister!$K$12)*SQRT((1-AP262)/2)))</f>
        <v>0</v>
      </c>
      <c r="AR262" s="28">
        <f t="shared" ca="1" si="156"/>
        <v>0.53090939840368723</v>
      </c>
      <c r="AS262" s="28">
        <f t="shared" ca="1" si="156"/>
        <v>0.94654080473527324</v>
      </c>
      <c r="AT262" s="28">
        <f>IF(Riskregister!$E$13="",0,COUNTIF(BN$4:BN$53,"&lt;"&amp;AR262)*IF(AS262&lt;0.5,Riskregister!$K$13+(Riskregister!$L$13-Riskregister!$K$13)*SQRT(AS262/2),Riskregister!$L$13-(Riskregister!$L$13-Riskregister!$K$13)*SQRT((1-AS262)/2)))</f>
        <v>0</v>
      </c>
      <c r="AU262" s="28">
        <f t="shared" ca="1" si="157"/>
        <v>0.11230421725068662</v>
      </c>
      <c r="AV262" s="28">
        <f t="shared" ca="1" si="157"/>
        <v>0.52044678564554769</v>
      </c>
      <c r="AW262" s="28">
        <f>IF(Riskregister!$E$14="",0,COUNTIF(BO$4:BO$53,"&lt;"&amp;AU262)*IF(AV262&lt;0.5,Riskregister!$K$14+(Riskregister!$L$14-Riskregister!$K$14)*SQRT(AV262/2),Riskregister!$L$14-(Riskregister!$L$14-Riskregister!$K$14)*SQRT((1-AV262)/2)))</f>
        <v>0</v>
      </c>
      <c r="AX262" s="28">
        <f t="shared" ca="1" si="158"/>
        <v>0.82951528682782527</v>
      </c>
      <c r="AY262" s="28">
        <f t="shared" ca="1" si="158"/>
        <v>0.61195774896737565</v>
      </c>
      <c r="AZ262" s="28">
        <f>IF(Riskregister!$E$15="",0,COUNTIF(BP$4:BP$53,"&lt;"&amp;AX262)*IF(AY262&lt;0.5,Riskregister!$K$15+(Riskregister!$L$15-Riskregister!$K$15)*SQRT(AY262/2),Riskregister!$L$15-(Riskregister!$L$15-Riskregister!$K$15)*SQRT((1-AY262)/2)))</f>
        <v>0</v>
      </c>
      <c r="BA262" s="28">
        <f t="shared" ca="1" si="159"/>
        <v>0.28245292167175706</v>
      </c>
      <c r="BB262" s="28">
        <f t="shared" ca="1" si="159"/>
        <v>0.46785875341079397</v>
      </c>
      <c r="BC262" s="28">
        <f>IF(Riskregister!$E$16="",0,COUNTIF(BQ$4:BQ$53,"&lt;"&amp;BA262)*IF(BB262&lt;0.5,Riskregister!$K$16+(Riskregister!$L$16-Riskregister!$K$16)*SQRT(BB262/2),Riskregister!$L$16-(Riskregister!$L$16-Riskregister!$K$16)*SQRT((1-BB262)/2)))</f>
        <v>0</v>
      </c>
      <c r="BD262" s="28">
        <f t="shared" ca="1" si="160"/>
        <v>0</v>
      </c>
    </row>
    <row r="263" spans="20:56" x14ac:dyDescent="0.35">
      <c r="T263" s="28">
        <f t="shared" ca="1" si="148"/>
        <v>0.83379495595996522</v>
      </c>
      <c r="U263" s="28">
        <f t="shared" ca="1" si="148"/>
        <v>0.3608168946601803</v>
      </c>
      <c r="V263" s="28">
        <f ca="1">IF(Riskregister!$E$5="",0,COUNTIF(BF$4:BF$53,"&lt;"&amp;T263)*IF(U263&lt;0.5,Riskregister!$K$5+(Riskregister!$L$5-Riskregister!$K$5)*SQRT(U263/2),Riskregister!$L$5-(Riskregister!$L$5-Riskregister!$K$5)*SQRT((1-U263)/2)))</f>
        <v>341135.32008590997</v>
      </c>
      <c r="W263" s="28">
        <f t="shared" ca="1" si="149"/>
        <v>9.905202288316961E-2</v>
      </c>
      <c r="X263" s="28">
        <f t="shared" ca="1" si="149"/>
        <v>8.764718203537214E-2</v>
      </c>
      <c r="Y263" s="28">
        <f ca="1">IF(Riskregister!$E$6="",0,COUNTIF(BG$4:BG$53,"&lt;"&amp;W263)*IF(X263&lt;0.5,Riskregister!$K$6+(Riskregister!$L$6-Riskregister!$K$6)*SQRT(X263/2),Riskregister!$L$6-(Riskregister!$L$6-Riskregister!$K$6)*SQRT((1-X263)/2)))</f>
        <v>0</v>
      </c>
      <c r="Z263" s="28">
        <f t="shared" ca="1" si="150"/>
        <v>0.63071524235029863</v>
      </c>
      <c r="AA263" s="28">
        <f t="shared" ca="1" si="150"/>
        <v>0.87970323065610223</v>
      </c>
      <c r="AB263" s="28">
        <f ca="1">IF(Riskregister!$E$7="",0,COUNTIF(BH$4:BH$53,"&lt;"&amp;Z263)*IF(AA263&lt;0.5,Riskregister!$K$7+(Riskregister!$L$7-Riskregister!$K$7)*SQRT(AA263/2),Riskregister!$L$7-(Riskregister!$L$7-Riskregister!$K$7)*SQRT((1-AA263)/2)))</f>
        <v>0</v>
      </c>
      <c r="AC263" s="28">
        <f t="shared" ca="1" si="151"/>
        <v>0.72710951547458247</v>
      </c>
      <c r="AD263" s="28">
        <f t="shared" ca="1" si="151"/>
        <v>0.80617055597010867</v>
      </c>
      <c r="AE263" s="28">
        <f ca="1">IF(Riskregister!$E$8="",0,COUNTIF(BI$4:BI$53,"&lt;"&amp;AC263)*IF(AD263&lt;0.5,Riskregister!$K$8+(Riskregister!$L$8-Riskregister!$K$8)*SQRT(AD263/2),Riskregister!$L$8-(Riskregister!$L$8-Riskregister!$K$8)*SQRT((1-AD263)/2)))</f>
        <v>0</v>
      </c>
      <c r="AF263" s="28">
        <f t="shared" ca="1" si="152"/>
        <v>0.68316029128785027</v>
      </c>
      <c r="AG263" s="28">
        <f t="shared" ca="1" si="152"/>
        <v>4.4052548687594784E-2</v>
      </c>
      <c r="AH263" s="28">
        <f>IF(Riskregister!$E$9="",0,COUNTIF(BJ$4:BJ$53,"&lt;"&amp;AF263)*IF(AG263&lt;0.5,Riskregister!$K$9+(Riskregister!$L$9-Riskregister!$K$9)*SQRT(AG263/2),Riskregister!$L$9-(Riskregister!$L$9-Riskregister!$K$9)*SQRT((1-AG263)/2)))</f>
        <v>0</v>
      </c>
      <c r="AI263" s="28">
        <f t="shared" ca="1" si="153"/>
        <v>0.9873948360299537</v>
      </c>
      <c r="AJ263" s="28">
        <f t="shared" ca="1" si="153"/>
        <v>0.2181314291011246</v>
      </c>
      <c r="AK263" s="28">
        <f>IF(Riskregister!$E$10="",0,COUNTIF(BK$4:BK$53,"&lt;"&amp;AI263)*IF(AJ263&lt;0.5,Riskregister!$K$10+(Riskregister!$L$10-Riskregister!$K$10)*SQRT(AJ263/2),Riskregister!$L$10-(Riskregister!$L$10-Riskregister!$K$10)*SQRT((1-AJ263)/2)))</f>
        <v>0</v>
      </c>
      <c r="AL263" s="28">
        <f t="shared" ca="1" si="154"/>
        <v>0.62487390906164331</v>
      </c>
      <c r="AM263" s="28">
        <f t="shared" ca="1" si="154"/>
        <v>0.17982037420493735</v>
      </c>
      <c r="AN263" s="28">
        <f>IF(Riskregister!$E$11="",0,COUNTIF(BL$4:BL$53,"&lt;"&amp;AL263)*IF(AM263&lt;0.5,Riskregister!$K$11+(Riskregister!$L$11-Riskregister!$K$11)*SQRT(AM263/2),Riskregister!$L$11-(Riskregister!$L$11-Riskregister!$K$11)*SQRT((1-AM263)/2)))</f>
        <v>0</v>
      </c>
      <c r="AO263" s="28">
        <f t="shared" ca="1" si="155"/>
        <v>0.81442766053689575</v>
      </c>
      <c r="AP263" s="28">
        <f t="shared" ca="1" si="155"/>
        <v>0.11671141469949409</v>
      </c>
      <c r="AQ263" s="28">
        <f>IF(Riskregister!$E$12="",0,COUNTIF(BM$4:BM$53,"&lt;"&amp;AO263)*IF(AP263&lt;0.5,Riskregister!$K$12+(Riskregister!$L$12-Riskregister!$K$12)*SQRT(AP263/2),Riskregister!$L$12-(Riskregister!$L$12-Riskregister!$K$12)*SQRT((1-AP263)/2)))</f>
        <v>0</v>
      </c>
      <c r="AR263" s="28">
        <f t="shared" ca="1" si="156"/>
        <v>0.18271782864783725</v>
      </c>
      <c r="AS263" s="28">
        <f t="shared" ca="1" si="156"/>
        <v>0.52822125038702239</v>
      </c>
      <c r="AT263" s="28">
        <f>IF(Riskregister!$E$13="",0,COUNTIF(BN$4:BN$53,"&lt;"&amp;AR263)*IF(AS263&lt;0.5,Riskregister!$K$13+(Riskregister!$L$13-Riskregister!$K$13)*SQRT(AS263/2),Riskregister!$L$13-(Riskregister!$L$13-Riskregister!$K$13)*SQRT((1-AS263)/2)))</f>
        <v>0</v>
      </c>
      <c r="AU263" s="28">
        <f t="shared" ca="1" si="157"/>
        <v>0.71693893124465879</v>
      </c>
      <c r="AV263" s="28">
        <f t="shared" ca="1" si="157"/>
        <v>3.8757324118600667E-2</v>
      </c>
      <c r="AW263" s="28">
        <f>IF(Riskregister!$E$14="",0,COUNTIF(BO$4:BO$53,"&lt;"&amp;AU263)*IF(AV263&lt;0.5,Riskregister!$K$14+(Riskregister!$L$14-Riskregister!$K$14)*SQRT(AV263/2),Riskregister!$L$14-(Riskregister!$L$14-Riskregister!$K$14)*SQRT((1-AV263)/2)))</f>
        <v>0</v>
      </c>
      <c r="AX263" s="28">
        <f t="shared" ca="1" si="158"/>
        <v>0.74745684218823982</v>
      </c>
      <c r="AY263" s="28">
        <f t="shared" ca="1" si="158"/>
        <v>0.30617876377388642</v>
      </c>
      <c r="AZ263" s="28">
        <f>IF(Riskregister!$E$15="",0,COUNTIF(BP$4:BP$53,"&lt;"&amp;AX263)*IF(AY263&lt;0.5,Riskregister!$K$15+(Riskregister!$L$15-Riskregister!$K$15)*SQRT(AY263/2),Riskregister!$L$15-(Riskregister!$L$15-Riskregister!$K$15)*SQRT((1-AY263)/2)))</f>
        <v>0</v>
      </c>
      <c r="BA263" s="28">
        <f t="shared" ca="1" si="159"/>
        <v>0.83608108870708353</v>
      </c>
      <c r="BB263" s="28">
        <f t="shared" ca="1" si="159"/>
        <v>0.99825207028494112</v>
      </c>
      <c r="BC263" s="28">
        <f>IF(Riskregister!$E$16="",0,COUNTIF(BQ$4:BQ$53,"&lt;"&amp;BA263)*IF(BB263&lt;0.5,Riskregister!$K$16+(Riskregister!$L$16-Riskregister!$K$16)*SQRT(BB263/2),Riskregister!$L$16-(Riskregister!$L$16-Riskregister!$K$16)*SQRT((1-BB263)/2)))</f>
        <v>0</v>
      </c>
      <c r="BD263" s="28">
        <f t="shared" ca="1" si="160"/>
        <v>341135.32008590997</v>
      </c>
    </row>
    <row r="264" spans="20:56" x14ac:dyDescent="0.35">
      <c r="T264" s="28">
        <f t="shared" ref="T264:U283" ca="1" si="161">RAND()</f>
        <v>0.29854678727448269</v>
      </c>
      <c r="U264" s="28">
        <f t="shared" ca="1" si="161"/>
        <v>0.44466397405281466</v>
      </c>
      <c r="V264" s="28">
        <f ca="1">IF(Riskregister!$E$5="",0,COUNTIF(BF$4:BF$53,"&lt;"&amp;T264)*IF(U264&lt;0.5,Riskregister!$K$5+(Riskregister!$L$5-Riskregister!$K$5)*SQRT(U264/2),Riskregister!$L$5-(Riskregister!$L$5-Riskregister!$K$5)*SQRT((1-U264)/2)))</f>
        <v>0</v>
      </c>
      <c r="W264" s="28">
        <f t="shared" ref="W264:X283" ca="1" si="162">RAND()</f>
        <v>0.65952447864961572</v>
      </c>
      <c r="X264" s="28">
        <f t="shared" ca="1" si="162"/>
        <v>0.1148296872860739</v>
      </c>
      <c r="Y264" s="28">
        <f ca="1">IF(Riskregister!$E$6="",0,COUNTIF(BG$4:BG$53,"&lt;"&amp;W264)*IF(X264&lt;0.5,Riskregister!$K$6+(Riskregister!$L$6-Riskregister!$K$6)*SQRT(X264/2),Riskregister!$L$6-(Riskregister!$L$6-Riskregister!$K$6)*SQRT((1-X264)/2)))</f>
        <v>631305.10477322165</v>
      </c>
      <c r="Z264" s="28">
        <f t="shared" ref="Z264:AA283" ca="1" si="163">RAND()</f>
        <v>0.91043496104027855</v>
      </c>
      <c r="AA264" s="28">
        <f t="shared" ca="1" si="163"/>
        <v>0.95857080822909047</v>
      </c>
      <c r="AB264" s="28">
        <f ca="1">IF(Riskregister!$E$7="",0,COUNTIF(BH$4:BH$53,"&lt;"&amp;Z264)*IF(AA264&lt;0.5,Riskregister!$K$7+(Riskregister!$L$7-Riskregister!$K$7)*SQRT(AA264/2),Riskregister!$L$7-(Riskregister!$L$7-Riskregister!$K$7)*SQRT((1-AA264)/2)))</f>
        <v>349626.01866073906</v>
      </c>
      <c r="AC264" s="28">
        <f t="shared" ref="AC264:AD283" ca="1" si="164">RAND()</f>
        <v>0.76884265076298619</v>
      </c>
      <c r="AD264" s="28">
        <f t="shared" ca="1" si="164"/>
        <v>0.6503919178800176</v>
      </c>
      <c r="AE264" s="28">
        <f ca="1">IF(Riskregister!$E$8="",0,COUNTIF(BI$4:BI$53,"&lt;"&amp;AC264)*IF(AD264&lt;0.5,Riskregister!$K$8+(Riskregister!$L$8-Riskregister!$K$8)*SQRT(AD264/2),Riskregister!$L$8-(Riskregister!$L$8-Riskregister!$K$8)*SQRT((1-AD264)/2)))</f>
        <v>0</v>
      </c>
      <c r="AF264" s="28">
        <f t="shared" ref="AF264:AG283" ca="1" si="165">RAND()</f>
        <v>0.2653235905706347</v>
      </c>
      <c r="AG264" s="28">
        <f t="shared" ca="1" si="165"/>
        <v>0.93671761933401809</v>
      </c>
      <c r="AH264" s="28">
        <f>IF(Riskregister!$E$9="",0,COUNTIF(BJ$4:BJ$53,"&lt;"&amp;AF264)*IF(AG264&lt;0.5,Riskregister!$K$9+(Riskregister!$L$9-Riskregister!$K$9)*SQRT(AG264/2),Riskregister!$L$9-(Riskregister!$L$9-Riskregister!$K$9)*SQRT((1-AG264)/2)))</f>
        <v>0</v>
      </c>
      <c r="AI264" s="28">
        <f t="shared" ref="AI264:AJ283" ca="1" si="166">RAND()</f>
        <v>0.9923422872551203</v>
      </c>
      <c r="AJ264" s="28">
        <f t="shared" ca="1" si="166"/>
        <v>0.23815082751812144</v>
      </c>
      <c r="AK264" s="28">
        <f>IF(Riskregister!$E$10="",0,COUNTIF(BK$4:BK$53,"&lt;"&amp;AI264)*IF(AJ264&lt;0.5,Riskregister!$K$10+(Riskregister!$L$10-Riskregister!$K$10)*SQRT(AJ264/2),Riskregister!$L$10-(Riskregister!$L$10-Riskregister!$K$10)*SQRT((1-AJ264)/2)))</f>
        <v>0</v>
      </c>
      <c r="AL264" s="28">
        <f t="shared" ref="AL264:AM283" ca="1" si="167">RAND()</f>
        <v>0.53077479230348101</v>
      </c>
      <c r="AM264" s="28">
        <f t="shared" ca="1" si="167"/>
        <v>0.52395752493175407</v>
      </c>
      <c r="AN264" s="28">
        <f>IF(Riskregister!$E$11="",0,COUNTIF(BL$4:BL$53,"&lt;"&amp;AL264)*IF(AM264&lt;0.5,Riskregister!$K$11+(Riskregister!$L$11-Riskregister!$K$11)*SQRT(AM264/2),Riskregister!$L$11-(Riskregister!$L$11-Riskregister!$K$11)*SQRT((1-AM264)/2)))</f>
        <v>0</v>
      </c>
      <c r="AO264" s="28">
        <f t="shared" ref="AO264:AP283" ca="1" si="168">RAND()</f>
        <v>0.16848867466888529</v>
      </c>
      <c r="AP264" s="28">
        <f t="shared" ca="1" si="168"/>
        <v>6.2205557792115673E-2</v>
      </c>
      <c r="AQ264" s="28">
        <f>IF(Riskregister!$E$12="",0,COUNTIF(BM$4:BM$53,"&lt;"&amp;AO264)*IF(AP264&lt;0.5,Riskregister!$K$12+(Riskregister!$L$12-Riskregister!$K$12)*SQRT(AP264/2),Riskregister!$L$12-(Riskregister!$L$12-Riskregister!$K$12)*SQRT((1-AP264)/2)))</f>
        <v>0</v>
      </c>
      <c r="AR264" s="28">
        <f t="shared" ref="AR264:AS283" ca="1" si="169">RAND()</f>
        <v>0.30315650277269646</v>
      </c>
      <c r="AS264" s="28">
        <f t="shared" ca="1" si="169"/>
        <v>0.96323835268921298</v>
      </c>
      <c r="AT264" s="28">
        <f>IF(Riskregister!$E$13="",0,COUNTIF(BN$4:BN$53,"&lt;"&amp;AR264)*IF(AS264&lt;0.5,Riskregister!$K$13+(Riskregister!$L$13-Riskregister!$K$13)*SQRT(AS264/2),Riskregister!$L$13-(Riskregister!$L$13-Riskregister!$K$13)*SQRT((1-AS264)/2)))</f>
        <v>0</v>
      </c>
      <c r="AU264" s="28">
        <f t="shared" ref="AU264:AV283" ca="1" si="170">RAND()</f>
        <v>0.88038613967218338</v>
      </c>
      <c r="AV264" s="28">
        <f t="shared" ca="1" si="170"/>
        <v>4.5426628252870027E-2</v>
      </c>
      <c r="AW264" s="28">
        <f>IF(Riskregister!$E$14="",0,COUNTIF(BO$4:BO$53,"&lt;"&amp;AU264)*IF(AV264&lt;0.5,Riskregister!$K$14+(Riskregister!$L$14-Riskregister!$K$14)*SQRT(AV264/2),Riskregister!$L$14-(Riskregister!$L$14-Riskregister!$K$14)*SQRT((1-AV264)/2)))</f>
        <v>0</v>
      </c>
      <c r="AX264" s="28">
        <f t="shared" ref="AX264:AY283" ca="1" si="171">RAND()</f>
        <v>0.81040624114632676</v>
      </c>
      <c r="AY264" s="28">
        <f t="shared" ca="1" si="171"/>
        <v>8.4861488473063407E-2</v>
      </c>
      <c r="AZ264" s="28">
        <f>IF(Riskregister!$E$15="",0,COUNTIF(BP$4:BP$53,"&lt;"&amp;AX264)*IF(AY264&lt;0.5,Riskregister!$K$15+(Riskregister!$L$15-Riskregister!$K$15)*SQRT(AY264/2),Riskregister!$L$15-(Riskregister!$L$15-Riskregister!$K$15)*SQRT((1-AY264)/2)))</f>
        <v>0</v>
      </c>
      <c r="BA264" s="28">
        <f t="shared" ref="BA264:BB283" ca="1" si="172">RAND()</f>
        <v>0.76856752700117814</v>
      </c>
      <c r="BB264" s="28">
        <f t="shared" ca="1" si="172"/>
        <v>0.13835708763842458</v>
      </c>
      <c r="BC264" s="28">
        <f>IF(Riskregister!$E$16="",0,COUNTIF(BQ$4:BQ$53,"&lt;"&amp;BA264)*IF(BB264&lt;0.5,Riskregister!$K$16+(Riskregister!$L$16-Riskregister!$K$16)*SQRT(BB264/2),Riskregister!$L$16-(Riskregister!$L$16-Riskregister!$K$16)*SQRT((1-BB264)/2)))</f>
        <v>0</v>
      </c>
      <c r="BD264" s="28">
        <f t="shared" ca="1" si="160"/>
        <v>980931.12343396072</v>
      </c>
    </row>
    <row r="265" spans="20:56" x14ac:dyDescent="0.35">
      <c r="T265" s="28">
        <f t="shared" ca="1" si="161"/>
        <v>0.75901957596175318</v>
      </c>
      <c r="U265" s="28">
        <f t="shared" ca="1" si="161"/>
        <v>0.3156630146235051</v>
      </c>
      <c r="V265" s="28">
        <f ca="1">IF(Riskregister!$E$5="",0,COUNTIF(BF$4:BF$53,"&lt;"&amp;T265)*IF(U265&lt;0.5,Riskregister!$K$5+(Riskregister!$L$5-Riskregister!$K$5)*SQRT(U265/2),Riskregister!$L$5-(Riskregister!$L$5-Riskregister!$K$5)*SQRT((1-U265)/2)))</f>
        <v>328776.06168228982</v>
      </c>
      <c r="W265" s="28">
        <f t="shared" ca="1" si="162"/>
        <v>0.20719299358051524</v>
      </c>
      <c r="X265" s="28">
        <f t="shared" ca="1" si="162"/>
        <v>0.61449619563277691</v>
      </c>
      <c r="Y265" s="28">
        <f ca="1">IF(Riskregister!$E$6="",0,COUNTIF(BG$4:BG$53,"&lt;"&amp;W265)*IF(X265&lt;0.5,Riskregister!$K$6+(Riskregister!$L$6-Riskregister!$K$6)*SQRT(X265/2),Riskregister!$L$6-(Riskregister!$L$6-Riskregister!$K$6)*SQRT((1-X265)/2)))</f>
        <v>0</v>
      </c>
      <c r="Z265" s="28">
        <f t="shared" ca="1" si="163"/>
        <v>0.38136840913032832</v>
      </c>
      <c r="AA265" s="28">
        <f t="shared" ca="1" si="163"/>
        <v>0.60853285581688232</v>
      </c>
      <c r="AB265" s="28">
        <f ca="1">IF(Riskregister!$E$7="",0,COUNTIF(BH$4:BH$53,"&lt;"&amp;Z265)*IF(AA265&lt;0.5,Riskregister!$K$7+(Riskregister!$L$7-Riskregister!$K$7)*SQRT(AA265/2),Riskregister!$L$7-(Riskregister!$L$7-Riskregister!$K$7)*SQRT((1-AA265)/2)))</f>
        <v>0</v>
      </c>
      <c r="AC265" s="28">
        <f t="shared" ca="1" si="164"/>
        <v>0.21441477992190627</v>
      </c>
      <c r="AD265" s="28">
        <f t="shared" ca="1" si="164"/>
        <v>0.36803329778624205</v>
      </c>
      <c r="AE265" s="28">
        <f ca="1">IF(Riskregister!$E$8="",0,COUNTIF(BI$4:BI$53,"&lt;"&amp;AC265)*IF(AD265&lt;0.5,Riskregister!$K$8+(Riskregister!$L$8-Riskregister!$K$8)*SQRT(AD265/2),Riskregister!$L$8-(Riskregister!$L$8-Riskregister!$K$8)*SQRT((1-AD265)/2)))</f>
        <v>0</v>
      </c>
      <c r="AF265" s="28">
        <f t="shared" ca="1" si="165"/>
        <v>0.28684939196293557</v>
      </c>
      <c r="AG265" s="28">
        <f t="shared" ca="1" si="165"/>
        <v>0.93563510128579885</v>
      </c>
      <c r="AH265" s="28">
        <f>IF(Riskregister!$E$9="",0,COUNTIF(BJ$4:BJ$53,"&lt;"&amp;AF265)*IF(AG265&lt;0.5,Riskregister!$K$9+(Riskregister!$L$9-Riskregister!$K$9)*SQRT(AG265/2),Riskregister!$L$9-(Riskregister!$L$9-Riskregister!$K$9)*SQRT((1-AG265)/2)))</f>
        <v>0</v>
      </c>
      <c r="AI265" s="28">
        <f t="shared" ca="1" si="166"/>
        <v>0.62167505179264515</v>
      </c>
      <c r="AJ265" s="28">
        <f t="shared" ca="1" si="166"/>
        <v>3.4624966838690097E-2</v>
      </c>
      <c r="AK265" s="28">
        <f>IF(Riskregister!$E$10="",0,COUNTIF(BK$4:BK$53,"&lt;"&amp;AI265)*IF(AJ265&lt;0.5,Riskregister!$K$10+(Riskregister!$L$10-Riskregister!$K$10)*SQRT(AJ265/2),Riskregister!$L$10-(Riskregister!$L$10-Riskregister!$K$10)*SQRT((1-AJ265)/2)))</f>
        <v>0</v>
      </c>
      <c r="AL265" s="28">
        <f t="shared" ca="1" si="167"/>
        <v>0.58760445246481674</v>
      </c>
      <c r="AM265" s="28">
        <f t="shared" ca="1" si="167"/>
        <v>0.90538881950444672</v>
      </c>
      <c r="AN265" s="28">
        <f>IF(Riskregister!$E$11="",0,COUNTIF(BL$4:BL$53,"&lt;"&amp;AL265)*IF(AM265&lt;0.5,Riskregister!$K$11+(Riskregister!$L$11-Riskregister!$K$11)*SQRT(AM265/2),Riskregister!$L$11-(Riskregister!$L$11-Riskregister!$K$11)*SQRT((1-AM265)/2)))</f>
        <v>0</v>
      </c>
      <c r="AO265" s="28">
        <f t="shared" ca="1" si="168"/>
        <v>4.7580987094305027E-2</v>
      </c>
      <c r="AP265" s="28">
        <f t="shared" ca="1" si="168"/>
        <v>0.66164979128606616</v>
      </c>
      <c r="AQ265" s="28">
        <f>IF(Riskregister!$E$12="",0,COUNTIF(BM$4:BM$53,"&lt;"&amp;AO265)*IF(AP265&lt;0.5,Riskregister!$K$12+(Riskregister!$L$12-Riskregister!$K$12)*SQRT(AP265/2),Riskregister!$L$12-(Riskregister!$L$12-Riskregister!$K$12)*SQRT((1-AP265)/2)))</f>
        <v>0</v>
      </c>
      <c r="AR265" s="28">
        <f t="shared" ca="1" si="169"/>
        <v>0.22336988383500811</v>
      </c>
      <c r="AS265" s="28">
        <f t="shared" ca="1" si="169"/>
        <v>0.62764587059589561</v>
      </c>
      <c r="AT265" s="28">
        <f>IF(Riskregister!$E$13="",0,COUNTIF(BN$4:BN$53,"&lt;"&amp;AR265)*IF(AS265&lt;0.5,Riskregister!$K$13+(Riskregister!$L$13-Riskregister!$K$13)*SQRT(AS265/2),Riskregister!$L$13-(Riskregister!$L$13-Riskregister!$K$13)*SQRT((1-AS265)/2)))</f>
        <v>0</v>
      </c>
      <c r="AU265" s="28">
        <f t="shared" ca="1" si="170"/>
        <v>0.89048024423372452</v>
      </c>
      <c r="AV265" s="28">
        <f t="shared" ca="1" si="170"/>
        <v>0.40990971555564992</v>
      </c>
      <c r="AW265" s="28">
        <f>IF(Riskregister!$E$14="",0,COUNTIF(BO$4:BO$53,"&lt;"&amp;AU265)*IF(AV265&lt;0.5,Riskregister!$K$14+(Riskregister!$L$14-Riskregister!$K$14)*SQRT(AV265/2),Riskregister!$L$14-(Riskregister!$L$14-Riskregister!$K$14)*SQRT((1-AV265)/2)))</f>
        <v>0</v>
      </c>
      <c r="AX265" s="28">
        <f t="shared" ca="1" si="171"/>
        <v>0.60247051017819542</v>
      </c>
      <c r="AY265" s="28">
        <f t="shared" ca="1" si="171"/>
        <v>0.70876653841425075</v>
      </c>
      <c r="AZ265" s="28">
        <f>IF(Riskregister!$E$15="",0,COUNTIF(BP$4:BP$53,"&lt;"&amp;AX265)*IF(AY265&lt;0.5,Riskregister!$K$15+(Riskregister!$L$15-Riskregister!$K$15)*SQRT(AY265/2),Riskregister!$L$15-(Riskregister!$L$15-Riskregister!$K$15)*SQRT((1-AY265)/2)))</f>
        <v>0</v>
      </c>
      <c r="BA265" s="28">
        <f t="shared" ca="1" si="172"/>
        <v>0.3788669788259682</v>
      </c>
      <c r="BB265" s="28">
        <f t="shared" ca="1" si="172"/>
        <v>0.71446269878001645</v>
      </c>
      <c r="BC265" s="28">
        <f>IF(Riskregister!$E$16="",0,COUNTIF(BQ$4:BQ$53,"&lt;"&amp;BA265)*IF(BB265&lt;0.5,Riskregister!$K$16+(Riskregister!$L$16-Riskregister!$K$16)*SQRT(BB265/2),Riskregister!$L$16-(Riskregister!$L$16-Riskregister!$K$16)*SQRT((1-BB265)/2)))</f>
        <v>0</v>
      </c>
      <c r="BD265" s="28">
        <f t="shared" ca="1" si="160"/>
        <v>328776.06168228982</v>
      </c>
    </row>
    <row r="266" spans="20:56" x14ac:dyDescent="0.35">
      <c r="T266" s="28">
        <f t="shared" ca="1" si="161"/>
        <v>0.49879595659710207</v>
      </c>
      <c r="U266" s="28">
        <f t="shared" ca="1" si="161"/>
        <v>0.80375271600303411</v>
      </c>
      <c r="V266" s="28">
        <f ca="1">IF(Riskregister!$E$5="",0,COUNTIF(BF$4:BF$53,"&lt;"&amp;T266)*IF(U266&lt;0.5,Riskregister!$K$5+(Riskregister!$L$5-Riskregister!$K$5)*SQRT(U266/2),Riskregister!$L$5-(Riskregister!$L$5-Riskregister!$K$5)*SQRT((1-U266)/2)))</f>
        <v>0</v>
      </c>
      <c r="W266" s="28">
        <f t="shared" ca="1" si="162"/>
        <v>0.21684175002112771</v>
      </c>
      <c r="X266" s="28">
        <f t="shared" ca="1" si="162"/>
        <v>0.53911335685851047</v>
      </c>
      <c r="Y266" s="28">
        <f ca="1">IF(Riskregister!$E$6="",0,COUNTIF(BG$4:BG$53,"&lt;"&amp;W266)*IF(X266&lt;0.5,Riskregister!$K$6+(Riskregister!$L$6-Riskregister!$K$6)*SQRT(X266/2),Riskregister!$L$6-(Riskregister!$L$6-Riskregister!$K$6)*SQRT((1-X266)/2)))</f>
        <v>0</v>
      </c>
      <c r="Z266" s="28">
        <f t="shared" ca="1" si="163"/>
        <v>0.82110407766064186</v>
      </c>
      <c r="AA266" s="28">
        <f t="shared" ca="1" si="163"/>
        <v>0.10587998067804194</v>
      </c>
      <c r="AB266" s="28">
        <f ca="1">IF(Riskregister!$E$7="",0,COUNTIF(BH$4:BH$53,"&lt;"&amp;Z266)*IF(AA266&lt;0.5,Riskregister!$K$7+(Riskregister!$L$7-Riskregister!$K$7)*SQRT(AA266/2),Riskregister!$L$7-(Riskregister!$L$7-Riskregister!$K$7)*SQRT((1-AA266)/2)))</f>
        <v>130530.42168354808</v>
      </c>
      <c r="AC266" s="28">
        <f t="shared" ca="1" si="164"/>
        <v>0.31100097735438259</v>
      </c>
      <c r="AD266" s="28">
        <f t="shared" ca="1" si="164"/>
        <v>0.51561117330130768</v>
      </c>
      <c r="AE266" s="28">
        <f ca="1">IF(Riskregister!$E$8="",0,COUNTIF(BI$4:BI$53,"&lt;"&amp;AC266)*IF(AD266&lt;0.5,Riskregister!$K$8+(Riskregister!$L$8-Riskregister!$K$8)*SQRT(AD266/2),Riskregister!$L$8-(Riskregister!$L$8-Riskregister!$K$8)*SQRT((1-AD266)/2)))</f>
        <v>0</v>
      </c>
      <c r="AF266" s="28">
        <f t="shared" ca="1" si="165"/>
        <v>0.55252304906119676</v>
      </c>
      <c r="AG266" s="28">
        <f t="shared" ca="1" si="165"/>
        <v>0.65850006573076014</v>
      </c>
      <c r="AH266" s="28">
        <f>IF(Riskregister!$E$9="",0,COUNTIF(BJ$4:BJ$53,"&lt;"&amp;AF266)*IF(AG266&lt;0.5,Riskregister!$K$9+(Riskregister!$L$9-Riskregister!$K$9)*SQRT(AG266/2),Riskregister!$L$9-(Riskregister!$L$9-Riskregister!$K$9)*SQRT((1-AG266)/2)))</f>
        <v>0</v>
      </c>
      <c r="AI266" s="28">
        <f t="shared" ca="1" si="166"/>
        <v>0.68083074427094548</v>
      </c>
      <c r="AJ266" s="28">
        <f t="shared" ca="1" si="166"/>
        <v>9.1071316886589204E-2</v>
      </c>
      <c r="AK266" s="28">
        <f>IF(Riskregister!$E$10="",0,COUNTIF(BK$4:BK$53,"&lt;"&amp;AI266)*IF(AJ266&lt;0.5,Riskregister!$K$10+(Riskregister!$L$10-Riskregister!$K$10)*SQRT(AJ266/2),Riskregister!$L$10-(Riskregister!$L$10-Riskregister!$K$10)*SQRT((1-AJ266)/2)))</f>
        <v>0</v>
      </c>
      <c r="AL266" s="28">
        <f t="shared" ca="1" si="167"/>
        <v>0.92681199121270452</v>
      </c>
      <c r="AM266" s="28">
        <f t="shared" ca="1" si="167"/>
        <v>0.15563787261961115</v>
      </c>
      <c r="AN266" s="28">
        <f>IF(Riskregister!$E$11="",0,COUNTIF(BL$4:BL$53,"&lt;"&amp;AL266)*IF(AM266&lt;0.5,Riskregister!$K$11+(Riskregister!$L$11-Riskregister!$K$11)*SQRT(AM266/2),Riskregister!$L$11-(Riskregister!$L$11-Riskregister!$K$11)*SQRT((1-AM266)/2)))</f>
        <v>0</v>
      </c>
      <c r="AO266" s="28">
        <f t="shared" ca="1" si="168"/>
        <v>0.94912107890750541</v>
      </c>
      <c r="AP266" s="28">
        <f t="shared" ca="1" si="168"/>
        <v>0.23431688195136857</v>
      </c>
      <c r="AQ266" s="28">
        <f>IF(Riskregister!$E$12="",0,COUNTIF(BM$4:BM$53,"&lt;"&amp;AO266)*IF(AP266&lt;0.5,Riskregister!$K$12+(Riskregister!$L$12-Riskregister!$K$12)*SQRT(AP266/2),Riskregister!$L$12-(Riskregister!$L$12-Riskregister!$K$12)*SQRT((1-AP266)/2)))</f>
        <v>0</v>
      </c>
      <c r="AR266" s="28">
        <f t="shared" ca="1" si="169"/>
        <v>0.84977995021637631</v>
      </c>
      <c r="AS266" s="28">
        <f t="shared" ca="1" si="169"/>
        <v>0.47896278943320325</v>
      </c>
      <c r="AT266" s="28">
        <f>IF(Riskregister!$E$13="",0,COUNTIF(BN$4:BN$53,"&lt;"&amp;AR266)*IF(AS266&lt;0.5,Riskregister!$K$13+(Riskregister!$L$13-Riskregister!$K$13)*SQRT(AS266/2),Riskregister!$L$13-(Riskregister!$L$13-Riskregister!$K$13)*SQRT((1-AS266)/2)))</f>
        <v>0</v>
      </c>
      <c r="AU266" s="28">
        <f t="shared" ca="1" si="170"/>
        <v>0.57870434087226275</v>
      </c>
      <c r="AV266" s="28">
        <f t="shared" ca="1" si="170"/>
        <v>8.2944913386735042E-2</v>
      </c>
      <c r="AW266" s="28">
        <f>IF(Riskregister!$E$14="",0,COUNTIF(BO$4:BO$53,"&lt;"&amp;AU266)*IF(AV266&lt;0.5,Riskregister!$K$14+(Riskregister!$L$14-Riskregister!$K$14)*SQRT(AV266/2),Riskregister!$L$14-(Riskregister!$L$14-Riskregister!$K$14)*SQRT((1-AV266)/2)))</f>
        <v>0</v>
      </c>
      <c r="AX266" s="28">
        <f t="shared" ca="1" si="171"/>
        <v>0.55804941691584398</v>
      </c>
      <c r="AY266" s="28">
        <f t="shared" ca="1" si="171"/>
        <v>0.77037893442383498</v>
      </c>
      <c r="AZ266" s="28">
        <f>IF(Riskregister!$E$15="",0,COUNTIF(BP$4:BP$53,"&lt;"&amp;AX266)*IF(AY266&lt;0.5,Riskregister!$K$15+(Riskregister!$L$15-Riskregister!$K$15)*SQRT(AY266/2),Riskregister!$L$15-(Riskregister!$L$15-Riskregister!$K$15)*SQRT((1-AY266)/2)))</f>
        <v>0</v>
      </c>
      <c r="BA266" s="28">
        <f t="shared" ca="1" si="172"/>
        <v>0.1972977737331475</v>
      </c>
      <c r="BB266" s="28">
        <f t="shared" ca="1" si="172"/>
        <v>0.43649619851568366</v>
      </c>
      <c r="BC266" s="28">
        <f>IF(Riskregister!$E$16="",0,COUNTIF(BQ$4:BQ$53,"&lt;"&amp;BA266)*IF(BB266&lt;0.5,Riskregister!$K$16+(Riskregister!$L$16-Riskregister!$K$16)*SQRT(BB266/2),Riskregister!$L$16-(Riskregister!$L$16-Riskregister!$K$16)*SQRT((1-BB266)/2)))</f>
        <v>0</v>
      </c>
      <c r="BD266" s="28">
        <f t="shared" ca="1" si="160"/>
        <v>130530.42168354808</v>
      </c>
    </row>
    <row r="267" spans="20:56" x14ac:dyDescent="0.35">
      <c r="T267" s="28">
        <f t="shared" ca="1" si="161"/>
        <v>0.70959922729243874</v>
      </c>
      <c r="U267" s="28">
        <f t="shared" ca="1" si="161"/>
        <v>0.27081517331244531</v>
      </c>
      <c r="V267" s="28">
        <f ca="1">IF(Riskregister!$E$5="",0,COUNTIF(BF$4:BF$53,"&lt;"&amp;T267)*IF(U267&lt;0.5,Riskregister!$K$5+(Riskregister!$L$5-Riskregister!$K$5)*SQRT(U267/2),Riskregister!$L$5-(Riskregister!$L$5-Riskregister!$K$5)*SQRT((1-U267)/2)))</f>
        <v>315589.96436343924</v>
      </c>
      <c r="W267" s="28">
        <f t="shared" ca="1" si="162"/>
        <v>8.2463441769880741E-2</v>
      </c>
      <c r="X267" s="28">
        <f t="shared" ca="1" si="162"/>
        <v>0.34943624047031718</v>
      </c>
      <c r="Y267" s="28">
        <f ca="1">IF(Riskregister!$E$6="",0,COUNTIF(BG$4:BG$53,"&lt;"&amp;W267)*IF(X267&lt;0.5,Riskregister!$K$6+(Riskregister!$L$6-Riskregister!$K$6)*SQRT(X267/2),Riskregister!$L$6-(Riskregister!$L$6-Riskregister!$K$6)*SQRT((1-X267)/2)))</f>
        <v>0</v>
      </c>
      <c r="Z267" s="28">
        <f t="shared" ca="1" si="163"/>
        <v>0.15829522069772217</v>
      </c>
      <c r="AA267" s="28">
        <f t="shared" ca="1" si="163"/>
        <v>0.70438602051591293</v>
      </c>
      <c r="AB267" s="28">
        <f ca="1">IF(Riskregister!$E$7="",0,COUNTIF(BH$4:BH$53,"&lt;"&amp;Z267)*IF(AA267&lt;0.5,Riskregister!$K$7+(Riskregister!$L$7-Riskregister!$K$7)*SQRT(AA267/2),Riskregister!$L$7-(Riskregister!$L$7-Riskregister!$K$7)*SQRT((1-AA267)/2)))</f>
        <v>0</v>
      </c>
      <c r="AC267" s="28">
        <f t="shared" ca="1" si="164"/>
        <v>0.95399765639104983</v>
      </c>
      <c r="AD267" s="28">
        <f t="shared" ca="1" si="164"/>
        <v>0.22319799608458513</v>
      </c>
      <c r="AE267" s="28">
        <f ca="1">IF(Riskregister!$E$8="",0,COUNTIF(BI$4:BI$53,"&lt;"&amp;AC267)*IF(AD267&lt;0.5,Riskregister!$K$8+(Riskregister!$L$8-Riskregister!$K$8)*SQRT(AD267/2),Riskregister!$L$8-(Riskregister!$L$8-Riskregister!$K$8)*SQRT((1-AD267)/2)))</f>
        <v>0</v>
      </c>
      <c r="AF267" s="28">
        <f t="shared" ca="1" si="165"/>
        <v>0.43210713269027623</v>
      </c>
      <c r="AG267" s="28">
        <f t="shared" ca="1" si="165"/>
        <v>0.79183688486911563</v>
      </c>
      <c r="AH267" s="28">
        <f>IF(Riskregister!$E$9="",0,COUNTIF(BJ$4:BJ$53,"&lt;"&amp;AF267)*IF(AG267&lt;0.5,Riskregister!$K$9+(Riskregister!$L$9-Riskregister!$K$9)*SQRT(AG267/2),Riskregister!$L$9-(Riskregister!$L$9-Riskregister!$K$9)*SQRT((1-AG267)/2)))</f>
        <v>0</v>
      </c>
      <c r="AI267" s="28">
        <f t="shared" ca="1" si="166"/>
        <v>0.57875989353297197</v>
      </c>
      <c r="AJ267" s="28">
        <f t="shared" ca="1" si="166"/>
        <v>0.23189167780487796</v>
      </c>
      <c r="AK267" s="28">
        <f>IF(Riskregister!$E$10="",0,COUNTIF(BK$4:BK$53,"&lt;"&amp;AI267)*IF(AJ267&lt;0.5,Riskregister!$K$10+(Riskregister!$L$10-Riskregister!$K$10)*SQRT(AJ267/2),Riskregister!$L$10-(Riskregister!$L$10-Riskregister!$K$10)*SQRT((1-AJ267)/2)))</f>
        <v>0</v>
      </c>
      <c r="AL267" s="28">
        <f t="shared" ca="1" si="167"/>
        <v>0.71492671570607569</v>
      </c>
      <c r="AM267" s="28">
        <f t="shared" ca="1" si="167"/>
        <v>0.59300952525903616</v>
      </c>
      <c r="AN267" s="28">
        <f>IF(Riskregister!$E$11="",0,COUNTIF(BL$4:BL$53,"&lt;"&amp;AL267)*IF(AM267&lt;0.5,Riskregister!$K$11+(Riskregister!$L$11-Riskregister!$K$11)*SQRT(AM267/2),Riskregister!$L$11-(Riskregister!$L$11-Riskregister!$K$11)*SQRT((1-AM267)/2)))</f>
        <v>0</v>
      </c>
      <c r="AO267" s="28">
        <f t="shared" ca="1" si="168"/>
        <v>0.50416659430561506</v>
      </c>
      <c r="AP267" s="28">
        <f t="shared" ca="1" si="168"/>
        <v>0.31755798035844951</v>
      </c>
      <c r="AQ267" s="28">
        <f>IF(Riskregister!$E$12="",0,COUNTIF(BM$4:BM$53,"&lt;"&amp;AO267)*IF(AP267&lt;0.5,Riskregister!$K$12+(Riskregister!$L$12-Riskregister!$K$12)*SQRT(AP267/2),Riskregister!$L$12-(Riskregister!$L$12-Riskregister!$K$12)*SQRT((1-AP267)/2)))</f>
        <v>0</v>
      </c>
      <c r="AR267" s="28">
        <f t="shared" ca="1" si="169"/>
        <v>0.37968299840286346</v>
      </c>
      <c r="AS267" s="28">
        <f t="shared" ca="1" si="169"/>
        <v>0.7039394795780789</v>
      </c>
      <c r="AT267" s="28">
        <f>IF(Riskregister!$E$13="",0,COUNTIF(BN$4:BN$53,"&lt;"&amp;AR267)*IF(AS267&lt;0.5,Riskregister!$K$13+(Riskregister!$L$13-Riskregister!$K$13)*SQRT(AS267/2),Riskregister!$L$13-(Riskregister!$L$13-Riskregister!$K$13)*SQRT((1-AS267)/2)))</f>
        <v>0</v>
      </c>
      <c r="AU267" s="28">
        <f t="shared" ca="1" si="170"/>
        <v>0.50700461452381407</v>
      </c>
      <c r="AV267" s="28">
        <f t="shared" ca="1" si="170"/>
        <v>0.12887098802205998</v>
      </c>
      <c r="AW267" s="28">
        <f>IF(Riskregister!$E$14="",0,COUNTIF(BO$4:BO$53,"&lt;"&amp;AU267)*IF(AV267&lt;0.5,Riskregister!$K$14+(Riskregister!$L$14-Riskregister!$K$14)*SQRT(AV267/2),Riskregister!$L$14-(Riskregister!$L$14-Riskregister!$K$14)*SQRT((1-AV267)/2)))</f>
        <v>0</v>
      </c>
      <c r="AX267" s="28">
        <f t="shared" ca="1" si="171"/>
        <v>0.37365462040873054</v>
      </c>
      <c r="AY267" s="28">
        <f t="shared" ca="1" si="171"/>
        <v>0.31792373219095871</v>
      </c>
      <c r="AZ267" s="28">
        <f>IF(Riskregister!$E$15="",0,COUNTIF(BP$4:BP$53,"&lt;"&amp;AX267)*IF(AY267&lt;0.5,Riskregister!$K$15+(Riskregister!$L$15-Riskregister!$K$15)*SQRT(AY267/2),Riskregister!$L$15-(Riskregister!$L$15-Riskregister!$K$15)*SQRT((1-AY267)/2)))</f>
        <v>0</v>
      </c>
      <c r="BA267" s="28">
        <f t="shared" ca="1" si="172"/>
        <v>0.41198892016441402</v>
      </c>
      <c r="BB267" s="28">
        <f t="shared" ca="1" si="172"/>
        <v>0.39188842127168422</v>
      </c>
      <c r="BC267" s="28">
        <f>IF(Riskregister!$E$16="",0,COUNTIF(BQ$4:BQ$53,"&lt;"&amp;BA267)*IF(BB267&lt;0.5,Riskregister!$K$16+(Riskregister!$L$16-Riskregister!$K$16)*SQRT(BB267/2),Riskregister!$L$16-(Riskregister!$L$16-Riskregister!$K$16)*SQRT((1-BB267)/2)))</f>
        <v>0</v>
      </c>
      <c r="BD267" s="28">
        <f t="shared" ca="1" si="160"/>
        <v>315589.96436343924</v>
      </c>
    </row>
    <row r="268" spans="20:56" x14ac:dyDescent="0.35">
      <c r="T268" s="28">
        <f t="shared" ca="1" si="161"/>
        <v>0.81199849014894232</v>
      </c>
      <c r="U268" s="28">
        <f t="shared" ca="1" si="161"/>
        <v>0.10144693155225204</v>
      </c>
      <c r="V268" s="28">
        <f ca="1">IF(Riskregister!$E$5="",0,COUNTIF(BF$4:BF$53,"&lt;"&amp;T268)*IF(U268&lt;0.5,Riskregister!$K$5+(Riskregister!$L$5-Riskregister!$K$5)*SQRT(U268/2),Riskregister!$L$5-(Riskregister!$L$5-Riskregister!$K$5)*SQRT((1-U268)/2)))</f>
        <v>251348.41794357484</v>
      </c>
      <c r="W268" s="28">
        <f t="shared" ca="1" si="162"/>
        <v>0.11436720168234582</v>
      </c>
      <c r="X268" s="28">
        <f t="shared" ca="1" si="162"/>
        <v>0.25659672096775543</v>
      </c>
      <c r="Y268" s="28">
        <f ca="1">IF(Riskregister!$E$6="",0,COUNTIF(BG$4:BG$53,"&lt;"&amp;W268)*IF(X268&lt;0.5,Riskregister!$K$6+(Riskregister!$L$6-Riskregister!$K$6)*SQRT(X268/2),Riskregister!$L$6-(Riskregister!$L$6-Riskregister!$K$6)*SQRT((1-X268)/2)))</f>
        <v>0</v>
      </c>
      <c r="Z268" s="28">
        <f t="shared" ca="1" si="163"/>
        <v>0.2539722250247195</v>
      </c>
      <c r="AA268" s="28">
        <f t="shared" ca="1" si="163"/>
        <v>0.94156782826516061</v>
      </c>
      <c r="AB268" s="28">
        <f ca="1">IF(Riskregister!$E$7="",0,COUNTIF(BH$4:BH$53,"&lt;"&amp;Z268)*IF(AA268&lt;0.5,Riskregister!$K$7+(Riskregister!$L$7-Riskregister!$K$7)*SQRT(AA268/2),Riskregister!$L$7-(Riskregister!$L$7-Riskregister!$K$7)*SQRT((1-AA268)/2)))</f>
        <v>0</v>
      </c>
      <c r="AC268" s="28">
        <f t="shared" ca="1" si="164"/>
        <v>0.59837752942830535</v>
      </c>
      <c r="AD268" s="28">
        <f t="shared" ca="1" si="164"/>
        <v>4.5795910959342767E-2</v>
      </c>
      <c r="AE268" s="28">
        <f ca="1">IF(Riskregister!$E$8="",0,COUNTIF(BI$4:BI$53,"&lt;"&amp;AC268)*IF(AD268&lt;0.5,Riskregister!$K$8+(Riskregister!$L$8-Riskregister!$K$8)*SQRT(AD268/2),Riskregister!$L$8-(Riskregister!$L$8-Riskregister!$K$8)*SQRT((1-AD268)/2)))</f>
        <v>0</v>
      </c>
      <c r="AF268" s="28">
        <f t="shared" ca="1" si="165"/>
        <v>0.29908195610357835</v>
      </c>
      <c r="AG268" s="28">
        <f t="shared" ca="1" si="165"/>
        <v>3.91945825775456E-2</v>
      </c>
      <c r="AH268" s="28">
        <f>IF(Riskregister!$E$9="",0,COUNTIF(BJ$4:BJ$53,"&lt;"&amp;AF268)*IF(AG268&lt;0.5,Riskregister!$K$9+(Riskregister!$L$9-Riskregister!$K$9)*SQRT(AG268/2),Riskregister!$L$9-(Riskregister!$L$9-Riskregister!$K$9)*SQRT((1-AG268)/2)))</f>
        <v>0</v>
      </c>
      <c r="AI268" s="28">
        <f t="shared" ca="1" si="166"/>
        <v>0.7237285830414637</v>
      </c>
      <c r="AJ268" s="28">
        <f t="shared" ca="1" si="166"/>
        <v>3.0115403094498783E-2</v>
      </c>
      <c r="AK268" s="28">
        <f>IF(Riskregister!$E$10="",0,COUNTIF(BK$4:BK$53,"&lt;"&amp;AI268)*IF(AJ268&lt;0.5,Riskregister!$K$10+(Riskregister!$L$10-Riskregister!$K$10)*SQRT(AJ268/2),Riskregister!$L$10-(Riskregister!$L$10-Riskregister!$K$10)*SQRT((1-AJ268)/2)))</f>
        <v>0</v>
      </c>
      <c r="AL268" s="28">
        <f t="shared" ca="1" si="167"/>
        <v>2.1632893578849566E-2</v>
      </c>
      <c r="AM268" s="28">
        <f t="shared" ca="1" si="167"/>
        <v>1.0949203311839462E-2</v>
      </c>
      <c r="AN268" s="28">
        <f>IF(Riskregister!$E$11="",0,COUNTIF(BL$4:BL$53,"&lt;"&amp;AL268)*IF(AM268&lt;0.5,Riskregister!$K$11+(Riskregister!$L$11-Riskregister!$K$11)*SQRT(AM268/2),Riskregister!$L$11-(Riskregister!$L$11-Riskregister!$K$11)*SQRT((1-AM268)/2)))</f>
        <v>0</v>
      </c>
      <c r="AO268" s="28">
        <f t="shared" ca="1" si="168"/>
        <v>0.35685204424159989</v>
      </c>
      <c r="AP268" s="28">
        <f t="shared" ca="1" si="168"/>
        <v>0.19190206931692999</v>
      </c>
      <c r="AQ268" s="28">
        <f>IF(Riskregister!$E$12="",0,COUNTIF(BM$4:BM$53,"&lt;"&amp;AO268)*IF(AP268&lt;0.5,Riskregister!$K$12+(Riskregister!$L$12-Riskregister!$K$12)*SQRT(AP268/2),Riskregister!$L$12-(Riskregister!$L$12-Riskregister!$K$12)*SQRT((1-AP268)/2)))</f>
        <v>0</v>
      </c>
      <c r="AR268" s="28">
        <f t="shared" ca="1" si="169"/>
        <v>0.94156058249428454</v>
      </c>
      <c r="AS268" s="28">
        <f t="shared" ca="1" si="169"/>
        <v>0.13411939617506718</v>
      </c>
      <c r="AT268" s="28">
        <f>IF(Riskregister!$E$13="",0,COUNTIF(BN$4:BN$53,"&lt;"&amp;AR268)*IF(AS268&lt;0.5,Riskregister!$K$13+(Riskregister!$L$13-Riskregister!$K$13)*SQRT(AS268/2),Riskregister!$L$13-(Riskregister!$L$13-Riskregister!$K$13)*SQRT((1-AS268)/2)))</f>
        <v>0</v>
      </c>
      <c r="AU268" s="28">
        <f t="shared" ca="1" si="170"/>
        <v>2.0443269007457299E-2</v>
      </c>
      <c r="AV268" s="28">
        <f t="shared" ca="1" si="170"/>
        <v>0.88029027408081573</v>
      </c>
      <c r="AW268" s="28">
        <f>IF(Riskregister!$E$14="",0,COUNTIF(BO$4:BO$53,"&lt;"&amp;AU268)*IF(AV268&lt;0.5,Riskregister!$K$14+(Riskregister!$L$14-Riskregister!$K$14)*SQRT(AV268/2),Riskregister!$L$14-(Riskregister!$L$14-Riskregister!$K$14)*SQRT((1-AV268)/2)))</f>
        <v>0</v>
      </c>
      <c r="AX268" s="28">
        <f t="shared" ca="1" si="171"/>
        <v>0.20645784000014333</v>
      </c>
      <c r="AY268" s="28">
        <f t="shared" ca="1" si="171"/>
        <v>0.1792257982447174</v>
      </c>
      <c r="AZ268" s="28">
        <f>IF(Riskregister!$E$15="",0,COUNTIF(BP$4:BP$53,"&lt;"&amp;AX268)*IF(AY268&lt;0.5,Riskregister!$K$15+(Riskregister!$L$15-Riskregister!$K$15)*SQRT(AY268/2),Riskregister!$L$15-(Riskregister!$L$15-Riskregister!$K$15)*SQRT((1-AY268)/2)))</f>
        <v>0</v>
      </c>
      <c r="BA268" s="28">
        <f t="shared" ca="1" si="172"/>
        <v>0.27842595668963721</v>
      </c>
      <c r="BB268" s="28">
        <f t="shared" ca="1" si="172"/>
        <v>0.90026109047945402</v>
      </c>
      <c r="BC268" s="28">
        <f>IF(Riskregister!$E$16="",0,COUNTIF(BQ$4:BQ$53,"&lt;"&amp;BA268)*IF(BB268&lt;0.5,Riskregister!$K$16+(Riskregister!$L$16-Riskregister!$K$16)*SQRT(BB268/2),Riskregister!$L$16-(Riskregister!$L$16-Riskregister!$K$16)*SQRT((1-BB268)/2)))</f>
        <v>0</v>
      </c>
      <c r="BD268" s="28">
        <f t="shared" ca="1" si="160"/>
        <v>251348.41794357484</v>
      </c>
    </row>
    <row r="269" spans="20:56" x14ac:dyDescent="0.35">
      <c r="T269" s="28">
        <f t="shared" ca="1" si="161"/>
        <v>0.88744621995669748</v>
      </c>
      <c r="U269" s="28">
        <f t="shared" ca="1" si="161"/>
        <v>0.23122769405610788</v>
      </c>
      <c r="V269" s="28">
        <f ca="1">IF(Riskregister!$E$5="",0,COUNTIF(BF$4:BF$53,"&lt;"&amp;T269)*IF(U269&lt;0.5,Riskregister!$K$5+(Riskregister!$L$5-Riskregister!$K$5)*SQRT(U269/2),Riskregister!$L$5-(Riskregister!$L$5-Riskregister!$K$5)*SQRT((1-U269)/2)))</f>
        <v>303009.16320005455</v>
      </c>
      <c r="W269" s="28">
        <f t="shared" ca="1" si="162"/>
        <v>0.36692737293524735</v>
      </c>
      <c r="X269" s="28">
        <f t="shared" ca="1" si="162"/>
        <v>0.15284383322736295</v>
      </c>
      <c r="Y269" s="28">
        <f ca="1">IF(Riskregister!$E$6="",0,COUNTIF(BG$4:BG$53,"&lt;"&amp;W269)*IF(X269&lt;0.5,Riskregister!$K$6+(Riskregister!$L$6-Riskregister!$K$6)*SQRT(X269/2),Riskregister!$L$6-(Riskregister!$L$6-Riskregister!$K$6)*SQRT((1-X269)/2)))</f>
        <v>0</v>
      </c>
      <c r="Z269" s="28">
        <f t="shared" ca="1" si="163"/>
        <v>0.5488598215860363</v>
      </c>
      <c r="AA269" s="28">
        <f t="shared" ca="1" si="163"/>
        <v>0.1726390966177328</v>
      </c>
      <c r="AB269" s="28">
        <f ca="1">IF(Riskregister!$E$7="",0,COUNTIF(BH$4:BH$53,"&lt;"&amp;Z269)*IF(AA269&lt;0.5,Riskregister!$K$7+(Riskregister!$L$7-Riskregister!$K$7)*SQRT(AA269/2),Riskregister!$L$7-(Riskregister!$L$7-Riskregister!$K$7)*SQRT((1-AA269)/2)))</f>
        <v>0</v>
      </c>
      <c r="AC269" s="28">
        <f t="shared" ca="1" si="164"/>
        <v>0.83045596072891203</v>
      </c>
      <c r="AD269" s="28">
        <f t="shared" ca="1" si="164"/>
        <v>0.68045521887661042</v>
      </c>
      <c r="AE269" s="28">
        <f ca="1">IF(Riskregister!$E$8="",0,COUNTIF(BI$4:BI$53,"&lt;"&amp;AC269)*IF(AD269&lt;0.5,Riskregister!$K$8+(Riskregister!$L$8-Riskregister!$K$8)*SQRT(AD269/2),Riskregister!$L$8-(Riskregister!$L$8-Riskregister!$K$8)*SQRT((1-AD269)/2)))</f>
        <v>0</v>
      </c>
      <c r="AF269" s="28">
        <f t="shared" ca="1" si="165"/>
        <v>0.67848150438976429</v>
      </c>
      <c r="AG269" s="28">
        <f t="shared" ca="1" si="165"/>
        <v>0.20328271212373505</v>
      </c>
      <c r="AH269" s="28">
        <f>IF(Riskregister!$E$9="",0,COUNTIF(BJ$4:BJ$53,"&lt;"&amp;AF269)*IF(AG269&lt;0.5,Riskregister!$K$9+(Riskregister!$L$9-Riskregister!$K$9)*SQRT(AG269/2),Riskregister!$L$9-(Riskregister!$L$9-Riskregister!$K$9)*SQRT((1-AG269)/2)))</f>
        <v>0</v>
      </c>
      <c r="AI269" s="28">
        <f t="shared" ca="1" si="166"/>
        <v>0.8658819480908132</v>
      </c>
      <c r="AJ269" s="28">
        <f t="shared" ca="1" si="166"/>
        <v>0.93134063013727264</v>
      </c>
      <c r="AK269" s="28">
        <f>IF(Riskregister!$E$10="",0,COUNTIF(BK$4:BK$53,"&lt;"&amp;AI269)*IF(AJ269&lt;0.5,Riskregister!$K$10+(Riskregister!$L$10-Riskregister!$K$10)*SQRT(AJ269/2),Riskregister!$L$10-(Riskregister!$L$10-Riskregister!$K$10)*SQRT((1-AJ269)/2)))</f>
        <v>0</v>
      </c>
      <c r="AL269" s="28">
        <f t="shared" ca="1" si="167"/>
        <v>0.36162793737008525</v>
      </c>
      <c r="AM269" s="28">
        <f t="shared" ca="1" si="167"/>
        <v>0.13529588138348014</v>
      </c>
      <c r="AN269" s="28">
        <f>IF(Riskregister!$E$11="",0,COUNTIF(BL$4:BL$53,"&lt;"&amp;AL269)*IF(AM269&lt;0.5,Riskregister!$K$11+(Riskregister!$L$11-Riskregister!$K$11)*SQRT(AM269/2),Riskregister!$L$11-(Riskregister!$L$11-Riskregister!$K$11)*SQRT((1-AM269)/2)))</f>
        <v>0</v>
      </c>
      <c r="AO269" s="28">
        <f t="shared" ca="1" si="168"/>
        <v>0.46804435993082993</v>
      </c>
      <c r="AP269" s="28">
        <f t="shared" ca="1" si="168"/>
        <v>0.15580960910300978</v>
      </c>
      <c r="AQ269" s="28">
        <f>IF(Riskregister!$E$12="",0,COUNTIF(BM$4:BM$53,"&lt;"&amp;AO269)*IF(AP269&lt;0.5,Riskregister!$K$12+(Riskregister!$L$12-Riskregister!$K$12)*SQRT(AP269/2),Riskregister!$L$12-(Riskregister!$L$12-Riskregister!$K$12)*SQRT((1-AP269)/2)))</f>
        <v>0</v>
      </c>
      <c r="AR269" s="28">
        <f t="shared" ca="1" si="169"/>
        <v>0.50984319747980433</v>
      </c>
      <c r="AS269" s="28">
        <f t="shared" ca="1" si="169"/>
        <v>0.6166086170887215</v>
      </c>
      <c r="AT269" s="28">
        <f>IF(Riskregister!$E$13="",0,COUNTIF(BN$4:BN$53,"&lt;"&amp;AR269)*IF(AS269&lt;0.5,Riskregister!$K$13+(Riskregister!$L$13-Riskregister!$K$13)*SQRT(AS269/2),Riskregister!$L$13-(Riskregister!$L$13-Riskregister!$K$13)*SQRT((1-AS269)/2)))</f>
        <v>0</v>
      </c>
      <c r="AU269" s="28">
        <f t="shared" ca="1" si="170"/>
        <v>0.10736122544571469</v>
      </c>
      <c r="AV269" s="28">
        <f t="shared" ca="1" si="170"/>
        <v>0.12470138609155357</v>
      </c>
      <c r="AW269" s="28">
        <f>IF(Riskregister!$E$14="",0,COUNTIF(BO$4:BO$53,"&lt;"&amp;AU269)*IF(AV269&lt;0.5,Riskregister!$K$14+(Riskregister!$L$14-Riskregister!$K$14)*SQRT(AV269/2),Riskregister!$L$14-(Riskregister!$L$14-Riskregister!$K$14)*SQRT((1-AV269)/2)))</f>
        <v>0</v>
      </c>
      <c r="AX269" s="28">
        <f t="shared" ca="1" si="171"/>
        <v>0.33477832120065976</v>
      </c>
      <c r="AY269" s="28">
        <f t="shared" ca="1" si="171"/>
        <v>0.58338702761235972</v>
      </c>
      <c r="AZ269" s="28">
        <f>IF(Riskregister!$E$15="",0,COUNTIF(BP$4:BP$53,"&lt;"&amp;AX269)*IF(AY269&lt;0.5,Riskregister!$K$15+(Riskregister!$L$15-Riskregister!$K$15)*SQRT(AY269/2),Riskregister!$L$15-(Riskregister!$L$15-Riskregister!$K$15)*SQRT((1-AY269)/2)))</f>
        <v>0</v>
      </c>
      <c r="BA269" s="28">
        <f t="shared" ca="1" si="172"/>
        <v>0.42449575781587701</v>
      </c>
      <c r="BB269" s="28">
        <f t="shared" ca="1" si="172"/>
        <v>0.94195663890736958</v>
      </c>
      <c r="BC269" s="28">
        <f>IF(Riskregister!$E$16="",0,COUNTIF(BQ$4:BQ$53,"&lt;"&amp;BA269)*IF(BB269&lt;0.5,Riskregister!$K$16+(Riskregister!$L$16-Riskregister!$K$16)*SQRT(BB269/2),Riskregister!$L$16-(Riskregister!$L$16-Riskregister!$K$16)*SQRT((1-BB269)/2)))</f>
        <v>0</v>
      </c>
      <c r="BD269" s="28">
        <f t="shared" ca="1" si="160"/>
        <v>303009.16320005455</v>
      </c>
    </row>
    <row r="270" spans="20:56" x14ac:dyDescent="0.35">
      <c r="T270" s="28">
        <f t="shared" ca="1" si="161"/>
        <v>0.53003841068443502</v>
      </c>
      <c r="U270" s="28">
        <f t="shared" ca="1" si="161"/>
        <v>0.8010653788330655</v>
      </c>
      <c r="V270" s="28">
        <f ca="1">IF(Riskregister!$E$5="",0,COUNTIF(BF$4:BF$53,"&lt;"&amp;T270)*IF(U270&lt;0.5,Riskregister!$K$5+(Riskregister!$L$5-Riskregister!$K$5)*SQRT(U270/2),Riskregister!$L$5-(Riskregister!$L$5-Riskregister!$K$5)*SQRT((1-U270)/2)))</f>
        <v>0</v>
      </c>
      <c r="W270" s="28">
        <f t="shared" ca="1" si="162"/>
        <v>0.81583877735735533</v>
      </c>
      <c r="X270" s="28">
        <f t="shared" ca="1" si="162"/>
        <v>0.69025123573911151</v>
      </c>
      <c r="Y270" s="28">
        <f ca="1">IF(Riskregister!$E$6="",0,COUNTIF(BG$4:BG$53,"&lt;"&amp;W270)*IF(X270&lt;0.5,Riskregister!$K$6+(Riskregister!$L$6-Riskregister!$K$6)*SQRT(X270/2),Riskregister!$L$6-(Riskregister!$L$6-Riskregister!$K$6)*SQRT((1-X270)/2)))</f>
        <v>1291626.5122813818</v>
      </c>
      <c r="Z270" s="28">
        <f t="shared" ca="1" si="163"/>
        <v>0.12503448285498497</v>
      </c>
      <c r="AA270" s="28">
        <f t="shared" ca="1" si="163"/>
        <v>0.49435248785617025</v>
      </c>
      <c r="AB270" s="28">
        <f ca="1">IF(Riskregister!$E$7="",0,COUNTIF(BH$4:BH$53,"&lt;"&amp;Z270)*IF(AA270&lt;0.5,Riskregister!$K$7+(Riskregister!$L$7-Riskregister!$K$7)*SQRT(AA270/2),Riskregister!$L$7-(Riskregister!$L$7-Riskregister!$K$7)*SQRT((1-AA270)/2)))</f>
        <v>0</v>
      </c>
      <c r="AC270" s="28">
        <f t="shared" ca="1" si="164"/>
        <v>0.11170498722755084</v>
      </c>
      <c r="AD270" s="28">
        <f t="shared" ca="1" si="164"/>
        <v>0.61139955350449138</v>
      </c>
      <c r="AE270" s="28">
        <f ca="1">IF(Riskregister!$E$8="",0,COUNTIF(BI$4:BI$53,"&lt;"&amp;AC270)*IF(AD270&lt;0.5,Riskregister!$K$8+(Riskregister!$L$8-Riskregister!$K$8)*SQRT(AD270/2),Riskregister!$L$8-(Riskregister!$L$8-Riskregister!$K$8)*SQRT((1-AD270)/2)))</f>
        <v>0</v>
      </c>
      <c r="AF270" s="28">
        <f t="shared" ca="1" si="165"/>
        <v>0.98094655714410639</v>
      </c>
      <c r="AG270" s="28">
        <f t="shared" ca="1" si="165"/>
        <v>0.25816851672485708</v>
      </c>
      <c r="AH270" s="28">
        <f>IF(Riskregister!$E$9="",0,COUNTIF(BJ$4:BJ$53,"&lt;"&amp;AF270)*IF(AG270&lt;0.5,Riskregister!$K$9+(Riskregister!$L$9-Riskregister!$K$9)*SQRT(AG270/2),Riskregister!$L$9-(Riskregister!$L$9-Riskregister!$K$9)*SQRT((1-AG270)/2)))</f>
        <v>0</v>
      </c>
      <c r="AI270" s="28">
        <f t="shared" ca="1" si="166"/>
        <v>0.16313719329604559</v>
      </c>
      <c r="AJ270" s="28">
        <f t="shared" ca="1" si="166"/>
        <v>0.45933737301476907</v>
      </c>
      <c r="AK270" s="28">
        <f>IF(Riskregister!$E$10="",0,COUNTIF(BK$4:BK$53,"&lt;"&amp;AI270)*IF(AJ270&lt;0.5,Riskregister!$K$10+(Riskregister!$L$10-Riskregister!$K$10)*SQRT(AJ270/2),Riskregister!$L$10-(Riskregister!$L$10-Riskregister!$K$10)*SQRT((1-AJ270)/2)))</f>
        <v>0</v>
      </c>
      <c r="AL270" s="28">
        <f t="shared" ca="1" si="167"/>
        <v>7.6397395127414502E-2</v>
      </c>
      <c r="AM270" s="28">
        <f t="shared" ca="1" si="167"/>
        <v>0.30611770466186761</v>
      </c>
      <c r="AN270" s="28">
        <f>IF(Riskregister!$E$11="",0,COUNTIF(BL$4:BL$53,"&lt;"&amp;AL270)*IF(AM270&lt;0.5,Riskregister!$K$11+(Riskregister!$L$11-Riskregister!$K$11)*SQRT(AM270/2),Riskregister!$L$11-(Riskregister!$L$11-Riskregister!$K$11)*SQRT((1-AM270)/2)))</f>
        <v>0</v>
      </c>
      <c r="AO270" s="28">
        <f t="shared" ca="1" si="168"/>
        <v>0.3397878490282652</v>
      </c>
      <c r="AP270" s="28">
        <f t="shared" ca="1" si="168"/>
        <v>0.18258176831636996</v>
      </c>
      <c r="AQ270" s="28">
        <f>IF(Riskregister!$E$12="",0,COUNTIF(BM$4:BM$53,"&lt;"&amp;AO270)*IF(AP270&lt;0.5,Riskregister!$K$12+(Riskregister!$L$12-Riskregister!$K$12)*SQRT(AP270/2),Riskregister!$L$12-(Riskregister!$L$12-Riskregister!$K$12)*SQRT((1-AP270)/2)))</f>
        <v>0</v>
      </c>
      <c r="AR270" s="28">
        <f t="shared" ca="1" si="169"/>
        <v>0.88457132636288471</v>
      </c>
      <c r="AS270" s="28">
        <f t="shared" ca="1" si="169"/>
        <v>0.84673490926911488</v>
      </c>
      <c r="AT270" s="28">
        <f>IF(Riskregister!$E$13="",0,COUNTIF(BN$4:BN$53,"&lt;"&amp;AR270)*IF(AS270&lt;0.5,Riskregister!$K$13+(Riskregister!$L$13-Riskregister!$K$13)*SQRT(AS270/2),Riskregister!$L$13-(Riskregister!$L$13-Riskregister!$K$13)*SQRT((1-AS270)/2)))</f>
        <v>0</v>
      </c>
      <c r="AU270" s="28">
        <f t="shared" ca="1" si="170"/>
        <v>0.19157365037622676</v>
      </c>
      <c r="AV270" s="28">
        <f t="shared" ca="1" si="170"/>
        <v>6.7778867200892212E-2</v>
      </c>
      <c r="AW270" s="28">
        <f>IF(Riskregister!$E$14="",0,COUNTIF(BO$4:BO$53,"&lt;"&amp;AU270)*IF(AV270&lt;0.5,Riskregister!$K$14+(Riskregister!$L$14-Riskregister!$K$14)*SQRT(AV270/2),Riskregister!$L$14-(Riskregister!$L$14-Riskregister!$K$14)*SQRT((1-AV270)/2)))</f>
        <v>0</v>
      </c>
      <c r="AX270" s="28">
        <f t="shared" ca="1" si="171"/>
        <v>0.55472923459838297</v>
      </c>
      <c r="AY270" s="28">
        <f t="shared" ca="1" si="171"/>
        <v>0.28948846307992282</v>
      </c>
      <c r="AZ270" s="28">
        <f>IF(Riskregister!$E$15="",0,COUNTIF(BP$4:BP$53,"&lt;"&amp;AX270)*IF(AY270&lt;0.5,Riskregister!$K$15+(Riskregister!$L$15-Riskregister!$K$15)*SQRT(AY270/2),Riskregister!$L$15-(Riskregister!$L$15-Riskregister!$K$15)*SQRT((1-AY270)/2)))</f>
        <v>0</v>
      </c>
      <c r="BA270" s="28">
        <f t="shared" ca="1" si="172"/>
        <v>0.71920005948746035</v>
      </c>
      <c r="BB270" s="28">
        <f t="shared" ca="1" si="172"/>
        <v>0.77216640600354336</v>
      </c>
      <c r="BC270" s="28">
        <f>IF(Riskregister!$E$16="",0,COUNTIF(BQ$4:BQ$53,"&lt;"&amp;BA270)*IF(BB270&lt;0.5,Riskregister!$K$16+(Riskregister!$L$16-Riskregister!$K$16)*SQRT(BB270/2),Riskregister!$L$16-(Riskregister!$L$16-Riskregister!$K$16)*SQRT((1-BB270)/2)))</f>
        <v>0</v>
      </c>
      <c r="BD270" s="28">
        <f t="shared" ca="1" si="160"/>
        <v>1291626.5122813818</v>
      </c>
    </row>
    <row r="271" spans="20:56" x14ac:dyDescent="0.35">
      <c r="T271" s="28">
        <f t="shared" ca="1" si="161"/>
        <v>0.43652818708106422</v>
      </c>
      <c r="U271" s="28">
        <f t="shared" ca="1" si="161"/>
        <v>0.76382626735810855</v>
      </c>
      <c r="V271" s="28">
        <f ca="1">IF(Riskregister!$E$5="",0,COUNTIF(BF$4:BF$53,"&lt;"&amp;T271)*IF(U271&lt;0.5,Riskregister!$K$5+(Riskregister!$L$5-Riskregister!$K$5)*SQRT(U271/2),Riskregister!$L$5-(Riskregister!$L$5-Riskregister!$K$5)*SQRT((1-U271)/2)))</f>
        <v>0</v>
      </c>
      <c r="W271" s="28">
        <f t="shared" ca="1" si="162"/>
        <v>0.65753582172929115</v>
      </c>
      <c r="X271" s="28">
        <f t="shared" ca="1" si="162"/>
        <v>0.65134746205201588</v>
      </c>
      <c r="Y271" s="28">
        <f ca="1">IF(Riskregister!$E$6="",0,COUNTIF(BG$4:BG$53,"&lt;"&amp;W271)*IF(X271&lt;0.5,Riskregister!$K$6+(Riskregister!$L$6-Riskregister!$K$6)*SQRT(X271/2),Riskregister!$L$6-(Riskregister!$L$6-Riskregister!$K$6)*SQRT((1-X271)/2)))</f>
        <v>1248456.8465645274</v>
      </c>
      <c r="Z271" s="28">
        <f t="shared" ca="1" si="163"/>
        <v>0.7239139265022273</v>
      </c>
      <c r="AA271" s="28">
        <f t="shared" ca="1" si="163"/>
        <v>0.6563046249378216</v>
      </c>
      <c r="AB271" s="28">
        <f ca="1">IF(Riskregister!$E$7="",0,COUNTIF(BH$4:BH$53,"&lt;"&amp;Z271)*IF(AA271&lt;0.5,Riskregister!$K$7+(Riskregister!$L$7-Riskregister!$K$7)*SQRT(AA271/2),Riskregister!$L$7-(Riskregister!$L$7-Riskregister!$K$7)*SQRT((1-AA271)/2)))</f>
        <v>254909.19490691897</v>
      </c>
      <c r="AC271" s="28">
        <f t="shared" ca="1" si="164"/>
        <v>0.62699057827589177</v>
      </c>
      <c r="AD271" s="28">
        <f t="shared" ca="1" si="164"/>
        <v>0.99013632688606412</v>
      </c>
      <c r="AE271" s="28">
        <f ca="1">IF(Riskregister!$E$8="",0,COUNTIF(BI$4:BI$53,"&lt;"&amp;AC271)*IF(AD271&lt;0.5,Riskregister!$K$8+(Riskregister!$L$8-Riskregister!$K$8)*SQRT(AD271/2),Riskregister!$L$8-(Riskregister!$L$8-Riskregister!$K$8)*SQRT((1-AD271)/2)))</f>
        <v>0</v>
      </c>
      <c r="AF271" s="28">
        <f t="shared" ca="1" si="165"/>
        <v>0.17937678431194659</v>
      </c>
      <c r="AG271" s="28">
        <f t="shared" ca="1" si="165"/>
        <v>7.5386329200001656E-2</v>
      </c>
      <c r="AH271" s="28">
        <f>IF(Riskregister!$E$9="",0,COUNTIF(BJ$4:BJ$53,"&lt;"&amp;AF271)*IF(AG271&lt;0.5,Riskregister!$K$9+(Riskregister!$L$9-Riskregister!$K$9)*SQRT(AG271/2),Riskregister!$L$9-(Riskregister!$L$9-Riskregister!$K$9)*SQRT((1-AG271)/2)))</f>
        <v>0</v>
      </c>
      <c r="AI271" s="28">
        <f t="shared" ca="1" si="166"/>
        <v>0.86603476879300556</v>
      </c>
      <c r="AJ271" s="28">
        <f t="shared" ca="1" si="166"/>
        <v>0.39717886013171066</v>
      </c>
      <c r="AK271" s="28">
        <f>IF(Riskregister!$E$10="",0,COUNTIF(BK$4:BK$53,"&lt;"&amp;AI271)*IF(AJ271&lt;0.5,Riskregister!$K$10+(Riskregister!$L$10-Riskregister!$K$10)*SQRT(AJ271/2),Riskregister!$L$10-(Riskregister!$L$10-Riskregister!$K$10)*SQRT((1-AJ271)/2)))</f>
        <v>0</v>
      </c>
      <c r="AL271" s="28">
        <f t="shared" ca="1" si="167"/>
        <v>0.98821513917676318</v>
      </c>
      <c r="AM271" s="28">
        <f t="shared" ca="1" si="167"/>
        <v>0.56816236879136917</v>
      </c>
      <c r="AN271" s="28">
        <f>IF(Riskregister!$E$11="",0,COUNTIF(BL$4:BL$53,"&lt;"&amp;AL271)*IF(AM271&lt;0.5,Riskregister!$K$11+(Riskregister!$L$11-Riskregister!$K$11)*SQRT(AM271/2),Riskregister!$L$11-(Riskregister!$L$11-Riskregister!$K$11)*SQRT((1-AM271)/2)))</f>
        <v>0</v>
      </c>
      <c r="AO271" s="28">
        <f t="shared" ca="1" si="168"/>
        <v>0.10651780945995382</v>
      </c>
      <c r="AP271" s="28">
        <f t="shared" ca="1" si="168"/>
        <v>4.311189069864485E-2</v>
      </c>
      <c r="AQ271" s="28">
        <f>IF(Riskregister!$E$12="",0,COUNTIF(BM$4:BM$53,"&lt;"&amp;AO271)*IF(AP271&lt;0.5,Riskregister!$K$12+(Riskregister!$L$12-Riskregister!$K$12)*SQRT(AP271/2),Riskregister!$L$12-(Riskregister!$L$12-Riskregister!$K$12)*SQRT((1-AP271)/2)))</f>
        <v>0</v>
      </c>
      <c r="AR271" s="28">
        <f t="shared" ca="1" si="169"/>
        <v>0.50973284008324182</v>
      </c>
      <c r="AS271" s="28">
        <f t="shared" ca="1" si="169"/>
        <v>0.55266295022846057</v>
      </c>
      <c r="AT271" s="28">
        <f>IF(Riskregister!$E$13="",0,COUNTIF(BN$4:BN$53,"&lt;"&amp;AR271)*IF(AS271&lt;0.5,Riskregister!$K$13+(Riskregister!$L$13-Riskregister!$K$13)*SQRT(AS271/2),Riskregister!$L$13-(Riskregister!$L$13-Riskregister!$K$13)*SQRT((1-AS271)/2)))</f>
        <v>0</v>
      </c>
      <c r="AU271" s="28">
        <f t="shared" ca="1" si="170"/>
        <v>0.18101473821430891</v>
      </c>
      <c r="AV271" s="28">
        <f t="shared" ca="1" si="170"/>
        <v>0.29062949674792682</v>
      </c>
      <c r="AW271" s="28">
        <f>IF(Riskregister!$E$14="",0,COUNTIF(BO$4:BO$53,"&lt;"&amp;AU271)*IF(AV271&lt;0.5,Riskregister!$K$14+(Riskregister!$L$14-Riskregister!$K$14)*SQRT(AV271/2),Riskregister!$L$14-(Riskregister!$L$14-Riskregister!$K$14)*SQRT((1-AV271)/2)))</f>
        <v>0</v>
      </c>
      <c r="AX271" s="28">
        <f t="shared" ca="1" si="171"/>
        <v>0.97296026500119304</v>
      </c>
      <c r="AY271" s="28">
        <f t="shared" ca="1" si="171"/>
        <v>0.72976308147839797</v>
      </c>
      <c r="AZ271" s="28">
        <f>IF(Riskregister!$E$15="",0,COUNTIF(BP$4:BP$53,"&lt;"&amp;AX271)*IF(AY271&lt;0.5,Riskregister!$K$15+(Riskregister!$L$15-Riskregister!$K$15)*SQRT(AY271/2),Riskregister!$L$15-(Riskregister!$L$15-Riskregister!$K$15)*SQRT((1-AY271)/2)))</f>
        <v>0</v>
      </c>
      <c r="BA271" s="28">
        <f t="shared" ca="1" si="172"/>
        <v>0.36289146602623934</v>
      </c>
      <c r="BB271" s="28">
        <f t="shared" ca="1" si="172"/>
        <v>0.37649593730865549</v>
      </c>
      <c r="BC271" s="28">
        <f>IF(Riskregister!$E$16="",0,COUNTIF(BQ$4:BQ$53,"&lt;"&amp;BA271)*IF(BB271&lt;0.5,Riskregister!$K$16+(Riskregister!$L$16-Riskregister!$K$16)*SQRT(BB271/2),Riskregister!$L$16-(Riskregister!$L$16-Riskregister!$K$16)*SQRT((1-BB271)/2)))</f>
        <v>0</v>
      </c>
      <c r="BD271" s="28">
        <f t="shared" ca="1" si="160"/>
        <v>1503366.0414714464</v>
      </c>
    </row>
    <row r="272" spans="20:56" x14ac:dyDescent="0.35">
      <c r="T272" s="28">
        <f t="shared" ca="1" si="161"/>
        <v>0.25837045804567993</v>
      </c>
      <c r="U272" s="28">
        <f t="shared" ca="1" si="161"/>
        <v>2.4865840964035657E-3</v>
      </c>
      <c r="V272" s="28">
        <f ca="1">IF(Riskregister!$E$5="",0,COUNTIF(BF$4:BF$53,"&lt;"&amp;T272)*IF(U272&lt;0.5,Riskregister!$K$5+(Riskregister!$L$5-Riskregister!$K$5)*SQRT(U272/2),Riskregister!$L$5-(Riskregister!$L$5-Riskregister!$K$5)*SQRT((1-U272)/2)))</f>
        <v>0</v>
      </c>
      <c r="W272" s="28">
        <f t="shared" ca="1" si="162"/>
        <v>0.68289155579316752</v>
      </c>
      <c r="X272" s="28">
        <f t="shared" ca="1" si="162"/>
        <v>0.8930826277919256</v>
      </c>
      <c r="Y272" s="28">
        <f ca="1">IF(Riskregister!$E$6="",0,COUNTIF(BG$4:BG$53,"&lt;"&amp;W272)*IF(X272&lt;0.5,Riskregister!$K$6+(Riskregister!$L$6-Riskregister!$K$6)*SQRT(X272/2),Riskregister!$L$6-(Riskregister!$L$6-Riskregister!$K$6)*SQRT((1-X272)/2)))</f>
        <v>1583819.5788157731</v>
      </c>
      <c r="Z272" s="28">
        <f t="shared" ca="1" si="163"/>
        <v>0.22769872375943478</v>
      </c>
      <c r="AA272" s="28">
        <f t="shared" ca="1" si="163"/>
        <v>1.4472860212228378E-2</v>
      </c>
      <c r="AB272" s="28">
        <f ca="1">IF(Riskregister!$E$7="",0,COUNTIF(BH$4:BH$53,"&lt;"&amp;Z272)*IF(AA272&lt;0.5,Riskregister!$K$7+(Riskregister!$L$7-Riskregister!$K$7)*SQRT(AA272/2),Riskregister!$L$7-(Riskregister!$L$7-Riskregister!$K$7)*SQRT((1-AA272)/2)))</f>
        <v>0</v>
      </c>
      <c r="AC272" s="28">
        <f t="shared" ca="1" si="164"/>
        <v>0.6070759072691374</v>
      </c>
      <c r="AD272" s="28">
        <f t="shared" ca="1" si="164"/>
        <v>0.9466877525907561</v>
      </c>
      <c r="AE272" s="28">
        <f ca="1">IF(Riskregister!$E$8="",0,COUNTIF(BI$4:BI$53,"&lt;"&amp;AC272)*IF(AD272&lt;0.5,Riskregister!$K$8+(Riskregister!$L$8-Riskregister!$K$8)*SQRT(AD272/2),Riskregister!$L$8-(Riskregister!$L$8-Riskregister!$K$8)*SQRT((1-AD272)/2)))</f>
        <v>0</v>
      </c>
      <c r="AF272" s="28">
        <f t="shared" ca="1" si="165"/>
        <v>0.71241804659585539</v>
      </c>
      <c r="AG272" s="28">
        <f t="shared" ca="1" si="165"/>
        <v>0.58630772046457502</v>
      </c>
      <c r="AH272" s="28">
        <f>IF(Riskregister!$E$9="",0,COUNTIF(BJ$4:BJ$53,"&lt;"&amp;AF272)*IF(AG272&lt;0.5,Riskregister!$K$9+(Riskregister!$L$9-Riskregister!$K$9)*SQRT(AG272/2),Riskregister!$L$9-(Riskregister!$L$9-Riskregister!$K$9)*SQRT((1-AG272)/2)))</f>
        <v>0</v>
      </c>
      <c r="AI272" s="28">
        <f t="shared" ca="1" si="166"/>
        <v>0.72255403209890101</v>
      </c>
      <c r="AJ272" s="28">
        <f t="shared" ca="1" si="166"/>
        <v>0.974497663486525</v>
      </c>
      <c r="AK272" s="28">
        <f>IF(Riskregister!$E$10="",0,COUNTIF(BK$4:BK$53,"&lt;"&amp;AI272)*IF(AJ272&lt;0.5,Riskregister!$K$10+(Riskregister!$L$10-Riskregister!$K$10)*SQRT(AJ272/2),Riskregister!$L$10-(Riskregister!$L$10-Riskregister!$K$10)*SQRT((1-AJ272)/2)))</f>
        <v>0</v>
      </c>
      <c r="AL272" s="28">
        <f t="shared" ca="1" si="167"/>
        <v>0.67158533541397869</v>
      </c>
      <c r="AM272" s="28">
        <f t="shared" ca="1" si="167"/>
        <v>0.66378065568204137</v>
      </c>
      <c r="AN272" s="28">
        <f>IF(Riskregister!$E$11="",0,COUNTIF(BL$4:BL$53,"&lt;"&amp;AL272)*IF(AM272&lt;0.5,Riskregister!$K$11+(Riskregister!$L$11-Riskregister!$K$11)*SQRT(AM272/2),Riskregister!$L$11-(Riskregister!$L$11-Riskregister!$K$11)*SQRT((1-AM272)/2)))</f>
        <v>0</v>
      </c>
      <c r="AO272" s="28">
        <f t="shared" ca="1" si="168"/>
        <v>0.88002084730497843</v>
      </c>
      <c r="AP272" s="28">
        <f t="shared" ca="1" si="168"/>
        <v>0.56138726505700642</v>
      </c>
      <c r="AQ272" s="28">
        <f>IF(Riskregister!$E$12="",0,COUNTIF(BM$4:BM$53,"&lt;"&amp;AO272)*IF(AP272&lt;0.5,Riskregister!$K$12+(Riskregister!$L$12-Riskregister!$K$12)*SQRT(AP272/2),Riskregister!$L$12-(Riskregister!$L$12-Riskregister!$K$12)*SQRT((1-AP272)/2)))</f>
        <v>0</v>
      </c>
      <c r="AR272" s="28">
        <f t="shared" ca="1" si="169"/>
        <v>0.80732807420458164</v>
      </c>
      <c r="AS272" s="28">
        <f t="shared" ca="1" si="169"/>
        <v>0.85686765078279292</v>
      </c>
      <c r="AT272" s="28">
        <f>IF(Riskregister!$E$13="",0,COUNTIF(BN$4:BN$53,"&lt;"&amp;AR272)*IF(AS272&lt;0.5,Riskregister!$K$13+(Riskregister!$L$13-Riskregister!$K$13)*SQRT(AS272/2),Riskregister!$L$13-(Riskregister!$L$13-Riskregister!$K$13)*SQRT((1-AS272)/2)))</f>
        <v>0</v>
      </c>
      <c r="AU272" s="28">
        <f t="shared" ca="1" si="170"/>
        <v>0.52544176558891909</v>
      </c>
      <c r="AV272" s="28">
        <f t="shared" ca="1" si="170"/>
        <v>0.81474856602749512</v>
      </c>
      <c r="AW272" s="28">
        <f>IF(Riskregister!$E$14="",0,COUNTIF(BO$4:BO$53,"&lt;"&amp;AU272)*IF(AV272&lt;0.5,Riskregister!$K$14+(Riskregister!$L$14-Riskregister!$K$14)*SQRT(AV272/2),Riskregister!$L$14-(Riskregister!$L$14-Riskregister!$K$14)*SQRT((1-AV272)/2)))</f>
        <v>0</v>
      </c>
      <c r="AX272" s="28">
        <f t="shared" ca="1" si="171"/>
        <v>0.94801110024334456</v>
      </c>
      <c r="AY272" s="28">
        <f t="shared" ca="1" si="171"/>
        <v>0.70758816195304919</v>
      </c>
      <c r="AZ272" s="28">
        <f>IF(Riskregister!$E$15="",0,COUNTIF(BP$4:BP$53,"&lt;"&amp;AX272)*IF(AY272&lt;0.5,Riskregister!$K$15+(Riskregister!$L$15-Riskregister!$K$15)*SQRT(AY272/2),Riskregister!$L$15-(Riskregister!$L$15-Riskregister!$K$15)*SQRT((1-AY272)/2)))</f>
        <v>0</v>
      </c>
      <c r="BA272" s="28">
        <f t="shared" ca="1" si="172"/>
        <v>0.22918013929427905</v>
      </c>
      <c r="BB272" s="28">
        <f t="shared" ca="1" si="172"/>
        <v>0.70820796459209956</v>
      </c>
      <c r="BC272" s="28">
        <f>IF(Riskregister!$E$16="",0,COUNTIF(BQ$4:BQ$53,"&lt;"&amp;BA272)*IF(BB272&lt;0.5,Riskregister!$K$16+(Riskregister!$L$16-Riskregister!$K$16)*SQRT(BB272/2),Riskregister!$L$16-(Riskregister!$L$16-Riskregister!$K$16)*SQRT((1-BB272)/2)))</f>
        <v>0</v>
      </c>
      <c r="BD272" s="28">
        <f t="shared" ca="1" si="160"/>
        <v>1583819.5788157731</v>
      </c>
    </row>
    <row r="273" spans="20:56" x14ac:dyDescent="0.35">
      <c r="T273" s="28">
        <f t="shared" ca="1" si="161"/>
        <v>0.61446435482210382</v>
      </c>
      <c r="U273" s="28">
        <f t="shared" ca="1" si="161"/>
        <v>0.55819487059329942</v>
      </c>
      <c r="V273" s="28">
        <f ca="1">IF(Riskregister!$E$5="",0,COUNTIF(BF$4:BF$53,"&lt;"&amp;T273)*IF(U273&lt;0.5,Riskregister!$K$5+(Riskregister!$L$5-Riskregister!$K$5)*SQRT(U273/2),Riskregister!$L$5-(Riskregister!$L$5-Riskregister!$K$5)*SQRT((1-U273)/2)))</f>
        <v>0</v>
      </c>
      <c r="W273" s="28">
        <f t="shared" ca="1" si="162"/>
        <v>0.10056607825882968</v>
      </c>
      <c r="X273" s="28">
        <f t="shared" ca="1" si="162"/>
        <v>0.16298746895367355</v>
      </c>
      <c r="Y273" s="28">
        <f ca="1">IF(Riskregister!$E$6="",0,COUNTIF(BG$4:BG$53,"&lt;"&amp;W273)*IF(X273&lt;0.5,Riskregister!$K$6+(Riskregister!$L$6-Riskregister!$K$6)*SQRT(X273/2),Riskregister!$L$6-(Riskregister!$L$6-Riskregister!$K$6)*SQRT((1-X273)/2)))</f>
        <v>0</v>
      </c>
      <c r="Z273" s="28">
        <f t="shared" ca="1" si="163"/>
        <v>0.84446209862262123</v>
      </c>
      <c r="AA273" s="28">
        <f t="shared" ca="1" si="163"/>
        <v>0.99869643328192292</v>
      </c>
      <c r="AB273" s="28">
        <f ca="1">IF(Riskregister!$E$7="",0,COUNTIF(BH$4:BH$53,"&lt;"&amp;Z273)*IF(AA273&lt;0.5,Riskregister!$K$7+(Riskregister!$L$7-Riskregister!$K$7)*SQRT(AA273/2),Riskregister!$L$7-(Riskregister!$L$7-Riskregister!$K$7)*SQRT((1-AA273)/2)))</f>
        <v>391064.48314409173</v>
      </c>
      <c r="AC273" s="28">
        <f t="shared" ca="1" si="164"/>
        <v>4.3718224029233532E-2</v>
      </c>
      <c r="AD273" s="28">
        <f t="shared" ca="1" si="164"/>
        <v>0.11799788188640703</v>
      </c>
      <c r="AE273" s="28">
        <f ca="1">IF(Riskregister!$E$8="",0,COUNTIF(BI$4:BI$53,"&lt;"&amp;AC273)*IF(AD273&lt;0.5,Riskregister!$K$8+(Riskregister!$L$8-Riskregister!$K$8)*SQRT(AD273/2),Riskregister!$L$8-(Riskregister!$L$8-Riskregister!$K$8)*SQRT((1-AD273)/2)))</f>
        <v>0</v>
      </c>
      <c r="AF273" s="28">
        <f t="shared" ca="1" si="165"/>
        <v>0.58284298202404572</v>
      </c>
      <c r="AG273" s="28">
        <f t="shared" ca="1" si="165"/>
        <v>0.34327768073517928</v>
      </c>
      <c r="AH273" s="28">
        <f>IF(Riskregister!$E$9="",0,COUNTIF(BJ$4:BJ$53,"&lt;"&amp;AF273)*IF(AG273&lt;0.5,Riskregister!$K$9+(Riskregister!$L$9-Riskregister!$K$9)*SQRT(AG273/2),Riskregister!$L$9-(Riskregister!$L$9-Riskregister!$K$9)*SQRT((1-AG273)/2)))</f>
        <v>0</v>
      </c>
      <c r="AI273" s="28">
        <f t="shared" ca="1" si="166"/>
        <v>0.47745939784757052</v>
      </c>
      <c r="AJ273" s="28">
        <f t="shared" ca="1" si="166"/>
        <v>0.95480639197936878</v>
      </c>
      <c r="AK273" s="28">
        <f>IF(Riskregister!$E$10="",0,COUNTIF(BK$4:BK$53,"&lt;"&amp;AI273)*IF(AJ273&lt;0.5,Riskregister!$K$10+(Riskregister!$L$10-Riskregister!$K$10)*SQRT(AJ273/2),Riskregister!$L$10-(Riskregister!$L$10-Riskregister!$K$10)*SQRT((1-AJ273)/2)))</f>
        <v>0</v>
      </c>
      <c r="AL273" s="28">
        <f t="shared" ca="1" si="167"/>
        <v>0.19575653786392355</v>
      </c>
      <c r="AM273" s="28">
        <f t="shared" ca="1" si="167"/>
        <v>0.13902665674492543</v>
      </c>
      <c r="AN273" s="28">
        <f>IF(Riskregister!$E$11="",0,COUNTIF(BL$4:BL$53,"&lt;"&amp;AL273)*IF(AM273&lt;0.5,Riskregister!$K$11+(Riskregister!$L$11-Riskregister!$K$11)*SQRT(AM273/2),Riskregister!$L$11-(Riskregister!$L$11-Riskregister!$K$11)*SQRT((1-AM273)/2)))</f>
        <v>0</v>
      </c>
      <c r="AO273" s="28">
        <f t="shared" ca="1" si="168"/>
        <v>0.84759010780590904</v>
      </c>
      <c r="AP273" s="28">
        <f t="shared" ca="1" si="168"/>
        <v>0.12283488697596134</v>
      </c>
      <c r="AQ273" s="28">
        <f>IF(Riskregister!$E$12="",0,COUNTIF(BM$4:BM$53,"&lt;"&amp;AO273)*IF(AP273&lt;0.5,Riskregister!$K$12+(Riskregister!$L$12-Riskregister!$K$12)*SQRT(AP273/2),Riskregister!$L$12-(Riskregister!$L$12-Riskregister!$K$12)*SQRT((1-AP273)/2)))</f>
        <v>0</v>
      </c>
      <c r="AR273" s="28">
        <f t="shared" ca="1" si="169"/>
        <v>0.39667576153634132</v>
      </c>
      <c r="AS273" s="28">
        <f t="shared" ca="1" si="169"/>
        <v>9.6487163556336131E-2</v>
      </c>
      <c r="AT273" s="28">
        <f>IF(Riskregister!$E$13="",0,COUNTIF(BN$4:BN$53,"&lt;"&amp;AR273)*IF(AS273&lt;0.5,Riskregister!$K$13+(Riskregister!$L$13-Riskregister!$K$13)*SQRT(AS273/2),Riskregister!$L$13-(Riskregister!$L$13-Riskregister!$K$13)*SQRT((1-AS273)/2)))</f>
        <v>0</v>
      </c>
      <c r="AU273" s="28">
        <f t="shared" ca="1" si="170"/>
        <v>0.88972679384427256</v>
      </c>
      <c r="AV273" s="28">
        <f t="shared" ca="1" si="170"/>
        <v>0.55618373817194211</v>
      </c>
      <c r="AW273" s="28">
        <f>IF(Riskregister!$E$14="",0,COUNTIF(BO$4:BO$53,"&lt;"&amp;AU273)*IF(AV273&lt;0.5,Riskregister!$K$14+(Riskregister!$L$14-Riskregister!$K$14)*SQRT(AV273/2),Riskregister!$L$14-(Riskregister!$L$14-Riskregister!$K$14)*SQRT((1-AV273)/2)))</f>
        <v>0</v>
      </c>
      <c r="AX273" s="28">
        <f t="shared" ca="1" si="171"/>
        <v>7.7646741045690804E-2</v>
      </c>
      <c r="AY273" s="28">
        <f t="shared" ca="1" si="171"/>
        <v>8.7113871936037923E-2</v>
      </c>
      <c r="AZ273" s="28">
        <f>IF(Riskregister!$E$15="",0,COUNTIF(BP$4:BP$53,"&lt;"&amp;AX273)*IF(AY273&lt;0.5,Riskregister!$K$15+(Riskregister!$L$15-Riskregister!$K$15)*SQRT(AY273/2),Riskregister!$L$15-(Riskregister!$L$15-Riskregister!$K$15)*SQRT((1-AY273)/2)))</f>
        <v>0</v>
      </c>
      <c r="BA273" s="28">
        <f t="shared" ca="1" si="172"/>
        <v>0.71125028083990616</v>
      </c>
      <c r="BB273" s="28">
        <f t="shared" ca="1" si="172"/>
        <v>0.45698025534398445</v>
      </c>
      <c r="BC273" s="28">
        <f>IF(Riskregister!$E$16="",0,COUNTIF(BQ$4:BQ$53,"&lt;"&amp;BA273)*IF(BB273&lt;0.5,Riskregister!$K$16+(Riskregister!$L$16-Riskregister!$K$16)*SQRT(BB273/2),Riskregister!$L$16-(Riskregister!$L$16-Riskregister!$K$16)*SQRT((1-BB273)/2)))</f>
        <v>0</v>
      </c>
      <c r="BD273" s="28">
        <f t="shared" ca="1" si="160"/>
        <v>391064.48314409173</v>
      </c>
    </row>
    <row r="274" spans="20:56" x14ac:dyDescent="0.35">
      <c r="T274" s="28">
        <f t="shared" ca="1" si="161"/>
        <v>0.9919076238749156</v>
      </c>
      <c r="U274" s="28">
        <f t="shared" ca="1" si="161"/>
        <v>0.55884775268374254</v>
      </c>
      <c r="V274" s="28">
        <f ca="1">IF(Riskregister!$E$5="",0,COUNTIF(BF$4:BF$53,"&lt;"&amp;T274)*IF(U274&lt;0.5,Riskregister!$K$5+(Riskregister!$L$5-Riskregister!$K$5)*SQRT(U274/2),Riskregister!$L$5-(Riskregister!$L$5-Riskregister!$K$5)*SQRT((1-U274)/2)))</f>
        <v>1165965.3121737428</v>
      </c>
      <c r="W274" s="28">
        <f t="shared" ca="1" si="162"/>
        <v>0.23842379844592876</v>
      </c>
      <c r="X274" s="28">
        <f t="shared" ca="1" si="162"/>
        <v>0.41531046532790772</v>
      </c>
      <c r="Y274" s="28">
        <f ca="1">IF(Riskregister!$E$6="",0,COUNTIF(BG$4:BG$53,"&lt;"&amp;W274)*IF(X274&lt;0.5,Riskregister!$K$6+(Riskregister!$L$6-Riskregister!$K$6)*SQRT(X274/2),Riskregister!$L$6-(Riskregister!$L$6-Riskregister!$K$6)*SQRT((1-X274)/2)))</f>
        <v>0</v>
      </c>
      <c r="Z274" s="28">
        <f t="shared" ca="1" si="163"/>
        <v>0.42054383982289567</v>
      </c>
      <c r="AA274" s="28">
        <f t="shared" ca="1" si="163"/>
        <v>0.53231655250734233</v>
      </c>
      <c r="AB274" s="28">
        <f ca="1">IF(Riskregister!$E$7="",0,COUNTIF(BH$4:BH$53,"&lt;"&amp;Z274)*IF(AA274&lt;0.5,Riskregister!$K$7+(Riskregister!$L$7-Riskregister!$K$7)*SQRT(AA274/2),Riskregister!$L$7-(Riskregister!$L$7-Riskregister!$K$7)*SQRT((1-AA274)/2)))</f>
        <v>0</v>
      </c>
      <c r="AC274" s="28">
        <f t="shared" ca="1" si="164"/>
        <v>0.87948199988853137</v>
      </c>
      <c r="AD274" s="28">
        <f t="shared" ca="1" si="164"/>
        <v>0.5404508141529093</v>
      </c>
      <c r="AE274" s="28">
        <f ca="1">IF(Riskregister!$E$8="",0,COUNTIF(BI$4:BI$53,"&lt;"&amp;AC274)*IF(AD274&lt;0.5,Riskregister!$K$8+(Riskregister!$L$8-Riskregister!$K$8)*SQRT(AD274/2),Riskregister!$L$8-(Riskregister!$L$8-Riskregister!$K$8)*SQRT((1-AD274)/2)))</f>
        <v>0</v>
      </c>
      <c r="AF274" s="28">
        <f t="shared" ca="1" si="165"/>
        <v>0.23519646837951191</v>
      </c>
      <c r="AG274" s="28">
        <f t="shared" ca="1" si="165"/>
        <v>0.40324966200187373</v>
      </c>
      <c r="AH274" s="28">
        <f>IF(Riskregister!$E$9="",0,COUNTIF(BJ$4:BJ$53,"&lt;"&amp;AF274)*IF(AG274&lt;0.5,Riskregister!$K$9+(Riskregister!$L$9-Riskregister!$K$9)*SQRT(AG274/2),Riskregister!$L$9-(Riskregister!$L$9-Riskregister!$K$9)*SQRT((1-AG274)/2)))</f>
        <v>0</v>
      </c>
      <c r="AI274" s="28">
        <f t="shared" ca="1" si="166"/>
        <v>2.9857534781763229E-2</v>
      </c>
      <c r="AJ274" s="28">
        <f t="shared" ca="1" si="166"/>
        <v>0.97988312509902209</v>
      </c>
      <c r="AK274" s="28">
        <f>IF(Riskregister!$E$10="",0,COUNTIF(BK$4:BK$53,"&lt;"&amp;AI274)*IF(AJ274&lt;0.5,Riskregister!$K$10+(Riskregister!$L$10-Riskregister!$K$10)*SQRT(AJ274/2),Riskregister!$L$10-(Riskregister!$L$10-Riskregister!$K$10)*SQRT((1-AJ274)/2)))</f>
        <v>0</v>
      </c>
      <c r="AL274" s="28">
        <f t="shared" ca="1" si="167"/>
        <v>0.70147571864862868</v>
      </c>
      <c r="AM274" s="28">
        <f t="shared" ca="1" si="167"/>
        <v>0.81230441281186327</v>
      </c>
      <c r="AN274" s="28">
        <f>IF(Riskregister!$E$11="",0,COUNTIF(BL$4:BL$53,"&lt;"&amp;AL274)*IF(AM274&lt;0.5,Riskregister!$K$11+(Riskregister!$L$11-Riskregister!$K$11)*SQRT(AM274/2),Riskregister!$L$11-(Riskregister!$L$11-Riskregister!$K$11)*SQRT((1-AM274)/2)))</f>
        <v>0</v>
      </c>
      <c r="AO274" s="28">
        <f t="shared" ca="1" si="168"/>
        <v>0.13653777651707155</v>
      </c>
      <c r="AP274" s="28">
        <f t="shared" ca="1" si="168"/>
        <v>0.80228675580385944</v>
      </c>
      <c r="AQ274" s="28">
        <f>IF(Riskregister!$E$12="",0,COUNTIF(BM$4:BM$53,"&lt;"&amp;AO274)*IF(AP274&lt;0.5,Riskregister!$K$12+(Riskregister!$L$12-Riskregister!$K$12)*SQRT(AP274/2),Riskregister!$L$12-(Riskregister!$L$12-Riskregister!$K$12)*SQRT((1-AP274)/2)))</f>
        <v>0</v>
      </c>
      <c r="AR274" s="28">
        <f t="shared" ca="1" si="169"/>
        <v>0.68934695138065583</v>
      </c>
      <c r="AS274" s="28">
        <f t="shared" ca="1" si="169"/>
        <v>0.56197593527096945</v>
      </c>
      <c r="AT274" s="28">
        <f>IF(Riskregister!$E$13="",0,COUNTIF(BN$4:BN$53,"&lt;"&amp;AR274)*IF(AS274&lt;0.5,Riskregister!$K$13+(Riskregister!$L$13-Riskregister!$K$13)*SQRT(AS274/2),Riskregister!$L$13-(Riskregister!$L$13-Riskregister!$K$13)*SQRT((1-AS274)/2)))</f>
        <v>0</v>
      </c>
      <c r="AU274" s="28">
        <f t="shared" ca="1" si="170"/>
        <v>0.7958639127385404</v>
      </c>
      <c r="AV274" s="28">
        <f t="shared" ca="1" si="170"/>
        <v>0.9282315896117429</v>
      </c>
      <c r="AW274" s="28">
        <f>IF(Riskregister!$E$14="",0,COUNTIF(BO$4:BO$53,"&lt;"&amp;AU274)*IF(AV274&lt;0.5,Riskregister!$K$14+(Riskregister!$L$14-Riskregister!$K$14)*SQRT(AV274/2),Riskregister!$L$14-(Riskregister!$L$14-Riskregister!$K$14)*SQRT((1-AV274)/2)))</f>
        <v>0</v>
      </c>
      <c r="AX274" s="28">
        <f t="shared" ca="1" si="171"/>
        <v>0.86823221306365028</v>
      </c>
      <c r="AY274" s="28">
        <f t="shared" ca="1" si="171"/>
        <v>0.97384236096735222</v>
      </c>
      <c r="AZ274" s="28">
        <f>IF(Riskregister!$E$15="",0,COUNTIF(BP$4:BP$53,"&lt;"&amp;AX274)*IF(AY274&lt;0.5,Riskregister!$K$15+(Riskregister!$L$15-Riskregister!$K$15)*SQRT(AY274/2),Riskregister!$L$15-(Riskregister!$L$15-Riskregister!$K$15)*SQRT((1-AY274)/2)))</f>
        <v>0</v>
      </c>
      <c r="BA274" s="28">
        <f t="shared" ca="1" si="172"/>
        <v>0.67317869878997005</v>
      </c>
      <c r="BB274" s="28">
        <f t="shared" ca="1" si="172"/>
        <v>0.97839096150182248</v>
      </c>
      <c r="BC274" s="28">
        <f>IF(Riskregister!$E$16="",0,COUNTIF(BQ$4:BQ$53,"&lt;"&amp;BA274)*IF(BB274&lt;0.5,Riskregister!$K$16+(Riskregister!$L$16-Riskregister!$K$16)*SQRT(BB274/2),Riskregister!$L$16-(Riskregister!$L$16-Riskregister!$K$16)*SQRT((1-BB274)/2)))</f>
        <v>0</v>
      </c>
      <c r="BD274" s="28">
        <f t="shared" ca="1" si="160"/>
        <v>1165965.3121737428</v>
      </c>
    </row>
    <row r="275" spans="20:56" x14ac:dyDescent="0.35">
      <c r="T275" s="28">
        <f t="shared" ca="1" si="161"/>
        <v>0.77076657246525604</v>
      </c>
      <c r="U275" s="28">
        <f t="shared" ca="1" si="161"/>
        <v>5.7068275326743634E-2</v>
      </c>
      <c r="V275" s="28">
        <f ca="1">IF(Riskregister!$E$5="",0,COUNTIF(BF$4:BF$53,"&lt;"&amp;T275)*IF(U275&lt;0.5,Riskregister!$K$5+(Riskregister!$L$5-Riskregister!$K$5)*SQRT(U275/2),Riskregister!$L$5-(Riskregister!$L$5-Riskregister!$K$5)*SQRT((1-U275)/2)))</f>
        <v>226014.22812100899</v>
      </c>
      <c r="W275" s="28">
        <f t="shared" ca="1" si="162"/>
        <v>0.73220364775348479</v>
      </c>
      <c r="X275" s="28">
        <f t="shared" ca="1" si="162"/>
        <v>0.38528465112994659</v>
      </c>
      <c r="Y275" s="28">
        <f ca="1">IF(Riskregister!$E$6="",0,COUNTIF(BG$4:BG$53,"&lt;"&amp;W275)*IF(X275&lt;0.5,Riskregister!$K$6+(Riskregister!$L$6-Riskregister!$K$6)*SQRT(X275/2),Riskregister!$L$6-(Riskregister!$L$6-Riskregister!$K$6)*SQRT((1-X275)/2)))</f>
        <v>990038.69198319234</v>
      </c>
      <c r="Z275" s="28">
        <f t="shared" ca="1" si="163"/>
        <v>0.67041912289212113</v>
      </c>
      <c r="AA275" s="28">
        <f t="shared" ca="1" si="163"/>
        <v>0.68903973827611731</v>
      </c>
      <c r="AB275" s="28">
        <f ca="1">IF(Riskregister!$E$7="",0,COUNTIF(BH$4:BH$53,"&lt;"&amp;Z275)*IF(AA275&lt;0.5,Riskregister!$K$7+(Riskregister!$L$7-Riskregister!$K$7)*SQRT(AA275/2),Riskregister!$L$7-(Riskregister!$L$7-Riskregister!$K$7)*SQRT((1-AA275)/2)))</f>
        <v>0</v>
      </c>
      <c r="AC275" s="28">
        <f t="shared" ca="1" si="164"/>
        <v>0.7714842539497504</v>
      </c>
      <c r="AD275" s="28">
        <f t="shared" ca="1" si="164"/>
        <v>0.30947267451069671</v>
      </c>
      <c r="AE275" s="28">
        <f ca="1">IF(Riskregister!$E$8="",0,COUNTIF(BI$4:BI$53,"&lt;"&amp;AC275)*IF(AD275&lt;0.5,Riskregister!$K$8+(Riskregister!$L$8-Riskregister!$K$8)*SQRT(AD275/2),Riskregister!$L$8-(Riskregister!$L$8-Riskregister!$K$8)*SQRT((1-AD275)/2)))</f>
        <v>0</v>
      </c>
      <c r="AF275" s="28">
        <f t="shared" ca="1" si="165"/>
        <v>0.42456719233903129</v>
      </c>
      <c r="AG275" s="28">
        <f t="shared" ca="1" si="165"/>
        <v>9.7846887439800301E-2</v>
      </c>
      <c r="AH275" s="28">
        <f>IF(Riskregister!$E$9="",0,COUNTIF(BJ$4:BJ$53,"&lt;"&amp;AF275)*IF(AG275&lt;0.5,Riskregister!$K$9+(Riskregister!$L$9-Riskregister!$K$9)*SQRT(AG275/2),Riskregister!$L$9-(Riskregister!$L$9-Riskregister!$K$9)*SQRT((1-AG275)/2)))</f>
        <v>0</v>
      </c>
      <c r="AI275" s="28">
        <f t="shared" ca="1" si="166"/>
        <v>0.76948296333869171</v>
      </c>
      <c r="AJ275" s="28">
        <f t="shared" ca="1" si="166"/>
        <v>0.14739927902482064</v>
      </c>
      <c r="AK275" s="28">
        <f>IF(Riskregister!$E$10="",0,COUNTIF(BK$4:BK$53,"&lt;"&amp;AI275)*IF(AJ275&lt;0.5,Riskregister!$K$10+(Riskregister!$L$10-Riskregister!$K$10)*SQRT(AJ275/2),Riskregister!$L$10-(Riskregister!$L$10-Riskregister!$K$10)*SQRT((1-AJ275)/2)))</f>
        <v>0</v>
      </c>
      <c r="AL275" s="28">
        <f t="shared" ca="1" si="167"/>
        <v>0.97236838960045113</v>
      </c>
      <c r="AM275" s="28">
        <f t="shared" ca="1" si="167"/>
        <v>0.7602088259341232</v>
      </c>
      <c r="AN275" s="28">
        <f>IF(Riskregister!$E$11="",0,COUNTIF(BL$4:BL$53,"&lt;"&amp;AL275)*IF(AM275&lt;0.5,Riskregister!$K$11+(Riskregister!$L$11-Riskregister!$K$11)*SQRT(AM275/2),Riskregister!$L$11-(Riskregister!$L$11-Riskregister!$K$11)*SQRT((1-AM275)/2)))</f>
        <v>0</v>
      </c>
      <c r="AO275" s="28">
        <f t="shared" ca="1" si="168"/>
        <v>0.252368536393347</v>
      </c>
      <c r="AP275" s="28">
        <f t="shared" ca="1" si="168"/>
        <v>0.88344784344826888</v>
      </c>
      <c r="AQ275" s="28">
        <f>IF(Riskregister!$E$12="",0,COUNTIF(BM$4:BM$53,"&lt;"&amp;AO275)*IF(AP275&lt;0.5,Riskregister!$K$12+(Riskregister!$L$12-Riskregister!$K$12)*SQRT(AP275/2),Riskregister!$L$12-(Riskregister!$L$12-Riskregister!$K$12)*SQRT((1-AP275)/2)))</f>
        <v>0</v>
      </c>
      <c r="AR275" s="28">
        <f t="shared" ca="1" si="169"/>
        <v>0.12364446502479776</v>
      </c>
      <c r="AS275" s="28">
        <f t="shared" ca="1" si="169"/>
        <v>0.85266618977039044</v>
      </c>
      <c r="AT275" s="28">
        <f>IF(Riskregister!$E$13="",0,COUNTIF(BN$4:BN$53,"&lt;"&amp;AR275)*IF(AS275&lt;0.5,Riskregister!$K$13+(Riskregister!$L$13-Riskregister!$K$13)*SQRT(AS275/2),Riskregister!$L$13-(Riskregister!$L$13-Riskregister!$K$13)*SQRT((1-AS275)/2)))</f>
        <v>0</v>
      </c>
      <c r="AU275" s="28">
        <f t="shared" ca="1" si="170"/>
        <v>0.41091504245022503</v>
      </c>
      <c r="AV275" s="28">
        <f t="shared" ca="1" si="170"/>
        <v>0.77784653164417883</v>
      </c>
      <c r="AW275" s="28">
        <f>IF(Riskregister!$E$14="",0,COUNTIF(BO$4:BO$53,"&lt;"&amp;AU275)*IF(AV275&lt;0.5,Riskregister!$K$14+(Riskregister!$L$14-Riskregister!$K$14)*SQRT(AV275/2),Riskregister!$L$14-(Riskregister!$L$14-Riskregister!$K$14)*SQRT((1-AV275)/2)))</f>
        <v>0</v>
      </c>
      <c r="AX275" s="28">
        <f t="shared" ca="1" si="171"/>
        <v>0.10557892662612001</v>
      </c>
      <c r="AY275" s="28">
        <f t="shared" ca="1" si="171"/>
        <v>0.96009509669935089</v>
      </c>
      <c r="AZ275" s="28">
        <f>IF(Riskregister!$E$15="",0,COUNTIF(BP$4:BP$53,"&lt;"&amp;AX275)*IF(AY275&lt;0.5,Riskregister!$K$15+(Riskregister!$L$15-Riskregister!$K$15)*SQRT(AY275/2),Riskregister!$L$15-(Riskregister!$L$15-Riskregister!$K$15)*SQRT((1-AY275)/2)))</f>
        <v>0</v>
      </c>
      <c r="BA275" s="28">
        <f t="shared" ca="1" si="172"/>
        <v>0.82122371854530984</v>
      </c>
      <c r="BB275" s="28">
        <f t="shared" ca="1" si="172"/>
        <v>0.99786325615053373</v>
      </c>
      <c r="BC275" s="28">
        <f>IF(Riskregister!$E$16="",0,COUNTIF(BQ$4:BQ$53,"&lt;"&amp;BA275)*IF(BB275&lt;0.5,Riskregister!$K$16+(Riskregister!$L$16-Riskregister!$K$16)*SQRT(BB275/2),Riskregister!$L$16-(Riskregister!$L$16-Riskregister!$K$16)*SQRT((1-BB275)/2)))</f>
        <v>0</v>
      </c>
      <c r="BD275" s="28">
        <f t="shared" ca="1" si="160"/>
        <v>1216052.9201042014</v>
      </c>
    </row>
    <row r="276" spans="20:56" x14ac:dyDescent="0.35">
      <c r="T276" s="28">
        <f t="shared" ca="1" si="161"/>
        <v>6.4396922051598748E-2</v>
      </c>
      <c r="U276" s="28">
        <f t="shared" ca="1" si="161"/>
        <v>0.44532919527829151</v>
      </c>
      <c r="V276" s="28">
        <f ca="1">IF(Riskregister!$E$5="",0,COUNTIF(BF$4:BF$53,"&lt;"&amp;T276)*IF(U276&lt;0.5,Riskregister!$K$5+(Riskregister!$L$5-Riskregister!$K$5)*SQRT(U276/2),Riskregister!$L$5-(Riskregister!$L$5-Riskregister!$K$5)*SQRT((1-U276)/2)))</f>
        <v>0</v>
      </c>
      <c r="W276" s="28">
        <f t="shared" ca="1" si="162"/>
        <v>0.99317474882260004</v>
      </c>
      <c r="X276" s="28">
        <f t="shared" ca="1" si="162"/>
        <v>0.20643047055179464</v>
      </c>
      <c r="Y276" s="28">
        <f ca="1">IF(Riskregister!$E$6="",0,COUNTIF(BG$4:BG$53,"&lt;"&amp;W276)*IF(X276&lt;0.5,Riskregister!$K$6+(Riskregister!$L$6-Riskregister!$K$6)*SQRT(X276/2),Riskregister!$L$6-(Riskregister!$L$6-Riskregister!$K$6)*SQRT((1-X276)/2)))</f>
        <v>2334864.9113533786</v>
      </c>
      <c r="Z276" s="28">
        <f t="shared" ca="1" si="163"/>
        <v>8.0679626446188202E-2</v>
      </c>
      <c r="AA276" s="28">
        <f t="shared" ca="1" si="163"/>
        <v>0.19566312725235846</v>
      </c>
      <c r="AB276" s="28">
        <f ca="1">IF(Riskregister!$E$7="",0,COUNTIF(BH$4:BH$53,"&lt;"&amp;Z276)*IF(AA276&lt;0.5,Riskregister!$K$7+(Riskregister!$L$7-Riskregister!$K$7)*SQRT(AA276/2),Riskregister!$L$7-(Riskregister!$L$7-Riskregister!$K$7)*SQRT((1-AA276)/2)))</f>
        <v>0</v>
      </c>
      <c r="AC276" s="28">
        <f t="shared" ca="1" si="164"/>
        <v>0.89974077291422783</v>
      </c>
      <c r="AD276" s="28">
        <f t="shared" ca="1" si="164"/>
        <v>0.41488488437330961</v>
      </c>
      <c r="AE276" s="28">
        <f ca="1">IF(Riskregister!$E$8="",0,COUNTIF(BI$4:BI$53,"&lt;"&amp;AC276)*IF(AD276&lt;0.5,Riskregister!$K$8+(Riskregister!$L$8-Riskregister!$K$8)*SQRT(AD276/2),Riskregister!$L$8-(Riskregister!$L$8-Riskregister!$K$8)*SQRT((1-AD276)/2)))</f>
        <v>0</v>
      </c>
      <c r="AF276" s="28">
        <f t="shared" ca="1" si="165"/>
        <v>0.33612496331996866</v>
      </c>
      <c r="AG276" s="28">
        <f t="shared" ca="1" si="165"/>
        <v>0.59475579954580915</v>
      </c>
      <c r="AH276" s="28">
        <f>IF(Riskregister!$E$9="",0,COUNTIF(BJ$4:BJ$53,"&lt;"&amp;AF276)*IF(AG276&lt;0.5,Riskregister!$K$9+(Riskregister!$L$9-Riskregister!$K$9)*SQRT(AG276/2),Riskregister!$L$9-(Riskregister!$L$9-Riskregister!$K$9)*SQRT((1-AG276)/2)))</f>
        <v>0</v>
      </c>
      <c r="AI276" s="28">
        <f t="shared" ca="1" si="166"/>
        <v>0.41765902980097436</v>
      </c>
      <c r="AJ276" s="28">
        <f t="shared" ca="1" si="166"/>
        <v>2.6647109461874763E-2</v>
      </c>
      <c r="AK276" s="28">
        <f>IF(Riskregister!$E$10="",0,COUNTIF(BK$4:BK$53,"&lt;"&amp;AI276)*IF(AJ276&lt;0.5,Riskregister!$K$10+(Riskregister!$L$10-Riskregister!$K$10)*SQRT(AJ276/2),Riskregister!$L$10-(Riskregister!$L$10-Riskregister!$K$10)*SQRT((1-AJ276)/2)))</f>
        <v>0</v>
      </c>
      <c r="AL276" s="28">
        <f t="shared" ca="1" si="167"/>
        <v>2.1301920053162671E-2</v>
      </c>
      <c r="AM276" s="28">
        <f t="shared" ca="1" si="167"/>
        <v>0.81303893226500901</v>
      </c>
      <c r="AN276" s="28">
        <f>IF(Riskregister!$E$11="",0,COUNTIF(BL$4:BL$53,"&lt;"&amp;AL276)*IF(AM276&lt;0.5,Riskregister!$K$11+(Riskregister!$L$11-Riskregister!$K$11)*SQRT(AM276/2),Riskregister!$L$11-(Riskregister!$L$11-Riskregister!$K$11)*SQRT((1-AM276)/2)))</f>
        <v>0</v>
      </c>
      <c r="AO276" s="28">
        <f t="shared" ca="1" si="168"/>
        <v>0.96324163060961476</v>
      </c>
      <c r="AP276" s="28">
        <f t="shared" ca="1" si="168"/>
        <v>0.37714745421011964</v>
      </c>
      <c r="AQ276" s="28">
        <f>IF(Riskregister!$E$12="",0,COUNTIF(BM$4:BM$53,"&lt;"&amp;AO276)*IF(AP276&lt;0.5,Riskregister!$K$12+(Riskregister!$L$12-Riskregister!$K$12)*SQRT(AP276/2),Riskregister!$L$12-(Riskregister!$L$12-Riskregister!$K$12)*SQRT((1-AP276)/2)))</f>
        <v>0</v>
      </c>
      <c r="AR276" s="28">
        <f t="shared" ca="1" si="169"/>
        <v>0.57081916296481672</v>
      </c>
      <c r="AS276" s="28">
        <f t="shared" ca="1" si="169"/>
        <v>0.18711917464400996</v>
      </c>
      <c r="AT276" s="28">
        <f>IF(Riskregister!$E$13="",0,COUNTIF(BN$4:BN$53,"&lt;"&amp;AR276)*IF(AS276&lt;0.5,Riskregister!$K$13+(Riskregister!$L$13-Riskregister!$K$13)*SQRT(AS276/2),Riskregister!$L$13-(Riskregister!$L$13-Riskregister!$K$13)*SQRT((1-AS276)/2)))</f>
        <v>0</v>
      </c>
      <c r="AU276" s="28">
        <f t="shared" ca="1" si="170"/>
        <v>4.7549049041331726E-2</v>
      </c>
      <c r="AV276" s="28">
        <f t="shared" ca="1" si="170"/>
        <v>0.32854115894539515</v>
      </c>
      <c r="AW276" s="28">
        <f>IF(Riskregister!$E$14="",0,COUNTIF(BO$4:BO$53,"&lt;"&amp;AU276)*IF(AV276&lt;0.5,Riskregister!$K$14+(Riskregister!$L$14-Riskregister!$K$14)*SQRT(AV276/2),Riskregister!$L$14-(Riskregister!$L$14-Riskregister!$K$14)*SQRT((1-AV276)/2)))</f>
        <v>0</v>
      </c>
      <c r="AX276" s="28">
        <f t="shared" ca="1" si="171"/>
        <v>0.321147007271125</v>
      </c>
      <c r="AY276" s="28">
        <f t="shared" ca="1" si="171"/>
        <v>0.55190846874540156</v>
      </c>
      <c r="AZ276" s="28">
        <f>IF(Riskregister!$E$15="",0,COUNTIF(BP$4:BP$53,"&lt;"&amp;AX276)*IF(AY276&lt;0.5,Riskregister!$K$15+(Riskregister!$L$15-Riskregister!$K$15)*SQRT(AY276/2),Riskregister!$L$15-(Riskregister!$L$15-Riskregister!$K$15)*SQRT((1-AY276)/2)))</f>
        <v>0</v>
      </c>
      <c r="BA276" s="28">
        <f t="shared" ca="1" si="172"/>
        <v>0.52023609019386297</v>
      </c>
      <c r="BB276" s="28">
        <f t="shared" ca="1" si="172"/>
        <v>0.56821617352094766</v>
      </c>
      <c r="BC276" s="28">
        <f>IF(Riskregister!$E$16="",0,COUNTIF(BQ$4:BQ$53,"&lt;"&amp;BA276)*IF(BB276&lt;0.5,Riskregister!$K$16+(Riskregister!$L$16-Riskregister!$K$16)*SQRT(BB276/2),Riskregister!$L$16-(Riskregister!$L$16-Riskregister!$K$16)*SQRT((1-BB276)/2)))</f>
        <v>0</v>
      </c>
      <c r="BD276" s="28">
        <f t="shared" ca="1" si="160"/>
        <v>2334864.9113533786</v>
      </c>
    </row>
    <row r="277" spans="20:56" x14ac:dyDescent="0.35">
      <c r="T277" s="28">
        <f t="shared" ca="1" si="161"/>
        <v>0.78268551702651468</v>
      </c>
      <c r="U277" s="28">
        <f t="shared" ca="1" si="161"/>
        <v>0.21926221737467366</v>
      </c>
      <c r="V277" s="28">
        <f ca="1">IF(Riskregister!$E$5="",0,COUNTIF(BF$4:BF$53,"&lt;"&amp;T277)*IF(U277&lt;0.5,Riskregister!$K$5+(Riskregister!$L$5-Riskregister!$K$5)*SQRT(U277/2),Riskregister!$L$5-(Riskregister!$L$5-Riskregister!$K$5)*SQRT((1-U277)/2)))</f>
        <v>298997.64934114134</v>
      </c>
      <c r="W277" s="28">
        <f t="shared" ca="1" si="162"/>
        <v>0.54663843239518439</v>
      </c>
      <c r="X277" s="28">
        <f t="shared" ca="1" si="162"/>
        <v>1.1015151679060642E-2</v>
      </c>
      <c r="Y277" s="28">
        <f ca="1">IF(Riskregister!$E$6="",0,COUNTIF(BG$4:BG$53,"&lt;"&amp;W277)*IF(X277&lt;0.5,Riskregister!$K$6+(Riskregister!$L$6-Riskregister!$K$6)*SQRT(X277/2),Riskregister!$L$6-(Riskregister!$L$6-Riskregister!$K$6)*SQRT((1-X277)/2)))</f>
        <v>0</v>
      </c>
      <c r="Z277" s="28">
        <f t="shared" ca="1" si="163"/>
        <v>0.10066504351421446</v>
      </c>
      <c r="AA277" s="28">
        <f t="shared" ca="1" si="163"/>
        <v>0.99723617542929599</v>
      </c>
      <c r="AB277" s="28">
        <f ca="1">IF(Riskregister!$E$7="",0,COUNTIF(BH$4:BH$53,"&lt;"&amp;Z277)*IF(AA277&lt;0.5,Riskregister!$K$7+(Riskregister!$L$7-Riskregister!$K$7)*SQRT(AA277/2),Riskregister!$L$7-(Riskregister!$L$7-Riskregister!$K$7)*SQRT((1-AA277)/2)))</f>
        <v>0</v>
      </c>
      <c r="AC277" s="28">
        <f t="shared" ca="1" si="164"/>
        <v>0.9089510019430872</v>
      </c>
      <c r="AD277" s="28">
        <f t="shared" ca="1" si="164"/>
        <v>0.68693519112886425</v>
      </c>
      <c r="AE277" s="28">
        <f ca="1">IF(Riskregister!$E$8="",0,COUNTIF(BI$4:BI$53,"&lt;"&amp;AC277)*IF(AD277&lt;0.5,Riskregister!$K$8+(Riskregister!$L$8-Riskregister!$K$8)*SQRT(AD277/2),Riskregister!$L$8-(Riskregister!$L$8-Riskregister!$K$8)*SQRT((1-AD277)/2)))</f>
        <v>0</v>
      </c>
      <c r="AF277" s="28">
        <f t="shared" ca="1" si="165"/>
        <v>0.71079344277090672</v>
      </c>
      <c r="AG277" s="28">
        <f t="shared" ca="1" si="165"/>
        <v>0.50917610118003964</v>
      </c>
      <c r="AH277" s="28">
        <f>IF(Riskregister!$E$9="",0,COUNTIF(BJ$4:BJ$53,"&lt;"&amp;AF277)*IF(AG277&lt;0.5,Riskregister!$K$9+(Riskregister!$L$9-Riskregister!$K$9)*SQRT(AG277/2),Riskregister!$L$9-(Riskregister!$L$9-Riskregister!$K$9)*SQRT((1-AG277)/2)))</f>
        <v>0</v>
      </c>
      <c r="AI277" s="28">
        <f t="shared" ca="1" si="166"/>
        <v>0.95704148335569039</v>
      </c>
      <c r="AJ277" s="28">
        <f t="shared" ca="1" si="166"/>
        <v>0.98084195461477486</v>
      </c>
      <c r="AK277" s="28">
        <f>IF(Riskregister!$E$10="",0,COUNTIF(BK$4:BK$53,"&lt;"&amp;AI277)*IF(AJ277&lt;0.5,Riskregister!$K$10+(Riskregister!$L$10-Riskregister!$K$10)*SQRT(AJ277/2),Riskregister!$L$10-(Riskregister!$L$10-Riskregister!$K$10)*SQRT((1-AJ277)/2)))</f>
        <v>0</v>
      </c>
      <c r="AL277" s="28">
        <f t="shared" ca="1" si="167"/>
        <v>0.95462158865160229</v>
      </c>
      <c r="AM277" s="28">
        <f t="shared" ca="1" si="167"/>
        <v>0.98328592357548494</v>
      </c>
      <c r="AN277" s="28">
        <f>IF(Riskregister!$E$11="",0,COUNTIF(BL$4:BL$53,"&lt;"&amp;AL277)*IF(AM277&lt;0.5,Riskregister!$K$11+(Riskregister!$L$11-Riskregister!$K$11)*SQRT(AM277/2),Riskregister!$L$11-(Riskregister!$L$11-Riskregister!$K$11)*SQRT((1-AM277)/2)))</f>
        <v>0</v>
      </c>
      <c r="AO277" s="28">
        <f t="shared" ca="1" si="168"/>
        <v>3.840575785798872E-2</v>
      </c>
      <c r="AP277" s="28">
        <f t="shared" ca="1" si="168"/>
        <v>0.16134720875595909</v>
      </c>
      <c r="AQ277" s="28">
        <f>IF(Riskregister!$E$12="",0,COUNTIF(BM$4:BM$53,"&lt;"&amp;AO277)*IF(AP277&lt;0.5,Riskregister!$K$12+(Riskregister!$L$12-Riskregister!$K$12)*SQRT(AP277/2),Riskregister!$L$12-(Riskregister!$L$12-Riskregister!$K$12)*SQRT((1-AP277)/2)))</f>
        <v>0</v>
      </c>
      <c r="AR277" s="28">
        <f t="shared" ca="1" si="169"/>
        <v>0.2140530797708563</v>
      </c>
      <c r="AS277" s="28">
        <f t="shared" ca="1" si="169"/>
        <v>0.70191174179714944</v>
      </c>
      <c r="AT277" s="28">
        <f>IF(Riskregister!$E$13="",0,COUNTIF(BN$4:BN$53,"&lt;"&amp;AR277)*IF(AS277&lt;0.5,Riskregister!$K$13+(Riskregister!$L$13-Riskregister!$K$13)*SQRT(AS277/2),Riskregister!$L$13-(Riskregister!$L$13-Riskregister!$K$13)*SQRT((1-AS277)/2)))</f>
        <v>0</v>
      </c>
      <c r="AU277" s="28">
        <f t="shared" ca="1" si="170"/>
        <v>0.65122017543730559</v>
      </c>
      <c r="AV277" s="28">
        <f t="shared" ca="1" si="170"/>
        <v>0.73977186957975971</v>
      </c>
      <c r="AW277" s="28">
        <f>IF(Riskregister!$E$14="",0,COUNTIF(BO$4:BO$53,"&lt;"&amp;AU277)*IF(AV277&lt;0.5,Riskregister!$K$14+(Riskregister!$L$14-Riskregister!$K$14)*SQRT(AV277/2),Riskregister!$L$14-(Riskregister!$L$14-Riskregister!$K$14)*SQRT((1-AV277)/2)))</f>
        <v>0</v>
      </c>
      <c r="AX277" s="28">
        <f t="shared" ca="1" si="171"/>
        <v>0.68856030133759139</v>
      </c>
      <c r="AY277" s="28">
        <f t="shared" ca="1" si="171"/>
        <v>0.43683130697893413</v>
      </c>
      <c r="AZ277" s="28">
        <f>IF(Riskregister!$E$15="",0,COUNTIF(BP$4:BP$53,"&lt;"&amp;AX277)*IF(AY277&lt;0.5,Riskregister!$K$15+(Riskregister!$L$15-Riskregister!$K$15)*SQRT(AY277/2),Riskregister!$L$15-(Riskregister!$L$15-Riskregister!$K$15)*SQRT((1-AY277)/2)))</f>
        <v>0</v>
      </c>
      <c r="BA277" s="28">
        <f t="shared" ca="1" si="172"/>
        <v>0.47559049762659455</v>
      </c>
      <c r="BB277" s="28">
        <f t="shared" ca="1" si="172"/>
        <v>0.41114958848586136</v>
      </c>
      <c r="BC277" s="28">
        <f>IF(Riskregister!$E$16="",0,COUNTIF(BQ$4:BQ$53,"&lt;"&amp;BA277)*IF(BB277&lt;0.5,Riskregister!$K$16+(Riskregister!$L$16-Riskregister!$K$16)*SQRT(BB277/2),Riskregister!$L$16-(Riskregister!$L$16-Riskregister!$K$16)*SQRT((1-BB277)/2)))</f>
        <v>0</v>
      </c>
      <c r="BD277" s="28">
        <f t="shared" ca="1" si="160"/>
        <v>298997.64934114134</v>
      </c>
    </row>
    <row r="278" spans="20:56" x14ac:dyDescent="0.35">
      <c r="T278" s="28">
        <f t="shared" ca="1" si="161"/>
        <v>2.5189338333758249E-2</v>
      </c>
      <c r="U278" s="28">
        <f t="shared" ca="1" si="161"/>
        <v>0.56038038792729805</v>
      </c>
      <c r="V278" s="28">
        <f ca="1">IF(Riskregister!$E$5="",0,COUNTIF(BF$4:BF$53,"&lt;"&amp;T278)*IF(U278&lt;0.5,Riskregister!$K$5+(Riskregister!$L$5-Riskregister!$K$5)*SQRT(U278/2),Riskregister!$L$5-(Riskregister!$L$5-Riskregister!$K$5)*SQRT((1-U278)/2)))</f>
        <v>0</v>
      </c>
      <c r="W278" s="28">
        <f t="shared" ca="1" si="162"/>
        <v>0.72092953378896341</v>
      </c>
      <c r="X278" s="28">
        <f t="shared" ca="1" si="162"/>
        <v>0.23816752172063715</v>
      </c>
      <c r="Y278" s="28">
        <f ca="1">IF(Riskregister!$E$6="",0,COUNTIF(BG$4:BG$53,"&lt;"&amp;W278)*IF(X278&lt;0.5,Riskregister!$K$6+(Riskregister!$L$6-Riskregister!$K$6)*SQRT(X278/2),Riskregister!$L$6-(Riskregister!$L$6-Riskregister!$K$6)*SQRT((1-X278)/2)))</f>
        <v>821153.27028635389</v>
      </c>
      <c r="Z278" s="28">
        <f t="shared" ca="1" si="163"/>
        <v>7.4239686227792423E-2</v>
      </c>
      <c r="AA278" s="28">
        <f t="shared" ca="1" si="163"/>
        <v>0.48122210561281376</v>
      </c>
      <c r="AB278" s="28">
        <f ca="1">IF(Riskregister!$E$7="",0,COUNTIF(BH$4:BH$53,"&lt;"&amp;Z278)*IF(AA278&lt;0.5,Riskregister!$K$7+(Riskregister!$L$7-Riskregister!$K$7)*SQRT(AA278/2),Riskregister!$L$7-(Riskregister!$L$7-Riskregister!$K$7)*SQRT((1-AA278)/2)))</f>
        <v>0</v>
      </c>
      <c r="AC278" s="28">
        <f t="shared" ca="1" si="164"/>
        <v>9.1247844602502015E-2</v>
      </c>
      <c r="AD278" s="28">
        <f t="shared" ca="1" si="164"/>
        <v>0.13314566069473655</v>
      </c>
      <c r="AE278" s="28">
        <f ca="1">IF(Riskregister!$E$8="",0,COUNTIF(BI$4:BI$53,"&lt;"&amp;AC278)*IF(AD278&lt;0.5,Riskregister!$K$8+(Riskregister!$L$8-Riskregister!$K$8)*SQRT(AD278/2),Riskregister!$L$8-(Riskregister!$L$8-Riskregister!$K$8)*SQRT((1-AD278)/2)))</f>
        <v>0</v>
      </c>
      <c r="AF278" s="28">
        <f t="shared" ca="1" si="165"/>
        <v>0.72949625614151148</v>
      </c>
      <c r="AG278" s="28">
        <f t="shared" ca="1" si="165"/>
        <v>0.96194486142220326</v>
      </c>
      <c r="AH278" s="28">
        <f>IF(Riskregister!$E$9="",0,COUNTIF(BJ$4:BJ$53,"&lt;"&amp;AF278)*IF(AG278&lt;0.5,Riskregister!$K$9+(Riskregister!$L$9-Riskregister!$K$9)*SQRT(AG278/2),Riskregister!$L$9-(Riskregister!$L$9-Riskregister!$K$9)*SQRT((1-AG278)/2)))</f>
        <v>0</v>
      </c>
      <c r="AI278" s="28">
        <f t="shared" ca="1" si="166"/>
        <v>0.83919265151944589</v>
      </c>
      <c r="AJ278" s="28">
        <f t="shared" ca="1" si="166"/>
        <v>3.3201909792254902E-2</v>
      </c>
      <c r="AK278" s="28">
        <f>IF(Riskregister!$E$10="",0,COUNTIF(BK$4:BK$53,"&lt;"&amp;AI278)*IF(AJ278&lt;0.5,Riskregister!$K$10+(Riskregister!$L$10-Riskregister!$K$10)*SQRT(AJ278/2),Riskregister!$L$10-(Riskregister!$L$10-Riskregister!$K$10)*SQRT((1-AJ278)/2)))</f>
        <v>0</v>
      </c>
      <c r="AL278" s="28">
        <f t="shared" ca="1" si="167"/>
        <v>0.45987863407634844</v>
      </c>
      <c r="AM278" s="28">
        <f t="shared" ca="1" si="167"/>
        <v>0.53691439447692035</v>
      </c>
      <c r="AN278" s="28">
        <f>IF(Riskregister!$E$11="",0,COUNTIF(BL$4:BL$53,"&lt;"&amp;AL278)*IF(AM278&lt;0.5,Riskregister!$K$11+(Riskregister!$L$11-Riskregister!$K$11)*SQRT(AM278/2),Riskregister!$L$11-(Riskregister!$L$11-Riskregister!$K$11)*SQRT((1-AM278)/2)))</f>
        <v>0</v>
      </c>
      <c r="AO278" s="28">
        <f t="shared" ca="1" si="168"/>
        <v>0.52266941583797666</v>
      </c>
      <c r="AP278" s="28">
        <f t="shared" ca="1" si="168"/>
        <v>0.3006767921971103</v>
      </c>
      <c r="AQ278" s="28">
        <f>IF(Riskregister!$E$12="",0,COUNTIF(BM$4:BM$53,"&lt;"&amp;AO278)*IF(AP278&lt;0.5,Riskregister!$K$12+(Riskregister!$L$12-Riskregister!$K$12)*SQRT(AP278/2),Riskregister!$L$12-(Riskregister!$L$12-Riskregister!$K$12)*SQRT((1-AP278)/2)))</f>
        <v>0</v>
      </c>
      <c r="AR278" s="28">
        <f t="shared" ca="1" si="169"/>
        <v>0.47488106920912898</v>
      </c>
      <c r="AS278" s="28">
        <f t="shared" ca="1" si="169"/>
        <v>0.97918848026168326</v>
      </c>
      <c r="AT278" s="28">
        <f>IF(Riskregister!$E$13="",0,COUNTIF(BN$4:BN$53,"&lt;"&amp;AR278)*IF(AS278&lt;0.5,Riskregister!$K$13+(Riskregister!$L$13-Riskregister!$K$13)*SQRT(AS278/2),Riskregister!$L$13-(Riskregister!$L$13-Riskregister!$K$13)*SQRT((1-AS278)/2)))</f>
        <v>0</v>
      </c>
      <c r="AU278" s="28">
        <f t="shared" ca="1" si="170"/>
        <v>6.2165752072647518E-2</v>
      </c>
      <c r="AV278" s="28">
        <f t="shared" ca="1" si="170"/>
        <v>1.1518889042661518E-2</v>
      </c>
      <c r="AW278" s="28">
        <f>IF(Riskregister!$E$14="",0,COUNTIF(BO$4:BO$53,"&lt;"&amp;AU278)*IF(AV278&lt;0.5,Riskregister!$K$14+(Riskregister!$L$14-Riskregister!$K$14)*SQRT(AV278/2),Riskregister!$L$14-(Riskregister!$L$14-Riskregister!$K$14)*SQRT((1-AV278)/2)))</f>
        <v>0</v>
      </c>
      <c r="AX278" s="28">
        <f t="shared" ca="1" si="171"/>
        <v>0.30042465595109802</v>
      </c>
      <c r="AY278" s="28">
        <f t="shared" ca="1" si="171"/>
        <v>0.62019606322134835</v>
      </c>
      <c r="AZ278" s="28">
        <f>IF(Riskregister!$E$15="",0,COUNTIF(BP$4:BP$53,"&lt;"&amp;AX278)*IF(AY278&lt;0.5,Riskregister!$K$15+(Riskregister!$L$15-Riskregister!$K$15)*SQRT(AY278/2),Riskregister!$L$15-(Riskregister!$L$15-Riskregister!$K$15)*SQRT((1-AY278)/2)))</f>
        <v>0</v>
      </c>
      <c r="BA278" s="28">
        <f t="shared" ca="1" si="172"/>
        <v>0.44167816728778375</v>
      </c>
      <c r="BB278" s="28">
        <f t="shared" ca="1" si="172"/>
        <v>0.88213118787736755</v>
      </c>
      <c r="BC278" s="28">
        <f>IF(Riskregister!$E$16="",0,COUNTIF(BQ$4:BQ$53,"&lt;"&amp;BA278)*IF(BB278&lt;0.5,Riskregister!$K$16+(Riskregister!$L$16-Riskregister!$K$16)*SQRT(BB278/2),Riskregister!$L$16-(Riskregister!$L$16-Riskregister!$K$16)*SQRT((1-BB278)/2)))</f>
        <v>0</v>
      </c>
      <c r="BD278" s="28">
        <f t="shared" ca="1" si="160"/>
        <v>821153.27028635389</v>
      </c>
    </row>
    <row r="279" spans="20:56" x14ac:dyDescent="0.35">
      <c r="T279" s="28">
        <f t="shared" ca="1" si="161"/>
        <v>0.2050288177505375</v>
      </c>
      <c r="U279" s="28">
        <f t="shared" ca="1" si="161"/>
        <v>0.60346073925177368</v>
      </c>
      <c r="V279" s="28">
        <f ca="1">IF(Riskregister!$E$5="",0,COUNTIF(BF$4:BF$53,"&lt;"&amp;T279)*IF(U279&lt;0.5,Riskregister!$K$5+(Riskregister!$L$5-Riskregister!$K$5)*SQRT(U279/2),Riskregister!$L$5-(Riskregister!$L$5-Riskregister!$K$5)*SQRT((1-U279)/2)))</f>
        <v>0</v>
      </c>
      <c r="W279" s="28">
        <f t="shared" ca="1" si="162"/>
        <v>0.75177233131533006</v>
      </c>
      <c r="X279" s="28">
        <f t="shared" ca="1" si="162"/>
        <v>0.61861466159634504</v>
      </c>
      <c r="Y279" s="28">
        <f ca="1">IF(Riskregister!$E$6="",0,COUNTIF(BG$4:BG$53,"&lt;"&amp;W279)*IF(X279&lt;0.5,Riskregister!$K$6+(Riskregister!$L$6-Riskregister!$K$6)*SQRT(X279/2),Riskregister!$L$6-(Riskregister!$L$6-Riskregister!$K$6)*SQRT((1-X279)/2)))</f>
        <v>1213969.308351181</v>
      </c>
      <c r="Z279" s="28">
        <f t="shared" ca="1" si="163"/>
        <v>0.55576235861636258</v>
      </c>
      <c r="AA279" s="28">
        <f t="shared" ca="1" si="163"/>
        <v>0.10446549251867931</v>
      </c>
      <c r="AB279" s="28">
        <f ca="1">IF(Riskregister!$E$7="",0,COUNTIF(BH$4:BH$53,"&lt;"&amp;Z279)*IF(AA279&lt;0.5,Riskregister!$K$7+(Riskregister!$L$7-Riskregister!$K$7)*SQRT(AA279/2),Riskregister!$L$7-(Riskregister!$L$7-Riskregister!$K$7)*SQRT((1-AA279)/2)))</f>
        <v>0</v>
      </c>
      <c r="AC279" s="28">
        <f t="shared" ca="1" si="164"/>
        <v>0.69652706239801332</v>
      </c>
      <c r="AD279" s="28">
        <f t="shared" ca="1" si="164"/>
        <v>0.92807871500671135</v>
      </c>
      <c r="AE279" s="28">
        <f ca="1">IF(Riskregister!$E$8="",0,COUNTIF(BI$4:BI$53,"&lt;"&amp;AC279)*IF(AD279&lt;0.5,Riskregister!$K$8+(Riskregister!$L$8-Riskregister!$K$8)*SQRT(AD279/2),Riskregister!$L$8-(Riskregister!$L$8-Riskregister!$K$8)*SQRT((1-AD279)/2)))</f>
        <v>0</v>
      </c>
      <c r="AF279" s="28">
        <f t="shared" ca="1" si="165"/>
        <v>0.72144137275827791</v>
      </c>
      <c r="AG279" s="28">
        <f t="shared" ca="1" si="165"/>
        <v>0.73549945117018711</v>
      </c>
      <c r="AH279" s="28">
        <f>IF(Riskregister!$E$9="",0,COUNTIF(BJ$4:BJ$53,"&lt;"&amp;AF279)*IF(AG279&lt;0.5,Riskregister!$K$9+(Riskregister!$L$9-Riskregister!$K$9)*SQRT(AG279/2),Riskregister!$L$9-(Riskregister!$L$9-Riskregister!$K$9)*SQRT((1-AG279)/2)))</f>
        <v>0</v>
      </c>
      <c r="AI279" s="28">
        <f t="shared" ca="1" si="166"/>
        <v>9.4331441209143274E-2</v>
      </c>
      <c r="AJ279" s="28">
        <f t="shared" ca="1" si="166"/>
        <v>0.40005156833691635</v>
      </c>
      <c r="AK279" s="28">
        <f>IF(Riskregister!$E$10="",0,COUNTIF(BK$4:BK$53,"&lt;"&amp;AI279)*IF(AJ279&lt;0.5,Riskregister!$K$10+(Riskregister!$L$10-Riskregister!$K$10)*SQRT(AJ279/2),Riskregister!$L$10-(Riskregister!$L$10-Riskregister!$K$10)*SQRT((1-AJ279)/2)))</f>
        <v>0</v>
      </c>
      <c r="AL279" s="28">
        <f t="shared" ca="1" si="167"/>
        <v>0.35649129527326662</v>
      </c>
      <c r="AM279" s="28">
        <f t="shared" ca="1" si="167"/>
        <v>0.64795811054278907</v>
      </c>
      <c r="AN279" s="28">
        <f>IF(Riskregister!$E$11="",0,COUNTIF(BL$4:BL$53,"&lt;"&amp;AL279)*IF(AM279&lt;0.5,Riskregister!$K$11+(Riskregister!$L$11-Riskregister!$K$11)*SQRT(AM279/2),Riskregister!$L$11-(Riskregister!$L$11-Riskregister!$K$11)*SQRT((1-AM279)/2)))</f>
        <v>0</v>
      </c>
      <c r="AO279" s="28">
        <f t="shared" ca="1" si="168"/>
        <v>0.54837928921148493</v>
      </c>
      <c r="AP279" s="28">
        <f t="shared" ca="1" si="168"/>
        <v>0.22552787556772447</v>
      </c>
      <c r="AQ279" s="28">
        <f>IF(Riskregister!$E$12="",0,COUNTIF(BM$4:BM$53,"&lt;"&amp;AO279)*IF(AP279&lt;0.5,Riskregister!$K$12+(Riskregister!$L$12-Riskregister!$K$12)*SQRT(AP279/2),Riskregister!$L$12-(Riskregister!$L$12-Riskregister!$K$12)*SQRT((1-AP279)/2)))</f>
        <v>0</v>
      </c>
      <c r="AR279" s="28">
        <f t="shared" ca="1" si="169"/>
        <v>0.73606807128911667</v>
      </c>
      <c r="AS279" s="28">
        <f t="shared" ca="1" si="169"/>
        <v>9.4863383785680488E-2</v>
      </c>
      <c r="AT279" s="28">
        <f>IF(Riskregister!$E$13="",0,COUNTIF(BN$4:BN$53,"&lt;"&amp;AR279)*IF(AS279&lt;0.5,Riskregister!$K$13+(Riskregister!$L$13-Riskregister!$K$13)*SQRT(AS279/2),Riskregister!$L$13-(Riskregister!$L$13-Riskregister!$K$13)*SQRT((1-AS279)/2)))</f>
        <v>0</v>
      </c>
      <c r="AU279" s="28">
        <f t="shared" ca="1" si="170"/>
        <v>0.10274628560297028</v>
      </c>
      <c r="AV279" s="28">
        <f t="shared" ca="1" si="170"/>
        <v>0.61109350490886372</v>
      </c>
      <c r="AW279" s="28">
        <f>IF(Riskregister!$E$14="",0,COUNTIF(BO$4:BO$53,"&lt;"&amp;AU279)*IF(AV279&lt;0.5,Riskregister!$K$14+(Riskregister!$L$14-Riskregister!$K$14)*SQRT(AV279/2),Riskregister!$L$14-(Riskregister!$L$14-Riskregister!$K$14)*SQRT((1-AV279)/2)))</f>
        <v>0</v>
      </c>
      <c r="AX279" s="28">
        <f t="shared" ca="1" si="171"/>
        <v>0.90485235109535767</v>
      </c>
      <c r="AY279" s="28">
        <f t="shared" ca="1" si="171"/>
        <v>0.40862587457610078</v>
      </c>
      <c r="AZ279" s="28">
        <f>IF(Riskregister!$E$15="",0,COUNTIF(BP$4:BP$53,"&lt;"&amp;AX279)*IF(AY279&lt;0.5,Riskregister!$K$15+(Riskregister!$L$15-Riskregister!$K$15)*SQRT(AY279/2),Riskregister!$L$15-(Riskregister!$L$15-Riskregister!$K$15)*SQRT((1-AY279)/2)))</f>
        <v>0</v>
      </c>
      <c r="BA279" s="28">
        <f t="shared" ca="1" si="172"/>
        <v>0.5495218118386147</v>
      </c>
      <c r="BB279" s="28">
        <f t="shared" ca="1" si="172"/>
        <v>0.69216722690723809</v>
      </c>
      <c r="BC279" s="28">
        <f>IF(Riskregister!$E$16="",0,COUNTIF(BQ$4:BQ$53,"&lt;"&amp;BA279)*IF(BB279&lt;0.5,Riskregister!$K$16+(Riskregister!$L$16-Riskregister!$K$16)*SQRT(BB279/2),Riskregister!$L$16-(Riskregister!$L$16-Riskregister!$K$16)*SQRT((1-BB279)/2)))</f>
        <v>0</v>
      </c>
      <c r="BD279" s="28">
        <f t="shared" ca="1" si="160"/>
        <v>1213969.308351181</v>
      </c>
    </row>
    <row r="280" spans="20:56" x14ac:dyDescent="0.35">
      <c r="T280" s="28">
        <f t="shared" ca="1" si="161"/>
        <v>0.77230243806459031</v>
      </c>
      <c r="U280" s="28">
        <f t="shared" ca="1" si="161"/>
        <v>0.92506668783380142</v>
      </c>
      <c r="V280" s="28">
        <f ca="1">IF(Riskregister!$E$5="",0,COUNTIF(BF$4:BF$53,"&lt;"&amp;T280)*IF(U280&lt;0.5,Riskregister!$K$5+(Riskregister!$L$5-Riskregister!$K$5)*SQRT(U280/2),Riskregister!$L$5-(Riskregister!$L$5-Riskregister!$K$5)*SQRT((1-U280)/2)))</f>
        <v>512896.62545671605</v>
      </c>
      <c r="W280" s="28">
        <f t="shared" ca="1" si="162"/>
        <v>0.48535592671233363</v>
      </c>
      <c r="X280" s="28">
        <f t="shared" ca="1" si="162"/>
        <v>0.24560846932792957</v>
      </c>
      <c r="Y280" s="28">
        <f ca="1">IF(Riskregister!$E$6="",0,COUNTIF(BG$4:BG$53,"&lt;"&amp;W280)*IF(X280&lt;0.5,Riskregister!$K$6+(Riskregister!$L$6-Riskregister!$K$6)*SQRT(X280/2),Riskregister!$L$6-(Riskregister!$L$6-Riskregister!$K$6)*SQRT((1-X280)/2)))</f>
        <v>0</v>
      </c>
      <c r="Z280" s="28">
        <f t="shared" ca="1" si="163"/>
        <v>0.40167501871928701</v>
      </c>
      <c r="AA280" s="28">
        <f t="shared" ca="1" si="163"/>
        <v>4.8320074190758677E-2</v>
      </c>
      <c r="AB280" s="28">
        <f ca="1">IF(Riskregister!$E$7="",0,COUNTIF(BH$4:BH$53,"&lt;"&amp;Z280)*IF(AA280&lt;0.5,Riskregister!$K$7+(Riskregister!$L$7-Riskregister!$K$7)*SQRT(AA280/2),Riskregister!$L$7-(Riskregister!$L$7-Riskregister!$K$7)*SQRT((1-AA280)/2)))</f>
        <v>0</v>
      </c>
      <c r="AC280" s="28">
        <f t="shared" ca="1" si="164"/>
        <v>0.42104887844787042</v>
      </c>
      <c r="AD280" s="28">
        <f t="shared" ca="1" si="164"/>
        <v>0.81121802869875337</v>
      </c>
      <c r="AE280" s="28">
        <f ca="1">IF(Riskregister!$E$8="",0,COUNTIF(BI$4:BI$53,"&lt;"&amp;AC280)*IF(AD280&lt;0.5,Riskregister!$K$8+(Riskregister!$L$8-Riskregister!$K$8)*SQRT(AD280/2),Riskregister!$L$8-(Riskregister!$L$8-Riskregister!$K$8)*SQRT((1-AD280)/2)))</f>
        <v>0</v>
      </c>
      <c r="AF280" s="28">
        <f t="shared" ca="1" si="165"/>
        <v>0.69122703274565422</v>
      </c>
      <c r="AG280" s="28">
        <f t="shared" ca="1" si="165"/>
        <v>0.50070477989350182</v>
      </c>
      <c r="AH280" s="28">
        <f>IF(Riskregister!$E$9="",0,COUNTIF(BJ$4:BJ$53,"&lt;"&amp;AF280)*IF(AG280&lt;0.5,Riskregister!$K$9+(Riskregister!$L$9-Riskregister!$K$9)*SQRT(AG280/2),Riskregister!$L$9-(Riskregister!$L$9-Riskregister!$K$9)*SQRT((1-AG280)/2)))</f>
        <v>0</v>
      </c>
      <c r="AI280" s="28">
        <f t="shared" ca="1" si="166"/>
        <v>0.8277206262464496</v>
      </c>
      <c r="AJ280" s="28">
        <f t="shared" ca="1" si="166"/>
        <v>0.57775815285679011</v>
      </c>
      <c r="AK280" s="28">
        <f>IF(Riskregister!$E$10="",0,COUNTIF(BK$4:BK$53,"&lt;"&amp;AI280)*IF(AJ280&lt;0.5,Riskregister!$K$10+(Riskregister!$L$10-Riskregister!$K$10)*SQRT(AJ280/2),Riskregister!$L$10-(Riskregister!$L$10-Riskregister!$K$10)*SQRT((1-AJ280)/2)))</f>
        <v>0</v>
      </c>
      <c r="AL280" s="28">
        <f t="shared" ca="1" si="167"/>
        <v>0.60450683524901583</v>
      </c>
      <c r="AM280" s="28">
        <f t="shared" ca="1" si="167"/>
        <v>0.3281076905846696</v>
      </c>
      <c r="AN280" s="28">
        <f>IF(Riskregister!$E$11="",0,COUNTIF(BL$4:BL$53,"&lt;"&amp;AL280)*IF(AM280&lt;0.5,Riskregister!$K$11+(Riskregister!$L$11-Riskregister!$K$11)*SQRT(AM280/2),Riskregister!$L$11-(Riskregister!$L$11-Riskregister!$K$11)*SQRT((1-AM280)/2)))</f>
        <v>0</v>
      </c>
      <c r="AO280" s="28">
        <f t="shared" ca="1" si="168"/>
        <v>0.66842007510827783</v>
      </c>
      <c r="AP280" s="28">
        <f t="shared" ca="1" si="168"/>
        <v>0.56530410391123964</v>
      </c>
      <c r="AQ280" s="28">
        <f>IF(Riskregister!$E$12="",0,COUNTIF(BM$4:BM$53,"&lt;"&amp;AO280)*IF(AP280&lt;0.5,Riskregister!$K$12+(Riskregister!$L$12-Riskregister!$K$12)*SQRT(AP280/2),Riskregister!$L$12-(Riskregister!$L$12-Riskregister!$K$12)*SQRT((1-AP280)/2)))</f>
        <v>0</v>
      </c>
      <c r="AR280" s="28">
        <f t="shared" ca="1" si="169"/>
        <v>0.72876434531877932</v>
      </c>
      <c r="AS280" s="28">
        <f t="shared" ca="1" si="169"/>
        <v>0.36290929190412857</v>
      </c>
      <c r="AT280" s="28">
        <f>IF(Riskregister!$E$13="",0,COUNTIF(BN$4:BN$53,"&lt;"&amp;AR280)*IF(AS280&lt;0.5,Riskregister!$K$13+(Riskregister!$L$13-Riskregister!$K$13)*SQRT(AS280/2),Riskregister!$L$13-(Riskregister!$L$13-Riskregister!$K$13)*SQRT((1-AS280)/2)))</f>
        <v>0</v>
      </c>
      <c r="AU280" s="28">
        <f t="shared" ca="1" si="170"/>
        <v>0.77419791528656956</v>
      </c>
      <c r="AV280" s="28">
        <f t="shared" ca="1" si="170"/>
        <v>0.15893384252896947</v>
      </c>
      <c r="AW280" s="28">
        <f>IF(Riskregister!$E$14="",0,COUNTIF(BO$4:BO$53,"&lt;"&amp;AU280)*IF(AV280&lt;0.5,Riskregister!$K$14+(Riskregister!$L$14-Riskregister!$K$14)*SQRT(AV280/2),Riskregister!$L$14-(Riskregister!$L$14-Riskregister!$K$14)*SQRT((1-AV280)/2)))</f>
        <v>0</v>
      </c>
      <c r="AX280" s="28">
        <f t="shared" ca="1" si="171"/>
        <v>0.6870113562593203</v>
      </c>
      <c r="AY280" s="28">
        <f t="shared" ca="1" si="171"/>
        <v>0.73000173576861205</v>
      </c>
      <c r="AZ280" s="28">
        <f>IF(Riskregister!$E$15="",0,COUNTIF(BP$4:BP$53,"&lt;"&amp;AX280)*IF(AY280&lt;0.5,Riskregister!$K$15+(Riskregister!$L$15-Riskregister!$K$15)*SQRT(AY280/2),Riskregister!$L$15-(Riskregister!$L$15-Riskregister!$K$15)*SQRT((1-AY280)/2)))</f>
        <v>0</v>
      </c>
      <c r="BA280" s="28">
        <f t="shared" ca="1" si="172"/>
        <v>0.86669432699128457</v>
      </c>
      <c r="BB280" s="28">
        <f t="shared" ca="1" si="172"/>
        <v>0.20615475697961905</v>
      </c>
      <c r="BC280" s="28">
        <f>IF(Riskregister!$E$16="",0,COUNTIF(BQ$4:BQ$53,"&lt;"&amp;BA280)*IF(BB280&lt;0.5,Riskregister!$K$16+(Riskregister!$L$16-Riskregister!$K$16)*SQRT(BB280/2),Riskregister!$L$16-(Riskregister!$L$16-Riskregister!$K$16)*SQRT((1-BB280)/2)))</f>
        <v>0</v>
      </c>
      <c r="BD280" s="28">
        <f t="shared" ca="1" si="160"/>
        <v>512896.62545671605</v>
      </c>
    </row>
    <row r="281" spans="20:56" x14ac:dyDescent="0.35">
      <c r="T281" s="28">
        <f t="shared" ca="1" si="161"/>
        <v>0.50785588196071096</v>
      </c>
      <c r="U281" s="28">
        <f t="shared" ca="1" si="161"/>
        <v>0.14173885304333256</v>
      </c>
      <c r="V281" s="28">
        <f ca="1">IF(Riskregister!$E$5="",0,COUNTIF(BF$4:BF$53,"&lt;"&amp;T281)*IF(U281&lt;0.5,Riskregister!$K$5+(Riskregister!$L$5-Riskregister!$K$5)*SQRT(U281/2),Riskregister!$L$5-(Riskregister!$L$5-Riskregister!$K$5)*SQRT((1-U281)/2)))</f>
        <v>0</v>
      </c>
      <c r="W281" s="28">
        <f t="shared" ca="1" si="162"/>
        <v>0.24766981543402489</v>
      </c>
      <c r="X281" s="28">
        <f t="shared" ca="1" si="162"/>
        <v>0.60905888238394967</v>
      </c>
      <c r="Y281" s="28">
        <f ca="1">IF(Riskregister!$E$6="",0,COUNTIF(BG$4:BG$53,"&lt;"&amp;W281)*IF(X281&lt;0.5,Riskregister!$K$6+(Riskregister!$L$6-Riskregister!$K$6)*SQRT(X281/2),Riskregister!$L$6-(Riskregister!$L$6-Riskregister!$K$6)*SQRT((1-X281)/2)))</f>
        <v>0</v>
      </c>
      <c r="Z281" s="28">
        <f t="shared" ca="1" si="163"/>
        <v>0.21172322006308664</v>
      </c>
      <c r="AA281" s="28">
        <f t="shared" ca="1" si="163"/>
        <v>0.82642854754145856</v>
      </c>
      <c r="AB281" s="28">
        <f ca="1">IF(Riskregister!$E$7="",0,COUNTIF(BH$4:BH$53,"&lt;"&amp;Z281)*IF(AA281&lt;0.5,Riskregister!$K$7+(Riskregister!$L$7-Riskregister!$K$7)*SQRT(AA281/2),Riskregister!$L$7-(Riskregister!$L$7-Riskregister!$K$7)*SQRT((1-AA281)/2)))</f>
        <v>0</v>
      </c>
      <c r="AC281" s="28">
        <f t="shared" ca="1" si="164"/>
        <v>2.1875032077059653E-2</v>
      </c>
      <c r="AD281" s="28">
        <f t="shared" ca="1" si="164"/>
        <v>0.64116308664300425</v>
      </c>
      <c r="AE281" s="28">
        <f ca="1">IF(Riskregister!$E$8="",0,COUNTIF(BI$4:BI$53,"&lt;"&amp;AC281)*IF(AD281&lt;0.5,Riskregister!$K$8+(Riskregister!$L$8-Riskregister!$K$8)*SQRT(AD281/2),Riskregister!$L$8-(Riskregister!$L$8-Riskregister!$K$8)*SQRT((1-AD281)/2)))</f>
        <v>0</v>
      </c>
      <c r="AF281" s="28">
        <f t="shared" ca="1" si="165"/>
        <v>0.25553953542608676</v>
      </c>
      <c r="AG281" s="28">
        <f t="shared" ca="1" si="165"/>
        <v>0.48819236201687854</v>
      </c>
      <c r="AH281" s="28">
        <f>IF(Riskregister!$E$9="",0,COUNTIF(BJ$4:BJ$53,"&lt;"&amp;AF281)*IF(AG281&lt;0.5,Riskregister!$K$9+(Riskregister!$L$9-Riskregister!$K$9)*SQRT(AG281/2),Riskregister!$L$9-(Riskregister!$L$9-Riskregister!$K$9)*SQRT((1-AG281)/2)))</f>
        <v>0</v>
      </c>
      <c r="AI281" s="28">
        <f t="shared" ca="1" si="166"/>
        <v>6.7221395049573696E-3</v>
      </c>
      <c r="AJ281" s="28">
        <f t="shared" ca="1" si="166"/>
        <v>0.21624303518670074</v>
      </c>
      <c r="AK281" s="28">
        <f>IF(Riskregister!$E$10="",0,COUNTIF(BK$4:BK$53,"&lt;"&amp;AI281)*IF(AJ281&lt;0.5,Riskregister!$K$10+(Riskregister!$L$10-Riskregister!$K$10)*SQRT(AJ281/2),Riskregister!$L$10-(Riskregister!$L$10-Riskregister!$K$10)*SQRT((1-AJ281)/2)))</f>
        <v>0</v>
      </c>
      <c r="AL281" s="28">
        <f t="shared" ca="1" si="167"/>
        <v>0.37086504501169992</v>
      </c>
      <c r="AM281" s="28">
        <f t="shared" ca="1" si="167"/>
        <v>0.67404007311577563</v>
      </c>
      <c r="AN281" s="28">
        <f>IF(Riskregister!$E$11="",0,COUNTIF(BL$4:BL$53,"&lt;"&amp;AL281)*IF(AM281&lt;0.5,Riskregister!$K$11+(Riskregister!$L$11-Riskregister!$K$11)*SQRT(AM281/2),Riskregister!$L$11-(Riskregister!$L$11-Riskregister!$K$11)*SQRT((1-AM281)/2)))</f>
        <v>0</v>
      </c>
      <c r="AO281" s="28">
        <f t="shared" ca="1" si="168"/>
        <v>0.32072537745821561</v>
      </c>
      <c r="AP281" s="28">
        <f t="shared" ca="1" si="168"/>
        <v>0.96977740026951353</v>
      </c>
      <c r="AQ281" s="28">
        <f>IF(Riskregister!$E$12="",0,COUNTIF(BM$4:BM$53,"&lt;"&amp;AO281)*IF(AP281&lt;0.5,Riskregister!$K$12+(Riskregister!$L$12-Riskregister!$K$12)*SQRT(AP281/2),Riskregister!$L$12-(Riskregister!$L$12-Riskregister!$K$12)*SQRT((1-AP281)/2)))</f>
        <v>0</v>
      </c>
      <c r="AR281" s="28">
        <f t="shared" ca="1" si="169"/>
        <v>0.62171010341872646</v>
      </c>
      <c r="AS281" s="28">
        <f t="shared" ca="1" si="169"/>
        <v>5.1073527360548598E-2</v>
      </c>
      <c r="AT281" s="28">
        <f>IF(Riskregister!$E$13="",0,COUNTIF(BN$4:BN$53,"&lt;"&amp;AR281)*IF(AS281&lt;0.5,Riskregister!$K$13+(Riskregister!$L$13-Riskregister!$K$13)*SQRT(AS281/2),Riskregister!$L$13-(Riskregister!$L$13-Riskregister!$K$13)*SQRT((1-AS281)/2)))</f>
        <v>0</v>
      </c>
      <c r="AU281" s="28">
        <f t="shared" ca="1" si="170"/>
        <v>0.61096976531965297</v>
      </c>
      <c r="AV281" s="28">
        <f t="shared" ca="1" si="170"/>
        <v>0.68265687971650302</v>
      </c>
      <c r="AW281" s="28">
        <f>IF(Riskregister!$E$14="",0,COUNTIF(BO$4:BO$53,"&lt;"&amp;AU281)*IF(AV281&lt;0.5,Riskregister!$K$14+(Riskregister!$L$14-Riskregister!$K$14)*SQRT(AV281/2),Riskregister!$L$14-(Riskregister!$L$14-Riskregister!$K$14)*SQRT((1-AV281)/2)))</f>
        <v>0</v>
      </c>
      <c r="AX281" s="28">
        <f t="shared" ca="1" si="171"/>
        <v>0.58886496273199429</v>
      </c>
      <c r="AY281" s="28">
        <f t="shared" ca="1" si="171"/>
        <v>0.69655522706566442</v>
      </c>
      <c r="AZ281" s="28">
        <f>IF(Riskregister!$E$15="",0,COUNTIF(BP$4:BP$53,"&lt;"&amp;AX281)*IF(AY281&lt;0.5,Riskregister!$K$15+(Riskregister!$L$15-Riskregister!$K$15)*SQRT(AY281/2),Riskregister!$L$15-(Riskregister!$L$15-Riskregister!$K$15)*SQRT((1-AY281)/2)))</f>
        <v>0</v>
      </c>
      <c r="BA281" s="28">
        <f t="shared" ca="1" si="172"/>
        <v>0.41022006218404805</v>
      </c>
      <c r="BB281" s="28">
        <f t="shared" ca="1" si="172"/>
        <v>0.58318391687053206</v>
      </c>
      <c r="BC281" s="28">
        <f>IF(Riskregister!$E$16="",0,COUNTIF(BQ$4:BQ$53,"&lt;"&amp;BA281)*IF(BB281&lt;0.5,Riskregister!$K$16+(Riskregister!$L$16-Riskregister!$K$16)*SQRT(BB281/2),Riskregister!$L$16-(Riskregister!$L$16-Riskregister!$K$16)*SQRT((1-BB281)/2)))</f>
        <v>0</v>
      </c>
      <c r="BD281" s="28">
        <f t="shared" ca="1" si="160"/>
        <v>0</v>
      </c>
    </row>
    <row r="282" spans="20:56" x14ac:dyDescent="0.35">
      <c r="T282" s="28">
        <f t="shared" ca="1" si="161"/>
        <v>8.959988157897314E-2</v>
      </c>
      <c r="U282" s="28">
        <f t="shared" ca="1" si="161"/>
        <v>0.53730984343803123</v>
      </c>
      <c r="V282" s="28">
        <f ca="1">IF(Riskregister!$E$5="",0,COUNTIF(BF$4:BF$53,"&lt;"&amp;T282)*IF(U282&lt;0.5,Riskregister!$K$5+(Riskregister!$L$5-Riskregister!$K$5)*SQRT(U282/2),Riskregister!$L$5-(Riskregister!$L$5-Riskregister!$K$5)*SQRT((1-U282)/2)))</f>
        <v>0</v>
      </c>
      <c r="W282" s="28">
        <f t="shared" ca="1" si="162"/>
        <v>0.34889778075904709</v>
      </c>
      <c r="X282" s="28">
        <f t="shared" ca="1" si="162"/>
        <v>0.62738433177610664</v>
      </c>
      <c r="Y282" s="28">
        <f ca="1">IF(Riskregister!$E$6="",0,COUNTIF(BG$4:BG$53,"&lt;"&amp;W282)*IF(X282&lt;0.5,Riskregister!$K$6+(Riskregister!$L$6-Riskregister!$K$6)*SQRT(X282/2),Riskregister!$L$6-(Riskregister!$L$6-Riskregister!$K$6)*SQRT((1-X282)/2)))</f>
        <v>0</v>
      </c>
      <c r="Z282" s="28">
        <f t="shared" ca="1" si="163"/>
        <v>0.27667827402710654</v>
      </c>
      <c r="AA282" s="28">
        <f t="shared" ca="1" si="163"/>
        <v>0.8886969845569388</v>
      </c>
      <c r="AB282" s="28">
        <f ca="1">IF(Riskregister!$E$7="",0,COUNTIF(BH$4:BH$53,"&lt;"&amp;Z282)*IF(AA282&lt;0.5,Riskregister!$K$7+(Riskregister!$L$7-Riskregister!$K$7)*SQRT(AA282/2),Riskregister!$L$7-(Riskregister!$L$7-Riskregister!$K$7)*SQRT((1-AA282)/2)))</f>
        <v>0</v>
      </c>
      <c r="AC282" s="28">
        <f t="shared" ca="1" si="164"/>
        <v>0.90470862482401071</v>
      </c>
      <c r="AD282" s="28">
        <f t="shared" ca="1" si="164"/>
        <v>0.84126963906327967</v>
      </c>
      <c r="AE282" s="28">
        <f ca="1">IF(Riskregister!$E$8="",0,COUNTIF(BI$4:BI$53,"&lt;"&amp;AC282)*IF(AD282&lt;0.5,Riskregister!$K$8+(Riskregister!$L$8-Riskregister!$K$8)*SQRT(AD282/2),Riskregister!$L$8-(Riskregister!$L$8-Riskregister!$K$8)*SQRT((1-AD282)/2)))</f>
        <v>0</v>
      </c>
      <c r="AF282" s="28">
        <f t="shared" ca="1" si="165"/>
        <v>7.1939701579951998E-2</v>
      </c>
      <c r="AG282" s="28">
        <f t="shared" ca="1" si="165"/>
        <v>0.40596715766268676</v>
      </c>
      <c r="AH282" s="28">
        <f>IF(Riskregister!$E$9="",0,COUNTIF(BJ$4:BJ$53,"&lt;"&amp;AF282)*IF(AG282&lt;0.5,Riskregister!$K$9+(Riskregister!$L$9-Riskregister!$K$9)*SQRT(AG282/2),Riskregister!$L$9-(Riskregister!$L$9-Riskregister!$K$9)*SQRT((1-AG282)/2)))</f>
        <v>0</v>
      </c>
      <c r="AI282" s="28">
        <f t="shared" ca="1" si="166"/>
        <v>0.3669673994449637</v>
      </c>
      <c r="AJ282" s="28">
        <f t="shared" ca="1" si="166"/>
        <v>7.6644706709723343E-2</v>
      </c>
      <c r="AK282" s="28">
        <f>IF(Riskregister!$E$10="",0,COUNTIF(BK$4:BK$53,"&lt;"&amp;AI282)*IF(AJ282&lt;0.5,Riskregister!$K$10+(Riskregister!$L$10-Riskregister!$K$10)*SQRT(AJ282/2),Riskregister!$L$10-(Riskregister!$L$10-Riskregister!$K$10)*SQRT((1-AJ282)/2)))</f>
        <v>0</v>
      </c>
      <c r="AL282" s="28">
        <f t="shared" ca="1" si="167"/>
        <v>0.56633745893158349</v>
      </c>
      <c r="AM282" s="28">
        <f t="shared" ca="1" si="167"/>
        <v>0.125499000676493</v>
      </c>
      <c r="AN282" s="28">
        <f>IF(Riskregister!$E$11="",0,COUNTIF(BL$4:BL$53,"&lt;"&amp;AL282)*IF(AM282&lt;0.5,Riskregister!$K$11+(Riskregister!$L$11-Riskregister!$K$11)*SQRT(AM282/2),Riskregister!$L$11-(Riskregister!$L$11-Riskregister!$K$11)*SQRT((1-AM282)/2)))</f>
        <v>0</v>
      </c>
      <c r="AO282" s="28">
        <f t="shared" ca="1" si="168"/>
        <v>0.85174558178710125</v>
      </c>
      <c r="AP282" s="28">
        <f t="shared" ca="1" si="168"/>
        <v>0.38472764069580134</v>
      </c>
      <c r="AQ282" s="28">
        <f>IF(Riskregister!$E$12="",0,COUNTIF(BM$4:BM$53,"&lt;"&amp;AO282)*IF(AP282&lt;0.5,Riskregister!$K$12+(Riskregister!$L$12-Riskregister!$K$12)*SQRT(AP282/2),Riskregister!$L$12-(Riskregister!$L$12-Riskregister!$K$12)*SQRT((1-AP282)/2)))</f>
        <v>0</v>
      </c>
      <c r="AR282" s="28">
        <f t="shared" ca="1" si="169"/>
        <v>0.33413224267711472</v>
      </c>
      <c r="AS282" s="28">
        <f t="shared" ca="1" si="169"/>
        <v>0.86989046244577184</v>
      </c>
      <c r="AT282" s="28">
        <f>IF(Riskregister!$E$13="",0,COUNTIF(BN$4:BN$53,"&lt;"&amp;AR282)*IF(AS282&lt;0.5,Riskregister!$K$13+(Riskregister!$L$13-Riskregister!$K$13)*SQRT(AS282/2),Riskregister!$L$13-(Riskregister!$L$13-Riskregister!$K$13)*SQRT((1-AS282)/2)))</f>
        <v>0</v>
      </c>
      <c r="AU282" s="28">
        <f t="shared" ca="1" si="170"/>
        <v>0.26787004729500752</v>
      </c>
      <c r="AV282" s="28">
        <f t="shared" ca="1" si="170"/>
        <v>0.36083623301102619</v>
      </c>
      <c r="AW282" s="28">
        <f>IF(Riskregister!$E$14="",0,COUNTIF(BO$4:BO$53,"&lt;"&amp;AU282)*IF(AV282&lt;0.5,Riskregister!$K$14+(Riskregister!$L$14-Riskregister!$K$14)*SQRT(AV282/2),Riskregister!$L$14-(Riskregister!$L$14-Riskregister!$K$14)*SQRT((1-AV282)/2)))</f>
        <v>0</v>
      </c>
      <c r="AX282" s="28">
        <f t="shared" ca="1" si="171"/>
        <v>0.47796241017846031</v>
      </c>
      <c r="AY282" s="28">
        <f t="shared" ca="1" si="171"/>
        <v>0.86115278693477726</v>
      </c>
      <c r="AZ282" s="28">
        <f>IF(Riskregister!$E$15="",0,COUNTIF(BP$4:BP$53,"&lt;"&amp;AX282)*IF(AY282&lt;0.5,Riskregister!$K$15+(Riskregister!$L$15-Riskregister!$K$15)*SQRT(AY282/2),Riskregister!$L$15-(Riskregister!$L$15-Riskregister!$K$15)*SQRT((1-AY282)/2)))</f>
        <v>0</v>
      </c>
      <c r="BA282" s="28">
        <f t="shared" ca="1" si="172"/>
        <v>0.8990255806604539</v>
      </c>
      <c r="BB282" s="28">
        <f t="shared" ca="1" si="172"/>
        <v>0.82811650167781126</v>
      </c>
      <c r="BC282" s="28">
        <f>IF(Riskregister!$E$16="",0,COUNTIF(BQ$4:BQ$53,"&lt;"&amp;BA282)*IF(BB282&lt;0.5,Riskregister!$K$16+(Riskregister!$L$16-Riskregister!$K$16)*SQRT(BB282/2),Riskregister!$L$16-(Riskregister!$L$16-Riskregister!$K$16)*SQRT((1-BB282)/2)))</f>
        <v>0</v>
      </c>
      <c r="BD282" s="28">
        <f t="shared" ca="1" si="160"/>
        <v>0</v>
      </c>
    </row>
    <row r="283" spans="20:56" x14ac:dyDescent="0.35">
      <c r="T283" s="28">
        <f t="shared" ca="1" si="161"/>
        <v>0.95779480393596106</v>
      </c>
      <c r="U283" s="28">
        <f t="shared" ca="1" si="161"/>
        <v>0.71970770158860975</v>
      </c>
      <c r="V283" s="28">
        <f ca="1">IF(Riskregister!$E$5="",0,COUNTIF(BF$4:BF$53,"&lt;"&amp;T283)*IF(U283&lt;0.5,Riskregister!$K$5+(Riskregister!$L$5-Riskregister!$K$5)*SQRT(U283/2),Riskregister!$L$5-(Riskregister!$L$5-Riskregister!$K$5)*SQRT((1-U283)/2)))</f>
        <v>863075.11095703684</v>
      </c>
      <c r="W283" s="28">
        <f t="shared" ca="1" si="162"/>
        <v>0.12788141428635302</v>
      </c>
      <c r="X283" s="28">
        <f t="shared" ca="1" si="162"/>
        <v>0.29560409299941504</v>
      </c>
      <c r="Y283" s="28">
        <f ca="1">IF(Riskregister!$E$6="",0,COUNTIF(BG$4:BG$53,"&lt;"&amp;W283)*IF(X283&lt;0.5,Riskregister!$K$6+(Riskregister!$L$6-Riskregister!$K$6)*SQRT(X283/2),Riskregister!$L$6-(Riskregister!$L$6-Riskregister!$K$6)*SQRT((1-X283)/2)))</f>
        <v>0</v>
      </c>
      <c r="Z283" s="28">
        <f t="shared" ca="1" si="163"/>
        <v>0.57753822438533375</v>
      </c>
      <c r="AA283" s="28">
        <f t="shared" ca="1" si="163"/>
        <v>0.1800774092975137</v>
      </c>
      <c r="AB283" s="28">
        <f ca="1">IF(Riskregister!$E$7="",0,COUNTIF(BH$4:BH$53,"&lt;"&amp;Z283)*IF(AA283&lt;0.5,Riskregister!$K$7+(Riskregister!$L$7-Riskregister!$K$7)*SQRT(AA283/2),Riskregister!$L$7-(Riskregister!$L$7-Riskregister!$K$7)*SQRT((1-AA283)/2)))</f>
        <v>0</v>
      </c>
      <c r="AC283" s="28">
        <f t="shared" ca="1" si="164"/>
        <v>0.34616850688413947</v>
      </c>
      <c r="AD283" s="28">
        <f t="shared" ca="1" si="164"/>
        <v>0.96576733624569144</v>
      </c>
      <c r="AE283" s="28">
        <f ca="1">IF(Riskregister!$E$8="",0,COUNTIF(BI$4:BI$53,"&lt;"&amp;AC283)*IF(AD283&lt;0.5,Riskregister!$K$8+(Riskregister!$L$8-Riskregister!$K$8)*SQRT(AD283/2),Riskregister!$L$8-(Riskregister!$L$8-Riskregister!$K$8)*SQRT((1-AD283)/2)))</f>
        <v>0</v>
      </c>
      <c r="AF283" s="28">
        <f t="shared" ca="1" si="165"/>
        <v>3.6232034267613566E-2</v>
      </c>
      <c r="AG283" s="28">
        <f t="shared" ca="1" si="165"/>
        <v>0.26331112405031809</v>
      </c>
      <c r="AH283" s="28">
        <f>IF(Riskregister!$E$9="",0,COUNTIF(BJ$4:BJ$53,"&lt;"&amp;AF283)*IF(AG283&lt;0.5,Riskregister!$K$9+(Riskregister!$L$9-Riskregister!$K$9)*SQRT(AG283/2),Riskregister!$L$9-(Riskregister!$L$9-Riskregister!$K$9)*SQRT((1-AG283)/2)))</f>
        <v>0</v>
      </c>
      <c r="AI283" s="28">
        <f t="shared" ca="1" si="166"/>
        <v>0.68494791108964237</v>
      </c>
      <c r="AJ283" s="28">
        <f t="shared" ca="1" si="166"/>
        <v>0.24092871648785785</v>
      </c>
      <c r="AK283" s="28">
        <f>IF(Riskregister!$E$10="",0,COUNTIF(BK$4:BK$53,"&lt;"&amp;AI283)*IF(AJ283&lt;0.5,Riskregister!$K$10+(Riskregister!$L$10-Riskregister!$K$10)*SQRT(AJ283/2),Riskregister!$L$10-(Riskregister!$L$10-Riskregister!$K$10)*SQRT((1-AJ283)/2)))</f>
        <v>0</v>
      </c>
      <c r="AL283" s="28">
        <f t="shared" ca="1" si="167"/>
        <v>4.0833683475466453E-2</v>
      </c>
      <c r="AM283" s="28">
        <f t="shared" ca="1" si="167"/>
        <v>6.5967926934513588E-2</v>
      </c>
      <c r="AN283" s="28">
        <f>IF(Riskregister!$E$11="",0,COUNTIF(BL$4:BL$53,"&lt;"&amp;AL283)*IF(AM283&lt;0.5,Riskregister!$K$11+(Riskregister!$L$11-Riskregister!$K$11)*SQRT(AM283/2),Riskregister!$L$11-(Riskregister!$L$11-Riskregister!$K$11)*SQRT((1-AM283)/2)))</f>
        <v>0</v>
      </c>
      <c r="AO283" s="28">
        <f t="shared" ca="1" si="168"/>
        <v>0.67193656012738812</v>
      </c>
      <c r="AP283" s="28">
        <f t="shared" ca="1" si="168"/>
        <v>3.5245665891679767E-2</v>
      </c>
      <c r="AQ283" s="28">
        <f>IF(Riskregister!$E$12="",0,COUNTIF(BM$4:BM$53,"&lt;"&amp;AO283)*IF(AP283&lt;0.5,Riskregister!$K$12+(Riskregister!$L$12-Riskregister!$K$12)*SQRT(AP283/2),Riskregister!$L$12-(Riskregister!$L$12-Riskregister!$K$12)*SQRT((1-AP283)/2)))</f>
        <v>0</v>
      </c>
      <c r="AR283" s="28">
        <f t="shared" ca="1" si="169"/>
        <v>0.76729022651004097</v>
      </c>
      <c r="AS283" s="28">
        <f t="shared" ca="1" si="169"/>
        <v>0.44888681465919156</v>
      </c>
      <c r="AT283" s="28">
        <f>IF(Riskregister!$E$13="",0,COUNTIF(BN$4:BN$53,"&lt;"&amp;AR283)*IF(AS283&lt;0.5,Riskregister!$K$13+(Riskregister!$L$13-Riskregister!$K$13)*SQRT(AS283/2),Riskregister!$L$13-(Riskregister!$L$13-Riskregister!$K$13)*SQRT((1-AS283)/2)))</f>
        <v>0</v>
      </c>
      <c r="AU283" s="28">
        <f t="shared" ca="1" si="170"/>
        <v>0.74764992629383353</v>
      </c>
      <c r="AV283" s="28">
        <f t="shared" ca="1" si="170"/>
        <v>0.738352601368223</v>
      </c>
      <c r="AW283" s="28">
        <f>IF(Riskregister!$E$14="",0,COUNTIF(BO$4:BO$53,"&lt;"&amp;AU283)*IF(AV283&lt;0.5,Riskregister!$K$14+(Riskregister!$L$14-Riskregister!$K$14)*SQRT(AV283/2),Riskregister!$L$14-(Riskregister!$L$14-Riskregister!$K$14)*SQRT((1-AV283)/2)))</f>
        <v>0</v>
      </c>
      <c r="AX283" s="28">
        <f t="shared" ca="1" si="171"/>
        <v>0.95303267259853874</v>
      </c>
      <c r="AY283" s="28">
        <f t="shared" ca="1" si="171"/>
        <v>0.80591786807082411</v>
      </c>
      <c r="AZ283" s="28">
        <f>IF(Riskregister!$E$15="",0,COUNTIF(BP$4:BP$53,"&lt;"&amp;AX283)*IF(AY283&lt;0.5,Riskregister!$K$15+(Riskregister!$L$15-Riskregister!$K$15)*SQRT(AY283/2),Riskregister!$L$15-(Riskregister!$L$15-Riskregister!$K$15)*SQRT((1-AY283)/2)))</f>
        <v>0</v>
      </c>
      <c r="BA283" s="28">
        <f t="shared" ca="1" si="172"/>
        <v>0.99986704195555332</v>
      </c>
      <c r="BB283" s="28">
        <f t="shared" ca="1" si="172"/>
        <v>0.71755991938823005</v>
      </c>
      <c r="BC283" s="28">
        <f>IF(Riskregister!$E$16="",0,COUNTIF(BQ$4:BQ$53,"&lt;"&amp;BA283)*IF(BB283&lt;0.5,Riskregister!$K$16+(Riskregister!$L$16-Riskregister!$K$16)*SQRT(BB283/2),Riskregister!$L$16-(Riskregister!$L$16-Riskregister!$K$16)*SQRT((1-BB283)/2)))</f>
        <v>0</v>
      </c>
      <c r="BD283" s="28">
        <f t="shared" ca="1" si="160"/>
        <v>863075.11095703684</v>
      </c>
    </row>
    <row r="284" spans="20:56" x14ac:dyDescent="0.35">
      <c r="T284" s="28">
        <f t="shared" ref="T284:U303" ca="1" si="173">RAND()</f>
        <v>0.5593209956918499</v>
      </c>
      <c r="U284" s="28">
        <f t="shared" ca="1" si="173"/>
        <v>0.2940621099003371</v>
      </c>
      <c r="V284" s="28">
        <f ca="1">IF(Riskregister!$E$5="",0,COUNTIF(BF$4:BF$53,"&lt;"&amp;T284)*IF(U284&lt;0.5,Riskregister!$K$5+(Riskregister!$L$5-Riskregister!$K$5)*SQRT(U284/2),Riskregister!$L$5-(Riskregister!$L$5-Riskregister!$K$5)*SQRT((1-U284)/2)))</f>
        <v>0</v>
      </c>
      <c r="W284" s="28">
        <f t="shared" ref="W284:X303" ca="1" si="174">RAND()</f>
        <v>0.21200016701075153</v>
      </c>
      <c r="X284" s="28">
        <f t="shared" ca="1" si="174"/>
        <v>0.44858583668817087</v>
      </c>
      <c r="Y284" s="28">
        <f ca="1">IF(Riskregister!$E$6="",0,COUNTIF(BG$4:BG$53,"&lt;"&amp;W284)*IF(X284&lt;0.5,Riskregister!$K$6+(Riskregister!$L$6-Riskregister!$K$6)*SQRT(X284/2),Riskregister!$L$6-(Riskregister!$L$6-Riskregister!$K$6)*SQRT((1-X284)/2)))</f>
        <v>0</v>
      </c>
      <c r="Z284" s="28">
        <f t="shared" ref="Z284:AA303" ca="1" si="175">RAND()</f>
        <v>3.7743847759297289E-4</v>
      </c>
      <c r="AA284" s="28">
        <f t="shared" ca="1" si="175"/>
        <v>6.4401526516759899E-2</v>
      </c>
      <c r="AB284" s="28">
        <f ca="1">IF(Riskregister!$E$7="",0,COUNTIF(BH$4:BH$53,"&lt;"&amp;Z284)*IF(AA284&lt;0.5,Riskregister!$K$7+(Riskregister!$L$7-Riskregister!$K$7)*SQRT(AA284/2),Riskregister!$L$7-(Riskregister!$L$7-Riskregister!$K$7)*SQRT((1-AA284)/2)))</f>
        <v>0</v>
      </c>
      <c r="AC284" s="28">
        <f t="shared" ref="AC284:AD303" ca="1" si="176">RAND()</f>
        <v>0.53008201514909781</v>
      </c>
      <c r="AD284" s="28">
        <f t="shared" ca="1" si="176"/>
        <v>0.67444583479424924</v>
      </c>
      <c r="AE284" s="28">
        <f ca="1">IF(Riskregister!$E$8="",0,COUNTIF(BI$4:BI$53,"&lt;"&amp;AC284)*IF(AD284&lt;0.5,Riskregister!$K$8+(Riskregister!$L$8-Riskregister!$K$8)*SQRT(AD284/2),Riskregister!$L$8-(Riskregister!$L$8-Riskregister!$K$8)*SQRT((1-AD284)/2)))</f>
        <v>0</v>
      </c>
      <c r="AF284" s="28">
        <f t="shared" ref="AF284:AG303" ca="1" si="177">RAND()</f>
        <v>9.5043665583195547E-2</v>
      </c>
      <c r="AG284" s="28">
        <f t="shared" ca="1" si="177"/>
        <v>0.73611365512099047</v>
      </c>
      <c r="AH284" s="28">
        <f>IF(Riskregister!$E$9="",0,COUNTIF(BJ$4:BJ$53,"&lt;"&amp;AF284)*IF(AG284&lt;0.5,Riskregister!$K$9+(Riskregister!$L$9-Riskregister!$K$9)*SQRT(AG284/2),Riskregister!$L$9-(Riskregister!$L$9-Riskregister!$K$9)*SQRT((1-AG284)/2)))</f>
        <v>0</v>
      </c>
      <c r="AI284" s="28">
        <f t="shared" ref="AI284:AJ303" ca="1" si="178">RAND()</f>
        <v>0.26652912445384391</v>
      </c>
      <c r="AJ284" s="28">
        <f t="shared" ca="1" si="178"/>
        <v>0.20181583954974902</v>
      </c>
      <c r="AK284" s="28">
        <f>IF(Riskregister!$E$10="",0,COUNTIF(BK$4:BK$53,"&lt;"&amp;AI284)*IF(AJ284&lt;0.5,Riskregister!$K$10+(Riskregister!$L$10-Riskregister!$K$10)*SQRT(AJ284/2),Riskregister!$L$10-(Riskregister!$L$10-Riskregister!$K$10)*SQRT((1-AJ284)/2)))</f>
        <v>0</v>
      </c>
      <c r="AL284" s="28">
        <f t="shared" ref="AL284:AM303" ca="1" si="179">RAND()</f>
        <v>0.12259419647372405</v>
      </c>
      <c r="AM284" s="28">
        <f t="shared" ca="1" si="179"/>
        <v>0.75668019513123619</v>
      </c>
      <c r="AN284" s="28">
        <f>IF(Riskregister!$E$11="",0,COUNTIF(BL$4:BL$53,"&lt;"&amp;AL284)*IF(AM284&lt;0.5,Riskregister!$K$11+(Riskregister!$L$11-Riskregister!$K$11)*SQRT(AM284/2),Riskregister!$L$11-(Riskregister!$L$11-Riskregister!$K$11)*SQRT((1-AM284)/2)))</f>
        <v>0</v>
      </c>
      <c r="AO284" s="28">
        <f t="shared" ref="AO284:AP303" ca="1" si="180">RAND()</f>
        <v>0.71368811773923913</v>
      </c>
      <c r="AP284" s="28">
        <f t="shared" ca="1" si="180"/>
        <v>0.35744908504734774</v>
      </c>
      <c r="AQ284" s="28">
        <f>IF(Riskregister!$E$12="",0,COUNTIF(BM$4:BM$53,"&lt;"&amp;AO284)*IF(AP284&lt;0.5,Riskregister!$K$12+(Riskregister!$L$12-Riskregister!$K$12)*SQRT(AP284/2),Riskregister!$L$12-(Riskregister!$L$12-Riskregister!$K$12)*SQRT((1-AP284)/2)))</f>
        <v>0</v>
      </c>
      <c r="AR284" s="28">
        <f t="shared" ref="AR284:AS303" ca="1" si="181">RAND()</f>
        <v>0.64859784209260751</v>
      </c>
      <c r="AS284" s="28">
        <f t="shared" ca="1" si="181"/>
        <v>0.96378425851440852</v>
      </c>
      <c r="AT284" s="28">
        <f>IF(Riskregister!$E$13="",0,COUNTIF(BN$4:BN$53,"&lt;"&amp;AR284)*IF(AS284&lt;0.5,Riskregister!$K$13+(Riskregister!$L$13-Riskregister!$K$13)*SQRT(AS284/2),Riskregister!$L$13-(Riskregister!$L$13-Riskregister!$K$13)*SQRT((1-AS284)/2)))</f>
        <v>0</v>
      </c>
      <c r="AU284" s="28">
        <f t="shared" ref="AU284:AV303" ca="1" si="182">RAND()</f>
        <v>0.63204959464410881</v>
      </c>
      <c r="AV284" s="28">
        <f t="shared" ca="1" si="182"/>
        <v>0.35444081126661642</v>
      </c>
      <c r="AW284" s="28">
        <f>IF(Riskregister!$E$14="",0,COUNTIF(BO$4:BO$53,"&lt;"&amp;AU284)*IF(AV284&lt;0.5,Riskregister!$K$14+(Riskregister!$L$14-Riskregister!$K$14)*SQRT(AV284/2),Riskregister!$L$14-(Riskregister!$L$14-Riskregister!$K$14)*SQRT((1-AV284)/2)))</f>
        <v>0</v>
      </c>
      <c r="AX284" s="28">
        <f t="shared" ref="AX284:AY303" ca="1" si="183">RAND()</f>
        <v>0.30539412177717429</v>
      </c>
      <c r="AY284" s="28">
        <f t="shared" ca="1" si="183"/>
        <v>0.25249003313190743</v>
      </c>
      <c r="AZ284" s="28">
        <f>IF(Riskregister!$E$15="",0,COUNTIF(BP$4:BP$53,"&lt;"&amp;AX284)*IF(AY284&lt;0.5,Riskregister!$K$15+(Riskregister!$L$15-Riskregister!$K$15)*SQRT(AY284/2),Riskregister!$L$15-(Riskregister!$L$15-Riskregister!$K$15)*SQRT((1-AY284)/2)))</f>
        <v>0</v>
      </c>
      <c r="BA284" s="28">
        <f t="shared" ref="BA284:BB303" ca="1" si="184">RAND()</f>
        <v>0.18673332689859445</v>
      </c>
      <c r="BB284" s="28">
        <f t="shared" ca="1" si="184"/>
        <v>0.67127994677344127</v>
      </c>
      <c r="BC284" s="28">
        <f>IF(Riskregister!$E$16="",0,COUNTIF(BQ$4:BQ$53,"&lt;"&amp;BA284)*IF(BB284&lt;0.5,Riskregister!$K$16+(Riskregister!$L$16-Riskregister!$K$16)*SQRT(BB284/2),Riskregister!$L$16-(Riskregister!$L$16-Riskregister!$K$16)*SQRT((1-BB284)/2)))</f>
        <v>0</v>
      </c>
      <c r="BD284" s="28">
        <f t="shared" ca="1" si="160"/>
        <v>0</v>
      </c>
    </row>
    <row r="285" spans="20:56" x14ac:dyDescent="0.35">
      <c r="T285" s="28">
        <f t="shared" ca="1" si="173"/>
        <v>0.62297445270534624</v>
      </c>
      <c r="U285" s="28">
        <f t="shared" ca="1" si="173"/>
        <v>0.9716341048727134</v>
      </c>
      <c r="V285" s="28">
        <f ca="1">IF(Riskregister!$E$5="",0,COUNTIF(BF$4:BF$53,"&lt;"&amp;T285)*IF(U285&lt;0.5,Riskregister!$K$5+(Riskregister!$L$5-Riskregister!$K$5)*SQRT(U285/2),Riskregister!$L$5-(Riskregister!$L$5-Riskregister!$K$5)*SQRT((1-U285)/2)))</f>
        <v>0</v>
      </c>
      <c r="W285" s="28">
        <f t="shared" ca="1" si="174"/>
        <v>0.17156684194066563</v>
      </c>
      <c r="X285" s="28">
        <f t="shared" ca="1" si="174"/>
        <v>0.71472514510894081</v>
      </c>
      <c r="Y285" s="28">
        <f ca="1">IF(Riskregister!$E$6="",0,COUNTIF(BG$4:BG$53,"&lt;"&amp;W285)*IF(X285&lt;0.5,Riskregister!$K$6+(Riskregister!$L$6-Riskregister!$K$6)*SQRT(X285/2),Riskregister!$L$6-(Riskregister!$L$6-Riskregister!$K$6)*SQRT((1-X285)/2)))</f>
        <v>0</v>
      </c>
      <c r="Z285" s="28">
        <f t="shared" ca="1" si="175"/>
        <v>9.0170274777118919E-2</v>
      </c>
      <c r="AA285" s="28">
        <f t="shared" ca="1" si="175"/>
        <v>0.94349232332238064</v>
      </c>
      <c r="AB285" s="28">
        <f ca="1">IF(Riskregister!$E$7="",0,COUNTIF(BH$4:BH$53,"&lt;"&amp;Z285)*IF(AA285&lt;0.5,Riskregister!$K$7+(Riskregister!$L$7-Riskregister!$K$7)*SQRT(AA285/2),Riskregister!$L$7-(Riskregister!$L$7-Riskregister!$K$7)*SQRT((1-AA285)/2)))</f>
        <v>0</v>
      </c>
      <c r="AC285" s="28">
        <f t="shared" ca="1" si="176"/>
        <v>0.708297420711819</v>
      </c>
      <c r="AD285" s="28">
        <f t="shared" ca="1" si="176"/>
        <v>0.19984620576606515</v>
      </c>
      <c r="AE285" s="28">
        <f ca="1">IF(Riskregister!$E$8="",0,COUNTIF(BI$4:BI$53,"&lt;"&amp;AC285)*IF(AD285&lt;0.5,Riskregister!$K$8+(Riskregister!$L$8-Riskregister!$K$8)*SQRT(AD285/2),Riskregister!$L$8-(Riskregister!$L$8-Riskregister!$K$8)*SQRT((1-AD285)/2)))</f>
        <v>0</v>
      </c>
      <c r="AF285" s="28">
        <f t="shared" ca="1" si="177"/>
        <v>0.30132761606867808</v>
      </c>
      <c r="AG285" s="28">
        <f t="shared" ca="1" si="177"/>
        <v>0.46634922282823066</v>
      </c>
      <c r="AH285" s="28">
        <f>IF(Riskregister!$E$9="",0,COUNTIF(BJ$4:BJ$53,"&lt;"&amp;AF285)*IF(AG285&lt;0.5,Riskregister!$K$9+(Riskregister!$L$9-Riskregister!$K$9)*SQRT(AG285/2),Riskregister!$L$9-(Riskregister!$L$9-Riskregister!$K$9)*SQRT((1-AG285)/2)))</f>
        <v>0</v>
      </c>
      <c r="AI285" s="28">
        <f t="shared" ca="1" si="178"/>
        <v>0.12829658925346388</v>
      </c>
      <c r="AJ285" s="28">
        <f t="shared" ca="1" si="178"/>
        <v>0.9021736952152567</v>
      </c>
      <c r="AK285" s="28">
        <f>IF(Riskregister!$E$10="",0,COUNTIF(BK$4:BK$53,"&lt;"&amp;AI285)*IF(AJ285&lt;0.5,Riskregister!$K$10+(Riskregister!$L$10-Riskregister!$K$10)*SQRT(AJ285/2),Riskregister!$L$10-(Riskregister!$L$10-Riskregister!$K$10)*SQRT((1-AJ285)/2)))</f>
        <v>0</v>
      </c>
      <c r="AL285" s="28">
        <f t="shared" ca="1" si="179"/>
        <v>0.80614330129546674</v>
      </c>
      <c r="AM285" s="28">
        <f t="shared" ca="1" si="179"/>
        <v>0.79215115132685787</v>
      </c>
      <c r="AN285" s="28">
        <f>IF(Riskregister!$E$11="",0,COUNTIF(BL$4:BL$53,"&lt;"&amp;AL285)*IF(AM285&lt;0.5,Riskregister!$K$11+(Riskregister!$L$11-Riskregister!$K$11)*SQRT(AM285/2),Riskregister!$L$11-(Riskregister!$L$11-Riskregister!$K$11)*SQRT((1-AM285)/2)))</f>
        <v>0</v>
      </c>
      <c r="AO285" s="28">
        <f t="shared" ca="1" si="180"/>
        <v>1.039084358997644E-2</v>
      </c>
      <c r="AP285" s="28">
        <f t="shared" ca="1" si="180"/>
        <v>0.81295224162792135</v>
      </c>
      <c r="AQ285" s="28">
        <f>IF(Riskregister!$E$12="",0,COUNTIF(BM$4:BM$53,"&lt;"&amp;AO285)*IF(AP285&lt;0.5,Riskregister!$K$12+(Riskregister!$L$12-Riskregister!$K$12)*SQRT(AP285/2),Riskregister!$L$12-(Riskregister!$L$12-Riskregister!$K$12)*SQRT((1-AP285)/2)))</f>
        <v>0</v>
      </c>
      <c r="AR285" s="28">
        <f t="shared" ca="1" si="181"/>
        <v>0.26291438782380261</v>
      </c>
      <c r="AS285" s="28">
        <f t="shared" ca="1" si="181"/>
        <v>8.2176110462344187E-2</v>
      </c>
      <c r="AT285" s="28">
        <f>IF(Riskregister!$E$13="",0,COUNTIF(BN$4:BN$53,"&lt;"&amp;AR285)*IF(AS285&lt;0.5,Riskregister!$K$13+(Riskregister!$L$13-Riskregister!$K$13)*SQRT(AS285/2),Riskregister!$L$13-(Riskregister!$L$13-Riskregister!$K$13)*SQRT((1-AS285)/2)))</f>
        <v>0</v>
      </c>
      <c r="AU285" s="28">
        <f t="shared" ca="1" si="182"/>
        <v>0.91419649631073241</v>
      </c>
      <c r="AV285" s="28">
        <f t="shared" ca="1" si="182"/>
        <v>0.62782324851929816</v>
      </c>
      <c r="AW285" s="28">
        <f>IF(Riskregister!$E$14="",0,COUNTIF(BO$4:BO$53,"&lt;"&amp;AU285)*IF(AV285&lt;0.5,Riskregister!$K$14+(Riskregister!$L$14-Riskregister!$K$14)*SQRT(AV285/2),Riskregister!$L$14-(Riskregister!$L$14-Riskregister!$K$14)*SQRT((1-AV285)/2)))</f>
        <v>0</v>
      </c>
      <c r="AX285" s="28">
        <f t="shared" ca="1" si="183"/>
        <v>0.54748945394619974</v>
      </c>
      <c r="AY285" s="28">
        <f t="shared" ca="1" si="183"/>
        <v>0.12345355270313452</v>
      </c>
      <c r="AZ285" s="28">
        <f>IF(Riskregister!$E$15="",0,COUNTIF(BP$4:BP$53,"&lt;"&amp;AX285)*IF(AY285&lt;0.5,Riskregister!$K$15+(Riskregister!$L$15-Riskregister!$K$15)*SQRT(AY285/2),Riskregister!$L$15-(Riskregister!$L$15-Riskregister!$K$15)*SQRT((1-AY285)/2)))</f>
        <v>0</v>
      </c>
      <c r="BA285" s="28">
        <f t="shared" ca="1" si="184"/>
        <v>0.58374968352019418</v>
      </c>
      <c r="BB285" s="28">
        <f t="shared" ca="1" si="184"/>
        <v>0.18762592705644576</v>
      </c>
      <c r="BC285" s="28">
        <f>IF(Riskregister!$E$16="",0,COUNTIF(BQ$4:BQ$53,"&lt;"&amp;BA285)*IF(BB285&lt;0.5,Riskregister!$K$16+(Riskregister!$L$16-Riskregister!$K$16)*SQRT(BB285/2),Riskregister!$L$16-(Riskregister!$L$16-Riskregister!$K$16)*SQRT((1-BB285)/2)))</f>
        <v>0</v>
      </c>
      <c r="BD285" s="28">
        <f t="shared" ca="1" si="160"/>
        <v>0</v>
      </c>
    </row>
    <row r="286" spans="20:56" x14ac:dyDescent="0.35">
      <c r="T286" s="28">
        <f t="shared" ca="1" si="173"/>
        <v>0.84169468640795075</v>
      </c>
      <c r="U286" s="28">
        <f t="shared" ca="1" si="173"/>
        <v>0.49948218870270344</v>
      </c>
      <c r="V286" s="28">
        <f ca="1">IF(Riskregister!$E$5="",0,COUNTIF(BF$4:BF$53,"&lt;"&amp;T286)*IF(U286&lt;0.5,Riskregister!$K$5+(Riskregister!$L$5-Riskregister!$K$5)*SQRT(U286/2),Riskregister!$L$5-(Riskregister!$L$5-Riskregister!$K$5)*SQRT((1-U286)/2)))</f>
        <v>374883.46227801795</v>
      </c>
      <c r="W286" s="28">
        <f t="shared" ca="1" si="174"/>
        <v>0.15330564338081742</v>
      </c>
      <c r="X286" s="28">
        <f t="shared" ca="1" si="174"/>
        <v>1.4070048852710237E-2</v>
      </c>
      <c r="Y286" s="28">
        <f ca="1">IF(Riskregister!$E$6="",0,COUNTIF(BG$4:BG$53,"&lt;"&amp;W286)*IF(X286&lt;0.5,Riskregister!$K$6+(Riskregister!$L$6-Riskregister!$K$6)*SQRT(X286/2),Riskregister!$L$6-(Riskregister!$L$6-Riskregister!$K$6)*SQRT((1-X286)/2)))</f>
        <v>0</v>
      </c>
      <c r="Z286" s="28">
        <f t="shared" ca="1" si="175"/>
        <v>0.68316827637231436</v>
      </c>
      <c r="AA286" s="28">
        <f t="shared" ca="1" si="175"/>
        <v>0.31668777863816577</v>
      </c>
      <c r="AB286" s="28">
        <f ca="1">IF(Riskregister!$E$7="",0,COUNTIF(BH$4:BH$53,"&lt;"&amp;Z286)*IF(AA286&lt;0.5,Riskregister!$K$7+(Riskregister!$L$7-Riskregister!$K$7)*SQRT(AA286/2),Riskregister!$L$7-(Riskregister!$L$7-Riskregister!$K$7)*SQRT((1-AA286)/2)))</f>
        <v>0</v>
      </c>
      <c r="AC286" s="28">
        <f t="shared" ca="1" si="176"/>
        <v>0.64732911367687584</v>
      </c>
      <c r="AD286" s="28">
        <f t="shared" ca="1" si="176"/>
        <v>0.84470565912995743</v>
      </c>
      <c r="AE286" s="28">
        <f ca="1">IF(Riskregister!$E$8="",0,COUNTIF(BI$4:BI$53,"&lt;"&amp;AC286)*IF(AD286&lt;0.5,Riskregister!$K$8+(Riskregister!$L$8-Riskregister!$K$8)*SQRT(AD286/2),Riskregister!$L$8-(Riskregister!$L$8-Riskregister!$K$8)*SQRT((1-AD286)/2)))</f>
        <v>0</v>
      </c>
      <c r="AF286" s="28">
        <f t="shared" ca="1" si="177"/>
        <v>0.31059857023620108</v>
      </c>
      <c r="AG286" s="28">
        <f t="shared" ca="1" si="177"/>
        <v>0.73007536980190524</v>
      </c>
      <c r="AH286" s="28">
        <f>IF(Riskregister!$E$9="",0,COUNTIF(BJ$4:BJ$53,"&lt;"&amp;AF286)*IF(AG286&lt;0.5,Riskregister!$K$9+(Riskregister!$L$9-Riskregister!$K$9)*SQRT(AG286/2),Riskregister!$L$9-(Riskregister!$L$9-Riskregister!$K$9)*SQRT((1-AG286)/2)))</f>
        <v>0</v>
      </c>
      <c r="AI286" s="28">
        <f t="shared" ca="1" si="178"/>
        <v>0.33984658450576122</v>
      </c>
      <c r="AJ286" s="28">
        <f t="shared" ca="1" si="178"/>
        <v>0.73000685507549845</v>
      </c>
      <c r="AK286" s="28">
        <f>IF(Riskregister!$E$10="",0,COUNTIF(BK$4:BK$53,"&lt;"&amp;AI286)*IF(AJ286&lt;0.5,Riskregister!$K$10+(Riskregister!$L$10-Riskregister!$K$10)*SQRT(AJ286/2),Riskregister!$L$10-(Riskregister!$L$10-Riskregister!$K$10)*SQRT((1-AJ286)/2)))</f>
        <v>0</v>
      </c>
      <c r="AL286" s="28">
        <f t="shared" ca="1" si="179"/>
        <v>3.6424724589426805E-2</v>
      </c>
      <c r="AM286" s="28">
        <f t="shared" ca="1" si="179"/>
        <v>0.95897255701476736</v>
      </c>
      <c r="AN286" s="28">
        <f>IF(Riskregister!$E$11="",0,COUNTIF(BL$4:BL$53,"&lt;"&amp;AL286)*IF(AM286&lt;0.5,Riskregister!$K$11+(Riskregister!$L$11-Riskregister!$K$11)*SQRT(AM286/2),Riskregister!$L$11-(Riskregister!$L$11-Riskregister!$K$11)*SQRT((1-AM286)/2)))</f>
        <v>0</v>
      </c>
      <c r="AO286" s="28">
        <f t="shared" ca="1" si="180"/>
        <v>0.42452484533527612</v>
      </c>
      <c r="AP286" s="28">
        <f t="shared" ca="1" si="180"/>
        <v>0.42799435127678942</v>
      </c>
      <c r="AQ286" s="28">
        <f>IF(Riskregister!$E$12="",0,COUNTIF(BM$4:BM$53,"&lt;"&amp;AO286)*IF(AP286&lt;0.5,Riskregister!$K$12+(Riskregister!$L$12-Riskregister!$K$12)*SQRT(AP286/2),Riskregister!$L$12-(Riskregister!$L$12-Riskregister!$K$12)*SQRT((1-AP286)/2)))</f>
        <v>0</v>
      </c>
      <c r="AR286" s="28">
        <f t="shared" ca="1" si="181"/>
        <v>0.35002602426418716</v>
      </c>
      <c r="AS286" s="28">
        <f t="shared" ca="1" si="181"/>
        <v>0.51495319122527583</v>
      </c>
      <c r="AT286" s="28">
        <f>IF(Riskregister!$E$13="",0,COUNTIF(BN$4:BN$53,"&lt;"&amp;AR286)*IF(AS286&lt;0.5,Riskregister!$K$13+(Riskregister!$L$13-Riskregister!$K$13)*SQRT(AS286/2),Riskregister!$L$13-(Riskregister!$L$13-Riskregister!$K$13)*SQRT((1-AS286)/2)))</f>
        <v>0</v>
      </c>
      <c r="AU286" s="28">
        <f t="shared" ca="1" si="182"/>
        <v>0.70844571416799185</v>
      </c>
      <c r="AV286" s="28">
        <f t="shared" ca="1" si="182"/>
        <v>0.31310021415966338</v>
      </c>
      <c r="AW286" s="28">
        <f>IF(Riskregister!$E$14="",0,COUNTIF(BO$4:BO$53,"&lt;"&amp;AU286)*IF(AV286&lt;0.5,Riskregister!$K$14+(Riskregister!$L$14-Riskregister!$K$14)*SQRT(AV286/2),Riskregister!$L$14-(Riskregister!$L$14-Riskregister!$K$14)*SQRT((1-AV286)/2)))</f>
        <v>0</v>
      </c>
      <c r="AX286" s="28">
        <f t="shared" ca="1" si="183"/>
        <v>4.2427389314698805E-2</v>
      </c>
      <c r="AY286" s="28">
        <f t="shared" ca="1" si="183"/>
        <v>0.72218380338157906</v>
      </c>
      <c r="AZ286" s="28">
        <f>IF(Riskregister!$E$15="",0,COUNTIF(BP$4:BP$53,"&lt;"&amp;AX286)*IF(AY286&lt;0.5,Riskregister!$K$15+(Riskregister!$L$15-Riskregister!$K$15)*SQRT(AY286/2),Riskregister!$L$15-(Riskregister!$L$15-Riskregister!$K$15)*SQRT((1-AY286)/2)))</f>
        <v>0</v>
      </c>
      <c r="BA286" s="28">
        <f t="shared" ca="1" si="184"/>
        <v>0.91953982295888337</v>
      </c>
      <c r="BB286" s="28">
        <f t="shared" ca="1" si="184"/>
        <v>5.5741031874199654E-2</v>
      </c>
      <c r="BC286" s="28">
        <f>IF(Riskregister!$E$16="",0,COUNTIF(BQ$4:BQ$53,"&lt;"&amp;BA286)*IF(BB286&lt;0.5,Riskregister!$K$16+(Riskregister!$L$16-Riskregister!$K$16)*SQRT(BB286/2),Riskregister!$L$16-(Riskregister!$L$16-Riskregister!$K$16)*SQRT((1-BB286)/2)))</f>
        <v>0</v>
      </c>
      <c r="BD286" s="28">
        <f t="shared" ca="1" si="160"/>
        <v>374883.46227801795</v>
      </c>
    </row>
    <row r="287" spans="20:56" x14ac:dyDescent="0.35">
      <c r="T287" s="28">
        <f t="shared" ca="1" si="173"/>
        <v>0.31682626746341236</v>
      </c>
      <c r="U287" s="28">
        <f t="shared" ca="1" si="173"/>
        <v>0.82691237042141819</v>
      </c>
      <c r="V287" s="28">
        <f ca="1">IF(Riskregister!$E$5="",0,COUNTIF(BF$4:BF$53,"&lt;"&amp;T287)*IF(U287&lt;0.5,Riskregister!$K$5+(Riskregister!$L$5-Riskregister!$K$5)*SQRT(U287/2),Riskregister!$L$5-(Riskregister!$L$5-Riskregister!$K$5)*SQRT((1-U287)/2)))</f>
        <v>0</v>
      </c>
      <c r="W287" s="28">
        <f t="shared" ca="1" si="174"/>
        <v>0.32495691295205509</v>
      </c>
      <c r="X287" s="28">
        <f t="shared" ca="1" si="174"/>
        <v>0.71681317670927969</v>
      </c>
      <c r="Y287" s="28">
        <f ca="1">IF(Riskregister!$E$6="",0,COUNTIF(BG$4:BG$53,"&lt;"&amp;W287)*IF(X287&lt;0.5,Riskregister!$K$6+(Riskregister!$L$6-Riskregister!$K$6)*SQRT(X287/2),Riskregister!$L$6-(Riskregister!$L$6-Riskregister!$K$6)*SQRT((1-X287)/2)))</f>
        <v>0</v>
      </c>
      <c r="Z287" s="28">
        <f t="shared" ca="1" si="175"/>
        <v>0.28129583141685621</v>
      </c>
      <c r="AA287" s="28">
        <f t="shared" ca="1" si="175"/>
        <v>0.91719274777072479</v>
      </c>
      <c r="AB287" s="28">
        <f ca="1">IF(Riskregister!$E$7="",0,COUNTIF(BH$4:BH$53,"&lt;"&amp;Z287)*IF(AA287&lt;0.5,Riskregister!$K$7+(Riskregister!$L$7-Riskregister!$K$7)*SQRT(AA287/2),Riskregister!$L$7-(Riskregister!$L$7-Riskregister!$K$7)*SQRT((1-AA287)/2)))</f>
        <v>0</v>
      </c>
      <c r="AC287" s="28">
        <f t="shared" ca="1" si="176"/>
        <v>0.99089789021222763</v>
      </c>
      <c r="AD287" s="28">
        <f t="shared" ca="1" si="176"/>
        <v>0.47320972591710875</v>
      </c>
      <c r="AE287" s="28">
        <f ca="1">IF(Riskregister!$E$8="",0,COUNTIF(BI$4:BI$53,"&lt;"&amp;AC287)*IF(AD287&lt;0.5,Riskregister!$K$8+(Riskregister!$L$8-Riskregister!$K$8)*SQRT(AD287/2),Riskregister!$L$8-(Riskregister!$L$8-Riskregister!$K$8)*SQRT((1-AD287)/2)))</f>
        <v>2586176.1574197351</v>
      </c>
      <c r="AF287" s="28">
        <f t="shared" ca="1" si="177"/>
        <v>5.5523991023134767E-2</v>
      </c>
      <c r="AG287" s="28">
        <f t="shared" ca="1" si="177"/>
        <v>0.34111102290815376</v>
      </c>
      <c r="AH287" s="28">
        <f>IF(Riskregister!$E$9="",0,COUNTIF(BJ$4:BJ$53,"&lt;"&amp;AF287)*IF(AG287&lt;0.5,Riskregister!$K$9+(Riskregister!$L$9-Riskregister!$K$9)*SQRT(AG287/2),Riskregister!$L$9-(Riskregister!$L$9-Riskregister!$K$9)*SQRT((1-AG287)/2)))</f>
        <v>0</v>
      </c>
      <c r="AI287" s="28">
        <f t="shared" ca="1" si="178"/>
        <v>0.20565963208133387</v>
      </c>
      <c r="AJ287" s="28">
        <f t="shared" ca="1" si="178"/>
        <v>0.10565429015664674</v>
      </c>
      <c r="AK287" s="28">
        <f>IF(Riskregister!$E$10="",0,COUNTIF(BK$4:BK$53,"&lt;"&amp;AI287)*IF(AJ287&lt;0.5,Riskregister!$K$10+(Riskregister!$L$10-Riskregister!$K$10)*SQRT(AJ287/2),Riskregister!$L$10-(Riskregister!$L$10-Riskregister!$K$10)*SQRT((1-AJ287)/2)))</f>
        <v>0</v>
      </c>
      <c r="AL287" s="28">
        <f t="shared" ca="1" si="179"/>
        <v>0.99831100812734463</v>
      </c>
      <c r="AM287" s="28">
        <f t="shared" ca="1" si="179"/>
        <v>0.29877952888269854</v>
      </c>
      <c r="AN287" s="28">
        <f>IF(Riskregister!$E$11="",0,COUNTIF(BL$4:BL$53,"&lt;"&amp;AL287)*IF(AM287&lt;0.5,Riskregister!$K$11+(Riskregister!$L$11-Riskregister!$K$11)*SQRT(AM287/2),Riskregister!$L$11-(Riskregister!$L$11-Riskregister!$K$11)*SQRT((1-AM287)/2)))</f>
        <v>0</v>
      </c>
      <c r="AO287" s="28">
        <f t="shared" ca="1" si="180"/>
        <v>0.34421792882456659</v>
      </c>
      <c r="AP287" s="28">
        <f t="shared" ca="1" si="180"/>
        <v>0.99595132842280687</v>
      </c>
      <c r="AQ287" s="28">
        <f>IF(Riskregister!$E$12="",0,COUNTIF(BM$4:BM$53,"&lt;"&amp;AO287)*IF(AP287&lt;0.5,Riskregister!$K$12+(Riskregister!$L$12-Riskregister!$K$12)*SQRT(AP287/2),Riskregister!$L$12-(Riskregister!$L$12-Riskregister!$K$12)*SQRT((1-AP287)/2)))</f>
        <v>0</v>
      </c>
      <c r="AR287" s="28">
        <f t="shared" ca="1" si="181"/>
        <v>0.8656935448532751</v>
      </c>
      <c r="AS287" s="28">
        <f t="shared" ca="1" si="181"/>
        <v>0.98637008700011009</v>
      </c>
      <c r="AT287" s="28">
        <f>IF(Riskregister!$E$13="",0,COUNTIF(BN$4:BN$53,"&lt;"&amp;AR287)*IF(AS287&lt;0.5,Riskregister!$K$13+(Riskregister!$L$13-Riskregister!$K$13)*SQRT(AS287/2),Riskregister!$L$13-(Riskregister!$L$13-Riskregister!$K$13)*SQRT((1-AS287)/2)))</f>
        <v>0</v>
      </c>
      <c r="AU287" s="28">
        <f t="shared" ca="1" si="182"/>
        <v>0.17669507163299736</v>
      </c>
      <c r="AV287" s="28">
        <f t="shared" ca="1" si="182"/>
        <v>0.99807818755452504</v>
      </c>
      <c r="AW287" s="28">
        <f>IF(Riskregister!$E$14="",0,COUNTIF(BO$4:BO$53,"&lt;"&amp;AU287)*IF(AV287&lt;0.5,Riskregister!$K$14+(Riskregister!$L$14-Riskregister!$K$14)*SQRT(AV287/2),Riskregister!$L$14-(Riskregister!$L$14-Riskregister!$K$14)*SQRT((1-AV287)/2)))</f>
        <v>0</v>
      </c>
      <c r="AX287" s="28">
        <f t="shared" ca="1" si="183"/>
        <v>0.6495374863263681</v>
      </c>
      <c r="AY287" s="28">
        <f t="shared" ca="1" si="183"/>
        <v>0.90239998599403459</v>
      </c>
      <c r="AZ287" s="28">
        <f>IF(Riskregister!$E$15="",0,COUNTIF(BP$4:BP$53,"&lt;"&amp;AX287)*IF(AY287&lt;0.5,Riskregister!$K$15+(Riskregister!$L$15-Riskregister!$K$15)*SQRT(AY287/2),Riskregister!$L$15-(Riskregister!$L$15-Riskregister!$K$15)*SQRT((1-AY287)/2)))</f>
        <v>0</v>
      </c>
      <c r="BA287" s="28">
        <f t="shared" ca="1" si="184"/>
        <v>0.70164123692517821</v>
      </c>
      <c r="BB287" s="28">
        <f t="shared" ca="1" si="184"/>
        <v>0.18106615403874748</v>
      </c>
      <c r="BC287" s="28">
        <f>IF(Riskregister!$E$16="",0,COUNTIF(BQ$4:BQ$53,"&lt;"&amp;BA287)*IF(BB287&lt;0.5,Riskregister!$K$16+(Riskregister!$L$16-Riskregister!$K$16)*SQRT(BB287/2),Riskregister!$L$16-(Riskregister!$L$16-Riskregister!$K$16)*SQRT((1-BB287)/2)))</f>
        <v>0</v>
      </c>
      <c r="BD287" s="28">
        <f t="shared" ca="1" si="160"/>
        <v>2586176.1574197351</v>
      </c>
    </row>
    <row r="288" spans="20:56" x14ac:dyDescent="0.35">
      <c r="T288" s="28">
        <f t="shared" ca="1" si="173"/>
        <v>0.90333187454000818</v>
      </c>
      <c r="U288" s="28">
        <f t="shared" ca="1" si="173"/>
        <v>0.18778329547983075</v>
      </c>
      <c r="V288" s="28">
        <f ca="1">IF(Riskregister!$E$5="",0,COUNTIF(BF$4:BF$53,"&lt;"&amp;T288)*IF(U288&lt;0.5,Riskregister!$K$5+(Riskregister!$L$5-Riskregister!$K$5)*SQRT(U288/2),Riskregister!$L$5-(Riskregister!$L$5-Riskregister!$K$5)*SQRT((1-U288)/2)))</f>
        <v>287887.8481496207</v>
      </c>
      <c r="W288" s="28">
        <f t="shared" ca="1" si="174"/>
        <v>0.11327956239190773</v>
      </c>
      <c r="X288" s="28">
        <f t="shared" ca="1" si="174"/>
        <v>0.16243642784652501</v>
      </c>
      <c r="Y288" s="28">
        <f ca="1">IF(Riskregister!$E$6="",0,COUNTIF(BG$4:BG$53,"&lt;"&amp;W288)*IF(X288&lt;0.5,Riskregister!$K$6+(Riskregister!$L$6-Riskregister!$K$6)*SQRT(X288/2),Riskregister!$L$6-(Riskregister!$L$6-Riskregister!$K$6)*SQRT((1-X288)/2)))</f>
        <v>0</v>
      </c>
      <c r="Z288" s="28">
        <f t="shared" ca="1" si="175"/>
        <v>0.27829534408860412</v>
      </c>
      <c r="AA288" s="28">
        <f t="shared" ca="1" si="175"/>
        <v>0.419019935968728</v>
      </c>
      <c r="AB288" s="28">
        <f ca="1">IF(Riskregister!$E$7="",0,COUNTIF(BH$4:BH$53,"&lt;"&amp;Z288)*IF(AA288&lt;0.5,Riskregister!$K$7+(Riskregister!$L$7-Riskregister!$K$7)*SQRT(AA288/2),Riskregister!$L$7-(Riskregister!$L$7-Riskregister!$K$7)*SQRT((1-AA288)/2)))</f>
        <v>0</v>
      </c>
      <c r="AC288" s="28">
        <f t="shared" ca="1" si="176"/>
        <v>0.61989823585077974</v>
      </c>
      <c r="AD288" s="28">
        <f t="shared" ca="1" si="176"/>
        <v>0.17469765247012126</v>
      </c>
      <c r="AE288" s="28">
        <f ca="1">IF(Riskregister!$E$8="",0,COUNTIF(BI$4:BI$53,"&lt;"&amp;AC288)*IF(AD288&lt;0.5,Riskregister!$K$8+(Riskregister!$L$8-Riskregister!$K$8)*SQRT(AD288/2),Riskregister!$L$8-(Riskregister!$L$8-Riskregister!$K$8)*SQRT((1-AD288)/2)))</f>
        <v>0</v>
      </c>
      <c r="AF288" s="28">
        <f t="shared" ca="1" si="177"/>
        <v>0.16934622067511895</v>
      </c>
      <c r="AG288" s="28">
        <f t="shared" ca="1" si="177"/>
        <v>0.42344608304732823</v>
      </c>
      <c r="AH288" s="28">
        <f>IF(Riskregister!$E$9="",0,COUNTIF(BJ$4:BJ$53,"&lt;"&amp;AF288)*IF(AG288&lt;0.5,Riskregister!$K$9+(Riskregister!$L$9-Riskregister!$K$9)*SQRT(AG288/2),Riskregister!$L$9-(Riskregister!$L$9-Riskregister!$K$9)*SQRT((1-AG288)/2)))</f>
        <v>0</v>
      </c>
      <c r="AI288" s="28">
        <f t="shared" ca="1" si="178"/>
        <v>0.86200050501233372</v>
      </c>
      <c r="AJ288" s="28">
        <f t="shared" ca="1" si="178"/>
        <v>0.90484272154833556</v>
      </c>
      <c r="AK288" s="28">
        <f>IF(Riskregister!$E$10="",0,COUNTIF(BK$4:BK$53,"&lt;"&amp;AI288)*IF(AJ288&lt;0.5,Riskregister!$K$10+(Riskregister!$L$10-Riskregister!$K$10)*SQRT(AJ288/2),Riskregister!$L$10-(Riskregister!$L$10-Riskregister!$K$10)*SQRT((1-AJ288)/2)))</f>
        <v>0</v>
      </c>
      <c r="AL288" s="28">
        <f t="shared" ca="1" si="179"/>
        <v>6.3978354976257923E-2</v>
      </c>
      <c r="AM288" s="28">
        <f t="shared" ca="1" si="179"/>
        <v>0.418023986022933</v>
      </c>
      <c r="AN288" s="28">
        <f>IF(Riskregister!$E$11="",0,COUNTIF(BL$4:BL$53,"&lt;"&amp;AL288)*IF(AM288&lt;0.5,Riskregister!$K$11+(Riskregister!$L$11-Riskregister!$K$11)*SQRT(AM288/2),Riskregister!$L$11-(Riskregister!$L$11-Riskregister!$K$11)*SQRT((1-AM288)/2)))</f>
        <v>0</v>
      </c>
      <c r="AO288" s="28">
        <f t="shared" ca="1" si="180"/>
        <v>0.88010073638400044</v>
      </c>
      <c r="AP288" s="28">
        <f t="shared" ca="1" si="180"/>
        <v>0.64761985343967732</v>
      </c>
      <c r="AQ288" s="28">
        <f>IF(Riskregister!$E$12="",0,COUNTIF(BM$4:BM$53,"&lt;"&amp;AO288)*IF(AP288&lt;0.5,Riskregister!$K$12+(Riskregister!$L$12-Riskregister!$K$12)*SQRT(AP288/2),Riskregister!$L$12-(Riskregister!$L$12-Riskregister!$K$12)*SQRT((1-AP288)/2)))</f>
        <v>0</v>
      </c>
      <c r="AR288" s="28">
        <f t="shared" ca="1" si="181"/>
        <v>0.48640126638213244</v>
      </c>
      <c r="AS288" s="28">
        <f t="shared" ca="1" si="181"/>
        <v>0.14403448528327378</v>
      </c>
      <c r="AT288" s="28">
        <f>IF(Riskregister!$E$13="",0,COUNTIF(BN$4:BN$53,"&lt;"&amp;AR288)*IF(AS288&lt;0.5,Riskregister!$K$13+(Riskregister!$L$13-Riskregister!$K$13)*SQRT(AS288/2),Riskregister!$L$13-(Riskregister!$L$13-Riskregister!$K$13)*SQRT((1-AS288)/2)))</f>
        <v>0</v>
      </c>
      <c r="AU288" s="28">
        <f t="shared" ca="1" si="182"/>
        <v>0.72735747788476224</v>
      </c>
      <c r="AV288" s="28">
        <f t="shared" ca="1" si="182"/>
        <v>0.28358962055892578</v>
      </c>
      <c r="AW288" s="28">
        <f>IF(Riskregister!$E$14="",0,COUNTIF(BO$4:BO$53,"&lt;"&amp;AU288)*IF(AV288&lt;0.5,Riskregister!$K$14+(Riskregister!$L$14-Riskregister!$K$14)*SQRT(AV288/2),Riskregister!$L$14-(Riskregister!$L$14-Riskregister!$K$14)*SQRT((1-AV288)/2)))</f>
        <v>0</v>
      </c>
      <c r="AX288" s="28">
        <f t="shared" ca="1" si="183"/>
        <v>4.4125181692018289E-2</v>
      </c>
      <c r="AY288" s="28">
        <f t="shared" ca="1" si="183"/>
        <v>4.9260292222703894E-2</v>
      </c>
      <c r="AZ288" s="28">
        <f>IF(Riskregister!$E$15="",0,COUNTIF(BP$4:BP$53,"&lt;"&amp;AX288)*IF(AY288&lt;0.5,Riskregister!$K$15+(Riskregister!$L$15-Riskregister!$K$15)*SQRT(AY288/2),Riskregister!$L$15-(Riskregister!$L$15-Riskregister!$K$15)*SQRT((1-AY288)/2)))</f>
        <v>0</v>
      </c>
      <c r="BA288" s="28">
        <f t="shared" ca="1" si="184"/>
        <v>0.3054120927140197</v>
      </c>
      <c r="BB288" s="28">
        <f t="shared" ca="1" si="184"/>
        <v>0.56146769646481909</v>
      </c>
      <c r="BC288" s="28">
        <f>IF(Riskregister!$E$16="",0,COUNTIF(BQ$4:BQ$53,"&lt;"&amp;BA288)*IF(BB288&lt;0.5,Riskregister!$K$16+(Riskregister!$L$16-Riskregister!$K$16)*SQRT(BB288/2),Riskregister!$L$16-(Riskregister!$L$16-Riskregister!$K$16)*SQRT((1-BB288)/2)))</f>
        <v>0</v>
      </c>
      <c r="BD288" s="28">
        <f t="shared" ca="1" si="160"/>
        <v>287887.8481496207</v>
      </c>
    </row>
    <row r="289" spans="20:56" x14ac:dyDescent="0.35">
      <c r="T289" s="28">
        <f t="shared" ca="1" si="173"/>
        <v>0.88163971468682811</v>
      </c>
      <c r="U289" s="28">
        <f t="shared" ca="1" si="173"/>
        <v>0.13117601242221322</v>
      </c>
      <c r="V289" s="28">
        <f ca="1">IF(Riskregister!$E$5="",0,COUNTIF(BF$4:BF$53,"&lt;"&amp;T289)*IF(U289&lt;0.5,Riskregister!$K$5+(Riskregister!$L$5-Riskregister!$K$5)*SQRT(U289/2),Riskregister!$L$5-(Riskregister!$L$5-Riskregister!$K$5)*SQRT((1-U289)/2)))</f>
        <v>265245.69951954426</v>
      </c>
      <c r="W289" s="28">
        <f t="shared" ca="1" si="174"/>
        <v>0.46142216763379496</v>
      </c>
      <c r="X289" s="28">
        <f t="shared" ca="1" si="174"/>
        <v>0.73938288842975053</v>
      </c>
      <c r="Y289" s="28">
        <f ca="1">IF(Riskregister!$E$6="",0,COUNTIF(BG$4:BG$53,"&lt;"&amp;W289)*IF(X289&lt;0.5,Riskregister!$K$6+(Riskregister!$L$6-Riskregister!$K$6)*SQRT(X289/2),Riskregister!$L$6-(Riskregister!$L$6-Riskregister!$K$6)*SQRT((1-X289)/2)))</f>
        <v>0</v>
      </c>
      <c r="Z289" s="28">
        <f t="shared" ca="1" si="175"/>
        <v>3.9764526277701107E-2</v>
      </c>
      <c r="AA289" s="28">
        <f t="shared" ca="1" si="175"/>
        <v>0.38606476939929879</v>
      </c>
      <c r="AB289" s="28">
        <f ca="1">IF(Riskregister!$E$7="",0,COUNTIF(BH$4:BH$53,"&lt;"&amp;Z289)*IF(AA289&lt;0.5,Riskregister!$K$7+(Riskregister!$L$7-Riskregister!$K$7)*SQRT(AA289/2),Riskregister!$L$7-(Riskregister!$L$7-Riskregister!$K$7)*SQRT((1-AA289)/2)))</f>
        <v>0</v>
      </c>
      <c r="AC289" s="28">
        <f t="shared" ca="1" si="176"/>
        <v>0.56351974355118661</v>
      </c>
      <c r="AD289" s="28">
        <f t="shared" ca="1" si="176"/>
        <v>8.9867566830756918E-2</v>
      </c>
      <c r="AE289" s="28">
        <f ca="1">IF(Riskregister!$E$8="",0,COUNTIF(BI$4:BI$53,"&lt;"&amp;AC289)*IF(AD289&lt;0.5,Riskregister!$K$8+(Riskregister!$L$8-Riskregister!$K$8)*SQRT(AD289/2),Riskregister!$L$8-(Riskregister!$L$8-Riskregister!$K$8)*SQRT((1-AD289)/2)))</f>
        <v>0</v>
      </c>
      <c r="AF289" s="28">
        <f t="shared" ca="1" si="177"/>
        <v>0.58818515909024682</v>
      </c>
      <c r="AG289" s="28">
        <f t="shared" ca="1" si="177"/>
        <v>0.59438903148385402</v>
      </c>
      <c r="AH289" s="28">
        <f>IF(Riskregister!$E$9="",0,COUNTIF(BJ$4:BJ$53,"&lt;"&amp;AF289)*IF(AG289&lt;0.5,Riskregister!$K$9+(Riskregister!$L$9-Riskregister!$K$9)*SQRT(AG289/2),Riskregister!$L$9-(Riskregister!$L$9-Riskregister!$K$9)*SQRT((1-AG289)/2)))</f>
        <v>0</v>
      </c>
      <c r="AI289" s="28">
        <f t="shared" ca="1" si="178"/>
        <v>0.52804908606682643</v>
      </c>
      <c r="AJ289" s="28">
        <f t="shared" ca="1" si="178"/>
        <v>0.95024172377029681</v>
      </c>
      <c r="AK289" s="28">
        <f>IF(Riskregister!$E$10="",0,COUNTIF(BK$4:BK$53,"&lt;"&amp;AI289)*IF(AJ289&lt;0.5,Riskregister!$K$10+(Riskregister!$L$10-Riskregister!$K$10)*SQRT(AJ289/2),Riskregister!$L$10-(Riskregister!$L$10-Riskregister!$K$10)*SQRT((1-AJ289)/2)))</f>
        <v>0</v>
      </c>
      <c r="AL289" s="28">
        <f t="shared" ca="1" si="179"/>
        <v>0.68708391142375491</v>
      </c>
      <c r="AM289" s="28">
        <f t="shared" ca="1" si="179"/>
        <v>7.0722986660036846E-2</v>
      </c>
      <c r="AN289" s="28">
        <f>IF(Riskregister!$E$11="",0,COUNTIF(BL$4:BL$53,"&lt;"&amp;AL289)*IF(AM289&lt;0.5,Riskregister!$K$11+(Riskregister!$L$11-Riskregister!$K$11)*SQRT(AM289/2),Riskregister!$L$11-(Riskregister!$L$11-Riskregister!$K$11)*SQRT((1-AM289)/2)))</f>
        <v>0</v>
      </c>
      <c r="AO289" s="28">
        <f t="shared" ca="1" si="180"/>
        <v>0.10729115087905672</v>
      </c>
      <c r="AP289" s="28">
        <f t="shared" ca="1" si="180"/>
        <v>0.6472620716637203</v>
      </c>
      <c r="AQ289" s="28">
        <f>IF(Riskregister!$E$12="",0,COUNTIF(BM$4:BM$53,"&lt;"&amp;AO289)*IF(AP289&lt;0.5,Riskregister!$K$12+(Riskregister!$L$12-Riskregister!$K$12)*SQRT(AP289/2),Riskregister!$L$12-(Riskregister!$L$12-Riskregister!$K$12)*SQRT((1-AP289)/2)))</f>
        <v>0</v>
      </c>
      <c r="AR289" s="28">
        <f t="shared" ca="1" si="181"/>
        <v>6.1635737237460742E-2</v>
      </c>
      <c r="AS289" s="28">
        <f t="shared" ca="1" si="181"/>
        <v>0.1345016444926419</v>
      </c>
      <c r="AT289" s="28">
        <f>IF(Riskregister!$E$13="",0,COUNTIF(BN$4:BN$53,"&lt;"&amp;AR289)*IF(AS289&lt;0.5,Riskregister!$K$13+(Riskregister!$L$13-Riskregister!$K$13)*SQRT(AS289/2),Riskregister!$L$13-(Riskregister!$L$13-Riskregister!$K$13)*SQRT((1-AS289)/2)))</f>
        <v>0</v>
      </c>
      <c r="AU289" s="28">
        <f t="shared" ca="1" si="182"/>
        <v>0.51076485475983346</v>
      </c>
      <c r="AV289" s="28">
        <f t="shared" ca="1" si="182"/>
        <v>0.59510623966024712</v>
      </c>
      <c r="AW289" s="28">
        <f>IF(Riskregister!$E$14="",0,COUNTIF(BO$4:BO$53,"&lt;"&amp;AU289)*IF(AV289&lt;0.5,Riskregister!$K$14+(Riskregister!$L$14-Riskregister!$K$14)*SQRT(AV289/2),Riskregister!$L$14-(Riskregister!$L$14-Riskregister!$K$14)*SQRT((1-AV289)/2)))</f>
        <v>0</v>
      </c>
      <c r="AX289" s="28">
        <f t="shared" ca="1" si="183"/>
        <v>6.0773119735182957E-2</v>
      </c>
      <c r="AY289" s="28">
        <f t="shared" ca="1" si="183"/>
        <v>0.33358485257582793</v>
      </c>
      <c r="AZ289" s="28">
        <f>IF(Riskregister!$E$15="",0,COUNTIF(BP$4:BP$53,"&lt;"&amp;AX289)*IF(AY289&lt;0.5,Riskregister!$K$15+(Riskregister!$L$15-Riskregister!$K$15)*SQRT(AY289/2),Riskregister!$L$15-(Riskregister!$L$15-Riskregister!$K$15)*SQRT((1-AY289)/2)))</f>
        <v>0</v>
      </c>
      <c r="BA289" s="28">
        <f t="shared" ca="1" si="184"/>
        <v>0.23353570097722154</v>
      </c>
      <c r="BB289" s="28">
        <f t="shared" ca="1" si="184"/>
        <v>0.86234645215993078</v>
      </c>
      <c r="BC289" s="28">
        <f>IF(Riskregister!$E$16="",0,COUNTIF(BQ$4:BQ$53,"&lt;"&amp;BA289)*IF(BB289&lt;0.5,Riskregister!$K$16+(Riskregister!$L$16-Riskregister!$K$16)*SQRT(BB289/2),Riskregister!$L$16-(Riskregister!$L$16-Riskregister!$K$16)*SQRT((1-BB289)/2)))</f>
        <v>0</v>
      </c>
      <c r="BD289" s="28">
        <f t="shared" ca="1" si="160"/>
        <v>265245.69951954426</v>
      </c>
    </row>
    <row r="290" spans="20:56" x14ac:dyDescent="0.35">
      <c r="T290" s="28">
        <f t="shared" ca="1" si="173"/>
        <v>0.84997836542325345</v>
      </c>
      <c r="U290" s="28">
        <f t="shared" ca="1" si="173"/>
        <v>0.20354653723960359</v>
      </c>
      <c r="V290" s="28">
        <f ca="1">IF(Riskregister!$E$5="",0,COUNTIF(BF$4:BF$53,"&lt;"&amp;T290)*IF(U290&lt;0.5,Riskregister!$K$5+(Riskregister!$L$5-Riskregister!$K$5)*SQRT(U290/2),Riskregister!$L$5-(Riskregister!$L$5-Riskregister!$K$5)*SQRT((1-U290)/2)))</f>
        <v>293558.65315441578</v>
      </c>
      <c r="W290" s="28">
        <f t="shared" ca="1" si="174"/>
        <v>0.83807639657194</v>
      </c>
      <c r="X290" s="28">
        <f t="shared" ca="1" si="174"/>
        <v>0.54224040004903928</v>
      </c>
      <c r="Y290" s="28">
        <f ca="1">IF(Riskregister!$E$6="",0,COUNTIF(BG$4:BG$53,"&lt;"&amp;W290)*IF(X290&lt;0.5,Riskregister!$K$6+(Riskregister!$L$6-Riskregister!$K$6)*SQRT(X290/2),Riskregister!$L$6-(Riskregister!$L$6-Riskregister!$K$6)*SQRT((1-X290)/2)))</f>
        <v>1138855.0923795947</v>
      </c>
      <c r="Z290" s="28">
        <f t="shared" ca="1" si="175"/>
        <v>0.9043948789870897</v>
      </c>
      <c r="AA290" s="28">
        <f t="shared" ca="1" si="175"/>
        <v>0.52753349027364016</v>
      </c>
      <c r="AB290" s="28">
        <f ca="1">IF(Riskregister!$E$7="",0,COUNTIF(BH$4:BH$53,"&lt;"&amp;Z290)*IF(AA290&lt;0.5,Riskregister!$K$7+(Riskregister!$L$7-Riskregister!$K$7)*SQRT(AA290/2),Riskregister!$L$7-(Riskregister!$L$7-Riskregister!$K$7)*SQRT((1-AA290)/2)))</f>
        <v>229886.58571194467</v>
      </c>
      <c r="AC290" s="28">
        <f t="shared" ca="1" si="176"/>
        <v>0.72941561521072029</v>
      </c>
      <c r="AD290" s="28">
        <f t="shared" ca="1" si="176"/>
        <v>0.33538006168684331</v>
      </c>
      <c r="AE290" s="28">
        <f ca="1">IF(Riskregister!$E$8="",0,COUNTIF(BI$4:BI$53,"&lt;"&amp;AC290)*IF(AD290&lt;0.5,Riskregister!$K$8+(Riskregister!$L$8-Riskregister!$K$8)*SQRT(AD290/2),Riskregister!$L$8-(Riskregister!$L$8-Riskregister!$K$8)*SQRT((1-AD290)/2)))</f>
        <v>0</v>
      </c>
      <c r="AF290" s="28">
        <f t="shared" ca="1" si="177"/>
        <v>0.87654166466820183</v>
      </c>
      <c r="AG290" s="28">
        <f t="shared" ca="1" si="177"/>
        <v>0.57085070830612794</v>
      </c>
      <c r="AH290" s="28">
        <f>IF(Riskregister!$E$9="",0,COUNTIF(BJ$4:BJ$53,"&lt;"&amp;AF290)*IF(AG290&lt;0.5,Riskregister!$K$9+(Riskregister!$L$9-Riskregister!$K$9)*SQRT(AG290/2),Riskregister!$L$9-(Riskregister!$L$9-Riskregister!$K$9)*SQRT((1-AG290)/2)))</f>
        <v>0</v>
      </c>
      <c r="AI290" s="28">
        <f t="shared" ca="1" si="178"/>
        <v>0.33184864354083354</v>
      </c>
      <c r="AJ290" s="28">
        <f t="shared" ca="1" si="178"/>
        <v>0.9775694351433929</v>
      </c>
      <c r="AK290" s="28">
        <f>IF(Riskregister!$E$10="",0,COUNTIF(BK$4:BK$53,"&lt;"&amp;AI290)*IF(AJ290&lt;0.5,Riskregister!$K$10+(Riskregister!$L$10-Riskregister!$K$10)*SQRT(AJ290/2),Riskregister!$L$10-(Riskregister!$L$10-Riskregister!$K$10)*SQRT((1-AJ290)/2)))</f>
        <v>0</v>
      </c>
      <c r="AL290" s="28">
        <f t="shared" ca="1" si="179"/>
        <v>0.83927899161706021</v>
      </c>
      <c r="AM290" s="28">
        <f t="shared" ca="1" si="179"/>
        <v>0.52666616171977332</v>
      </c>
      <c r="AN290" s="28">
        <f>IF(Riskregister!$E$11="",0,COUNTIF(BL$4:BL$53,"&lt;"&amp;AL290)*IF(AM290&lt;0.5,Riskregister!$K$11+(Riskregister!$L$11-Riskregister!$K$11)*SQRT(AM290/2),Riskregister!$L$11-(Riskregister!$L$11-Riskregister!$K$11)*SQRT((1-AM290)/2)))</f>
        <v>0</v>
      </c>
      <c r="AO290" s="28">
        <f t="shared" ca="1" si="180"/>
        <v>0.55210783535419894</v>
      </c>
      <c r="AP290" s="28">
        <f t="shared" ca="1" si="180"/>
        <v>0.51210539557685819</v>
      </c>
      <c r="AQ290" s="28">
        <f>IF(Riskregister!$E$12="",0,COUNTIF(BM$4:BM$53,"&lt;"&amp;AO290)*IF(AP290&lt;0.5,Riskregister!$K$12+(Riskregister!$L$12-Riskregister!$K$12)*SQRT(AP290/2),Riskregister!$L$12-(Riskregister!$L$12-Riskregister!$K$12)*SQRT((1-AP290)/2)))</f>
        <v>0</v>
      </c>
      <c r="AR290" s="28">
        <f t="shared" ca="1" si="181"/>
        <v>0.42602134977172679</v>
      </c>
      <c r="AS290" s="28">
        <f t="shared" ca="1" si="181"/>
        <v>0.23200955899742248</v>
      </c>
      <c r="AT290" s="28">
        <f>IF(Riskregister!$E$13="",0,COUNTIF(BN$4:BN$53,"&lt;"&amp;AR290)*IF(AS290&lt;0.5,Riskregister!$K$13+(Riskregister!$L$13-Riskregister!$K$13)*SQRT(AS290/2),Riskregister!$L$13-(Riskregister!$L$13-Riskregister!$K$13)*SQRT((1-AS290)/2)))</f>
        <v>0</v>
      </c>
      <c r="AU290" s="28">
        <f t="shared" ca="1" si="182"/>
        <v>0.94891046367647236</v>
      </c>
      <c r="AV290" s="28">
        <f t="shared" ca="1" si="182"/>
        <v>0.32352509561892395</v>
      </c>
      <c r="AW290" s="28">
        <f>IF(Riskregister!$E$14="",0,COUNTIF(BO$4:BO$53,"&lt;"&amp;AU290)*IF(AV290&lt;0.5,Riskregister!$K$14+(Riskregister!$L$14-Riskregister!$K$14)*SQRT(AV290/2),Riskregister!$L$14-(Riskregister!$L$14-Riskregister!$K$14)*SQRT((1-AV290)/2)))</f>
        <v>0</v>
      </c>
      <c r="AX290" s="28">
        <f t="shared" ca="1" si="183"/>
        <v>0.70006434508577708</v>
      </c>
      <c r="AY290" s="28">
        <f t="shared" ca="1" si="183"/>
        <v>0.81117907849104132</v>
      </c>
      <c r="AZ290" s="28">
        <f>IF(Riskregister!$E$15="",0,COUNTIF(BP$4:BP$53,"&lt;"&amp;AX290)*IF(AY290&lt;0.5,Riskregister!$K$15+(Riskregister!$L$15-Riskregister!$K$15)*SQRT(AY290/2),Riskregister!$L$15-(Riskregister!$L$15-Riskregister!$K$15)*SQRT((1-AY290)/2)))</f>
        <v>0</v>
      </c>
      <c r="BA290" s="28">
        <f t="shared" ca="1" si="184"/>
        <v>0.75959354412720248</v>
      </c>
      <c r="BB290" s="28">
        <f t="shared" ca="1" si="184"/>
        <v>0.62744244800708115</v>
      </c>
      <c r="BC290" s="28">
        <f>IF(Riskregister!$E$16="",0,COUNTIF(BQ$4:BQ$53,"&lt;"&amp;BA290)*IF(BB290&lt;0.5,Riskregister!$K$16+(Riskregister!$L$16-Riskregister!$K$16)*SQRT(BB290/2),Riskregister!$L$16-(Riskregister!$L$16-Riskregister!$K$16)*SQRT((1-BB290)/2)))</f>
        <v>0</v>
      </c>
      <c r="BD290" s="28">
        <f t="shared" ca="1" si="160"/>
        <v>1662300.3312459551</v>
      </c>
    </row>
    <row r="291" spans="20:56" x14ac:dyDescent="0.35">
      <c r="T291" s="28">
        <f t="shared" ca="1" si="173"/>
        <v>0.1764900596389638</v>
      </c>
      <c r="U291" s="28">
        <f t="shared" ca="1" si="173"/>
        <v>0.6315784269680027</v>
      </c>
      <c r="V291" s="28">
        <f ca="1">IF(Riskregister!$E$5="",0,COUNTIF(BF$4:BF$53,"&lt;"&amp;T291)*IF(U291&lt;0.5,Riskregister!$K$5+(Riskregister!$L$5-Riskregister!$K$5)*SQRT(U291/2),Riskregister!$L$5-(Riskregister!$L$5-Riskregister!$K$5)*SQRT((1-U291)/2)))</f>
        <v>0</v>
      </c>
      <c r="W291" s="28">
        <f t="shared" ca="1" si="174"/>
        <v>0.94937500929631424</v>
      </c>
      <c r="X291" s="28">
        <f t="shared" ca="1" si="174"/>
        <v>0.51826368776365139</v>
      </c>
      <c r="Y291" s="28">
        <f ca="1">IF(Riskregister!$E$6="",0,COUNTIF(BG$4:BG$53,"&lt;"&amp;W291)*IF(X291&lt;0.5,Riskregister!$K$6+(Riskregister!$L$6-Riskregister!$K$6)*SQRT(X291/2),Riskregister!$L$6-(Riskregister!$L$6-Riskregister!$K$6)*SQRT((1-X291)/2)))</f>
        <v>2233180.4553685915</v>
      </c>
      <c r="Z291" s="28">
        <f t="shared" ca="1" si="175"/>
        <v>0.41994580551985683</v>
      </c>
      <c r="AA291" s="28">
        <f t="shared" ca="1" si="175"/>
        <v>0.37257658312503739</v>
      </c>
      <c r="AB291" s="28">
        <f ca="1">IF(Riskregister!$E$7="",0,COUNTIF(BH$4:BH$53,"&lt;"&amp;Z291)*IF(AA291&lt;0.5,Riskregister!$K$7+(Riskregister!$L$7-Riskregister!$K$7)*SQRT(AA291/2),Riskregister!$L$7-(Riskregister!$L$7-Riskregister!$K$7)*SQRT((1-AA291)/2)))</f>
        <v>0</v>
      </c>
      <c r="AC291" s="28">
        <f t="shared" ca="1" si="176"/>
        <v>0.66644038923057092</v>
      </c>
      <c r="AD291" s="28">
        <f t="shared" ca="1" si="176"/>
        <v>0.6754381138400094</v>
      </c>
      <c r="AE291" s="28">
        <f ca="1">IF(Riskregister!$E$8="",0,COUNTIF(BI$4:BI$53,"&lt;"&amp;AC291)*IF(AD291&lt;0.5,Riskregister!$K$8+(Riskregister!$L$8-Riskregister!$K$8)*SQRT(AD291/2),Riskregister!$L$8-(Riskregister!$L$8-Riskregister!$K$8)*SQRT((1-AD291)/2)))</f>
        <v>0</v>
      </c>
      <c r="AF291" s="28">
        <f t="shared" ca="1" si="177"/>
        <v>0.70309174961560472</v>
      </c>
      <c r="AG291" s="28">
        <f t="shared" ca="1" si="177"/>
        <v>0.7298282217171973</v>
      </c>
      <c r="AH291" s="28">
        <f>IF(Riskregister!$E$9="",0,COUNTIF(BJ$4:BJ$53,"&lt;"&amp;AF291)*IF(AG291&lt;0.5,Riskregister!$K$9+(Riskregister!$L$9-Riskregister!$K$9)*SQRT(AG291/2),Riskregister!$L$9-(Riskregister!$L$9-Riskregister!$K$9)*SQRT((1-AG291)/2)))</f>
        <v>0</v>
      </c>
      <c r="AI291" s="28">
        <f t="shared" ca="1" si="178"/>
        <v>0.71631980366733794</v>
      </c>
      <c r="AJ291" s="28">
        <f t="shared" ca="1" si="178"/>
        <v>0.83506059072623351</v>
      </c>
      <c r="AK291" s="28">
        <f>IF(Riskregister!$E$10="",0,COUNTIF(BK$4:BK$53,"&lt;"&amp;AI291)*IF(AJ291&lt;0.5,Riskregister!$K$10+(Riskregister!$L$10-Riskregister!$K$10)*SQRT(AJ291/2),Riskregister!$L$10-(Riskregister!$L$10-Riskregister!$K$10)*SQRT((1-AJ291)/2)))</f>
        <v>0</v>
      </c>
      <c r="AL291" s="28">
        <f t="shared" ca="1" si="179"/>
        <v>0.73063577827150172</v>
      </c>
      <c r="AM291" s="28">
        <f t="shared" ca="1" si="179"/>
        <v>0.1141456603696327</v>
      </c>
      <c r="AN291" s="28">
        <f>IF(Riskregister!$E$11="",0,COUNTIF(BL$4:BL$53,"&lt;"&amp;AL291)*IF(AM291&lt;0.5,Riskregister!$K$11+(Riskregister!$L$11-Riskregister!$K$11)*SQRT(AM291/2),Riskregister!$L$11-(Riskregister!$L$11-Riskregister!$K$11)*SQRT((1-AM291)/2)))</f>
        <v>0</v>
      </c>
      <c r="AO291" s="28">
        <f t="shared" ca="1" si="180"/>
        <v>0.44721433466578109</v>
      </c>
      <c r="AP291" s="28">
        <f t="shared" ca="1" si="180"/>
        <v>0.47394557740918142</v>
      </c>
      <c r="AQ291" s="28">
        <f>IF(Riskregister!$E$12="",0,COUNTIF(BM$4:BM$53,"&lt;"&amp;AO291)*IF(AP291&lt;0.5,Riskregister!$K$12+(Riskregister!$L$12-Riskregister!$K$12)*SQRT(AP291/2),Riskregister!$L$12-(Riskregister!$L$12-Riskregister!$K$12)*SQRT((1-AP291)/2)))</f>
        <v>0</v>
      </c>
      <c r="AR291" s="28">
        <f t="shared" ca="1" si="181"/>
        <v>0.42211022489189332</v>
      </c>
      <c r="AS291" s="28">
        <f t="shared" ca="1" si="181"/>
        <v>4.9561737966975494E-3</v>
      </c>
      <c r="AT291" s="28">
        <f>IF(Riskregister!$E$13="",0,COUNTIF(BN$4:BN$53,"&lt;"&amp;AR291)*IF(AS291&lt;0.5,Riskregister!$K$13+(Riskregister!$L$13-Riskregister!$K$13)*SQRT(AS291/2),Riskregister!$L$13-(Riskregister!$L$13-Riskregister!$K$13)*SQRT((1-AS291)/2)))</f>
        <v>0</v>
      </c>
      <c r="AU291" s="28">
        <f t="shared" ca="1" si="182"/>
        <v>0.72648651186812851</v>
      </c>
      <c r="AV291" s="28">
        <f t="shared" ca="1" si="182"/>
        <v>0.43643637586329298</v>
      </c>
      <c r="AW291" s="28">
        <f>IF(Riskregister!$E$14="",0,COUNTIF(BO$4:BO$53,"&lt;"&amp;AU291)*IF(AV291&lt;0.5,Riskregister!$K$14+(Riskregister!$L$14-Riskregister!$K$14)*SQRT(AV291/2),Riskregister!$L$14-(Riskregister!$L$14-Riskregister!$K$14)*SQRT((1-AV291)/2)))</f>
        <v>0</v>
      </c>
      <c r="AX291" s="28">
        <f t="shared" ca="1" si="183"/>
        <v>0.68312173163857604</v>
      </c>
      <c r="AY291" s="28">
        <f t="shared" ca="1" si="183"/>
        <v>0.20080740691355725</v>
      </c>
      <c r="AZ291" s="28">
        <f>IF(Riskregister!$E$15="",0,COUNTIF(BP$4:BP$53,"&lt;"&amp;AX291)*IF(AY291&lt;0.5,Riskregister!$K$15+(Riskregister!$L$15-Riskregister!$K$15)*SQRT(AY291/2),Riskregister!$L$15-(Riskregister!$L$15-Riskregister!$K$15)*SQRT((1-AY291)/2)))</f>
        <v>0</v>
      </c>
      <c r="BA291" s="28">
        <f t="shared" ca="1" si="184"/>
        <v>0.30511357433918418</v>
      </c>
      <c r="BB291" s="28">
        <f t="shared" ca="1" si="184"/>
        <v>0.20834208830472511</v>
      </c>
      <c r="BC291" s="28">
        <f>IF(Riskregister!$E$16="",0,COUNTIF(BQ$4:BQ$53,"&lt;"&amp;BA291)*IF(BB291&lt;0.5,Riskregister!$K$16+(Riskregister!$L$16-Riskregister!$K$16)*SQRT(BB291/2),Riskregister!$L$16-(Riskregister!$L$16-Riskregister!$K$16)*SQRT((1-BB291)/2)))</f>
        <v>0</v>
      </c>
      <c r="BD291" s="28">
        <f t="shared" ca="1" si="160"/>
        <v>2233180.4553685915</v>
      </c>
    </row>
    <row r="292" spans="20:56" x14ac:dyDescent="0.35">
      <c r="T292" s="28">
        <f t="shared" ca="1" si="173"/>
        <v>0.4947574730463663</v>
      </c>
      <c r="U292" s="28">
        <f t="shared" ca="1" si="173"/>
        <v>0.66211802822808496</v>
      </c>
      <c r="V292" s="28">
        <f ca="1">IF(Riskregister!$E$5="",0,COUNTIF(BF$4:BF$53,"&lt;"&amp;T292)*IF(U292&lt;0.5,Riskregister!$K$5+(Riskregister!$L$5-Riskregister!$K$5)*SQRT(U292/2),Riskregister!$L$5-(Riskregister!$L$5-Riskregister!$K$5)*SQRT((1-U292)/2)))</f>
        <v>0</v>
      </c>
      <c r="W292" s="28">
        <f t="shared" ca="1" si="174"/>
        <v>0.58336433054797199</v>
      </c>
      <c r="X292" s="28">
        <f t="shared" ca="1" si="174"/>
        <v>0.3566053790487751</v>
      </c>
      <c r="Y292" s="28">
        <f ca="1">IF(Riskregister!$E$6="",0,COUNTIF(BG$4:BG$53,"&lt;"&amp;W292)*IF(X292&lt;0.5,Riskregister!$K$6+(Riskregister!$L$6-Riskregister!$K$6)*SQRT(X292/2),Riskregister!$L$6-(Riskregister!$L$6-Riskregister!$K$6)*SQRT((1-X292)/2)))</f>
        <v>0</v>
      </c>
      <c r="Z292" s="28">
        <f t="shared" ca="1" si="175"/>
        <v>0.77991140802653802</v>
      </c>
      <c r="AA292" s="28">
        <f t="shared" ca="1" si="175"/>
        <v>0.72619063548609541</v>
      </c>
      <c r="AB292" s="28">
        <f ca="1">IF(Riskregister!$E$7="",0,COUNTIF(BH$4:BH$53,"&lt;"&amp;Z292)*IF(AA292&lt;0.5,Riskregister!$K$7+(Riskregister!$L$7-Riskregister!$K$7)*SQRT(AA292/2),Riskregister!$L$7-(Riskregister!$L$7-Riskregister!$K$7)*SQRT((1-AA292)/2)))</f>
        <v>270497.78543794452</v>
      </c>
      <c r="AC292" s="28">
        <f t="shared" ca="1" si="176"/>
        <v>9.3038184195232132E-2</v>
      </c>
      <c r="AD292" s="28">
        <f t="shared" ca="1" si="176"/>
        <v>0.36498249066893507</v>
      </c>
      <c r="AE292" s="28">
        <f ca="1">IF(Riskregister!$E$8="",0,COUNTIF(BI$4:BI$53,"&lt;"&amp;AC292)*IF(AD292&lt;0.5,Riskregister!$K$8+(Riskregister!$L$8-Riskregister!$K$8)*SQRT(AD292/2),Riskregister!$L$8-(Riskregister!$L$8-Riskregister!$K$8)*SQRT((1-AD292)/2)))</f>
        <v>0</v>
      </c>
      <c r="AF292" s="28">
        <f t="shared" ca="1" si="177"/>
        <v>0.98259145203310028</v>
      </c>
      <c r="AG292" s="28">
        <f t="shared" ca="1" si="177"/>
        <v>0.15034118511342387</v>
      </c>
      <c r="AH292" s="28">
        <f>IF(Riskregister!$E$9="",0,COUNTIF(BJ$4:BJ$53,"&lt;"&amp;AF292)*IF(AG292&lt;0.5,Riskregister!$K$9+(Riskregister!$L$9-Riskregister!$K$9)*SQRT(AG292/2),Riskregister!$L$9-(Riskregister!$L$9-Riskregister!$K$9)*SQRT((1-AG292)/2)))</f>
        <v>0</v>
      </c>
      <c r="AI292" s="28">
        <f t="shared" ca="1" si="178"/>
        <v>0.70566553919161201</v>
      </c>
      <c r="AJ292" s="28">
        <f t="shared" ca="1" si="178"/>
        <v>0.26807670476883771</v>
      </c>
      <c r="AK292" s="28">
        <f>IF(Riskregister!$E$10="",0,COUNTIF(BK$4:BK$53,"&lt;"&amp;AI292)*IF(AJ292&lt;0.5,Riskregister!$K$10+(Riskregister!$L$10-Riskregister!$K$10)*SQRT(AJ292/2),Riskregister!$L$10-(Riskregister!$L$10-Riskregister!$K$10)*SQRT((1-AJ292)/2)))</f>
        <v>0</v>
      </c>
      <c r="AL292" s="28">
        <f t="shared" ca="1" si="179"/>
        <v>0.65876146414188652</v>
      </c>
      <c r="AM292" s="28">
        <f t="shared" ca="1" si="179"/>
        <v>0.61307355086312088</v>
      </c>
      <c r="AN292" s="28">
        <f>IF(Riskregister!$E$11="",0,COUNTIF(BL$4:BL$53,"&lt;"&amp;AL292)*IF(AM292&lt;0.5,Riskregister!$K$11+(Riskregister!$L$11-Riskregister!$K$11)*SQRT(AM292/2),Riskregister!$L$11-(Riskregister!$L$11-Riskregister!$K$11)*SQRT((1-AM292)/2)))</f>
        <v>0</v>
      </c>
      <c r="AO292" s="28">
        <f t="shared" ca="1" si="180"/>
        <v>0.78562108218996762</v>
      </c>
      <c r="AP292" s="28">
        <f t="shared" ca="1" si="180"/>
        <v>0.30141061466984942</v>
      </c>
      <c r="AQ292" s="28">
        <f>IF(Riskregister!$E$12="",0,COUNTIF(BM$4:BM$53,"&lt;"&amp;AO292)*IF(AP292&lt;0.5,Riskregister!$K$12+(Riskregister!$L$12-Riskregister!$K$12)*SQRT(AP292/2),Riskregister!$L$12-(Riskregister!$L$12-Riskregister!$K$12)*SQRT((1-AP292)/2)))</f>
        <v>0</v>
      </c>
      <c r="AR292" s="28">
        <f t="shared" ca="1" si="181"/>
        <v>0.50879246769290964</v>
      </c>
      <c r="AS292" s="28">
        <f t="shared" ca="1" si="181"/>
        <v>0.68848904298906932</v>
      </c>
      <c r="AT292" s="28">
        <f>IF(Riskregister!$E$13="",0,COUNTIF(BN$4:BN$53,"&lt;"&amp;AR292)*IF(AS292&lt;0.5,Riskregister!$K$13+(Riskregister!$L$13-Riskregister!$K$13)*SQRT(AS292/2),Riskregister!$L$13-(Riskregister!$L$13-Riskregister!$K$13)*SQRT((1-AS292)/2)))</f>
        <v>0</v>
      </c>
      <c r="AU292" s="28">
        <f t="shared" ca="1" si="182"/>
        <v>0.37164477574467736</v>
      </c>
      <c r="AV292" s="28">
        <f t="shared" ca="1" si="182"/>
        <v>0.63495766144204424</v>
      </c>
      <c r="AW292" s="28">
        <f>IF(Riskregister!$E$14="",0,COUNTIF(BO$4:BO$53,"&lt;"&amp;AU292)*IF(AV292&lt;0.5,Riskregister!$K$14+(Riskregister!$L$14-Riskregister!$K$14)*SQRT(AV292/2),Riskregister!$L$14-(Riskregister!$L$14-Riskregister!$K$14)*SQRT((1-AV292)/2)))</f>
        <v>0</v>
      </c>
      <c r="AX292" s="28">
        <f t="shared" ca="1" si="183"/>
        <v>0.27640172825072706</v>
      </c>
      <c r="AY292" s="28">
        <f t="shared" ca="1" si="183"/>
        <v>0.41597658536266213</v>
      </c>
      <c r="AZ292" s="28">
        <f>IF(Riskregister!$E$15="",0,COUNTIF(BP$4:BP$53,"&lt;"&amp;AX292)*IF(AY292&lt;0.5,Riskregister!$K$15+(Riskregister!$L$15-Riskregister!$K$15)*SQRT(AY292/2),Riskregister!$L$15-(Riskregister!$L$15-Riskregister!$K$15)*SQRT((1-AY292)/2)))</f>
        <v>0</v>
      </c>
      <c r="BA292" s="28">
        <f t="shared" ca="1" si="184"/>
        <v>0.57730949220970884</v>
      </c>
      <c r="BB292" s="28">
        <f t="shared" ca="1" si="184"/>
        <v>0.24493790592280096</v>
      </c>
      <c r="BC292" s="28">
        <f>IF(Riskregister!$E$16="",0,COUNTIF(BQ$4:BQ$53,"&lt;"&amp;BA292)*IF(BB292&lt;0.5,Riskregister!$K$16+(Riskregister!$L$16-Riskregister!$K$16)*SQRT(BB292/2),Riskregister!$L$16-(Riskregister!$L$16-Riskregister!$K$16)*SQRT((1-BB292)/2)))</f>
        <v>0</v>
      </c>
      <c r="BD292" s="28">
        <f t="shared" ca="1" si="160"/>
        <v>270497.78543794452</v>
      </c>
    </row>
    <row r="293" spans="20:56" x14ac:dyDescent="0.35">
      <c r="T293" s="28">
        <f t="shared" ca="1" si="173"/>
        <v>9.6243956979395251E-2</v>
      </c>
      <c r="U293" s="28">
        <f t="shared" ca="1" si="173"/>
        <v>0.82174739097024807</v>
      </c>
      <c r="V293" s="28">
        <f ca="1">IF(Riskregister!$E$5="",0,COUNTIF(BF$4:BF$53,"&lt;"&amp;T293)*IF(U293&lt;0.5,Riskregister!$K$5+(Riskregister!$L$5-Riskregister!$K$5)*SQRT(U293/2),Riskregister!$L$5-(Riskregister!$L$5-Riskregister!$K$5)*SQRT((1-U293)/2)))</f>
        <v>0</v>
      </c>
      <c r="W293" s="28">
        <f t="shared" ca="1" si="174"/>
        <v>0.87305202693888584</v>
      </c>
      <c r="X293" s="28">
        <f t="shared" ca="1" si="174"/>
        <v>0.83017116844456729</v>
      </c>
      <c r="Y293" s="28">
        <f ca="1">IF(Riskregister!$E$6="",0,COUNTIF(BG$4:BG$53,"&lt;"&amp;W293)*IF(X293&lt;0.5,Riskregister!$K$6+(Riskregister!$L$6-Riskregister!$K$6)*SQRT(X293/2),Riskregister!$L$6-(Riskregister!$L$6-Riskregister!$K$6)*SQRT((1-X293)/2)))</f>
        <v>1475478.5923150505</v>
      </c>
      <c r="Z293" s="28">
        <f t="shared" ca="1" si="175"/>
        <v>0.69447146552954564</v>
      </c>
      <c r="AA293" s="28">
        <f t="shared" ca="1" si="175"/>
        <v>0.90183716615883613</v>
      </c>
      <c r="AB293" s="28">
        <f ca="1">IF(Riskregister!$E$7="",0,COUNTIF(BH$4:BH$53,"&lt;"&amp;Z293)*IF(AA293&lt;0.5,Riskregister!$K$7+(Riskregister!$L$7-Riskregister!$K$7)*SQRT(AA293/2),Riskregister!$L$7-(Riskregister!$L$7-Riskregister!$K$7)*SQRT((1-AA293)/2)))</f>
        <v>0</v>
      </c>
      <c r="AC293" s="28">
        <f t="shared" ca="1" si="176"/>
        <v>0.67031593645347087</v>
      </c>
      <c r="AD293" s="28">
        <f t="shared" ca="1" si="176"/>
        <v>9.3827380052422527E-2</v>
      </c>
      <c r="AE293" s="28">
        <f ca="1">IF(Riskregister!$E$8="",0,COUNTIF(BI$4:BI$53,"&lt;"&amp;AC293)*IF(AD293&lt;0.5,Riskregister!$K$8+(Riskregister!$L$8-Riskregister!$K$8)*SQRT(AD293/2),Riskregister!$L$8-(Riskregister!$L$8-Riskregister!$K$8)*SQRT((1-AD293)/2)))</f>
        <v>0</v>
      </c>
      <c r="AF293" s="28">
        <f t="shared" ca="1" si="177"/>
        <v>0.56711621808210821</v>
      </c>
      <c r="AG293" s="28">
        <f t="shared" ca="1" si="177"/>
        <v>0.99759019077513378</v>
      </c>
      <c r="AH293" s="28">
        <f>IF(Riskregister!$E$9="",0,COUNTIF(BJ$4:BJ$53,"&lt;"&amp;AF293)*IF(AG293&lt;0.5,Riskregister!$K$9+(Riskregister!$L$9-Riskregister!$K$9)*SQRT(AG293/2),Riskregister!$L$9-(Riskregister!$L$9-Riskregister!$K$9)*SQRT((1-AG293)/2)))</f>
        <v>0</v>
      </c>
      <c r="AI293" s="28">
        <f t="shared" ca="1" si="178"/>
        <v>0.59792841114368389</v>
      </c>
      <c r="AJ293" s="28">
        <f t="shared" ca="1" si="178"/>
        <v>0.10236676985451487</v>
      </c>
      <c r="AK293" s="28">
        <f>IF(Riskregister!$E$10="",0,COUNTIF(BK$4:BK$53,"&lt;"&amp;AI293)*IF(AJ293&lt;0.5,Riskregister!$K$10+(Riskregister!$L$10-Riskregister!$K$10)*SQRT(AJ293/2),Riskregister!$L$10-(Riskregister!$L$10-Riskregister!$K$10)*SQRT((1-AJ293)/2)))</f>
        <v>0</v>
      </c>
      <c r="AL293" s="28">
        <f t="shared" ca="1" si="179"/>
        <v>0.48334694029529968</v>
      </c>
      <c r="AM293" s="28">
        <f t="shared" ca="1" si="179"/>
        <v>0.52821126552335751</v>
      </c>
      <c r="AN293" s="28">
        <f>IF(Riskregister!$E$11="",0,COUNTIF(BL$4:BL$53,"&lt;"&amp;AL293)*IF(AM293&lt;0.5,Riskregister!$K$11+(Riskregister!$L$11-Riskregister!$K$11)*SQRT(AM293/2),Riskregister!$L$11-(Riskregister!$L$11-Riskregister!$K$11)*SQRT((1-AM293)/2)))</f>
        <v>0</v>
      </c>
      <c r="AO293" s="28">
        <f t="shared" ca="1" si="180"/>
        <v>0.57360614533883192</v>
      </c>
      <c r="AP293" s="28">
        <f t="shared" ca="1" si="180"/>
        <v>1.8589101398952534E-3</v>
      </c>
      <c r="AQ293" s="28">
        <f>IF(Riskregister!$E$12="",0,COUNTIF(BM$4:BM$53,"&lt;"&amp;AO293)*IF(AP293&lt;0.5,Riskregister!$K$12+(Riskregister!$L$12-Riskregister!$K$12)*SQRT(AP293/2),Riskregister!$L$12-(Riskregister!$L$12-Riskregister!$K$12)*SQRT((1-AP293)/2)))</f>
        <v>0</v>
      </c>
      <c r="AR293" s="28">
        <f t="shared" ca="1" si="181"/>
        <v>3.547536997272227E-2</v>
      </c>
      <c r="AS293" s="28">
        <f t="shared" ca="1" si="181"/>
        <v>0.12057442213456204</v>
      </c>
      <c r="AT293" s="28">
        <f>IF(Riskregister!$E$13="",0,COUNTIF(BN$4:BN$53,"&lt;"&amp;AR293)*IF(AS293&lt;0.5,Riskregister!$K$13+(Riskregister!$L$13-Riskregister!$K$13)*SQRT(AS293/2),Riskregister!$L$13-(Riskregister!$L$13-Riskregister!$K$13)*SQRT((1-AS293)/2)))</f>
        <v>0</v>
      </c>
      <c r="AU293" s="28">
        <f t="shared" ca="1" si="182"/>
        <v>0.33930835431237205</v>
      </c>
      <c r="AV293" s="28">
        <f t="shared" ca="1" si="182"/>
        <v>0.68957048052986814</v>
      </c>
      <c r="AW293" s="28">
        <f>IF(Riskregister!$E$14="",0,COUNTIF(BO$4:BO$53,"&lt;"&amp;AU293)*IF(AV293&lt;0.5,Riskregister!$K$14+(Riskregister!$L$14-Riskregister!$K$14)*SQRT(AV293/2),Riskregister!$L$14-(Riskregister!$L$14-Riskregister!$K$14)*SQRT((1-AV293)/2)))</f>
        <v>0</v>
      </c>
      <c r="AX293" s="28">
        <f t="shared" ca="1" si="183"/>
        <v>0.47138172874304574</v>
      </c>
      <c r="AY293" s="28">
        <f t="shared" ca="1" si="183"/>
        <v>0.78063458340916669</v>
      </c>
      <c r="AZ293" s="28">
        <f>IF(Riskregister!$E$15="",0,COUNTIF(BP$4:BP$53,"&lt;"&amp;AX293)*IF(AY293&lt;0.5,Riskregister!$K$15+(Riskregister!$L$15-Riskregister!$K$15)*SQRT(AY293/2),Riskregister!$L$15-(Riskregister!$L$15-Riskregister!$K$15)*SQRT((1-AY293)/2)))</f>
        <v>0</v>
      </c>
      <c r="BA293" s="28">
        <f t="shared" ca="1" si="184"/>
        <v>0.24064367626014627</v>
      </c>
      <c r="BB293" s="28">
        <f t="shared" ca="1" si="184"/>
        <v>0.11901227085253041</v>
      </c>
      <c r="BC293" s="28">
        <f>IF(Riskregister!$E$16="",0,COUNTIF(BQ$4:BQ$53,"&lt;"&amp;BA293)*IF(BB293&lt;0.5,Riskregister!$K$16+(Riskregister!$L$16-Riskregister!$K$16)*SQRT(BB293/2),Riskregister!$L$16-(Riskregister!$L$16-Riskregister!$K$16)*SQRT((1-BB293)/2)))</f>
        <v>0</v>
      </c>
      <c r="BD293" s="28">
        <f t="shared" ca="1" si="160"/>
        <v>1475478.5923150505</v>
      </c>
    </row>
    <row r="294" spans="20:56" x14ac:dyDescent="0.35">
      <c r="T294" s="28">
        <f t="shared" ca="1" si="173"/>
        <v>0.17548884702203138</v>
      </c>
      <c r="U294" s="28">
        <f t="shared" ca="1" si="173"/>
        <v>0.78319929382625031</v>
      </c>
      <c r="V294" s="28">
        <f ca="1">IF(Riskregister!$E$5="",0,COUNTIF(BF$4:BF$53,"&lt;"&amp;T294)*IF(U294&lt;0.5,Riskregister!$K$5+(Riskregister!$L$5-Riskregister!$K$5)*SQRT(U294/2),Riskregister!$L$5-(Riskregister!$L$5-Riskregister!$K$5)*SQRT((1-U294)/2)))</f>
        <v>0</v>
      </c>
      <c r="W294" s="28">
        <f t="shared" ca="1" si="174"/>
        <v>0.44248584691026083</v>
      </c>
      <c r="X294" s="28">
        <f t="shared" ca="1" si="174"/>
        <v>0.41215939592700324</v>
      </c>
      <c r="Y294" s="28">
        <f ca="1">IF(Riskregister!$E$6="",0,COUNTIF(BG$4:BG$53,"&lt;"&amp;W294)*IF(X294&lt;0.5,Riskregister!$K$6+(Riskregister!$L$6-Riskregister!$K$6)*SQRT(X294/2),Riskregister!$L$6-(Riskregister!$L$6-Riskregister!$K$6)*SQRT((1-X294)/2)))</f>
        <v>0</v>
      </c>
      <c r="Z294" s="28">
        <f t="shared" ca="1" si="175"/>
        <v>0.81583321931691277</v>
      </c>
      <c r="AA294" s="28">
        <f t="shared" ca="1" si="175"/>
        <v>0.61810626600415342</v>
      </c>
      <c r="AB294" s="28">
        <f ca="1">IF(Riskregister!$E$7="",0,COUNTIF(BH$4:BH$53,"&lt;"&amp;Z294)*IF(AA294&lt;0.5,Riskregister!$K$7+(Riskregister!$L$7-Riskregister!$K$7)*SQRT(AA294/2),Riskregister!$L$7-(Riskregister!$L$7-Riskregister!$K$7)*SQRT((1-AA294)/2)))</f>
        <v>247058.86358717742</v>
      </c>
      <c r="AC294" s="28">
        <f t="shared" ca="1" si="176"/>
        <v>0.84995727547035815</v>
      </c>
      <c r="AD294" s="28">
        <f t="shared" ca="1" si="176"/>
        <v>0.38939546369265554</v>
      </c>
      <c r="AE294" s="28">
        <f ca="1">IF(Riskregister!$E$8="",0,COUNTIF(BI$4:BI$53,"&lt;"&amp;AC294)*IF(AD294&lt;0.5,Riskregister!$K$8+(Riskregister!$L$8-Riskregister!$K$8)*SQRT(AD294/2),Riskregister!$L$8-(Riskregister!$L$8-Riskregister!$K$8)*SQRT((1-AD294)/2)))</f>
        <v>0</v>
      </c>
      <c r="AF294" s="28">
        <f t="shared" ca="1" si="177"/>
        <v>0.32171395715791118</v>
      </c>
      <c r="AG294" s="28">
        <f t="shared" ca="1" si="177"/>
        <v>0.87631465018747401</v>
      </c>
      <c r="AH294" s="28">
        <f>IF(Riskregister!$E$9="",0,COUNTIF(BJ$4:BJ$53,"&lt;"&amp;AF294)*IF(AG294&lt;0.5,Riskregister!$K$9+(Riskregister!$L$9-Riskregister!$K$9)*SQRT(AG294/2),Riskregister!$L$9-(Riskregister!$L$9-Riskregister!$K$9)*SQRT((1-AG294)/2)))</f>
        <v>0</v>
      </c>
      <c r="AI294" s="28">
        <f t="shared" ca="1" si="178"/>
        <v>0.68594830608191415</v>
      </c>
      <c r="AJ294" s="28">
        <f t="shared" ca="1" si="178"/>
        <v>0.39727697567528852</v>
      </c>
      <c r="AK294" s="28">
        <f>IF(Riskregister!$E$10="",0,COUNTIF(BK$4:BK$53,"&lt;"&amp;AI294)*IF(AJ294&lt;0.5,Riskregister!$K$10+(Riskregister!$L$10-Riskregister!$K$10)*SQRT(AJ294/2),Riskregister!$L$10-(Riskregister!$L$10-Riskregister!$K$10)*SQRT((1-AJ294)/2)))</f>
        <v>0</v>
      </c>
      <c r="AL294" s="28">
        <f t="shared" ca="1" si="179"/>
        <v>0.77144610935126923</v>
      </c>
      <c r="AM294" s="28">
        <f t="shared" ca="1" si="179"/>
        <v>0.44045011415910107</v>
      </c>
      <c r="AN294" s="28">
        <f>IF(Riskregister!$E$11="",0,COUNTIF(BL$4:BL$53,"&lt;"&amp;AL294)*IF(AM294&lt;0.5,Riskregister!$K$11+(Riskregister!$L$11-Riskregister!$K$11)*SQRT(AM294/2),Riskregister!$L$11-(Riskregister!$L$11-Riskregister!$K$11)*SQRT((1-AM294)/2)))</f>
        <v>0</v>
      </c>
      <c r="AO294" s="28">
        <f t="shared" ca="1" si="180"/>
        <v>2.2655097973699023E-2</v>
      </c>
      <c r="AP294" s="28">
        <f t="shared" ca="1" si="180"/>
        <v>0.3581293269401018</v>
      </c>
      <c r="AQ294" s="28">
        <f>IF(Riskregister!$E$12="",0,COUNTIF(BM$4:BM$53,"&lt;"&amp;AO294)*IF(AP294&lt;0.5,Riskregister!$K$12+(Riskregister!$L$12-Riskregister!$K$12)*SQRT(AP294/2),Riskregister!$L$12-(Riskregister!$L$12-Riskregister!$K$12)*SQRT((1-AP294)/2)))</f>
        <v>0</v>
      </c>
      <c r="AR294" s="28">
        <f t="shared" ca="1" si="181"/>
        <v>0.6032093205083281</v>
      </c>
      <c r="AS294" s="28">
        <f t="shared" ca="1" si="181"/>
        <v>9.1894295861772002E-2</v>
      </c>
      <c r="AT294" s="28">
        <f>IF(Riskregister!$E$13="",0,COUNTIF(BN$4:BN$53,"&lt;"&amp;AR294)*IF(AS294&lt;0.5,Riskregister!$K$13+(Riskregister!$L$13-Riskregister!$K$13)*SQRT(AS294/2),Riskregister!$L$13-(Riskregister!$L$13-Riskregister!$K$13)*SQRT((1-AS294)/2)))</f>
        <v>0</v>
      </c>
      <c r="AU294" s="28">
        <f t="shared" ca="1" si="182"/>
        <v>0.18767967919697315</v>
      </c>
      <c r="AV294" s="28">
        <f t="shared" ca="1" si="182"/>
        <v>0.26906548174505662</v>
      </c>
      <c r="AW294" s="28">
        <f>IF(Riskregister!$E$14="",0,COUNTIF(BO$4:BO$53,"&lt;"&amp;AU294)*IF(AV294&lt;0.5,Riskregister!$K$14+(Riskregister!$L$14-Riskregister!$K$14)*SQRT(AV294/2),Riskregister!$L$14-(Riskregister!$L$14-Riskregister!$K$14)*SQRT((1-AV294)/2)))</f>
        <v>0</v>
      </c>
      <c r="AX294" s="28">
        <f t="shared" ca="1" si="183"/>
        <v>0.26378384703964852</v>
      </c>
      <c r="AY294" s="28">
        <f t="shared" ca="1" si="183"/>
        <v>0.44505972256960225</v>
      </c>
      <c r="AZ294" s="28">
        <f>IF(Riskregister!$E$15="",0,COUNTIF(BP$4:BP$53,"&lt;"&amp;AX294)*IF(AY294&lt;0.5,Riskregister!$K$15+(Riskregister!$L$15-Riskregister!$K$15)*SQRT(AY294/2),Riskregister!$L$15-(Riskregister!$L$15-Riskregister!$K$15)*SQRT((1-AY294)/2)))</f>
        <v>0</v>
      </c>
      <c r="BA294" s="28">
        <f t="shared" ca="1" si="184"/>
        <v>8.5468266303433404E-2</v>
      </c>
      <c r="BB294" s="28">
        <f t="shared" ca="1" si="184"/>
        <v>0.35647600464758022</v>
      </c>
      <c r="BC294" s="28">
        <f>IF(Riskregister!$E$16="",0,COUNTIF(BQ$4:BQ$53,"&lt;"&amp;BA294)*IF(BB294&lt;0.5,Riskregister!$K$16+(Riskregister!$L$16-Riskregister!$K$16)*SQRT(BB294/2),Riskregister!$L$16-(Riskregister!$L$16-Riskregister!$K$16)*SQRT((1-BB294)/2)))</f>
        <v>0</v>
      </c>
      <c r="BD294" s="28">
        <f t="shared" ca="1" si="160"/>
        <v>247058.86358717742</v>
      </c>
    </row>
    <row r="295" spans="20:56" x14ac:dyDescent="0.35">
      <c r="T295" s="28">
        <f t="shared" ca="1" si="173"/>
        <v>1.4681625146556243E-2</v>
      </c>
      <c r="U295" s="28">
        <f t="shared" ca="1" si="173"/>
        <v>0.66775357153836956</v>
      </c>
      <c r="V295" s="28">
        <f ca="1">IF(Riskregister!$E$5="",0,COUNTIF(BF$4:BF$53,"&lt;"&amp;T295)*IF(U295&lt;0.5,Riskregister!$K$5+(Riskregister!$L$5-Riskregister!$K$5)*SQRT(U295/2),Riskregister!$L$5-(Riskregister!$L$5-Riskregister!$K$5)*SQRT((1-U295)/2)))</f>
        <v>0</v>
      </c>
      <c r="W295" s="28">
        <f t="shared" ca="1" si="174"/>
        <v>0.20244434937252243</v>
      </c>
      <c r="X295" s="28">
        <f t="shared" ca="1" si="174"/>
        <v>0.92371919337226094</v>
      </c>
      <c r="Y295" s="28">
        <f ca="1">IF(Riskregister!$E$6="",0,COUNTIF(BG$4:BG$53,"&lt;"&amp;W295)*IF(X295&lt;0.5,Riskregister!$K$6+(Riskregister!$L$6-Riskregister!$K$6)*SQRT(X295/2),Riskregister!$L$6-(Riskregister!$L$6-Riskregister!$K$6)*SQRT((1-X295)/2)))</f>
        <v>0</v>
      </c>
      <c r="Z295" s="28">
        <f t="shared" ca="1" si="175"/>
        <v>0.42448415643087634</v>
      </c>
      <c r="AA295" s="28">
        <f t="shared" ca="1" si="175"/>
        <v>0.50462865501128862</v>
      </c>
      <c r="AB295" s="28">
        <f ca="1">IF(Riskregister!$E$7="",0,COUNTIF(BH$4:BH$53,"&lt;"&amp;Z295)*IF(AA295&lt;0.5,Riskregister!$K$7+(Riskregister!$L$7-Riskregister!$K$7)*SQRT(AA295/2),Riskregister!$L$7-(Riskregister!$L$7-Riskregister!$K$7)*SQRT((1-AA295)/2)))</f>
        <v>0</v>
      </c>
      <c r="AC295" s="28">
        <f t="shared" ca="1" si="176"/>
        <v>0.30816474085686896</v>
      </c>
      <c r="AD295" s="28">
        <f t="shared" ca="1" si="176"/>
        <v>0.21154548654512439</v>
      </c>
      <c r="AE295" s="28">
        <f ca="1">IF(Riskregister!$E$8="",0,COUNTIF(BI$4:BI$53,"&lt;"&amp;AC295)*IF(AD295&lt;0.5,Riskregister!$K$8+(Riskregister!$L$8-Riskregister!$K$8)*SQRT(AD295/2),Riskregister!$L$8-(Riskregister!$L$8-Riskregister!$K$8)*SQRT((1-AD295)/2)))</f>
        <v>0</v>
      </c>
      <c r="AF295" s="28">
        <f t="shared" ca="1" si="177"/>
        <v>0.84460539454876593</v>
      </c>
      <c r="AG295" s="28">
        <f t="shared" ca="1" si="177"/>
        <v>0.19124600007654713</v>
      </c>
      <c r="AH295" s="28">
        <f>IF(Riskregister!$E$9="",0,COUNTIF(BJ$4:BJ$53,"&lt;"&amp;AF295)*IF(AG295&lt;0.5,Riskregister!$K$9+(Riskregister!$L$9-Riskregister!$K$9)*SQRT(AG295/2),Riskregister!$L$9-(Riskregister!$L$9-Riskregister!$K$9)*SQRT((1-AG295)/2)))</f>
        <v>0</v>
      </c>
      <c r="AI295" s="28">
        <f t="shared" ca="1" si="178"/>
        <v>0.30491575205361021</v>
      </c>
      <c r="AJ295" s="28">
        <f t="shared" ca="1" si="178"/>
        <v>0.62589093048719735</v>
      </c>
      <c r="AK295" s="28">
        <f>IF(Riskregister!$E$10="",0,COUNTIF(BK$4:BK$53,"&lt;"&amp;AI295)*IF(AJ295&lt;0.5,Riskregister!$K$10+(Riskregister!$L$10-Riskregister!$K$10)*SQRT(AJ295/2),Riskregister!$L$10-(Riskregister!$L$10-Riskregister!$K$10)*SQRT((1-AJ295)/2)))</f>
        <v>0</v>
      </c>
      <c r="AL295" s="28">
        <f t="shared" ca="1" si="179"/>
        <v>0.43987048627708258</v>
      </c>
      <c r="AM295" s="28">
        <f t="shared" ca="1" si="179"/>
        <v>0.97850894728318794</v>
      </c>
      <c r="AN295" s="28">
        <f>IF(Riskregister!$E$11="",0,COUNTIF(BL$4:BL$53,"&lt;"&amp;AL295)*IF(AM295&lt;0.5,Riskregister!$K$11+(Riskregister!$L$11-Riskregister!$K$11)*SQRT(AM295/2),Riskregister!$L$11-(Riskregister!$L$11-Riskregister!$K$11)*SQRT((1-AM295)/2)))</f>
        <v>0</v>
      </c>
      <c r="AO295" s="28">
        <f t="shared" ca="1" si="180"/>
        <v>0.8903646219490694</v>
      </c>
      <c r="AP295" s="28">
        <f t="shared" ca="1" si="180"/>
        <v>0.91644488197716845</v>
      </c>
      <c r="AQ295" s="28">
        <f>IF(Riskregister!$E$12="",0,COUNTIF(BM$4:BM$53,"&lt;"&amp;AO295)*IF(AP295&lt;0.5,Riskregister!$K$12+(Riskregister!$L$12-Riskregister!$K$12)*SQRT(AP295/2),Riskregister!$L$12-(Riskregister!$L$12-Riskregister!$K$12)*SQRT((1-AP295)/2)))</f>
        <v>0</v>
      </c>
      <c r="AR295" s="28">
        <f t="shared" ca="1" si="181"/>
        <v>0.44069915748511268</v>
      </c>
      <c r="AS295" s="28">
        <f t="shared" ca="1" si="181"/>
        <v>0.19494911678595073</v>
      </c>
      <c r="AT295" s="28">
        <f>IF(Riskregister!$E$13="",0,COUNTIF(BN$4:BN$53,"&lt;"&amp;AR295)*IF(AS295&lt;0.5,Riskregister!$K$13+(Riskregister!$L$13-Riskregister!$K$13)*SQRT(AS295/2),Riskregister!$L$13-(Riskregister!$L$13-Riskregister!$K$13)*SQRT((1-AS295)/2)))</f>
        <v>0</v>
      </c>
      <c r="AU295" s="28">
        <f t="shared" ca="1" si="182"/>
        <v>5.5651045209775929E-2</v>
      </c>
      <c r="AV295" s="28">
        <f t="shared" ca="1" si="182"/>
        <v>0.23097948186311856</v>
      </c>
      <c r="AW295" s="28">
        <f>IF(Riskregister!$E$14="",0,COUNTIF(BO$4:BO$53,"&lt;"&amp;AU295)*IF(AV295&lt;0.5,Riskregister!$K$14+(Riskregister!$L$14-Riskregister!$K$14)*SQRT(AV295/2),Riskregister!$L$14-(Riskregister!$L$14-Riskregister!$K$14)*SQRT((1-AV295)/2)))</f>
        <v>0</v>
      </c>
      <c r="AX295" s="28">
        <f t="shared" ca="1" si="183"/>
        <v>0.80948883287587658</v>
      </c>
      <c r="AY295" s="28">
        <f t="shared" ca="1" si="183"/>
        <v>0.28862372027576733</v>
      </c>
      <c r="AZ295" s="28">
        <f>IF(Riskregister!$E$15="",0,COUNTIF(BP$4:BP$53,"&lt;"&amp;AX295)*IF(AY295&lt;0.5,Riskregister!$K$15+(Riskregister!$L$15-Riskregister!$K$15)*SQRT(AY295/2),Riskregister!$L$15-(Riskregister!$L$15-Riskregister!$K$15)*SQRT((1-AY295)/2)))</f>
        <v>0</v>
      </c>
      <c r="BA295" s="28">
        <f t="shared" ca="1" si="184"/>
        <v>0.49128948385791205</v>
      </c>
      <c r="BB295" s="28">
        <f t="shared" ca="1" si="184"/>
        <v>0.5948731859528642</v>
      </c>
      <c r="BC295" s="28">
        <f>IF(Riskregister!$E$16="",0,COUNTIF(BQ$4:BQ$53,"&lt;"&amp;BA295)*IF(BB295&lt;0.5,Riskregister!$K$16+(Riskregister!$L$16-Riskregister!$K$16)*SQRT(BB295/2),Riskregister!$L$16-(Riskregister!$L$16-Riskregister!$K$16)*SQRT((1-BB295)/2)))</f>
        <v>0</v>
      </c>
      <c r="BD295" s="28">
        <f t="shared" ca="1" si="160"/>
        <v>0</v>
      </c>
    </row>
    <row r="296" spans="20:56" x14ac:dyDescent="0.35">
      <c r="T296" s="28">
        <f t="shared" ca="1" si="173"/>
        <v>0.6175124518020273</v>
      </c>
      <c r="U296" s="28">
        <f t="shared" ca="1" si="173"/>
        <v>0.51707478996441392</v>
      </c>
      <c r="V296" s="28">
        <f ca="1">IF(Riskregister!$E$5="",0,COUNTIF(BF$4:BF$53,"&lt;"&amp;T296)*IF(U296&lt;0.5,Riskregister!$K$5+(Riskregister!$L$5-Riskregister!$K$5)*SQRT(U296/2),Riskregister!$L$5-(Riskregister!$L$5-Riskregister!$K$5)*SQRT((1-U296)/2)))</f>
        <v>0</v>
      </c>
      <c r="W296" s="28">
        <f t="shared" ca="1" si="174"/>
        <v>0.17803483106579898</v>
      </c>
      <c r="X296" s="28">
        <f t="shared" ca="1" si="174"/>
        <v>0.72420004414722916</v>
      </c>
      <c r="Y296" s="28">
        <f ca="1">IF(Riskregister!$E$6="",0,COUNTIF(BG$4:BG$53,"&lt;"&amp;W296)*IF(X296&lt;0.5,Riskregister!$K$6+(Riskregister!$L$6-Riskregister!$K$6)*SQRT(X296/2),Riskregister!$L$6-(Riskregister!$L$6-Riskregister!$K$6)*SQRT((1-X296)/2)))</f>
        <v>0</v>
      </c>
      <c r="Z296" s="28">
        <f t="shared" ca="1" si="175"/>
        <v>0.83267922970249986</v>
      </c>
      <c r="AA296" s="28">
        <f t="shared" ca="1" si="175"/>
        <v>0.90950991876796328</v>
      </c>
      <c r="AB296" s="28">
        <f ca="1">IF(Riskregister!$E$7="",0,COUNTIF(BH$4:BH$53,"&lt;"&amp;Z296)*IF(AA296&lt;0.5,Riskregister!$K$7+(Riskregister!$L$7-Riskregister!$K$7)*SQRT(AA296/2),Riskregister!$L$7-(Riskregister!$L$7-Riskregister!$K$7)*SQRT((1-AA296)/2)))</f>
        <v>325551.9142256683</v>
      </c>
      <c r="AC296" s="28">
        <f t="shared" ca="1" si="176"/>
        <v>0.81550086147617129</v>
      </c>
      <c r="AD296" s="28">
        <f t="shared" ca="1" si="176"/>
        <v>0.66104593452318483</v>
      </c>
      <c r="AE296" s="28">
        <f ca="1">IF(Riskregister!$E$8="",0,COUNTIF(BI$4:BI$53,"&lt;"&amp;AC296)*IF(AD296&lt;0.5,Riskregister!$K$8+(Riskregister!$L$8-Riskregister!$K$8)*SQRT(AD296/2),Riskregister!$L$8-(Riskregister!$L$8-Riskregister!$K$8)*SQRT((1-AD296)/2)))</f>
        <v>0</v>
      </c>
      <c r="AF296" s="28">
        <f t="shared" ca="1" si="177"/>
        <v>0.30400873293676123</v>
      </c>
      <c r="AG296" s="28">
        <f t="shared" ca="1" si="177"/>
        <v>0.39764912781219242</v>
      </c>
      <c r="AH296" s="28">
        <f>IF(Riskregister!$E$9="",0,COUNTIF(BJ$4:BJ$53,"&lt;"&amp;AF296)*IF(AG296&lt;0.5,Riskregister!$K$9+(Riskregister!$L$9-Riskregister!$K$9)*SQRT(AG296/2),Riskregister!$L$9-(Riskregister!$L$9-Riskregister!$K$9)*SQRT((1-AG296)/2)))</f>
        <v>0</v>
      </c>
      <c r="AI296" s="28">
        <f t="shared" ca="1" si="178"/>
        <v>0.20550655992469347</v>
      </c>
      <c r="AJ296" s="28">
        <f t="shared" ca="1" si="178"/>
        <v>0.36950431749693391</v>
      </c>
      <c r="AK296" s="28">
        <f>IF(Riskregister!$E$10="",0,COUNTIF(BK$4:BK$53,"&lt;"&amp;AI296)*IF(AJ296&lt;0.5,Riskregister!$K$10+(Riskregister!$L$10-Riskregister!$K$10)*SQRT(AJ296/2),Riskregister!$L$10-(Riskregister!$L$10-Riskregister!$K$10)*SQRT((1-AJ296)/2)))</f>
        <v>0</v>
      </c>
      <c r="AL296" s="28">
        <f t="shared" ca="1" si="179"/>
        <v>0.88177293618148211</v>
      </c>
      <c r="AM296" s="28">
        <f t="shared" ca="1" si="179"/>
        <v>0.79712551190647207</v>
      </c>
      <c r="AN296" s="28">
        <f>IF(Riskregister!$E$11="",0,COUNTIF(BL$4:BL$53,"&lt;"&amp;AL296)*IF(AM296&lt;0.5,Riskregister!$K$11+(Riskregister!$L$11-Riskregister!$K$11)*SQRT(AM296/2),Riskregister!$L$11-(Riskregister!$L$11-Riskregister!$K$11)*SQRT((1-AM296)/2)))</f>
        <v>0</v>
      </c>
      <c r="AO296" s="28">
        <f t="shared" ca="1" si="180"/>
        <v>0.79737960632355065</v>
      </c>
      <c r="AP296" s="28">
        <f t="shared" ca="1" si="180"/>
        <v>0.92976721999296907</v>
      </c>
      <c r="AQ296" s="28">
        <f>IF(Riskregister!$E$12="",0,COUNTIF(BM$4:BM$53,"&lt;"&amp;AO296)*IF(AP296&lt;0.5,Riskregister!$K$12+(Riskregister!$L$12-Riskregister!$K$12)*SQRT(AP296/2),Riskregister!$L$12-(Riskregister!$L$12-Riskregister!$K$12)*SQRT((1-AP296)/2)))</f>
        <v>0</v>
      </c>
      <c r="AR296" s="28">
        <f t="shared" ca="1" si="181"/>
        <v>0.75104654548103855</v>
      </c>
      <c r="AS296" s="28">
        <f t="shared" ca="1" si="181"/>
        <v>5.7794862186604901E-2</v>
      </c>
      <c r="AT296" s="28">
        <f>IF(Riskregister!$E$13="",0,COUNTIF(BN$4:BN$53,"&lt;"&amp;AR296)*IF(AS296&lt;0.5,Riskregister!$K$13+(Riskregister!$L$13-Riskregister!$K$13)*SQRT(AS296/2),Riskregister!$L$13-(Riskregister!$L$13-Riskregister!$K$13)*SQRT((1-AS296)/2)))</f>
        <v>0</v>
      </c>
      <c r="AU296" s="28">
        <f t="shared" ca="1" si="182"/>
        <v>0.97604011132442592</v>
      </c>
      <c r="AV296" s="28">
        <f t="shared" ca="1" si="182"/>
        <v>0.93900412717169301</v>
      </c>
      <c r="AW296" s="28">
        <f>IF(Riskregister!$E$14="",0,COUNTIF(BO$4:BO$53,"&lt;"&amp;AU296)*IF(AV296&lt;0.5,Riskregister!$K$14+(Riskregister!$L$14-Riskregister!$K$14)*SQRT(AV296/2),Riskregister!$L$14-(Riskregister!$L$14-Riskregister!$K$14)*SQRT((1-AV296)/2)))</f>
        <v>0</v>
      </c>
      <c r="AX296" s="28">
        <f t="shared" ca="1" si="183"/>
        <v>0.39012114653933316</v>
      </c>
      <c r="AY296" s="28">
        <f t="shared" ca="1" si="183"/>
        <v>0.73816839968166381</v>
      </c>
      <c r="AZ296" s="28">
        <f>IF(Riskregister!$E$15="",0,COUNTIF(BP$4:BP$53,"&lt;"&amp;AX296)*IF(AY296&lt;0.5,Riskregister!$K$15+(Riskregister!$L$15-Riskregister!$K$15)*SQRT(AY296/2),Riskregister!$L$15-(Riskregister!$L$15-Riskregister!$K$15)*SQRT((1-AY296)/2)))</f>
        <v>0</v>
      </c>
      <c r="BA296" s="28">
        <f t="shared" ca="1" si="184"/>
        <v>0.94082373305919076</v>
      </c>
      <c r="BB296" s="28">
        <f t="shared" ca="1" si="184"/>
        <v>0.80903619646299663</v>
      </c>
      <c r="BC296" s="28">
        <f>IF(Riskregister!$E$16="",0,COUNTIF(BQ$4:BQ$53,"&lt;"&amp;BA296)*IF(BB296&lt;0.5,Riskregister!$K$16+(Riskregister!$L$16-Riskregister!$K$16)*SQRT(BB296/2),Riskregister!$L$16-(Riskregister!$L$16-Riskregister!$K$16)*SQRT((1-BB296)/2)))</f>
        <v>0</v>
      </c>
      <c r="BD296" s="28">
        <f t="shared" ca="1" si="160"/>
        <v>325551.9142256683</v>
      </c>
    </row>
    <row r="297" spans="20:56" x14ac:dyDescent="0.35">
      <c r="T297" s="28">
        <f t="shared" ca="1" si="173"/>
        <v>0.35723702629739962</v>
      </c>
      <c r="U297" s="28">
        <f t="shared" ca="1" si="173"/>
        <v>0.88642467567241956</v>
      </c>
      <c r="V297" s="28">
        <f ca="1">IF(Riskregister!$E$5="",0,COUNTIF(BF$4:BF$53,"&lt;"&amp;T297)*IF(U297&lt;0.5,Riskregister!$K$5+(Riskregister!$L$5-Riskregister!$K$5)*SQRT(U297/2),Riskregister!$L$5-(Riskregister!$L$5-Riskregister!$K$5)*SQRT((1-U297)/2)))</f>
        <v>0</v>
      </c>
      <c r="W297" s="28">
        <f t="shared" ca="1" si="174"/>
        <v>0.86944220693784813</v>
      </c>
      <c r="X297" s="28">
        <f t="shared" ca="1" si="174"/>
        <v>0.69467040323809193</v>
      </c>
      <c r="Y297" s="28">
        <f ca="1">IF(Riskregister!$E$6="",0,COUNTIF(BG$4:BG$53,"&lt;"&amp;W297)*IF(X297&lt;0.5,Riskregister!$K$6+(Riskregister!$L$6-Riskregister!$K$6)*SQRT(X297/2),Riskregister!$L$6-(Riskregister!$L$6-Riskregister!$K$6)*SQRT((1-X297)/2)))</f>
        <v>1296697.8268522904</v>
      </c>
      <c r="Z297" s="28">
        <f t="shared" ca="1" si="175"/>
        <v>0.30023069712067496</v>
      </c>
      <c r="AA297" s="28">
        <f t="shared" ca="1" si="175"/>
        <v>0.4129385526552275</v>
      </c>
      <c r="AB297" s="28">
        <f ca="1">IF(Riskregister!$E$7="",0,COUNTIF(BH$4:BH$53,"&lt;"&amp;Z297)*IF(AA297&lt;0.5,Riskregister!$K$7+(Riskregister!$L$7-Riskregister!$K$7)*SQRT(AA297/2),Riskregister!$L$7-(Riskregister!$L$7-Riskregister!$K$7)*SQRT((1-AA297)/2)))</f>
        <v>0</v>
      </c>
      <c r="AC297" s="28">
        <f t="shared" ca="1" si="176"/>
        <v>0.84903179754231428</v>
      </c>
      <c r="AD297" s="28">
        <f t="shared" ca="1" si="176"/>
        <v>0.55234543670784297</v>
      </c>
      <c r="AE297" s="28">
        <f ca="1">IF(Riskregister!$E$8="",0,COUNTIF(BI$4:BI$53,"&lt;"&amp;AC297)*IF(AD297&lt;0.5,Riskregister!$K$8+(Riskregister!$L$8-Riskregister!$K$8)*SQRT(AD297/2),Riskregister!$L$8-(Riskregister!$L$8-Riskregister!$K$8)*SQRT((1-AD297)/2)))</f>
        <v>0</v>
      </c>
      <c r="AF297" s="28">
        <f t="shared" ca="1" si="177"/>
        <v>0.11266884117304687</v>
      </c>
      <c r="AG297" s="28">
        <f t="shared" ca="1" si="177"/>
        <v>0.84956054675218684</v>
      </c>
      <c r="AH297" s="28">
        <f>IF(Riskregister!$E$9="",0,COUNTIF(BJ$4:BJ$53,"&lt;"&amp;AF297)*IF(AG297&lt;0.5,Riskregister!$K$9+(Riskregister!$L$9-Riskregister!$K$9)*SQRT(AG297/2),Riskregister!$L$9-(Riskregister!$L$9-Riskregister!$K$9)*SQRT((1-AG297)/2)))</f>
        <v>0</v>
      </c>
      <c r="AI297" s="28">
        <f t="shared" ca="1" si="178"/>
        <v>0.84813119691203842</v>
      </c>
      <c r="AJ297" s="28">
        <f t="shared" ca="1" si="178"/>
        <v>0.25568706526636331</v>
      </c>
      <c r="AK297" s="28">
        <f>IF(Riskregister!$E$10="",0,COUNTIF(BK$4:BK$53,"&lt;"&amp;AI297)*IF(AJ297&lt;0.5,Riskregister!$K$10+(Riskregister!$L$10-Riskregister!$K$10)*SQRT(AJ297/2),Riskregister!$L$10-(Riskregister!$L$10-Riskregister!$K$10)*SQRT((1-AJ297)/2)))</f>
        <v>0</v>
      </c>
      <c r="AL297" s="28">
        <f t="shared" ca="1" si="179"/>
        <v>0.88730885842932938</v>
      </c>
      <c r="AM297" s="28">
        <f t="shared" ca="1" si="179"/>
        <v>1.3936839835527071E-2</v>
      </c>
      <c r="AN297" s="28">
        <f>IF(Riskregister!$E$11="",0,COUNTIF(BL$4:BL$53,"&lt;"&amp;AL297)*IF(AM297&lt;0.5,Riskregister!$K$11+(Riskregister!$L$11-Riskregister!$K$11)*SQRT(AM297/2),Riskregister!$L$11-(Riskregister!$L$11-Riskregister!$K$11)*SQRT((1-AM297)/2)))</f>
        <v>0</v>
      </c>
      <c r="AO297" s="28">
        <f t="shared" ca="1" si="180"/>
        <v>0.48766943174214017</v>
      </c>
      <c r="AP297" s="28">
        <f t="shared" ca="1" si="180"/>
        <v>0.19103925656875131</v>
      </c>
      <c r="AQ297" s="28">
        <f>IF(Riskregister!$E$12="",0,COUNTIF(BM$4:BM$53,"&lt;"&amp;AO297)*IF(AP297&lt;0.5,Riskregister!$K$12+(Riskregister!$L$12-Riskregister!$K$12)*SQRT(AP297/2),Riskregister!$L$12-(Riskregister!$L$12-Riskregister!$K$12)*SQRT((1-AP297)/2)))</f>
        <v>0</v>
      </c>
      <c r="AR297" s="28">
        <f t="shared" ca="1" si="181"/>
        <v>0.74958276765850362</v>
      </c>
      <c r="AS297" s="28">
        <f t="shared" ca="1" si="181"/>
        <v>0.63578589071668168</v>
      </c>
      <c r="AT297" s="28">
        <f>IF(Riskregister!$E$13="",0,COUNTIF(BN$4:BN$53,"&lt;"&amp;AR297)*IF(AS297&lt;0.5,Riskregister!$K$13+(Riskregister!$L$13-Riskregister!$K$13)*SQRT(AS297/2),Riskregister!$L$13-(Riskregister!$L$13-Riskregister!$K$13)*SQRT((1-AS297)/2)))</f>
        <v>0</v>
      </c>
      <c r="AU297" s="28">
        <f t="shared" ca="1" si="182"/>
        <v>0.59061274902640404</v>
      </c>
      <c r="AV297" s="28">
        <f t="shared" ca="1" si="182"/>
        <v>0.62802373805538725</v>
      </c>
      <c r="AW297" s="28">
        <f>IF(Riskregister!$E$14="",0,COUNTIF(BO$4:BO$53,"&lt;"&amp;AU297)*IF(AV297&lt;0.5,Riskregister!$K$14+(Riskregister!$L$14-Riskregister!$K$14)*SQRT(AV297/2),Riskregister!$L$14-(Riskregister!$L$14-Riskregister!$K$14)*SQRT((1-AV297)/2)))</f>
        <v>0</v>
      </c>
      <c r="AX297" s="28">
        <f t="shared" ca="1" si="183"/>
        <v>0.97429883981286847</v>
      </c>
      <c r="AY297" s="28">
        <f t="shared" ca="1" si="183"/>
        <v>4.417595735694102E-2</v>
      </c>
      <c r="AZ297" s="28">
        <f>IF(Riskregister!$E$15="",0,COUNTIF(BP$4:BP$53,"&lt;"&amp;AX297)*IF(AY297&lt;0.5,Riskregister!$K$15+(Riskregister!$L$15-Riskregister!$K$15)*SQRT(AY297/2),Riskregister!$L$15-(Riskregister!$L$15-Riskregister!$K$15)*SQRT((1-AY297)/2)))</f>
        <v>0</v>
      </c>
      <c r="BA297" s="28">
        <f t="shared" ca="1" si="184"/>
        <v>2.7907572007188075E-2</v>
      </c>
      <c r="BB297" s="28">
        <f t="shared" ca="1" si="184"/>
        <v>0.48010687286194698</v>
      </c>
      <c r="BC297" s="28">
        <f>IF(Riskregister!$E$16="",0,COUNTIF(BQ$4:BQ$53,"&lt;"&amp;BA297)*IF(BB297&lt;0.5,Riskregister!$K$16+(Riskregister!$L$16-Riskregister!$K$16)*SQRT(BB297/2),Riskregister!$L$16-(Riskregister!$L$16-Riskregister!$K$16)*SQRT((1-BB297)/2)))</f>
        <v>0</v>
      </c>
      <c r="BD297" s="28">
        <f t="shared" ca="1" si="160"/>
        <v>1296697.8268522904</v>
      </c>
    </row>
    <row r="298" spans="20:56" x14ac:dyDescent="0.35">
      <c r="T298" s="28">
        <f t="shared" ca="1" si="173"/>
        <v>0.34945181584064555</v>
      </c>
      <c r="U298" s="28">
        <f t="shared" ca="1" si="173"/>
        <v>0.81239249271640523</v>
      </c>
      <c r="V298" s="28">
        <f ca="1">IF(Riskregister!$E$5="",0,COUNTIF(BF$4:BF$53,"&lt;"&amp;T298)*IF(U298&lt;0.5,Riskregister!$K$5+(Riskregister!$L$5-Riskregister!$K$5)*SQRT(U298/2),Riskregister!$L$5-(Riskregister!$L$5-Riskregister!$K$5)*SQRT((1-U298)/2)))</f>
        <v>0</v>
      </c>
      <c r="W298" s="28">
        <f t="shared" ca="1" si="174"/>
        <v>0.12736207828321422</v>
      </c>
      <c r="X298" s="28">
        <f t="shared" ca="1" si="174"/>
        <v>6.3198805080028397E-2</v>
      </c>
      <c r="Y298" s="28">
        <f ca="1">IF(Riskregister!$E$6="",0,COUNTIF(BG$4:BG$53,"&lt;"&amp;W298)*IF(X298&lt;0.5,Riskregister!$K$6+(Riskregister!$L$6-Riskregister!$K$6)*SQRT(X298/2),Riskregister!$L$6-(Riskregister!$L$6-Riskregister!$K$6)*SQRT((1-X298)/2)))</f>
        <v>0</v>
      </c>
      <c r="Z298" s="28">
        <f t="shared" ca="1" si="175"/>
        <v>0.15526488077764899</v>
      </c>
      <c r="AA298" s="28">
        <f t="shared" ca="1" si="175"/>
        <v>9.3141191632631903E-2</v>
      </c>
      <c r="AB298" s="28">
        <f ca="1">IF(Riskregister!$E$7="",0,COUNTIF(BH$4:BH$53,"&lt;"&amp;Z298)*IF(AA298&lt;0.5,Riskregister!$K$7+(Riskregister!$L$7-Riskregister!$K$7)*SQRT(AA298/2),Riskregister!$L$7-(Riskregister!$L$7-Riskregister!$K$7)*SQRT((1-AA298)/2)))</f>
        <v>0</v>
      </c>
      <c r="AC298" s="28">
        <f t="shared" ca="1" si="176"/>
        <v>0.66363631931315736</v>
      </c>
      <c r="AD298" s="28">
        <f t="shared" ca="1" si="176"/>
        <v>0.86692247243973519</v>
      </c>
      <c r="AE298" s="28">
        <f ca="1">IF(Riskregister!$E$8="",0,COUNTIF(BI$4:BI$53,"&lt;"&amp;AC298)*IF(AD298&lt;0.5,Riskregister!$K$8+(Riskregister!$L$8-Riskregister!$K$8)*SQRT(AD298/2),Riskregister!$L$8-(Riskregister!$L$8-Riskregister!$K$8)*SQRT((1-AD298)/2)))</f>
        <v>0</v>
      </c>
      <c r="AF298" s="28">
        <f t="shared" ca="1" si="177"/>
        <v>0.46124042496917661</v>
      </c>
      <c r="AG298" s="28">
        <f t="shared" ca="1" si="177"/>
        <v>0.64440989445673336</v>
      </c>
      <c r="AH298" s="28">
        <f>IF(Riskregister!$E$9="",0,COUNTIF(BJ$4:BJ$53,"&lt;"&amp;AF298)*IF(AG298&lt;0.5,Riskregister!$K$9+(Riskregister!$L$9-Riskregister!$K$9)*SQRT(AG298/2),Riskregister!$L$9-(Riskregister!$L$9-Riskregister!$K$9)*SQRT((1-AG298)/2)))</f>
        <v>0</v>
      </c>
      <c r="AI298" s="28">
        <f t="shared" ca="1" si="178"/>
        <v>0.25057739152803482</v>
      </c>
      <c r="AJ298" s="28">
        <f t="shared" ca="1" si="178"/>
        <v>0.80949443696891477</v>
      </c>
      <c r="AK298" s="28">
        <f>IF(Riskregister!$E$10="",0,COUNTIF(BK$4:BK$53,"&lt;"&amp;AI298)*IF(AJ298&lt;0.5,Riskregister!$K$10+(Riskregister!$L$10-Riskregister!$K$10)*SQRT(AJ298/2),Riskregister!$L$10-(Riskregister!$L$10-Riskregister!$K$10)*SQRT((1-AJ298)/2)))</f>
        <v>0</v>
      </c>
      <c r="AL298" s="28">
        <f t="shared" ca="1" si="179"/>
        <v>0.50127154965479914</v>
      </c>
      <c r="AM298" s="28">
        <f t="shared" ca="1" si="179"/>
        <v>0.70440202069078273</v>
      </c>
      <c r="AN298" s="28">
        <f>IF(Riskregister!$E$11="",0,COUNTIF(BL$4:BL$53,"&lt;"&amp;AL298)*IF(AM298&lt;0.5,Riskregister!$K$11+(Riskregister!$L$11-Riskregister!$K$11)*SQRT(AM298/2),Riskregister!$L$11-(Riskregister!$L$11-Riskregister!$K$11)*SQRT((1-AM298)/2)))</f>
        <v>0</v>
      </c>
      <c r="AO298" s="28">
        <f t="shared" ca="1" si="180"/>
        <v>0.77274044068961578</v>
      </c>
      <c r="AP298" s="28">
        <f t="shared" ca="1" si="180"/>
        <v>0.1575935901041835</v>
      </c>
      <c r="AQ298" s="28">
        <f>IF(Riskregister!$E$12="",0,COUNTIF(BM$4:BM$53,"&lt;"&amp;AO298)*IF(AP298&lt;0.5,Riskregister!$K$12+(Riskregister!$L$12-Riskregister!$K$12)*SQRT(AP298/2),Riskregister!$L$12-(Riskregister!$L$12-Riskregister!$K$12)*SQRT((1-AP298)/2)))</f>
        <v>0</v>
      </c>
      <c r="AR298" s="28">
        <f t="shared" ca="1" si="181"/>
        <v>0.54375830175957041</v>
      </c>
      <c r="AS298" s="28">
        <f t="shared" ca="1" si="181"/>
        <v>0.2465212480622595</v>
      </c>
      <c r="AT298" s="28">
        <f>IF(Riskregister!$E$13="",0,COUNTIF(BN$4:BN$53,"&lt;"&amp;AR298)*IF(AS298&lt;0.5,Riskregister!$K$13+(Riskregister!$L$13-Riskregister!$K$13)*SQRT(AS298/2),Riskregister!$L$13-(Riskregister!$L$13-Riskregister!$K$13)*SQRT((1-AS298)/2)))</f>
        <v>0</v>
      </c>
      <c r="AU298" s="28">
        <f t="shared" ca="1" si="182"/>
        <v>5.4926354404649436E-2</v>
      </c>
      <c r="AV298" s="28">
        <f t="shared" ca="1" si="182"/>
        <v>0.87831105358924366</v>
      </c>
      <c r="AW298" s="28">
        <f>IF(Riskregister!$E$14="",0,COUNTIF(BO$4:BO$53,"&lt;"&amp;AU298)*IF(AV298&lt;0.5,Riskregister!$K$14+(Riskregister!$L$14-Riskregister!$K$14)*SQRT(AV298/2),Riskregister!$L$14-(Riskregister!$L$14-Riskregister!$K$14)*SQRT((1-AV298)/2)))</f>
        <v>0</v>
      </c>
      <c r="AX298" s="28">
        <f t="shared" ca="1" si="183"/>
        <v>0.27809852454825723</v>
      </c>
      <c r="AY298" s="28">
        <f t="shared" ca="1" si="183"/>
        <v>2.2967897021498596E-2</v>
      </c>
      <c r="AZ298" s="28">
        <f>IF(Riskregister!$E$15="",0,COUNTIF(BP$4:BP$53,"&lt;"&amp;AX298)*IF(AY298&lt;0.5,Riskregister!$K$15+(Riskregister!$L$15-Riskregister!$K$15)*SQRT(AY298/2),Riskregister!$L$15-(Riskregister!$L$15-Riskregister!$K$15)*SQRT((1-AY298)/2)))</f>
        <v>0</v>
      </c>
      <c r="BA298" s="28">
        <f t="shared" ca="1" si="184"/>
        <v>4.3505411233367819E-2</v>
      </c>
      <c r="BB298" s="28">
        <f t="shared" ca="1" si="184"/>
        <v>0.29533579599882442</v>
      </c>
      <c r="BC298" s="28">
        <f>IF(Riskregister!$E$16="",0,COUNTIF(BQ$4:BQ$53,"&lt;"&amp;BA298)*IF(BB298&lt;0.5,Riskregister!$K$16+(Riskregister!$L$16-Riskregister!$K$16)*SQRT(BB298/2),Riskregister!$L$16-(Riskregister!$L$16-Riskregister!$K$16)*SQRT((1-BB298)/2)))</f>
        <v>0</v>
      </c>
      <c r="BD298" s="28">
        <f t="shared" ca="1" si="160"/>
        <v>0</v>
      </c>
    </row>
    <row r="299" spans="20:56" x14ac:dyDescent="0.35">
      <c r="T299" s="28">
        <f t="shared" ca="1" si="173"/>
        <v>0.21595108957323239</v>
      </c>
      <c r="U299" s="28">
        <f t="shared" ca="1" si="173"/>
        <v>0.96532350531601097</v>
      </c>
      <c r="V299" s="28">
        <f ca="1">IF(Riskregister!$E$5="",0,COUNTIF(BF$4:BF$53,"&lt;"&amp;T299)*IF(U299&lt;0.5,Riskregister!$K$5+(Riskregister!$L$5-Riskregister!$K$5)*SQRT(U299/2),Riskregister!$L$5-(Riskregister!$L$5-Riskregister!$K$5)*SQRT((1-U299)/2)))</f>
        <v>0</v>
      </c>
      <c r="W299" s="28">
        <f t="shared" ca="1" si="174"/>
        <v>0.31974229920929642</v>
      </c>
      <c r="X299" s="28">
        <f t="shared" ca="1" si="174"/>
        <v>0.91940602282125206</v>
      </c>
      <c r="Y299" s="28">
        <f ca="1">IF(Riskregister!$E$6="",0,COUNTIF(BG$4:BG$53,"&lt;"&amp;W299)*IF(X299&lt;0.5,Riskregister!$K$6+(Riskregister!$L$6-Riskregister!$K$6)*SQRT(X299/2),Riskregister!$L$6-(Riskregister!$L$6-Riskregister!$K$6)*SQRT((1-X299)/2)))</f>
        <v>0</v>
      </c>
      <c r="Z299" s="28">
        <f t="shared" ca="1" si="175"/>
        <v>0.2246973947366846</v>
      </c>
      <c r="AA299" s="28">
        <f t="shared" ca="1" si="175"/>
        <v>0.18046113862277546</v>
      </c>
      <c r="AB299" s="28">
        <f ca="1">IF(Riskregister!$E$7="",0,COUNTIF(BH$4:BH$53,"&lt;"&amp;Z299)*IF(AA299&lt;0.5,Riskregister!$K$7+(Riskregister!$L$7-Riskregister!$K$7)*SQRT(AA299/2),Riskregister!$L$7-(Riskregister!$L$7-Riskregister!$K$7)*SQRT((1-AA299)/2)))</f>
        <v>0</v>
      </c>
      <c r="AC299" s="28">
        <f t="shared" ca="1" si="176"/>
        <v>0.70561676246554883</v>
      </c>
      <c r="AD299" s="28">
        <f t="shared" ca="1" si="176"/>
        <v>1.6201190799385312E-3</v>
      </c>
      <c r="AE299" s="28">
        <f ca="1">IF(Riskregister!$E$8="",0,COUNTIF(BI$4:BI$53,"&lt;"&amp;AC299)*IF(AD299&lt;0.5,Riskregister!$K$8+(Riskregister!$L$8-Riskregister!$K$8)*SQRT(AD299/2),Riskregister!$L$8-(Riskregister!$L$8-Riskregister!$K$8)*SQRT((1-AD299)/2)))</f>
        <v>0</v>
      </c>
      <c r="AF299" s="28">
        <f t="shared" ca="1" si="177"/>
        <v>0.22520337416600567</v>
      </c>
      <c r="AG299" s="28">
        <f t="shared" ca="1" si="177"/>
        <v>0.165524614589455</v>
      </c>
      <c r="AH299" s="28">
        <f>IF(Riskregister!$E$9="",0,COUNTIF(BJ$4:BJ$53,"&lt;"&amp;AF299)*IF(AG299&lt;0.5,Riskregister!$K$9+(Riskregister!$L$9-Riskregister!$K$9)*SQRT(AG299/2),Riskregister!$L$9-(Riskregister!$L$9-Riskregister!$K$9)*SQRT((1-AG299)/2)))</f>
        <v>0</v>
      </c>
      <c r="AI299" s="28">
        <f t="shared" ca="1" si="178"/>
        <v>0.10552712423749855</v>
      </c>
      <c r="AJ299" s="28">
        <f t="shared" ca="1" si="178"/>
        <v>0.91842128330257722</v>
      </c>
      <c r="AK299" s="28">
        <f>IF(Riskregister!$E$10="",0,COUNTIF(BK$4:BK$53,"&lt;"&amp;AI299)*IF(AJ299&lt;0.5,Riskregister!$K$10+(Riskregister!$L$10-Riskregister!$K$10)*SQRT(AJ299/2),Riskregister!$L$10-(Riskregister!$L$10-Riskregister!$K$10)*SQRT((1-AJ299)/2)))</f>
        <v>0</v>
      </c>
      <c r="AL299" s="28">
        <f t="shared" ca="1" si="179"/>
        <v>0.70610182580854375</v>
      </c>
      <c r="AM299" s="28">
        <f t="shared" ca="1" si="179"/>
        <v>0.93765576069116641</v>
      </c>
      <c r="AN299" s="28">
        <f>IF(Riskregister!$E$11="",0,COUNTIF(BL$4:BL$53,"&lt;"&amp;AL299)*IF(AM299&lt;0.5,Riskregister!$K$11+(Riskregister!$L$11-Riskregister!$K$11)*SQRT(AM299/2),Riskregister!$L$11-(Riskregister!$L$11-Riskregister!$K$11)*SQRT((1-AM299)/2)))</f>
        <v>0</v>
      </c>
      <c r="AO299" s="28">
        <f t="shared" ca="1" si="180"/>
        <v>0.76780681775144322</v>
      </c>
      <c r="AP299" s="28">
        <f t="shared" ca="1" si="180"/>
        <v>0.45646496893364008</v>
      </c>
      <c r="AQ299" s="28">
        <f>IF(Riskregister!$E$12="",0,COUNTIF(BM$4:BM$53,"&lt;"&amp;AO299)*IF(AP299&lt;0.5,Riskregister!$K$12+(Riskregister!$L$12-Riskregister!$K$12)*SQRT(AP299/2),Riskregister!$L$12-(Riskregister!$L$12-Riskregister!$K$12)*SQRT((1-AP299)/2)))</f>
        <v>0</v>
      </c>
      <c r="AR299" s="28">
        <f t="shared" ca="1" si="181"/>
        <v>0.39253759061899163</v>
      </c>
      <c r="AS299" s="28">
        <f t="shared" ca="1" si="181"/>
        <v>0.69342438016264463</v>
      </c>
      <c r="AT299" s="28">
        <f>IF(Riskregister!$E$13="",0,COUNTIF(BN$4:BN$53,"&lt;"&amp;AR299)*IF(AS299&lt;0.5,Riskregister!$K$13+(Riskregister!$L$13-Riskregister!$K$13)*SQRT(AS299/2),Riskregister!$L$13-(Riskregister!$L$13-Riskregister!$K$13)*SQRT((1-AS299)/2)))</f>
        <v>0</v>
      </c>
      <c r="AU299" s="28">
        <f t="shared" ca="1" si="182"/>
        <v>7.9689400397228827E-2</v>
      </c>
      <c r="AV299" s="28">
        <f t="shared" ca="1" si="182"/>
        <v>0.59643876274504259</v>
      </c>
      <c r="AW299" s="28">
        <f>IF(Riskregister!$E$14="",0,COUNTIF(BO$4:BO$53,"&lt;"&amp;AU299)*IF(AV299&lt;0.5,Riskregister!$K$14+(Riskregister!$L$14-Riskregister!$K$14)*SQRT(AV299/2),Riskregister!$L$14-(Riskregister!$L$14-Riskregister!$K$14)*SQRT((1-AV299)/2)))</f>
        <v>0</v>
      </c>
      <c r="AX299" s="28">
        <f t="shared" ca="1" si="183"/>
        <v>0.57819543862125033</v>
      </c>
      <c r="AY299" s="28">
        <f t="shared" ca="1" si="183"/>
        <v>0.80828484313631865</v>
      </c>
      <c r="AZ299" s="28">
        <f>IF(Riskregister!$E$15="",0,COUNTIF(BP$4:BP$53,"&lt;"&amp;AX299)*IF(AY299&lt;0.5,Riskregister!$K$15+(Riskregister!$L$15-Riskregister!$K$15)*SQRT(AY299/2),Riskregister!$L$15-(Riskregister!$L$15-Riskregister!$K$15)*SQRT((1-AY299)/2)))</f>
        <v>0</v>
      </c>
      <c r="BA299" s="28">
        <f t="shared" ca="1" si="184"/>
        <v>0.23331005529137272</v>
      </c>
      <c r="BB299" s="28">
        <f t="shared" ca="1" si="184"/>
        <v>0.52544510669316613</v>
      </c>
      <c r="BC299" s="28">
        <f>IF(Riskregister!$E$16="",0,COUNTIF(BQ$4:BQ$53,"&lt;"&amp;BA299)*IF(BB299&lt;0.5,Riskregister!$K$16+(Riskregister!$L$16-Riskregister!$K$16)*SQRT(BB299/2),Riskregister!$L$16-(Riskregister!$L$16-Riskregister!$K$16)*SQRT((1-BB299)/2)))</f>
        <v>0</v>
      </c>
      <c r="BD299" s="28">
        <f t="shared" ca="1" si="160"/>
        <v>0</v>
      </c>
    </row>
    <row r="300" spans="20:56" x14ac:dyDescent="0.35">
      <c r="T300" s="28">
        <f t="shared" ca="1" si="173"/>
        <v>0.22943087158169806</v>
      </c>
      <c r="U300" s="28">
        <f t="shared" ca="1" si="173"/>
        <v>0.65194774631583852</v>
      </c>
      <c r="V300" s="28">
        <f ca="1">IF(Riskregister!$E$5="",0,COUNTIF(BF$4:BF$53,"&lt;"&amp;T300)*IF(U300&lt;0.5,Riskregister!$K$5+(Riskregister!$L$5-Riskregister!$K$5)*SQRT(U300/2),Riskregister!$L$5-(Riskregister!$L$5-Riskregister!$K$5)*SQRT((1-U300)/2)))</f>
        <v>0</v>
      </c>
      <c r="W300" s="28">
        <f t="shared" ca="1" si="174"/>
        <v>0.59985341734819309</v>
      </c>
      <c r="X300" s="28">
        <f t="shared" ca="1" si="174"/>
        <v>0.72695650991838645</v>
      </c>
      <c r="Y300" s="28">
        <f ca="1">IF(Riskregister!$E$6="",0,COUNTIF(BG$4:BG$53,"&lt;"&amp;W300)*IF(X300&lt;0.5,Riskregister!$K$6+(Riskregister!$L$6-Riskregister!$K$6)*SQRT(X300/2),Riskregister!$L$6-(Riskregister!$L$6-Riskregister!$K$6)*SQRT((1-X300)/2)))</f>
        <v>0</v>
      </c>
      <c r="Z300" s="28">
        <f t="shared" ca="1" si="175"/>
        <v>0.15384715624049305</v>
      </c>
      <c r="AA300" s="28">
        <f t="shared" ca="1" si="175"/>
        <v>0.67541765478762872</v>
      </c>
      <c r="AB300" s="28">
        <f ca="1">IF(Riskregister!$E$7="",0,COUNTIF(BH$4:BH$53,"&lt;"&amp;Z300)*IF(AA300&lt;0.5,Riskregister!$K$7+(Riskregister!$L$7-Riskregister!$K$7)*SQRT(AA300/2),Riskregister!$L$7-(Riskregister!$L$7-Riskregister!$K$7)*SQRT((1-AA300)/2)))</f>
        <v>0</v>
      </c>
      <c r="AC300" s="28">
        <f t="shared" ca="1" si="176"/>
        <v>0.26688784283719846</v>
      </c>
      <c r="AD300" s="28">
        <f t="shared" ca="1" si="176"/>
        <v>0.59011354501057589</v>
      </c>
      <c r="AE300" s="28">
        <f ca="1">IF(Riskregister!$E$8="",0,COUNTIF(BI$4:BI$53,"&lt;"&amp;AC300)*IF(AD300&lt;0.5,Riskregister!$K$8+(Riskregister!$L$8-Riskregister!$K$8)*SQRT(AD300/2),Riskregister!$L$8-(Riskregister!$L$8-Riskregister!$K$8)*SQRT((1-AD300)/2)))</f>
        <v>0</v>
      </c>
      <c r="AF300" s="28">
        <f t="shared" ca="1" si="177"/>
        <v>0.74709689407529156</v>
      </c>
      <c r="AG300" s="28">
        <f t="shared" ca="1" si="177"/>
        <v>0.91426744139269323</v>
      </c>
      <c r="AH300" s="28">
        <f>IF(Riskregister!$E$9="",0,COUNTIF(BJ$4:BJ$53,"&lt;"&amp;AF300)*IF(AG300&lt;0.5,Riskregister!$K$9+(Riskregister!$L$9-Riskregister!$K$9)*SQRT(AG300/2),Riskregister!$L$9-(Riskregister!$L$9-Riskregister!$K$9)*SQRT((1-AG300)/2)))</f>
        <v>0</v>
      </c>
      <c r="AI300" s="28">
        <f t="shared" ca="1" si="178"/>
        <v>0.6866549210758417</v>
      </c>
      <c r="AJ300" s="28">
        <f t="shared" ca="1" si="178"/>
        <v>0.25822605540051624</v>
      </c>
      <c r="AK300" s="28">
        <f>IF(Riskregister!$E$10="",0,COUNTIF(BK$4:BK$53,"&lt;"&amp;AI300)*IF(AJ300&lt;0.5,Riskregister!$K$10+(Riskregister!$L$10-Riskregister!$K$10)*SQRT(AJ300/2),Riskregister!$L$10-(Riskregister!$L$10-Riskregister!$K$10)*SQRT((1-AJ300)/2)))</f>
        <v>0</v>
      </c>
      <c r="AL300" s="28">
        <f t="shared" ca="1" si="179"/>
        <v>0.77382041585978967</v>
      </c>
      <c r="AM300" s="28">
        <f t="shared" ca="1" si="179"/>
        <v>0.1820289436948197</v>
      </c>
      <c r="AN300" s="28">
        <f>IF(Riskregister!$E$11="",0,COUNTIF(BL$4:BL$53,"&lt;"&amp;AL300)*IF(AM300&lt;0.5,Riskregister!$K$11+(Riskregister!$L$11-Riskregister!$K$11)*SQRT(AM300/2),Riskregister!$L$11-(Riskregister!$L$11-Riskregister!$K$11)*SQRT((1-AM300)/2)))</f>
        <v>0</v>
      </c>
      <c r="AO300" s="28">
        <f t="shared" ca="1" si="180"/>
        <v>0.78731473235847393</v>
      </c>
      <c r="AP300" s="28">
        <f t="shared" ca="1" si="180"/>
        <v>0.65300830924977971</v>
      </c>
      <c r="AQ300" s="28">
        <f>IF(Riskregister!$E$12="",0,COUNTIF(BM$4:BM$53,"&lt;"&amp;AO300)*IF(AP300&lt;0.5,Riskregister!$K$12+(Riskregister!$L$12-Riskregister!$K$12)*SQRT(AP300/2),Riskregister!$L$12-(Riskregister!$L$12-Riskregister!$K$12)*SQRT((1-AP300)/2)))</f>
        <v>0</v>
      </c>
      <c r="AR300" s="28">
        <f t="shared" ca="1" si="181"/>
        <v>0.65693498453508414</v>
      </c>
      <c r="AS300" s="28">
        <f t="shared" ca="1" si="181"/>
        <v>0.72939975873142826</v>
      </c>
      <c r="AT300" s="28">
        <f>IF(Riskregister!$E$13="",0,COUNTIF(BN$4:BN$53,"&lt;"&amp;AR300)*IF(AS300&lt;0.5,Riskregister!$K$13+(Riskregister!$L$13-Riskregister!$K$13)*SQRT(AS300/2),Riskregister!$L$13-(Riskregister!$L$13-Riskregister!$K$13)*SQRT((1-AS300)/2)))</f>
        <v>0</v>
      </c>
      <c r="AU300" s="28">
        <f t="shared" ca="1" si="182"/>
        <v>0.31653740286271914</v>
      </c>
      <c r="AV300" s="28">
        <f t="shared" ca="1" si="182"/>
        <v>0.33648456422954076</v>
      </c>
      <c r="AW300" s="28">
        <f>IF(Riskregister!$E$14="",0,COUNTIF(BO$4:BO$53,"&lt;"&amp;AU300)*IF(AV300&lt;0.5,Riskregister!$K$14+(Riskregister!$L$14-Riskregister!$K$14)*SQRT(AV300/2),Riskregister!$L$14-(Riskregister!$L$14-Riskregister!$K$14)*SQRT((1-AV300)/2)))</f>
        <v>0</v>
      </c>
      <c r="AX300" s="28">
        <f t="shared" ca="1" si="183"/>
        <v>0.85844568626323936</v>
      </c>
      <c r="AY300" s="28">
        <f t="shared" ca="1" si="183"/>
        <v>0.16018803587859798</v>
      </c>
      <c r="AZ300" s="28">
        <f>IF(Riskregister!$E$15="",0,COUNTIF(BP$4:BP$53,"&lt;"&amp;AX300)*IF(AY300&lt;0.5,Riskregister!$K$15+(Riskregister!$L$15-Riskregister!$K$15)*SQRT(AY300/2),Riskregister!$L$15-(Riskregister!$L$15-Riskregister!$K$15)*SQRT((1-AY300)/2)))</f>
        <v>0</v>
      </c>
      <c r="BA300" s="28">
        <f t="shared" ca="1" si="184"/>
        <v>3.5818376281749997E-2</v>
      </c>
      <c r="BB300" s="28">
        <f t="shared" ca="1" si="184"/>
        <v>0.48632529062261265</v>
      </c>
      <c r="BC300" s="28">
        <f>IF(Riskregister!$E$16="",0,COUNTIF(BQ$4:BQ$53,"&lt;"&amp;BA300)*IF(BB300&lt;0.5,Riskregister!$K$16+(Riskregister!$L$16-Riskregister!$K$16)*SQRT(BB300/2),Riskregister!$L$16-(Riskregister!$L$16-Riskregister!$K$16)*SQRT((1-BB300)/2)))</f>
        <v>0</v>
      </c>
      <c r="BD300" s="28">
        <f t="shared" ca="1" si="160"/>
        <v>0</v>
      </c>
    </row>
    <row r="301" spans="20:56" x14ac:dyDescent="0.35">
      <c r="T301" s="28">
        <f t="shared" ca="1" si="173"/>
        <v>0.3613103066381983</v>
      </c>
      <c r="U301" s="28">
        <f t="shared" ca="1" si="173"/>
        <v>0.42518576668077157</v>
      </c>
      <c r="V301" s="28">
        <f ca="1">IF(Riskregister!$E$5="",0,COUNTIF(BF$4:BF$53,"&lt;"&amp;T301)*IF(U301&lt;0.5,Riskregister!$K$5+(Riskregister!$L$5-Riskregister!$K$5)*SQRT(U301/2),Riskregister!$L$5-(Riskregister!$L$5-Riskregister!$K$5)*SQRT((1-U301)/2)))</f>
        <v>0</v>
      </c>
      <c r="W301" s="28">
        <f t="shared" ca="1" si="174"/>
        <v>0.4959670023363828</v>
      </c>
      <c r="X301" s="28">
        <f t="shared" ca="1" si="174"/>
        <v>0.98614106831548942</v>
      </c>
      <c r="Y301" s="28">
        <f ca="1">IF(Riskregister!$E$6="",0,COUNTIF(BG$4:BG$53,"&lt;"&amp;W301)*IF(X301&lt;0.5,Riskregister!$K$6+(Riskregister!$L$6-Riskregister!$K$6)*SQRT(X301/2),Riskregister!$L$6-(Riskregister!$L$6-Riskregister!$K$6)*SQRT((1-X301)/2)))</f>
        <v>0</v>
      </c>
      <c r="Z301" s="28">
        <f t="shared" ca="1" si="175"/>
        <v>0.74261678660647723</v>
      </c>
      <c r="AA301" s="28">
        <f t="shared" ca="1" si="175"/>
        <v>0.65528381477018616</v>
      </c>
      <c r="AB301" s="28">
        <f ca="1">IF(Riskregister!$E$7="",0,COUNTIF(BH$4:BH$53,"&lt;"&amp;Z301)*IF(AA301&lt;0.5,Riskregister!$K$7+(Riskregister!$L$7-Riskregister!$K$7)*SQRT(AA301/2),Riskregister!$L$7-(Riskregister!$L$7-Riskregister!$K$7)*SQRT((1-AA301)/2)))</f>
        <v>254693.88744679012</v>
      </c>
      <c r="AC301" s="28">
        <f t="shared" ca="1" si="176"/>
        <v>0.66591013991779291</v>
      </c>
      <c r="AD301" s="28">
        <f t="shared" ca="1" si="176"/>
        <v>0.60944528127223385</v>
      </c>
      <c r="AE301" s="28">
        <f ca="1">IF(Riskregister!$E$8="",0,COUNTIF(BI$4:BI$53,"&lt;"&amp;AC301)*IF(AD301&lt;0.5,Riskregister!$K$8+(Riskregister!$L$8-Riskregister!$K$8)*SQRT(AD301/2),Riskregister!$L$8-(Riskregister!$L$8-Riskregister!$K$8)*SQRT((1-AD301)/2)))</f>
        <v>0</v>
      </c>
      <c r="AF301" s="28">
        <f t="shared" ca="1" si="177"/>
        <v>0.93035199618909314</v>
      </c>
      <c r="AG301" s="28">
        <f t="shared" ca="1" si="177"/>
        <v>0.64006335287226213</v>
      </c>
      <c r="AH301" s="28">
        <f>IF(Riskregister!$E$9="",0,COUNTIF(BJ$4:BJ$53,"&lt;"&amp;AF301)*IF(AG301&lt;0.5,Riskregister!$K$9+(Riskregister!$L$9-Riskregister!$K$9)*SQRT(AG301/2),Riskregister!$L$9-(Riskregister!$L$9-Riskregister!$K$9)*SQRT((1-AG301)/2)))</f>
        <v>0</v>
      </c>
      <c r="AI301" s="28">
        <f t="shared" ca="1" si="178"/>
        <v>0.18088779885759987</v>
      </c>
      <c r="AJ301" s="28">
        <f t="shared" ca="1" si="178"/>
        <v>0.61754260684365592</v>
      </c>
      <c r="AK301" s="28">
        <f>IF(Riskregister!$E$10="",0,COUNTIF(BK$4:BK$53,"&lt;"&amp;AI301)*IF(AJ301&lt;0.5,Riskregister!$K$10+(Riskregister!$L$10-Riskregister!$K$10)*SQRT(AJ301/2),Riskregister!$L$10-(Riskregister!$L$10-Riskregister!$K$10)*SQRT((1-AJ301)/2)))</f>
        <v>0</v>
      </c>
      <c r="AL301" s="28">
        <f t="shared" ca="1" si="179"/>
        <v>0.21106842707251738</v>
      </c>
      <c r="AM301" s="28">
        <f t="shared" ca="1" si="179"/>
        <v>0.61872154275581814</v>
      </c>
      <c r="AN301" s="28">
        <f>IF(Riskregister!$E$11="",0,COUNTIF(BL$4:BL$53,"&lt;"&amp;AL301)*IF(AM301&lt;0.5,Riskregister!$K$11+(Riskregister!$L$11-Riskregister!$K$11)*SQRT(AM301/2),Riskregister!$L$11-(Riskregister!$L$11-Riskregister!$K$11)*SQRT((1-AM301)/2)))</f>
        <v>0</v>
      </c>
      <c r="AO301" s="28">
        <f t="shared" ca="1" si="180"/>
        <v>0.45755257278635231</v>
      </c>
      <c r="AP301" s="28">
        <f t="shared" ca="1" si="180"/>
        <v>0.95556316836360444</v>
      </c>
      <c r="AQ301" s="28">
        <f>IF(Riskregister!$E$12="",0,COUNTIF(BM$4:BM$53,"&lt;"&amp;AO301)*IF(AP301&lt;0.5,Riskregister!$K$12+(Riskregister!$L$12-Riskregister!$K$12)*SQRT(AP301/2),Riskregister!$L$12-(Riskregister!$L$12-Riskregister!$K$12)*SQRT((1-AP301)/2)))</f>
        <v>0</v>
      </c>
      <c r="AR301" s="28">
        <f t="shared" ca="1" si="181"/>
        <v>0.23002450515990414</v>
      </c>
      <c r="AS301" s="28">
        <f t="shared" ca="1" si="181"/>
        <v>0.87844969587503463</v>
      </c>
      <c r="AT301" s="28">
        <f>IF(Riskregister!$E$13="",0,COUNTIF(BN$4:BN$53,"&lt;"&amp;AR301)*IF(AS301&lt;0.5,Riskregister!$K$13+(Riskregister!$L$13-Riskregister!$K$13)*SQRT(AS301/2),Riskregister!$L$13-(Riskregister!$L$13-Riskregister!$K$13)*SQRT((1-AS301)/2)))</f>
        <v>0</v>
      </c>
      <c r="AU301" s="28">
        <f t="shared" ca="1" si="182"/>
        <v>0.50276246561811444</v>
      </c>
      <c r="AV301" s="28">
        <f t="shared" ca="1" si="182"/>
        <v>0.8109384179143253</v>
      </c>
      <c r="AW301" s="28">
        <f>IF(Riskregister!$E$14="",0,COUNTIF(BO$4:BO$53,"&lt;"&amp;AU301)*IF(AV301&lt;0.5,Riskregister!$K$14+(Riskregister!$L$14-Riskregister!$K$14)*SQRT(AV301/2),Riskregister!$L$14-(Riskregister!$L$14-Riskregister!$K$14)*SQRT((1-AV301)/2)))</f>
        <v>0</v>
      </c>
      <c r="AX301" s="28">
        <f t="shared" ca="1" si="183"/>
        <v>0.59099385846051988</v>
      </c>
      <c r="AY301" s="28">
        <f t="shared" ca="1" si="183"/>
        <v>0.21615663243263894</v>
      </c>
      <c r="AZ301" s="28">
        <f>IF(Riskregister!$E$15="",0,COUNTIF(BP$4:BP$53,"&lt;"&amp;AX301)*IF(AY301&lt;0.5,Riskregister!$K$15+(Riskregister!$L$15-Riskregister!$K$15)*SQRT(AY301/2),Riskregister!$L$15-(Riskregister!$L$15-Riskregister!$K$15)*SQRT((1-AY301)/2)))</f>
        <v>0</v>
      </c>
      <c r="BA301" s="28">
        <f t="shared" ca="1" si="184"/>
        <v>0.51465765213327908</v>
      </c>
      <c r="BB301" s="28">
        <f t="shared" ca="1" si="184"/>
        <v>0.22652537677401352</v>
      </c>
      <c r="BC301" s="28">
        <f>IF(Riskregister!$E$16="",0,COUNTIF(BQ$4:BQ$53,"&lt;"&amp;BA301)*IF(BB301&lt;0.5,Riskregister!$K$16+(Riskregister!$L$16-Riskregister!$K$16)*SQRT(BB301/2),Riskregister!$L$16-(Riskregister!$L$16-Riskregister!$K$16)*SQRT((1-BB301)/2)))</f>
        <v>0</v>
      </c>
      <c r="BD301" s="28">
        <f t="shared" ca="1" si="160"/>
        <v>254693.88744679012</v>
      </c>
    </row>
    <row r="302" spans="20:56" x14ac:dyDescent="0.35">
      <c r="T302" s="28">
        <f t="shared" ca="1" si="173"/>
        <v>0.61740667845240882</v>
      </c>
      <c r="U302" s="28">
        <f t="shared" ca="1" si="173"/>
        <v>0.45759818703154453</v>
      </c>
      <c r="V302" s="28">
        <f ca="1">IF(Riskregister!$E$5="",0,COUNTIF(BF$4:BF$53,"&lt;"&amp;T302)*IF(U302&lt;0.5,Riskregister!$K$5+(Riskregister!$L$5-Riskregister!$K$5)*SQRT(U302/2),Riskregister!$L$5-(Riskregister!$L$5-Riskregister!$K$5)*SQRT((1-U302)/2)))</f>
        <v>0</v>
      </c>
      <c r="W302" s="28">
        <f t="shared" ca="1" si="174"/>
        <v>0.81021480420085534</v>
      </c>
      <c r="X302" s="28">
        <f t="shared" ca="1" si="174"/>
        <v>0.24768305381241518</v>
      </c>
      <c r="Y302" s="28">
        <f ca="1">IF(Riskregister!$E$6="",0,COUNTIF(BG$4:BG$53,"&lt;"&amp;W302)*IF(X302&lt;0.5,Riskregister!$K$6+(Riskregister!$L$6-Riskregister!$K$6)*SQRT(X302/2),Riskregister!$L$6-(Riskregister!$L$6-Riskregister!$K$6)*SQRT((1-X302)/2)))</f>
        <v>833440.24751835328</v>
      </c>
      <c r="Z302" s="28">
        <f t="shared" ca="1" si="175"/>
        <v>0.52575453993465071</v>
      </c>
      <c r="AA302" s="28">
        <f t="shared" ca="1" si="175"/>
        <v>2.1624687304454659E-2</v>
      </c>
      <c r="AB302" s="28">
        <f ca="1">IF(Riskregister!$E$7="",0,COUNTIF(BH$4:BH$53,"&lt;"&amp;Z302)*IF(AA302&lt;0.5,Riskregister!$K$7+(Riskregister!$L$7-Riskregister!$K$7)*SQRT(AA302/2),Riskregister!$L$7-(Riskregister!$L$7-Riskregister!$K$7)*SQRT((1-AA302)/2)))</f>
        <v>0</v>
      </c>
      <c r="AC302" s="28">
        <f t="shared" ca="1" si="176"/>
        <v>0.91722928344663734</v>
      </c>
      <c r="AD302" s="28">
        <f t="shared" ca="1" si="176"/>
        <v>0.60522407809078005</v>
      </c>
      <c r="AE302" s="28">
        <f ca="1">IF(Riskregister!$E$8="",0,COUNTIF(BI$4:BI$53,"&lt;"&amp;AC302)*IF(AD302&lt;0.5,Riskregister!$K$8+(Riskregister!$L$8-Riskregister!$K$8)*SQRT(AD302/2),Riskregister!$L$8-(Riskregister!$L$8-Riskregister!$K$8)*SQRT((1-AD302)/2)))</f>
        <v>0</v>
      </c>
      <c r="AF302" s="28">
        <f t="shared" ca="1" si="177"/>
        <v>0.14494018903275707</v>
      </c>
      <c r="AG302" s="28">
        <f t="shared" ca="1" si="177"/>
        <v>0.28995381429626454</v>
      </c>
      <c r="AH302" s="28">
        <f>IF(Riskregister!$E$9="",0,COUNTIF(BJ$4:BJ$53,"&lt;"&amp;AF302)*IF(AG302&lt;0.5,Riskregister!$K$9+(Riskregister!$L$9-Riskregister!$K$9)*SQRT(AG302/2),Riskregister!$L$9-(Riskregister!$L$9-Riskregister!$K$9)*SQRT((1-AG302)/2)))</f>
        <v>0</v>
      </c>
      <c r="AI302" s="28">
        <f t="shared" ca="1" si="178"/>
        <v>0.30196742801915277</v>
      </c>
      <c r="AJ302" s="28">
        <f t="shared" ca="1" si="178"/>
        <v>0.12050239911924143</v>
      </c>
      <c r="AK302" s="28">
        <f>IF(Riskregister!$E$10="",0,COUNTIF(BK$4:BK$53,"&lt;"&amp;AI302)*IF(AJ302&lt;0.5,Riskregister!$K$10+(Riskregister!$L$10-Riskregister!$K$10)*SQRT(AJ302/2),Riskregister!$L$10-(Riskregister!$L$10-Riskregister!$K$10)*SQRT((1-AJ302)/2)))</f>
        <v>0</v>
      </c>
      <c r="AL302" s="28">
        <f t="shared" ca="1" si="179"/>
        <v>0.36046222595270294</v>
      </c>
      <c r="AM302" s="28">
        <f t="shared" ca="1" si="179"/>
        <v>0.57397878451711126</v>
      </c>
      <c r="AN302" s="28">
        <f>IF(Riskregister!$E$11="",0,COUNTIF(BL$4:BL$53,"&lt;"&amp;AL302)*IF(AM302&lt;0.5,Riskregister!$K$11+(Riskregister!$L$11-Riskregister!$K$11)*SQRT(AM302/2),Riskregister!$L$11-(Riskregister!$L$11-Riskregister!$K$11)*SQRT((1-AM302)/2)))</f>
        <v>0</v>
      </c>
      <c r="AO302" s="28">
        <f t="shared" ca="1" si="180"/>
        <v>0.36549654787558206</v>
      </c>
      <c r="AP302" s="28">
        <f t="shared" ca="1" si="180"/>
        <v>0.52871974943972755</v>
      </c>
      <c r="AQ302" s="28">
        <f>IF(Riskregister!$E$12="",0,COUNTIF(BM$4:BM$53,"&lt;"&amp;AO302)*IF(AP302&lt;0.5,Riskregister!$K$12+(Riskregister!$L$12-Riskregister!$K$12)*SQRT(AP302/2),Riskregister!$L$12-(Riskregister!$L$12-Riskregister!$K$12)*SQRT((1-AP302)/2)))</f>
        <v>0</v>
      </c>
      <c r="AR302" s="28">
        <f t="shared" ca="1" si="181"/>
        <v>0.73389083007396017</v>
      </c>
      <c r="AS302" s="28">
        <f t="shared" ca="1" si="181"/>
        <v>8.7449607501958737E-2</v>
      </c>
      <c r="AT302" s="28">
        <f>IF(Riskregister!$E$13="",0,COUNTIF(BN$4:BN$53,"&lt;"&amp;AR302)*IF(AS302&lt;0.5,Riskregister!$K$13+(Riskregister!$L$13-Riskregister!$K$13)*SQRT(AS302/2),Riskregister!$L$13-(Riskregister!$L$13-Riskregister!$K$13)*SQRT((1-AS302)/2)))</f>
        <v>0</v>
      </c>
      <c r="AU302" s="28">
        <f t="shared" ca="1" si="182"/>
        <v>0.4415208746860233</v>
      </c>
      <c r="AV302" s="28">
        <f t="shared" ca="1" si="182"/>
        <v>0.95669374581500943</v>
      </c>
      <c r="AW302" s="28">
        <f>IF(Riskregister!$E$14="",0,COUNTIF(BO$4:BO$53,"&lt;"&amp;AU302)*IF(AV302&lt;0.5,Riskregister!$K$14+(Riskregister!$L$14-Riskregister!$K$14)*SQRT(AV302/2),Riskregister!$L$14-(Riskregister!$L$14-Riskregister!$K$14)*SQRT((1-AV302)/2)))</f>
        <v>0</v>
      </c>
      <c r="AX302" s="28">
        <f t="shared" ca="1" si="183"/>
        <v>0.56000508203763366</v>
      </c>
      <c r="AY302" s="28">
        <f t="shared" ca="1" si="183"/>
        <v>5.1745512426132123E-2</v>
      </c>
      <c r="AZ302" s="28">
        <f>IF(Riskregister!$E$15="",0,COUNTIF(BP$4:BP$53,"&lt;"&amp;AX302)*IF(AY302&lt;0.5,Riskregister!$K$15+(Riskregister!$L$15-Riskregister!$K$15)*SQRT(AY302/2),Riskregister!$L$15-(Riskregister!$L$15-Riskregister!$K$15)*SQRT((1-AY302)/2)))</f>
        <v>0</v>
      </c>
      <c r="BA302" s="28">
        <f t="shared" ca="1" si="184"/>
        <v>0.69429550567849707</v>
      </c>
      <c r="BB302" s="28">
        <f t="shared" ca="1" si="184"/>
        <v>0.84227480983266378</v>
      </c>
      <c r="BC302" s="28">
        <f>IF(Riskregister!$E$16="",0,COUNTIF(BQ$4:BQ$53,"&lt;"&amp;BA302)*IF(BB302&lt;0.5,Riskregister!$K$16+(Riskregister!$L$16-Riskregister!$K$16)*SQRT(BB302/2),Riskregister!$L$16-(Riskregister!$L$16-Riskregister!$K$16)*SQRT((1-BB302)/2)))</f>
        <v>0</v>
      </c>
      <c r="BD302" s="28">
        <f t="shared" ca="1" si="160"/>
        <v>833440.24751835328</v>
      </c>
    </row>
    <row r="303" spans="20:56" x14ac:dyDescent="0.35">
      <c r="T303" s="28">
        <f t="shared" ca="1" si="173"/>
        <v>5.57644263076984E-2</v>
      </c>
      <c r="U303" s="28">
        <f t="shared" ca="1" si="173"/>
        <v>0.87218960641505494</v>
      </c>
      <c r="V303" s="28">
        <f ca="1">IF(Riskregister!$E$5="",0,COUNTIF(BF$4:BF$53,"&lt;"&amp;T303)*IF(U303&lt;0.5,Riskregister!$K$5+(Riskregister!$L$5-Riskregister!$K$5)*SQRT(U303/2),Riskregister!$L$5-(Riskregister!$L$5-Riskregister!$K$5)*SQRT((1-U303)/2)))</f>
        <v>0</v>
      </c>
      <c r="W303" s="28">
        <f t="shared" ca="1" si="174"/>
        <v>0.63108776102307651</v>
      </c>
      <c r="X303" s="28">
        <f t="shared" ca="1" si="174"/>
        <v>0.77744757667594588</v>
      </c>
      <c r="Y303" s="28">
        <f ca="1">IF(Riskregister!$E$6="",0,COUNTIF(BG$4:BG$53,"&lt;"&amp;W303)*IF(X303&lt;0.5,Riskregister!$K$6+(Riskregister!$L$6-Riskregister!$K$6)*SQRT(X303/2),Riskregister!$L$6-(Riskregister!$L$6-Riskregister!$K$6)*SQRT((1-X303)/2)))</f>
        <v>1399554.3939831289</v>
      </c>
      <c r="Z303" s="28">
        <f t="shared" ca="1" si="175"/>
        <v>0.94607180267011493</v>
      </c>
      <c r="AA303" s="28">
        <f t="shared" ca="1" si="175"/>
        <v>0.75295623267641143</v>
      </c>
      <c r="AB303" s="28">
        <f ca="1">IF(Riskregister!$E$7="",0,COUNTIF(BH$4:BH$53,"&lt;"&amp;Z303)*IF(AA303&lt;0.5,Riskregister!$K$7+(Riskregister!$L$7-Riskregister!$K$7)*SQRT(AA303/2),Riskregister!$L$7-(Riskregister!$L$7-Riskregister!$K$7)*SQRT((1-AA303)/2)))</f>
        <v>276990.11930511519</v>
      </c>
      <c r="AC303" s="28">
        <f t="shared" ca="1" si="176"/>
        <v>0.46654795995869469</v>
      </c>
      <c r="AD303" s="28">
        <f t="shared" ca="1" si="176"/>
        <v>0.89070208197172285</v>
      </c>
      <c r="AE303" s="28">
        <f ca="1">IF(Riskregister!$E$8="",0,COUNTIF(BI$4:BI$53,"&lt;"&amp;AC303)*IF(AD303&lt;0.5,Riskregister!$K$8+(Riskregister!$L$8-Riskregister!$K$8)*SQRT(AD303/2),Riskregister!$L$8-(Riskregister!$L$8-Riskregister!$K$8)*SQRT((1-AD303)/2)))</f>
        <v>0</v>
      </c>
      <c r="AF303" s="28">
        <f t="shared" ca="1" si="177"/>
        <v>0.11996940857408134</v>
      </c>
      <c r="AG303" s="28">
        <f t="shared" ca="1" si="177"/>
        <v>0.32386320362599064</v>
      </c>
      <c r="AH303" s="28">
        <f>IF(Riskregister!$E$9="",0,COUNTIF(BJ$4:BJ$53,"&lt;"&amp;AF303)*IF(AG303&lt;0.5,Riskregister!$K$9+(Riskregister!$L$9-Riskregister!$K$9)*SQRT(AG303/2),Riskregister!$L$9-(Riskregister!$L$9-Riskregister!$K$9)*SQRT((1-AG303)/2)))</f>
        <v>0</v>
      </c>
      <c r="AI303" s="28">
        <f t="shared" ca="1" si="178"/>
        <v>0.17637806348060925</v>
      </c>
      <c r="AJ303" s="28">
        <f t="shared" ca="1" si="178"/>
        <v>0.90788223178087823</v>
      </c>
      <c r="AK303" s="28">
        <f>IF(Riskregister!$E$10="",0,COUNTIF(BK$4:BK$53,"&lt;"&amp;AI303)*IF(AJ303&lt;0.5,Riskregister!$K$10+(Riskregister!$L$10-Riskregister!$K$10)*SQRT(AJ303/2),Riskregister!$L$10-(Riskregister!$L$10-Riskregister!$K$10)*SQRT((1-AJ303)/2)))</f>
        <v>0</v>
      </c>
      <c r="AL303" s="28">
        <f t="shared" ca="1" si="179"/>
        <v>0.90601447870673146</v>
      </c>
      <c r="AM303" s="28">
        <f t="shared" ca="1" si="179"/>
        <v>0.31882850869859214</v>
      </c>
      <c r="AN303" s="28">
        <f>IF(Riskregister!$E$11="",0,COUNTIF(BL$4:BL$53,"&lt;"&amp;AL303)*IF(AM303&lt;0.5,Riskregister!$K$11+(Riskregister!$L$11-Riskregister!$K$11)*SQRT(AM303/2),Riskregister!$L$11-(Riskregister!$L$11-Riskregister!$K$11)*SQRT((1-AM303)/2)))</f>
        <v>0</v>
      </c>
      <c r="AO303" s="28">
        <f t="shared" ca="1" si="180"/>
        <v>7.4040507906072417E-2</v>
      </c>
      <c r="AP303" s="28">
        <f t="shared" ca="1" si="180"/>
        <v>0.24064784634227665</v>
      </c>
      <c r="AQ303" s="28">
        <f>IF(Riskregister!$E$12="",0,COUNTIF(BM$4:BM$53,"&lt;"&amp;AO303)*IF(AP303&lt;0.5,Riskregister!$K$12+(Riskregister!$L$12-Riskregister!$K$12)*SQRT(AP303/2),Riskregister!$L$12-(Riskregister!$L$12-Riskregister!$K$12)*SQRT((1-AP303)/2)))</f>
        <v>0</v>
      </c>
      <c r="AR303" s="28">
        <f t="shared" ca="1" si="181"/>
        <v>0.16042155855716911</v>
      </c>
      <c r="AS303" s="28">
        <f t="shared" ca="1" si="181"/>
        <v>0.53495767444931885</v>
      </c>
      <c r="AT303" s="28">
        <f>IF(Riskregister!$E$13="",0,COUNTIF(BN$4:BN$53,"&lt;"&amp;AR303)*IF(AS303&lt;0.5,Riskregister!$K$13+(Riskregister!$L$13-Riskregister!$K$13)*SQRT(AS303/2),Riskregister!$L$13-(Riskregister!$L$13-Riskregister!$K$13)*SQRT((1-AS303)/2)))</f>
        <v>0</v>
      </c>
      <c r="AU303" s="28">
        <f t="shared" ca="1" si="182"/>
        <v>0.89961209060320246</v>
      </c>
      <c r="AV303" s="28">
        <f t="shared" ca="1" si="182"/>
        <v>0.95182195547102133</v>
      </c>
      <c r="AW303" s="28">
        <f>IF(Riskregister!$E$14="",0,COUNTIF(BO$4:BO$53,"&lt;"&amp;AU303)*IF(AV303&lt;0.5,Riskregister!$K$14+(Riskregister!$L$14-Riskregister!$K$14)*SQRT(AV303/2),Riskregister!$L$14-(Riskregister!$L$14-Riskregister!$K$14)*SQRT((1-AV303)/2)))</f>
        <v>0</v>
      </c>
      <c r="AX303" s="28">
        <f t="shared" ca="1" si="183"/>
        <v>0.81551206141587984</v>
      </c>
      <c r="AY303" s="28">
        <f t="shared" ca="1" si="183"/>
        <v>0.52157018055300308</v>
      </c>
      <c r="AZ303" s="28">
        <f>IF(Riskregister!$E$15="",0,COUNTIF(BP$4:BP$53,"&lt;"&amp;AX303)*IF(AY303&lt;0.5,Riskregister!$K$15+(Riskregister!$L$15-Riskregister!$K$15)*SQRT(AY303/2),Riskregister!$L$15-(Riskregister!$L$15-Riskregister!$K$15)*SQRT((1-AY303)/2)))</f>
        <v>0</v>
      </c>
      <c r="BA303" s="28">
        <f t="shared" ca="1" si="184"/>
        <v>0.71432944443015056</v>
      </c>
      <c r="BB303" s="28">
        <f t="shared" ca="1" si="184"/>
        <v>0.40809492401329195</v>
      </c>
      <c r="BC303" s="28">
        <f>IF(Riskregister!$E$16="",0,COUNTIF(BQ$4:BQ$53,"&lt;"&amp;BA303)*IF(BB303&lt;0.5,Riskregister!$K$16+(Riskregister!$L$16-Riskregister!$K$16)*SQRT(BB303/2),Riskregister!$L$16-(Riskregister!$L$16-Riskregister!$K$16)*SQRT((1-BB303)/2)))</f>
        <v>0</v>
      </c>
      <c r="BD303" s="28">
        <f t="shared" ca="1" si="160"/>
        <v>1676544.5132882441</v>
      </c>
    </row>
    <row r="304" spans="20:56" x14ac:dyDescent="0.35">
      <c r="T304" s="28">
        <f t="shared" ref="T304:U323" ca="1" si="185">RAND()</f>
        <v>0.56720499521618917</v>
      </c>
      <c r="U304" s="28">
        <f t="shared" ca="1" si="185"/>
        <v>0.68788181578491159</v>
      </c>
      <c r="V304" s="28">
        <f ca="1">IF(Riskregister!$E$5="",0,COUNTIF(BF$4:BF$53,"&lt;"&amp;T304)*IF(U304&lt;0.5,Riskregister!$K$5+(Riskregister!$L$5-Riskregister!$K$5)*SQRT(U304/2),Riskregister!$L$5-(Riskregister!$L$5-Riskregister!$K$5)*SQRT((1-U304)/2)))</f>
        <v>0</v>
      </c>
      <c r="W304" s="28">
        <f t="shared" ref="W304:X323" ca="1" si="186">RAND()</f>
        <v>0.20790819604877075</v>
      </c>
      <c r="X304" s="28">
        <f t="shared" ca="1" si="186"/>
        <v>0.19717303224273508</v>
      </c>
      <c r="Y304" s="28">
        <f ca="1">IF(Riskregister!$E$6="",0,COUNTIF(BG$4:BG$53,"&lt;"&amp;W304)*IF(X304&lt;0.5,Riskregister!$K$6+(Riskregister!$L$6-Riskregister!$K$6)*SQRT(X304/2),Riskregister!$L$6-(Riskregister!$L$6-Riskregister!$K$6)*SQRT((1-X304)/2)))</f>
        <v>0</v>
      </c>
      <c r="Z304" s="28">
        <f t="shared" ref="Z304:AA323" ca="1" si="187">RAND()</f>
        <v>0.45595233623564724</v>
      </c>
      <c r="AA304" s="28">
        <f t="shared" ca="1" si="187"/>
        <v>0.74819300573577718</v>
      </c>
      <c r="AB304" s="28">
        <f ca="1">IF(Riskregister!$E$7="",0,COUNTIF(BH$4:BH$53,"&lt;"&amp;Z304)*IF(AA304&lt;0.5,Riskregister!$K$7+(Riskregister!$L$7-Riskregister!$K$7)*SQRT(AA304/2),Riskregister!$L$7-(Riskregister!$L$7-Riskregister!$K$7)*SQRT((1-AA304)/2)))</f>
        <v>0</v>
      </c>
      <c r="AC304" s="28">
        <f t="shared" ref="AC304:AD323" ca="1" si="188">RAND()</f>
        <v>0.94446945057333831</v>
      </c>
      <c r="AD304" s="28">
        <f t="shared" ca="1" si="188"/>
        <v>3.322209451515068E-3</v>
      </c>
      <c r="AE304" s="28">
        <f ca="1">IF(Riskregister!$E$8="",0,COUNTIF(BI$4:BI$53,"&lt;"&amp;AC304)*IF(AD304&lt;0.5,Riskregister!$K$8+(Riskregister!$L$8-Riskregister!$K$8)*SQRT(AD304/2),Riskregister!$L$8-(Riskregister!$L$8-Riskregister!$K$8)*SQRT((1-AD304)/2)))</f>
        <v>0</v>
      </c>
      <c r="AF304" s="28">
        <f t="shared" ref="AF304:AG323" ca="1" si="189">RAND()</f>
        <v>0.30952616528154797</v>
      </c>
      <c r="AG304" s="28">
        <f t="shared" ca="1" si="189"/>
        <v>0.89592826729591546</v>
      </c>
      <c r="AH304" s="28">
        <f>IF(Riskregister!$E$9="",0,COUNTIF(BJ$4:BJ$53,"&lt;"&amp;AF304)*IF(AG304&lt;0.5,Riskregister!$K$9+(Riskregister!$L$9-Riskregister!$K$9)*SQRT(AG304/2),Riskregister!$L$9-(Riskregister!$L$9-Riskregister!$K$9)*SQRT((1-AG304)/2)))</f>
        <v>0</v>
      </c>
      <c r="AI304" s="28">
        <f t="shared" ref="AI304:AJ323" ca="1" si="190">RAND()</f>
        <v>0.67040555051899187</v>
      </c>
      <c r="AJ304" s="28">
        <f t="shared" ca="1" si="190"/>
        <v>0.79743547474115073</v>
      </c>
      <c r="AK304" s="28">
        <f>IF(Riskregister!$E$10="",0,COUNTIF(BK$4:BK$53,"&lt;"&amp;AI304)*IF(AJ304&lt;0.5,Riskregister!$K$10+(Riskregister!$L$10-Riskregister!$K$10)*SQRT(AJ304/2),Riskregister!$L$10-(Riskregister!$L$10-Riskregister!$K$10)*SQRT((1-AJ304)/2)))</f>
        <v>0</v>
      </c>
      <c r="AL304" s="28">
        <f t="shared" ref="AL304:AM323" ca="1" si="191">RAND()</f>
        <v>0.86070408201070825</v>
      </c>
      <c r="AM304" s="28">
        <f t="shared" ca="1" si="191"/>
        <v>0.7338069400220405</v>
      </c>
      <c r="AN304" s="28">
        <f>IF(Riskregister!$E$11="",0,COUNTIF(BL$4:BL$53,"&lt;"&amp;AL304)*IF(AM304&lt;0.5,Riskregister!$K$11+(Riskregister!$L$11-Riskregister!$K$11)*SQRT(AM304/2),Riskregister!$L$11-(Riskregister!$L$11-Riskregister!$K$11)*SQRT((1-AM304)/2)))</f>
        <v>0</v>
      </c>
      <c r="AO304" s="28">
        <f t="shared" ref="AO304:AP323" ca="1" si="192">RAND()</f>
        <v>9.114707122304555E-3</v>
      </c>
      <c r="AP304" s="28">
        <f t="shared" ca="1" si="192"/>
        <v>0.26082195013165899</v>
      </c>
      <c r="AQ304" s="28">
        <f>IF(Riskregister!$E$12="",0,COUNTIF(BM$4:BM$53,"&lt;"&amp;AO304)*IF(AP304&lt;0.5,Riskregister!$K$12+(Riskregister!$L$12-Riskregister!$K$12)*SQRT(AP304/2),Riskregister!$L$12-(Riskregister!$L$12-Riskregister!$K$12)*SQRT((1-AP304)/2)))</f>
        <v>0</v>
      </c>
      <c r="AR304" s="28">
        <f t="shared" ref="AR304:AS323" ca="1" si="193">RAND()</f>
        <v>0.33787194936056064</v>
      </c>
      <c r="AS304" s="28">
        <f t="shared" ca="1" si="193"/>
        <v>0.66113925819277941</v>
      </c>
      <c r="AT304" s="28">
        <f>IF(Riskregister!$E$13="",0,COUNTIF(BN$4:BN$53,"&lt;"&amp;AR304)*IF(AS304&lt;0.5,Riskregister!$K$13+(Riskregister!$L$13-Riskregister!$K$13)*SQRT(AS304/2),Riskregister!$L$13-(Riskregister!$L$13-Riskregister!$K$13)*SQRT((1-AS304)/2)))</f>
        <v>0</v>
      </c>
      <c r="AU304" s="28">
        <f t="shared" ref="AU304:AV323" ca="1" si="194">RAND()</f>
        <v>0.39089167076521858</v>
      </c>
      <c r="AV304" s="28">
        <f t="shared" ca="1" si="194"/>
        <v>0.37833125580809079</v>
      </c>
      <c r="AW304" s="28">
        <f>IF(Riskregister!$E$14="",0,COUNTIF(BO$4:BO$53,"&lt;"&amp;AU304)*IF(AV304&lt;0.5,Riskregister!$K$14+(Riskregister!$L$14-Riskregister!$K$14)*SQRT(AV304/2),Riskregister!$L$14-(Riskregister!$L$14-Riskregister!$K$14)*SQRT((1-AV304)/2)))</f>
        <v>0</v>
      </c>
      <c r="AX304" s="28">
        <f t="shared" ref="AX304:AY323" ca="1" si="195">RAND()</f>
        <v>0.18351925735331676</v>
      </c>
      <c r="AY304" s="28">
        <f t="shared" ca="1" si="195"/>
        <v>0.23044710399286461</v>
      </c>
      <c r="AZ304" s="28">
        <f>IF(Riskregister!$E$15="",0,COUNTIF(BP$4:BP$53,"&lt;"&amp;AX304)*IF(AY304&lt;0.5,Riskregister!$K$15+(Riskregister!$L$15-Riskregister!$K$15)*SQRT(AY304/2),Riskregister!$L$15-(Riskregister!$L$15-Riskregister!$K$15)*SQRT((1-AY304)/2)))</f>
        <v>0</v>
      </c>
      <c r="BA304" s="28">
        <f t="shared" ref="BA304:BB323" ca="1" si="196">RAND()</f>
        <v>0.34416013479748386</v>
      </c>
      <c r="BB304" s="28">
        <f t="shared" ca="1" si="196"/>
        <v>0.18419760355127701</v>
      </c>
      <c r="BC304" s="28">
        <f>IF(Riskregister!$E$16="",0,COUNTIF(BQ$4:BQ$53,"&lt;"&amp;BA304)*IF(BB304&lt;0.5,Riskregister!$K$16+(Riskregister!$L$16-Riskregister!$K$16)*SQRT(BB304/2),Riskregister!$L$16-(Riskregister!$L$16-Riskregister!$K$16)*SQRT((1-BB304)/2)))</f>
        <v>0</v>
      </c>
      <c r="BD304" s="28">
        <f t="shared" ca="1" si="160"/>
        <v>0</v>
      </c>
    </row>
    <row r="305" spans="20:56" x14ac:dyDescent="0.35">
      <c r="T305" s="28">
        <f t="shared" ca="1" si="185"/>
        <v>0.63356477552965307</v>
      </c>
      <c r="U305" s="28">
        <f t="shared" ca="1" si="185"/>
        <v>0.60970364087688245</v>
      </c>
      <c r="V305" s="28">
        <f ca="1">IF(Riskregister!$E$5="",0,COUNTIF(BF$4:BF$53,"&lt;"&amp;T305)*IF(U305&lt;0.5,Riskregister!$K$5+(Riskregister!$L$5-Riskregister!$K$5)*SQRT(U305/2),Riskregister!$L$5-(Riskregister!$L$5-Riskregister!$K$5)*SQRT((1-U305)/2)))</f>
        <v>401209.89370389772</v>
      </c>
      <c r="W305" s="28">
        <f t="shared" ca="1" si="186"/>
        <v>0.90071364232632745</v>
      </c>
      <c r="X305" s="28">
        <f t="shared" ca="1" si="186"/>
        <v>0.91865066981356636</v>
      </c>
      <c r="Y305" s="28">
        <f ca="1">IF(Riskregister!$E$6="",0,COUNTIF(BG$4:BG$53,"&lt;"&amp;W305)*IF(X305&lt;0.5,Riskregister!$K$6+(Riskregister!$L$6-Riskregister!$K$6)*SQRT(X305/2),Riskregister!$L$6-(Riskregister!$L$6-Riskregister!$K$6)*SQRT((1-X305)/2)))</f>
        <v>1636976.7019845387</v>
      </c>
      <c r="Z305" s="28">
        <f t="shared" ca="1" si="187"/>
        <v>0.78401535002530087</v>
      </c>
      <c r="AA305" s="28">
        <f t="shared" ca="1" si="187"/>
        <v>0.65070239724324619</v>
      </c>
      <c r="AB305" s="28">
        <f ca="1">IF(Riskregister!$E$7="",0,COUNTIF(BH$4:BH$53,"&lt;"&amp;Z305)*IF(AA305&lt;0.5,Riskregister!$K$7+(Riskregister!$L$7-Riskregister!$K$7)*SQRT(AA305/2),Riskregister!$L$7-(Riskregister!$L$7-Riskregister!$K$7)*SQRT((1-AA305)/2)))</f>
        <v>253731.4860646654</v>
      </c>
      <c r="AC305" s="28">
        <f t="shared" ca="1" si="188"/>
        <v>1.7467935921791078E-2</v>
      </c>
      <c r="AD305" s="28">
        <f t="shared" ca="1" si="188"/>
        <v>0.10690830563169118</v>
      </c>
      <c r="AE305" s="28">
        <f ca="1">IF(Riskregister!$E$8="",0,COUNTIF(BI$4:BI$53,"&lt;"&amp;AC305)*IF(AD305&lt;0.5,Riskregister!$K$8+(Riskregister!$L$8-Riskregister!$K$8)*SQRT(AD305/2),Riskregister!$L$8-(Riskregister!$L$8-Riskregister!$K$8)*SQRT((1-AD305)/2)))</f>
        <v>0</v>
      </c>
      <c r="AF305" s="28">
        <f t="shared" ca="1" si="189"/>
        <v>0.76348642364892327</v>
      </c>
      <c r="AG305" s="28">
        <f t="shared" ca="1" si="189"/>
        <v>0.65903881295626232</v>
      </c>
      <c r="AH305" s="28">
        <f>IF(Riskregister!$E$9="",0,COUNTIF(BJ$4:BJ$53,"&lt;"&amp;AF305)*IF(AG305&lt;0.5,Riskregister!$K$9+(Riskregister!$L$9-Riskregister!$K$9)*SQRT(AG305/2),Riskregister!$L$9-(Riskregister!$L$9-Riskregister!$K$9)*SQRT((1-AG305)/2)))</f>
        <v>0</v>
      </c>
      <c r="AI305" s="28">
        <f t="shared" ca="1" si="190"/>
        <v>0.11707021652281691</v>
      </c>
      <c r="AJ305" s="28">
        <f t="shared" ca="1" si="190"/>
        <v>0.78550201436395828</v>
      </c>
      <c r="AK305" s="28">
        <f>IF(Riskregister!$E$10="",0,COUNTIF(BK$4:BK$53,"&lt;"&amp;AI305)*IF(AJ305&lt;0.5,Riskregister!$K$10+(Riskregister!$L$10-Riskregister!$K$10)*SQRT(AJ305/2),Riskregister!$L$10-(Riskregister!$L$10-Riskregister!$K$10)*SQRT((1-AJ305)/2)))</f>
        <v>0</v>
      </c>
      <c r="AL305" s="28">
        <f t="shared" ca="1" si="191"/>
        <v>0.66137721866499122</v>
      </c>
      <c r="AM305" s="28">
        <f t="shared" ca="1" si="191"/>
        <v>0.1075187815320231</v>
      </c>
      <c r="AN305" s="28">
        <f>IF(Riskregister!$E$11="",0,COUNTIF(BL$4:BL$53,"&lt;"&amp;AL305)*IF(AM305&lt;0.5,Riskregister!$K$11+(Riskregister!$L$11-Riskregister!$K$11)*SQRT(AM305/2),Riskregister!$L$11-(Riskregister!$L$11-Riskregister!$K$11)*SQRT((1-AM305)/2)))</f>
        <v>0</v>
      </c>
      <c r="AO305" s="28">
        <f t="shared" ca="1" si="192"/>
        <v>0.47081622157385716</v>
      </c>
      <c r="AP305" s="28">
        <f t="shared" ca="1" si="192"/>
        <v>9.6140860599994715E-3</v>
      </c>
      <c r="AQ305" s="28">
        <f>IF(Riskregister!$E$12="",0,COUNTIF(BM$4:BM$53,"&lt;"&amp;AO305)*IF(AP305&lt;0.5,Riskregister!$K$12+(Riskregister!$L$12-Riskregister!$K$12)*SQRT(AP305/2),Riskregister!$L$12-(Riskregister!$L$12-Riskregister!$K$12)*SQRT((1-AP305)/2)))</f>
        <v>0</v>
      </c>
      <c r="AR305" s="28">
        <f t="shared" ca="1" si="193"/>
        <v>0.2389148420802667</v>
      </c>
      <c r="AS305" s="28">
        <f t="shared" ca="1" si="193"/>
        <v>3.2594046143535116E-2</v>
      </c>
      <c r="AT305" s="28">
        <f>IF(Riskregister!$E$13="",0,COUNTIF(BN$4:BN$53,"&lt;"&amp;AR305)*IF(AS305&lt;0.5,Riskregister!$K$13+(Riskregister!$L$13-Riskregister!$K$13)*SQRT(AS305/2),Riskregister!$L$13-(Riskregister!$L$13-Riskregister!$K$13)*SQRT((1-AS305)/2)))</f>
        <v>0</v>
      </c>
      <c r="AU305" s="28">
        <f t="shared" ca="1" si="194"/>
        <v>0.1683598969569905</v>
      </c>
      <c r="AV305" s="28">
        <f t="shared" ca="1" si="194"/>
        <v>0.53711824413278875</v>
      </c>
      <c r="AW305" s="28">
        <f>IF(Riskregister!$E$14="",0,COUNTIF(BO$4:BO$53,"&lt;"&amp;AU305)*IF(AV305&lt;0.5,Riskregister!$K$14+(Riskregister!$L$14-Riskregister!$K$14)*SQRT(AV305/2),Riskregister!$L$14-(Riskregister!$L$14-Riskregister!$K$14)*SQRT((1-AV305)/2)))</f>
        <v>0</v>
      </c>
      <c r="AX305" s="28">
        <f t="shared" ca="1" si="195"/>
        <v>4.5774049783366522E-2</v>
      </c>
      <c r="AY305" s="28">
        <f t="shared" ca="1" si="195"/>
        <v>0.81660307199397175</v>
      </c>
      <c r="AZ305" s="28">
        <f>IF(Riskregister!$E$15="",0,COUNTIF(BP$4:BP$53,"&lt;"&amp;AX305)*IF(AY305&lt;0.5,Riskregister!$K$15+(Riskregister!$L$15-Riskregister!$K$15)*SQRT(AY305/2),Riskregister!$L$15-(Riskregister!$L$15-Riskregister!$K$15)*SQRT((1-AY305)/2)))</f>
        <v>0</v>
      </c>
      <c r="BA305" s="28">
        <f t="shared" ca="1" si="196"/>
        <v>0.54059473357808963</v>
      </c>
      <c r="BB305" s="28">
        <f t="shared" ca="1" si="196"/>
        <v>0.26876526200251472</v>
      </c>
      <c r="BC305" s="28">
        <f>IF(Riskregister!$E$16="",0,COUNTIF(BQ$4:BQ$53,"&lt;"&amp;BA305)*IF(BB305&lt;0.5,Riskregister!$K$16+(Riskregister!$L$16-Riskregister!$K$16)*SQRT(BB305/2),Riskregister!$L$16-(Riskregister!$L$16-Riskregister!$K$16)*SQRT((1-BB305)/2)))</f>
        <v>0</v>
      </c>
      <c r="BD305" s="28">
        <f t="shared" ca="1" si="160"/>
        <v>2291918.0817531017</v>
      </c>
    </row>
    <row r="306" spans="20:56" x14ac:dyDescent="0.35">
      <c r="T306" s="28">
        <f t="shared" ca="1" si="185"/>
        <v>0.47125113367584459</v>
      </c>
      <c r="U306" s="28">
        <f t="shared" ca="1" si="185"/>
        <v>0.48183618227381908</v>
      </c>
      <c r="V306" s="28">
        <f ca="1">IF(Riskregister!$E$5="",0,COUNTIF(BF$4:BF$53,"&lt;"&amp;T306)*IF(U306&lt;0.5,Riskregister!$K$5+(Riskregister!$L$5-Riskregister!$K$5)*SQRT(U306/2),Riskregister!$L$5-(Riskregister!$L$5-Riskregister!$K$5)*SQRT((1-U306)/2)))</f>
        <v>0</v>
      </c>
      <c r="W306" s="28">
        <f t="shared" ca="1" si="186"/>
        <v>0.48666055475540271</v>
      </c>
      <c r="X306" s="28">
        <f t="shared" ca="1" si="186"/>
        <v>0.54554914892377948</v>
      </c>
      <c r="Y306" s="28">
        <f ca="1">IF(Riskregister!$E$6="",0,COUNTIF(BG$4:BG$53,"&lt;"&amp;W306)*IF(X306&lt;0.5,Riskregister!$K$6+(Riskregister!$L$6-Riskregister!$K$6)*SQRT(X306/2),Riskregister!$L$6-(Riskregister!$L$6-Riskregister!$K$6)*SQRT((1-X306)/2)))</f>
        <v>0</v>
      </c>
      <c r="Z306" s="28">
        <f t="shared" ca="1" si="187"/>
        <v>0.17165662697174433</v>
      </c>
      <c r="AA306" s="28">
        <f t="shared" ca="1" si="187"/>
        <v>0.32366522132894737</v>
      </c>
      <c r="AB306" s="28">
        <f ca="1">IF(Riskregister!$E$7="",0,COUNTIF(BH$4:BH$53,"&lt;"&amp;Z306)*IF(AA306&lt;0.5,Riskregister!$K$7+(Riskregister!$L$7-Riskregister!$K$7)*SQRT(AA306/2),Riskregister!$L$7-(Riskregister!$L$7-Riskregister!$K$7)*SQRT((1-AA306)/2)))</f>
        <v>0</v>
      </c>
      <c r="AC306" s="28">
        <f t="shared" ca="1" si="188"/>
        <v>0.16024715225134045</v>
      </c>
      <c r="AD306" s="28">
        <f t="shared" ca="1" si="188"/>
        <v>0.64373973542234719</v>
      </c>
      <c r="AE306" s="28">
        <f ca="1">IF(Riskregister!$E$8="",0,COUNTIF(BI$4:BI$53,"&lt;"&amp;AC306)*IF(AD306&lt;0.5,Riskregister!$K$8+(Riskregister!$L$8-Riskregister!$K$8)*SQRT(AD306/2),Riskregister!$L$8-(Riskregister!$L$8-Riskregister!$K$8)*SQRT((1-AD306)/2)))</f>
        <v>0</v>
      </c>
      <c r="AF306" s="28">
        <f t="shared" ca="1" si="189"/>
        <v>0.74210625621748338</v>
      </c>
      <c r="AG306" s="28">
        <f t="shared" ca="1" si="189"/>
        <v>0.45392752428543015</v>
      </c>
      <c r="AH306" s="28">
        <f>IF(Riskregister!$E$9="",0,COUNTIF(BJ$4:BJ$53,"&lt;"&amp;AF306)*IF(AG306&lt;0.5,Riskregister!$K$9+(Riskregister!$L$9-Riskregister!$K$9)*SQRT(AG306/2),Riskregister!$L$9-(Riskregister!$L$9-Riskregister!$K$9)*SQRT((1-AG306)/2)))</f>
        <v>0</v>
      </c>
      <c r="AI306" s="28">
        <f t="shared" ca="1" si="190"/>
        <v>0.91441787009086228</v>
      </c>
      <c r="AJ306" s="28">
        <f t="shared" ca="1" si="190"/>
        <v>0.62569712816781498</v>
      </c>
      <c r="AK306" s="28">
        <f>IF(Riskregister!$E$10="",0,COUNTIF(BK$4:BK$53,"&lt;"&amp;AI306)*IF(AJ306&lt;0.5,Riskregister!$K$10+(Riskregister!$L$10-Riskregister!$K$10)*SQRT(AJ306/2),Riskregister!$L$10-(Riskregister!$L$10-Riskregister!$K$10)*SQRT((1-AJ306)/2)))</f>
        <v>0</v>
      </c>
      <c r="AL306" s="28">
        <f t="shared" ca="1" si="191"/>
        <v>0.43821675236358759</v>
      </c>
      <c r="AM306" s="28">
        <f t="shared" ca="1" si="191"/>
        <v>0.26323432871334185</v>
      </c>
      <c r="AN306" s="28">
        <f>IF(Riskregister!$E$11="",0,COUNTIF(BL$4:BL$53,"&lt;"&amp;AL306)*IF(AM306&lt;0.5,Riskregister!$K$11+(Riskregister!$L$11-Riskregister!$K$11)*SQRT(AM306/2),Riskregister!$L$11-(Riskregister!$L$11-Riskregister!$K$11)*SQRT((1-AM306)/2)))</f>
        <v>0</v>
      </c>
      <c r="AO306" s="28">
        <f t="shared" ca="1" si="192"/>
        <v>0.81562875344010777</v>
      </c>
      <c r="AP306" s="28">
        <f t="shared" ca="1" si="192"/>
        <v>0.61315579913403095</v>
      </c>
      <c r="AQ306" s="28">
        <f>IF(Riskregister!$E$12="",0,COUNTIF(BM$4:BM$53,"&lt;"&amp;AO306)*IF(AP306&lt;0.5,Riskregister!$K$12+(Riskregister!$L$12-Riskregister!$K$12)*SQRT(AP306/2),Riskregister!$L$12-(Riskregister!$L$12-Riskregister!$K$12)*SQRT((1-AP306)/2)))</f>
        <v>0</v>
      </c>
      <c r="AR306" s="28">
        <f t="shared" ca="1" si="193"/>
        <v>0.54574698746386374</v>
      </c>
      <c r="AS306" s="28">
        <f t="shared" ca="1" si="193"/>
        <v>0.563308278567343</v>
      </c>
      <c r="AT306" s="28">
        <f>IF(Riskregister!$E$13="",0,COUNTIF(BN$4:BN$53,"&lt;"&amp;AR306)*IF(AS306&lt;0.5,Riskregister!$K$13+(Riskregister!$L$13-Riskregister!$K$13)*SQRT(AS306/2),Riskregister!$L$13-(Riskregister!$L$13-Riskregister!$K$13)*SQRT((1-AS306)/2)))</f>
        <v>0</v>
      </c>
      <c r="AU306" s="28">
        <f t="shared" ca="1" si="194"/>
        <v>0.10068557306873827</v>
      </c>
      <c r="AV306" s="28">
        <f t="shared" ca="1" si="194"/>
        <v>0.26707058497177039</v>
      </c>
      <c r="AW306" s="28">
        <f>IF(Riskregister!$E$14="",0,COUNTIF(BO$4:BO$53,"&lt;"&amp;AU306)*IF(AV306&lt;0.5,Riskregister!$K$14+(Riskregister!$L$14-Riskregister!$K$14)*SQRT(AV306/2),Riskregister!$L$14-(Riskregister!$L$14-Riskregister!$K$14)*SQRT((1-AV306)/2)))</f>
        <v>0</v>
      </c>
      <c r="AX306" s="28">
        <f t="shared" ca="1" si="195"/>
        <v>0.28182496547267288</v>
      </c>
      <c r="AY306" s="28">
        <f t="shared" ca="1" si="195"/>
        <v>0.28398439793711316</v>
      </c>
      <c r="AZ306" s="28">
        <f>IF(Riskregister!$E$15="",0,COUNTIF(BP$4:BP$53,"&lt;"&amp;AX306)*IF(AY306&lt;0.5,Riskregister!$K$15+(Riskregister!$L$15-Riskregister!$K$15)*SQRT(AY306/2),Riskregister!$L$15-(Riskregister!$L$15-Riskregister!$K$15)*SQRT((1-AY306)/2)))</f>
        <v>0</v>
      </c>
      <c r="BA306" s="28">
        <f t="shared" ca="1" si="196"/>
        <v>0.67388419712940439</v>
      </c>
      <c r="BB306" s="28">
        <f t="shared" ca="1" si="196"/>
        <v>0.15731694085948633</v>
      </c>
      <c r="BC306" s="28">
        <f>IF(Riskregister!$E$16="",0,COUNTIF(BQ$4:BQ$53,"&lt;"&amp;BA306)*IF(BB306&lt;0.5,Riskregister!$K$16+(Riskregister!$L$16-Riskregister!$K$16)*SQRT(BB306/2),Riskregister!$L$16-(Riskregister!$L$16-Riskregister!$K$16)*SQRT((1-BB306)/2)))</f>
        <v>0</v>
      </c>
      <c r="BD306" s="28">
        <f t="shared" ca="1" si="160"/>
        <v>0</v>
      </c>
    </row>
    <row r="307" spans="20:56" x14ac:dyDescent="0.35">
      <c r="T307" s="28">
        <f t="shared" ca="1" si="185"/>
        <v>0.38756779800776819</v>
      </c>
      <c r="U307" s="28">
        <f t="shared" ca="1" si="185"/>
        <v>0.73101748713201886</v>
      </c>
      <c r="V307" s="28">
        <f ca="1">IF(Riskregister!$E$5="",0,COUNTIF(BF$4:BF$53,"&lt;"&amp;T307)*IF(U307&lt;0.5,Riskregister!$K$5+(Riskregister!$L$5-Riskregister!$K$5)*SQRT(U307/2),Riskregister!$L$5-(Riskregister!$L$5-Riskregister!$K$5)*SQRT((1-U307)/2)))</f>
        <v>0</v>
      </c>
      <c r="W307" s="28">
        <f t="shared" ca="1" si="186"/>
        <v>0.92266389260653658</v>
      </c>
      <c r="X307" s="28">
        <f t="shared" ca="1" si="186"/>
        <v>4.0989573787034272E-2</v>
      </c>
      <c r="Y307" s="28">
        <f ca="1">IF(Riskregister!$E$6="",0,COUNTIF(BG$4:BG$53,"&lt;"&amp;W307)*IF(X307&lt;0.5,Riskregister!$K$6+(Riskregister!$L$6-Riskregister!$K$6)*SQRT(X307/2),Riskregister!$L$6-(Riskregister!$L$6-Riskregister!$K$6)*SQRT((1-X307)/2)))</f>
        <v>915376.0162638363</v>
      </c>
      <c r="Z307" s="28">
        <f t="shared" ca="1" si="187"/>
        <v>0.93004139354817372</v>
      </c>
      <c r="AA307" s="28">
        <f t="shared" ca="1" si="187"/>
        <v>0.52384521673145179</v>
      </c>
      <c r="AB307" s="28">
        <f ca="1">IF(Riskregister!$E$7="",0,COUNTIF(BH$4:BH$53,"&lt;"&amp;Z307)*IF(AA307&lt;0.5,Riskregister!$K$7+(Riskregister!$L$7-Riskregister!$K$7)*SQRT(AA307/2),Riskregister!$L$7-(Riskregister!$L$7-Riskregister!$K$7)*SQRT((1-AA307)/2)))</f>
        <v>229223.88786718858</v>
      </c>
      <c r="AC307" s="28">
        <f t="shared" ca="1" si="188"/>
        <v>0.8948795630915436</v>
      </c>
      <c r="AD307" s="28">
        <f t="shared" ca="1" si="188"/>
        <v>0.75287389533743354</v>
      </c>
      <c r="AE307" s="28">
        <f ca="1">IF(Riskregister!$E$8="",0,COUNTIF(BI$4:BI$53,"&lt;"&amp;AC307)*IF(AD307&lt;0.5,Riskregister!$K$8+(Riskregister!$L$8-Riskregister!$K$8)*SQRT(AD307/2),Riskregister!$L$8-(Riskregister!$L$8-Riskregister!$K$8)*SQRT((1-AD307)/2)))</f>
        <v>0</v>
      </c>
      <c r="AF307" s="28">
        <f t="shared" ca="1" si="189"/>
        <v>0.20201820612679111</v>
      </c>
      <c r="AG307" s="28">
        <f t="shared" ca="1" si="189"/>
        <v>0.11551062606852314</v>
      </c>
      <c r="AH307" s="28">
        <f>IF(Riskregister!$E$9="",0,COUNTIF(BJ$4:BJ$53,"&lt;"&amp;AF307)*IF(AG307&lt;0.5,Riskregister!$K$9+(Riskregister!$L$9-Riskregister!$K$9)*SQRT(AG307/2),Riskregister!$L$9-(Riskregister!$L$9-Riskregister!$K$9)*SQRT((1-AG307)/2)))</f>
        <v>0</v>
      </c>
      <c r="AI307" s="28">
        <f t="shared" ca="1" si="190"/>
        <v>0.95998988451936607</v>
      </c>
      <c r="AJ307" s="28">
        <f t="shared" ca="1" si="190"/>
        <v>0.37253982533841423</v>
      </c>
      <c r="AK307" s="28">
        <f>IF(Riskregister!$E$10="",0,COUNTIF(BK$4:BK$53,"&lt;"&amp;AI307)*IF(AJ307&lt;0.5,Riskregister!$K$10+(Riskregister!$L$10-Riskregister!$K$10)*SQRT(AJ307/2),Riskregister!$L$10-(Riskregister!$L$10-Riskregister!$K$10)*SQRT((1-AJ307)/2)))</f>
        <v>0</v>
      </c>
      <c r="AL307" s="28">
        <f t="shared" ca="1" si="191"/>
        <v>0.3412582796876269</v>
      </c>
      <c r="AM307" s="28">
        <f t="shared" ca="1" si="191"/>
        <v>0.8692237978939813</v>
      </c>
      <c r="AN307" s="28">
        <f>IF(Riskregister!$E$11="",0,COUNTIF(BL$4:BL$53,"&lt;"&amp;AL307)*IF(AM307&lt;0.5,Riskregister!$K$11+(Riskregister!$L$11-Riskregister!$K$11)*SQRT(AM307/2),Riskregister!$L$11-(Riskregister!$L$11-Riskregister!$K$11)*SQRT((1-AM307)/2)))</f>
        <v>0</v>
      </c>
      <c r="AO307" s="28">
        <f t="shared" ca="1" si="192"/>
        <v>0.66012321182659917</v>
      </c>
      <c r="AP307" s="28">
        <f t="shared" ca="1" si="192"/>
        <v>8.1722096584254333E-2</v>
      </c>
      <c r="AQ307" s="28">
        <f>IF(Riskregister!$E$12="",0,COUNTIF(BM$4:BM$53,"&lt;"&amp;AO307)*IF(AP307&lt;0.5,Riskregister!$K$12+(Riskregister!$L$12-Riskregister!$K$12)*SQRT(AP307/2),Riskregister!$L$12-(Riskregister!$L$12-Riskregister!$K$12)*SQRT((1-AP307)/2)))</f>
        <v>0</v>
      </c>
      <c r="AR307" s="28">
        <f t="shared" ca="1" si="193"/>
        <v>0.16872496382047186</v>
      </c>
      <c r="AS307" s="28">
        <f t="shared" ca="1" si="193"/>
        <v>0.63481704339499878</v>
      </c>
      <c r="AT307" s="28">
        <f>IF(Riskregister!$E$13="",0,COUNTIF(BN$4:BN$53,"&lt;"&amp;AR307)*IF(AS307&lt;0.5,Riskregister!$K$13+(Riskregister!$L$13-Riskregister!$K$13)*SQRT(AS307/2),Riskregister!$L$13-(Riskregister!$L$13-Riskregister!$K$13)*SQRT((1-AS307)/2)))</f>
        <v>0</v>
      </c>
      <c r="AU307" s="28">
        <f t="shared" ca="1" si="194"/>
        <v>0.20459606017710286</v>
      </c>
      <c r="AV307" s="28">
        <f t="shared" ca="1" si="194"/>
        <v>0.19275949641481938</v>
      </c>
      <c r="AW307" s="28">
        <f>IF(Riskregister!$E$14="",0,COUNTIF(BO$4:BO$53,"&lt;"&amp;AU307)*IF(AV307&lt;0.5,Riskregister!$K$14+(Riskregister!$L$14-Riskregister!$K$14)*SQRT(AV307/2),Riskregister!$L$14-(Riskregister!$L$14-Riskregister!$K$14)*SQRT((1-AV307)/2)))</f>
        <v>0</v>
      </c>
      <c r="AX307" s="28">
        <f t="shared" ca="1" si="195"/>
        <v>0.55994254234830576</v>
      </c>
      <c r="AY307" s="28">
        <f t="shared" ca="1" si="195"/>
        <v>0.35605786345677937</v>
      </c>
      <c r="AZ307" s="28">
        <f>IF(Riskregister!$E$15="",0,COUNTIF(BP$4:BP$53,"&lt;"&amp;AX307)*IF(AY307&lt;0.5,Riskregister!$K$15+(Riskregister!$L$15-Riskregister!$K$15)*SQRT(AY307/2),Riskregister!$L$15-(Riskregister!$L$15-Riskregister!$K$15)*SQRT((1-AY307)/2)))</f>
        <v>0</v>
      </c>
      <c r="BA307" s="28">
        <f t="shared" ca="1" si="196"/>
        <v>0.44749879310514706</v>
      </c>
      <c r="BB307" s="28">
        <f t="shared" ca="1" si="196"/>
        <v>0.11406819498989218</v>
      </c>
      <c r="BC307" s="28">
        <f>IF(Riskregister!$E$16="",0,COUNTIF(BQ$4:BQ$53,"&lt;"&amp;BA307)*IF(BB307&lt;0.5,Riskregister!$K$16+(Riskregister!$L$16-Riskregister!$K$16)*SQRT(BB307/2),Riskregister!$L$16-(Riskregister!$L$16-Riskregister!$K$16)*SQRT((1-BB307)/2)))</f>
        <v>0</v>
      </c>
      <c r="BD307" s="28">
        <f t="shared" ca="1" si="160"/>
        <v>1144599.9041310248</v>
      </c>
    </row>
    <row r="308" spans="20:56" x14ac:dyDescent="0.35">
      <c r="T308" s="28">
        <f t="shared" ca="1" si="185"/>
        <v>0.56816633603325328</v>
      </c>
      <c r="U308" s="28">
        <f t="shared" ca="1" si="185"/>
        <v>0.28414942068953863</v>
      </c>
      <c r="V308" s="28">
        <f ca="1">IF(Riskregister!$E$5="",0,COUNTIF(BF$4:BF$53,"&lt;"&amp;T308)*IF(U308&lt;0.5,Riskregister!$K$5+(Riskregister!$L$5-Riskregister!$K$5)*SQRT(U308/2),Riskregister!$L$5-(Riskregister!$L$5-Riskregister!$K$5)*SQRT((1-U308)/2)))</f>
        <v>0</v>
      </c>
      <c r="W308" s="28">
        <f t="shared" ca="1" si="186"/>
        <v>0.7490284837143526</v>
      </c>
      <c r="X308" s="28">
        <f t="shared" ca="1" si="186"/>
        <v>0.57119713207935141</v>
      </c>
      <c r="Y308" s="28">
        <f ca="1">IF(Riskregister!$E$6="",0,COUNTIF(BG$4:BG$53,"&lt;"&amp;W308)*IF(X308&lt;0.5,Riskregister!$K$6+(Riskregister!$L$6-Riskregister!$K$6)*SQRT(X308/2),Riskregister!$L$6-(Riskregister!$L$6-Riskregister!$K$6)*SQRT((1-X308)/2)))</f>
        <v>1166536.9558094067</v>
      </c>
      <c r="Z308" s="28">
        <f t="shared" ca="1" si="187"/>
        <v>0.81485479837219599</v>
      </c>
      <c r="AA308" s="28">
        <f t="shared" ca="1" si="187"/>
        <v>0.64203474028514096</v>
      </c>
      <c r="AB308" s="28">
        <f ca="1">IF(Riskregister!$E$7="",0,COUNTIF(BH$4:BH$53,"&lt;"&amp;Z308)*IF(AA308&lt;0.5,Riskregister!$K$7+(Riskregister!$L$7-Riskregister!$K$7)*SQRT(AA308/2),Riskregister!$L$7-(Riskregister!$L$7-Riskregister!$K$7)*SQRT((1-AA308)/2)))</f>
        <v>251927.81436902095</v>
      </c>
      <c r="AC308" s="28">
        <f t="shared" ca="1" si="188"/>
        <v>0.99173063359211266</v>
      </c>
      <c r="AD308" s="28">
        <f t="shared" ca="1" si="188"/>
        <v>0.97097499943552801</v>
      </c>
      <c r="AE308" s="28">
        <f ca="1">IF(Riskregister!$E$8="",0,COUNTIF(BI$4:BI$53,"&lt;"&amp;AC308)*IF(AD308&lt;0.5,Riskregister!$K$8+(Riskregister!$L$8-Riskregister!$K$8)*SQRT(AD308/2),Riskregister!$L$8-(Riskregister!$L$8-Riskregister!$K$8)*SQRT((1-AD308)/2)))</f>
        <v>4433801.1557459757</v>
      </c>
      <c r="AF308" s="28">
        <f t="shared" ca="1" si="189"/>
        <v>0.69267277877848099</v>
      </c>
      <c r="AG308" s="28">
        <f t="shared" ca="1" si="189"/>
        <v>0.52441845858520209</v>
      </c>
      <c r="AH308" s="28">
        <f>IF(Riskregister!$E$9="",0,COUNTIF(BJ$4:BJ$53,"&lt;"&amp;AF308)*IF(AG308&lt;0.5,Riskregister!$K$9+(Riskregister!$L$9-Riskregister!$K$9)*SQRT(AG308/2),Riskregister!$L$9-(Riskregister!$L$9-Riskregister!$K$9)*SQRT((1-AG308)/2)))</f>
        <v>0</v>
      </c>
      <c r="AI308" s="28">
        <f t="shared" ca="1" si="190"/>
        <v>0.95119560782051105</v>
      </c>
      <c r="AJ308" s="28">
        <f t="shared" ca="1" si="190"/>
        <v>0.3029761540119722</v>
      </c>
      <c r="AK308" s="28">
        <f>IF(Riskregister!$E$10="",0,COUNTIF(BK$4:BK$53,"&lt;"&amp;AI308)*IF(AJ308&lt;0.5,Riskregister!$K$10+(Riskregister!$L$10-Riskregister!$K$10)*SQRT(AJ308/2),Riskregister!$L$10-(Riskregister!$L$10-Riskregister!$K$10)*SQRT((1-AJ308)/2)))</f>
        <v>0</v>
      </c>
      <c r="AL308" s="28">
        <f t="shared" ca="1" si="191"/>
        <v>0.20109951222729738</v>
      </c>
      <c r="AM308" s="28">
        <f t="shared" ca="1" si="191"/>
        <v>0.90922431595737374</v>
      </c>
      <c r="AN308" s="28">
        <f>IF(Riskregister!$E$11="",0,COUNTIF(BL$4:BL$53,"&lt;"&amp;AL308)*IF(AM308&lt;0.5,Riskregister!$K$11+(Riskregister!$L$11-Riskregister!$K$11)*SQRT(AM308/2),Riskregister!$L$11-(Riskregister!$L$11-Riskregister!$K$11)*SQRT((1-AM308)/2)))</f>
        <v>0</v>
      </c>
      <c r="AO308" s="28">
        <f t="shared" ca="1" si="192"/>
        <v>0.22611437672828183</v>
      </c>
      <c r="AP308" s="28">
        <f t="shared" ca="1" si="192"/>
        <v>0.41784362236990757</v>
      </c>
      <c r="AQ308" s="28">
        <f>IF(Riskregister!$E$12="",0,COUNTIF(BM$4:BM$53,"&lt;"&amp;AO308)*IF(AP308&lt;0.5,Riskregister!$K$12+(Riskregister!$L$12-Riskregister!$K$12)*SQRT(AP308/2),Riskregister!$L$12-(Riskregister!$L$12-Riskregister!$K$12)*SQRT((1-AP308)/2)))</f>
        <v>0</v>
      </c>
      <c r="AR308" s="28">
        <f t="shared" ca="1" si="193"/>
        <v>0.80157073530712297</v>
      </c>
      <c r="AS308" s="28">
        <f t="shared" ca="1" si="193"/>
        <v>8.6107414593755149E-2</v>
      </c>
      <c r="AT308" s="28">
        <f>IF(Riskregister!$E$13="",0,COUNTIF(BN$4:BN$53,"&lt;"&amp;AR308)*IF(AS308&lt;0.5,Riskregister!$K$13+(Riskregister!$L$13-Riskregister!$K$13)*SQRT(AS308/2),Riskregister!$L$13-(Riskregister!$L$13-Riskregister!$K$13)*SQRT((1-AS308)/2)))</f>
        <v>0</v>
      </c>
      <c r="AU308" s="28">
        <f t="shared" ca="1" si="194"/>
        <v>0.14880056258356689</v>
      </c>
      <c r="AV308" s="28">
        <f t="shared" ca="1" si="194"/>
        <v>0.85915114564102779</v>
      </c>
      <c r="AW308" s="28">
        <f>IF(Riskregister!$E$14="",0,COUNTIF(BO$4:BO$53,"&lt;"&amp;AU308)*IF(AV308&lt;0.5,Riskregister!$K$14+(Riskregister!$L$14-Riskregister!$K$14)*SQRT(AV308/2),Riskregister!$L$14-(Riskregister!$L$14-Riskregister!$K$14)*SQRT((1-AV308)/2)))</f>
        <v>0</v>
      </c>
      <c r="AX308" s="28">
        <f t="shared" ca="1" si="195"/>
        <v>0.99833066022436812</v>
      </c>
      <c r="AY308" s="28">
        <f t="shared" ca="1" si="195"/>
        <v>0.11091631955783099</v>
      </c>
      <c r="AZ308" s="28">
        <f>IF(Riskregister!$E$15="",0,COUNTIF(BP$4:BP$53,"&lt;"&amp;AX308)*IF(AY308&lt;0.5,Riskregister!$K$15+(Riskregister!$L$15-Riskregister!$K$15)*SQRT(AY308/2),Riskregister!$L$15-(Riskregister!$L$15-Riskregister!$K$15)*SQRT((1-AY308)/2)))</f>
        <v>0</v>
      </c>
      <c r="BA308" s="28">
        <f t="shared" ca="1" si="196"/>
        <v>0.23200853095637675</v>
      </c>
      <c r="BB308" s="28">
        <f t="shared" ca="1" si="196"/>
        <v>0.76284688874792783</v>
      </c>
      <c r="BC308" s="28">
        <f>IF(Riskregister!$E$16="",0,COUNTIF(BQ$4:BQ$53,"&lt;"&amp;BA308)*IF(BB308&lt;0.5,Riskregister!$K$16+(Riskregister!$L$16-Riskregister!$K$16)*SQRT(BB308/2),Riskregister!$L$16-(Riskregister!$L$16-Riskregister!$K$16)*SQRT((1-BB308)/2)))</f>
        <v>0</v>
      </c>
      <c r="BD308" s="28">
        <f t="shared" ca="1" si="160"/>
        <v>5852265.9259244036</v>
      </c>
    </row>
    <row r="309" spans="20:56" x14ac:dyDescent="0.35">
      <c r="T309" s="28">
        <f t="shared" ca="1" si="185"/>
        <v>0.20382036701517248</v>
      </c>
      <c r="U309" s="28">
        <f t="shared" ca="1" si="185"/>
        <v>0.63163045291562214</v>
      </c>
      <c r="V309" s="28">
        <f ca="1">IF(Riskregister!$E$5="",0,COUNTIF(BF$4:BF$53,"&lt;"&amp;T309)*IF(U309&lt;0.5,Riskregister!$K$5+(Riskregister!$L$5-Riskregister!$K$5)*SQRT(U309/2),Riskregister!$L$5-(Riskregister!$L$5-Riskregister!$K$5)*SQRT((1-U309)/2)))</f>
        <v>0</v>
      </c>
      <c r="W309" s="28">
        <f t="shared" ca="1" si="186"/>
        <v>0.94146919492997971</v>
      </c>
      <c r="X309" s="28">
        <f t="shared" ca="1" si="186"/>
        <v>1.1407384238314111E-2</v>
      </c>
      <c r="Y309" s="28">
        <f ca="1">IF(Riskregister!$E$6="",0,COUNTIF(BG$4:BG$53,"&lt;"&amp;W309)*IF(X309&lt;0.5,Riskregister!$K$6+(Riskregister!$L$6-Riskregister!$K$6)*SQRT(X309/2),Riskregister!$L$6-(Riskregister!$L$6-Riskregister!$K$6)*SQRT((1-X309)/2)))</f>
        <v>671882.05138308671</v>
      </c>
      <c r="Z309" s="28">
        <f t="shared" ca="1" si="187"/>
        <v>0.17499660910283854</v>
      </c>
      <c r="AA309" s="28">
        <f t="shared" ca="1" si="187"/>
        <v>0.60811986728778233</v>
      </c>
      <c r="AB309" s="28">
        <f ca="1">IF(Riskregister!$E$7="",0,COUNTIF(BH$4:BH$53,"&lt;"&amp;Z309)*IF(AA309&lt;0.5,Riskregister!$K$7+(Riskregister!$L$7-Riskregister!$K$7)*SQRT(AA309/2),Riskregister!$L$7-(Riskregister!$L$7-Riskregister!$K$7)*SQRT((1-AA309)/2)))</f>
        <v>0</v>
      </c>
      <c r="AC309" s="28">
        <f t="shared" ca="1" si="188"/>
        <v>0.8941365581606292</v>
      </c>
      <c r="AD309" s="28">
        <f t="shared" ca="1" si="188"/>
        <v>0.79460135664459419</v>
      </c>
      <c r="AE309" s="28">
        <f ca="1">IF(Riskregister!$E$8="",0,COUNTIF(BI$4:BI$53,"&lt;"&amp;AC309)*IF(AD309&lt;0.5,Riskregister!$K$8+(Riskregister!$L$8-Riskregister!$K$8)*SQRT(AD309/2),Riskregister!$L$8-(Riskregister!$L$8-Riskregister!$K$8)*SQRT((1-AD309)/2)))</f>
        <v>0</v>
      </c>
      <c r="AF309" s="28">
        <f t="shared" ca="1" si="189"/>
        <v>0.35586277861447568</v>
      </c>
      <c r="AG309" s="28">
        <f t="shared" ca="1" si="189"/>
        <v>0.92544898685298504</v>
      </c>
      <c r="AH309" s="28">
        <f>IF(Riskregister!$E$9="",0,COUNTIF(BJ$4:BJ$53,"&lt;"&amp;AF309)*IF(AG309&lt;0.5,Riskregister!$K$9+(Riskregister!$L$9-Riskregister!$K$9)*SQRT(AG309/2),Riskregister!$L$9-(Riskregister!$L$9-Riskregister!$K$9)*SQRT((1-AG309)/2)))</f>
        <v>0</v>
      </c>
      <c r="AI309" s="28">
        <f t="shared" ca="1" si="190"/>
        <v>0.99890558898606041</v>
      </c>
      <c r="AJ309" s="28">
        <f t="shared" ca="1" si="190"/>
        <v>5.718831879392916E-2</v>
      </c>
      <c r="AK309" s="28">
        <f>IF(Riskregister!$E$10="",0,COUNTIF(BK$4:BK$53,"&lt;"&amp;AI309)*IF(AJ309&lt;0.5,Riskregister!$K$10+(Riskregister!$L$10-Riskregister!$K$10)*SQRT(AJ309/2),Riskregister!$L$10-(Riskregister!$L$10-Riskregister!$K$10)*SQRT((1-AJ309)/2)))</f>
        <v>0</v>
      </c>
      <c r="AL309" s="28">
        <f t="shared" ca="1" si="191"/>
        <v>0.61503966475259919</v>
      </c>
      <c r="AM309" s="28">
        <f t="shared" ca="1" si="191"/>
        <v>0.59200716780548435</v>
      </c>
      <c r="AN309" s="28">
        <f>IF(Riskregister!$E$11="",0,COUNTIF(BL$4:BL$53,"&lt;"&amp;AL309)*IF(AM309&lt;0.5,Riskregister!$K$11+(Riskregister!$L$11-Riskregister!$K$11)*SQRT(AM309/2),Riskregister!$L$11-(Riskregister!$L$11-Riskregister!$K$11)*SQRT((1-AM309)/2)))</f>
        <v>0</v>
      </c>
      <c r="AO309" s="28">
        <f t="shared" ca="1" si="192"/>
        <v>0.93425585590143301</v>
      </c>
      <c r="AP309" s="28">
        <f t="shared" ca="1" si="192"/>
        <v>0.5188725930922099</v>
      </c>
      <c r="AQ309" s="28">
        <f>IF(Riskregister!$E$12="",0,COUNTIF(BM$4:BM$53,"&lt;"&amp;AO309)*IF(AP309&lt;0.5,Riskregister!$K$12+(Riskregister!$L$12-Riskregister!$K$12)*SQRT(AP309/2),Riskregister!$L$12-(Riskregister!$L$12-Riskregister!$K$12)*SQRT((1-AP309)/2)))</f>
        <v>0</v>
      </c>
      <c r="AR309" s="28">
        <f t="shared" ca="1" si="193"/>
        <v>0.73833677629914563</v>
      </c>
      <c r="AS309" s="28">
        <f t="shared" ca="1" si="193"/>
        <v>0.32489817701862955</v>
      </c>
      <c r="AT309" s="28">
        <f>IF(Riskregister!$E$13="",0,COUNTIF(BN$4:BN$53,"&lt;"&amp;AR309)*IF(AS309&lt;0.5,Riskregister!$K$13+(Riskregister!$L$13-Riskregister!$K$13)*SQRT(AS309/2),Riskregister!$L$13-(Riskregister!$L$13-Riskregister!$K$13)*SQRT((1-AS309)/2)))</f>
        <v>0</v>
      </c>
      <c r="AU309" s="28">
        <f t="shared" ca="1" si="194"/>
        <v>6.8496736747376219E-2</v>
      </c>
      <c r="AV309" s="28">
        <f t="shared" ca="1" si="194"/>
        <v>0.90702654392209159</v>
      </c>
      <c r="AW309" s="28">
        <f>IF(Riskregister!$E$14="",0,COUNTIF(BO$4:BO$53,"&lt;"&amp;AU309)*IF(AV309&lt;0.5,Riskregister!$K$14+(Riskregister!$L$14-Riskregister!$K$14)*SQRT(AV309/2),Riskregister!$L$14-(Riskregister!$L$14-Riskregister!$K$14)*SQRT((1-AV309)/2)))</f>
        <v>0</v>
      </c>
      <c r="AX309" s="28">
        <f t="shared" ca="1" si="195"/>
        <v>0.74237173554276148</v>
      </c>
      <c r="AY309" s="28">
        <f t="shared" ca="1" si="195"/>
        <v>0.72592124710300276</v>
      </c>
      <c r="AZ309" s="28">
        <f>IF(Riskregister!$E$15="",0,COUNTIF(BP$4:BP$53,"&lt;"&amp;AX309)*IF(AY309&lt;0.5,Riskregister!$K$15+(Riskregister!$L$15-Riskregister!$K$15)*SQRT(AY309/2),Riskregister!$L$15-(Riskregister!$L$15-Riskregister!$K$15)*SQRT((1-AY309)/2)))</f>
        <v>0</v>
      </c>
      <c r="BA309" s="28">
        <f t="shared" ca="1" si="196"/>
        <v>0.81537645569984596</v>
      </c>
      <c r="BB309" s="28">
        <f t="shared" ca="1" si="196"/>
        <v>0.72427057439062803</v>
      </c>
      <c r="BC309" s="28">
        <f>IF(Riskregister!$E$16="",0,COUNTIF(BQ$4:BQ$53,"&lt;"&amp;BA309)*IF(BB309&lt;0.5,Riskregister!$K$16+(Riskregister!$L$16-Riskregister!$K$16)*SQRT(BB309/2),Riskregister!$L$16-(Riskregister!$L$16-Riskregister!$K$16)*SQRT((1-BB309)/2)))</f>
        <v>0</v>
      </c>
      <c r="BD309" s="28">
        <f t="shared" ca="1" si="160"/>
        <v>671882.05138308671</v>
      </c>
    </row>
    <row r="310" spans="20:56" x14ac:dyDescent="0.35">
      <c r="T310" s="28">
        <f t="shared" ca="1" si="185"/>
        <v>0.68352083031195787</v>
      </c>
      <c r="U310" s="28">
        <f t="shared" ca="1" si="185"/>
        <v>0.11491962847150428</v>
      </c>
      <c r="V310" s="28">
        <f ca="1">IF(Riskregister!$E$5="",0,COUNTIF(BF$4:BF$53,"&lt;"&amp;T310)*IF(U310&lt;0.5,Riskregister!$K$5+(Riskregister!$L$5-Riskregister!$K$5)*SQRT(U310/2),Riskregister!$L$5-(Riskregister!$L$5-Riskregister!$K$5)*SQRT((1-U310)/2)))</f>
        <v>257868.49578417142</v>
      </c>
      <c r="W310" s="28">
        <f t="shared" ca="1" si="186"/>
        <v>0.31706958852586598</v>
      </c>
      <c r="X310" s="28">
        <f t="shared" ca="1" si="186"/>
        <v>0.5670961641959178</v>
      </c>
      <c r="Y310" s="28">
        <f ca="1">IF(Riskregister!$E$6="",0,COUNTIF(BG$4:BG$53,"&lt;"&amp;W310)*IF(X310&lt;0.5,Riskregister!$K$6+(Riskregister!$L$6-Riskregister!$K$6)*SQRT(X310/2),Riskregister!$L$6-(Riskregister!$L$6-Riskregister!$K$6)*SQRT((1-X310)/2)))</f>
        <v>0</v>
      </c>
      <c r="Z310" s="28">
        <f t="shared" ca="1" si="187"/>
        <v>0.30578894584189709</v>
      </c>
      <c r="AA310" s="28">
        <f t="shared" ca="1" si="187"/>
        <v>0.14665175139235354</v>
      </c>
      <c r="AB310" s="28">
        <f ca="1">IF(Riskregister!$E$7="",0,COUNTIF(BH$4:BH$53,"&lt;"&amp;Z310)*IF(AA310&lt;0.5,Riskregister!$K$7+(Riskregister!$L$7-Riskregister!$K$7)*SQRT(AA310/2),Riskregister!$L$7-(Riskregister!$L$7-Riskregister!$K$7)*SQRT((1-AA310)/2)))</f>
        <v>0</v>
      </c>
      <c r="AC310" s="28">
        <f t="shared" ca="1" si="188"/>
        <v>0.52744256852461968</v>
      </c>
      <c r="AD310" s="28">
        <f t="shared" ca="1" si="188"/>
        <v>0.95124083953682304</v>
      </c>
      <c r="AE310" s="28">
        <f ca="1">IF(Riskregister!$E$8="",0,COUNTIF(BI$4:BI$53,"&lt;"&amp;AC310)*IF(AD310&lt;0.5,Riskregister!$K$8+(Riskregister!$L$8-Riskregister!$K$8)*SQRT(AD310/2),Riskregister!$L$8-(Riskregister!$L$8-Riskregister!$K$8)*SQRT((1-AD310)/2)))</f>
        <v>0</v>
      </c>
      <c r="AF310" s="28">
        <f t="shared" ca="1" si="189"/>
        <v>0.43639601453374843</v>
      </c>
      <c r="AG310" s="28">
        <f t="shared" ca="1" si="189"/>
        <v>0.21659051706056842</v>
      </c>
      <c r="AH310" s="28">
        <f>IF(Riskregister!$E$9="",0,COUNTIF(BJ$4:BJ$53,"&lt;"&amp;AF310)*IF(AG310&lt;0.5,Riskregister!$K$9+(Riskregister!$L$9-Riskregister!$K$9)*SQRT(AG310/2),Riskregister!$L$9-(Riskregister!$L$9-Riskregister!$K$9)*SQRT((1-AG310)/2)))</f>
        <v>0</v>
      </c>
      <c r="AI310" s="28">
        <f t="shared" ca="1" si="190"/>
        <v>0.18115742126072221</v>
      </c>
      <c r="AJ310" s="28">
        <f t="shared" ca="1" si="190"/>
        <v>1.9146883969285988E-2</v>
      </c>
      <c r="AK310" s="28">
        <f>IF(Riskregister!$E$10="",0,COUNTIF(BK$4:BK$53,"&lt;"&amp;AI310)*IF(AJ310&lt;0.5,Riskregister!$K$10+(Riskregister!$L$10-Riskregister!$K$10)*SQRT(AJ310/2),Riskregister!$L$10-(Riskregister!$L$10-Riskregister!$K$10)*SQRT((1-AJ310)/2)))</f>
        <v>0</v>
      </c>
      <c r="AL310" s="28">
        <f t="shared" ca="1" si="191"/>
        <v>0.28357564804682966</v>
      </c>
      <c r="AM310" s="28">
        <f t="shared" ca="1" si="191"/>
        <v>0.92303331804577604</v>
      </c>
      <c r="AN310" s="28">
        <f>IF(Riskregister!$E$11="",0,COUNTIF(BL$4:BL$53,"&lt;"&amp;AL310)*IF(AM310&lt;0.5,Riskregister!$K$11+(Riskregister!$L$11-Riskregister!$K$11)*SQRT(AM310/2),Riskregister!$L$11-(Riskregister!$L$11-Riskregister!$K$11)*SQRT((1-AM310)/2)))</f>
        <v>0</v>
      </c>
      <c r="AO310" s="28">
        <f t="shared" ca="1" si="192"/>
        <v>0.64566634353902597</v>
      </c>
      <c r="AP310" s="28">
        <f t="shared" ca="1" si="192"/>
        <v>0.30168413765108715</v>
      </c>
      <c r="AQ310" s="28">
        <f>IF(Riskregister!$E$12="",0,COUNTIF(BM$4:BM$53,"&lt;"&amp;AO310)*IF(AP310&lt;0.5,Riskregister!$K$12+(Riskregister!$L$12-Riskregister!$K$12)*SQRT(AP310/2),Riskregister!$L$12-(Riskregister!$L$12-Riskregister!$K$12)*SQRT((1-AP310)/2)))</f>
        <v>0</v>
      </c>
      <c r="AR310" s="28">
        <f t="shared" ca="1" si="193"/>
        <v>0.85852828044741047</v>
      </c>
      <c r="AS310" s="28">
        <f t="shared" ca="1" si="193"/>
        <v>0.16568927829067015</v>
      </c>
      <c r="AT310" s="28">
        <f>IF(Riskregister!$E$13="",0,COUNTIF(BN$4:BN$53,"&lt;"&amp;AR310)*IF(AS310&lt;0.5,Riskregister!$K$13+(Riskregister!$L$13-Riskregister!$K$13)*SQRT(AS310/2),Riskregister!$L$13-(Riskregister!$L$13-Riskregister!$K$13)*SQRT((1-AS310)/2)))</f>
        <v>0</v>
      </c>
      <c r="AU310" s="28">
        <f t="shared" ca="1" si="194"/>
        <v>0.3231135141853595</v>
      </c>
      <c r="AV310" s="28">
        <f t="shared" ca="1" si="194"/>
        <v>0.55737435622559584</v>
      </c>
      <c r="AW310" s="28">
        <f>IF(Riskregister!$E$14="",0,COUNTIF(BO$4:BO$53,"&lt;"&amp;AU310)*IF(AV310&lt;0.5,Riskregister!$K$14+(Riskregister!$L$14-Riskregister!$K$14)*SQRT(AV310/2),Riskregister!$L$14-(Riskregister!$L$14-Riskregister!$K$14)*SQRT((1-AV310)/2)))</f>
        <v>0</v>
      </c>
      <c r="AX310" s="28">
        <f t="shared" ca="1" si="195"/>
        <v>0.65137918590213228</v>
      </c>
      <c r="AY310" s="28">
        <f t="shared" ca="1" si="195"/>
        <v>0.43033997959210779</v>
      </c>
      <c r="AZ310" s="28">
        <f>IF(Riskregister!$E$15="",0,COUNTIF(BP$4:BP$53,"&lt;"&amp;AX310)*IF(AY310&lt;0.5,Riskregister!$K$15+(Riskregister!$L$15-Riskregister!$K$15)*SQRT(AY310/2),Riskregister!$L$15-(Riskregister!$L$15-Riskregister!$K$15)*SQRT((1-AY310)/2)))</f>
        <v>0</v>
      </c>
      <c r="BA310" s="28">
        <f t="shared" ca="1" si="196"/>
        <v>0.75527315312759791</v>
      </c>
      <c r="BB310" s="28">
        <f t="shared" ca="1" si="196"/>
        <v>0.64322224461638433</v>
      </c>
      <c r="BC310" s="28">
        <f>IF(Riskregister!$E$16="",0,COUNTIF(BQ$4:BQ$53,"&lt;"&amp;BA310)*IF(BB310&lt;0.5,Riskregister!$K$16+(Riskregister!$L$16-Riskregister!$K$16)*SQRT(BB310/2),Riskregister!$L$16-(Riskregister!$L$16-Riskregister!$K$16)*SQRT((1-BB310)/2)))</f>
        <v>0</v>
      </c>
      <c r="BD310" s="28">
        <f t="shared" ca="1" si="160"/>
        <v>257868.49578417142</v>
      </c>
    </row>
    <row r="311" spans="20:56" x14ac:dyDescent="0.35">
      <c r="T311" s="28">
        <f t="shared" ca="1" si="185"/>
        <v>0.53765384324975007</v>
      </c>
      <c r="U311" s="28">
        <f t="shared" ca="1" si="185"/>
        <v>0.35072194409906177</v>
      </c>
      <c r="V311" s="28">
        <f ca="1">IF(Riskregister!$E$5="",0,COUNTIF(BF$4:BF$53,"&lt;"&amp;T311)*IF(U311&lt;0.5,Riskregister!$K$5+(Riskregister!$L$5-Riskregister!$K$5)*SQRT(U311/2),Riskregister!$L$5-(Riskregister!$L$5-Riskregister!$K$5)*SQRT((1-U311)/2)))</f>
        <v>0</v>
      </c>
      <c r="W311" s="28">
        <f t="shared" ca="1" si="186"/>
        <v>0.89087631794742672</v>
      </c>
      <c r="X311" s="28">
        <f t="shared" ca="1" si="186"/>
        <v>0.85091672185420442</v>
      </c>
      <c r="Y311" s="28">
        <f ca="1">IF(Riskregister!$E$6="",0,COUNTIF(BG$4:BG$53,"&lt;"&amp;W311)*IF(X311&lt;0.5,Riskregister!$K$6+(Riskregister!$L$6-Riskregister!$K$6)*SQRT(X311/2),Riskregister!$L$6-(Riskregister!$L$6-Riskregister!$K$6)*SQRT((1-X311)/2)))</f>
        <v>1508558.3344931072</v>
      </c>
      <c r="Z311" s="28">
        <f t="shared" ca="1" si="187"/>
        <v>0.30650459697057464</v>
      </c>
      <c r="AA311" s="28">
        <f t="shared" ca="1" si="187"/>
        <v>0.92202960975417747</v>
      </c>
      <c r="AB311" s="28">
        <f ca="1">IF(Riskregister!$E$7="",0,COUNTIF(BH$4:BH$53,"&lt;"&amp;Z311)*IF(AA311&lt;0.5,Riskregister!$K$7+(Riskregister!$L$7-Riskregister!$K$7)*SQRT(AA311/2),Riskregister!$L$7-(Riskregister!$L$7-Riskregister!$K$7)*SQRT((1-AA311)/2)))</f>
        <v>0</v>
      </c>
      <c r="AC311" s="28">
        <f t="shared" ca="1" si="188"/>
        <v>0.1184906387454655</v>
      </c>
      <c r="AD311" s="28">
        <f t="shared" ca="1" si="188"/>
        <v>0.18532370066033277</v>
      </c>
      <c r="AE311" s="28">
        <f ca="1">IF(Riskregister!$E$8="",0,COUNTIF(BI$4:BI$53,"&lt;"&amp;AC311)*IF(AD311&lt;0.5,Riskregister!$K$8+(Riskregister!$L$8-Riskregister!$K$8)*SQRT(AD311/2),Riskregister!$L$8-(Riskregister!$L$8-Riskregister!$K$8)*SQRT((1-AD311)/2)))</f>
        <v>0</v>
      </c>
      <c r="AF311" s="28">
        <f t="shared" ca="1" si="189"/>
        <v>0.65055879757482915</v>
      </c>
      <c r="AG311" s="28">
        <f t="shared" ca="1" si="189"/>
        <v>0.23108039879113706</v>
      </c>
      <c r="AH311" s="28">
        <f>IF(Riskregister!$E$9="",0,COUNTIF(BJ$4:BJ$53,"&lt;"&amp;AF311)*IF(AG311&lt;0.5,Riskregister!$K$9+(Riskregister!$L$9-Riskregister!$K$9)*SQRT(AG311/2),Riskregister!$L$9-(Riskregister!$L$9-Riskregister!$K$9)*SQRT((1-AG311)/2)))</f>
        <v>0</v>
      </c>
      <c r="AI311" s="28">
        <f t="shared" ca="1" si="190"/>
        <v>0.22948069618618339</v>
      </c>
      <c r="AJ311" s="28">
        <f t="shared" ca="1" si="190"/>
        <v>0.28377546680322197</v>
      </c>
      <c r="AK311" s="28">
        <f>IF(Riskregister!$E$10="",0,COUNTIF(BK$4:BK$53,"&lt;"&amp;AI311)*IF(AJ311&lt;0.5,Riskregister!$K$10+(Riskregister!$L$10-Riskregister!$K$10)*SQRT(AJ311/2),Riskregister!$L$10-(Riskregister!$L$10-Riskregister!$K$10)*SQRT((1-AJ311)/2)))</f>
        <v>0</v>
      </c>
      <c r="AL311" s="28">
        <f t="shared" ca="1" si="191"/>
        <v>0.22181627514594937</v>
      </c>
      <c r="AM311" s="28">
        <f t="shared" ca="1" si="191"/>
        <v>0.32896369039937023</v>
      </c>
      <c r="AN311" s="28">
        <f>IF(Riskregister!$E$11="",0,COUNTIF(BL$4:BL$53,"&lt;"&amp;AL311)*IF(AM311&lt;0.5,Riskregister!$K$11+(Riskregister!$L$11-Riskregister!$K$11)*SQRT(AM311/2),Riskregister!$L$11-(Riskregister!$L$11-Riskregister!$K$11)*SQRT((1-AM311)/2)))</f>
        <v>0</v>
      </c>
      <c r="AO311" s="28">
        <f t="shared" ca="1" si="192"/>
        <v>0.4813410830264091</v>
      </c>
      <c r="AP311" s="28">
        <f t="shared" ca="1" si="192"/>
        <v>0.70702478666099122</v>
      </c>
      <c r="AQ311" s="28">
        <f>IF(Riskregister!$E$12="",0,COUNTIF(BM$4:BM$53,"&lt;"&amp;AO311)*IF(AP311&lt;0.5,Riskregister!$K$12+(Riskregister!$L$12-Riskregister!$K$12)*SQRT(AP311/2),Riskregister!$L$12-(Riskregister!$L$12-Riskregister!$K$12)*SQRT((1-AP311)/2)))</f>
        <v>0</v>
      </c>
      <c r="AR311" s="28">
        <f t="shared" ca="1" si="193"/>
        <v>0.55960795823209697</v>
      </c>
      <c r="AS311" s="28">
        <f t="shared" ca="1" si="193"/>
        <v>0.49756400751523189</v>
      </c>
      <c r="AT311" s="28">
        <f>IF(Riskregister!$E$13="",0,COUNTIF(BN$4:BN$53,"&lt;"&amp;AR311)*IF(AS311&lt;0.5,Riskregister!$K$13+(Riskregister!$L$13-Riskregister!$K$13)*SQRT(AS311/2),Riskregister!$L$13-(Riskregister!$L$13-Riskregister!$K$13)*SQRT((1-AS311)/2)))</f>
        <v>0</v>
      </c>
      <c r="AU311" s="28">
        <f t="shared" ca="1" si="194"/>
        <v>7.6523668887216179E-2</v>
      </c>
      <c r="AV311" s="28">
        <f t="shared" ca="1" si="194"/>
        <v>0.26044662136385077</v>
      </c>
      <c r="AW311" s="28">
        <f>IF(Riskregister!$E$14="",0,COUNTIF(BO$4:BO$53,"&lt;"&amp;AU311)*IF(AV311&lt;0.5,Riskregister!$K$14+(Riskregister!$L$14-Riskregister!$K$14)*SQRT(AV311/2),Riskregister!$L$14-(Riskregister!$L$14-Riskregister!$K$14)*SQRT((1-AV311)/2)))</f>
        <v>0</v>
      </c>
      <c r="AX311" s="28">
        <f t="shared" ca="1" si="195"/>
        <v>0.894450913590771</v>
      </c>
      <c r="AY311" s="28">
        <f t="shared" ca="1" si="195"/>
        <v>0.37880673690509625</v>
      </c>
      <c r="AZ311" s="28">
        <f>IF(Riskregister!$E$15="",0,COUNTIF(BP$4:BP$53,"&lt;"&amp;AX311)*IF(AY311&lt;0.5,Riskregister!$K$15+(Riskregister!$L$15-Riskregister!$K$15)*SQRT(AY311/2),Riskregister!$L$15-(Riskregister!$L$15-Riskregister!$K$15)*SQRT((1-AY311)/2)))</f>
        <v>0</v>
      </c>
      <c r="BA311" s="28">
        <f t="shared" ca="1" si="196"/>
        <v>0.86665713137058609</v>
      </c>
      <c r="BB311" s="28">
        <f t="shared" ca="1" si="196"/>
        <v>0.4566560838948146</v>
      </c>
      <c r="BC311" s="28">
        <f>IF(Riskregister!$E$16="",0,COUNTIF(BQ$4:BQ$53,"&lt;"&amp;BA311)*IF(BB311&lt;0.5,Riskregister!$K$16+(Riskregister!$L$16-Riskregister!$K$16)*SQRT(BB311/2),Riskregister!$L$16-(Riskregister!$L$16-Riskregister!$K$16)*SQRT((1-BB311)/2)))</f>
        <v>0</v>
      </c>
      <c r="BD311" s="28">
        <f t="shared" ca="1" si="160"/>
        <v>1508558.3344931072</v>
      </c>
    </row>
    <row r="312" spans="20:56" x14ac:dyDescent="0.35">
      <c r="T312" s="28">
        <f t="shared" ca="1" si="185"/>
        <v>0.96728903378351516</v>
      </c>
      <c r="U312" s="28">
        <f t="shared" ca="1" si="185"/>
        <v>0.21387168074887941</v>
      </c>
      <c r="V312" s="28">
        <f ca="1">IF(Riskregister!$E$5="",0,COUNTIF(BF$4:BF$53,"&lt;"&amp;T312)*IF(U312&lt;0.5,Riskregister!$K$5+(Riskregister!$L$5-Riskregister!$K$5)*SQRT(U312/2),Riskregister!$L$5-(Riskregister!$L$5-Riskregister!$K$5)*SQRT((1-U312)/2)))</f>
        <v>594309.41320877965</v>
      </c>
      <c r="W312" s="28">
        <f t="shared" ca="1" si="186"/>
        <v>0.49723489779026553</v>
      </c>
      <c r="X312" s="28">
        <f t="shared" ca="1" si="186"/>
        <v>0.99164023903335341</v>
      </c>
      <c r="Y312" s="28">
        <f ca="1">IF(Riskregister!$E$6="",0,COUNTIF(BG$4:BG$53,"&lt;"&amp;W312)*IF(X312&lt;0.5,Riskregister!$K$6+(Riskregister!$L$6-Riskregister!$K$6)*SQRT(X312/2),Riskregister!$L$6-(Riskregister!$L$6-Riskregister!$K$6)*SQRT((1-X312)/2)))</f>
        <v>0</v>
      </c>
      <c r="Z312" s="28">
        <f t="shared" ca="1" si="187"/>
        <v>6.230870225808971E-2</v>
      </c>
      <c r="AA312" s="28">
        <f t="shared" ca="1" si="187"/>
        <v>0.40636278279603577</v>
      </c>
      <c r="AB312" s="28">
        <f ca="1">IF(Riskregister!$E$7="",0,COUNTIF(BH$4:BH$53,"&lt;"&amp;Z312)*IF(AA312&lt;0.5,Riskregister!$K$7+(Riskregister!$L$7-Riskregister!$K$7)*SQRT(AA312/2),Riskregister!$L$7-(Riskregister!$L$7-Riskregister!$K$7)*SQRT((1-AA312)/2)))</f>
        <v>0</v>
      </c>
      <c r="AC312" s="28">
        <f t="shared" ca="1" si="188"/>
        <v>0.44794854866090239</v>
      </c>
      <c r="AD312" s="28">
        <f t="shared" ca="1" si="188"/>
        <v>0.12606740537271555</v>
      </c>
      <c r="AE312" s="28">
        <f ca="1">IF(Riskregister!$E$8="",0,COUNTIF(BI$4:BI$53,"&lt;"&amp;AC312)*IF(AD312&lt;0.5,Riskregister!$K$8+(Riskregister!$L$8-Riskregister!$K$8)*SQRT(AD312/2),Riskregister!$L$8-(Riskregister!$L$8-Riskregister!$K$8)*SQRT((1-AD312)/2)))</f>
        <v>0</v>
      </c>
      <c r="AF312" s="28">
        <f t="shared" ca="1" si="189"/>
        <v>0.84916501494860686</v>
      </c>
      <c r="AG312" s="28">
        <f t="shared" ca="1" si="189"/>
        <v>0.92458637962794099</v>
      </c>
      <c r="AH312" s="28">
        <f>IF(Riskregister!$E$9="",0,COUNTIF(BJ$4:BJ$53,"&lt;"&amp;AF312)*IF(AG312&lt;0.5,Riskregister!$K$9+(Riskregister!$L$9-Riskregister!$K$9)*SQRT(AG312/2),Riskregister!$L$9-(Riskregister!$L$9-Riskregister!$K$9)*SQRT((1-AG312)/2)))</f>
        <v>0</v>
      </c>
      <c r="AI312" s="28">
        <f t="shared" ca="1" si="190"/>
        <v>0.86337046121671979</v>
      </c>
      <c r="AJ312" s="28">
        <f t="shared" ca="1" si="190"/>
        <v>0.31338626959784999</v>
      </c>
      <c r="AK312" s="28">
        <f>IF(Riskregister!$E$10="",0,COUNTIF(BK$4:BK$53,"&lt;"&amp;AI312)*IF(AJ312&lt;0.5,Riskregister!$K$10+(Riskregister!$L$10-Riskregister!$K$10)*SQRT(AJ312/2),Riskregister!$L$10-(Riskregister!$L$10-Riskregister!$K$10)*SQRT((1-AJ312)/2)))</f>
        <v>0</v>
      </c>
      <c r="AL312" s="28">
        <f t="shared" ca="1" si="191"/>
        <v>8.3630583012515025E-3</v>
      </c>
      <c r="AM312" s="28">
        <f t="shared" ca="1" si="191"/>
        <v>0.56293500875857216</v>
      </c>
      <c r="AN312" s="28">
        <f>IF(Riskregister!$E$11="",0,COUNTIF(BL$4:BL$53,"&lt;"&amp;AL312)*IF(AM312&lt;0.5,Riskregister!$K$11+(Riskregister!$L$11-Riskregister!$K$11)*SQRT(AM312/2),Riskregister!$L$11-(Riskregister!$L$11-Riskregister!$K$11)*SQRT((1-AM312)/2)))</f>
        <v>0</v>
      </c>
      <c r="AO312" s="28">
        <f t="shared" ca="1" si="192"/>
        <v>0.11895322516071871</v>
      </c>
      <c r="AP312" s="28">
        <f t="shared" ca="1" si="192"/>
        <v>8.915825239700137E-3</v>
      </c>
      <c r="AQ312" s="28">
        <f>IF(Riskregister!$E$12="",0,COUNTIF(BM$4:BM$53,"&lt;"&amp;AO312)*IF(AP312&lt;0.5,Riskregister!$K$12+(Riskregister!$L$12-Riskregister!$K$12)*SQRT(AP312/2),Riskregister!$L$12-(Riskregister!$L$12-Riskregister!$K$12)*SQRT((1-AP312)/2)))</f>
        <v>0</v>
      </c>
      <c r="AR312" s="28">
        <f t="shared" ca="1" si="193"/>
        <v>1.6836034305895309E-2</v>
      </c>
      <c r="AS312" s="28">
        <f t="shared" ca="1" si="193"/>
        <v>0.29096337348700951</v>
      </c>
      <c r="AT312" s="28">
        <f>IF(Riskregister!$E$13="",0,COUNTIF(BN$4:BN$53,"&lt;"&amp;AR312)*IF(AS312&lt;0.5,Riskregister!$K$13+(Riskregister!$L$13-Riskregister!$K$13)*SQRT(AS312/2),Riskregister!$L$13-(Riskregister!$L$13-Riskregister!$K$13)*SQRT((1-AS312)/2)))</f>
        <v>0</v>
      </c>
      <c r="AU312" s="28">
        <f t="shared" ca="1" si="194"/>
        <v>0.6922225288508792</v>
      </c>
      <c r="AV312" s="28">
        <f t="shared" ca="1" si="194"/>
        <v>0.69480548226281102</v>
      </c>
      <c r="AW312" s="28">
        <f>IF(Riskregister!$E$14="",0,COUNTIF(BO$4:BO$53,"&lt;"&amp;AU312)*IF(AV312&lt;0.5,Riskregister!$K$14+(Riskregister!$L$14-Riskregister!$K$14)*SQRT(AV312/2),Riskregister!$L$14-(Riskregister!$L$14-Riskregister!$K$14)*SQRT((1-AV312)/2)))</f>
        <v>0</v>
      </c>
      <c r="AX312" s="28">
        <f t="shared" ca="1" si="195"/>
        <v>0.19908946647612247</v>
      </c>
      <c r="AY312" s="28">
        <f t="shared" ca="1" si="195"/>
        <v>0.43746151944213874</v>
      </c>
      <c r="AZ312" s="28">
        <f>IF(Riskregister!$E$15="",0,COUNTIF(BP$4:BP$53,"&lt;"&amp;AX312)*IF(AY312&lt;0.5,Riskregister!$K$15+(Riskregister!$L$15-Riskregister!$K$15)*SQRT(AY312/2),Riskregister!$L$15-(Riskregister!$L$15-Riskregister!$K$15)*SQRT((1-AY312)/2)))</f>
        <v>0</v>
      </c>
      <c r="BA312" s="28">
        <f t="shared" ca="1" si="196"/>
        <v>0.33412149842120231</v>
      </c>
      <c r="BB312" s="28">
        <f t="shared" ca="1" si="196"/>
        <v>0.28428121743084012</v>
      </c>
      <c r="BC312" s="28">
        <f>IF(Riskregister!$E$16="",0,COUNTIF(BQ$4:BQ$53,"&lt;"&amp;BA312)*IF(BB312&lt;0.5,Riskregister!$K$16+(Riskregister!$L$16-Riskregister!$K$16)*SQRT(BB312/2),Riskregister!$L$16-(Riskregister!$L$16-Riskregister!$K$16)*SQRT((1-BB312)/2)))</f>
        <v>0</v>
      </c>
      <c r="BD312" s="28">
        <f t="shared" ca="1" si="160"/>
        <v>594309.41320877965</v>
      </c>
    </row>
    <row r="313" spans="20:56" x14ac:dyDescent="0.35">
      <c r="T313" s="28">
        <f t="shared" ca="1" si="185"/>
        <v>0.41695258884372943</v>
      </c>
      <c r="U313" s="28">
        <f t="shared" ca="1" si="185"/>
        <v>0.95446583150099096</v>
      </c>
      <c r="V313" s="28">
        <f ca="1">IF(Riskregister!$E$5="",0,COUNTIF(BF$4:BF$53,"&lt;"&amp;T313)*IF(U313&lt;0.5,Riskregister!$K$5+(Riskregister!$L$5-Riskregister!$K$5)*SQRT(U313/2),Riskregister!$L$5-(Riskregister!$L$5-Riskregister!$K$5)*SQRT((1-U313)/2)))</f>
        <v>0</v>
      </c>
      <c r="W313" s="28">
        <f t="shared" ca="1" si="186"/>
        <v>0.64768371737274444</v>
      </c>
      <c r="X313" s="28">
        <f t="shared" ca="1" si="186"/>
        <v>0.82241276901322657</v>
      </c>
      <c r="Y313" s="28">
        <f ca="1">IF(Riskregister!$E$6="",0,COUNTIF(BG$4:BG$53,"&lt;"&amp;W313)*IF(X313&lt;0.5,Riskregister!$K$6+(Riskregister!$L$6-Riskregister!$K$6)*SQRT(X313/2),Riskregister!$L$6-(Riskregister!$L$6-Riskregister!$K$6)*SQRT((1-X313)/2)))</f>
        <v>1463631.3635207843</v>
      </c>
      <c r="Z313" s="28">
        <f t="shared" ca="1" si="187"/>
        <v>0.14458057734916396</v>
      </c>
      <c r="AA313" s="28">
        <f t="shared" ca="1" si="187"/>
        <v>0.64470111959690624</v>
      </c>
      <c r="AB313" s="28">
        <f ca="1">IF(Riskregister!$E$7="",0,COUNTIF(BH$4:BH$53,"&lt;"&amp;Z313)*IF(AA313&lt;0.5,Riskregister!$K$7+(Riskregister!$L$7-Riskregister!$K$7)*SQRT(AA313/2),Riskregister!$L$7-(Riskregister!$L$7-Riskregister!$K$7)*SQRT((1-AA313)/2)))</f>
        <v>0</v>
      </c>
      <c r="AC313" s="28">
        <f t="shared" ca="1" si="188"/>
        <v>1.5012567800176346E-2</v>
      </c>
      <c r="AD313" s="28">
        <f t="shared" ca="1" si="188"/>
        <v>0.70419419136624883</v>
      </c>
      <c r="AE313" s="28">
        <f ca="1">IF(Riskregister!$E$8="",0,COUNTIF(BI$4:BI$53,"&lt;"&amp;AC313)*IF(AD313&lt;0.5,Riskregister!$K$8+(Riskregister!$L$8-Riskregister!$K$8)*SQRT(AD313/2),Riskregister!$L$8-(Riskregister!$L$8-Riskregister!$K$8)*SQRT((1-AD313)/2)))</f>
        <v>0</v>
      </c>
      <c r="AF313" s="28">
        <f t="shared" ca="1" si="189"/>
        <v>0.69008685193879626</v>
      </c>
      <c r="AG313" s="28">
        <f t="shared" ca="1" si="189"/>
        <v>0.55908856414452757</v>
      </c>
      <c r="AH313" s="28">
        <f>IF(Riskregister!$E$9="",0,COUNTIF(BJ$4:BJ$53,"&lt;"&amp;AF313)*IF(AG313&lt;0.5,Riskregister!$K$9+(Riskregister!$L$9-Riskregister!$K$9)*SQRT(AG313/2),Riskregister!$L$9-(Riskregister!$L$9-Riskregister!$K$9)*SQRT((1-AG313)/2)))</f>
        <v>0</v>
      </c>
      <c r="AI313" s="28">
        <f t="shared" ca="1" si="190"/>
        <v>0.94254473315092846</v>
      </c>
      <c r="AJ313" s="28">
        <f t="shared" ca="1" si="190"/>
        <v>0.67140466619265249</v>
      </c>
      <c r="AK313" s="28">
        <f>IF(Riskregister!$E$10="",0,COUNTIF(BK$4:BK$53,"&lt;"&amp;AI313)*IF(AJ313&lt;0.5,Riskregister!$K$10+(Riskregister!$L$10-Riskregister!$K$10)*SQRT(AJ313/2),Riskregister!$L$10-(Riskregister!$L$10-Riskregister!$K$10)*SQRT((1-AJ313)/2)))</f>
        <v>0</v>
      </c>
      <c r="AL313" s="28">
        <f t="shared" ca="1" si="191"/>
        <v>0.50719257366081882</v>
      </c>
      <c r="AM313" s="28">
        <f t="shared" ca="1" si="191"/>
        <v>0.45434044551195596</v>
      </c>
      <c r="AN313" s="28">
        <f>IF(Riskregister!$E$11="",0,COUNTIF(BL$4:BL$53,"&lt;"&amp;AL313)*IF(AM313&lt;0.5,Riskregister!$K$11+(Riskregister!$L$11-Riskregister!$K$11)*SQRT(AM313/2),Riskregister!$L$11-(Riskregister!$L$11-Riskregister!$K$11)*SQRT((1-AM313)/2)))</f>
        <v>0</v>
      </c>
      <c r="AO313" s="28">
        <f t="shared" ca="1" si="192"/>
        <v>0.57667951206128321</v>
      </c>
      <c r="AP313" s="28">
        <f t="shared" ca="1" si="192"/>
        <v>0.69165352003667813</v>
      </c>
      <c r="AQ313" s="28">
        <f>IF(Riskregister!$E$12="",0,COUNTIF(BM$4:BM$53,"&lt;"&amp;AO313)*IF(AP313&lt;0.5,Riskregister!$K$12+(Riskregister!$L$12-Riskregister!$K$12)*SQRT(AP313/2),Riskregister!$L$12-(Riskregister!$L$12-Riskregister!$K$12)*SQRT((1-AP313)/2)))</f>
        <v>0</v>
      </c>
      <c r="AR313" s="28">
        <f t="shared" ca="1" si="193"/>
        <v>2.7631208633166149E-2</v>
      </c>
      <c r="AS313" s="28">
        <f t="shared" ca="1" si="193"/>
        <v>0.81918885819811604</v>
      </c>
      <c r="AT313" s="28">
        <f>IF(Riskregister!$E$13="",0,COUNTIF(BN$4:BN$53,"&lt;"&amp;AR313)*IF(AS313&lt;0.5,Riskregister!$K$13+(Riskregister!$L$13-Riskregister!$K$13)*SQRT(AS313/2),Riskregister!$L$13-(Riskregister!$L$13-Riskregister!$K$13)*SQRT((1-AS313)/2)))</f>
        <v>0</v>
      </c>
      <c r="AU313" s="28">
        <f t="shared" ca="1" si="194"/>
        <v>0.98290804855979752</v>
      </c>
      <c r="AV313" s="28">
        <f t="shared" ca="1" si="194"/>
        <v>0.7308401047549794</v>
      </c>
      <c r="AW313" s="28">
        <f>IF(Riskregister!$E$14="",0,COUNTIF(BO$4:BO$53,"&lt;"&amp;AU313)*IF(AV313&lt;0.5,Riskregister!$K$14+(Riskregister!$L$14-Riskregister!$K$14)*SQRT(AV313/2),Riskregister!$L$14-(Riskregister!$L$14-Riskregister!$K$14)*SQRT((1-AV313)/2)))</f>
        <v>0</v>
      </c>
      <c r="AX313" s="28">
        <f t="shared" ca="1" si="195"/>
        <v>0.73590273901804681</v>
      </c>
      <c r="AY313" s="28">
        <f t="shared" ca="1" si="195"/>
        <v>0.73857820895292969</v>
      </c>
      <c r="AZ313" s="28">
        <f>IF(Riskregister!$E$15="",0,COUNTIF(BP$4:BP$53,"&lt;"&amp;AX313)*IF(AY313&lt;0.5,Riskregister!$K$15+(Riskregister!$L$15-Riskregister!$K$15)*SQRT(AY313/2),Riskregister!$L$15-(Riskregister!$L$15-Riskregister!$K$15)*SQRT((1-AY313)/2)))</f>
        <v>0</v>
      </c>
      <c r="BA313" s="28">
        <f t="shared" ca="1" si="196"/>
        <v>0.20179272027387873</v>
      </c>
      <c r="BB313" s="28">
        <f t="shared" ca="1" si="196"/>
        <v>0.12861716388694588</v>
      </c>
      <c r="BC313" s="28">
        <f>IF(Riskregister!$E$16="",0,COUNTIF(BQ$4:BQ$53,"&lt;"&amp;BA313)*IF(BB313&lt;0.5,Riskregister!$K$16+(Riskregister!$L$16-Riskregister!$K$16)*SQRT(BB313/2),Riskregister!$L$16-(Riskregister!$L$16-Riskregister!$K$16)*SQRT((1-BB313)/2)))</f>
        <v>0</v>
      </c>
      <c r="BD313" s="28">
        <f t="shared" ca="1" si="160"/>
        <v>1463631.3635207843</v>
      </c>
    </row>
    <row r="314" spans="20:56" x14ac:dyDescent="0.35">
      <c r="T314" s="28">
        <f t="shared" ca="1" si="185"/>
        <v>0.87257627847471342</v>
      </c>
      <c r="U314" s="28">
        <f t="shared" ca="1" si="185"/>
        <v>9.7548374095485224E-2</v>
      </c>
      <c r="V314" s="28">
        <f ca="1">IF(Riskregister!$E$5="",0,COUNTIF(BF$4:BF$53,"&lt;"&amp;T314)*IF(U314&lt;0.5,Riskregister!$K$5+(Riskregister!$L$5-Riskregister!$K$5)*SQRT(U314/2),Riskregister!$L$5-(Riskregister!$L$5-Riskregister!$K$5)*SQRT((1-U314)/2)))</f>
        <v>249381.95448454353</v>
      </c>
      <c r="W314" s="28">
        <f t="shared" ca="1" si="186"/>
        <v>0.10647383004057775</v>
      </c>
      <c r="X314" s="28">
        <f t="shared" ca="1" si="186"/>
        <v>0.76881489886438503</v>
      </c>
      <c r="Y314" s="28">
        <f ca="1">IF(Riskregister!$E$6="",0,COUNTIF(BG$4:BG$53,"&lt;"&amp;W314)*IF(X314&lt;0.5,Riskregister!$K$6+(Riskregister!$L$6-Riskregister!$K$6)*SQRT(X314/2),Riskregister!$L$6-(Riskregister!$L$6-Riskregister!$K$6)*SQRT((1-X314)/2)))</f>
        <v>0</v>
      </c>
      <c r="Z314" s="28">
        <f t="shared" ca="1" si="187"/>
        <v>0.83604664988458766</v>
      </c>
      <c r="AA314" s="28">
        <f t="shared" ca="1" si="187"/>
        <v>0.33303750947713673</v>
      </c>
      <c r="AB314" s="28">
        <f ca="1">IF(Riskregister!$E$7="",0,COUNTIF(BH$4:BH$53,"&lt;"&amp;Z314)*IF(AA314&lt;0.5,Riskregister!$K$7+(Riskregister!$L$7-Riskregister!$K$7)*SQRT(AA314/2),Riskregister!$L$7-(Riskregister!$L$7-Riskregister!$K$7)*SQRT((1-AA314)/2)))</f>
        <v>192823.48355741301</v>
      </c>
      <c r="AC314" s="28">
        <f t="shared" ca="1" si="188"/>
        <v>0.17663956407266157</v>
      </c>
      <c r="AD314" s="28">
        <f t="shared" ca="1" si="188"/>
        <v>0.43021569094042</v>
      </c>
      <c r="AE314" s="28">
        <f ca="1">IF(Riskregister!$E$8="",0,COUNTIF(BI$4:BI$53,"&lt;"&amp;AC314)*IF(AD314&lt;0.5,Riskregister!$K$8+(Riskregister!$L$8-Riskregister!$K$8)*SQRT(AD314/2),Riskregister!$L$8-(Riskregister!$L$8-Riskregister!$K$8)*SQRT((1-AD314)/2)))</f>
        <v>0</v>
      </c>
      <c r="AF314" s="28">
        <f t="shared" ca="1" si="189"/>
        <v>0.40338784784035187</v>
      </c>
      <c r="AG314" s="28">
        <f t="shared" ca="1" si="189"/>
        <v>0.52973884558609441</v>
      </c>
      <c r="AH314" s="28">
        <f>IF(Riskregister!$E$9="",0,COUNTIF(BJ$4:BJ$53,"&lt;"&amp;AF314)*IF(AG314&lt;0.5,Riskregister!$K$9+(Riskregister!$L$9-Riskregister!$K$9)*SQRT(AG314/2),Riskregister!$L$9-(Riskregister!$L$9-Riskregister!$K$9)*SQRT((1-AG314)/2)))</f>
        <v>0</v>
      </c>
      <c r="AI314" s="28">
        <f t="shared" ca="1" si="190"/>
        <v>0.8031729077674532</v>
      </c>
      <c r="AJ314" s="28">
        <f t="shared" ca="1" si="190"/>
        <v>0.24011734246509564</v>
      </c>
      <c r="AK314" s="28">
        <f>IF(Riskregister!$E$10="",0,COUNTIF(BK$4:BK$53,"&lt;"&amp;AI314)*IF(AJ314&lt;0.5,Riskregister!$K$10+(Riskregister!$L$10-Riskregister!$K$10)*SQRT(AJ314/2),Riskregister!$L$10-(Riskregister!$L$10-Riskregister!$K$10)*SQRT((1-AJ314)/2)))</f>
        <v>0</v>
      </c>
      <c r="AL314" s="28">
        <f t="shared" ca="1" si="191"/>
        <v>0.99605054336248788</v>
      </c>
      <c r="AM314" s="28">
        <f t="shared" ca="1" si="191"/>
        <v>0.54935793289760471</v>
      </c>
      <c r="AN314" s="28">
        <f>IF(Riskregister!$E$11="",0,COUNTIF(BL$4:BL$53,"&lt;"&amp;AL314)*IF(AM314&lt;0.5,Riskregister!$K$11+(Riskregister!$L$11-Riskregister!$K$11)*SQRT(AM314/2),Riskregister!$L$11-(Riskregister!$L$11-Riskregister!$K$11)*SQRT((1-AM314)/2)))</f>
        <v>0</v>
      </c>
      <c r="AO314" s="28">
        <f t="shared" ca="1" si="192"/>
        <v>0.84844034817803127</v>
      </c>
      <c r="AP314" s="28">
        <f t="shared" ca="1" si="192"/>
        <v>0.93613848829047086</v>
      </c>
      <c r="AQ314" s="28">
        <f>IF(Riskregister!$E$12="",0,COUNTIF(BM$4:BM$53,"&lt;"&amp;AO314)*IF(AP314&lt;0.5,Riskregister!$K$12+(Riskregister!$L$12-Riskregister!$K$12)*SQRT(AP314/2),Riskregister!$L$12-(Riskregister!$L$12-Riskregister!$K$12)*SQRT((1-AP314)/2)))</f>
        <v>0</v>
      </c>
      <c r="AR314" s="28">
        <f t="shared" ca="1" si="193"/>
        <v>0.82376949595374527</v>
      </c>
      <c r="AS314" s="28">
        <f t="shared" ca="1" si="193"/>
        <v>0.75285855121520351</v>
      </c>
      <c r="AT314" s="28">
        <f>IF(Riskregister!$E$13="",0,COUNTIF(BN$4:BN$53,"&lt;"&amp;AR314)*IF(AS314&lt;0.5,Riskregister!$K$13+(Riskregister!$L$13-Riskregister!$K$13)*SQRT(AS314/2),Riskregister!$L$13-(Riskregister!$L$13-Riskregister!$K$13)*SQRT((1-AS314)/2)))</f>
        <v>0</v>
      </c>
      <c r="AU314" s="28">
        <f t="shared" ca="1" si="194"/>
        <v>0.56822012952847323</v>
      </c>
      <c r="AV314" s="28">
        <f t="shared" ca="1" si="194"/>
        <v>0.42758985982530184</v>
      </c>
      <c r="AW314" s="28">
        <f>IF(Riskregister!$E$14="",0,COUNTIF(BO$4:BO$53,"&lt;"&amp;AU314)*IF(AV314&lt;0.5,Riskregister!$K$14+(Riskregister!$L$14-Riskregister!$K$14)*SQRT(AV314/2),Riskregister!$L$14-(Riskregister!$L$14-Riskregister!$K$14)*SQRT((1-AV314)/2)))</f>
        <v>0</v>
      </c>
      <c r="AX314" s="28">
        <f t="shared" ca="1" si="195"/>
        <v>0.80842173308113052</v>
      </c>
      <c r="AY314" s="28">
        <f t="shared" ca="1" si="195"/>
        <v>0.13444573709428431</v>
      </c>
      <c r="AZ314" s="28">
        <f>IF(Riskregister!$E$15="",0,COUNTIF(BP$4:BP$53,"&lt;"&amp;AX314)*IF(AY314&lt;0.5,Riskregister!$K$15+(Riskregister!$L$15-Riskregister!$K$15)*SQRT(AY314/2),Riskregister!$L$15-(Riskregister!$L$15-Riskregister!$K$15)*SQRT((1-AY314)/2)))</f>
        <v>0</v>
      </c>
      <c r="BA314" s="28">
        <f t="shared" ca="1" si="196"/>
        <v>0.17301230627868935</v>
      </c>
      <c r="BB314" s="28">
        <f t="shared" ca="1" si="196"/>
        <v>0.8338174282324563</v>
      </c>
      <c r="BC314" s="28">
        <f>IF(Riskregister!$E$16="",0,COUNTIF(BQ$4:BQ$53,"&lt;"&amp;BA314)*IF(BB314&lt;0.5,Riskregister!$K$16+(Riskregister!$L$16-Riskregister!$K$16)*SQRT(BB314/2),Riskregister!$L$16-(Riskregister!$L$16-Riskregister!$K$16)*SQRT((1-BB314)/2)))</f>
        <v>0</v>
      </c>
      <c r="BD314" s="28">
        <f t="shared" ca="1" si="160"/>
        <v>442205.43804195651</v>
      </c>
    </row>
    <row r="315" spans="20:56" x14ac:dyDescent="0.35">
      <c r="T315" s="28">
        <f t="shared" ca="1" si="185"/>
        <v>0.89972585718079645</v>
      </c>
      <c r="U315" s="28">
        <f t="shared" ca="1" si="185"/>
        <v>7.4175840339016919E-3</v>
      </c>
      <c r="V315" s="28">
        <f ca="1">IF(Riskregister!$E$5="",0,COUNTIF(BF$4:BF$53,"&lt;"&amp;T315)*IF(U315&lt;0.5,Riskregister!$K$5+(Riskregister!$L$5-Riskregister!$K$5)*SQRT(U315/2),Riskregister!$L$5-(Riskregister!$L$5-Riskregister!$K$5)*SQRT((1-U315)/2)))</f>
        <v>177404.93356008269</v>
      </c>
      <c r="W315" s="28">
        <f t="shared" ca="1" si="186"/>
        <v>0.83035360122737212</v>
      </c>
      <c r="X315" s="28">
        <f t="shared" ca="1" si="186"/>
        <v>0.36366709624610705</v>
      </c>
      <c r="Y315" s="28">
        <f ca="1">IF(Riskregister!$E$6="",0,COUNTIF(BG$4:BG$53,"&lt;"&amp;W315)*IF(X315&lt;0.5,Riskregister!$K$6+(Riskregister!$L$6-Riskregister!$K$6)*SQRT(X315/2),Riskregister!$L$6-(Riskregister!$L$6-Riskregister!$K$6)*SQRT((1-X315)/2)))</f>
        <v>967555.01165629388</v>
      </c>
      <c r="Z315" s="28">
        <f t="shared" ca="1" si="187"/>
        <v>0.10956901777893213</v>
      </c>
      <c r="AA315" s="28">
        <f t="shared" ca="1" si="187"/>
        <v>0.24992724075176298</v>
      </c>
      <c r="AB315" s="28">
        <f ca="1">IF(Riskregister!$E$7="",0,COUNTIF(BH$4:BH$53,"&lt;"&amp;Z315)*IF(AA315&lt;0.5,Riskregister!$K$7+(Riskregister!$L$7-Riskregister!$K$7)*SQRT(AA315/2),Riskregister!$L$7-(Riskregister!$L$7-Riskregister!$K$7)*SQRT((1-AA315)/2)))</f>
        <v>0</v>
      </c>
      <c r="AC315" s="28">
        <f t="shared" ca="1" si="188"/>
        <v>0.91942895971600092</v>
      </c>
      <c r="AD315" s="28">
        <f t="shared" ca="1" si="188"/>
        <v>0.67198760350480791</v>
      </c>
      <c r="AE315" s="28">
        <f ca="1">IF(Riskregister!$E$8="",0,COUNTIF(BI$4:BI$53,"&lt;"&amp;AC315)*IF(AD315&lt;0.5,Riskregister!$K$8+(Riskregister!$L$8-Riskregister!$K$8)*SQRT(AD315/2),Riskregister!$L$8-(Riskregister!$L$8-Riskregister!$K$8)*SQRT((1-AD315)/2)))</f>
        <v>0</v>
      </c>
      <c r="AF315" s="28">
        <f t="shared" ca="1" si="189"/>
        <v>0.64491461074735368</v>
      </c>
      <c r="AG315" s="28">
        <f t="shared" ca="1" si="189"/>
        <v>0.58016859336512605</v>
      </c>
      <c r="AH315" s="28">
        <f>IF(Riskregister!$E$9="",0,COUNTIF(BJ$4:BJ$53,"&lt;"&amp;AF315)*IF(AG315&lt;0.5,Riskregister!$K$9+(Riskregister!$L$9-Riskregister!$K$9)*SQRT(AG315/2),Riskregister!$L$9-(Riskregister!$L$9-Riskregister!$K$9)*SQRT((1-AG315)/2)))</f>
        <v>0</v>
      </c>
      <c r="AI315" s="28">
        <f t="shared" ca="1" si="190"/>
        <v>0.81406322087247984</v>
      </c>
      <c r="AJ315" s="28">
        <f t="shared" ca="1" si="190"/>
        <v>0.29386854617378788</v>
      </c>
      <c r="AK315" s="28">
        <f>IF(Riskregister!$E$10="",0,COUNTIF(BK$4:BK$53,"&lt;"&amp;AI315)*IF(AJ315&lt;0.5,Riskregister!$K$10+(Riskregister!$L$10-Riskregister!$K$10)*SQRT(AJ315/2),Riskregister!$L$10-(Riskregister!$L$10-Riskregister!$K$10)*SQRT((1-AJ315)/2)))</f>
        <v>0</v>
      </c>
      <c r="AL315" s="28">
        <f t="shared" ca="1" si="191"/>
        <v>0.81254692705552978</v>
      </c>
      <c r="AM315" s="28">
        <f t="shared" ca="1" si="191"/>
        <v>0.88174595121789179</v>
      </c>
      <c r="AN315" s="28">
        <f>IF(Riskregister!$E$11="",0,COUNTIF(BL$4:BL$53,"&lt;"&amp;AL315)*IF(AM315&lt;0.5,Riskregister!$K$11+(Riskregister!$L$11-Riskregister!$K$11)*SQRT(AM315/2),Riskregister!$L$11-(Riskregister!$L$11-Riskregister!$K$11)*SQRT((1-AM315)/2)))</f>
        <v>0</v>
      </c>
      <c r="AO315" s="28">
        <f t="shared" ca="1" si="192"/>
        <v>0.39041065223456695</v>
      </c>
      <c r="AP315" s="28">
        <f t="shared" ca="1" si="192"/>
        <v>0.12552760216739034</v>
      </c>
      <c r="AQ315" s="28">
        <f>IF(Riskregister!$E$12="",0,COUNTIF(BM$4:BM$53,"&lt;"&amp;AO315)*IF(AP315&lt;0.5,Riskregister!$K$12+(Riskregister!$L$12-Riskregister!$K$12)*SQRT(AP315/2),Riskregister!$L$12-(Riskregister!$L$12-Riskregister!$K$12)*SQRT((1-AP315)/2)))</f>
        <v>0</v>
      </c>
      <c r="AR315" s="28">
        <f t="shared" ca="1" si="193"/>
        <v>0.65264573856270947</v>
      </c>
      <c r="AS315" s="28">
        <f t="shared" ca="1" si="193"/>
        <v>5.6945568041691041E-2</v>
      </c>
      <c r="AT315" s="28">
        <f>IF(Riskregister!$E$13="",0,COUNTIF(BN$4:BN$53,"&lt;"&amp;AR315)*IF(AS315&lt;0.5,Riskregister!$K$13+(Riskregister!$L$13-Riskregister!$K$13)*SQRT(AS315/2),Riskregister!$L$13-(Riskregister!$L$13-Riskregister!$K$13)*SQRT((1-AS315)/2)))</f>
        <v>0</v>
      </c>
      <c r="AU315" s="28">
        <f t="shared" ca="1" si="194"/>
        <v>0.25497352248780114</v>
      </c>
      <c r="AV315" s="28">
        <f t="shared" ca="1" si="194"/>
        <v>0.91781279825051854</v>
      </c>
      <c r="AW315" s="28">
        <f>IF(Riskregister!$E$14="",0,COUNTIF(BO$4:BO$53,"&lt;"&amp;AU315)*IF(AV315&lt;0.5,Riskregister!$K$14+(Riskregister!$L$14-Riskregister!$K$14)*SQRT(AV315/2),Riskregister!$L$14-(Riskregister!$L$14-Riskregister!$K$14)*SQRT((1-AV315)/2)))</f>
        <v>0</v>
      </c>
      <c r="AX315" s="28">
        <f t="shared" ca="1" si="195"/>
        <v>0.44409721403401148</v>
      </c>
      <c r="AY315" s="28">
        <f t="shared" ca="1" si="195"/>
        <v>0.27419628571111276</v>
      </c>
      <c r="AZ315" s="28">
        <f>IF(Riskregister!$E$15="",0,COUNTIF(BP$4:BP$53,"&lt;"&amp;AX315)*IF(AY315&lt;0.5,Riskregister!$K$15+(Riskregister!$L$15-Riskregister!$K$15)*SQRT(AY315/2),Riskregister!$L$15-(Riskregister!$L$15-Riskregister!$K$15)*SQRT((1-AY315)/2)))</f>
        <v>0</v>
      </c>
      <c r="BA315" s="28">
        <f t="shared" ca="1" si="196"/>
        <v>0.27382686201343864</v>
      </c>
      <c r="BB315" s="28">
        <f t="shared" ca="1" si="196"/>
        <v>0.8392129973769531</v>
      </c>
      <c r="BC315" s="28">
        <f>IF(Riskregister!$E$16="",0,COUNTIF(BQ$4:BQ$53,"&lt;"&amp;BA315)*IF(BB315&lt;0.5,Riskregister!$K$16+(Riskregister!$L$16-Riskregister!$K$16)*SQRT(BB315/2),Riskregister!$L$16-(Riskregister!$L$16-Riskregister!$K$16)*SQRT((1-BB315)/2)))</f>
        <v>0</v>
      </c>
      <c r="BD315" s="28">
        <f t="shared" ca="1" si="160"/>
        <v>1144959.9452163766</v>
      </c>
    </row>
    <row r="316" spans="20:56" x14ac:dyDescent="0.35">
      <c r="T316" s="28">
        <f t="shared" ca="1" si="185"/>
        <v>0.24189109486334359</v>
      </c>
      <c r="U316" s="28">
        <f t="shared" ca="1" si="185"/>
        <v>0.76136234363924049</v>
      </c>
      <c r="V316" s="28">
        <f ca="1">IF(Riskregister!$E$5="",0,COUNTIF(BF$4:BF$53,"&lt;"&amp;T316)*IF(U316&lt;0.5,Riskregister!$K$5+(Riskregister!$L$5-Riskregister!$K$5)*SQRT(U316/2),Riskregister!$L$5-(Riskregister!$L$5-Riskregister!$K$5)*SQRT((1-U316)/2)))</f>
        <v>0</v>
      </c>
      <c r="W316" s="28">
        <f t="shared" ca="1" si="186"/>
        <v>0.31111989624525771</v>
      </c>
      <c r="X316" s="28">
        <f t="shared" ca="1" si="186"/>
        <v>0.5212279855150137</v>
      </c>
      <c r="Y316" s="28">
        <f ca="1">IF(Riskregister!$E$6="",0,COUNTIF(BG$4:BG$53,"&lt;"&amp;W316)*IF(X316&lt;0.5,Riskregister!$K$6+(Riskregister!$L$6-Riskregister!$K$6)*SQRT(X316/2),Riskregister!$L$6-(Riskregister!$L$6-Riskregister!$K$6)*SQRT((1-X316)/2)))</f>
        <v>0</v>
      </c>
      <c r="Z316" s="28">
        <f t="shared" ca="1" si="187"/>
        <v>0.90301802431267741</v>
      </c>
      <c r="AA316" s="28">
        <f t="shared" ca="1" si="187"/>
        <v>0.54548673137921722</v>
      </c>
      <c r="AB316" s="28">
        <f ca="1">IF(Riskregister!$E$7="",0,COUNTIF(BH$4:BH$53,"&lt;"&amp;Z316)*IF(AA316&lt;0.5,Riskregister!$K$7+(Riskregister!$L$7-Riskregister!$K$7)*SQRT(AA316/2),Riskregister!$L$7-(Riskregister!$L$7-Riskregister!$K$7)*SQRT((1-AA316)/2)))</f>
        <v>233149.95444105222</v>
      </c>
      <c r="AC316" s="28">
        <f t="shared" ca="1" si="188"/>
        <v>0.67254710788397409</v>
      </c>
      <c r="AD316" s="28">
        <f t="shared" ca="1" si="188"/>
        <v>0.86887119901311394</v>
      </c>
      <c r="AE316" s="28">
        <f ca="1">IF(Riskregister!$E$8="",0,COUNTIF(BI$4:BI$53,"&lt;"&amp;AC316)*IF(AD316&lt;0.5,Riskregister!$K$8+(Riskregister!$L$8-Riskregister!$K$8)*SQRT(AD316/2),Riskregister!$L$8-(Riskregister!$L$8-Riskregister!$K$8)*SQRT((1-AD316)/2)))</f>
        <v>0</v>
      </c>
      <c r="AF316" s="28">
        <f t="shared" ca="1" si="189"/>
        <v>0.46924247493837379</v>
      </c>
      <c r="AG316" s="28">
        <f t="shared" ca="1" si="189"/>
        <v>0.18335671652235463</v>
      </c>
      <c r="AH316" s="28">
        <f>IF(Riskregister!$E$9="",0,COUNTIF(BJ$4:BJ$53,"&lt;"&amp;AF316)*IF(AG316&lt;0.5,Riskregister!$K$9+(Riskregister!$L$9-Riskregister!$K$9)*SQRT(AG316/2),Riskregister!$L$9-(Riskregister!$L$9-Riskregister!$K$9)*SQRT((1-AG316)/2)))</f>
        <v>0</v>
      </c>
      <c r="AI316" s="28">
        <f t="shared" ca="1" si="190"/>
        <v>9.3914659266834288E-2</v>
      </c>
      <c r="AJ316" s="28">
        <f t="shared" ca="1" si="190"/>
        <v>0.41808837537815102</v>
      </c>
      <c r="AK316" s="28">
        <f>IF(Riskregister!$E$10="",0,COUNTIF(BK$4:BK$53,"&lt;"&amp;AI316)*IF(AJ316&lt;0.5,Riskregister!$K$10+(Riskregister!$L$10-Riskregister!$K$10)*SQRT(AJ316/2),Riskregister!$L$10-(Riskregister!$L$10-Riskregister!$K$10)*SQRT((1-AJ316)/2)))</f>
        <v>0</v>
      </c>
      <c r="AL316" s="28">
        <f t="shared" ca="1" si="191"/>
        <v>9.3230257227540081E-2</v>
      </c>
      <c r="AM316" s="28">
        <f t="shared" ca="1" si="191"/>
        <v>0.45510020596201961</v>
      </c>
      <c r="AN316" s="28">
        <f>IF(Riskregister!$E$11="",0,COUNTIF(BL$4:BL$53,"&lt;"&amp;AL316)*IF(AM316&lt;0.5,Riskregister!$K$11+(Riskregister!$L$11-Riskregister!$K$11)*SQRT(AM316/2),Riskregister!$L$11-(Riskregister!$L$11-Riskregister!$K$11)*SQRT((1-AM316)/2)))</f>
        <v>0</v>
      </c>
      <c r="AO316" s="28">
        <f t="shared" ca="1" si="192"/>
        <v>0.97451813043374069</v>
      </c>
      <c r="AP316" s="28">
        <f t="shared" ca="1" si="192"/>
        <v>0.65871615667400363</v>
      </c>
      <c r="AQ316" s="28">
        <f>IF(Riskregister!$E$12="",0,COUNTIF(BM$4:BM$53,"&lt;"&amp;AO316)*IF(AP316&lt;0.5,Riskregister!$K$12+(Riskregister!$L$12-Riskregister!$K$12)*SQRT(AP316/2),Riskregister!$L$12-(Riskregister!$L$12-Riskregister!$K$12)*SQRT((1-AP316)/2)))</f>
        <v>0</v>
      </c>
      <c r="AR316" s="28">
        <f t="shared" ca="1" si="193"/>
        <v>0.34670163384285413</v>
      </c>
      <c r="AS316" s="28">
        <f t="shared" ca="1" si="193"/>
        <v>0.15409270547914555</v>
      </c>
      <c r="AT316" s="28">
        <f>IF(Riskregister!$E$13="",0,COUNTIF(BN$4:BN$53,"&lt;"&amp;AR316)*IF(AS316&lt;0.5,Riskregister!$K$13+(Riskregister!$L$13-Riskregister!$K$13)*SQRT(AS316/2),Riskregister!$L$13-(Riskregister!$L$13-Riskregister!$K$13)*SQRT((1-AS316)/2)))</f>
        <v>0</v>
      </c>
      <c r="AU316" s="28">
        <f t="shared" ca="1" si="194"/>
        <v>0.35989580683588884</v>
      </c>
      <c r="AV316" s="28">
        <f t="shared" ca="1" si="194"/>
        <v>0.71464826464487041</v>
      </c>
      <c r="AW316" s="28">
        <f>IF(Riskregister!$E$14="",0,COUNTIF(BO$4:BO$53,"&lt;"&amp;AU316)*IF(AV316&lt;0.5,Riskregister!$K$14+(Riskregister!$L$14-Riskregister!$K$14)*SQRT(AV316/2),Riskregister!$L$14-(Riskregister!$L$14-Riskregister!$K$14)*SQRT((1-AV316)/2)))</f>
        <v>0</v>
      </c>
      <c r="AX316" s="28">
        <f t="shared" ca="1" si="195"/>
        <v>0.54095869678811104</v>
      </c>
      <c r="AY316" s="28">
        <f t="shared" ca="1" si="195"/>
        <v>0.94541402882494974</v>
      </c>
      <c r="AZ316" s="28">
        <f>IF(Riskregister!$E$15="",0,COUNTIF(BP$4:BP$53,"&lt;"&amp;AX316)*IF(AY316&lt;0.5,Riskregister!$K$15+(Riskregister!$L$15-Riskregister!$K$15)*SQRT(AY316/2),Riskregister!$L$15-(Riskregister!$L$15-Riskregister!$K$15)*SQRT((1-AY316)/2)))</f>
        <v>0</v>
      </c>
      <c r="BA316" s="28">
        <f t="shared" ca="1" si="196"/>
        <v>0.70688494821452497</v>
      </c>
      <c r="BB316" s="28">
        <f t="shared" ca="1" si="196"/>
        <v>0.17280165391236713</v>
      </c>
      <c r="BC316" s="28">
        <f>IF(Riskregister!$E$16="",0,COUNTIF(BQ$4:BQ$53,"&lt;"&amp;BA316)*IF(BB316&lt;0.5,Riskregister!$K$16+(Riskregister!$L$16-Riskregister!$K$16)*SQRT(BB316/2),Riskregister!$L$16-(Riskregister!$L$16-Riskregister!$K$16)*SQRT((1-BB316)/2)))</f>
        <v>0</v>
      </c>
      <c r="BD316" s="28">
        <f t="shared" ca="1" si="160"/>
        <v>233149.95444105222</v>
      </c>
    </row>
    <row r="317" spans="20:56" x14ac:dyDescent="0.35">
      <c r="T317" s="28">
        <f t="shared" ca="1" si="185"/>
        <v>0.45645806555028767</v>
      </c>
      <c r="U317" s="28">
        <f t="shared" ca="1" si="185"/>
        <v>0.42524409553512077</v>
      </c>
      <c r="V317" s="28">
        <f ca="1">IF(Riskregister!$E$5="",0,COUNTIF(BF$4:BF$53,"&lt;"&amp;T317)*IF(U317&lt;0.5,Riskregister!$K$5+(Riskregister!$L$5-Riskregister!$K$5)*SQRT(U317/2),Riskregister!$L$5-(Riskregister!$L$5-Riskregister!$K$5)*SQRT((1-U317)/2)))</f>
        <v>0</v>
      </c>
      <c r="W317" s="28">
        <f t="shared" ca="1" si="186"/>
        <v>0.69420556926553201</v>
      </c>
      <c r="X317" s="28">
        <f t="shared" ca="1" si="186"/>
        <v>0.10701603429071815</v>
      </c>
      <c r="Y317" s="28">
        <f ca="1">IF(Riskregister!$E$6="",0,COUNTIF(BG$4:BG$53,"&lt;"&amp;W317)*IF(X317&lt;0.5,Riskregister!$K$6+(Riskregister!$L$6-Riskregister!$K$6)*SQRT(X317/2),Riskregister!$L$6-(Riskregister!$L$6-Riskregister!$K$6)*SQRT((1-X317)/2)))</f>
        <v>616372.40008310275</v>
      </c>
      <c r="Z317" s="28">
        <f t="shared" ca="1" si="187"/>
        <v>0.31006692481592546</v>
      </c>
      <c r="AA317" s="28">
        <f t="shared" ca="1" si="187"/>
        <v>0.1031173841507883</v>
      </c>
      <c r="AB317" s="28">
        <f ca="1">IF(Riskregister!$E$7="",0,COUNTIF(BH$4:BH$53,"&lt;"&amp;Z317)*IF(AA317&lt;0.5,Riskregister!$K$7+(Riskregister!$L$7-Riskregister!$K$7)*SQRT(AA317/2),Riskregister!$L$7-(Riskregister!$L$7-Riskregister!$K$7)*SQRT((1-AA317)/2)))</f>
        <v>0</v>
      </c>
      <c r="AC317" s="28">
        <f t="shared" ca="1" si="188"/>
        <v>7.3728685914716929E-2</v>
      </c>
      <c r="AD317" s="28">
        <f t="shared" ca="1" si="188"/>
        <v>0.49663800064818187</v>
      </c>
      <c r="AE317" s="28">
        <f ca="1">IF(Riskregister!$E$8="",0,COUNTIF(BI$4:BI$53,"&lt;"&amp;AC317)*IF(AD317&lt;0.5,Riskregister!$K$8+(Riskregister!$L$8-Riskregister!$K$8)*SQRT(AD317/2),Riskregister!$L$8-(Riskregister!$L$8-Riskregister!$K$8)*SQRT((1-AD317)/2)))</f>
        <v>0</v>
      </c>
      <c r="AF317" s="28">
        <f t="shared" ca="1" si="189"/>
        <v>0.98882875305243967</v>
      </c>
      <c r="AG317" s="28">
        <f t="shared" ca="1" si="189"/>
        <v>0.80173178191141781</v>
      </c>
      <c r="AH317" s="28">
        <f>IF(Riskregister!$E$9="",0,COUNTIF(BJ$4:BJ$53,"&lt;"&amp;AF317)*IF(AG317&lt;0.5,Riskregister!$K$9+(Riskregister!$L$9-Riskregister!$K$9)*SQRT(AG317/2),Riskregister!$L$9-(Riskregister!$L$9-Riskregister!$K$9)*SQRT((1-AG317)/2)))</f>
        <v>0</v>
      </c>
      <c r="AI317" s="28">
        <f t="shared" ca="1" si="190"/>
        <v>0.25902915442828289</v>
      </c>
      <c r="AJ317" s="28">
        <f t="shared" ca="1" si="190"/>
        <v>5.0552303885137317E-2</v>
      </c>
      <c r="AK317" s="28">
        <f>IF(Riskregister!$E$10="",0,COUNTIF(BK$4:BK$53,"&lt;"&amp;AI317)*IF(AJ317&lt;0.5,Riskregister!$K$10+(Riskregister!$L$10-Riskregister!$K$10)*SQRT(AJ317/2),Riskregister!$L$10-(Riskregister!$L$10-Riskregister!$K$10)*SQRT((1-AJ317)/2)))</f>
        <v>0</v>
      </c>
      <c r="AL317" s="28">
        <f t="shared" ca="1" si="191"/>
        <v>0.40922548854314511</v>
      </c>
      <c r="AM317" s="28">
        <f t="shared" ca="1" si="191"/>
        <v>0.30144376998138434</v>
      </c>
      <c r="AN317" s="28">
        <f>IF(Riskregister!$E$11="",0,COUNTIF(BL$4:BL$53,"&lt;"&amp;AL317)*IF(AM317&lt;0.5,Riskregister!$K$11+(Riskregister!$L$11-Riskregister!$K$11)*SQRT(AM317/2),Riskregister!$L$11-(Riskregister!$L$11-Riskregister!$K$11)*SQRT((1-AM317)/2)))</f>
        <v>0</v>
      </c>
      <c r="AO317" s="28">
        <f t="shared" ca="1" si="192"/>
        <v>0.80453329426035869</v>
      </c>
      <c r="AP317" s="28">
        <f t="shared" ca="1" si="192"/>
        <v>0.73729741514142688</v>
      </c>
      <c r="AQ317" s="28">
        <f>IF(Riskregister!$E$12="",0,COUNTIF(BM$4:BM$53,"&lt;"&amp;AO317)*IF(AP317&lt;0.5,Riskregister!$K$12+(Riskregister!$L$12-Riskregister!$K$12)*SQRT(AP317/2),Riskregister!$L$12-(Riskregister!$L$12-Riskregister!$K$12)*SQRT((1-AP317)/2)))</f>
        <v>0</v>
      </c>
      <c r="AR317" s="28">
        <f t="shared" ca="1" si="193"/>
        <v>0.34512494722493459</v>
      </c>
      <c r="AS317" s="28">
        <f t="shared" ca="1" si="193"/>
        <v>0.28532582452990474</v>
      </c>
      <c r="AT317" s="28">
        <f>IF(Riskregister!$E$13="",0,COUNTIF(BN$4:BN$53,"&lt;"&amp;AR317)*IF(AS317&lt;0.5,Riskregister!$K$13+(Riskregister!$L$13-Riskregister!$K$13)*SQRT(AS317/2),Riskregister!$L$13-(Riskregister!$L$13-Riskregister!$K$13)*SQRT((1-AS317)/2)))</f>
        <v>0</v>
      </c>
      <c r="AU317" s="28">
        <f t="shared" ca="1" si="194"/>
        <v>1.6119683232454274E-2</v>
      </c>
      <c r="AV317" s="28">
        <f t="shared" ca="1" si="194"/>
        <v>4.0500800927337766E-2</v>
      </c>
      <c r="AW317" s="28">
        <f>IF(Riskregister!$E$14="",0,COUNTIF(BO$4:BO$53,"&lt;"&amp;AU317)*IF(AV317&lt;0.5,Riskregister!$K$14+(Riskregister!$L$14-Riskregister!$K$14)*SQRT(AV317/2),Riskregister!$L$14-(Riskregister!$L$14-Riskregister!$K$14)*SQRT((1-AV317)/2)))</f>
        <v>0</v>
      </c>
      <c r="AX317" s="28">
        <f t="shared" ca="1" si="195"/>
        <v>0.53702265106759717</v>
      </c>
      <c r="AY317" s="28">
        <f t="shared" ca="1" si="195"/>
        <v>0.16924752870144999</v>
      </c>
      <c r="AZ317" s="28">
        <f>IF(Riskregister!$E$15="",0,COUNTIF(BP$4:BP$53,"&lt;"&amp;AX317)*IF(AY317&lt;0.5,Riskregister!$K$15+(Riskregister!$L$15-Riskregister!$K$15)*SQRT(AY317/2),Riskregister!$L$15-(Riskregister!$L$15-Riskregister!$K$15)*SQRT((1-AY317)/2)))</f>
        <v>0</v>
      </c>
      <c r="BA317" s="28">
        <f t="shared" ca="1" si="196"/>
        <v>0.26348832418899981</v>
      </c>
      <c r="BB317" s="28">
        <f t="shared" ca="1" si="196"/>
        <v>0.76653495676191374</v>
      </c>
      <c r="BC317" s="28">
        <f>IF(Riskregister!$E$16="",0,COUNTIF(BQ$4:BQ$53,"&lt;"&amp;BA317)*IF(BB317&lt;0.5,Riskregister!$K$16+(Riskregister!$L$16-Riskregister!$K$16)*SQRT(BB317/2),Riskregister!$L$16-(Riskregister!$L$16-Riskregister!$K$16)*SQRT((1-BB317)/2)))</f>
        <v>0</v>
      </c>
      <c r="BD317" s="28">
        <f t="shared" ca="1" si="160"/>
        <v>616372.40008310275</v>
      </c>
    </row>
    <row r="318" spans="20:56" x14ac:dyDescent="0.35">
      <c r="T318" s="28">
        <f t="shared" ca="1" si="185"/>
        <v>0.49796391771563686</v>
      </c>
      <c r="U318" s="28">
        <f t="shared" ca="1" si="185"/>
        <v>0.49914643100987799</v>
      </c>
      <c r="V318" s="28">
        <f ca="1">IF(Riskregister!$E$5="",0,COUNTIF(BF$4:BF$53,"&lt;"&amp;T318)*IF(U318&lt;0.5,Riskregister!$K$5+(Riskregister!$L$5-Riskregister!$K$5)*SQRT(U318/2),Riskregister!$L$5-(Riskregister!$L$5-Riskregister!$K$5)*SQRT((1-U318)/2)))</f>
        <v>0</v>
      </c>
      <c r="W318" s="28">
        <f t="shared" ca="1" si="186"/>
        <v>0.46368156021140183</v>
      </c>
      <c r="X318" s="28">
        <f t="shared" ca="1" si="186"/>
        <v>0.76052652920954644</v>
      </c>
      <c r="Y318" s="28">
        <f ca="1">IF(Riskregister!$E$6="",0,COUNTIF(BG$4:BG$53,"&lt;"&amp;W318)*IF(X318&lt;0.5,Riskregister!$K$6+(Riskregister!$L$6-Riskregister!$K$6)*SQRT(X318/2),Riskregister!$L$6-(Riskregister!$L$6-Riskregister!$K$6)*SQRT((1-X318)/2)))</f>
        <v>0</v>
      </c>
      <c r="Z318" s="28">
        <f t="shared" ca="1" si="187"/>
        <v>0.45687435906663443</v>
      </c>
      <c r="AA318" s="28">
        <f t="shared" ca="1" si="187"/>
        <v>0.62538285383850012</v>
      </c>
      <c r="AB318" s="28">
        <f ca="1">IF(Riskregister!$E$7="",0,COUNTIF(BH$4:BH$53,"&lt;"&amp;Z318)*IF(AA318&lt;0.5,Riskregister!$K$7+(Riskregister!$L$7-Riskregister!$K$7)*SQRT(AA318/2),Riskregister!$L$7-(Riskregister!$L$7-Riskregister!$K$7)*SQRT((1-AA318)/2)))</f>
        <v>0</v>
      </c>
      <c r="AC318" s="28">
        <f t="shared" ca="1" si="188"/>
        <v>0.36334771586597892</v>
      </c>
      <c r="AD318" s="28">
        <f t="shared" ca="1" si="188"/>
        <v>0.49884533386215335</v>
      </c>
      <c r="AE318" s="28">
        <f ca="1">IF(Riskregister!$E$8="",0,COUNTIF(BI$4:BI$53,"&lt;"&amp;AC318)*IF(AD318&lt;0.5,Riskregister!$K$8+(Riskregister!$L$8-Riskregister!$K$8)*SQRT(AD318/2),Riskregister!$L$8-(Riskregister!$L$8-Riskregister!$K$8)*SQRT((1-AD318)/2)))</f>
        <v>0</v>
      </c>
      <c r="AF318" s="28">
        <f t="shared" ca="1" si="189"/>
        <v>0.6617240690526387</v>
      </c>
      <c r="AG318" s="28">
        <f t="shared" ca="1" si="189"/>
        <v>0.6801192511764157</v>
      </c>
      <c r="AH318" s="28">
        <f>IF(Riskregister!$E$9="",0,COUNTIF(BJ$4:BJ$53,"&lt;"&amp;AF318)*IF(AG318&lt;0.5,Riskregister!$K$9+(Riskregister!$L$9-Riskregister!$K$9)*SQRT(AG318/2),Riskregister!$L$9-(Riskregister!$L$9-Riskregister!$K$9)*SQRT((1-AG318)/2)))</f>
        <v>0</v>
      </c>
      <c r="AI318" s="28">
        <f t="shared" ca="1" si="190"/>
        <v>0.64183161635637831</v>
      </c>
      <c r="AJ318" s="28">
        <f t="shared" ca="1" si="190"/>
        <v>0.70376084786022797</v>
      </c>
      <c r="AK318" s="28">
        <f>IF(Riskregister!$E$10="",0,COUNTIF(BK$4:BK$53,"&lt;"&amp;AI318)*IF(AJ318&lt;0.5,Riskregister!$K$10+(Riskregister!$L$10-Riskregister!$K$10)*SQRT(AJ318/2),Riskregister!$L$10-(Riskregister!$L$10-Riskregister!$K$10)*SQRT((1-AJ318)/2)))</f>
        <v>0</v>
      </c>
      <c r="AL318" s="28">
        <f t="shared" ca="1" si="191"/>
        <v>3.3452830938264788E-2</v>
      </c>
      <c r="AM318" s="28">
        <f t="shared" ca="1" si="191"/>
        <v>8.3872977283770744E-2</v>
      </c>
      <c r="AN318" s="28">
        <f>IF(Riskregister!$E$11="",0,COUNTIF(BL$4:BL$53,"&lt;"&amp;AL318)*IF(AM318&lt;0.5,Riskregister!$K$11+(Riskregister!$L$11-Riskregister!$K$11)*SQRT(AM318/2),Riskregister!$L$11-(Riskregister!$L$11-Riskregister!$K$11)*SQRT((1-AM318)/2)))</f>
        <v>0</v>
      </c>
      <c r="AO318" s="28">
        <f t="shared" ca="1" si="192"/>
        <v>0.87577173305484468</v>
      </c>
      <c r="AP318" s="28">
        <f t="shared" ca="1" si="192"/>
        <v>0.62160181983206586</v>
      </c>
      <c r="AQ318" s="28">
        <f>IF(Riskregister!$E$12="",0,COUNTIF(BM$4:BM$53,"&lt;"&amp;AO318)*IF(AP318&lt;0.5,Riskregister!$K$12+(Riskregister!$L$12-Riskregister!$K$12)*SQRT(AP318/2),Riskregister!$L$12-(Riskregister!$L$12-Riskregister!$K$12)*SQRT((1-AP318)/2)))</f>
        <v>0</v>
      </c>
      <c r="AR318" s="28">
        <f t="shared" ca="1" si="193"/>
        <v>0.30211147048214004</v>
      </c>
      <c r="AS318" s="28">
        <f t="shared" ca="1" si="193"/>
        <v>0.8783328985893607</v>
      </c>
      <c r="AT318" s="28">
        <f>IF(Riskregister!$E$13="",0,COUNTIF(BN$4:BN$53,"&lt;"&amp;AR318)*IF(AS318&lt;0.5,Riskregister!$K$13+(Riskregister!$L$13-Riskregister!$K$13)*SQRT(AS318/2),Riskregister!$L$13-(Riskregister!$L$13-Riskregister!$K$13)*SQRT((1-AS318)/2)))</f>
        <v>0</v>
      </c>
      <c r="AU318" s="28">
        <f t="shared" ca="1" si="194"/>
        <v>0.54218108871915804</v>
      </c>
      <c r="AV318" s="28">
        <f t="shared" ca="1" si="194"/>
        <v>0.36540689873041821</v>
      </c>
      <c r="AW318" s="28">
        <f>IF(Riskregister!$E$14="",0,COUNTIF(BO$4:BO$53,"&lt;"&amp;AU318)*IF(AV318&lt;0.5,Riskregister!$K$14+(Riskregister!$L$14-Riskregister!$K$14)*SQRT(AV318/2),Riskregister!$L$14-(Riskregister!$L$14-Riskregister!$K$14)*SQRT((1-AV318)/2)))</f>
        <v>0</v>
      </c>
      <c r="AX318" s="28">
        <f t="shared" ca="1" si="195"/>
        <v>0.32222692029626487</v>
      </c>
      <c r="AY318" s="28">
        <f t="shared" ca="1" si="195"/>
        <v>5.8982944546854932E-2</v>
      </c>
      <c r="AZ318" s="28">
        <f>IF(Riskregister!$E$15="",0,COUNTIF(BP$4:BP$53,"&lt;"&amp;AX318)*IF(AY318&lt;0.5,Riskregister!$K$15+(Riskregister!$L$15-Riskregister!$K$15)*SQRT(AY318/2),Riskregister!$L$15-(Riskregister!$L$15-Riskregister!$K$15)*SQRT((1-AY318)/2)))</f>
        <v>0</v>
      </c>
      <c r="BA318" s="28">
        <f t="shared" ca="1" si="196"/>
        <v>0.92268008574378635</v>
      </c>
      <c r="BB318" s="28">
        <f t="shared" ca="1" si="196"/>
        <v>0.28479782142421217</v>
      </c>
      <c r="BC318" s="28">
        <f>IF(Riskregister!$E$16="",0,COUNTIF(BQ$4:BQ$53,"&lt;"&amp;BA318)*IF(BB318&lt;0.5,Riskregister!$K$16+(Riskregister!$L$16-Riskregister!$K$16)*SQRT(BB318/2),Riskregister!$L$16-(Riskregister!$L$16-Riskregister!$K$16)*SQRT((1-BB318)/2)))</f>
        <v>0</v>
      </c>
      <c r="BD318" s="28">
        <f t="shared" ca="1" si="160"/>
        <v>0</v>
      </c>
    </row>
    <row r="319" spans="20:56" x14ac:dyDescent="0.35">
      <c r="T319" s="28">
        <f t="shared" ca="1" si="185"/>
        <v>0.72460275684514064</v>
      </c>
      <c r="U319" s="28">
        <f t="shared" ca="1" si="185"/>
        <v>0.84716804760040665</v>
      </c>
      <c r="V319" s="28">
        <f ca="1">IF(Riskregister!$E$5="",0,COUNTIF(BF$4:BF$53,"&lt;"&amp;T319)*IF(U319&lt;0.5,Riskregister!$K$5+(Riskregister!$L$5-Riskregister!$K$5)*SQRT(U319/2),Riskregister!$L$5-(Riskregister!$L$5-Riskregister!$K$5)*SQRT((1-U319)/2)))</f>
        <v>475604.52106101753</v>
      </c>
      <c r="W319" s="28">
        <f t="shared" ca="1" si="186"/>
        <v>0.59519155500200371</v>
      </c>
      <c r="X319" s="28">
        <f t="shared" ca="1" si="186"/>
        <v>0.58169809798119709</v>
      </c>
      <c r="Y319" s="28">
        <f ca="1">IF(Riskregister!$E$6="",0,COUNTIF(BG$4:BG$53,"&lt;"&amp;W319)*IF(X319&lt;0.5,Riskregister!$K$6+(Riskregister!$L$6-Riskregister!$K$6)*SQRT(X319/2),Riskregister!$L$6-(Riskregister!$L$6-Riskregister!$K$6)*SQRT((1-X319)/2)))</f>
        <v>0</v>
      </c>
      <c r="Z319" s="28">
        <f t="shared" ca="1" si="187"/>
        <v>0.94021126930928223</v>
      </c>
      <c r="AA319" s="28">
        <f t="shared" ca="1" si="187"/>
        <v>0.86499312192884037</v>
      </c>
      <c r="AB319" s="28">
        <f ca="1">IF(Riskregister!$E$7="",0,COUNTIF(BH$4:BH$53,"&lt;"&amp;Z319)*IF(AA319&lt;0.5,Riskregister!$K$7+(Riskregister!$L$7-Riskregister!$K$7)*SQRT(AA319/2),Riskregister!$L$7-(Riskregister!$L$7-Riskregister!$K$7)*SQRT((1-AA319)/2)))</f>
        <v>309065.01618266746</v>
      </c>
      <c r="AC319" s="28">
        <f t="shared" ca="1" si="188"/>
        <v>0.16565350630381326</v>
      </c>
      <c r="AD319" s="28">
        <f t="shared" ca="1" si="188"/>
        <v>0.16001269650102079</v>
      </c>
      <c r="AE319" s="28">
        <f ca="1">IF(Riskregister!$E$8="",0,COUNTIF(BI$4:BI$53,"&lt;"&amp;AC319)*IF(AD319&lt;0.5,Riskregister!$K$8+(Riskregister!$L$8-Riskregister!$K$8)*SQRT(AD319/2),Riskregister!$L$8-(Riskregister!$L$8-Riskregister!$K$8)*SQRT((1-AD319)/2)))</f>
        <v>0</v>
      </c>
      <c r="AF319" s="28">
        <f t="shared" ca="1" si="189"/>
        <v>0.80576445702605504</v>
      </c>
      <c r="AG319" s="28">
        <f t="shared" ca="1" si="189"/>
        <v>0.66589654013059774</v>
      </c>
      <c r="AH319" s="28">
        <f>IF(Riskregister!$E$9="",0,COUNTIF(BJ$4:BJ$53,"&lt;"&amp;AF319)*IF(AG319&lt;0.5,Riskregister!$K$9+(Riskregister!$L$9-Riskregister!$K$9)*SQRT(AG319/2),Riskregister!$L$9-(Riskregister!$L$9-Riskregister!$K$9)*SQRT((1-AG319)/2)))</f>
        <v>0</v>
      </c>
      <c r="AI319" s="28">
        <f t="shared" ca="1" si="190"/>
        <v>0.84894970228424649</v>
      </c>
      <c r="AJ319" s="28">
        <f t="shared" ca="1" si="190"/>
        <v>0.22493174173114772</v>
      </c>
      <c r="AK319" s="28">
        <f>IF(Riskregister!$E$10="",0,COUNTIF(BK$4:BK$53,"&lt;"&amp;AI319)*IF(AJ319&lt;0.5,Riskregister!$K$10+(Riskregister!$L$10-Riskregister!$K$10)*SQRT(AJ319/2),Riskregister!$L$10-(Riskregister!$L$10-Riskregister!$K$10)*SQRT((1-AJ319)/2)))</f>
        <v>0</v>
      </c>
      <c r="AL319" s="28">
        <f t="shared" ca="1" si="191"/>
        <v>0.66576748087013427</v>
      </c>
      <c r="AM319" s="28">
        <f t="shared" ca="1" si="191"/>
        <v>0.87093538370506052</v>
      </c>
      <c r="AN319" s="28">
        <f>IF(Riskregister!$E$11="",0,COUNTIF(BL$4:BL$53,"&lt;"&amp;AL319)*IF(AM319&lt;0.5,Riskregister!$K$11+(Riskregister!$L$11-Riskregister!$K$11)*SQRT(AM319/2),Riskregister!$L$11-(Riskregister!$L$11-Riskregister!$K$11)*SQRT((1-AM319)/2)))</f>
        <v>0</v>
      </c>
      <c r="AO319" s="28">
        <f t="shared" ca="1" si="192"/>
        <v>0.82859801058298188</v>
      </c>
      <c r="AP319" s="28">
        <f t="shared" ca="1" si="192"/>
        <v>0.81344519852829211</v>
      </c>
      <c r="AQ319" s="28">
        <f>IF(Riskregister!$E$12="",0,COUNTIF(BM$4:BM$53,"&lt;"&amp;AO319)*IF(AP319&lt;0.5,Riskregister!$K$12+(Riskregister!$L$12-Riskregister!$K$12)*SQRT(AP319/2),Riskregister!$L$12-(Riskregister!$L$12-Riskregister!$K$12)*SQRT((1-AP319)/2)))</f>
        <v>0</v>
      </c>
      <c r="AR319" s="28">
        <f t="shared" ca="1" si="193"/>
        <v>0.9414810616091901</v>
      </c>
      <c r="AS319" s="28">
        <f t="shared" ca="1" si="193"/>
        <v>0.23712934810651842</v>
      </c>
      <c r="AT319" s="28">
        <f>IF(Riskregister!$E$13="",0,COUNTIF(BN$4:BN$53,"&lt;"&amp;AR319)*IF(AS319&lt;0.5,Riskregister!$K$13+(Riskregister!$L$13-Riskregister!$K$13)*SQRT(AS319/2),Riskregister!$L$13-(Riskregister!$L$13-Riskregister!$K$13)*SQRT((1-AS319)/2)))</f>
        <v>0</v>
      </c>
      <c r="AU319" s="28">
        <f t="shared" ca="1" si="194"/>
        <v>0.32530805627729087</v>
      </c>
      <c r="AV319" s="28">
        <f t="shared" ca="1" si="194"/>
        <v>0.44602270712248238</v>
      </c>
      <c r="AW319" s="28">
        <f>IF(Riskregister!$E$14="",0,COUNTIF(BO$4:BO$53,"&lt;"&amp;AU319)*IF(AV319&lt;0.5,Riskregister!$K$14+(Riskregister!$L$14-Riskregister!$K$14)*SQRT(AV319/2),Riskregister!$L$14-(Riskregister!$L$14-Riskregister!$K$14)*SQRT((1-AV319)/2)))</f>
        <v>0</v>
      </c>
      <c r="AX319" s="28">
        <f t="shared" ca="1" si="195"/>
        <v>9.0158692386145156E-2</v>
      </c>
      <c r="AY319" s="28">
        <f t="shared" ca="1" si="195"/>
        <v>0.40184645643764871</v>
      </c>
      <c r="AZ319" s="28">
        <f>IF(Riskregister!$E$15="",0,COUNTIF(BP$4:BP$53,"&lt;"&amp;AX319)*IF(AY319&lt;0.5,Riskregister!$K$15+(Riskregister!$L$15-Riskregister!$K$15)*SQRT(AY319/2),Riskregister!$L$15-(Riskregister!$L$15-Riskregister!$K$15)*SQRT((1-AY319)/2)))</f>
        <v>0</v>
      </c>
      <c r="BA319" s="28">
        <f t="shared" ca="1" si="196"/>
        <v>0.4383842369476153</v>
      </c>
      <c r="BB319" s="28">
        <f t="shared" ca="1" si="196"/>
        <v>4.4235227208836658E-2</v>
      </c>
      <c r="BC319" s="28">
        <f>IF(Riskregister!$E$16="",0,COUNTIF(BQ$4:BQ$53,"&lt;"&amp;BA319)*IF(BB319&lt;0.5,Riskregister!$K$16+(Riskregister!$L$16-Riskregister!$K$16)*SQRT(BB319/2),Riskregister!$L$16-(Riskregister!$L$16-Riskregister!$K$16)*SQRT((1-BB319)/2)))</f>
        <v>0</v>
      </c>
      <c r="BD319" s="28">
        <f t="shared" ca="1" si="160"/>
        <v>784669.53724368499</v>
      </c>
    </row>
    <row r="320" spans="20:56" x14ac:dyDescent="0.35">
      <c r="T320" s="28">
        <f t="shared" ca="1" si="185"/>
        <v>0.16763589897099174</v>
      </c>
      <c r="U320" s="28">
        <f t="shared" ca="1" si="185"/>
        <v>0.65892258249286928</v>
      </c>
      <c r="V320" s="28">
        <f ca="1">IF(Riskregister!$E$5="",0,COUNTIF(BF$4:BF$53,"&lt;"&amp;T320)*IF(U320&lt;0.5,Riskregister!$K$5+(Riskregister!$L$5-Riskregister!$K$5)*SQRT(U320/2),Riskregister!$L$5-(Riskregister!$L$5-Riskregister!$K$5)*SQRT((1-U320)/2)))</f>
        <v>0</v>
      </c>
      <c r="W320" s="28">
        <f t="shared" ca="1" si="186"/>
        <v>0.41399396611350958</v>
      </c>
      <c r="X320" s="28">
        <f t="shared" ca="1" si="186"/>
        <v>0.11596608168503719</v>
      </c>
      <c r="Y320" s="28">
        <f ca="1">IF(Riskregister!$E$6="",0,COUNTIF(BG$4:BG$53,"&lt;"&amp;W320)*IF(X320&lt;0.5,Riskregister!$K$6+(Riskregister!$L$6-Riskregister!$K$6)*SQRT(X320/2),Riskregister!$L$6-(Riskregister!$L$6-Riskregister!$K$6)*SQRT((1-X320)/2)))</f>
        <v>0</v>
      </c>
      <c r="Z320" s="28">
        <f t="shared" ca="1" si="187"/>
        <v>0.29495573704584133</v>
      </c>
      <c r="AA320" s="28">
        <f t="shared" ca="1" si="187"/>
        <v>0.67561456927328489</v>
      </c>
      <c r="AB320" s="28">
        <f ca="1">IF(Riskregister!$E$7="",0,COUNTIF(BH$4:BH$53,"&lt;"&amp;Z320)*IF(AA320&lt;0.5,Riskregister!$K$7+(Riskregister!$L$7-Riskregister!$K$7)*SQRT(AA320/2),Riskregister!$L$7-(Riskregister!$L$7-Riskregister!$K$7)*SQRT((1-AA320)/2)))</f>
        <v>0</v>
      </c>
      <c r="AC320" s="28">
        <f t="shared" ca="1" si="188"/>
        <v>0.24334883333417046</v>
      </c>
      <c r="AD320" s="28">
        <f t="shared" ca="1" si="188"/>
        <v>0.87029356626170251</v>
      </c>
      <c r="AE320" s="28">
        <f ca="1">IF(Riskregister!$E$8="",0,COUNTIF(BI$4:BI$53,"&lt;"&amp;AC320)*IF(AD320&lt;0.5,Riskregister!$K$8+(Riskregister!$L$8-Riskregister!$K$8)*SQRT(AD320/2),Riskregister!$L$8-(Riskregister!$L$8-Riskregister!$K$8)*SQRT((1-AD320)/2)))</f>
        <v>0</v>
      </c>
      <c r="AF320" s="28">
        <f t="shared" ca="1" si="189"/>
        <v>0.3272917181720767</v>
      </c>
      <c r="AG320" s="28">
        <f t="shared" ca="1" si="189"/>
        <v>0.26891497641872997</v>
      </c>
      <c r="AH320" s="28">
        <f>IF(Riskregister!$E$9="",0,COUNTIF(BJ$4:BJ$53,"&lt;"&amp;AF320)*IF(AG320&lt;0.5,Riskregister!$K$9+(Riskregister!$L$9-Riskregister!$K$9)*SQRT(AG320/2),Riskregister!$L$9-(Riskregister!$L$9-Riskregister!$K$9)*SQRT((1-AG320)/2)))</f>
        <v>0</v>
      </c>
      <c r="AI320" s="28">
        <f t="shared" ca="1" si="190"/>
        <v>0.58320981726931187</v>
      </c>
      <c r="AJ320" s="28">
        <f t="shared" ca="1" si="190"/>
        <v>0.94475501500874148</v>
      </c>
      <c r="AK320" s="28">
        <f>IF(Riskregister!$E$10="",0,COUNTIF(BK$4:BK$53,"&lt;"&amp;AI320)*IF(AJ320&lt;0.5,Riskregister!$K$10+(Riskregister!$L$10-Riskregister!$K$10)*SQRT(AJ320/2),Riskregister!$L$10-(Riskregister!$L$10-Riskregister!$K$10)*SQRT((1-AJ320)/2)))</f>
        <v>0</v>
      </c>
      <c r="AL320" s="28">
        <f t="shared" ca="1" si="191"/>
        <v>0.59618604898585481</v>
      </c>
      <c r="AM320" s="28">
        <f t="shared" ca="1" si="191"/>
        <v>0.53306607774660075</v>
      </c>
      <c r="AN320" s="28">
        <f>IF(Riskregister!$E$11="",0,COUNTIF(BL$4:BL$53,"&lt;"&amp;AL320)*IF(AM320&lt;0.5,Riskregister!$K$11+(Riskregister!$L$11-Riskregister!$K$11)*SQRT(AM320/2),Riskregister!$L$11-(Riskregister!$L$11-Riskregister!$K$11)*SQRT((1-AM320)/2)))</f>
        <v>0</v>
      </c>
      <c r="AO320" s="28">
        <f t="shared" ca="1" si="192"/>
        <v>0.82018633276402297</v>
      </c>
      <c r="AP320" s="28">
        <f t="shared" ca="1" si="192"/>
        <v>0.30534747774685833</v>
      </c>
      <c r="AQ320" s="28">
        <f>IF(Riskregister!$E$12="",0,COUNTIF(BM$4:BM$53,"&lt;"&amp;AO320)*IF(AP320&lt;0.5,Riskregister!$K$12+(Riskregister!$L$12-Riskregister!$K$12)*SQRT(AP320/2),Riskregister!$L$12-(Riskregister!$L$12-Riskregister!$K$12)*SQRT((1-AP320)/2)))</f>
        <v>0</v>
      </c>
      <c r="AR320" s="28">
        <f t="shared" ca="1" si="193"/>
        <v>0.66689453604842264</v>
      </c>
      <c r="AS320" s="28">
        <f t="shared" ca="1" si="193"/>
        <v>0.67849079523930989</v>
      </c>
      <c r="AT320" s="28">
        <f>IF(Riskregister!$E$13="",0,COUNTIF(BN$4:BN$53,"&lt;"&amp;AR320)*IF(AS320&lt;0.5,Riskregister!$K$13+(Riskregister!$L$13-Riskregister!$K$13)*SQRT(AS320/2),Riskregister!$L$13-(Riskregister!$L$13-Riskregister!$K$13)*SQRT((1-AS320)/2)))</f>
        <v>0</v>
      </c>
      <c r="AU320" s="28">
        <f t="shared" ca="1" si="194"/>
        <v>0.25437604503635891</v>
      </c>
      <c r="AV320" s="28">
        <f t="shared" ca="1" si="194"/>
        <v>0.4390424287098279</v>
      </c>
      <c r="AW320" s="28">
        <f>IF(Riskregister!$E$14="",0,COUNTIF(BO$4:BO$53,"&lt;"&amp;AU320)*IF(AV320&lt;0.5,Riskregister!$K$14+(Riskregister!$L$14-Riskregister!$K$14)*SQRT(AV320/2),Riskregister!$L$14-(Riskregister!$L$14-Riskregister!$K$14)*SQRT((1-AV320)/2)))</f>
        <v>0</v>
      </c>
      <c r="AX320" s="28">
        <f t="shared" ca="1" si="195"/>
        <v>0.30188453401402637</v>
      </c>
      <c r="AY320" s="28">
        <f t="shared" ca="1" si="195"/>
        <v>2.0466945084128718E-2</v>
      </c>
      <c r="AZ320" s="28">
        <f>IF(Riskregister!$E$15="",0,COUNTIF(BP$4:BP$53,"&lt;"&amp;AX320)*IF(AY320&lt;0.5,Riskregister!$K$15+(Riskregister!$L$15-Riskregister!$K$15)*SQRT(AY320/2),Riskregister!$L$15-(Riskregister!$L$15-Riskregister!$K$15)*SQRT((1-AY320)/2)))</f>
        <v>0</v>
      </c>
      <c r="BA320" s="28">
        <f t="shared" ca="1" si="196"/>
        <v>0.93944670546619946</v>
      </c>
      <c r="BB320" s="28">
        <f t="shared" ca="1" si="196"/>
        <v>0.56613166517536073</v>
      </c>
      <c r="BC320" s="28">
        <f>IF(Riskregister!$E$16="",0,COUNTIF(BQ$4:BQ$53,"&lt;"&amp;BA320)*IF(BB320&lt;0.5,Riskregister!$K$16+(Riskregister!$L$16-Riskregister!$K$16)*SQRT(BB320/2),Riskregister!$L$16-(Riskregister!$L$16-Riskregister!$K$16)*SQRT((1-BB320)/2)))</f>
        <v>0</v>
      </c>
      <c r="BD320" s="28">
        <f t="shared" ca="1" si="160"/>
        <v>0</v>
      </c>
    </row>
    <row r="321" spans="20:56" x14ac:dyDescent="0.35">
      <c r="T321" s="28">
        <f t="shared" ca="1" si="185"/>
        <v>0.57076437749538278</v>
      </c>
      <c r="U321" s="28">
        <f t="shared" ca="1" si="185"/>
        <v>0.58877846591840488</v>
      </c>
      <c r="V321" s="28">
        <f ca="1">IF(Riskregister!$E$5="",0,COUNTIF(BF$4:BF$53,"&lt;"&amp;T321)*IF(U321&lt;0.5,Riskregister!$K$5+(Riskregister!$L$5-Riskregister!$K$5)*SQRT(U321/2),Riskregister!$L$5-(Riskregister!$L$5-Riskregister!$K$5)*SQRT((1-U321)/2)))</f>
        <v>0</v>
      </c>
      <c r="W321" s="28">
        <f t="shared" ca="1" si="186"/>
        <v>0.86803105363809363</v>
      </c>
      <c r="X321" s="28">
        <f t="shared" ca="1" si="186"/>
        <v>0.87082248548853358</v>
      </c>
      <c r="Y321" s="28">
        <f ca="1">IF(Riskregister!$E$6="",0,COUNTIF(BG$4:BG$53,"&lt;"&amp;W321)*IF(X321&lt;0.5,Riskregister!$K$6+(Riskregister!$L$6-Riskregister!$K$6)*SQRT(X321/2),Riskregister!$L$6-(Riskregister!$L$6-Riskregister!$K$6)*SQRT((1-X321)/2)))</f>
        <v>1542542.2713423944</v>
      </c>
      <c r="Z321" s="28">
        <f t="shared" ca="1" si="187"/>
        <v>0.95508727999543097</v>
      </c>
      <c r="AA321" s="28">
        <f t="shared" ca="1" si="187"/>
        <v>0.56790946527900132</v>
      </c>
      <c r="AB321" s="28">
        <f ca="1">IF(Riskregister!$E$7="",0,COUNTIF(BH$4:BH$53,"&lt;"&amp;Z321)*IF(AA321&lt;0.5,Riskregister!$K$7+(Riskregister!$L$7-Riskregister!$K$7)*SQRT(AA321/2),Riskregister!$L$7-(Riskregister!$L$7-Riskregister!$K$7)*SQRT((1-AA321)/2)))</f>
        <v>474635.31075630739</v>
      </c>
      <c r="AC321" s="28">
        <f t="shared" ca="1" si="188"/>
        <v>0.56748149951951443</v>
      </c>
      <c r="AD321" s="28">
        <f t="shared" ca="1" si="188"/>
        <v>0.57911832486568693</v>
      </c>
      <c r="AE321" s="28">
        <f ca="1">IF(Riskregister!$E$8="",0,COUNTIF(BI$4:BI$53,"&lt;"&amp;AC321)*IF(AD321&lt;0.5,Riskregister!$K$8+(Riskregister!$L$8-Riskregister!$K$8)*SQRT(AD321/2),Riskregister!$L$8-(Riskregister!$L$8-Riskregister!$K$8)*SQRT((1-AD321)/2)))</f>
        <v>0</v>
      </c>
      <c r="AF321" s="28">
        <f t="shared" ca="1" si="189"/>
        <v>0.31709243224542882</v>
      </c>
      <c r="AG321" s="28">
        <f t="shared" ca="1" si="189"/>
        <v>0.55445425063945697</v>
      </c>
      <c r="AH321" s="28">
        <f>IF(Riskregister!$E$9="",0,COUNTIF(BJ$4:BJ$53,"&lt;"&amp;AF321)*IF(AG321&lt;0.5,Riskregister!$K$9+(Riskregister!$L$9-Riskregister!$K$9)*SQRT(AG321/2),Riskregister!$L$9-(Riskregister!$L$9-Riskregister!$K$9)*SQRT((1-AG321)/2)))</f>
        <v>0</v>
      </c>
      <c r="AI321" s="28">
        <f t="shared" ca="1" si="190"/>
        <v>0.93766587690286374</v>
      </c>
      <c r="AJ321" s="28">
        <f t="shared" ca="1" si="190"/>
        <v>0.31757251745577764</v>
      </c>
      <c r="AK321" s="28">
        <f>IF(Riskregister!$E$10="",0,COUNTIF(BK$4:BK$53,"&lt;"&amp;AI321)*IF(AJ321&lt;0.5,Riskregister!$K$10+(Riskregister!$L$10-Riskregister!$K$10)*SQRT(AJ321/2),Riskregister!$L$10-(Riskregister!$L$10-Riskregister!$K$10)*SQRT((1-AJ321)/2)))</f>
        <v>0</v>
      </c>
      <c r="AL321" s="28">
        <f t="shared" ca="1" si="191"/>
        <v>0.68732350970619893</v>
      </c>
      <c r="AM321" s="28">
        <f t="shared" ca="1" si="191"/>
        <v>0.51627318985899595</v>
      </c>
      <c r="AN321" s="28">
        <f>IF(Riskregister!$E$11="",0,COUNTIF(BL$4:BL$53,"&lt;"&amp;AL321)*IF(AM321&lt;0.5,Riskregister!$K$11+(Riskregister!$L$11-Riskregister!$K$11)*SQRT(AM321/2),Riskregister!$L$11-(Riskregister!$L$11-Riskregister!$K$11)*SQRT((1-AM321)/2)))</f>
        <v>0</v>
      </c>
      <c r="AO321" s="28">
        <f t="shared" ca="1" si="192"/>
        <v>0.15967596657446159</v>
      </c>
      <c r="AP321" s="28">
        <f t="shared" ca="1" si="192"/>
        <v>0.30617030277207224</v>
      </c>
      <c r="AQ321" s="28">
        <f>IF(Riskregister!$E$12="",0,COUNTIF(BM$4:BM$53,"&lt;"&amp;AO321)*IF(AP321&lt;0.5,Riskregister!$K$12+(Riskregister!$L$12-Riskregister!$K$12)*SQRT(AP321/2),Riskregister!$L$12-(Riskregister!$L$12-Riskregister!$K$12)*SQRT((1-AP321)/2)))</f>
        <v>0</v>
      </c>
      <c r="AR321" s="28">
        <f t="shared" ca="1" si="193"/>
        <v>0.79193983350089148</v>
      </c>
      <c r="AS321" s="28">
        <f t="shared" ca="1" si="193"/>
        <v>0.18247684134985653</v>
      </c>
      <c r="AT321" s="28">
        <f>IF(Riskregister!$E$13="",0,COUNTIF(BN$4:BN$53,"&lt;"&amp;AR321)*IF(AS321&lt;0.5,Riskregister!$K$13+(Riskregister!$L$13-Riskregister!$K$13)*SQRT(AS321/2),Riskregister!$L$13-(Riskregister!$L$13-Riskregister!$K$13)*SQRT((1-AS321)/2)))</f>
        <v>0</v>
      </c>
      <c r="AU321" s="28">
        <f t="shared" ca="1" si="194"/>
        <v>0.57512422826741216</v>
      </c>
      <c r="AV321" s="28">
        <f t="shared" ca="1" si="194"/>
        <v>0.22352476759043172</v>
      </c>
      <c r="AW321" s="28">
        <f>IF(Riskregister!$E$14="",0,COUNTIF(BO$4:BO$53,"&lt;"&amp;AU321)*IF(AV321&lt;0.5,Riskregister!$K$14+(Riskregister!$L$14-Riskregister!$K$14)*SQRT(AV321/2),Riskregister!$L$14-(Riskregister!$L$14-Riskregister!$K$14)*SQRT((1-AV321)/2)))</f>
        <v>0</v>
      </c>
      <c r="AX321" s="28">
        <f t="shared" ca="1" si="195"/>
        <v>0.16266418971688967</v>
      </c>
      <c r="AY321" s="28">
        <f t="shared" ca="1" si="195"/>
        <v>0.37077063531826693</v>
      </c>
      <c r="AZ321" s="28">
        <f>IF(Riskregister!$E$15="",0,COUNTIF(BP$4:BP$53,"&lt;"&amp;AX321)*IF(AY321&lt;0.5,Riskregister!$K$15+(Riskregister!$L$15-Riskregister!$K$15)*SQRT(AY321/2),Riskregister!$L$15-(Riskregister!$L$15-Riskregister!$K$15)*SQRT((1-AY321)/2)))</f>
        <v>0</v>
      </c>
      <c r="BA321" s="28">
        <f t="shared" ca="1" si="196"/>
        <v>0.72431866565913217</v>
      </c>
      <c r="BB321" s="28">
        <f t="shared" ca="1" si="196"/>
        <v>0.60438988918439129</v>
      </c>
      <c r="BC321" s="28">
        <f>IF(Riskregister!$E$16="",0,COUNTIF(BQ$4:BQ$53,"&lt;"&amp;BA321)*IF(BB321&lt;0.5,Riskregister!$K$16+(Riskregister!$L$16-Riskregister!$K$16)*SQRT(BB321/2),Riskregister!$L$16-(Riskregister!$L$16-Riskregister!$K$16)*SQRT((1-BB321)/2)))</f>
        <v>0</v>
      </c>
      <c r="BD321" s="28">
        <f t="shared" ca="1" si="160"/>
        <v>2017177.5820987017</v>
      </c>
    </row>
    <row r="322" spans="20:56" x14ac:dyDescent="0.35">
      <c r="T322" s="28">
        <f t="shared" ca="1" si="185"/>
        <v>4.0807671011271029E-2</v>
      </c>
      <c r="U322" s="28">
        <f t="shared" ca="1" si="185"/>
        <v>0.66774798509423239</v>
      </c>
      <c r="V322" s="28">
        <f ca="1">IF(Riskregister!$E$5="",0,COUNTIF(BF$4:BF$53,"&lt;"&amp;T322)*IF(U322&lt;0.5,Riskregister!$K$5+(Riskregister!$L$5-Riskregister!$K$5)*SQRT(U322/2),Riskregister!$L$5-(Riskregister!$L$5-Riskregister!$K$5)*SQRT((1-U322)/2)))</f>
        <v>0</v>
      </c>
      <c r="W322" s="28">
        <f t="shared" ca="1" si="186"/>
        <v>0.48092970946563252</v>
      </c>
      <c r="X322" s="28">
        <f t="shared" ca="1" si="186"/>
        <v>0.4459598820418913</v>
      </c>
      <c r="Y322" s="28">
        <f ca="1">IF(Riskregister!$E$6="",0,COUNTIF(BG$4:BG$53,"&lt;"&amp;W322)*IF(X322&lt;0.5,Riskregister!$K$6+(Riskregister!$L$6-Riskregister!$K$6)*SQRT(X322/2),Riskregister!$L$6-(Riskregister!$L$6-Riskregister!$K$6)*SQRT((1-X322)/2)))</f>
        <v>0</v>
      </c>
      <c r="Z322" s="28">
        <f t="shared" ca="1" si="187"/>
        <v>0.78000571388348794</v>
      </c>
      <c r="AA322" s="28">
        <f t="shared" ca="1" si="187"/>
        <v>0.58824535151090473</v>
      </c>
      <c r="AB322" s="28">
        <f ca="1">IF(Riskregister!$E$7="",0,COUNTIF(BH$4:BH$53,"&lt;"&amp;Z322)*IF(AA322&lt;0.5,Riskregister!$K$7+(Riskregister!$L$7-Riskregister!$K$7)*SQRT(AA322/2),Riskregister!$L$7-(Riskregister!$L$7-Riskregister!$K$7)*SQRT((1-AA322)/2)))</f>
        <v>241192.02721539108</v>
      </c>
      <c r="AC322" s="28">
        <f t="shared" ca="1" si="188"/>
        <v>0.75538267904224132</v>
      </c>
      <c r="AD322" s="28">
        <f t="shared" ca="1" si="188"/>
        <v>0.65987959075037472</v>
      </c>
      <c r="AE322" s="28">
        <f ca="1">IF(Riskregister!$E$8="",0,COUNTIF(BI$4:BI$53,"&lt;"&amp;AC322)*IF(AD322&lt;0.5,Riskregister!$K$8+(Riskregister!$L$8-Riskregister!$K$8)*SQRT(AD322/2),Riskregister!$L$8-(Riskregister!$L$8-Riskregister!$K$8)*SQRT((1-AD322)/2)))</f>
        <v>0</v>
      </c>
      <c r="AF322" s="28">
        <f t="shared" ca="1" si="189"/>
        <v>0.60590527491154977</v>
      </c>
      <c r="AG322" s="28">
        <f t="shared" ca="1" si="189"/>
        <v>7.9335651584908962E-2</v>
      </c>
      <c r="AH322" s="28">
        <f>IF(Riskregister!$E$9="",0,COUNTIF(BJ$4:BJ$53,"&lt;"&amp;AF322)*IF(AG322&lt;0.5,Riskregister!$K$9+(Riskregister!$L$9-Riskregister!$K$9)*SQRT(AG322/2),Riskregister!$L$9-(Riskregister!$L$9-Riskregister!$K$9)*SQRT((1-AG322)/2)))</f>
        <v>0</v>
      </c>
      <c r="AI322" s="28">
        <f t="shared" ca="1" si="190"/>
        <v>0.17949917560520168</v>
      </c>
      <c r="AJ322" s="28">
        <f t="shared" ca="1" si="190"/>
        <v>0.6827174240449142</v>
      </c>
      <c r="AK322" s="28">
        <f>IF(Riskregister!$E$10="",0,COUNTIF(BK$4:BK$53,"&lt;"&amp;AI322)*IF(AJ322&lt;0.5,Riskregister!$K$10+(Riskregister!$L$10-Riskregister!$K$10)*SQRT(AJ322/2),Riskregister!$L$10-(Riskregister!$L$10-Riskregister!$K$10)*SQRT((1-AJ322)/2)))</f>
        <v>0</v>
      </c>
      <c r="AL322" s="28">
        <f t="shared" ca="1" si="191"/>
        <v>0.35687808254217912</v>
      </c>
      <c r="AM322" s="28">
        <f t="shared" ca="1" si="191"/>
        <v>0.751682142507206</v>
      </c>
      <c r="AN322" s="28">
        <f>IF(Riskregister!$E$11="",0,COUNTIF(BL$4:BL$53,"&lt;"&amp;AL322)*IF(AM322&lt;0.5,Riskregister!$K$11+(Riskregister!$L$11-Riskregister!$K$11)*SQRT(AM322/2),Riskregister!$L$11-(Riskregister!$L$11-Riskregister!$K$11)*SQRT((1-AM322)/2)))</f>
        <v>0</v>
      </c>
      <c r="AO322" s="28">
        <f t="shared" ca="1" si="192"/>
        <v>0.96495565924858895</v>
      </c>
      <c r="AP322" s="28">
        <f t="shared" ca="1" si="192"/>
        <v>0.68114413470871971</v>
      </c>
      <c r="AQ322" s="28">
        <f>IF(Riskregister!$E$12="",0,COUNTIF(BM$4:BM$53,"&lt;"&amp;AO322)*IF(AP322&lt;0.5,Riskregister!$K$12+(Riskregister!$L$12-Riskregister!$K$12)*SQRT(AP322/2),Riskregister!$L$12-(Riskregister!$L$12-Riskregister!$K$12)*SQRT((1-AP322)/2)))</f>
        <v>0</v>
      </c>
      <c r="AR322" s="28">
        <f t="shared" ca="1" si="193"/>
        <v>0.15944121947329115</v>
      </c>
      <c r="AS322" s="28">
        <f t="shared" ca="1" si="193"/>
        <v>0.84363727104721509</v>
      </c>
      <c r="AT322" s="28">
        <f>IF(Riskregister!$E$13="",0,COUNTIF(BN$4:BN$53,"&lt;"&amp;AR322)*IF(AS322&lt;0.5,Riskregister!$K$13+(Riskregister!$L$13-Riskregister!$K$13)*SQRT(AS322/2),Riskregister!$L$13-(Riskregister!$L$13-Riskregister!$K$13)*SQRT((1-AS322)/2)))</f>
        <v>0</v>
      </c>
      <c r="AU322" s="28">
        <f t="shared" ca="1" si="194"/>
        <v>0.63979311410090378</v>
      </c>
      <c r="AV322" s="28">
        <f t="shared" ca="1" si="194"/>
        <v>0.51271315148252183</v>
      </c>
      <c r="AW322" s="28">
        <f>IF(Riskregister!$E$14="",0,COUNTIF(BO$4:BO$53,"&lt;"&amp;AU322)*IF(AV322&lt;0.5,Riskregister!$K$14+(Riskregister!$L$14-Riskregister!$K$14)*SQRT(AV322/2),Riskregister!$L$14-(Riskregister!$L$14-Riskregister!$K$14)*SQRT((1-AV322)/2)))</f>
        <v>0</v>
      </c>
      <c r="AX322" s="28">
        <f t="shared" ca="1" si="195"/>
        <v>0.40498378048737738</v>
      </c>
      <c r="AY322" s="28">
        <f t="shared" ca="1" si="195"/>
        <v>0.30778366050276529</v>
      </c>
      <c r="AZ322" s="28">
        <f>IF(Riskregister!$E$15="",0,COUNTIF(BP$4:BP$53,"&lt;"&amp;AX322)*IF(AY322&lt;0.5,Riskregister!$K$15+(Riskregister!$L$15-Riskregister!$K$15)*SQRT(AY322/2),Riskregister!$L$15-(Riskregister!$L$15-Riskregister!$K$15)*SQRT((1-AY322)/2)))</f>
        <v>0</v>
      </c>
      <c r="BA322" s="28">
        <f t="shared" ca="1" si="196"/>
        <v>3.9633449986219427E-3</v>
      </c>
      <c r="BB322" s="28">
        <f t="shared" ca="1" si="196"/>
        <v>0.99832485861803844</v>
      </c>
      <c r="BC322" s="28">
        <f>IF(Riskregister!$E$16="",0,COUNTIF(BQ$4:BQ$53,"&lt;"&amp;BA322)*IF(BB322&lt;0.5,Riskregister!$K$16+(Riskregister!$L$16-Riskregister!$K$16)*SQRT(BB322/2),Riskregister!$L$16-(Riskregister!$L$16-Riskregister!$K$16)*SQRT((1-BB322)/2)))</f>
        <v>0</v>
      </c>
      <c r="BD322" s="28">
        <f t="shared" ca="1" si="160"/>
        <v>241192.02721539108</v>
      </c>
    </row>
    <row r="323" spans="20:56" x14ac:dyDescent="0.35">
      <c r="T323" s="28">
        <f t="shared" ca="1" si="185"/>
        <v>0.46013441567153845</v>
      </c>
      <c r="U323" s="28">
        <f t="shared" ca="1" si="185"/>
        <v>0.59165755413675791</v>
      </c>
      <c r="V323" s="28">
        <f ca="1">IF(Riskregister!$E$5="",0,COUNTIF(BF$4:BF$53,"&lt;"&amp;T323)*IF(U323&lt;0.5,Riskregister!$K$5+(Riskregister!$L$5-Riskregister!$K$5)*SQRT(U323/2),Riskregister!$L$5-(Riskregister!$L$5-Riskregister!$K$5)*SQRT((1-U323)/2)))</f>
        <v>0</v>
      </c>
      <c r="W323" s="28">
        <f t="shared" ca="1" si="186"/>
        <v>9.4076113491919355E-2</v>
      </c>
      <c r="X323" s="28">
        <f t="shared" ca="1" si="186"/>
        <v>0.90952434604678256</v>
      </c>
      <c r="Y323" s="28">
        <f ca="1">IF(Riskregister!$E$6="",0,COUNTIF(BG$4:BG$53,"&lt;"&amp;W323)*IF(X323&lt;0.5,Riskregister!$K$6+(Riskregister!$L$6-Riskregister!$K$6)*SQRT(X323/2),Riskregister!$L$6-(Riskregister!$L$6-Riskregister!$K$6)*SQRT((1-X323)/2)))</f>
        <v>0</v>
      </c>
      <c r="Z323" s="28">
        <f t="shared" ca="1" si="187"/>
        <v>7.1361438650754172E-2</v>
      </c>
      <c r="AA323" s="28">
        <f t="shared" ca="1" si="187"/>
        <v>0.33241309956242471</v>
      </c>
      <c r="AB323" s="28">
        <f ca="1">IF(Riskregister!$E$7="",0,COUNTIF(BH$4:BH$53,"&lt;"&amp;Z323)*IF(AA323&lt;0.5,Riskregister!$K$7+(Riskregister!$L$7-Riskregister!$K$7)*SQRT(AA323/2),Riskregister!$L$7-(Riskregister!$L$7-Riskregister!$K$7)*SQRT((1-AA323)/2)))</f>
        <v>0</v>
      </c>
      <c r="AC323" s="28">
        <f t="shared" ca="1" si="188"/>
        <v>0.41327828839949932</v>
      </c>
      <c r="AD323" s="28">
        <f t="shared" ca="1" si="188"/>
        <v>0.86613428325689146</v>
      </c>
      <c r="AE323" s="28">
        <f ca="1">IF(Riskregister!$E$8="",0,COUNTIF(BI$4:BI$53,"&lt;"&amp;AC323)*IF(AD323&lt;0.5,Riskregister!$K$8+(Riskregister!$L$8-Riskregister!$K$8)*SQRT(AD323/2),Riskregister!$L$8-(Riskregister!$L$8-Riskregister!$K$8)*SQRT((1-AD323)/2)))</f>
        <v>0</v>
      </c>
      <c r="AF323" s="28">
        <f t="shared" ca="1" si="189"/>
        <v>0.41895994900802935</v>
      </c>
      <c r="AG323" s="28">
        <f t="shared" ca="1" si="189"/>
        <v>0.93553798690901024</v>
      </c>
      <c r="AH323" s="28">
        <f>IF(Riskregister!$E$9="",0,COUNTIF(BJ$4:BJ$53,"&lt;"&amp;AF323)*IF(AG323&lt;0.5,Riskregister!$K$9+(Riskregister!$L$9-Riskregister!$K$9)*SQRT(AG323/2),Riskregister!$L$9-(Riskregister!$L$9-Riskregister!$K$9)*SQRT((1-AG323)/2)))</f>
        <v>0</v>
      </c>
      <c r="AI323" s="28">
        <f t="shared" ca="1" si="190"/>
        <v>0.98684086240086766</v>
      </c>
      <c r="AJ323" s="28">
        <f t="shared" ca="1" si="190"/>
        <v>0.77457052033605645</v>
      </c>
      <c r="AK323" s="28">
        <f>IF(Riskregister!$E$10="",0,COUNTIF(BK$4:BK$53,"&lt;"&amp;AI323)*IF(AJ323&lt;0.5,Riskregister!$K$10+(Riskregister!$L$10-Riskregister!$K$10)*SQRT(AJ323/2),Riskregister!$L$10-(Riskregister!$L$10-Riskregister!$K$10)*SQRT((1-AJ323)/2)))</f>
        <v>0</v>
      </c>
      <c r="AL323" s="28">
        <f t="shared" ca="1" si="191"/>
        <v>0.859711714879276</v>
      </c>
      <c r="AM323" s="28">
        <f t="shared" ca="1" si="191"/>
        <v>0.37315208477183248</v>
      </c>
      <c r="AN323" s="28">
        <f>IF(Riskregister!$E$11="",0,COUNTIF(BL$4:BL$53,"&lt;"&amp;AL323)*IF(AM323&lt;0.5,Riskregister!$K$11+(Riskregister!$L$11-Riskregister!$K$11)*SQRT(AM323/2),Riskregister!$L$11-(Riskregister!$L$11-Riskregister!$K$11)*SQRT((1-AM323)/2)))</f>
        <v>0</v>
      </c>
      <c r="AO323" s="28">
        <f t="shared" ca="1" si="192"/>
        <v>0.22583383340075902</v>
      </c>
      <c r="AP323" s="28">
        <f t="shared" ca="1" si="192"/>
        <v>0.91316939543991238</v>
      </c>
      <c r="AQ323" s="28">
        <f>IF(Riskregister!$E$12="",0,COUNTIF(BM$4:BM$53,"&lt;"&amp;AO323)*IF(AP323&lt;0.5,Riskregister!$K$12+(Riskregister!$L$12-Riskregister!$K$12)*SQRT(AP323/2),Riskregister!$L$12-(Riskregister!$L$12-Riskregister!$K$12)*SQRT((1-AP323)/2)))</f>
        <v>0</v>
      </c>
      <c r="AR323" s="28">
        <f t="shared" ca="1" si="193"/>
        <v>0.76220099769247196</v>
      </c>
      <c r="AS323" s="28">
        <f t="shared" ca="1" si="193"/>
        <v>0.30116781754770283</v>
      </c>
      <c r="AT323" s="28">
        <f>IF(Riskregister!$E$13="",0,COUNTIF(BN$4:BN$53,"&lt;"&amp;AR323)*IF(AS323&lt;0.5,Riskregister!$K$13+(Riskregister!$L$13-Riskregister!$K$13)*SQRT(AS323/2),Riskregister!$L$13-(Riskregister!$L$13-Riskregister!$K$13)*SQRT((1-AS323)/2)))</f>
        <v>0</v>
      </c>
      <c r="AU323" s="28">
        <f t="shared" ca="1" si="194"/>
        <v>0.10747561752357793</v>
      </c>
      <c r="AV323" s="28">
        <f t="shared" ca="1" si="194"/>
        <v>8.3684673936681331E-2</v>
      </c>
      <c r="AW323" s="28">
        <f>IF(Riskregister!$E$14="",0,COUNTIF(BO$4:BO$53,"&lt;"&amp;AU323)*IF(AV323&lt;0.5,Riskregister!$K$14+(Riskregister!$L$14-Riskregister!$K$14)*SQRT(AV323/2),Riskregister!$L$14-(Riskregister!$L$14-Riskregister!$K$14)*SQRT((1-AV323)/2)))</f>
        <v>0</v>
      </c>
      <c r="AX323" s="28">
        <f t="shared" ca="1" si="195"/>
        <v>0.6056402746764783</v>
      </c>
      <c r="AY323" s="28">
        <f t="shared" ca="1" si="195"/>
        <v>0.41839931248743412</v>
      </c>
      <c r="AZ323" s="28">
        <f>IF(Riskregister!$E$15="",0,COUNTIF(BP$4:BP$53,"&lt;"&amp;AX323)*IF(AY323&lt;0.5,Riskregister!$K$15+(Riskregister!$L$15-Riskregister!$K$15)*SQRT(AY323/2),Riskregister!$L$15-(Riskregister!$L$15-Riskregister!$K$15)*SQRT((1-AY323)/2)))</f>
        <v>0</v>
      </c>
      <c r="BA323" s="28">
        <f t="shared" ca="1" si="196"/>
        <v>0.57715109542071685</v>
      </c>
      <c r="BB323" s="28">
        <f t="shared" ca="1" si="196"/>
        <v>0.10992403097576331</v>
      </c>
      <c r="BC323" s="28">
        <f>IF(Riskregister!$E$16="",0,COUNTIF(BQ$4:BQ$53,"&lt;"&amp;BA323)*IF(BB323&lt;0.5,Riskregister!$K$16+(Riskregister!$L$16-Riskregister!$K$16)*SQRT(BB323/2),Riskregister!$L$16-(Riskregister!$L$16-Riskregister!$K$16)*SQRT((1-BB323)/2)))</f>
        <v>0</v>
      </c>
      <c r="BD323" s="28">
        <f t="shared" ca="1" si="160"/>
        <v>0</v>
      </c>
    </row>
    <row r="324" spans="20:56" x14ac:dyDescent="0.35">
      <c r="T324" s="28">
        <f t="shared" ref="T324:U343" ca="1" si="197">RAND()</f>
        <v>0.4918529554800104</v>
      </c>
      <c r="U324" s="28">
        <f t="shared" ca="1" si="197"/>
        <v>0.73942387398397158</v>
      </c>
      <c r="V324" s="28">
        <f ca="1">IF(Riskregister!$E$5="",0,COUNTIF(BF$4:BF$53,"&lt;"&amp;T324)*IF(U324&lt;0.5,Riskregister!$K$5+(Riskregister!$L$5-Riskregister!$K$5)*SQRT(U324/2),Riskregister!$L$5-(Riskregister!$L$5-Riskregister!$K$5)*SQRT((1-U324)/2)))</f>
        <v>0</v>
      </c>
      <c r="W324" s="28">
        <f t="shared" ref="W324:X343" ca="1" si="198">RAND()</f>
        <v>0.33703923393649526</v>
      </c>
      <c r="X324" s="28">
        <f t="shared" ca="1" si="198"/>
        <v>0.81079272959102955</v>
      </c>
      <c r="Y324" s="28">
        <f ca="1">IF(Riskregister!$E$6="",0,COUNTIF(BG$4:BG$53,"&lt;"&amp;W324)*IF(X324&lt;0.5,Riskregister!$K$6+(Riskregister!$L$6-Riskregister!$K$6)*SQRT(X324/2),Riskregister!$L$6-(Riskregister!$L$6-Riskregister!$K$6)*SQRT((1-X324)/2)))</f>
        <v>0</v>
      </c>
      <c r="Z324" s="28">
        <f t="shared" ref="Z324:AA343" ca="1" si="199">RAND()</f>
        <v>0.19970158633765733</v>
      </c>
      <c r="AA324" s="28">
        <f t="shared" ca="1" si="199"/>
        <v>0.70922355989496344</v>
      </c>
      <c r="AB324" s="28">
        <f ca="1">IF(Riskregister!$E$7="",0,COUNTIF(BH$4:BH$53,"&lt;"&amp;Z324)*IF(AA324&lt;0.5,Riskregister!$K$7+(Riskregister!$L$7-Riskregister!$K$7)*SQRT(AA324/2),Riskregister!$L$7-(Riskregister!$L$7-Riskregister!$K$7)*SQRT((1-AA324)/2)))</f>
        <v>0</v>
      </c>
      <c r="AC324" s="28">
        <f t="shared" ref="AC324:AD343" ca="1" si="200">RAND()</f>
        <v>0.36466407967789094</v>
      </c>
      <c r="AD324" s="28">
        <f t="shared" ca="1" si="200"/>
        <v>0.38457995968749359</v>
      </c>
      <c r="AE324" s="28">
        <f ca="1">IF(Riskregister!$E$8="",0,COUNTIF(BI$4:BI$53,"&lt;"&amp;AC324)*IF(AD324&lt;0.5,Riskregister!$K$8+(Riskregister!$L$8-Riskregister!$K$8)*SQRT(AD324/2),Riskregister!$L$8-(Riskregister!$L$8-Riskregister!$K$8)*SQRT((1-AD324)/2)))</f>
        <v>0</v>
      </c>
      <c r="AF324" s="28">
        <f t="shared" ref="AF324:AG343" ca="1" si="201">RAND()</f>
        <v>0.18688593065281345</v>
      </c>
      <c r="AG324" s="28">
        <f t="shared" ca="1" si="201"/>
        <v>0.50899610838564435</v>
      </c>
      <c r="AH324" s="28">
        <f>IF(Riskregister!$E$9="",0,COUNTIF(BJ$4:BJ$53,"&lt;"&amp;AF324)*IF(AG324&lt;0.5,Riskregister!$K$9+(Riskregister!$L$9-Riskregister!$K$9)*SQRT(AG324/2),Riskregister!$L$9-(Riskregister!$L$9-Riskregister!$K$9)*SQRT((1-AG324)/2)))</f>
        <v>0</v>
      </c>
      <c r="AI324" s="28">
        <f t="shared" ref="AI324:AJ343" ca="1" si="202">RAND()</f>
        <v>0.24109656563793724</v>
      </c>
      <c r="AJ324" s="28">
        <f t="shared" ca="1" si="202"/>
        <v>0.48134876630165546</v>
      </c>
      <c r="AK324" s="28">
        <f>IF(Riskregister!$E$10="",0,COUNTIF(BK$4:BK$53,"&lt;"&amp;AI324)*IF(AJ324&lt;0.5,Riskregister!$K$10+(Riskregister!$L$10-Riskregister!$K$10)*SQRT(AJ324/2),Riskregister!$L$10-(Riskregister!$L$10-Riskregister!$K$10)*SQRT((1-AJ324)/2)))</f>
        <v>0</v>
      </c>
      <c r="AL324" s="28">
        <f t="shared" ref="AL324:AM343" ca="1" si="203">RAND()</f>
        <v>0.38925880307239524</v>
      </c>
      <c r="AM324" s="28">
        <f t="shared" ca="1" si="203"/>
        <v>0.16160383692718783</v>
      </c>
      <c r="AN324" s="28">
        <f>IF(Riskregister!$E$11="",0,COUNTIF(BL$4:BL$53,"&lt;"&amp;AL324)*IF(AM324&lt;0.5,Riskregister!$K$11+(Riskregister!$L$11-Riskregister!$K$11)*SQRT(AM324/2),Riskregister!$L$11-(Riskregister!$L$11-Riskregister!$K$11)*SQRT((1-AM324)/2)))</f>
        <v>0</v>
      </c>
      <c r="AO324" s="28">
        <f t="shared" ref="AO324:AP343" ca="1" si="204">RAND()</f>
        <v>0.14467311867372667</v>
      </c>
      <c r="AP324" s="28">
        <f t="shared" ca="1" si="204"/>
        <v>0.76775995837608513</v>
      </c>
      <c r="AQ324" s="28">
        <f>IF(Riskregister!$E$12="",0,COUNTIF(BM$4:BM$53,"&lt;"&amp;AO324)*IF(AP324&lt;0.5,Riskregister!$K$12+(Riskregister!$L$12-Riskregister!$K$12)*SQRT(AP324/2),Riskregister!$L$12-(Riskregister!$L$12-Riskregister!$K$12)*SQRT((1-AP324)/2)))</f>
        <v>0</v>
      </c>
      <c r="AR324" s="28">
        <f t="shared" ref="AR324:AS343" ca="1" si="205">RAND()</f>
        <v>0.27941506036124764</v>
      </c>
      <c r="AS324" s="28">
        <f t="shared" ca="1" si="205"/>
        <v>3.3084460044274899E-2</v>
      </c>
      <c r="AT324" s="28">
        <f>IF(Riskregister!$E$13="",0,COUNTIF(BN$4:BN$53,"&lt;"&amp;AR324)*IF(AS324&lt;0.5,Riskregister!$K$13+(Riskregister!$L$13-Riskregister!$K$13)*SQRT(AS324/2),Riskregister!$L$13-(Riskregister!$L$13-Riskregister!$K$13)*SQRT((1-AS324)/2)))</f>
        <v>0</v>
      </c>
      <c r="AU324" s="28">
        <f t="shared" ref="AU324:AV343" ca="1" si="206">RAND()</f>
        <v>0.3344008936206202</v>
      </c>
      <c r="AV324" s="28">
        <f t="shared" ca="1" si="206"/>
        <v>0.73107421626787206</v>
      </c>
      <c r="AW324" s="28">
        <f>IF(Riskregister!$E$14="",0,COUNTIF(BO$4:BO$53,"&lt;"&amp;AU324)*IF(AV324&lt;0.5,Riskregister!$K$14+(Riskregister!$L$14-Riskregister!$K$14)*SQRT(AV324/2),Riskregister!$L$14-(Riskregister!$L$14-Riskregister!$K$14)*SQRT((1-AV324)/2)))</f>
        <v>0</v>
      </c>
      <c r="AX324" s="28">
        <f t="shared" ref="AX324:AY343" ca="1" si="207">RAND()</f>
        <v>8.8549336387124811E-3</v>
      </c>
      <c r="AY324" s="28">
        <f t="shared" ca="1" si="207"/>
        <v>0.93715038709306642</v>
      </c>
      <c r="AZ324" s="28">
        <f>IF(Riskregister!$E$15="",0,COUNTIF(BP$4:BP$53,"&lt;"&amp;AX324)*IF(AY324&lt;0.5,Riskregister!$K$15+(Riskregister!$L$15-Riskregister!$K$15)*SQRT(AY324/2),Riskregister!$L$15-(Riskregister!$L$15-Riskregister!$K$15)*SQRT((1-AY324)/2)))</f>
        <v>0</v>
      </c>
      <c r="BA324" s="28">
        <f t="shared" ref="BA324:BB343" ca="1" si="208">RAND()</f>
        <v>0.50388356526413469</v>
      </c>
      <c r="BB324" s="28">
        <f t="shared" ca="1" si="208"/>
        <v>0.61201494280709567</v>
      </c>
      <c r="BC324" s="28">
        <f>IF(Riskregister!$E$16="",0,COUNTIF(BQ$4:BQ$53,"&lt;"&amp;BA324)*IF(BB324&lt;0.5,Riskregister!$K$16+(Riskregister!$L$16-Riskregister!$K$16)*SQRT(BB324/2),Riskregister!$L$16-(Riskregister!$L$16-Riskregister!$K$16)*SQRT((1-BB324)/2)))</f>
        <v>0</v>
      </c>
      <c r="BD324" s="28">
        <f t="shared" ref="BD324:BD387" ca="1" si="209">V324+Y324+AB324+AE324+AH324+AK324+AN324+AQ324+AT324+AW324+AZ324+BC324</f>
        <v>0</v>
      </c>
    </row>
    <row r="325" spans="20:56" x14ac:dyDescent="0.35">
      <c r="T325" s="28">
        <f t="shared" ca="1" si="197"/>
        <v>0.18357355878961434</v>
      </c>
      <c r="U325" s="28">
        <f t="shared" ca="1" si="197"/>
        <v>0.98133584344561975</v>
      </c>
      <c r="V325" s="28">
        <f ca="1">IF(Riskregister!$E$5="",0,COUNTIF(BF$4:BF$53,"&lt;"&amp;T325)*IF(U325&lt;0.5,Riskregister!$K$5+(Riskregister!$L$5-Riskregister!$K$5)*SQRT(U325/2),Riskregister!$L$5-(Riskregister!$L$5-Riskregister!$K$5)*SQRT((1-U325)/2)))</f>
        <v>0</v>
      </c>
      <c r="W325" s="28">
        <f t="shared" ca="1" si="198"/>
        <v>0.42455045754294007</v>
      </c>
      <c r="X325" s="28">
        <f t="shared" ca="1" si="198"/>
        <v>0.50135138654795564</v>
      </c>
      <c r="Y325" s="28">
        <f ca="1">IF(Riskregister!$E$6="",0,COUNTIF(BG$4:BG$53,"&lt;"&amp;W325)*IF(X325&lt;0.5,Riskregister!$K$6+(Riskregister!$L$6-Riskregister!$K$6)*SQRT(X325/2),Riskregister!$L$6-(Riskregister!$L$6-Riskregister!$K$6)*SQRT((1-X325)/2)))</f>
        <v>0</v>
      </c>
      <c r="Z325" s="28">
        <f t="shared" ca="1" si="199"/>
        <v>0.77539043116957151</v>
      </c>
      <c r="AA325" s="28">
        <f t="shared" ca="1" si="199"/>
        <v>0.79535006776133454</v>
      </c>
      <c r="AB325" s="28">
        <f ca="1">IF(Riskregister!$E$7="",0,COUNTIF(BH$4:BH$53,"&lt;"&amp;Z325)*IF(AA325&lt;0.5,Riskregister!$K$7+(Riskregister!$L$7-Riskregister!$K$7)*SQRT(AA325/2),Riskregister!$L$7-(Riskregister!$L$7-Riskregister!$K$7)*SQRT((1-AA325)/2)))</f>
        <v>288041.04167321732</v>
      </c>
      <c r="AC325" s="28">
        <f t="shared" ca="1" si="200"/>
        <v>0.66863983355848511</v>
      </c>
      <c r="AD325" s="28">
        <f t="shared" ca="1" si="200"/>
        <v>0.82331406994215706</v>
      </c>
      <c r="AE325" s="28">
        <f ca="1">IF(Riskregister!$E$8="",0,COUNTIF(BI$4:BI$53,"&lt;"&amp;AC325)*IF(AD325&lt;0.5,Riskregister!$K$8+(Riskregister!$L$8-Riskregister!$K$8)*SQRT(AD325/2),Riskregister!$L$8-(Riskregister!$L$8-Riskregister!$K$8)*SQRT((1-AD325)/2)))</f>
        <v>0</v>
      </c>
      <c r="AF325" s="28">
        <f t="shared" ca="1" si="201"/>
        <v>0.39755587057257613</v>
      </c>
      <c r="AG325" s="28">
        <f t="shared" ca="1" si="201"/>
        <v>0.59871994413038609</v>
      </c>
      <c r="AH325" s="28">
        <f>IF(Riskregister!$E$9="",0,COUNTIF(BJ$4:BJ$53,"&lt;"&amp;AF325)*IF(AG325&lt;0.5,Riskregister!$K$9+(Riskregister!$L$9-Riskregister!$K$9)*SQRT(AG325/2),Riskregister!$L$9-(Riskregister!$L$9-Riskregister!$K$9)*SQRT((1-AG325)/2)))</f>
        <v>0</v>
      </c>
      <c r="AI325" s="28">
        <f t="shared" ca="1" si="202"/>
        <v>0.18936772743954844</v>
      </c>
      <c r="AJ325" s="28">
        <f t="shared" ca="1" si="202"/>
        <v>0.50813812523267143</v>
      </c>
      <c r="AK325" s="28">
        <f>IF(Riskregister!$E$10="",0,COUNTIF(BK$4:BK$53,"&lt;"&amp;AI325)*IF(AJ325&lt;0.5,Riskregister!$K$10+(Riskregister!$L$10-Riskregister!$K$10)*SQRT(AJ325/2),Riskregister!$L$10-(Riskregister!$L$10-Riskregister!$K$10)*SQRT((1-AJ325)/2)))</f>
        <v>0</v>
      </c>
      <c r="AL325" s="28">
        <f t="shared" ca="1" si="203"/>
        <v>0.38503649045067734</v>
      </c>
      <c r="AM325" s="28">
        <f t="shared" ca="1" si="203"/>
        <v>0.65993587137908982</v>
      </c>
      <c r="AN325" s="28">
        <f>IF(Riskregister!$E$11="",0,COUNTIF(BL$4:BL$53,"&lt;"&amp;AL325)*IF(AM325&lt;0.5,Riskregister!$K$11+(Riskregister!$L$11-Riskregister!$K$11)*SQRT(AM325/2),Riskregister!$L$11-(Riskregister!$L$11-Riskregister!$K$11)*SQRT((1-AM325)/2)))</f>
        <v>0</v>
      </c>
      <c r="AO325" s="28">
        <f t="shared" ca="1" si="204"/>
        <v>0.61723900689709221</v>
      </c>
      <c r="AP325" s="28">
        <f t="shared" ca="1" si="204"/>
        <v>0.53474481796765283</v>
      </c>
      <c r="AQ325" s="28">
        <f>IF(Riskregister!$E$12="",0,COUNTIF(BM$4:BM$53,"&lt;"&amp;AO325)*IF(AP325&lt;0.5,Riskregister!$K$12+(Riskregister!$L$12-Riskregister!$K$12)*SQRT(AP325/2),Riskregister!$L$12-(Riskregister!$L$12-Riskregister!$K$12)*SQRT((1-AP325)/2)))</f>
        <v>0</v>
      </c>
      <c r="AR325" s="28">
        <f t="shared" ca="1" si="205"/>
        <v>0.85527059870655731</v>
      </c>
      <c r="AS325" s="28">
        <f t="shared" ca="1" si="205"/>
        <v>0.38433413721412357</v>
      </c>
      <c r="AT325" s="28">
        <f>IF(Riskregister!$E$13="",0,COUNTIF(BN$4:BN$53,"&lt;"&amp;AR325)*IF(AS325&lt;0.5,Riskregister!$K$13+(Riskregister!$L$13-Riskregister!$K$13)*SQRT(AS325/2),Riskregister!$L$13-(Riskregister!$L$13-Riskregister!$K$13)*SQRT((1-AS325)/2)))</f>
        <v>0</v>
      </c>
      <c r="AU325" s="28">
        <f t="shared" ca="1" si="206"/>
        <v>0.73899703772144787</v>
      </c>
      <c r="AV325" s="28">
        <f t="shared" ca="1" si="206"/>
        <v>0.39736517524507664</v>
      </c>
      <c r="AW325" s="28">
        <f>IF(Riskregister!$E$14="",0,COUNTIF(BO$4:BO$53,"&lt;"&amp;AU325)*IF(AV325&lt;0.5,Riskregister!$K$14+(Riskregister!$L$14-Riskregister!$K$14)*SQRT(AV325/2),Riskregister!$L$14-(Riskregister!$L$14-Riskregister!$K$14)*SQRT((1-AV325)/2)))</f>
        <v>0</v>
      </c>
      <c r="AX325" s="28">
        <f t="shared" ca="1" si="207"/>
        <v>6.180834400463231E-2</v>
      </c>
      <c r="AY325" s="28">
        <f t="shared" ca="1" si="207"/>
        <v>0.25139173666372205</v>
      </c>
      <c r="AZ325" s="28">
        <f>IF(Riskregister!$E$15="",0,COUNTIF(BP$4:BP$53,"&lt;"&amp;AX325)*IF(AY325&lt;0.5,Riskregister!$K$15+(Riskregister!$L$15-Riskregister!$K$15)*SQRT(AY325/2),Riskregister!$L$15-(Riskregister!$L$15-Riskregister!$K$15)*SQRT((1-AY325)/2)))</f>
        <v>0</v>
      </c>
      <c r="BA325" s="28">
        <f t="shared" ca="1" si="208"/>
        <v>0.42215309791390321</v>
      </c>
      <c r="BB325" s="28">
        <f t="shared" ca="1" si="208"/>
        <v>0.18188170603148213</v>
      </c>
      <c r="BC325" s="28">
        <f>IF(Riskregister!$E$16="",0,COUNTIF(BQ$4:BQ$53,"&lt;"&amp;BA325)*IF(BB325&lt;0.5,Riskregister!$K$16+(Riskregister!$L$16-Riskregister!$K$16)*SQRT(BB325/2),Riskregister!$L$16-(Riskregister!$L$16-Riskregister!$K$16)*SQRT((1-BB325)/2)))</f>
        <v>0</v>
      </c>
      <c r="BD325" s="28">
        <f t="shared" ca="1" si="209"/>
        <v>288041.04167321732</v>
      </c>
    </row>
    <row r="326" spans="20:56" x14ac:dyDescent="0.35">
      <c r="T326" s="28">
        <f t="shared" ca="1" si="197"/>
        <v>0.686078372737563</v>
      </c>
      <c r="U326" s="28">
        <f t="shared" ca="1" si="197"/>
        <v>1.1821219103649749E-2</v>
      </c>
      <c r="V326" s="28">
        <f ca="1">IF(Riskregister!$E$5="",0,COUNTIF(BF$4:BF$53,"&lt;"&amp;T326)*IF(U326&lt;0.5,Riskregister!$K$5+(Riskregister!$L$5-Riskregister!$K$5)*SQRT(U326/2),Riskregister!$L$5-(Riskregister!$L$5-Riskregister!$K$5)*SQRT((1-U326)/2)))</f>
        <v>184596.21994155628</v>
      </c>
      <c r="W326" s="28">
        <f t="shared" ca="1" si="198"/>
        <v>0.30293176979000991</v>
      </c>
      <c r="X326" s="28">
        <f t="shared" ca="1" si="198"/>
        <v>0.12657497013791452</v>
      </c>
      <c r="Y326" s="28">
        <f ca="1">IF(Riskregister!$E$6="",0,COUNTIF(BG$4:BG$53,"&lt;"&amp;W326)*IF(X326&lt;0.5,Riskregister!$K$6+(Riskregister!$L$6-Riskregister!$K$6)*SQRT(X326/2),Riskregister!$L$6-(Riskregister!$L$6-Riskregister!$K$6)*SQRT((1-X326)/2)))</f>
        <v>0</v>
      </c>
      <c r="Z326" s="28">
        <f t="shared" ca="1" si="199"/>
        <v>0.65666468495184571</v>
      </c>
      <c r="AA326" s="28">
        <f t="shared" ca="1" si="199"/>
        <v>0.77185949113684615</v>
      </c>
      <c r="AB326" s="28">
        <f ca="1">IF(Riskregister!$E$7="",0,COUNTIF(BH$4:BH$53,"&lt;"&amp;Z326)*IF(AA326&lt;0.5,Riskregister!$K$7+(Riskregister!$L$7-Riskregister!$K$7)*SQRT(AA326/2),Riskregister!$L$7-(Riskregister!$L$7-Riskregister!$K$7)*SQRT((1-AA326)/2)))</f>
        <v>0</v>
      </c>
      <c r="AC326" s="28">
        <f t="shared" ca="1" si="200"/>
        <v>0.7338837578995725</v>
      </c>
      <c r="AD326" s="28">
        <f t="shared" ca="1" si="200"/>
        <v>0.95401516889593463</v>
      </c>
      <c r="AE326" s="28">
        <f ca="1">IF(Riskregister!$E$8="",0,COUNTIF(BI$4:BI$53,"&lt;"&amp;AC326)*IF(AD326&lt;0.5,Riskregister!$K$8+(Riskregister!$L$8-Riskregister!$K$8)*SQRT(AD326/2),Riskregister!$L$8-(Riskregister!$L$8-Riskregister!$K$8)*SQRT((1-AD326)/2)))</f>
        <v>0</v>
      </c>
      <c r="AF326" s="28">
        <f t="shared" ca="1" si="201"/>
        <v>0.13309246832402588</v>
      </c>
      <c r="AG326" s="28">
        <f t="shared" ca="1" si="201"/>
        <v>0.43346258723413089</v>
      </c>
      <c r="AH326" s="28">
        <f>IF(Riskregister!$E$9="",0,COUNTIF(BJ$4:BJ$53,"&lt;"&amp;AF326)*IF(AG326&lt;0.5,Riskregister!$K$9+(Riskregister!$L$9-Riskregister!$K$9)*SQRT(AG326/2),Riskregister!$L$9-(Riskregister!$L$9-Riskregister!$K$9)*SQRT((1-AG326)/2)))</f>
        <v>0</v>
      </c>
      <c r="AI326" s="28">
        <f t="shared" ca="1" si="202"/>
        <v>0.38988748626174163</v>
      </c>
      <c r="AJ326" s="28">
        <f t="shared" ca="1" si="202"/>
        <v>0.61550715586057703</v>
      </c>
      <c r="AK326" s="28">
        <f>IF(Riskregister!$E$10="",0,COUNTIF(BK$4:BK$53,"&lt;"&amp;AI326)*IF(AJ326&lt;0.5,Riskregister!$K$10+(Riskregister!$L$10-Riskregister!$K$10)*SQRT(AJ326/2),Riskregister!$L$10-(Riskregister!$L$10-Riskregister!$K$10)*SQRT((1-AJ326)/2)))</f>
        <v>0</v>
      </c>
      <c r="AL326" s="28">
        <f t="shared" ca="1" si="203"/>
        <v>7.66067877687715E-3</v>
      </c>
      <c r="AM326" s="28">
        <f t="shared" ca="1" si="203"/>
        <v>0.48632276477412195</v>
      </c>
      <c r="AN326" s="28">
        <f>IF(Riskregister!$E$11="",0,COUNTIF(BL$4:BL$53,"&lt;"&amp;AL326)*IF(AM326&lt;0.5,Riskregister!$K$11+(Riskregister!$L$11-Riskregister!$K$11)*SQRT(AM326/2),Riskregister!$L$11-(Riskregister!$L$11-Riskregister!$K$11)*SQRT((1-AM326)/2)))</f>
        <v>0</v>
      </c>
      <c r="AO326" s="28">
        <f t="shared" ca="1" si="204"/>
        <v>0.64970384789917246</v>
      </c>
      <c r="AP326" s="28">
        <f t="shared" ca="1" si="204"/>
        <v>0.6731748107066442</v>
      </c>
      <c r="AQ326" s="28">
        <f>IF(Riskregister!$E$12="",0,COUNTIF(BM$4:BM$53,"&lt;"&amp;AO326)*IF(AP326&lt;0.5,Riskregister!$K$12+(Riskregister!$L$12-Riskregister!$K$12)*SQRT(AP326/2),Riskregister!$L$12-(Riskregister!$L$12-Riskregister!$K$12)*SQRT((1-AP326)/2)))</f>
        <v>0</v>
      </c>
      <c r="AR326" s="28">
        <f t="shared" ca="1" si="205"/>
        <v>0.94960182818281336</v>
      </c>
      <c r="AS326" s="28">
        <f t="shared" ca="1" si="205"/>
        <v>0.52663368820204792</v>
      </c>
      <c r="AT326" s="28">
        <f>IF(Riskregister!$E$13="",0,COUNTIF(BN$4:BN$53,"&lt;"&amp;AR326)*IF(AS326&lt;0.5,Riskregister!$K$13+(Riskregister!$L$13-Riskregister!$K$13)*SQRT(AS326/2),Riskregister!$L$13-(Riskregister!$L$13-Riskregister!$K$13)*SQRT((1-AS326)/2)))</f>
        <v>0</v>
      </c>
      <c r="AU326" s="28">
        <f t="shared" ca="1" si="206"/>
        <v>6.61720585008716E-2</v>
      </c>
      <c r="AV326" s="28">
        <f t="shared" ca="1" si="206"/>
        <v>0.85946691961041233</v>
      </c>
      <c r="AW326" s="28">
        <f>IF(Riskregister!$E$14="",0,COUNTIF(BO$4:BO$53,"&lt;"&amp;AU326)*IF(AV326&lt;0.5,Riskregister!$K$14+(Riskregister!$L$14-Riskregister!$K$14)*SQRT(AV326/2),Riskregister!$L$14-(Riskregister!$L$14-Riskregister!$K$14)*SQRT((1-AV326)/2)))</f>
        <v>0</v>
      </c>
      <c r="AX326" s="28">
        <f t="shared" ca="1" si="207"/>
        <v>0.23653709228272857</v>
      </c>
      <c r="AY326" s="28">
        <f t="shared" ca="1" si="207"/>
        <v>0.29697850973978934</v>
      </c>
      <c r="AZ326" s="28">
        <f>IF(Riskregister!$E$15="",0,COUNTIF(BP$4:BP$53,"&lt;"&amp;AX326)*IF(AY326&lt;0.5,Riskregister!$K$15+(Riskregister!$L$15-Riskregister!$K$15)*SQRT(AY326/2),Riskregister!$L$15-(Riskregister!$L$15-Riskregister!$K$15)*SQRT((1-AY326)/2)))</f>
        <v>0</v>
      </c>
      <c r="BA326" s="28">
        <f t="shared" ca="1" si="208"/>
        <v>0.93568140815648748</v>
      </c>
      <c r="BB326" s="28">
        <f t="shared" ca="1" si="208"/>
        <v>0.18777373632278593</v>
      </c>
      <c r="BC326" s="28">
        <f>IF(Riskregister!$E$16="",0,COUNTIF(BQ$4:BQ$53,"&lt;"&amp;BA326)*IF(BB326&lt;0.5,Riskregister!$K$16+(Riskregister!$L$16-Riskregister!$K$16)*SQRT(BB326/2),Riskregister!$L$16-(Riskregister!$L$16-Riskregister!$K$16)*SQRT((1-BB326)/2)))</f>
        <v>0</v>
      </c>
      <c r="BD326" s="28">
        <f t="shared" ca="1" si="209"/>
        <v>184596.21994155628</v>
      </c>
    </row>
    <row r="327" spans="20:56" x14ac:dyDescent="0.35">
      <c r="T327" s="28">
        <f t="shared" ca="1" si="197"/>
        <v>0.99117326841631892</v>
      </c>
      <c r="U327" s="28">
        <f t="shared" ca="1" si="197"/>
        <v>0.96020498757275818</v>
      </c>
      <c r="V327" s="28">
        <f ca="1">IF(Riskregister!$E$5="",0,COUNTIF(BF$4:BF$53,"&lt;"&amp;T327)*IF(U327&lt;0.5,Riskregister!$K$5+(Riskregister!$L$5-Riskregister!$K$5)*SQRT(U327/2),Riskregister!$L$5-(Riskregister!$L$5-Riskregister!$K$5)*SQRT((1-U327)/2)))</f>
        <v>1609570.9972868522</v>
      </c>
      <c r="W327" s="28">
        <f t="shared" ca="1" si="198"/>
        <v>0.82743696914731268</v>
      </c>
      <c r="X327" s="28">
        <f t="shared" ca="1" si="198"/>
        <v>0.60757893582445766</v>
      </c>
      <c r="Y327" s="28">
        <f ca="1">IF(Riskregister!$E$6="",0,COUNTIF(BG$4:BG$53,"&lt;"&amp;W327)*IF(X327&lt;0.5,Riskregister!$K$6+(Riskregister!$L$6-Riskregister!$K$6)*SQRT(X327/2),Riskregister!$L$6-(Riskregister!$L$6-Riskregister!$K$6)*SQRT((1-X327)/2)))</f>
        <v>1202678.155344795</v>
      </c>
      <c r="Z327" s="28">
        <f t="shared" ca="1" si="199"/>
        <v>0.76321610108820881</v>
      </c>
      <c r="AA327" s="28">
        <f t="shared" ca="1" si="199"/>
        <v>0.71479555753245838</v>
      </c>
      <c r="AB327" s="28">
        <f ca="1">IF(Riskregister!$E$7="",0,COUNTIF(BH$4:BH$53,"&lt;"&amp;Z327)*IF(AA327&lt;0.5,Riskregister!$K$7+(Riskregister!$L$7-Riskregister!$K$7)*SQRT(AA327/2),Riskregister!$L$7-(Riskregister!$L$7-Riskregister!$K$7)*SQRT((1-AA327)/2)))</f>
        <v>267830.51751203334</v>
      </c>
      <c r="AC327" s="28">
        <f t="shared" ca="1" si="200"/>
        <v>0.80229726348243036</v>
      </c>
      <c r="AD327" s="28">
        <f t="shared" ca="1" si="200"/>
        <v>0.25581518845941964</v>
      </c>
      <c r="AE327" s="28">
        <f ca="1">IF(Riskregister!$E$8="",0,COUNTIF(BI$4:BI$53,"&lt;"&amp;AC327)*IF(AD327&lt;0.5,Riskregister!$K$8+(Riskregister!$L$8-Riskregister!$K$8)*SQRT(AD327/2),Riskregister!$L$8-(Riskregister!$L$8-Riskregister!$K$8)*SQRT((1-AD327)/2)))</f>
        <v>0</v>
      </c>
      <c r="AF327" s="28">
        <f t="shared" ca="1" si="201"/>
        <v>0.8214812676356138</v>
      </c>
      <c r="AG327" s="28">
        <f t="shared" ca="1" si="201"/>
        <v>0.7665412829993723</v>
      </c>
      <c r="AH327" s="28">
        <f>IF(Riskregister!$E$9="",0,COUNTIF(BJ$4:BJ$53,"&lt;"&amp;AF327)*IF(AG327&lt;0.5,Riskregister!$K$9+(Riskregister!$L$9-Riskregister!$K$9)*SQRT(AG327/2),Riskregister!$L$9-(Riskregister!$L$9-Riskregister!$K$9)*SQRT((1-AG327)/2)))</f>
        <v>0</v>
      </c>
      <c r="AI327" s="28">
        <f t="shared" ca="1" si="202"/>
        <v>0.29004062552727206</v>
      </c>
      <c r="AJ327" s="28">
        <f t="shared" ca="1" si="202"/>
        <v>0.87420215220907793</v>
      </c>
      <c r="AK327" s="28">
        <f>IF(Riskregister!$E$10="",0,COUNTIF(BK$4:BK$53,"&lt;"&amp;AI327)*IF(AJ327&lt;0.5,Riskregister!$K$10+(Riskregister!$L$10-Riskregister!$K$10)*SQRT(AJ327/2),Riskregister!$L$10-(Riskregister!$L$10-Riskregister!$K$10)*SQRT((1-AJ327)/2)))</f>
        <v>0</v>
      </c>
      <c r="AL327" s="28">
        <f t="shared" ca="1" si="203"/>
        <v>0.78886536906896798</v>
      </c>
      <c r="AM327" s="28">
        <f t="shared" ca="1" si="203"/>
        <v>5.4144686842495515E-3</v>
      </c>
      <c r="AN327" s="28">
        <f>IF(Riskregister!$E$11="",0,COUNTIF(BL$4:BL$53,"&lt;"&amp;AL327)*IF(AM327&lt;0.5,Riskregister!$K$11+(Riskregister!$L$11-Riskregister!$K$11)*SQRT(AM327/2),Riskregister!$L$11-(Riskregister!$L$11-Riskregister!$K$11)*SQRT((1-AM327)/2)))</f>
        <v>0</v>
      </c>
      <c r="AO327" s="28">
        <f t="shared" ca="1" si="204"/>
        <v>0.78570298681079176</v>
      </c>
      <c r="AP327" s="28">
        <f t="shared" ca="1" si="204"/>
        <v>0.45687752187969688</v>
      </c>
      <c r="AQ327" s="28">
        <f>IF(Riskregister!$E$12="",0,COUNTIF(BM$4:BM$53,"&lt;"&amp;AO327)*IF(AP327&lt;0.5,Riskregister!$K$12+(Riskregister!$L$12-Riskregister!$K$12)*SQRT(AP327/2),Riskregister!$L$12-(Riskregister!$L$12-Riskregister!$K$12)*SQRT((1-AP327)/2)))</f>
        <v>0</v>
      </c>
      <c r="AR327" s="28">
        <f t="shared" ca="1" si="205"/>
        <v>0.78628539478331572</v>
      </c>
      <c r="AS327" s="28">
        <f t="shared" ca="1" si="205"/>
        <v>0.25125919583104872</v>
      </c>
      <c r="AT327" s="28">
        <f>IF(Riskregister!$E$13="",0,COUNTIF(BN$4:BN$53,"&lt;"&amp;AR327)*IF(AS327&lt;0.5,Riskregister!$K$13+(Riskregister!$L$13-Riskregister!$K$13)*SQRT(AS327/2),Riskregister!$L$13-(Riskregister!$L$13-Riskregister!$K$13)*SQRT((1-AS327)/2)))</f>
        <v>0</v>
      </c>
      <c r="AU327" s="28">
        <f t="shared" ca="1" si="206"/>
        <v>0.25841235365582571</v>
      </c>
      <c r="AV327" s="28">
        <f t="shared" ca="1" si="206"/>
        <v>0.33120394331686054</v>
      </c>
      <c r="AW327" s="28">
        <f>IF(Riskregister!$E$14="",0,COUNTIF(BO$4:BO$53,"&lt;"&amp;AU327)*IF(AV327&lt;0.5,Riskregister!$K$14+(Riskregister!$L$14-Riskregister!$K$14)*SQRT(AV327/2),Riskregister!$L$14-(Riskregister!$L$14-Riskregister!$K$14)*SQRT((1-AV327)/2)))</f>
        <v>0</v>
      </c>
      <c r="AX327" s="28">
        <f t="shared" ca="1" si="207"/>
        <v>9.8053478393474003E-2</v>
      </c>
      <c r="AY327" s="28">
        <f t="shared" ca="1" si="207"/>
        <v>6.5618917775229435E-2</v>
      </c>
      <c r="AZ327" s="28">
        <f>IF(Riskregister!$E$15="",0,COUNTIF(BP$4:BP$53,"&lt;"&amp;AX327)*IF(AY327&lt;0.5,Riskregister!$K$15+(Riskregister!$L$15-Riskregister!$K$15)*SQRT(AY327/2),Riskregister!$L$15-(Riskregister!$L$15-Riskregister!$K$15)*SQRT((1-AY327)/2)))</f>
        <v>0</v>
      </c>
      <c r="BA327" s="28">
        <f t="shared" ca="1" si="208"/>
        <v>0.16391676878724548</v>
      </c>
      <c r="BB327" s="28">
        <f t="shared" ca="1" si="208"/>
        <v>0.17349557002272042</v>
      </c>
      <c r="BC327" s="28">
        <f>IF(Riskregister!$E$16="",0,COUNTIF(BQ$4:BQ$53,"&lt;"&amp;BA327)*IF(BB327&lt;0.5,Riskregister!$K$16+(Riskregister!$L$16-Riskregister!$K$16)*SQRT(BB327/2),Riskregister!$L$16-(Riskregister!$L$16-Riskregister!$K$16)*SQRT((1-BB327)/2)))</f>
        <v>0</v>
      </c>
      <c r="BD327" s="28">
        <f t="shared" ca="1" si="209"/>
        <v>3080079.6701436802</v>
      </c>
    </row>
    <row r="328" spans="20:56" x14ac:dyDescent="0.35">
      <c r="T328" s="28">
        <f t="shared" ca="1" si="197"/>
        <v>0.34218510084609566</v>
      </c>
      <c r="U328" s="28">
        <f t="shared" ca="1" si="197"/>
        <v>4.0483441599049708E-2</v>
      </c>
      <c r="V328" s="28">
        <f ca="1">IF(Riskregister!$E$5="",0,COUNTIF(BF$4:BF$53,"&lt;"&amp;T328)*IF(U328&lt;0.5,Riskregister!$K$5+(Riskregister!$L$5-Riskregister!$K$5)*SQRT(U328/2),Riskregister!$L$5-(Riskregister!$L$5-Riskregister!$K$5)*SQRT((1-U328)/2)))</f>
        <v>0</v>
      </c>
      <c r="W328" s="28">
        <f t="shared" ca="1" si="198"/>
        <v>0.3703861253565629</v>
      </c>
      <c r="X328" s="28">
        <f t="shared" ca="1" si="198"/>
        <v>0.16781404392836285</v>
      </c>
      <c r="Y328" s="28">
        <f ca="1">IF(Riskregister!$E$6="",0,COUNTIF(BG$4:BG$53,"&lt;"&amp;W328)*IF(X328&lt;0.5,Riskregister!$K$6+(Riskregister!$L$6-Riskregister!$K$6)*SQRT(X328/2),Riskregister!$L$6-(Riskregister!$L$6-Riskregister!$K$6)*SQRT((1-X328)/2)))</f>
        <v>0</v>
      </c>
      <c r="Z328" s="28">
        <f t="shared" ca="1" si="199"/>
        <v>0.9217344047418139</v>
      </c>
      <c r="AA328" s="28">
        <f t="shared" ca="1" si="199"/>
        <v>0.35506404894731736</v>
      </c>
      <c r="AB328" s="28">
        <f ca="1">IF(Riskregister!$E$7="",0,COUNTIF(BH$4:BH$53,"&lt;"&amp;Z328)*IF(AA328&lt;0.5,Riskregister!$K$7+(Riskregister!$L$7-Riskregister!$K$7)*SQRT(AA328/2),Riskregister!$L$7-(Riskregister!$L$7-Riskregister!$K$7)*SQRT((1-AA328)/2)))</f>
        <v>197470.92255093268</v>
      </c>
      <c r="AC328" s="28">
        <f t="shared" ca="1" si="200"/>
        <v>0.75831350654814622</v>
      </c>
      <c r="AD328" s="28">
        <f t="shared" ca="1" si="200"/>
        <v>3.7165796005180995E-2</v>
      </c>
      <c r="AE328" s="28">
        <f ca="1">IF(Riskregister!$E$8="",0,COUNTIF(BI$4:BI$53,"&lt;"&amp;AC328)*IF(AD328&lt;0.5,Riskregister!$K$8+(Riskregister!$L$8-Riskregister!$K$8)*SQRT(AD328/2),Riskregister!$L$8-(Riskregister!$L$8-Riskregister!$K$8)*SQRT((1-AD328)/2)))</f>
        <v>0</v>
      </c>
      <c r="AF328" s="28">
        <f t="shared" ca="1" si="201"/>
        <v>0.18297358810343434</v>
      </c>
      <c r="AG328" s="28">
        <f t="shared" ca="1" si="201"/>
        <v>0.40645243817615573</v>
      </c>
      <c r="AH328" s="28">
        <f>IF(Riskregister!$E$9="",0,COUNTIF(BJ$4:BJ$53,"&lt;"&amp;AF328)*IF(AG328&lt;0.5,Riskregister!$K$9+(Riskregister!$L$9-Riskregister!$K$9)*SQRT(AG328/2),Riskregister!$L$9-(Riskregister!$L$9-Riskregister!$K$9)*SQRT((1-AG328)/2)))</f>
        <v>0</v>
      </c>
      <c r="AI328" s="28">
        <f t="shared" ca="1" si="202"/>
        <v>0.46071604287990164</v>
      </c>
      <c r="AJ328" s="28">
        <f t="shared" ca="1" si="202"/>
        <v>0.55685570975705834</v>
      </c>
      <c r="AK328" s="28">
        <f>IF(Riskregister!$E$10="",0,COUNTIF(BK$4:BK$53,"&lt;"&amp;AI328)*IF(AJ328&lt;0.5,Riskregister!$K$10+(Riskregister!$L$10-Riskregister!$K$10)*SQRT(AJ328/2),Riskregister!$L$10-(Riskregister!$L$10-Riskregister!$K$10)*SQRT((1-AJ328)/2)))</f>
        <v>0</v>
      </c>
      <c r="AL328" s="28">
        <f t="shared" ca="1" si="203"/>
        <v>0.30967838177171414</v>
      </c>
      <c r="AM328" s="28">
        <f t="shared" ca="1" si="203"/>
        <v>0.62303942404026069</v>
      </c>
      <c r="AN328" s="28">
        <f>IF(Riskregister!$E$11="",0,COUNTIF(BL$4:BL$53,"&lt;"&amp;AL328)*IF(AM328&lt;0.5,Riskregister!$K$11+(Riskregister!$L$11-Riskregister!$K$11)*SQRT(AM328/2),Riskregister!$L$11-(Riskregister!$L$11-Riskregister!$K$11)*SQRT((1-AM328)/2)))</f>
        <v>0</v>
      </c>
      <c r="AO328" s="28">
        <f t="shared" ca="1" si="204"/>
        <v>5.0180744839805058E-3</v>
      </c>
      <c r="AP328" s="28">
        <f t="shared" ca="1" si="204"/>
        <v>0.35812245611613402</v>
      </c>
      <c r="AQ328" s="28">
        <f>IF(Riskregister!$E$12="",0,COUNTIF(BM$4:BM$53,"&lt;"&amp;AO328)*IF(AP328&lt;0.5,Riskregister!$K$12+(Riskregister!$L$12-Riskregister!$K$12)*SQRT(AP328/2),Riskregister!$L$12-(Riskregister!$L$12-Riskregister!$K$12)*SQRT((1-AP328)/2)))</f>
        <v>0</v>
      </c>
      <c r="AR328" s="28">
        <f t="shared" ca="1" si="205"/>
        <v>0.16546518155294698</v>
      </c>
      <c r="AS328" s="28">
        <f t="shared" ca="1" si="205"/>
        <v>0.83212620085811229</v>
      </c>
      <c r="AT328" s="28">
        <f>IF(Riskregister!$E$13="",0,COUNTIF(BN$4:BN$53,"&lt;"&amp;AR328)*IF(AS328&lt;0.5,Riskregister!$K$13+(Riskregister!$L$13-Riskregister!$K$13)*SQRT(AS328/2),Riskregister!$L$13-(Riskregister!$L$13-Riskregister!$K$13)*SQRT((1-AS328)/2)))</f>
        <v>0</v>
      </c>
      <c r="AU328" s="28">
        <f t="shared" ca="1" si="206"/>
        <v>6.5098459030265898E-2</v>
      </c>
      <c r="AV328" s="28">
        <f t="shared" ca="1" si="206"/>
        <v>4.0101907403115478E-2</v>
      </c>
      <c r="AW328" s="28">
        <f>IF(Riskregister!$E$14="",0,COUNTIF(BO$4:BO$53,"&lt;"&amp;AU328)*IF(AV328&lt;0.5,Riskregister!$K$14+(Riskregister!$L$14-Riskregister!$K$14)*SQRT(AV328/2),Riskregister!$L$14-(Riskregister!$L$14-Riskregister!$K$14)*SQRT((1-AV328)/2)))</f>
        <v>0</v>
      </c>
      <c r="AX328" s="28">
        <f t="shared" ca="1" si="207"/>
        <v>0.97747662652818346</v>
      </c>
      <c r="AY328" s="28">
        <f t="shared" ca="1" si="207"/>
        <v>1.716781183456062E-2</v>
      </c>
      <c r="AZ328" s="28">
        <f>IF(Riskregister!$E$15="",0,COUNTIF(BP$4:BP$53,"&lt;"&amp;AX328)*IF(AY328&lt;0.5,Riskregister!$K$15+(Riskregister!$L$15-Riskregister!$K$15)*SQRT(AY328/2),Riskregister!$L$15-(Riskregister!$L$15-Riskregister!$K$15)*SQRT((1-AY328)/2)))</f>
        <v>0</v>
      </c>
      <c r="BA328" s="28">
        <f t="shared" ca="1" si="208"/>
        <v>0.54066788915965303</v>
      </c>
      <c r="BB328" s="28">
        <f t="shared" ca="1" si="208"/>
        <v>0.20369261829562846</v>
      </c>
      <c r="BC328" s="28">
        <f>IF(Riskregister!$E$16="",0,COUNTIF(BQ$4:BQ$53,"&lt;"&amp;BA328)*IF(BB328&lt;0.5,Riskregister!$K$16+(Riskregister!$L$16-Riskregister!$K$16)*SQRT(BB328/2),Riskregister!$L$16-(Riskregister!$L$16-Riskregister!$K$16)*SQRT((1-BB328)/2)))</f>
        <v>0</v>
      </c>
      <c r="BD328" s="28">
        <f t="shared" ca="1" si="209"/>
        <v>197470.92255093268</v>
      </c>
    </row>
    <row r="329" spans="20:56" x14ac:dyDescent="0.35">
      <c r="T329" s="28">
        <f t="shared" ca="1" si="197"/>
        <v>0.90536979683336349</v>
      </c>
      <c r="U329" s="28">
        <f t="shared" ca="1" si="197"/>
        <v>0.29305590465035081</v>
      </c>
      <c r="V329" s="28">
        <f ca="1">IF(Riskregister!$E$5="",0,COUNTIF(BF$4:BF$53,"&lt;"&amp;T329)*IF(U329&lt;0.5,Riskregister!$K$5+(Riskregister!$L$5-Riskregister!$K$5)*SQRT(U329/2),Riskregister!$L$5-(Riskregister!$L$5-Riskregister!$K$5)*SQRT((1-U329)/2)))</f>
        <v>322255.36376510316</v>
      </c>
      <c r="W329" s="28">
        <f t="shared" ca="1" si="198"/>
        <v>0.75305078340858489</v>
      </c>
      <c r="X329" s="28">
        <f t="shared" ca="1" si="198"/>
        <v>0.4772954964650552</v>
      </c>
      <c r="Y329" s="28">
        <f ca="1">IF(Riskregister!$E$6="",0,COUNTIF(BG$4:BG$53,"&lt;"&amp;W329)*IF(X329&lt;0.5,Riskregister!$K$6+(Riskregister!$L$6-Riskregister!$K$6)*SQRT(X329/2),Riskregister!$L$6-(Riskregister!$L$6-Riskregister!$K$6)*SQRT((1-X329)/2)))</f>
        <v>1079328.5530866091</v>
      </c>
      <c r="Z329" s="28">
        <f t="shared" ca="1" si="199"/>
        <v>0.21483717051755924</v>
      </c>
      <c r="AA329" s="28">
        <f t="shared" ca="1" si="199"/>
        <v>0.61005771879288084</v>
      </c>
      <c r="AB329" s="28">
        <f ca="1">IF(Riskregister!$E$7="",0,COUNTIF(BH$4:BH$53,"&lt;"&amp;Z329)*IF(AA329&lt;0.5,Riskregister!$K$7+(Riskregister!$L$7-Riskregister!$K$7)*SQRT(AA329/2),Riskregister!$L$7-(Riskregister!$L$7-Riskregister!$K$7)*SQRT((1-AA329)/2)))</f>
        <v>0</v>
      </c>
      <c r="AC329" s="28">
        <f t="shared" ca="1" si="200"/>
        <v>0.64730425108611167</v>
      </c>
      <c r="AD329" s="28">
        <f t="shared" ca="1" si="200"/>
        <v>0.96559561381624504</v>
      </c>
      <c r="AE329" s="28">
        <f ca="1">IF(Riskregister!$E$8="",0,COUNTIF(BI$4:BI$53,"&lt;"&amp;AC329)*IF(AD329&lt;0.5,Riskregister!$K$8+(Riskregister!$L$8-Riskregister!$K$8)*SQRT(AD329/2),Riskregister!$L$8-(Riskregister!$L$8-Riskregister!$K$8)*SQRT((1-AD329)/2)))</f>
        <v>0</v>
      </c>
      <c r="AF329" s="28">
        <f t="shared" ca="1" si="201"/>
        <v>0.54246920533007614</v>
      </c>
      <c r="AG329" s="28">
        <f t="shared" ca="1" si="201"/>
        <v>0.91047437919614915</v>
      </c>
      <c r="AH329" s="28">
        <f>IF(Riskregister!$E$9="",0,COUNTIF(BJ$4:BJ$53,"&lt;"&amp;AF329)*IF(AG329&lt;0.5,Riskregister!$K$9+(Riskregister!$L$9-Riskregister!$K$9)*SQRT(AG329/2),Riskregister!$L$9-(Riskregister!$L$9-Riskregister!$K$9)*SQRT((1-AG329)/2)))</f>
        <v>0</v>
      </c>
      <c r="AI329" s="28">
        <f t="shared" ca="1" si="202"/>
        <v>0.9739685525279389</v>
      </c>
      <c r="AJ329" s="28">
        <f t="shared" ca="1" si="202"/>
        <v>0.36110371729720481</v>
      </c>
      <c r="AK329" s="28">
        <f>IF(Riskregister!$E$10="",0,COUNTIF(BK$4:BK$53,"&lt;"&amp;AI329)*IF(AJ329&lt;0.5,Riskregister!$K$10+(Riskregister!$L$10-Riskregister!$K$10)*SQRT(AJ329/2),Riskregister!$L$10-(Riskregister!$L$10-Riskregister!$K$10)*SQRT((1-AJ329)/2)))</f>
        <v>0</v>
      </c>
      <c r="AL329" s="28">
        <f t="shared" ca="1" si="203"/>
        <v>0.87588146933279731</v>
      </c>
      <c r="AM329" s="28">
        <f t="shared" ca="1" si="203"/>
        <v>0.29064401006851293</v>
      </c>
      <c r="AN329" s="28">
        <f>IF(Riskregister!$E$11="",0,COUNTIF(BL$4:BL$53,"&lt;"&amp;AL329)*IF(AM329&lt;0.5,Riskregister!$K$11+(Riskregister!$L$11-Riskregister!$K$11)*SQRT(AM329/2),Riskregister!$L$11-(Riskregister!$L$11-Riskregister!$K$11)*SQRT((1-AM329)/2)))</f>
        <v>0</v>
      </c>
      <c r="AO329" s="28">
        <f t="shared" ca="1" si="204"/>
        <v>0.14235738917183793</v>
      </c>
      <c r="AP329" s="28">
        <f t="shared" ca="1" si="204"/>
        <v>0.71992014426093109</v>
      </c>
      <c r="AQ329" s="28">
        <f>IF(Riskregister!$E$12="",0,COUNTIF(BM$4:BM$53,"&lt;"&amp;AO329)*IF(AP329&lt;0.5,Riskregister!$K$12+(Riskregister!$L$12-Riskregister!$K$12)*SQRT(AP329/2),Riskregister!$L$12-(Riskregister!$L$12-Riskregister!$K$12)*SQRT((1-AP329)/2)))</f>
        <v>0</v>
      </c>
      <c r="AR329" s="28">
        <f t="shared" ca="1" si="205"/>
        <v>0.18659480745904689</v>
      </c>
      <c r="AS329" s="28">
        <f t="shared" ca="1" si="205"/>
        <v>0.43693265121821523</v>
      </c>
      <c r="AT329" s="28">
        <f>IF(Riskregister!$E$13="",0,COUNTIF(BN$4:BN$53,"&lt;"&amp;AR329)*IF(AS329&lt;0.5,Riskregister!$K$13+(Riskregister!$L$13-Riskregister!$K$13)*SQRT(AS329/2),Riskregister!$L$13-(Riskregister!$L$13-Riskregister!$K$13)*SQRT((1-AS329)/2)))</f>
        <v>0</v>
      </c>
      <c r="AU329" s="28">
        <f t="shared" ca="1" si="206"/>
        <v>0.28070226613747318</v>
      </c>
      <c r="AV329" s="28">
        <f t="shared" ca="1" si="206"/>
        <v>0.43871407961801367</v>
      </c>
      <c r="AW329" s="28">
        <f>IF(Riskregister!$E$14="",0,COUNTIF(BO$4:BO$53,"&lt;"&amp;AU329)*IF(AV329&lt;0.5,Riskregister!$K$14+(Riskregister!$L$14-Riskregister!$K$14)*SQRT(AV329/2),Riskregister!$L$14-(Riskregister!$L$14-Riskregister!$K$14)*SQRT((1-AV329)/2)))</f>
        <v>0</v>
      </c>
      <c r="AX329" s="28">
        <f t="shared" ca="1" si="207"/>
        <v>0.71939545860182019</v>
      </c>
      <c r="AY329" s="28">
        <f t="shared" ca="1" si="207"/>
        <v>0.26061421109442462</v>
      </c>
      <c r="AZ329" s="28">
        <f>IF(Riskregister!$E$15="",0,COUNTIF(BP$4:BP$53,"&lt;"&amp;AX329)*IF(AY329&lt;0.5,Riskregister!$K$15+(Riskregister!$L$15-Riskregister!$K$15)*SQRT(AY329/2),Riskregister!$L$15-(Riskregister!$L$15-Riskregister!$K$15)*SQRT((1-AY329)/2)))</f>
        <v>0</v>
      </c>
      <c r="BA329" s="28">
        <f t="shared" ca="1" si="208"/>
        <v>6.0448192565301095E-3</v>
      </c>
      <c r="BB329" s="28">
        <f t="shared" ca="1" si="208"/>
        <v>0.74553788776327634</v>
      </c>
      <c r="BC329" s="28">
        <f>IF(Riskregister!$E$16="",0,COUNTIF(BQ$4:BQ$53,"&lt;"&amp;BA329)*IF(BB329&lt;0.5,Riskregister!$K$16+(Riskregister!$L$16-Riskregister!$K$16)*SQRT(BB329/2),Riskregister!$L$16-(Riskregister!$L$16-Riskregister!$K$16)*SQRT((1-BB329)/2)))</f>
        <v>0</v>
      </c>
      <c r="BD329" s="28">
        <f t="shared" ca="1" si="209"/>
        <v>1401583.9168517124</v>
      </c>
    </row>
    <row r="330" spans="20:56" x14ac:dyDescent="0.35">
      <c r="T330" s="28">
        <f t="shared" ca="1" si="197"/>
        <v>0.76813268919573841</v>
      </c>
      <c r="U330" s="28">
        <f t="shared" ca="1" si="197"/>
        <v>0.52202485127136189</v>
      </c>
      <c r="V330" s="28">
        <f ca="1">IF(Riskregister!$E$5="",0,COUNTIF(BF$4:BF$53,"&lt;"&amp;T330)*IF(U330&lt;0.5,Riskregister!$K$5+(Riskregister!$L$5-Riskregister!$K$5)*SQRT(U330/2),Riskregister!$L$5-(Riskregister!$L$5-Riskregister!$K$5)*SQRT((1-U330)/2)))</f>
        <v>380011.40073000465</v>
      </c>
      <c r="W330" s="28">
        <f t="shared" ca="1" si="198"/>
        <v>4.5137475116148518E-2</v>
      </c>
      <c r="X330" s="28">
        <f t="shared" ca="1" si="198"/>
        <v>0.11188758805138921</v>
      </c>
      <c r="Y330" s="28">
        <f ca="1">IF(Riskregister!$E$6="",0,COUNTIF(BG$4:BG$53,"&lt;"&amp;W330)*IF(X330&lt;0.5,Riskregister!$K$6+(Riskregister!$L$6-Riskregister!$K$6)*SQRT(X330/2),Riskregister!$L$6-(Riskregister!$L$6-Riskregister!$K$6)*SQRT((1-X330)/2)))</f>
        <v>0</v>
      </c>
      <c r="Z330" s="28">
        <f t="shared" ca="1" si="199"/>
        <v>0.41895155250115801</v>
      </c>
      <c r="AA330" s="28">
        <f t="shared" ca="1" si="199"/>
        <v>0.80059797623258744</v>
      </c>
      <c r="AB330" s="28">
        <f ca="1">IF(Riskregister!$E$7="",0,COUNTIF(BH$4:BH$53,"&lt;"&amp;Z330)*IF(AA330&lt;0.5,Riskregister!$K$7+(Riskregister!$L$7-Riskregister!$K$7)*SQRT(AA330/2),Riskregister!$L$7-(Riskregister!$L$7-Riskregister!$K$7)*SQRT((1-AA330)/2)))</f>
        <v>0</v>
      </c>
      <c r="AC330" s="28">
        <f t="shared" ca="1" si="200"/>
        <v>0.91570058484626782</v>
      </c>
      <c r="AD330" s="28">
        <f t="shared" ca="1" si="200"/>
        <v>0.34718315858094295</v>
      </c>
      <c r="AE330" s="28">
        <f ca="1">IF(Riskregister!$E$8="",0,COUNTIF(BI$4:BI$53,"&lt;"&amp;AC330)*IF(AD330&lt;0.5,Riskregister!$K$8+(Riskregister!$L$8-Riskregister!$K$8)*SQRT(AD330/2),Riskregister!$L$8-(Riskregister!$L$8-Riskregister!$K$8)*SQRT((1-AD330)/2)))</f>
        <v>0</v>
      </c>
      <c r="AF330" s="28">
        <f t="shared" ca="1" si="201"/>
        <v>0.18640183870280558</v>
      </c>
      <c r="AG330" s="28">
        <f t="shared" ca="1" si="201"/>
        <v>0.2896044067753798</v>
      </c>
      <c r="AH330" s="28">
        <f>IF(Riskregister!$E$9="",0,COUNTIF(BJ$4:BJ$53,"&lt;"&amp;AF330)*IF(AG330&lt;0.5,Riskregister!$K$9+(Riskregister!$L$9-Riskregister!$K$9)*SQRT(AG330/2),Riskregister!$L$9-(Riskregister!$L$9-Riskregister!$K$9)*SQRT((1-AG330)/2)))</f>
        <v>0</v>
      </c>
      <c r="AI330" s="28">
        <f t="shared" ca="1" si="202"/>
        <v>0.65950891703041203</v>
      </c>
      <c r="AJ330" s="28">
        <f t="shared" ca="1" si="202"/>
        <v>0.64586333309483046</v>
      </c>
      <c r="AK330" s="28">
        <f>IF(Riskregister!$E$10="",0,COUNTIF(BK$4:BK$53,"&lt;"&amp;AI330)*IF(AJ330&lt;0.5,Riskregister!$K$10+(Riskregister!$L$10-Riskregister!$K$10)*SQRT(AJ330/2),Riskregister!$L$10-(Riskregister!$L$10-Riskregister!$K$10)*SQRT((1-AJ330)/2)))</f>
        <v>0</v>
      </c>
      <c r="AL330" s="28">
        <f t="shared" ca="1" si="203"/>
        <v>0.53373035475727915</v>
      </c>
      <c r="AM330" s="28">
        <f t="shared" ca="1" si="203"/>
        <v>0.15262412947620929</v>
      </c>
      <c r="AN330" s="28">
        <f>IF(Riskregister!$E$11="",0,COUNTIF(BL$4:BL$53,"&lt;"&amp;AL330)*IF(AM330&lt;0.5,Riskregister!$K$11+(Riskregister!$L$11-Riskregister!$K$11)*SQRT(AM330/2),Riskregister!$L$11-(Riskregister!$L$11-Riskregister!$K$11)*SQRT((1-AM330)/2)))</f>
        <v>0</v>
      </c>
      <c r="AO330" s="28">
        <f t="shared" ca="1" si="204"/>
        <v>0.9161835527244202</v>
      </c>
      <c r="AP330" s="28">
        <f t="shared" ca="1" si="204"/>
        <v>0.58453086270822685</v>
      </c>
      <c r="AQ330" s="28">
        <f>IF(Riskregister!$E$12="",0,COUNTIF(BM$4:BM$53,"&lt;"&amp;AO330)*IF(AP330&lt;0.5,Riskregister!$K$12+(Riskregister!$L$12-Riskregister!$K$12)*SQRT(AP330/2),Riskregister!$L$12-(Riskregister!$L$12-Riskregister!$K$12)*SQRT((1-AP330)/2)))</f>
        <v>0</v>
      </c>
      <c r="AR330" s="28">
        <f t="shared" ca="1" si="205"/>
        <v>0.52047155514928767</v>
      </c>
      <c r="AS330" s="28">
        <f t="shared" ca="1" si="205"/>
        <v>0.57699878269027804</v>
      </c>
      <c r="AT330" s="28">
        <f>IF(Riskregister!$E$13="",0,COUNTIF(BN$4:BN$53,"&lt;"&amp;AR330)*IF(AS330&lt;0.5,Riskregister!$K$13+(Riskregister!$L$13-Riskregister!$K$13)*SQRT(AS330/2),Riskregister!$L$13-(Riskregister!$L$13-Riskregister!$K$13)*SQRT((1-AS330)/2)))</f>
        <v>0</v>
      </c>
      <c r="AU330" s="28">
        <f t="shared" ca="1" si="206"/>
        <v>0.90620564860369024</v>
      </c>
      <c r="AV330" s="28">
        <f t="shared" ca="1" si="206"/>
        <v>0.47880722369534845</v>
      </c>
      <c r="AW330" s="28">
        <f>IF(Riskregister!$E$14="",0,COUNTIF(BO$4:BO$53,"&lt;"&amp;AU330)*IF(AV330&lt;0.5,Riskregister!$K$14+(Riskregister!$L$14-Riskregister!$K$14)*SQRT(AV330/2),Riskregister!$L$14-(Riskregister!$L$14-Riskregister!$K$14)*SQRT((1-AV330)/2)))</f>
        <v>0</v>
      </c>
      <c r="AX330" s="28">
        <f t="shared" ca="1" si="207"/>
        <v>0.77102358103189195</v>
      </c>
      <c r="AY330" s="28">
        <f t="shared" ca="1" si="207"/>
        <v>0.18322318348511502</v>
      </c>
      <c r="AZ330" s="28">
        <f>IF(Riskregister!$E$15="",0,COUNTIF(BP$4:BP$53,"&lt;"&amp;AX330)*IF(AY330&lt;0.5,Riskregister!$K$15+(Riskregister!$L$15-Riskregister!$K$15)*SQRT(AY330/2),Riskregister!$L$15-(Riskregister!$L$15-Riskregister!$K$15)*SQRT((1-AY330)/2)))</f>
        <v>0</v>
      </c>
      <c r="BA330" s="28">
        <f t="shared" ca="1" si="208"/>
        <v>0.69618671056416004</v>
      </c>
      <c r="BB330" s="28">
        <f t="shared" ca="1" si="208"/>
        <v>0.40466925951659716</v>
      </c>
      <c r="BC330" s="28">
        <f>IF(Riskregister!$E$16="",0,COUNTIF(BQ$4:BQ$53,"&lt;"&amp;BA330)*IF(BB330&lt;0.5,Riskregister!$K$16+(Riskregister!$L$16-Riskregister!$K$16)*SQRT(BB330/2),Riskregister!$L$16-(Riskregister!$L$16-Riskregister!$K$16)*SQRT((1-BB330)/2)))</f>
        <v>0</v>
      </c>
      <c r="BD330" s="28">
        <f t="shared" ca="1" si="209"/>
        <v>380011.40073000465</v>
      </c>
    </row>
    <row r="331" spans="20:56" x14ac:dyDescent="0.35">
      <c r="T331" s="28">
        <f t="shared" ca="1" si="197"/>
        <v>0.72010543323182163</v>
      </c>
      <c r="U331" s="28">
        <f t="shared" ca="1" si="197"/>
        <v>0.78854266087780278</v>
      </c>
      <c r="V331" s="28">
        <f ca="1">IF(Riskregister!$E$5="",0,COUNTIF(BF$4:BF$53,"&lt;"&amp;T331)*IF(U331&lt;0.5,Riskregister!$K$5+(Riskregister!$L$5-Riskregister!$K$5)*SQRT(U331/2),Riskregister!$L$5-(Riskregister!$L$5-Riskregister!$K$5)*SQRT((1-U331)/2)))</f>
        <v>453678.2463673891</v>
      </c>
      <c r="W331" s="28">
        <f t="shared" ca="1" si="198"/>
        <v>0.29281387027495598</v>
      </c>
      <c r="X331" s="28">
        <f t="shared" ca="1" si="198"/>
        <v>0.49906094627391484</v>
      </c>
      <c r="Y331" s="28">
        <f ca="1">IF(Riskregister!$E$6="",0,COUNTIF(BG$4:BG$53,"&lt;"&amp;W331)*IF(X331&lt;0.5,Riskregister!$K$6+(Riskregister!$L$6-Riskregister!$K$6)*SQRT(X331/2),Riskregister!$L$6-(Riskregister!$L$6-Riskregister!$K$6)*SQRT((1-X331)/2)))</f>
        <v>0</v>
      </c>
      <c r="Z331" s="28">
        <f t="shared" ca="1" si="199"/>
        <v>0.66830240510044092</v>
      </c>
      <c r="AA331" s="28">
        <f t="shared" ca="1" si="199"/>
        <v>0.4634192552844405</v>
      </c>
      <c r="AB331" s="28">
        <f ca="1">IF(Riskregister!$E$7="",0,COUNTIF(BH$4:BH$53,"&lt;"&amp;Z331)*IF(AA331&lt;0.5,Riskregister!$K$7+(Riskregister!$L$7-Riskregister!$K$7)*SQRT(AA331/2),Riskregister!$L$7-(Riskregister!$L$7-Riskregister!$K$7)*SQRT((1-AA331)/2)))</f>
        <v>0</v>
      </c>
      <c r="AC331" s="28">
        <f t="shared" ca="1" si="200"/>
        <v>7.3419157714868954E-2</v>
      </c>
      <c r="AD331" s="28">
        <f t="shared" ca="1" si="200"/>
        <v>0.57395602274806667</v>
      </c>
      <c r="AE331" s="28">
        <f ca="1">IF(Riskregister!$E$8="",0,COUNTIF(BI$4:BI$53,"&lt;"&amp;AC331)*IF(AD331&lt;0.5,Riskregister!$K$8+(Riskregister!$L$8-Riskregister!$K$8)*SQRT(AD331/2),Riskregister!$L$8-(Riskregister!$L$8-Riskregister!$K$8)*SQRT((1-AD331)/2)))</f>
        <v>0</v>
      </c>
      <c r="AF331" s="28">
        <f t="shared" ca="1" si="201"/>
        <v>0.33474387608441003</v>
      </c>
      <c r="AG331" s="28">
        <f t="shared" ca="1" si="201"/>
        <v>0.32674147947137655</v>
      </c>
      <c r="AH331" s="28">
        <f>IF(Riskregister!$E$9="",0,COUNTIF(BJ$4:BJ$53,"&lt;"&amp;AF331)*IF(AG331&lt;0.5,Riskregister!$K$9+(Riskregister!$L$9-Riskregister!$K$9)*SQRT(AG331/2),Riskregister!$L$9-(Riskregister!$L$9-Riskregister!$K$9)*SQRT((1-AG331)/2)))</f>
        <v>0</v>
      </c>
      <c r="AI331" s="28">
        <f t="shared" ca="1" si="202"/>
        <v>0.83003439261500378</v>
      </c>
      <c r="AJ331" s="28">
        <f t="shared" ca="1" si="202"/>
        <v>0.97197927306590892</v>
      </c>
      <c r="AK331" s="28">
        <f>IF(Riskregister!$E$10="",0,COUNTIF(BK$4:BK$53,"&lt;"&amp;AI331)*IF(AJ331&lt;0.5,Riskregister!$K$10+(Riskregister!$L$10-Riskregister!$K$10)*SQRT(AJ331/2),Riskregister!$L$10-(Riskregister!$L$10-Riskregister!$K$10)*SQRT((1-AJ331)/2)))</f>
        <v>0</v>
      </c>
      <c r="AL331" s="28">
        <f t="shared" ca="1" si="203"/>
        <v>0.10598539692638853</v>
      </c>
      <c r="AM331" s="28">
        <f t="shared" ca="1" si="203"/>
        <v>0.31834544794246034</v>
      </c>
      <c r="AN331" s="28">
        <f>IF(Riskregister!$E$11="",0,COUNTIF(BL$4:BL$53,"&lt;"&amp;AL331)*IF(AM331&lt;0.5,Riskregister!$K$11+(Riskregister!$L$11-Riskregister!$K$11)*SQRT(AM331/2),Riskregister!$L$11-(Riskregister!$L$11-Riskregister!$K$11)*SQRT((1-AM331)/2)))</f>
        <v>0</v>
      </c>
      <c r="AO331" s="28">
        <f t="shared" ca="1" si="204"/>
        <v>0.57198736667172645</v>
      </c>
      <c r="AP331" s="28">
        <f t="shared" ca="1" si="204"/>
        <v>0.19982837137227527</v>
      </c>
      <c r="AQ331" s="28">
        <f>IF(Riskregister!$E$12="",0,COUNTIF(BM$4:BM$53,"&lt;"&amp;AO331)*IF(AP331&lt;0.5,Riskregister!$K$12+(Riskregister!$L$12-Riskregister!$K$12)*SQRT(AP331/2),Riskregister!$L$12-(Riskregister!$L$12-Riskregister!$K$12)*SQRT((1-AP331)/2)))</f>
        <v>0</v>
      </c>
      <c r="AR331" s="28">
        <f t="shared" ca="1" si="205"/>
        <v>0.52045266397273116</v>
      </c>
      <c r="AS331" s="28">
        <f t="shared" ca="1" si="205"/>
        <v>0.91963580334617567</v>
      </c>
      <c r="AT331" s="28">
        <f>IF(Riskregister!$E$13="",0,COUNTIF(BN$4:BN$53,"&lt;"&amp;AR331)*IF(AS331&lt;0.5,Riskregister!$K$13+(Riskregister!$L$13-Riskregister!$K$13)*SQRT(AS331/2),Riskregister!$L$13-(Riskregister!$L$13-Riskregister!$K$13)*SQRT((1-AS331)/2)))</f>
        <v>0</v>
      </c>
      <c r="AU331" s="28">
        <f t="shared" ca="1" si="206"/>
        <v>0.77220598419758213</v>
      </c>
      <c r="AV331" s="28">
        <f t="shared" ca="1" si="206"/>
        <v>0.99634670304582962</v>
      </c>
      <c r="AW331" s="28">
        <f>IF(Riskregister!$E$14="",0,COUNTIF(BO$4:BO$53,"&lt;"&amp;AU331)*IF(AV331&lt;0.5,Riskregister!$K$14+(Riskregister!$L$14-Riskregister!$K$14)*SQRT(AV331/2),Riskregister!$L$14-(Riskregister!$L$14-Riskregister!$K$14)*SQRT((1-AV331)/2)))</f>
        <v>0</v>
      </c>
      <c r="AX331" s="28">
        <f t="shared" ca="1" si="207"/>
        <v>0.46636292639767996</v>
      </c>
      <c r="AY331" s="28">
        <f t="shared" ca="1" si="207"/>
        <v>0.87243872146997203</v>
      </c>
      <c r="AZ331" s="28">
        <f>IF(Riskregister!$E$15="",0,COUNTIF(BP$4:BP$53,"&lt;"&amp;AX331)*IF(AY331&lt;0.5,Riskregister!$K$15+(Riskregister!$L$15-Riskregister!$K$15)*SQRT(AY331/2),Riskregister!$L$15-(Riskregister!$L$15-Riskregister!$K$15)*SQRT((1-AY331)/2)))</f>
        <v>0</v>
      </c>
      <c r="BA331" s="28">
        <f t="shared" ca="1" si="208"/>
        <v>0.97443038296187823</v>
      </c>
      <c r="BB331" s="28">
        <f t="shared" ca="1" si="208"/>
        <v>0.49770767004521654</v>
      </c>
      <c r="BC331" s="28">
        <f>IF(Riskregister!$E$16="",0,COUNTIF(BQ$4:BQ$53,"&lt;"&amp;BA331)*IF(BB331&lt;0.5,Riskregister!$K$16+(Riskregister!$L$16-Riskregister!$K$16)*SQRT(BB331/2),Riskregister!$L$16-(Riskregister!$L$16-Riskregister!$K$16)*SQRT((1-BB331)/2)))</f>
        <v>0</v>
      </c>
      <c r="BD331" s="28">
        <f t="shared" ca="1" si="209"/>
        <v>453678.2463673891</v>
      </c>
    </row>
    <row r="332" spans="20:56" x14ac:dyDescent="0.35">
      <c r="T332" s="28">
        <f t="shared" ca="1" si="197"/>
        <v>0.2515077841193214</v>
      </c>
      <c r="U332" s="28">
        <f t="shared" ca="1" si="197"/>
        <v>0.94453161495174309</v>
      </c>
      <c r="V332" s="28">
        <f ca="1">IF(Riskregister!$E$5="",0,COUNTIF(BF$4:BF$53,"&lt;"&amp;T332)*IF(U332&lt;0.5,Riskregister!$K$5+(Riskregister!$L$5-Riskregister!$K$5)*SQRT(U332/2),Riskregister!$L$5-(Riskregister!$L$5-Riskregister!$K$5)*SQRT((1-U332)/2)))</f>
        <v>0</v>
      </c>
      <c r="W332" s="28">
        <f t="shared" ca="1" si="198"/>
        <v>0.26224705986220942</v>
      </c>
      <c r="X332" s="28">
        <f t="shared" ca="1" si="198"/>
        <v>0.45363293279645223</v>
      </c>
      <c r="Y332" s="28">
        <f ca="1">IF(Riskregister!$E$6="",0,COUNTIF(BG$4:BG$53,"&lt;"&amp;W332)*IF(X332&lt;0.5,Riskregister!$K$6+(Riskregister!$L$6-Riskregister!$K$6)*SQRT(X332/2),Riskregister!$L$6-(Riskregister!$L$6-Riskregister!$K$6)*SQRT((1-X332)/2)))</f>
        <v>0</v>
      </c>
      <c r="Z332" s="28">
        <f t="shared" ca="1" si="199"/>
        <v>0.78511831803938648</v>
      </c>
      <c r="AA332" s="28">
        <f t="shared" ca="1" si="199"/>
        <v>0.66001412406163984</v>
      </c>
      <c r="AB332" s="28">
        <f ca="1">IF(Riskregister!$E$7="",0,COUNTIF(BH$4:BH$53,"&lt;"&amp;Z332)*IF(AA332&lt;0.5,Riskregister!$K$7+(Riskregister!$L$7-Riskregister!$K$7)*SQRT(AA332/2),Riskregister!$L$7-(Riskregister!$L$7-Riskregister!$K$7)*SQRT((1-AA332)/2)))</f>
        <v>255694.30052411457</v>
      </c>
      <c r="AC332" s="28">
        <f t="shared" ca="1" si="200"/>
        <v>0.83698894156826953</v>
      </c>
      <c r="AD332" s="28">
        <f t="shared" ca="1" si="200"/>
        <v>0.44154718322545861</v>
      </c>
      <c r="AE332" s="28">
        <f ca="1">IF(Riskregister!$E$8="",0,COUNTIF(BI$4:BI$53,"&lt;"&amp;AC332)*IF(AD332&lt;0.5,Riskregister!$K$8+(Riskregister!$L$8-Riskregister!$K$8)*SQRT(AD332/2),Riskregister!$L$8-(Riskregister!$L$8-Riskregister!$K$8)*SQRT((1-AD332)/2)))</f>
        <v>0</v>
      </c>
      <c r="AF332" s="28">
        <f t="shared" ca="1" si="201"/>
        <v>0.59780758555958358</v>
      </c>
      <c r="AG332" s="28">
        <f t="shared" ca="1" si="201"/>
        <v>0.40204352184155101</v>
      </c>
      <c r="AH332" s="28">
        <f>IF(Riskregister!$E$9="",0,COUNTIF(BJ$4:BJ$53,"&lt;"&amp;AF332)*IF(AG332&lt;0.5,Riskregister!$K$9+(Riskregister!$L$9-Riskregister!$K$9)*SQRT(AG332/2),Riskregister!$L$9-(Riskregister!$L$9-Riskregister!$K$9)*SQRT((1-AG332)/2)))</f>
        <v>0</v>
      </c>
      <c r="AI332" s="28">
        <f t="shared" ca="1" si="202"/>
        <v>0.63267905234429234</v>
      </c>
      <c r="AJ332" s="28">
        <f t="shared" ca="1" si="202"/>
        <v>0.53410671191362014</v>
      </c>
      <c r="AK332" s="28">
        <f>IF(Riskregister!$E$10="",0,COUNTIF(BK$4:BK$53,"&lt;"&amp;AI332)*IF(AJ332&lt;0.5,Riskregister!$K$10+(Riskregister!$L$10-Riskregister!$K$10)*SQRT(AJ332/2),Riskregister!$L$10-(Riskregister!$L$10-Riskregister!$K$10)*SQRT((1-AJ332)/2)))</f>
        <v>0</v>
      </c>
      <c r="AL332" s="28">
        <f t="shared" ca="1" si="203"/>
        <v>0.40533507829467097</v>
      </c>
      <c r="AM332" s="28">
        <f t="shared" ca="1" si="203"/>
        <v>0.15427377376869644</v>
      </c>
      <c r="AN332" s="28">
        <f>IF(Riskregister!$E$11="",0,COUNTIF(BL$4:BL$53,"&lt;"&amp;AL332)*IF(AM332&lt;0.5,Riskregister!$K$11+(Riskregister!$L$11-Riskregister!$K$11)*SQRT(AM332/2),Riskregister!$L$11-(Riskregister!$L$11-Riskregister!$K$11)*SQRT((1-AM332)/2)))</f>
        <v>0</v>
      </c>
      <c r="AO332" s="28">
        <f t="shared" ca="1" si="204"/>
        <v>0.85422600261404569</v>
      </c>
      <c r="AP332" s="28">
        <f t="shared" ca="1" si="204"/>
        <v>0.19016965092330662</v>
      </c>
      <c r="AQ332" s="28">
        <f>IF(Riskregister!$E$12="",0,COUNTIF(BM$4:BM$53,"&lt;"&amp;AO332)*IF(AP332&lt;0.5,Riskregister!$K$12+(Riskregister!$L$12-Riskregister!$K$12)*SQRT(AP332/2),Riskregister!$L$12-(Riskregister!$L$12-Riskregister!$K$12)*SQRT((1-AP332)/2)))</f>
        <v>0</v>
      </c>
      <c r="AR332" s="28">
        <f t="shared" ca="1" si="205"/>
        <v>0.94637651934089673</v>
      </c>
      <c r="AS332" s="28">
        <f t="shared" ca="1" si="205"/>
        <v>0.81188715962832758</v>
      </c>
      <c r="AT332" s="28">
        <f>IF(Riskregister!$E$13="",0,COUNTIF(BN$4:BN$53,"&lt;"&amp;AR332)*IF(AS332&lt;0.5,Riskregister!$K$13+(Riskregister!$L$13-Riskregister!$K$13)*SQRT(AS332/2),Riskregister!$L$13-(Riskregister!$L$13-Riskregister!$K$13)*SQRT((1-AS332)/2)))</f>
        <v>0</v>
      </c>
      <c r="AU332" s="28">
        <f t="shared" ca="1" si="206"/>
        <v>3.3279463114874952E-2</v>
      </c>
      <c r="AV332" s="28">
        <f t="shared" ca="1" si="206"/>
        <v>0.44266452729861872</v>
      </c>
      <c r="AW332" s="28">
        <f>IF(Riskregister!$E$14="",0,COUNTIF(BO$4:BO$53,"&lt;"&amp;AU332)*IF(AV332&lt;0.5,Riskregister!$K$14+(Riskregister!$L$14-Riskregister!$K$14)*SQRT(AV332/2),Riskregister!$L$14-(Riskregister!$L$14-Riskregister!$K$14)*SQRT((1-AV332)/2)))</f>
        <v>0</v>
      </c>
      <c r="AX332" s="28">
        <f t="shared" ca="1" si="207"/>
        <v>0.83066015071423394</v>
      </c>
      <c r="AY332" s="28">
        <f t="shared" ca="1" si="207"/>
        <v>0.66604545419864125</v>
      </c>
      <c r="AZ332" s="28">
        <f>IF(Riskregister!$E$15="",0,COUNTIF(BP$4:BP$53,"&lt;"&amp;AX332)*IF(AY332&lt;0.5,Riskregister!$K$15+(Riskregister!$L$15-Riskregister!$K$15)*SQRT(AY332/2),Riskregister!$L$15-(Riskregister!$L$15-Riskregister!$K$15)*SQRT((1-AY332)/2)))</f>
        <v>0</v>
      </c>
      <c r="BA332" s="28">
        <f t="shared" ca="1" si="208"/>
        <v>5.4609927938472747E-2</v>
      </c>
      <c r="BB332" s="28">
        <f t="shared" ca="1" si="208"/>
        <v>0.65677591475961838</v>
      </c>
      <c r="BC332" s="28">
        <f>IF(Riskregister!$E$16="",0,COUNTIF(BQ$4:BQ$53,"&lt;"&amp;BA332)*IF(BB332&lt;0.5,Riskregister!$K$16+(Riskregister!$L$16-Riskregister!$K$16)*SQRT(BB332/2),Riskregister!$L$16-(Riskregister!$L$16-Riskregister!$K$16)*SQRT((1-BB332)/2)))</f>
        <v>0</v>
      </c>
      <c r="BD332" s="28">
        <f t="shared" ca="1" si="209"/>
        <v>255694.30052411457</v>
      </c>
    </row>
    <row r="333" spans="20:56" x14ac:dyDescent="0.35">
      <c r="T333" s="28">
        <f t="shared" ca="1" si="197"/>
        <v>0.82313717313388979</v>
      </c>
      <c r="U333" s="28">
        <f t="shared" ca="1" si="197"/>
        <v>0.41789788639710135</v>
      </c>
      <c r="V333" s="28">
        <f ca="1">IF(Riskregister!$E$5="",0,COUNTIF(BF$4:BF$53,"&lt;"&amp;T333)*IF(U333&lt;0.5,Riskregister!$K$5+(Riskregister!$L$5-Riskregister!$K$5)*SQRT(U333/2),Riskregister!$L$5-(Riskregister!$L$5-Riskregister!$K$5)*SQRT((1-U333)/2)))</f>
        <v>355699.20028455753</v>
      </c>
      <c r="W333" s="28">
        <f t="shared" ca="1" si="198"/>
        <v>5.2221802234363679E-2</v>
      </c>
      <c r="X333" s="28">
        <f t="shared" ca="1" si="198"/>
        <v>0.77077675750073038</v>
      </c>
      <c r="Y333" s="28">
        <f ca="1">IF(Riskregister!$E$6="",0,COUNTIF(BG$4:BG$53,"&lt;"&amp;W333)*IF(X333&lt;0.5,Riskregister!$K$6+(Riskregister!$L$6-Riskregister!$K$6)*SQRT(X333/2),Riskregister!$L$6-(Riskregister!$L$6-Riskregister!$K$6)*SQRT((1-X333)/2)))</f>
        <v>0</v>
      </c>
      <c r="Z333" s="28">
        <f t="shared" ca="1" si="199"/>
        <v>0.68990904851151125</v>
      </c>
      <c r="AA333" s="28">
        <f t="shared" ca="1" si="199"/>
        <v>0.15460930333233525</v>
      </c>
      <c r="AB333" s="28">
        <f ca="1">IF(Riskregister!$E$7="",0,COUNTIF(BH$4:BH$53,"&lt;"&amp;Z333)*IF(AA333&lt;0.5,Riskregister!$K$7+(Riskregister!$L$7-Riskregister!$K$7)*SQRT(AA333/2),Riskregister!$L$7-(Riskregister!$L$7-Riskregister!$K$7)*SQRT((1-AA333)/2)))</f>
        <v>0</v>
      </c>
      <c r="AC333" s="28">
        <f t="shared" ca="1" si="200"/>
        <v>0.29637285258219803</v>
      </c>
      <c r="AD333" s="28">
        <f t="shared" ca="1" si="200"/>
        <v>0.99638283388378623</v>
      </c>
      <c r="AE333" s="28">
        <f ca="1">IF(Riskregister!$E$8="",0,COUNTIF(BI$4:BI$53,"&lt;"&amp;AC333)*IF(AD333&lt;0.5,Riskregister!$K$8+(Riskregister!$L$8-Riskregister!$K$8)*SQRT(AD333/2),Riskregister!$L$8-(Riskregister!$L$8-Riskregister!$K$8)*SQRT((1-AD333)/2)))</f>
        <v>0</v>
      </c>
      <c r="AF333" s="28">
        <f t="shared" ca="1" si="201"/>
        <v>0.14873151207388713</v>
      </c>
      <c r="AG333" s="28">
        <f t="shared" ca="1" si="201"/>
        <v>0.75343050702747627</v>
      </c>
      <c r="AH333" s="28">
        <f>IF(Riskregister!$E$9="",0,COUNTIF(BJ$4:BJ$53,"&lt;"&amp;AF333)*IF(AG333&lt;0.5,Riskregister!$K$9+(Riskregister!$L$9-Riskregister!$K$9)*SQRT(AG333/2),Riskregister!$L$9-(Riskregister!$L$9-Riskregister!$K$9)*SQRT((1-AG333)/2)))</f>
        <v>0</v>
      </c>
      <c r="AI333" s="28">
        <f t="shared" ca="1" si="202"/>
        <v>0.26000256086153617</v>
      </c>
      <c r="AJ333" s="28">
        <f t="shared" ca="1" si="202"/>
        <v>0.88275998408117617</v>
      </c>
      <c r="AK333" s="28">
        <f>IF(Riskregister!$E$10="",0,COUNTIF(BK$4:BK$53,"&lt;"&amp;AI333)*IF(AJ333&lt;0.5,Riskregister!$K$10+(Riskregister!$L$10-Riskregister!$K$10)*SQRT(AJ333/2),Riskregister!$L$10-(Riskregister!$L$10-Riskregister!$K$10)*SQRT((1-AJ333)/2)))</f>
        <v>0</v>
      </c>
      <c r="AL333" s="28">
        <f t="shared" ca="1" si="203"/>
        <v>0.24091945266937509</v>
      </c>
      <c r="AM333" s="28">
        <f t="shared" ca="1" si="203"/>
        <v>0.64220868594470171</v>
      </c>
      <c r="AN333" s="28">
        <f>IF(Riskregister!$E$11="",0,COUNTIF(BL$4:BL$53,"&lt;"&amp;AL333)*IF(AM333&lt;0.5,Riskregister!$K$11+(Riskregister!$L$11-Riskregister!$K$11)*SQRT(AM333/2),Riskregister!$L$11-(Riskregister!$L$11-Riskregister!$K$11)*SQRT((1-AM333)/2)))</f>
        <v>0</v>
      </c>
      <c r="AO333" s="28">
        <f t="shared" ca="1" si="204"/>
        <v>0.92953483854098329</v>
      </c>
      <c r="AP333" s="28">
        <f t="shared" ca="1" si="204"/>
        <v>0.81857665156277093</v>
      </c>
      <c r="AQ333" s="28">
        <f>IF(Riskregister!$E$12="",0,COUNTIF(BM$4:BM$53,"&lt;"&amp;AO333)*IF(AP333&lt;0.5,Riskregister!$K$12+(Riskregister!$L$12-Riskregister!$K$12)*SQRT(AP333/2),Riskregister!$L$12-(Riskregister!$L$12-Riskregister!$K$12)*SQRT((1-AP333)/2)))</f>
        <v>0</v>
      </c>
      <c r="AR333" s="28">
        <f t="shared" ca="1" si="205"/>
        <v>7.6350119437221364E-2</v>
      </c>
      <c r="AS333" s="28">
        <f t="shared" ca="1" si="205"/>
        <v>0.41605033722910822</v>
      </c>
      <c r="AT333" s="28">
        <f>IF(Riskregister!$E$13="",0,COUNTIF(BN$4:BN$53,"&lt;"&amp;AR333)*IF(AS333&lt;0.5,Riskregister!$K$13+(Riskregister!$L$13-Riskregister!$K$13)*SQRT(AS333/2),Riskregister!$L$13-(Riskregister!$L$13-Riskregister!$K$13)*SQRT((1-AS333)/2)))</f>
        <v>0</v>
      </c>
      <c r="AU333" s="28">
        <f t="shared" ca="1" si="206"/>
        <v>0.78956202113226459</v>
      </c>
      <c r="AV333" s="28">
        <f t="shared" ca="1" si="206"/>
        <v>0.10287933863499987</v>
      </c>
      <c r="AW333" s="28">
        <f>IF(Riskregister!$E$14="",0,COUNTIF(BO$4:BO$53,"&lt;"&amp;AU333)*IF(AV333&lt;0.5,Riskregister!$K$14+(Riskregister!$L$14-Riskregister!$K$14)*SQRT(AV333/2),Riskregister!$L$14-(Riskregister!$L$14-Riskregister!$K$14)*SQRT((1-AV333)/2)))</f>
        <v>0</v>
      </c>
      <c r="AX333" s="28">
        <f t="shared" ca="1" si="207"/>
        <v>0.31091375208666649</v>
      </c>
      <c r="AY333" s="28">
        <f t="shared" ca="1" si="207"/>
        <v>0.514806939101491</v>
      </c>
      <c r="AZ333" s="28">
        <f>IF(Riskregister!$E$15="",0,COUNTIF(BP$4:BP$53,"&lt;"&amp;AX333)*IF(AY333&lt;0.5,Riskregister!$K$15+(Riskregister!$L$15-Riskregister!$K$15)*SQRT(AY333/2),Riskregister!$L$15-(Riskregister!$L$15-Riskregister!$K$15)*SQRT((1-AY333)/2)))</f>
        <v>0</v>
      </c>
      <c r="BA333" s="28">
        <f t="shared" ca="1" si="208"/>
        <v>0.38914030614979656</v>
      </c>
      <c r="BB333" s="28">
        <f t="shared" ca="1" si="208"/>
        <v>0.74604308923049212</v>
      </c>
      <c r="BC333" s="28">
        <f>IF(Riskregister!$E$16="",0,COUNTIF(BQ$4:BQ$53,"&lt;"&amp;BA333)*IF(BB333&lt;0.5,Riskregister!$K$16+(Riskregister!$L$16-Riskregister!$K$16)*SQRT(BB333/2),Riskregister!$L$16-(Riskregister!$L$16-Riskregister!$K$16)*SQRT((1-BB333)/2)))</f>
        <v>0</v>
      </c>
      <c r="BD333" s="28">
        <f t="shared" ca="1" si="209"/>
        <v>355699.20028455753</v>
      </c>
    </row>
    <row r="334" spans="20:56" x14ac:dyDescent="0.35">
      <c r="T334" s="28">
        <f t="shared" ca="1" si="197"/>
        <v>0.50716736582067024</v>
      </c>
      <c r="U334" s="28">
        <f t="shared" ca="1" si="197"/>
        <v>0.30143863432163176</v>
      </c>
      <c r="V334" s="28">
        <f ca="1">IF(Riskregister!$E$5="",0,COUNTIF(BF$4:BF$53,"&lt;"&amp;T334)*IF(U334&lt;0.5,Riskregister!$K$5+(Riskregister!$L$5-Riskregister!$K$5)*SQRT(U334/2),Riskregister!$L$5-(Riskregister!$L$5-Riskregister!$K$5)*SQRT((1-U334)/2)))</f>
        <v>0</v>
      </c>
      <c r="W334" s="28">
        <f t="shared" ca="1" si="198"/>
        <v>0.96017926263991504</v>
      </c>
      <c r="X334" s="28">
        <f t="shared" ca="1" si="198"/>
        <v>0.62287993384906937</v>
      </c>
      <c r="Y334" s="28">
        <f ca="1">IF(Riskregister!$E$6="",0,COUNTIF(BG$4:BG$53,"&lt;"&amp;W334)*IF(X334&lt;0.5,Riskregister!$K$6+(Riskregister!$L$6-Riskregister!$K$6)*SQRT(X334/2),Riskregister!$L$6-(Riskregister!$L$6-Riskregister!$K$6)*SQRT((1-X334)/2)))</f>
        <v>2436754.0089102965</v>
      </c>
      <c r="Z334" s="28">
        <f t="shared" ca="1" si="199"/>
        <v>0.27153679314715962</v>
      </c>
      <c r="AA334" s="28">
        <f t="shared" ca="1" si="199"/>
        <v>0.70458188076216643</v>
      </c>
      <c r="AB334" s="28">
        <f ca="1">IF(Riskregister!$E$7="",0,COUNTIF(BH$4:BH$53,"&lt;"&amp;Z334)*IF(AA334&lt;0.5,Riskregister!$K$7+(Riskregister!$L$7-Riskregister!$K$7)*SQRT(AA334/2),Riskregister!$L$7-(Riskregister!$L$7-Riskregister!$K$7)*SQRT((1-AA334)/2)))</f>
        <v>0</v>
      </c>
      <c r="AC334" s="28">
        <f t="shared" ca="1" si="200"/>
        <v>0.13621730738273086</v>
      </c>
      <c r="AD334" s="28">
        <f t="shared" ca="1" si="200"/>
        <v>0.32724034255066758</v>
      </c>
      <c r="AE334" s="28">
        <f ca="1">IF(Riskregister!$E$8="",0,COUNTIF(BI$4:BI$53,"&lt;"&amp;AC334)*IF(AD334&lt;0.5,Riskregister!$K$8+(Riskregister!$L$8-Riskregister!$K$8)*SQRT(AD334/2),Riskregister!$L$8-(Riskregister!$L$8-Riskregister!$K$8)*SQRT((1-AD334)/2)))</f>
        <v>0</v>
      </c>
      <c r="AF334" s="28">
        <f t="shared" ca="1" si="201"/>
        <v>0.49846994175394954</v>
      </c>
      <c r="AG334" s="28">
        <f t="shared" ca="1" si="201"/>
        <v>0.18217643789080584</v>
      </c>
      <c r="AH334" s="28">
        <f>IF(Riskregister!$E$9="",0,COUNTIF(BJ$4:BJ$53,"&lt;"&amp;AF334)*IF(AG334&lt;0.5,Riskregister!$K$9+(Riskregister!$L$9-Riskregister!$K$9)*SQRT(AG334/2),Riskregister!$L$9-(Riskregister!$L$9-Riskregister!$K$9)*SQRT((1-AG334)/2)))</f>
        <v>0</v>
      </c>
      <c r="AI334" s="28">
        <f t="shared" ca="1" si="202"/>
        <v>0.10458436280406347</v>
      </c>
      <c r="AJ334" s="28">
        <f t="shared" ca="1" si="202"/>
        <v>0.29762629179048916</v>
      </c>
      <c r="AK334" s="28">
        <f>IF(Riskregister!$E$10="",0,COUNTIF(BK$4:BK$53,"&lt;"&amp;AI334)*IF(AJ334&lt;0.5,Riskregister!$K$10+(Riskregister!$L$10-Riskregister!$K$10)*SQRT(AJ334/2),Riskregister!$L$10-(Riskregister!$L$10-Riskregister!$K$10)*SQRT((1-AJ334)/2)))</f>
        <v>0</v>
      </c>
      <c r="AL334" s="28">
        <f t="shared" ca="1" si="203"/>
        <v>6.4820780826527979E-2</v>
      </c>
      <c r="AM334" s="28">
        <f t="shared" ca="1" si="203"/>
        <v>0.48163655424206375</v>
      </c>
      <c r="AN334" s="28">
        <f>IF(Riskregister!$E$11="",0,COUNTIF(BL$4:BL$53,"&lt;"&amp;AL334)*IF(AM334&lt;0.5,Riskregister!$K$11+(Riskregister!$L$11-Riskregister!$K$11)*SQRT(AM334/2),Riskregister!$L$11-(Riskregister!$L$11-Riskregister!$K$11)*SQRT((1-AM334)/2)))</f>
        <v>0</v>
      </c>
      <c r="AO334" s="28">
        <f t="shared" ca="1" si="204"/>
        <v>8.8276189193810972E-2</v>
      </c>
      <c r="AP334" s="28">
        <f t="shared" ca="1" si="204"/>
        <v>0.3416487149187315</v>
      </c>
      <c r="AQ334" s="28">
        <f>IF(Riskregister!$E$12="",0,COUNTIF(BM$4:BM$53,"&lt;"&amp;AO334)*IF(AP334&lt;0.5,Riskregister!$K$12+(Riskregister!$L$12-Riskregister!$K$12)*SQRT(AP334/2),Riskregister!$L$12-(Riskregister!$L$12-Riskregister!$K$12)*SQRT((1-AP334)/2)))</f>
        <v>0</v>
      </c>
      <c r="AR334" s="28">
        <f t="shared" ca="1" si="205"/>
        <v>0.64880754365273174</v>
      </c>
      <c r="AS334" s="28">
        <f t="shared" ca="1" si="205"/>
        <v>0.51905781458972977</v>
      </c>
      <c r="AT334" s="28">
        <f>IF(Riskregister!$E$13="",0,COUNTIF(BN$4:BN$53,"&lt;"&amp;AR334)*IF(AS334&lt;0.5,Riskregister!$K$13+(Riskregister!$L$13-Riskregister!$K$13)*SQRT(AS334/2),Riskregister!$L$13-(Riskregister!$L$13-Riskregister!$K$13)*SQRT((1-AS334)/2)))</f>
        <v>0</v>
      </c>
      <c r="AU334" s="28">
        <f t="shared" ca="1" si="206"/>
        <v>0.18323519785383902</v>
      </c>
      <c r="AV334" s="28">
        <f t="shared" ca="1" si="206"/>
        <v>0.10800886181888758</v>
      </c>
      <c r="AW334" s="28">
        <f>IF(Riskregister!$E$14="",0,COUNTIF(BO$4:BO$53,"&lt;"&amp;AU334)*IF(AV334&lt;0.5,Riskregister!$K$14+(Riskregister!$L$14-Riskregister!$K$14)*SQRT(AV334/2),Riskregister!$L$14-(Riskregister!$L$14-Riskregister!$K$14)*SQRT((1-AV334)/2)))</f>
        <v>0</v>
      </c>
      <c r="AX334" s="28">
        <f t="shared" ca="1" si="207"/>
        <v>0.36547829590661274</v>
      </c>
      <c r="AY334" s="28">
        <f t="shared" ca="1" si="207"/>
        <v>0.90027415252468901</v>
      </c>
      <c r="AZ334" s="28">
        <f>IF(Riskregister!$E$15="",0,COUNTIF(BP$4:BP$53,"&lt;"&amp;AX334)*IF(AY334&lt;0.5,Riskregister!$K$15+(Riskregister!$L$15-Riskregister!$K$15)*SQRT(AY334/2),Riskregister!$L$15-(Riskregister!$L$15-Riskregister!$K$15)*SQRT((1-AY334)/2)))</f>
        <v>0</v>
      </c>
      <c r="BA334" s="28">
        <f t="shared" ca="1" si="208"/>
        <v>0.38629694829355299</v>
      </c>
      <c r="BB334" s="28">
        <f t="shared" ca="1" si="208"/>
        <v>7.7562025449863348E-2</v>
      </c>
      <c r="BC334" s="28">
        <f>IF(Riskregister!$E$16="",0,COUNTIF(BQ$4:BQ$53,"&lt;"&amp;BA334)*IF(BB334&lt;0.5,Riskregister!$K$16+(Riskregister!$L$16-Riskregister!$K$16)*SQRT(BB334/2),Riskregister!$L$16-(Riskregister!$L$16-Riskregister!$K$16)*SQRT((1-BB334)/2)))</f>
        <v>0</v>
      </c>
      <c r="BD334" s="28">
        <f t="shared" ca="1" si="209"/>
        <v>2436754.0089102965</v>
      </c>
    </row>
    <row r="335" spans="20:56" x14ac:dyDescent="0.35">
      <c r="T335" s="28">
        <f t="shared" ca="1" si="197"/>
        <v>0.44601155689249194</v>
      </c>
      <c r="U335" s="28">
        <f t="shared" ca="1" si="197"/>
        <v>0.4762641179257936</v>
      </c>
      <c r="V335" s="28">
        <f ca="1">IF(Riskregister!$E$5="",0,COUNTIF(BF$4:BF$53,"&lt;"&amp;T335)*IF(U335&lt;0.5,Riskregister!$K$5+(Riskregister!$L$5-Riskregister!$K$5)*SQRT(U335/2),Riskregister!$L$5-(Riskregister!$L$5-Riskregister!$K$5)*SQRT((1-U335)/2)))</f>
        <v>0</v>
      </c>
      <c r="W335" s="28">
        <f t="shared" ca="1" si="198"/>
        <v>0.75303927401361881</v>
      </c>
      <c r="X335" s="28">
        <f t="shared" ca="1" si="198"/>
        <v>3.2653395793512896E-2</v>
      </c>
      <c r="Y335" s="28">
        <f ca="1">IF(Riskregister!$E$6="",0,COUNTIF(BG$4:BG$53,"&lt;"&amp;W335)*IF(X335&lt;0.5,Riskregister!$K$6+(Riskregister!$L$6-Riskregister!$K$6)*SQRT(X335/2),Riskregister!$L$6-(Riskregister!$L$6-Riskregister!$K$6)*SQRT((1-X335)/2)))</f>
        <v>429996.74168450927</v>
      </c>
      <c r="Z335" s="28">
        <f t="shared" ca="1" si="199"/>
        <v>0.64225651458561628</v>
      </c>
      <c r="AA335" s="28">
        <f t="shared" ca="1" si="199"/>
        <v>0.80280212142911489</v>
      </c>
      <c r="AB335" s="28">
        <f ca="1">IF(Riskregister!$E$7="",0,COUNTIF(BH$4:BH$53,"&lt;"&amp;Z335)*IF(AA335&lt;0.5,Riskregister!$K$7+(Riskregister!$L$7-Riskregister!$K$7)*SQRT(AA335/2),Riskregister!$L$7-(Riskregister!$L$7-Riskregister!$K$7)*SQRT((1-AA335)/2)))</f>
        <v>0</v>
      </c>
      <c r="AC335" s="28">
        <f t="shared" ca="1" si="200"/>
        <v>0.29698524442750884</v>
      </c>
      <c r="AD335" s="28">
        <f t="shared" ca="1" si="200"/>
        <v>0.78461276643026601</v>
      </c>
      <c r="AE335" s="28">
        <f ca="1">IF(Riskregister!$E$8="",0,COUNTIF(BI$4:BI$53,"&lt;"&amp;AC335)*IF(AD335&lt;0.5,Riskregister!$K$8+(Riskregister!$L$8-Riskregister!$K$8)*SQRT(AD335/2),Riskregister!$L$8-(Riskregister!$L$8-Riskregister!$K$8)*SQRT((1-AD335)/2)))</f>
        <v>0</v>
      </c>
      <c r="AF335" s="28">
        <f t="shared" ca="1" si="201"/>
        <v>0.83297207538278195</v>
      </c>
      <c r="AG335" s="28">
        <f t="shared" ca="1" si="201"/>
        <v>0.17163697377348219</v>
      </c>
      <c r="AH335" s="28">
        <f>IF(Riskregister!$E$9="",0,COUNTIF(BJ$4:BJ$53,"&lt;"&amp;AF335)*IF(AG335&lt;0.5,Riskregister!$K$9+(Riskregister!$L$9-Riskregister!$K$9)*SQRT(AG335/2),Riskregister!$L$9-(Riskregister!$L$9-Riskregister!$K$9)*SQRT((1-AG335)/2)))</f>
        <v>0</v>
      </c>
      <c r="AI335" s="28">
        <f t="shared" ca="1" si="202"/>
        <v>0.40869855695588719</v>
      </c>
      <c r="AJ335" s="28">
        <f t="shared" ca="1" si="202"/>
        <v>0.45188072790502176</v>
      </c>
      <c r="AK335" s="28">
        <f>IF(Riskregister!$E$10="",0,COUNTIF(BK$4:BK$53,"&lt;"&amp;AI335)*IF(AJ335&lt;0.5,Riskregister!$K$10+(Riskregister!$L$10-Riskregister!$K$10)*SQRT(AJ335/2),Riskregister!$L$10-(Riskregister!$L$10-Riskregister!$K$10)*SQRT((1-AJ335)/2)))</f>
        <v>0</v>
      </c>
      <c r="AL335" s="28">
        <f t="shared" ca="1" si="203"/>
        <v>9.7037599075650127E-2</v>
      </c>
      <c r="AM335" s="28">
        <f t="shared" ca="1" si="203"/>
        <v>0.85026812812408736</v>
      </c>
      <c r="AN335" s="28">
        <f>IF(Riskregister!$E$11="",0,COUNTIF(BL$4:BL$53,"&lt;"&amp;AL335)*IF(AM335&lt;0.5,Riskregister!$K$11+(Riskregister!$L$11-Riskregister!$K$11)*SQRT(AM335/2),Riskregister!$L$11-(Riskregister!$L$11-Riskregister!$K$11)*SQRT((1-AM335)/2)))</f>
        <v>0</v>
      </c>
      <c r="AO335" s="28">
        <f t="shared" ca="1" si="204"/>
        <v>0.78799637950027357</v>
      </c>
      <c r="AP335" s="28">
        <f t="shared" ca="1" si="204"/>
        <v>0.76908413080233584</v>
      </c>
      <c r="AQ335" s="28">
        <f>IF(Riskregister!$E$12="",0,COUNTIF(BM$4:BM$53,"&lt;"&amp;AO335)*IF(AP335&lt;0.5,Riskregister!$K$12+(Riskregister!$L$12-Riskregister!$K$12)*SQRT(AP335/2),Riskregister!$L$12-(Riskregister!$L$12-Riskregister!$K$12)*SQRT((1-AP335)/2)))</f>
        <v>0</v>
      </c>
      <c r="AR335" s="28">
        <f t="shared" ca="1" si="205"/>
        <v>0.37382280778602106</v>
      </c>
      <c r="AS335" s="28">
        <f t="shared" ca="1" si="205"/>
        <v>0.75673790419747555</v>
      </c>
      <c r="AT335" s="28">
        <f>IF(Riskregister!$E$13="",0,COUNTIF(BN$4:BN$53,"&lt;"&amp;AR335)*IF(AS335&lt;0.5,Riskregister!$K$13+(Riskregister!$L$13-Riskregister!$K$13)*SQRT(AS335/2),Riskregister!$L$13-(Riskregister!$L$13-Riskregister!$K$13)*SQRT((1-AS335)/2)))</f>
        <v>0</v>
      </c>
      <c r="AU335" s="28">
        <f t="shared" ca="1" si="206"/>
        <v>0.60704908303338367</v>
      </c>
      <c r="AV335" s="28">
        <f t="shared" ca="1" si="206"/>
        <v>0.18642100466495604</v>
      </c>
      <c r="AW335" s="28">
        <f>IF(Riskregister!$E$14="",0,COUNTIF(BO$4:BO$53,"&lt;"&amp;AU335)*IF(AV335&lt;0.5,Riskregister!$K$14+(Riskregister!$L$14-Riskregister!$K$14)*SQRT(AV335/2),Riskregister!$L$14-(Riskregister!$L$14-Riskregister!$K$14)*SQRT((1-AV335)/2)))</f>
        <v>0</v>
      </c>
      <c r="AX335" s="28">
        <f t="shared" ca="1" si="207"/>
        <v>3.179052159314244E-3</v>
      </c>
      <c r="AY335" s="28">
        <f t="shared" ca="1" si="207"/>
        <v>0.83953600347030888</v>
      </c>
      <c r="AZ335" s="28">
        <f>IF(Riskregister!$E$15="",0,COUNTIF(BP$4:BP$53,"&lt;"&amp;AX335)*IF(AY335&lt;0.5,Riskregister!$K$15+(Riskregister!$L$15-Riskregister!$K$15)*SQRT(AY335/2),Riskregister!$L$15-(Riskregister!$L$15-Riskregister!$K$15)*SQRT((1-AY335)/2)))</f>
        <v>0</v>
      </c>
      <c r="BA335" s="28">
        <f t="shared" ca="1" si="208"/>
        <v>1.4809689401147352E-3</v>
      </c>
      <c r="BB335" s="28">
        <f t="shared" ca="1" si="208"/>
        <v>0.35974396714818813</v>
      </c>
      <c r="BC335" s="28">
        <f>IF(Riskregister!$E$16="",0,COUNTIF(BQ$4:BQ$53,"&lt;"&amp;BA335)*IF(BB335&lt;0.5,Riskregister!$K$16+(Riskregister!$L$16-Riskregister!$K$16)*SQRT(BB335/2),Riskregister!$L$16-(Riskregister!$L$16-Riskregister!$K$16)*SQRT((1-BB335)/2)))</f>
        <v>0</v>
      </c>
      <c r="BD335" s="28">
        <f t="shared" ca="1" si="209"/>
        <v>429996.74168450927</v>
      </c>
    </row>
    <row r="336" spans="20:56" x14ac:dyDescent="0.35">
      <c r="T336" s="28">
        <f t="shared" ca="1" si="197"/>
        <v>0.50439901209528404</v>
      </c>
      <c r="U336" s="28">
        <f t="shared" ca="1" si="197"/>
        <v>0.99781141048268351</v>
      </c>
      <c r="V336" s="28">
        <f ca="1">IF(Riskregister!$E$5="",0,COUNTIF(BF$4:BF$53,"&lt;"&amp;T336)*IF(U336&lt;0.5,Riskregister!$K$5+(Riskregister!$L$5-Riskregister!$K$5)*SQRT(U336/2),Riskregister!$L$5-(Riskregister!$L$5-Riskregister!$K$5)*SQRT((1-U336)/2)))</f>
        <v>0</v>
      </c>
      <c r="W336" s="28">
        <f t="shared" ca="1" si="198"/>
        <v>0.65654653161784227</v>
      </c>
      <c r="X336" s="28">
        <f t="shared" ca="1" si="198"/>
        <v>0.42104834079430442</v>
      </c>
      <c r="Y336" s="28">
        <f ca="1">IF(Riskregister!$E$6="",0,COUNTIF(BG$4:BG$53,"&lt;"&amp;W336)*IF(X336&lt;0.5,Riskregister!$K$6+(Riskregister!$L$6-Riskregister!$K$6)*SQRT(X336/2),Riskregister!$L$6-(Riskregister!$L$6-Riskregister!$K$6)*SQRT((1-X336)/2)))</f>
        <v>1025892.4337265557</v>
      </c>
      <c r="Z336" s="28">
        <f t="shared" ca="1" si="199"/>
        <v>0.40333076451691185</v>
      </c>
      <c r="AA336" s="28">
        <f t="shared" ca="1" si="199"/>
        <v>0.99023590550387641</v>
      </c>
      <c r="AB336" s="28">
        <f ca="1">IF(Riskregister!$E$7="",0,COUNTIF(BH$4:BH$53,"&lt;"&amp;Z336)*IF(AA336&lt;0.5,Riskregister!$K$7+(Riskregister!$L$7-Riskregister!$K$7)*SQRT(AA336/2),Riskregister!$L$7-(Riskregister!$L$7-Riskregister!$K$7)*SQRT((1-AA336)/2)))</f>
        <v>0</v>
      </c>
      <c r="AC336" s="28">
        <f t="shared" ca="1" si="200"/>
        <v>0.67700314690160601</v>
      </c>
      <c r="AD336" s="28">
        <f t="shared" ca="1" si="200"/>
        <v>9.9125539466460522E-2</v>
      </c>
      <c r="AE336" s="28">
        <f ca="1">IF(Riskregister!$E$8="",0,COUNTIF(BI$4:BI$53,"&lt;"&amp;AC336)*IF(AD336&lt;0.5,Riskregister!$K$8+(Riskregister!$L$8-Riskregister!$K$8)*SQRT(AD336/2),Riskregister!$L$8-(Riskregister!$L$8-Riskregister!$K$8)*SQRT((1-AD336)/2)))</f>
        <v>0</v>
      </c>
      <c r="AF336" s="28">
        <f t="shared" ca="1" si="201"/>
        <v>0.75640202229295239</v>
      </c>
      <c r="AG336" s="28">
        <f t="shared" ca="1" si="201"/>
        <v>0.58793277529511057</v>
      </c>
      <c r="AH336" s="28">
        <f>IF(Riskregister!$E$9="",0,COUNTIF(BJ$4:BJ$53,"&lt;"&amp;AF336)*IF(AG336&lt;0.5,Riskregister!$K$9+(Riskregister!$L$9-Riskregister!$K$9)*SQRT(AG336/2),Riskregister!$L$9-(Riskregister!$L$9-Riskregister!$K$9)*SQRT((1-AG336)/2)))</f>
        <v>0</v>
      </c>
      <c r="AI336" s="28">
        <f t="shared" ca="1" si="202"/>
        <v>0.5522258257263013</v>
      </c>
      <c r="AJ336" s="28">
        <f t="shared" ca="1" si="202"/>
        <v>0.63191817158803842</v>
      </c>
      <c r="AK336" s="28">
        <f>IF(Riskregister!$E$10="",0,COUNTIF(BK$4:BK$53,"&lt;"&amp;AI336)*IF(AJ336&lt;0.5,Riskregister!$K$10+(Riskregister!$L$10-Riskregister!$K$10)*SQRT(AJ336/2),Riskregister!$L$10-(Riskregister!$L$10-Riskregister!$K$10)*SQRT((1-AJ336)/2)))</f>
        <v>0</v>
      </c>
      <c r="AL336" s="28">
        <f t="shared" ca="1" si="203"/>
        <v>0.54022657621644088</v>
      </c>
      <c r="AM336" s="28">
        <f t="shared" ca="1" si="203"/>
        <v>0.80635318069760742</v>
      </c>
      <c r="AN336" s="28">
        <f>IF(Riskregister!$E$11="",0,COUNTIF(BL$4:BL$53,"&lt;"&amp;AL336)*IF(AM336&lt;0.5,Riskregister!$K$11+(Riskregister!$L$11-Riskregister!$K$11)*SQRT(AM336/2),Riskregister!$L$11-(Riskregister!$L$11-Riskregister!$K$11)*SQRT((1-AM336)/2)))</f>
        <v>0</v>
      </c>
      <c r="AO336" s="28">
        <f t="shared" ca="1" si="204"/>
        <v>0.36726933095627989</v>
      </c>
      <c r="AP336" s="28">
        <f t="shared" ca="1" si="204"/>
        <v>0.92627419347683093</v>
      </c>
      <c r="AQ336" s="28">
        <f>IF(Riskregister!$E$12="",0,COUNTIF(BM$4:BM$53,"&lt;"&amp;AO336)*IF(AP336&lt;0.5,Riskregister!$K$12+(Riskregister!$L$12-Riskregister!$K$12)*SQRT(AP336/2),Riskregister!$L$12-(Riskregister!$L$12-Riskregister!$K$12)*SQRT((1-AP336)/2)))</f>
        <v>0</v>
      </c>
      <c r="AR336" s="28">
        <f t="shared" ca="1" si="205"/>
        <v>0.11263237318900476</v>
      </c>
      <c r="AS336" s="28">
        <f t="shared" ca="1" si="205"/>
        <v>0.64529641102647917</v>
      </c>
      <c r="AT336" s="28">
        <f>IF(Riskregister!$E$13="",0,COUNTIF(BN$4:BN$53,"&lt;"&amp;AR336)*IF(AS336&lt;0.5,Riskregister!$K$13+(Riskregister!$L$13-Riskregister!$K$13)*SQRT(AS336/2),Riskregister!$L$13-(Riskregister!$L$13-Riskregister!$K$13)*SQRT((1-AS336)/2)))</f>
        <v>0</v>
      </c>
      <c r="AU336" s="28">
        <f t="shared" ca="1" si="206"/>
        <v>0.27463890497729537</v>
      </c>
      <c r="AV336" s="28">
        <f t="shared" ca="1" si="206"/>
        <v>0.8399321136450334</v>
      </c>
      <c r="AW336" s="28">
        <f>IF(Riskregister!$E$14="",0,COUNTIF(BO$4:BO$53,"&lt;"&amp;AU336)*IF(AV336&lt;0.5,Riskregister!$K$14+(Riskregister!$L$14-Riskregister!$K$14)*SQRT(AV336/2),Riskregister!$L$14-(Riskregister!$L$14-Riskregister!$K$14)*SQRT((1-AV336)/2)))</f>
        <v>0</v>
      </c>
      <c r="AX336" s="28">
        <f t="shared" ca="1" si="207"/>
        <v>0.19972168568876336</v>
      </c>
      <c r="AY336" s="28">
        <f t="shared" ca="1" si="207"/>
        <v>0.72863360354033624</v>
      </c>
      <c r="AZ336" s="28">
        <f>IF(Riskregister!$E$15="",0,COUNTIF(BP$4:BP$53,"&lt;"&amp;AX336)*IF(AY336&lt;0.5,Riskregister!$K$15+(Riskregister!$L$15-Riskregister!$K$15)*SQRT(AY336/2),Riskregister!$L$15-(Riskregister!$L$15-Riskregister!$K$15)*SQRT((1-AY336)/2)))</f>
        <v>0</v>
      </c>
      <c r="BA336" s="28">
        <f t="shared" ca="1" si="208"/>
        <v>0.63561094766395643</v>
      </c>
      <c r="BB336" s="28">
        <f t="shared" ca="1" si="208"/>
        <v>0.83621085068206691</v>
      </c>
      <c r="BC336" s="28">
        <f>IF(Riskregister!$E$16="",0,COUNTIF(BQ$4:BQ$53,"&lt;"&amp;BA336)*IF(BB336&lt;0.5,Riskregister!$K$16+(Riskregister!$L$16-Riskregister!$K$16)*SQRT(BB336/2),Riskregister!$L$16-(Riskregister!$L$16-Riskregister!$K$16)*SQRT((1-BB336)/2)))</f>
        <v>0</v>
      </c>
      <c r="BD336" s="28">
        <f t="shared" ca="1" si="209"/>
        <v>1025892.4337265557</v>
      </c>
    </row>
    <row r="337" spans="20:56" x14ac:dyDescent="0.35">
      <c r="T337" s="28">
        <f t="shared" ca="1" si="197"/>
        <v>0.18565920824538051</v>
      </c>
      <c r="U337" s="28">
        <f t="shared" ca="1" si="197"/>
        <v>0.99810941342765946</v>
      </c>
      <c r="V337" s="28">
        <f ca="1">IF(Riskregister!$E$5="",0,COUNTIF(BF$4:BF$53,"&lt;"&amp;T337)*IF(U337&lt;0.5,Riskregister!$K$5+(Riskregister!$L$5-Riskregister!$K$5)*SQRT(U337/2),Riskregister!$L$5-(Riskregister!$L$5-Riskregister!$K$5)*SQRT((1-U337)/2)))</f>
        <v>0</v>
      </c>
      <c r="W337" s="28">
        <f t="shared" ca="1" si="198"/>
        <v>0.13159431391071907</v>
      </c>
      <c r="X337" s="28">
        <f t="shared" ca="1" si="198"/>
        <v>0.33535759009543675</v>
      </c>
      <c r="Y337" s="28">
        <f ca="1">IF(Riskregister!$E$6="",0,COUNTIF(BG$4:BG$53,"&lt;"&amp;W337)*IF(X337&lt;0.5,Riskregister!$K$6+(Riskregister!$L$6-Riskregister!$K$6)*SQRT(X337/2),Riskregister!$L$6-(Riskregister!$L$6-Riskregister!$K$6)*SQRT((1-X337)/2)))</f>
        <v>0</v>
      </c>
      <c r="Z337" s="28">
        <f t="shared" ca="1" si="199"/>
        <v>0.50136599442761898</v>
      </c>
      <c r="AA337" s="28">
        <f t="shared" ca="1" si="199"/>
        <v>9.6844719843782734E-3</v>
      </c>
      <c r="AB337" s="28">
        <f ca="1">IF(Riskregister!$E$7="",0,COUNTIF(BH$4:BH$53,"&lt;"&amp;Z337)*IF(AA337&lt;0.5,Riskregister!$K$7+(Riskregister!$L$7-Riskregister!$K$7)*SQRT(AA337/2),Riskregister!$L$7-(Riskregister!$L$7-Riskregister!$K$7)*SQRT((1-AA337)/2)))</f>
        <v>0</v>
      </c>
      <c r="AC337" s="28">
        <f t="shared" ca="1" si="200"/>
        <v>0.60820049321523817</v>
      </c>
      <c r="AD337" s="28">
        <f t="shared" ca="1" si="200"/>
        <v>0.98720452336383779</v>
      </c>
      <c r="AE337" s="28">
        <f ca="1">IF(Riskregister!$E$8="",0,COUNTIF(BI$4:BI$53,"&lt;"&amp;AC337)*IF(AD337&lt;0.5,Riskregister!$K$8+(Riskregister!$L$8-Riskregister!$K$8)*SQRT(AD337/2),Riskregister!$L$8-(Riskregister!$L$8-Riskregister!$K$8)*SQRT((1-AD337)/2)))</f>
        <v>0</v>
      </c>
      <c r="AF337" s="28">
        <f t="shared" ca="1" si="201"/>
        <v>0.3940116130702862</v>
      </c>
      <c r="AG337" s="28">
        <f t="shared" ca="1" si="201"/>
        <v>0.39676518947062367</v>
      </c>
      <c r="AH337" s="28">
        <f>IF(Riskregister!$E$9="",0,COUNTIF(BJ$4:BJ$53,"&lt;"&amp;AF337)*IF(AG337&lt;0.5,Riskregister!$K$9+(Riskregister!$L$9-Riskregister!$K$9)*SQRT(AG337/2),Riskregister!$L$9-(Riskregister!$L$9-Riskregister!$K$9)*SQRT((1-AG337)/2)))</f>
        <v>0</v>
      </c>
      <c r="AI337" s="28">
        <f t="shared" ca="1" si="202"/>
        <v>0.29009885866258567</v>
      </c>
      <c r="AJ337" s="28">
        <f t="shared" ca="1" si="202"/>
        <v>0.86382266179426237</v>
      </c>
      <c r="AK337" s="28">
        <f>IF(Riskregister!$E$10="",0,COUNTIF(BK$4:BK$53,"&lt;"&amp;AI337)*IF(AJ337&lt;0.5,Riskregister!$K$10+(Riskregister!$L$10-Riskregister!$K$10)*SQRT(AJ337/2),Riskregister!$L$10-(Riskregister!$L$10-Riskregister!$K$10)*SQRT((1-AJ337)/2)))</f>
        <v>0</v>
      </c>
      <c r="AL337" s="28">
        <f t="shared" ca="1" si="203"/>
        <v>0.30167330282564875</v>
      </c>
      <c r="AM337" s="28">
        <f t="shared" ca="1" si="203"/>
        <v>0.21259026742706588</v>
      </c>
      <c r="AN337" s="28">
        <f>IF(Riskregister!$E$11="",0,COUNTIF(BL$4:BL$53,"&lt;"&amp;AL337)*IF(AM337&lt;0.5,Riskregister!$K$11+(Riskregister!$L$11-Riskregister!$K$11)*SQRT(AM337/2),Riskregister!$L$11-(Riskregister!$L$11-Riskregister!$K$11)*SQRT((1-AM337)/2)))</f>
        <v>0</v>
      </c>
      <c r="AO337" s="28">
        <f t="shared" ca="1" si="204"/>
        <v>0.71835153815639374</v>
      </c>
      <c r="AP337" s="28">
        <f t="shared" ca="1" si="204"/>
        <v>0.58876227148031723</v>
      </c>
      <c r="AQ337" s="28">
        <f>IF(Riskregister!$E$12="",0,COUNTIF(BM$4:BM$53,"&lt;"&amp;AO337)*IF(AP337&lt;0.5,Riskregister!$K$12+(Riskregister!$L$12-Riskregister!$K$12)*SQRT(AP337/2),Riskregister!$L$12-(Riskregister!$L$12-Riskregister!$K$12)*SQRT((1-AP337)/2)))</f>
        <v>0</v>
      </c>
      <c r="AR337" s="28">
        <f t="shared" ca="1" si="205"/>
        <v>0.33182108697180601</v>
      </c>
      <c r="AS337" s="28">
        <f t="shared" ca="1" si="205"/>
        <v>0.15843785589587167</v>
      </c>
      <c r="AT337" s="28">
        <f>IF(Riskregister!$E$13="",0,COUNTIF(BN$4:BN$53,"&lt;"&amp;AR337)*IF(AS337&lt;0.5,Riskregister!$K$13+(Riskregister!$L$13-Riskregister!$K$13)*SQRT(AS337/2),Riskregister!$L$13-(Riskregister!$L$13-Riskregister!$K$13)*SQRT((1-AS337)/2)))</f>
        <v>0</v>
      </c>
      <c r="AU337" s="28">
        <f t="shared" ca="1" si="206"/>
        <v>0.62584246827138734</v>
      </c>
      <c r="AV337" s="28">
        <f t="shared" ca="1" si="206"/>
        <v>0.15100934045306047</v>
      </c>
      <c r="AW337" s="28">
        <f>IF(Riskregister!$E$14="",0,COUNTIF(BO$4:BO$53,"&lt;"&amp;AU337)*IF(AV337&lt;0.5,Riskregister!$K$14+(Riskregister!$L$14-Riskregister!$K$14)*SQRT(AV337/2),Riskregister!$L$14-(Riskregister!$L$14-Riskregister!$K$14)*SQRT((1-AV337)/2)))</f>
        <v>0</v>
      </c>
      <c r="AX337" s="28">
        <f t="shared" ca="1" si="207"/>
        <v>2.9638822726742342E-2</v>
      </c>
      <c r="AY337" s="28">
        <f t="shared" ca="1" si="207"/>
        <v>0.72632842304894296</v>
      </c>
      <c r="AZ337" s="28">
        <f>IF(Riskregister!$E$15="",0,COUNTIF(BP$4:BP$53,"&lt;"&amp;AX337)*IF(AY337&lt;0.5,Riskregister!$K$15+(Riskregister!$L$15-Riskregister!$K$15)*SQRT(AY337/2),Riskregister!$L$15-(Riskregister!$L$15-Riskregister!$K$15)*SQRT((1-AY337)/2)))</f>
        <v>0</v>
      </c>
      <c r="BA337" s="28">
        <f t="shared" ca="1" si="208"/>
        <v>0.75363000925623136</v>
      </c>
      <c r="BB337" s="28">
        <f t="shared" ca="1" si="208"/>
        <v>0.4747906916888982</v>
      </c>
      <c r="BC337" s="28">
        <f>IF(Riskregister!$E$16="",0,COUNTIF(BQ$4:BQ$53,"&lt;"&amp;BA337)*IF(BB337&lt;0.5,Riskregister!$K$16+(Riskregister!$L$16-Riskregister!$K$16)*SQRT(BB337/2),Riskregister!$L$16-(Riskregister!$L$16-Riskregister!$K$16)*SQRT((1-BB337)/2)))</f>
        <v>0</v>
      </c>
      <c r="BD337" s="28">
        <f t="shared" ca="1" si="209"/>
        <v>0</v>
      </c>
    </row>
    <row r="338" spans="20:56" x14ac:dyDescent="0.35">
      <c r="T338" s="28">
        <f t="shared" ca="1" si="197"/>
        <v>0.73380481904052797</v>
      </c>
      <c r="U338" s="28">
        <f t="shared" ca="1" si="197"/>
        <v>0.59036120811279913</v>
      </c>
      <c r="V338" s="28">
        <f ca="1">IF(Riskregister!$E$5="",0,COUNTIF(BF$4:BF$53,"&lt;"&amp;T338)*IF(U338&lt;0.5,Riskregister!$K$5+(Riskregister!$L$5-Riskregister!$K$5)*SQRT(U338/2),Riskregister!$L$5-(Riskregister!$L$5-Riskregister!$K$5)*SQRT((1-U338)/2)))</f>
        <v>396343.60388492804</v>
      </c>
      <c r="W338" s="28">
        <f t="shared" ca="1" si="198"/>
        <v>0.24249266009316039</v>
      </c>
      <c r="X338" s="28">
        <f t="shared" ca="1" si="198"/>
        <v>0.89639471253217451</v>
      </c>
      <c r="Y338" s="28">
        <f ca="1">IF(Riskregister!$E$6="",0,COUNTIF(BG$4:BG$53,"&lt;"&amp;W338)*IF(X338&lt;0.5,Riskregister!$K$6+(Riskregister!$L$6-Riskregister!$K$6)*SQRT(X338/2),Riskregister!$L$6-(Riskregister!$L$6-Riskregister!$K$6)*SQRT((1-X338)/2)))</f>
        <v>0</v>
      </c>
      <c r="Z338" s="28">
        <f t="shared" ca="1" si="199"/>
        <v>0.76133234137346784</v>
      </c>
      <c r="AA338" s="28">
        <f t="shared" ca="1" si="199"/>
        <v>0.44574978745663052</v>
      </c>
      <c r="AB338" s="28">
        <f ca="1">IF(Riskregister!$E$7="",0,COUNTIF(BH$4:BH$53,"&lt;"&amp;Z338)*IF(AA338&lt;0.5,Riskregister!$K$7+(Riskregister!$L$7-Riskregister!$K$7)*SQRT(AA338/2),Riskregister!$L$7-(Riskregister!$L$7-Riskregister!$K$7)*SQRT((1-AA338)/2)))</f>
        <v>215233.6965685832</v>
      </c>
      <c r="AC338" s="28">
        <f t="shared" ca="1" si="200"/>
        <v>0.90233059392262049</v>
      </c>
      <c r="AD338" s="28">
        <f t="shared" ca="1" si="200"/>
        <v>0.90511338532710184</v>
      </c>
      <c r="AE338" s="28">
        <f ca="1">IF(Riskregister!$E$8="",0,COUNTIF(BI$4:BI$53,"&lt;"&amp;AC338)*IF(AD338&lt;0.5,Riskregister!$K$8+(Riskregister!$L$8-Riskregister!$K$8)*SQRT(AD338/2),Riskregister!$L$8-(Riskregister!$L$8-Riskregister!$K$8)*SQRT((1-AD338)/2)))</f>
        <v>0</v>
      </c>
      <c r="AF338" s="28">
        <f t="shared" ca="1" si="201"/>
        <v>0.94013636465454731</v>
      </c>
      <c r="AG338" s="28">
        <f t="shared" ca="1" si="201"/>
        <v>0.77353645735263554</v>
      </c>
      <c r="AH338" s="28">
        <f>IF(Riskregister!$E$9="",0,COUNTIF(BJ$4:BJ$53,"&lt;"&amp;AF338)*IF(AG338&lt;0.5,Riskregister!$K$9+(Riskregister!$L$9-Riskregister!$K$9)*SQRT(AG338/2),Riskregister!$L$9-(Riskregister!$L$9-Riskregister!$K$9)*SQRT((1-AG338)/2)))</f>
        <v>0</v>
      </c>
      <c r="AI338" s="28">
        <f t="shared" ca="1" si="202"/>
        <v>7.5530236321788569E-2</v>
      </c>
      <c r="AJ338" s="28">
        <f t="shared" ca="1" si="202"/>
        <v>0.64616724703089956</v>
      </c>
      <c r="AK338" s="28">
        <f>IF(Riskregister!$E$10="",0,COUNTIF(BK$4:BK$53,"&lt;"&amp;AI338)*IF(AJ338&lt;0.5,Riskregister!$K$10+(Riskregister!$L$10-Riskregister!$K$10)*SQRT(AJ338/2),Riskregister!$L$10-(Riskregister!$L$10-Riskregister!$K$10)*SQRT((1-AJ338)/2)))</f>
        <v>0</v>
      </c>
      <c r="AL338" s="28">
        <f t="shared" ca="1" si="203"/>
        <v>7.7339637717533605E-2</v>
      </c>
      <c r="AM338" s="28">
        <f t="shared" ca="1" si="203"/>
        <v>0.50022536067521761</v>
      </c>
      <c r="AN338" s="28">
        <f>IF(Riskregister!$E$11="",0,COUNTIF(BL$4:BL$53,"&lt;"&amp;AL338)*IF(AM338&lt;0.5,Riskregister!$K$11+(Riskregister!$L$11-Riskregister!$K$11)*SQRT(AM338/2),Riskregister!$L$11-(Riskregister!$L$11-Riskregister!$K$11)*SQRT((1-AM338)/2)))</f>
        <v>0</v>
      </c>
      <c r="AO338" s="28">
        <f t="shared" ca="1" si="204"/>
        <v>0.80085321289727762</v>
      </c>
      <c r="AP338" s="28">
        <f t="shared" ca="1" si="204"/>
        <v>0.39686838271351643</v>
      </c>
      <c r="AQ338" s="28">
        <f>IF(Riskregister!$E$12="",0,COUNTIF(BM$4:BM$53,"&lt;"&amp;AO338)*IF(AP338&lt;0.5,Riskregister!$K$12+(Riskregister!$L$12-Riskregister!$K$12)*SQRT(AP338/2),Riskregister!$L$12-(Riskregister!$L$12-Riskregister!$K$12)*SQRT((1-AP338)/2)))</f>
        <v>0</v>
      </c>
      <c r="AR338" s="28">
        <f t="shared" ca="1" si="205"/>
        <v>0.88153168954295757</v>
      </c>
      <c r="AS338" s="28">
        <f t="shared" ca="1" si="205"/>
        <v>8.5982753080891094E-2</v>
      </c>
      <c r="AT338" s="28">
        <f>IF(Riskregister!$E$13="",0,COUNTIF(BN$4:BN$53,"&lt;"&amp;AR338)*IF(AS338&lt;0.5,Riskregister!$K$13+(Riskregister!$L$13-Riskregister!$K$13)*SQRT(AS338/2),Riskregister!$L$13-(Riskregister!$L$13-Riskregister!$K$13)*SQRT((1-AS338)/2)))</f>
        <v>0</v>
      </c>
      <c r="AU338" s="28">
        <f t="shared" ca="1" si="206"/>
        <v>5.3874207574494348E-2</v>
      </c>
      <c r="AV338" s="28">
        <f t="shared" ca="1" si="206"/>
        <v>0.6019167447352507</v>
      </c>
      <c r="AW338" s="28">
        <f>IF(Riskregister!$E$14="",0,COUNTIF(BO$4:BO$53,"&lt;"&amp;AU338)*IF(AV338&lt;0.5,Riskregister!$K$14+(Riskregister!$L$14-Riskregister!$K$14)*SQRT(AV338/2),Riskregister!$L$14-(Riskregister!$L$14-Riskregister!$K$14)*SQRT((1-AV338)/2)))</f>
        <v>0</v>
      </c>
      <c r="AX338" s="28">
        <f t="shared" ca="1" si="207"/>
        <v>0.5461977791969137</v>
      </c>
      <c r="AY338" s="28">
        <f t="shared" ca="1" si="207"/>
        <v>0.32838929413884677</v>
      </c>
      <c r="AZ338" s="28">
        <f>IF(Riskregister!$E$15="",0,COUNTIF(BP$4:BP$53,"&lt;"&amp;AX338)*IF(AY338&lt;0.5,Riskregister!$K$15+(Riskregister!$L$15-Riskregister!$K$15)*SQRT(AY338/2),Riskregister!$L$15-(Riskregister!$L$15-Riskregister!$K$15)*SQRT((1-AY338)/2)))</f>
        <v>0</v>
      </c>
      <c r="BA338" s="28">
        <f t="shared" ca="1" si="208"/>
        <v>0.41332498949398866</v>
      </c>
      <c r="BB338" s="28">
        <f t="shared" ca="1" si="208"/>
        <v>0.84109509033742536</v>
      </c>
      <c r="BC338" s="28">
        <f>IF(Riskregister!$E$16="",0,COUNTIF(BQ$4:BQ$53,"&lt;"&amp;BA338)*IF(BB338&lt;0.5,Riskregister!$K$16+(Riskregister!$L$16-Riskregister!$K$16)*SQRT(BB338/2),Riskregister!$L$16-(Riskregister!$L$16-Riskregister!$K$16)*SQRT((1-BB338)/2)))</f>
        <v>0</v>
      </c>
      <c r="BD338" s="28">
        <f t="shared" ca="1" si="209"/>
        <v>611577.3004535113</v>
      </c>
    </row>
    <row r="339" spans="20:56" x14ac:dyDescent="0.35">
      <c r="T339" s="28">
        <f t="shared" ca="1" si="197"/>
        <v>0.2257192705857739</v>
      </c>
      <c r="U339" s="28">
        <f t="shared" ca="1" si="197"/>
        <v>0.40656012681166553</v>
      </c>
      <c r="V339" s="28">
        <f ca="1">IF(Riskregister!$E$5="",0,COUNTIF(BF$4:BF$53,"&lt;"&amp;T339)*IF(U339&lt;0.5,Riskregister!$K$5+(Riskregister!$L$5-Riskregister!$K$5)*SQRT(U339/2),Riskregister!$L$5-(Riskregister!$L$5-Riskregister!$K$5)*SQRT((1-U339)/2)))</f>
        <v>0</v>
      </c>
      <c r="W339" s="28">
        <f t="shared" ca="1" si="198"/>
        <v>0.92939412065466009</v>
      </c>
      <c r="X339" s="28">
        <f t="shared" ca="1" si="198"/>
        <v>0.70053141121476736</v>
      </c>
      <c r="Y339" s="28">
        <f ca="1">IF(Riskregister!$E$6="",0,COUNTIF(BG$4:BG$53,"&lt;"&amp;W339)*IF(X339&lt;0.5,Riskregister!$K$6+(Riskregister!$L$6-Riskregister!$K$6)*SQRT(X339/2),Riskregister!$L$6-(Riskregister!$L$6-Riskregister!$K$6)*SQRT((1-X339)/2)))</f>
        <v>2606961.4307822241</v>
      </c>
      <c r="Z339" s="28">
        <f t="shared" ca="1" si="199"/>
        <v>0.93558112474210986</v>
      </c>
      <c r="AA339" s="28">
        <f t="shared" ca="1" si="199"/>
        <v>0.88359440783170162</v>
      </c>
      <c r="AB339" s="28">
        <f ca="1">IF(Riskregister!$E$7="",0,COUNTIF(BH$4:BH$53,"&lt;"&amp;Z339)*IF(AA339&lt;0.5,Riskregister!$K$7+(Riskregister!$L$7-Riskregister!$K$7)*SQRT(AA339/2),Riskregister!$L$7-(Riskregister!$L$7-Riskregister!$K$7)*SQRT((1-AA339)/2)))</f>
        <v>315561.60517686117</v>
      </c>
      <c r="AC339" s="28">
        <f t="shared" ca="1" si="200"/>
        <v>0.94354454454694869</v>
      </c>
      <c r="AD339" s="28">
        <f t="shared" ca="1" si="200"/>
        <v>0.80950856834263007</v>
      </c>
      <c r="AE339" s="28">
        <f ca="1">IF(Riskregister!$E$8="",0,COUNTIF(BI$4:BI$53,"&lt;"&amp;AC339)*IF(AD339&lt;0.5,Riskregister!$K$8+(Riskregister!$L$8-Riskregister!$K$8)*SQRT(AD339/2),Riskregister!$L$8-(Riskregister!$L$8-Riskregister!$K$8)*SQRT((1-AD339)/2)))</f>
        <v>0</v>
      </c>
      <c r="AF339" s="28">
        <f t="shared" ca="1" si="201"/>
        <v>0.38674172452236943</v>
      </c>
      <c r="AG339" s="28">
        <f t="shared" ca="1" si="201"/>
        <v>0.64767355057159059</v>
      </c>
      <c r="AH339" s="28">
        <f>IF(Riskregister!$E$9="",0,COUNTIF(BJ$4:BJ$53,"&lt;"&amp;AF339)*IF(AG339&lt;0.5,Riskregister!$K$9+(Riskregister!$L$9-Riskregister!$K$9)*SQRT(AG339/2),Riskregister!$L$9-(Riskregister!$L$9-Riskregister!$K$9)*SQRT((1-AG339)/2)))</f>
        <v>0</v>
      </c>
      <c r="AI339" s="28">
        <f t="shared" ca="1" si="202"/>
        <v>0.22813291354830068</v>
      </c>
      <c r="AJ339" s="28">
        <f t="shared" ca="1" si="202"/>
        <v>0.8093705628258151</v>
      </c>
      <c r="AK339" s="28">
        <f>IF(Riskregister!$E$10="",0,COUNTIF(BK$4:BK$53,"&lt;"&amp;AI339)*IF(AJ339&lt;0.5,Riskregister!$K$10+(Riskregister!$L$10-Riskregister!$K$10)*SQRT(AJ339/2),Riskregister!$L$10-(Riskregister!$L$10-Riskregister!$K$10)*SQRT((1-AJ339)/2)))</f>
        <v>0</v>
      </c>
      <c r="AL339" s="28">
        <f t="shared" ca="1" si="203"/>
        <v>0.23940934790586554</v>
      </c>
      <c r="AM339" s="28">
        <f t="shared" ca="1" si="203"/>
        <v>0.74354780314103774</v>
      </c>
      <c r="AN339" s="28">
        <f>IF(Riskregister!$E$11="",0,COUNTIF(BL$4:BL$53,"&lt;"&amp;AL339)*IF(AM339&lt;0.5,Riskregister!$K$11+(Riskregister!$L$11-Riskregister!$K$11)*SQRT(AM339/2),Riskregister!$L$11-(Riskregister!$L$11-Riskregister!$K$11)*SQRT((1-AM339)/2)))</f>
        <v>0</v>
      </c>
      <c r="AO339" s="28">
        <f t="shared" ca="1" si="204"/>
        <v>0.67018527497420299</v>
      </c>
      <c r="AP339" s="28">
        <f t="shared" ca="1" si="204"/>
        <v>0.40694755421290574</v>
      </c>
      <c r="AQ339" s="28">
        <f>IF(Riskregister!$E$12="",0,COUNTIF(BM$4:BM$53,"&lt;"&amp;AO339)*IF(AP339&lt;0.5,Riskregister!$K$12+(Riskregister!$L$12-Riskregister!$K$12)*SQRT(AP339/2),Riskregister!$L$12-(Riskregister!$L$12-Riskregister!$K$12)*SQRT((1-AP339)/2)))</f>
        <v>0</v>
      </c>
      <c r="AR339" s="28">
        <f t="shared" ca="1" si="205"/>
        <v>0.13851502465270049</v>
      </c>
      <c r="AS339" s="28">
        <f t="shared" ca="1" si="205"/>
        <v>0.81581901422305281</v>
      </c>
      <c r="AT339" s="28">
        <f>IF(Riskregister!$E$13="",0,COUNTIF(BN$4:BN$53,"&lt;"&amp;AR339)*IF(AS339&lt;0.5,Riskregister!$K$13+(Riskregister!$L$13-Riskregister!$K$13)*SQRT(AS339/2),Riskregister!$L$13-(Riskregister!$L$13-Riskregister!$K$13)*SQRT((1-AS339)/2)))</f>
        <v>0</v>
      </c>
      <c r="AU339" s="28">
        <f t="shared" ca="1" si="206"/>
        <v>0.1471949553041918</v>
      </c>
      <c r="AV339" s="28">
        <f t="shared" ca="1" si="206"/>
        <v>0.31793044042498386</v>
      </c>
      <c r="AW339" s="28">
        <f>IF(Riskregister!$E$14="",0,COUNTIF(BO$4:BO$53,"&lt;"&amp;AU339)*IF(AV339&lt;0.5,Riskregister!$K$14+(Riskregister!$L$14-Riskregister!$K$14)*SQRT(AV339/2),Riskregister!$L$14-(Riskregister!$L$14-Riskregister!$K$14)*SQRT((1-AV339)/2)))</f>
        <v>0</v>
      </c>
      <c r="AX339" s="28">
        <f t="shared" ca="1" si="207"/>
        <v>0.27846677362896</v>
      </c>
      <c r="AY339" s="28">
        <f t="shared" ca="1" si="207"/>
        <v>0.83501550183200812</v>
      </c>
      <c r="AZ339" s="28">
        <f>IF(Riskregister!$E$15="",0,COUNTIF(BP$4:BP$53,"&lt;"&amp;AX339)*IF(AY339&lt;0.5,Riskregister!$K$15+(Riskregister!$L$15-Riskregister!$K$15)*SQRT(AY339/2),Riskregister!$L$15-(Riskregister!$L$15-Riskregister!$K$15)*SQRT((1-AY339)/2)))</f>
        <v>0</v>
      </c>
      <c r="BA339" s="28">
        <f t="shared" ca="1" si="208"/>
        <v>0.18950834255427651</v>
      </c>
      <c r="BB339" s="28">
        <f t="shared" ca="1" si="208"/>
        <v>0.14819504413860485</v>
      </c>
      <c r="BC339" s="28">
        <f>IF(Riskregister!$E$16="",0,COUNTIF(BQ$4:BQ$53,"&lt;"&amp;BA339)*IF(BB339&lt;0.5,Riskregister!$K$16+(Riskregister!$L$16-Riskregister!$K$16)*SQRT(BB339/2),Riskregister!$L$16-(Riskregister!$L$16-Riskregister!$K$16)*SQRT((1-BB339)/2)))</f>
        <v>0</v>
      </c>
      <c r="BD339" s="28">
        <f t="shared" ca="1" si="209"/>
        <v>2922523.0359590854</v>
      </c>
    </row>
    <row r="340" spans="20:56" x14ac:dyDescent="0.35">
      <c r="T340" s="28">
        <f t="shared" ca="1" si="197"/>
        <v>0.63773842279965287</v>
      </c>
      <c r="U340" s="28">
        <f t="shared" ca="1" si="197"/>
        <v>0.65506160422459847</v>
      </c>
      <c r="V340" s="28">
        <f ca="1">IF(Riskregister!$E$5="",0,COUNTIF(BF$4:BF$53,"&lt;"&amp;T340)*IF(U340&lt;0.5,Riskregister!$K$5+(Riskregister!$L$5-Riskregister!$K$5)*SQRT(U340/2),Riskregister!$L$5-(Riskregister!$L$5-Riskregister!$K$5)*SQRT((1-U340)/2)))</f>
        <v>413117.65045286005</v>
      </c>
      <c r="W340" s="28">
        <f t="shared" ca="1" si="198"/>
        <v>0.95124776089719376</v>
      </c>
      <c r="X340" s="28">
        <f t="shared" ca="1" si="198"/>
        <v>0.31221449715844196</v>
      </c>
      <c r="Y340" s="28">
        <f ca="1">IF(Riskregister!$E$6="",0,COUNTIF(BG$4:BG$53,"&lt;"&amp;W340)*IF(X340&lt;0.5,Riskregister!$K$6+(Riskregister!$L$6-Riskregister!$K$6)*SQRT(X340/2),Riskregister!$L$6-(Riskregister!$L$6-Riskregister!$K$6)*SQRT((1-X340)/2)))</f>
        <v>1822374.7542707245</v>
      </c>
      <c r="Z340" s="28">
        <f t="shared" ca="1" si="199"/>
        <v>0.32182148796582721</v>
      </c>
      <c r="AA340" s="28">
        <f t="shared" ca="1" si="199"/>
        <v>0.54220001824027708</v>
      </c>
      <c r="AB340" s="28">
        <f ca="1">IF(Riskregister!$E$7="",0,COUNTIF(BH$4:BH$53,"&lt;"&amp;Z340)*IF(AA340&lt;0.5,Riskregister!$K$7+(Riskregister!$L$7-Riskregister!$K$7)*SQRT(AA340/2),Riskregister!$L$7-(Riskregister!$L$7-Riskregister!$K$7)*SQRT((1-AA340)/2)))</f>
        <v>0</v>
      </c>
      <c r="AC340" s="28">
        <f t="shared" ca="1" si="200"/>
        <v>0.21112946380401953</v>
      </c>
      <c r="AD340" s="28">
        <f t="shared" ca="1" si="200"/>
        <v>0.98434944694963822</v>
      </c>
      <c r="AE340" s="28">
        <f ca="1">IF(Riskregister!$E$8="",0,COUNTIF(BI$4:BI$53,"&lt;"&amp;AC340)*IF(AD340&lt;0.5,Riskregister!$K$8+(Riskregister!$L$8-Riskregister!$K$8)*SQRT(AD340/2),Riskregister!$L$8-(Riskregister!$L$8-Riskregister!$K$8)*SQRT((1-AD340)/2)))</f>
        <v>0</v>
      </c>
      <c r="AF340" s="28">
        <f t="shared" ca="1" si="201"/>
        <v>0.24772417452509787</v>
      </c>
      <c r="AG340" s="28">
        <f t="shared" ca="1" si="201"/>
        <v>0.60847327742264801</v>
      </c>
      <c r="AH340" s="28">
        <f>IF(Riskregister!$E$9="",0,COUNTIF(BJ$4:BJ$53,"&lt;"&amp;AF340)*IF(AG340&lt;0.5,Riskregister!$K$9+(Riskregister!$L$9-Riskregister!$K$9)*SQRT(AG340/2),Riskregister!$L$9-(Riskregister!$L$9-Riskregister!$K$9)*SQRT((1-AG340)/2)))</f>
        <v>0</v>
      </c>
      <c r="AI340" s="28">
        <f t="shared" ca="1" si="202"/>
        <v>0.92092616364168089</v>
      </c>
      <c r="AJ340" s="28">
        <f t="shared" ca="1" si="202"/>
        <v>0.83728722434957015</v>
      </c>
      <c r="AK340" s="28">
        <f>IF(Riskregister!$E$10="",0,COUNTIF(BK$4:BK$53,"&lt;"&amp;AI340)*IF(AJ340&lt;0.5,Riskregister!$K$10+(Riskregister!$L$10-Riskregister!$K$10)*SQRT(AJ340/2),Riskregister!$L$10-(Riskregister!$L$10-Riskregister!$K$10)*SQRT((1-AJ340)/2)))</f>
        <v>0</v>
      </c>
      <c r="AL340" s="28">
        <f t="shared" ca="1" si="203"/>
        <v>0.38035479816785911</v>
      </c>
      <c r="AM340" s="28">
        <f t="shared" ca="1" si="203"/>
        <v>0.96440495576645147</v>
      </c>
      <c r="AN340" s="28">
        <f>IF(Riskregister!$E$11="",0,COUNTIF(BL$4:BL$53,"&lt;"&amp;AL340)*IF(AM340&lt;0.5,Riskregister!$K$11+(Riskregister!$L$11-Riskregister!$K$11)*SQRT(AM340/2),Riskregister!$L$11-(Riskregister!$L$11-Riskregister!$K$11)*SQRT((1-AM340)/2)))</f>
        <v>0</v>
      </c>
      <c r="AO340" s="28">
        <f t="shared" ca="1" si="204"/>
        <v>0.27103085612683075</v>
      </c>
      <c r="AP340" s="28">
        <f t="shared" ca="1" si="204"/>
        <v>0.73820392607370822</v>
      </c>
      <c r="AQ340" s="28">
        <f>IF(Riskregister!$E$12="",0,COUNTIF(BM$4:BM$53,"&lt;"&amp;AO340)*IF(AP340&lt;0.5,Riskregister!$K$12+(Riskregister!$L$12-Riskregister!$K$12)*SQRT(AP340/2),Riskregister!$L$12-(Riskregister!$L$12-Riskregister!$K$12)*SQRT((1-AP340)/2)))</f>
        <v>0</v>
      </c>
      <c r="AR340" s="28">
        <f t="shared" ca="1" si="205"/>
        <v>0.49282768245934916</v>
      </c>
      <c r="AS340" s="28">
        <f t="shared" ca="1" si="205"/>
        <v>7.4651683980637706E-3</v>
      </c>
      <c r="AT340" s="28">
        <f>IF(Riskregister!$E$13="",0,COUNTIF(BN$4:BN$53,"&lt;"&amp;AR340)*IF(AS340&lt;0.5,Riskregister!$K$13+(Riskregister!$L$13-Riskregister!$K$13)*SQRT(AS340/2),Riskregister!$L$13-(Riskregister!$L$13-Riskregister!$K$13)*SQRT((1-AS340)/2)))</f>
        <v>0</v>
      </c>
      <c r="AU340" s="28">
        <f t="shared" ca="1" si="206"/>
        <v>0.86589043339881344</v>
      </c>
      <c r="AV340" s="28">
        <f t="shared" ca="1" si="206"/>
        <v>0.84798231276910385</v>
      </c>
      <c r="AW340" s="28">
        <f>IF(Riskregister!$E$14="",0,COUNTIF(BO$4:BO$53,"&lt;"&amp;AU340)*IF(AV340&lt;0.5,Riskregister!$K$14+(Riskregister!$L$14-Riskregister!$K$14)*SQRT(AV340/2),Riskregister!$L$14-(Riskregister!$L$14-Riskregister!$K$14)*SQRT((1-AV340)/2)))</f>
        <v>0</v>
      </c>
      <c r="AX340" s="28">
        <f t="shared" ca="1" si="207"/>
        <v>0.92429275249346576</v>
      </c>
      <c r="AY340" s="28">
        <f t="shared" ca="1" si="207"/>
        <v>0.60970833444624328</v>
      </c>
      <c r="AZ340" s="28">
        <f>IF(Riskregister!$E$15="",0,COUNTIF(BP$4:BP$53,"&lt;"&amp;AX340)*IF(AY340&lt;0.5,Riskregister!$K$15+(Riskregister!$L$15-Riskregister!$K$15)*SQRT(AY340/2),Riskregister!$L$15-(Riskregister!$L$15-Riskregister!$K$15)*SQRT((1-AY340)/2)))</f>
        <v>0</v>
      </c>
      <c r="BA340" s="28">
        <f t="shared" ca="1" si="208"/>
        <v>0.10227865021440241</v>
      </c>
      <c r="BB340" s="28">
        <f t="shared" ca="1" si="208"/>
        <v>0.53880929217053763</v>
      </c>
      <c r="BC340" s="28">
        <f>IF(Riskregister!$E$16="",0,COUNTIF(BQ$4:BQ$53,"&lt;"&amp;BA340)*IF(BB340&lt;0.5,Riskregister!$K$16+(Riskregister!$L$16-Riskregister!$K$16)*SQRT(BB340/2),Riskregister!$L$16-(Riskregister!$L$16-Riskregister!$K$16)*SQRT((1-BB340)/2)))</f>
        <v>0</v>
      </c>
      <c r="BD340" s="28">
        <f t="shared" ca="1" si="209"/>
        <v>2235492.4047235847</v>
      </c>
    </row>
    <row r="341" spans="20:56" x14ac:dyDescent="0.35">
      <c r="T341" s="28">
        <f t="shared" ca="1" si="197"/>
        <v>0.71969789166677067</v>
      </c>
      <c r="U341" s="28">
        <f t="shared" ca="1" si="197"/>
        <v>0.17168356722226463</v>
      </c>
      <c r="V341" s="28">
        <f ca="1">IF(Riskregister!$E$5="",0,COUNTIF(BF$4:BF$53,"&lt;"&amp;T341)*IF(U341&lt;0.5,Riskregister!$K$5+(Riskregister!$L$5-Riskregister!$K$5)*SQRT(U341/2),Riskregister!$L$5-(Riskregister!$L$5-Riskregister!$K$5)*SQRT((1-U341)/2)))</f>
        <v>281844.45828799286</v>
      </c>
      <c r="W341" s="28">
        <f t="shared" ca="1" si="198"/>
        <v>0.34012896324825048</v>
      </c>
      <c r="X341" s="28">
        <f t="shared" ca="1" si="198"/>
        <v>3.1167278089956896E-2</v>
      </c>
      <c r="Y341" s="28">
        <f ca="1">IF(Riskregister!$E$6="",0,COUNTIF(BG$4:BG$53,"&lt;"&amp;W341)*IF(X341&lt;0.5,Riskregister!$K$6+(Riskregister!$L$6-Riskregister!$K$6)*SQRT(X341/2),Riskregister!$L$6-(Riskregister!$L$6-Riskregister!$K$6)*SQRT((1-X341)/2)))</f>
        <v>0</v>
      </c>
      <c r="Z341" s="28">
        <f t="shared" ca="1" si="199"/>
        <v>0.43408432179070855</v>
      </c>
      <c r="AA341" s="28">
        <f t="shared" ca="1" si="199"/>
        <v>0.55143283265645238</v>
      </c>
      <c r="AB341" s="28">
        <f ca="1">IF(Riskregister!$E$7="",0,COUNTIF(BH$4:BH$53,"&lt;"&amp;Z341)*IF(AA341&lt;0.5,Riskregister!$K$7+(Riskregister!$L$7-Riskregister!$K$7)*SQRT(AA341/2),Riskregister!$L$7-(Riskregister!$L$7-Riskregister!$K$7)*SQRT((1-AA341)/2)))</f>
        <v>0</v>
      </c>
      <c r="AC341" s="28">
        <f t="shared" ca="1" si="200"/>
        <v>0.28256720908973099</v>
      </c>
      <c r="AD341" s="28">
        <f t="shared" ca="1" si="200"/>
        <v>0.23207561414069344</v>
      </c>
      <c r="AE341" s="28">
        <f ca="1">IF(Riskregister!$E$8="",0,COUNTIF(BI$4:BI$53,"&lt;"&amp;AC341)*IF(AD341&lt;0.5,Riskregister!$K$8+(Riskregister!$L$8-Riskregister!$K$8)*SQRT(AD341/2),Riskregister!$L$8-(Riskregister!$L$8-Riskregister!$K$8)*SQRT((1-AD341)/2)))</f>
        <v>0</v>
      </c>
      <c r="AF341" s="28">
        <f t="shared" ca="1" si="201"/>
        <v>0.61871420829623158</v>
      </c>
      <c r="AG341" s="28">
        <f t="shared" ca="1" si="201"/>
        <v>8.9352062384074338E-2</v>
      </c>
      <c r="AH341" s="28">
        <f>IF(Riskregister!$E$9="",0,COUNTIF(BJ$4:BJ$53,"&lt;"&amp;AF341)*IF(AG341&lt;0.5,Riskregister!$K$9+(Riskregister!$L$9-Riskregister!$K$9)*SQRT(AG341/2),Riskregister!$L$9-(Riskregister!$L$9-Riskregister!$K$9)*SQRT((1-AG341)/2)))</f>
        <v>0</v>
      </c>
      <c r="AI341" s="28">
        <f t="shared" ca="1" si="202"/>
        <v>0.43388050280326973</v>
      </c>
      <c r="AJ341" s="28">
        <f t="shared" ca="1" si="202"/>
        <v>0.47625069930032415</v>
      </c>
      <c r="AK341" s="28">
        <f>IF(Riskregister!$E$10="",0,COUNTIF(BK$4:BK$53,"&lt;"&amp;AI341)*IF(AJ341&lt;0.5,Riskregister!$K$10+(Riskregister!$L$10-Riskregister!$K$10)*SQRT(AJ341/2),Riskregister!$L$10-(Riskregister!$L$10-Riskregister!$K$10)*SQRT((1-AJ341)/2)))</f>
        <v>0</v>
      </c>
      <c r="AL341" s="28">
        <f t="shared" ca="1" si="203"/>
        <v>9.7362935598238498E-2</v>
      </c>
      <c r="AM341" s="28">
        <f t="shared" ca="1" si="203"/>
        <v>0.99467248177843837</v>
      </c>
      <c r="AN341" s="28">
        <f>IF(Riskregister!$E$11="",0,COUNTIF(BL$4:BL$53,"&lt;"&amp;AL341)*IF(AM341&lt;0.5,Riskregister!$K$11+(Riskregister!$L$11-Riskregister!$K$11)*SQRT(AM341/2),Riskregister!$L$11-(Riskregister!$L$11-Riskregister!$K$11)*SQRT((1-AM341)/2)))</f>
        <v>0</v>
      </c>
      <c r="AO341" s="28">
        <f t="shared" ca="1" si="204"/>
        <v>0.57984470390480702</v>
      </c>
      <c r="AP341" s="28">
        <f t="shared" ca="1" si="204"/>
        <v>0.98537165226620727</v>
      </c>
      <c r="AQ341" s="28">
        <f>IF(Riskregister!$E$12="",0,COUNTIF(BM$4:BM$53,"&lt;"&amp;AO341)*IF(AP341&lt;0.5,Riskregister!$K$12+(Riskregister!$L$12-Riskregister!$K$12)*SQRT(AP341/2),Riskregister!$L$12-(Riskregister!$L$12-Riskregister!$K$12)*SQRT((1-AP341)/2)))</f>
        <v>0</v>
      </c>
      <c r="AR341" s="28">
        <f t="shared" ca="1" si="205"/>
        <v>0.75658357938406107</v>
      </c>
      <c r="AS341" s="28">
        <f t="shared" ca="1" si="205"/>
        <v>0.2965357976939943</v>
      </c>
      <c r="AT341" s="28">
        <f>IF(Riskregister!$E$13="",0,COUNTIF(BN$4:BN$53,"&lt;"&amp;AR341)*IF(AS341&lt;0.5,Riskregister!$K$13+(Riskregister!$L$13-Riskregister!$K$13)*SQRT(AS341/2),Riskregister!$L$13-(Riskregister!$L$13-Riskregister!$K$13)*SQRT((1-AS341)/2)))</f>
        <v>0</v>
      </c>
      <c r="AU341" s="28">
        <f t="shared" ca="1" si="206"/>
        <v>0.35817671157067099</v>
      </c>
      <c r="AV341" s="28">
        <f t="shared" ca="1" si="206"/>
        <v>0.51703546298422243</v>
      </c>
      <c r="AW341" s="28">
        <f>IF(Riskregister!$E$14="",0,COUNTIF(BO$4:BO$53,"&lt;"&amp;AU341)*IF(AV341&lt;0.5,Riskregister!$K$14+(Riskregister!$L$14-Riskregister!$K$14)*SQRT(AV341/2),Riskregister!$L$14-(Riskregister!$L$14-Riskregister!$K$14)*SQRT((1-AV341)/2)))</f>
        <v>0</v>
      </c>
      <c r="AX341" s="28">
        <f t="shared" ca="1" si="207"/>
        <v>0.99448740996054974</v>
      </c>
      <c r="AY341" s="28">
        <f t="shared" ca="1" si="207"/>
        <v>4.5731951146398941E-2</v>
      </c>
      <c r="AZ341" s="28">
        <f>IF(Riskregister!$E$15="",0,COUNTIF(BP$4:BP$53,"&lt;"&amp;AX341)*IF(AY341&lt;0.5,Riskregister!$K$15+(Riskregister!$L$15-Riskregister!$K$15)*SQRT(AY341/2),Riskregister!$L$15-(Riskregister!$L$15-Riskregister!$K$15)*SQRT((1-AY341)/2)))</f>
        <v>0</v>
      </c>
      <c r="BA341" s="28">
        <f t="shared" ca="1" si="208"/>
        <v>0.77377651764276678</v>
      </c>
      <c r="BB341" s="28">
        <f t="shared" ca="1" si="208"/>
        <v>0.4965727085352486</v>
      </c>
      <c r="BC341" s="28">
        <f>IF(Riskregister!$E$16="",0,COUNTIF(BQ$4:BQ$53,"&lt;"&amp;BA341)*IF(BB341&lt;0.5,Riskregister!$K$16+(Riskregister!$L$16-Riskregister!$K$16)*SQRT(BB341/2),Riskregister!$L$16-(Riskregister!$L$16-Riskregister!$K$16)*SQRT((1-BB341)/2)))</f>
        <v>0</v>
      </c>
      <c r="BD341" s="28">
        <f t="shared" ca="1" si="209"/>
        <v>281844.45828799286</v>
      </c>
    </row>
    <row r="342" spans="20:56" x14ac:dyDescent="0.35">
      <c r="T342" s="28">
        <f t="shared" ca="1" si="197"/>
        <v>0.11760305576106334</v>
      </c>
      <c r="U342" s="28">
        <f t="shared" ca="1" si="197"/>
        <v>0.37590706456987333</v>
      </c>
      <c r="V342" s="28">
        <f ca="1">IF(Riskregister!$E$5="",0,COUNTIF(BF$4:BF$53,"&lt;"&amp;T342)*IF(U342&lt;0.5,Riskregister!$K$5+(Riskregister!$L$5-Riskregister!$K$5)*SQRT(U342/2),Riskregister!$L$5-(Riskregister!$L$5-Riskregister!$K$5)*SQRT((1-U342)/2)))</f>
        <v>0</v>
      </c>
      <c r="W342" s="28">
        <f t="shared" ca="1" si="198"/>
        <v>0.87981126473218196</v>
      </c>
      <c r="X342" s="28">
        <f t="shared" ca="1" si="198"/>
        <v>0.25543257040486378</v>
      </c>
      <c r="Y342" s="28">
        <f ca="1">IF(Riskregister!$E$6="",0,COUNTIF(BG$4:BG$53,"&lt;"&amp;W342)*IF(X342&lt;0.5,Riskregister!$K$6+(Riskregister!$L$6-Riskregister!$K$6)*SQRT(X342/2),Riskregister!$L$6-(Riskregister!$L$6-Riskregister!$K$6)*SQRT((1-X342)/2)))</f>
        <v>843273.47532435949</v>
      </c>
      <c r="Z342" s="28">
        <f t="shared" ca="1" si="199"/>
        <v>0.90694966729139059</v>
      </c>
      <c r="AA342" s="28">
        <f t="shared" ca="1" si="199"/>
        <v>0.4281946063850498</v>
      </c>
      <c r="AB342" s="28">
        <f ca="1">IF(Riskregister!$E$7="",0,COUNTIF(BH$4:BH$53,"&lt;"&amp;Z342)*IF(AA342&lt;0.5,Riskregister!$K$7+(Riskregister!$L$7-Riskregister!$K$7)*SQRT(AA342/2),Riskregister!$L$7-(Riskregister!$L$7-Riskregister!$K$7)*SQRT((1-AA342)/2)))</f>
        <v>211947.27426259543</v>
      </c>
      <c r="AC342" s="28">
        <f t="shared" ca="1" si="200"/>
        <v>0.17632824863563556</v>
      </c>
      <c r="AD342" s="28">
        <f t="shared" ca="1" si="200"/>
        <v>0.39735599091006368</v>
      </c>
      <c r="AE342" s="28">
        <f ca="1">IF(Riskregister!$E$8="",0,COUNTIF(BI$4:BI$53,"&lt;"&amp;AC342)*IF(AD342&lt;0.5,Riskregister!$K$8+(Riskregister!$L$8-Riskregister!$K$8)*SQRT(AD342/2),Riskregister!$L$8-(Riskregister!$L$8-Riskregister!$K$8)*SQRT((1-AD342)/2)))</f>
        <v>0</v>
      </c>
      <c r="AF342" s="28">
        <f t="shared" ca="1" si="201"/>
        <v>0.47248041436142674</v>
      </c>
      <c r="AG342" s="28">
        <f t="shared" ca="1" si="201"/>
        <v>0.82333233965977981</v>
      </c>
      <c r="AH342" s="28">
        <f>IF(Riskregister!$E$9="",0,COUNTIF(BJ$4:BJ$53,"&lt;"&amp;AF342)*IF(AG342&lt;0.5,Riskregister!$K$9+(Riskregister!$L$9-Riskregister!$K$9)*SQRT(AG342/2),Riskregister!$L$9-(Riskregister!$L$9-Riskregister!$K$9)*SQRT((1-AG342)/2)))</f>
        <v>0</v>
      </c>
      <c r="AI342" s="28">
        <f t="shared" ca="1" si="202"/>
        <v>0.74866367318482585</v>
      </c>
      <c r="AJ342" s="28">
        <f t="shared" ca="1" si="202"/>
        <v>0.81517987531707725</v>
      </c>
      <c r="AK342" s="28">
        <f>IF(Riskregister!$E$10="",0,COUNTIF(BK$4:BK$53,"&lt;"&amp;AI342)*IF(AJ342&lt;0.5,Riskregister!$K$10+(Riskregister!$L$10-Riskregister!$K$10)*SQRT(AJ342/2),Riskregister!$L$10-(Riskregister!$L$10-Riskregister!$K$10)*SQRT((1-AJ342)/2)))</f>
        <v>0</v>
      </c>
      <c r="AL342" s="28">
        <f t="shared" ca="1" si="203"/>
        <v>0.24517322741951841</v>
      </c>
      <c r="AM342" s="28">
        <f t="shared" ca="1" si="203"/>
        <v>0.73535863858846329</v>
      </c>
      <c r="AN342" s="28">
        <f>IF(Riskregister!$E$11="",0,COUNTIF(BL$4:BL$53,"&lt;"&amp;AL342)*IF(AM342&lt;0.5,Riskregister!$K$11+(Riskregister!$L$11-Riskregister!$K$11)*SQRT(AM342/2),Riskregister!$L$11-(Riskregister!$L$11-Riskregister!$K$11)*SQRT((1-AM342)/2)))</f>
        <v>0</v>
      </c>
      <c r="AO342" s="28">
        <f t="shared" ca="1" si="204"/>
        <v>0.53940661960583125</v>
      </c>
      <c r="AP342" s="28">
        <f t="shared" ca="1" si="204"/>
        <v>0.40719529772941199</v>
      </c>
      <c r="AQ342" s="28">
        <f>IF(Riskregister!$E$12="",0,COUNTIF(BM$4:BM$53,"&lt;"&amp;AO342)*IF(AP342&lt;0.5,Riskregister!$K$12+(Riskregister!$L$12-Riskregister!$K$12)*SQRT(AP342/2),Riskregister!$L$12-(Riskregister!$L$12-Riskregister!$K$12)*SQRT((1-AP342)/2)))</f>
        <v>0</v>
      </c>
      <c r="AR342" s="28">
        <f t="shared" ca="1" si="205"/>
        <v>0.57682656521497355</v>
      </c>
      <c r="AS342" s="28">
        <f t="shared" ca="1" si="205"/>
        <v>0.89912638323598015</v>
      </c>
      <c r="AT342" s="28">
        <f>IF(Riskregister!$E$13="",0,COUNTIF(BN$4:BN$53,"&lt;"&amp;AR342)*IF(AS342&lt;0.5,Riskregister!$K$13+(Riskregister!$L$13-Riskregister!$K$13)*SQRT(AS342/2),Riskregister!$L$13-(Riskregister!$L$13-Riskregister!$K$13)*SQRT((1-AS342)/2)))</f>
        <v>0</v>
      </c>
      <c r="AU342" s="28">
        <f t="shared" ca="1" si="206"/>
        <v>0.7853096092348556</v>
      </c>
      <c r="AV342" s="28">
        <f t="shared" ca="1" si="206"/>
        <v>0.40136772486957129</v>
      </c>
      <c r="AW342" s="28">
        <f>IF(Riskregister!$E$14="",0,COUNTIF(BO$4:BO$53,"&lt;"&amp;AU342)*IF(AV342&lt;0.5,Riskregister!$K$14+(Riskregister!$L$14-Riskregister!$K$14)*SQRT(AV342/2),Riskregister!$L$14-(Riskregister!$L$14-Riskregister!$K$14)*SQRT((1-AV342)/2)))</f>
        <v>0</v>
      </c>
      <c r="AX342" s="28">
        <f t="shared" ca="1" si="207"/>
        <v>0.95473073296365996</v>
      </c>
      <c r="AY342" s="28">
        <f t="shared" ca="1" si="207"/>
        <v>0.26098051731971916</v>
      </c>
      <c r="AZ342" s="28">
        <f>IF(Riskregister!$E$15="",0,COUNTIF(BP$4:BP$53,"&lt;"&amp;AX342)*IF(AY342&lt;0.5,Riskregister!$K$15+(Riskregister!$L$15-Riskregister!$K$15)*SQRT(AY342/2),Riskregister!$L$15-(Riskregister!$L$15-Riskregister!$K$15)*SQRT((1-AY342)/2)))</f>
        <v>0</v>
      </c>
      <c r="BA342" s="28">
        <f t="shared" ca="1" si="208"/>
        <v>0.19555108566058954</v>
      </c>
      <c r="BB342" s="28">
        <f t="shared" ca="1" si="208"/>
        <v>0.49002984480908685</v>
      </c>
      <c r="BC342" s="28">
        <f>IF(Riskregister!$E$16="",0,COUNTIF(BQ$4:BQ$53,"&lt;"&amp;BA342)*IF(BB342&lt;0.5,Riskregister!$K$16+(Riskregister!$L$16-Riskregister!$K$16)*SQRT(BB342/2),Riskregister!$L$16-(Riskregister!$L$16-Riskregister!$K$16)*SQRT((1-BB342)/2)))</f>
        <v>0</v>
      </c>
      <c r="BD342" s="28">
        <f t="shared" ca="1" si="209"/>
        <v>1055220.7495869549</v>
      </c>
    </row>
    <row r="343" spans="20:56" x14ac:dyDescent="0.35">
      <c r="T343" s="28">
        <f t="shared" ca="1" si="197"/>
        <v>0.5154941083334329</v>
      </c>
      <c r="U343" s="28">
        <f t="shared" ca="1" si="197"/>
        <v>0.32320457906313727</v>
      </c>
      <c r="V343" s="28">
        <f ca="1">IF(Riskregister!$E$5="",0,COUNTIF(BF$4:BF$53,"&lt;"&amp;T343)*IF(U343&lt;0.5,Riskregister!$K$5+(Riskregister!$L$5-Riskregister!$K$5)*SQRT(U343/2),Riskregister!$L$5-(Riskregister!$L$5-Riskregister!$K$5)*SQRT((1-U343)/2)))</f>
        <v>0</v>
      </c>
      <c r="W343" s="28">
        <f t="shared" ca="1" si="198"/>
        <v>0.4184863299497672</v>
      </c>
      <c r="X343" s="28">
        <f t="shared" ca="1" si="198"/>
        <v>0.2332827986949777</v>
      </c>
      <c r="Y343" s="28">
        <f ca="1">IF(Riskregister!$E$6="",0,COUNTIF(BG$4:BG$53,"&lt;"&amp;W343)*IF(X343&lt;0.5,Riskregister!$K$6+(Riskregister!$L$6-Riskregister!$K$6)*SQRT(X343/2),Riskregister!$L$6-(Riskregister!$L$6-Riskregister!$K$6)*SQRT((1-X343)/2)))</f>
        <v>0</v>
      </c>
      <c r="Z343" s="28">
        <f t="shared" ca="1" si="199"/>
        <v>0.8154030541281726</v>
      </c>
      <c r="AA343" s="28">
        <f t="shared" ca="1" si="199"/>
        <v>0.87641498584927036</v>
      </c>
      <c r="AB343" s="28">
        <f ca="1">IF(Riskregister!$E$7="",0,COUNTIF(BH$4:BH$53,"&lt;"&amp;Z343)*IF(AA343&lt;0.5,Riskregister!$K$7+(Riskregister!$L$7-Riskregister!$K$7)*SQRT(AA343/2),Riskregister!$L$7-(Riskregister!$L$7-Riskregister!$K$7)*SQRT((1-AA343)/2)))</f>
        <v>312996.65456586058</v>
      </c>
      <c r="AC343" s="28">
        <f t="shared" ca="1" si="200"/>
        <v>0.63139496954298846</v>
      </c>
      <c r="AD343" s="28">
        <f t="shared" ca="1" si="200"/>
        <v>0.49423382504345748</v>
      </c>
      <c r="AE343" s="28">
        <f ca="1">IF(Riskregister!$E$8="",0,COUNTIF(BI$4:BI$53,"&lt;"&amp;AC343)*IF(AD343&lt;0.5,Riskregister!$K$8+(Riskregister!$L$8-Riskregister!$K$8)*SQRT(AD343/2),Riskregister!$L$8-(Riskregister!$L$8-Riskregister!$K$8)*SQRT((1-AD343)/2)))</f>
        <v>0</v>
      </c>
      <c r="AF343" s="28">
        <f t="shared" ca="1" si="201"/>
        <v>0.12148088645597477</v>
      </c>
      <c r="AG343" s="28">
        <f t="shared" ca="1" si="201"/>
        <v>3.8656216348715966E-2</v>
      </c>
      <c r="AH343" s="28">
        <f>IF(Riskregister!$E$9="",0,COUNTIF(BJ$4:BJ$53,"&lt;"&amp;AF343)*IF(AG343&lt;0.5,Riskregister!$K$9+(Riskregister!$L$9-Riskregister!$K$9)*SQRT(AG343/2),Riskregister!$L$9-(Riskregister!$L$9-Riskregister!$K$9)*SQRT((1-AG343)/2)))</f>
        <v>0</v>
      </c>
      <c r="AI343" s="28">
        <f t="shared" ca="1" si="202"/>
        <v>0.52087128682429651</v>
      </c>
      <c r="AJ343" s="28">
        <f t="shared" ca="1" si="202"/>
        <v>0.75324550099192777</v>
      </c>
      <c r="AK343" s="28">
        <f>IF(Riskregister!$E$10="",0,COUNTIF(BK$4:BK$53,"&lt;"&amp;AI343)*IF(AJ343&lt;0.5,Riskregister!$K$10+(Riskregister!$L$10-Riskregister!$K$10)*SQRT(AJ343/2),Riskregister!$L$10-(Riskregister!$L$10-Riskregister!$K$10)*SQRT((1-AJ343)/2)))</f>
        <v>0</v>
      </c>
      <c r="AL343" s="28">
        <f t="shared" ca="1" si="203"/>
        <v>0.25318150862265199</v>
      </c>
      <c r="AM343" s="28">
        <f t="shared" ca="1" si="203"/>
        <v>0.21465522311152185</v>
      </c>
      <c r="AN343" s="28">
        <f>IF(Riskregister!$E$11="",0,COUNTIF(BL$4:BL$53,"&lt;"&amp;AL343)*IF(AM343&lt;0.5,Riskregister!$K$11+(Riskregister!$L$11-Riskregister!$K$11)*SQRT(AM343/2),Riskregister!$L$11-(Riskregister!$L$11-Riskregister!$K$11)*SQRT((1-AM343)/2)))</f>
        <v>0</v>
      </c>
      <c r="AO343" s="28">
        <f t="shared" ca="1" si="204"/>
        <v>0.73949183276671926</v>
      </c>
      <c r="AP343" s="28">
        <f t="shared" ca="1" si="204"/>
        <v>0.60904552755703334</v>
      </c>
      <c r="AQ343" s="28">
        <f>IF(Riskregister!$E$12="",0,COUNTIF(BM$4:BM$53,"&lt;"&amp;AO343)*IF(AP343&lt;0.5,Riskregister!$K$12+(Riskregister!$L$12-Riskregister!$K$12)*SQRT(AP343/2),Riskregister!$L$12-(Riskregister!$L$12-Riskregister!$K$12)*SQRT((1-AP343)/2)))</f>
        <v>0</v>
      </c>
      <c r="AR343" s="28">
        <f t="shared" ca="1" si="205"/>
        <v>0.53041861495584142</v>
      </c>
      <c r="AS343" s="28">
        <f t="shared" ca="1" si="205"/>
        <v>0.59202372286894323</v>
      </c>
      <c r="AT343" s="28">
        <f>IF(Riskregister!$E$13="",0,COUNTIF(BN$4:BN$53,"&lt;"&amp;AR343)*IF(AS343&lt;0.5,Riskregister!$K$13+(Riskregister!$L$13-Riskregister!$K$13)*SQRT(AS343/2),Riskregister!$L$13-(Riskregister!$L$13-Riskregister!$K$13)*SQRT((1-AS343)/2)))</f>
        <v>0</v>
      </c>
      <c r="AU343" s="28">
        <f t="shared" ca="1" si="206"/>
        <v>0.54772637127879076</v>
      </c>
      <c r="AV343" s="28">
        <f t="shared" ca="1" si="206"/>
        <v>0.2941475915495303</v>
      </c>
      <c r="AW343" s="28">
        <f>IF(Riskregister!$E$14="",0,COUNTIF(BO$4:BO$53,"&lt;"&amp;AU343)*IF(AV343&lt;0.5,Riskregister!$K$14+(Riskregister!$L$14-Riskregister!$K$14)*SQRT(AV343/2),Riskregister!$L$14-(Riskregister!$L$14-Riskregister!$K$14)*SQRT((1-AV343)/2)))</f>
        <v>0</v>
      </c>
      <c r="AX343" s="28">
        <f t="shared" ca="1" si="207"/>
        <v>0.16421042126138585</v>
      </c>
      <c r="AY343" s="28">
        <f t="shared" ca="1" si="207"/>
        <v>0.14870988050407019</v>
      </c>
      <c r="AZ343" s="28">
        <f>IF(Riskregister!$E$15="",0,COUNTIF(BP$4:BP$53,"&lt;"&amp;AX343)*IF(AY343&lt;0.5,Riskregister!$K$15+(Riskregister!$L$15-Riskregister!$K$15)*SQRT(AY343/2),Riskregister!$L$15-(Riskregister!$L$15-Riskregister!$K$15)*SQRT((1-AY343)/2)))</f>
        <v>0</v>
      </c>
      <c r="BA343" s="28">
        <f t="shared" ca="1" si="208"/>
        <v>0.65569745900336318</v>
      </c>
      <c r="BB343" s="28">
        <f t="shared" ca="1" si="208"/>
        <v>0.86230620143460124</v>
      </c>
      <c r="BC343" s="28">
        <f>IF(Riskregister!$E$16="",0,COUNTIF(BQ$4:BQ$53,"&lt;"&amp;BA343)*IF(BB343&lt;0.5,Riskregister!$K$16+(Riskregister!$L$16-Riskregister!$K$16)*SQRT(BB343/2),Riskregister!$L$16-(Riskregister!$L$16-Riskregister!$K$16)*SQRT((1-BB343)/2)))</f>
        <v>0</v>
      </c>
      <c r="BD343" s="28">
        <f t="shared" ca="1" si="209"/>
        <v>312996.65456586058</v>
      </c>
    </row>
    <row r="344" spans="20:56" x14ac:dyDescent="0.35">
      <c r="T344" s="28">
        <f t="shared" ref="T344:U363" ca="1" si="210">RAND()</f>
        <v>0.36655491775623317</v>
      </c>
      <c r="U344" s="28">
        <f t="shared" ca="1" si="210"/>
        <v>0.20983495466528213</v>
      </c>
      <c r="V344" s="28">
        <f ca="1">IF(Riskregister!$E$5="",0,COUNTIF(BF$4:BF$53,"&lt;"&amp;T344)*IF(U344&lt;0.5,Riskregister!$K$5+(Riskregister!$L$5-Riskregister!$K$5)*SQRT(U344/2),Riskregister!$L$5-(Riskregister!$L$5-Riskregister!$K$5)*SQRT((1-U344)/2)))</f>
        <v>0</v>
      </c>
      <c r="W344" s="28">
        <f t="shared" ref="W344:X363" ca="1" si="211">RAND()</f>
        <v>0.79412678344595544</v>
      </c>
      <c r="X344" s="28">
        <f t="shared" ca="1" si="211"/>
        <v>0.14723576286201678</v>
      </c>
      <c r="Y344" s="28">
        <f ca="1">IF(Riskregister!$E$6="",0,COUNTIF(BG$4:BG$53,"&lt;"&amp;W344)*IF(X344&lt;0.5,Riskregister!$K$6+(Riskregister!$L$6-Riskregister!$K$6)*SQRT(X344/2),Riskregister!$L$6-(Riskregister!$L$6-Riskregister!$K$6)*SQRT((1-X344)/2)))</f>
        <v>688387.07582865783</v>
      </c>
      <c r="Z344" s="28">
        <f t="shared" ref="Z344:AA363" ca="1" si="212">RAND()</f>
        <v>0.43770382813678932</v>
      </c>
      <c r="AA344" s="28">
        <f t="shared" ca="1" si="212"/>
        <v>0.41941906390036987</v>
      </c>
      <c r="AB344" s="28">
        <f ca="1">IF(Riskregister!$E$7="",0,COUNTIF(BH$4:BH$53,"&lt;"&amp;Z344)*IF(AA344&lt;0.5,Riskregister!$K$7+(Riskregister!$L$7-Riskregister!$K$7)*SQRT(AA344/2),Riskregister!$L$7-(Riskregister!$L$7-Riskregister!$K$7)*SQRT((1-AA344)/2)))</f>
        <v>0</v>
      </c>
      <c r="AC344" s="28">
        <f t="shared" ref="AC344:AD363" ca="1" si="213">RAND()</f>
        <v>0.2432117485690023</v>
      </c>
      <c r="AD344" s="28">
        <f t="shared" ca="1" si="213"/>
        <v>0.73367908772598689</v>
      </c>
      <c r="AE344" s="28">
        <f ca="1">IF(Riskregister!$E$8="",0,COUNTIF(BI$4:BI$53,"&lt;"&amp;AC344)*IF(AD344&lt;0.5,Riskregister!$K$8+(Riskregister!$L$8-Riskregister!$K$8)*SQRT(AD344/2),Riskregister!$L$8-(Riskregister!$L$8-Riskregister!$K$8)*SQRT((1-AD344)/2)))</f>
        <v>0</v>
      </c>
      <c r="AF344" s="28">
        <f t="shared" ref="AF344:AG363" ca="1" si="214">RAND()</f>
        <v>0.51514452758586249</v>
      </c>
      <c r="AG344" s="28">
        <f t="shared" ca="1" si="214"/>
        <v>0.74042984582154725</v>
      </c>
      <c r="AH344" s="28">
        <f>IF(Riskregister!$E$9="",0,COUNTIF(BJ$4:BJ$53,"&lt;"&amp;AF344)*IF(AG344&lt;0.5,Riskregister!$K$9+(Riskregister!$L$9-Riskregister!$K$9)*SQRT(AG344/2),Riskregister!$L$9-(Riskregister!$L$9-Riskregister!$K$9)*SQRT((1-AG344)/2)))</f>
        <v>0</v>
      </c>
      <c r="AI344" s="28">
        <f t="shared" ref="AI344:AJ363" ca="1" si="215">RAND()</f>
        <v>0.62566277238664125</v>
      </c>
      <c r="AJ344" s="28">
        <f t="shared" ca="1" si="215"/>
        <v>0.36190747436192949</v>
      </c>
      <c r="AK344" s="28">
        <f>IF(Riskregister!$E$10="",0,COUNTIF(BK$4:BK$53,"&lt;"&amp;AI344)*IF(AJ344&lt;0.5,Riskregister!$K$10+(Riskregister!$L$10-Riskregister!$K$10)*SQRT(AJ344/2),Riskregister!$L$10-(Riskregister!$L$10-Riskregister!$K$10)*SQRT((1-AJ344)/2)))</f>
        <v>0</v>
      </c>
      <c r="AL344" s="28">
        <f t="shared" ref="AL344:AM363" ca="1" si="216">RAND()</f>
        <v>0.56850654738596951</v>
      </c>
      <c r="AM344" s="28">
        <f t="shared" ca="1" si="216"/>
        <v>0.25130832882275578</v>
      </c>
      <c r="AN344" s="28">
        <f>IF(Riskregister!$E$11="",0,COUNTIF(BL$4:BL$53,"&lt;"&amp;AL344)*IF(AM344&lt;0.5,Riskregister!$K$11+(Riskregister!$L$11-Riskregister!$K$11)*SQRT(AM344/2),Riskregister!$L$11-(Riskregister!$L$11-Riskregister!$K$11)*SQRT((1-AM344)/2)))</f>
        <v>0</v>
      </c>
      <c r="AO344" s="28">
        <f t="shared" ref="AO344:AP363" ca="1" si="217">RAND()</f>
        <v>0.16878591327759573</v>
      </c>
      <c r="AP344" s="28">
        <f t="shared" ca="1" si="217"/>
        <v>0.95405617743953774</v>
      </c>
      <c r="AQ344" s="28">
        <f>IF(Riskregister!$E$12="",0,COUNTIF(BM$4:BM$53,"&lt;"&amp;AO344)*IF(AP344&lt;0.5,Riskregister!$K$12+(Riskregister!$L$12-Riskregister!$K$12)*SQRT(AP344/2),Riskregister!$L$12-(Riskregister!$L$12-Riskregister!$K$12)*SQRT((1-AP344)/2)))</f>
        <v>0</v>
      </c>
      <c r="AR344" s="28">
        <f t="shared" ref="AR344:AS363" ca="1" si="218">RAND()</f>
        <v>0.89827672581120632</v>
      </c>
      <c r="AS344" s="28">
        <f t="shared" ca="1" si="218"/>
        <v>0.96403240986901328</v>
      </c>
      <c r="AT344" s="28">
        <f>IF(Riskregister!$E$13="",0,COUNTIF(BN$4:BN$53,"&lt;"&amp;AR344)*IF(AS344&lt;0.5,Riskregister!$K$13+(Riskregister!$L$13-Riskregister!$K$13)*SQRT(AS344/2),Riskregister!$L$13-(Riskregister!$L$13-Riskregister!$K$13)*SQRT((1-AS344)/2)))</f>
        <v>0</v>
      </c>
      <c r="AU344" s="28">
        <f t="shared" ref="AU344:AV363" ca="1" si="219">RAND()</f>
        <v>0.61860546460319876</v>
      </c>
      <c r="AV344" s="28">
        <f t="shared" ca="1" si="219"/>
        <v>0.26312929696235265</v>
      </c>
      <c r="AW344" s="28">
        <f>IF(Riskregister!$E$14="",0,COUNTIF(BO$4:BO$53,"&lt;"&amp;AU344)*IF(AV344&lt;0.5,Riskregister!$K$14+(Riskregister!$L$14-Riskregister!$K$14)*SQRT(AV344/2),Riskregister!$L$14-(Riskregister!$L$14-Riskregister!$K$14)*SQRT((1-AV344)/2)))</f>
        <v>0</v>
      </c>
      <c r="AX344" s="28">
        <f t="shared" ref="AX344:AY363" ca="1" si="220">RAND()</f>
        <v>0.41965493878792492</v>
      </c>
      <c r="AY344" s="28">
        <f t="shared" ca="1" si="220"/>
        <v>0.52089992244205607</v>
      </c>
      <c r="AZ344" s="28">
        <f>IF(Riskregister!$E$15="",0,COUNTIF(BP$4:BP$53,"&lt;"&amp;AX344)*IF(AY344&lt;0.5,Riskregister!$K$15+(Riskregister!$L$15-Riskregister!$K$15)*SQRT(AY344/2),Riskregister!$L$15-(Riskregister!$L$15-Riskregister!$K$15)*SQRT((1-AY344)/2)))</f>
        <v>0</v>
      </c>
      <c r="BA344" s="28">
        <f t="shared" ref="BA344:BB363" ca="1" si="221">RAND()</f>
        <v>0.22652716942564399</v>
      </c>
      <c r="BB344" s="28">
        <f t="shared" ca="1" si="221"/>
        <v>0.48616375866365746</v>
      </c>
      <c r="BC344" s="28">
        <f>IF(Riskregister!$E$16="",0,COUNTIF(BQ$4:BQ$53,"&lt;"&amp;BA344)*IF(BB344&lt;0.5,Riskregister!$K$16+(Riskregister!$L$16-Riskregister!$K$16)*SQRT(BB344/2),Riskregister!$L$16-(Riskregister!$L$16-Riskregister!$K$16)*SQRT((1-BB344)/2)))</f>
        <v>0</v>
      </c>
      <c r="BD344" s="28">
        <f t="shared" ca="1" si="209"/>
        <v>688387.07582865783</v>
      </c>
    </row>
    <row r="345" spans="20:56" x14ac:dyDescent="0.35">
      <c r="T345" s="28">
        <f t="shared" ca="1" si="210"/>
        <v>0.74577970948344452</v>
      </c>
      <c r="U345" s="28">
        <f t="shared" ca="1" si="210"/>
        <v>7.7643812562575021E-2</v>
      </c>
      <c r="V345" s="28">
        <f ca="1">IF(Riskregister!$E$5="",0,COUNTIF(BF$4:BF$53,"&lt;"&amp;T345)*IF(U345&lt;0.5,Riskregister!$K$5+(Riskregister!$L$5-Riskregister!$K$5)*SQRT(U345/2),Riskregister!$L$5-(Riskregister!$L$5-Riskregister!$K$5)*SQRT((1-U345)/2)))</f>
        <v>238664.73945126508</v>
      </c>
      <c r="W345" s="28">
        <f t="shared" ca="1" si="211"/>
        <v>0.39261044140034351</v>
      </c>
      <c r="X345" s="28">
        <f t="shared" ca="1" si="211"/>
        <v>0.74721502496856618</v>
      </c>
      <c r="Y345" s="28">
        <f ca="1">IF(Riskregister!$E$6="",0,COUNTIF(BG$4:BG$53,"&lt;"&amp;W345)*IF(X345&lt;0.5,Riskregister!$K$6+(Riskregister!$L$6-Riskregister!$K$6)*SQRT(X345/2),Riskregister!$L$6-(Riskregister!$L$6-Riskregister!$K$6)*SQRT((1-X345)/2)))</f>
        <v>0</v>
      </c>
      <c r="Z345" s="28">
        <f t="shared" ca="1" si="212"/>
        <v>0.73602402195035777</v>
      </c>
      <c r="AA345" s="28">
        <f t="shared" ca="1" si="212"/>
        <v>5.2233739936637047E-2</v>
      </c>
      <c r="AB345" s="28">
        <f ca="1">IF(Riskregister!$E$7="",0,COUNTIF(BH$4:BH$53,"&lt;"&amp;Z345)*IF(AA345&lt;0.5,Riskregister!$K$7+(Riskregister!$L$7-Riskregister!$K$7)*SQRT(AA345/2),Riskregister!$L$7-(Riskregister!$L$7-Riskregister!$K$7)*SQRT((1-AA345)/2)))</f>
        <v>106562.50145740568</v>
      </c>
      <c r="AC345" s="28">
        <f t="shared" ca="1" si="213"/>
        <v>0.4838631838584545</v>
      </c>
      <c r="AD345" s="28">
        <f t="shared" ca="1" si="213"/>
        <v>0.49105456202873954</v>
      </c>
      <c r="AE345" s="28">
        <f ca="1">IF(Riskregister!$E$8="",0,COUNTIF(BI$4:BI$53,"&lt;"&amp;AC345)*IF(AD345&lt;0.5,Riskregister!$K$8+(Riskregister!$L$8-Riskregister!$K$8)*SQRT(AD345/2),Riskregister!$L$8-(Riskregister!$L$8-Riskregister!$K$8)*SQRT((1-AD345)/2)))</f>
        <v>0</v>
      </c>
      <c r="AF345" s="28">
        <f t="shared" ca="1" si="214"/>
        <v>0.20770435218513839</v>
      </c>
      <c r="AG345" s="28">
        <f t="shared" ca="1" si="214"/>
        <v>0.55705167484678586</v>
      </c>
      <c r="AH345" s="28">
        <f>IF(Riskregister!$E$9="",0,COUNTIF(BJ$4:BJ$53,"&lt;"&amp;AF345)*IF(AG345&lt;0.5,Riskregister!$K$9+(Riskregister!$L$9-Riskregister!$K$9)*SQRT(AG345/2),Riskregister!$L$9-(Riskregister!$L$9-Riskregister!$K$9)*SQRT((1-AG345)/2)))</f>
        <v>0</v>
      </c>
      <c r="AI345" s="28">
        <f t="shared" ca="1" si="215"/>
        <v>0.5269571254942077</v>
      </c>
      <c r="AJ345" s="28">
        <f t="shared" ca="1" si="215"/>
        <v>0.20279122795549553</v>
      </c>
      <c r="AK345" s="28">
        <f>IF(Riskregister!$E$10="",0,COUNTIF(BK$4:BK$53,"&lt;"&amp;AI345)*IF(AJ345&lt;0.5,Riskregister!$K$10+(Riskregister!$L$10-Riskregister!$K$10)*SQRT(AJ345/2),Riskregister!$L$10-(Riskregister!$L$10-Riskregister!$K$10)*SQRT((1-AJ345)/2)))</f>
        <v>0</v>
      </c>
      <c r="AL345" s="28">
        <f t="shared" ca="1" si="216"/>
        <v>0.61037315673129622</v>
      </c>
      <c r="AM345" s="28">
        <f t="shared" ca="1" si="216"/>
        <v>0.70852715415946199</v>
      </c>
      <c r="AN345" s="28">
        <f>IF(Riskregister!$E$11="",0,COUNTIF(BL$4:BL$53,"&lt;"&amp;AL345)*IF(AM345&lt;0.5,Riskregister!$K$11+(Riskregister!$L$11-Riskregister!$K$11)*SQRT(AM345/2),Riskregister!$L$11-(Riskregister!$L$11-Riskregister!$K$11)*SQRT((1-AM345)/2)))</f>
        <v>0</v>
      </c>
      <c r="AO345" s="28">
        <f t="shared" ca="1" si="217"/>
        <v>0.84029805049928896</v>
      </c>
      <c r="AP345" s="28">
        <f t="shared" ca="1" si="217"/>
        <v>0.7006507438568077</v>
      </c>
      <c r="AQ345" s="28">
        <f>IF(Riskregister!$E$12="",0,COUNTIF(BM$4:BM$53,"&lt;"&amp;AO345)*IF(AP345&lt;0.5,Riskregister!$K$12+(Riskregister!$L$12-Riskregister!$K$12)*SQRT(AP345/2),Riskregister!$L$12-(Riskregister!$L$12-Riskregister!$K$12)*SQRT((1-AP345)/2)))</f>
        <v>0</v>
      </c>
      <c r="AR345" s="28">
        <f t="shared" ca="1" si="218"/>
        <v>0.34936859921389585</v>
      </c>
      <c r="AS345" s="28">
        <f t="shared" ca="1" si="218"/>
        <v>1.2463795916975662E-2</v>
      </c>
      <c r="AT345" s="28">
        <f>IF(Riskregister!$E$13="",0,COUNTIF(BN$4:BN$53,"&lt;"&amp;AR345)*IF(AS345&lt;0.5,Riskregister!$K$13+(Riskregister!$L$13-Riskregister!$K$13)*SQRT(AS345/2),Riskregister!$L$13-(Riskregister!$L$13-Riskregister!$K$13)*SQRT((1-AS345)/2)))</f>
        <v>0</v>
      </c>
      <c r="AU345" s="28">
        <f t="shared" ca="1" si="219"/>
        <v>0.29535380655754417</v>
      </c>
      <c r="AV345" s="28">
        <f t="shared" ca="1" si="219"/>
        <v>0.96183890610620471</v>
      </c>
      <c r="AW345" s="28">
        <f>IF(Riskregister!$E$14="",0,COUNTIF(BO$4:BO$53,"&lt;"&amp;AU345)*IF(AV345&lt;0.5,Riskregister!$K$14+(Riskregister!$L$14-Riskregister!$K$14)*SQRT(AV345/2),Riskregister!$L$14-(Riskregister!$L$14-Riskregister!$K$14)*SQRT((1-AV345)/2)))</f>
        <v>0</v>
      </c>
      <c r="AX345" s="28">
        <f t="shared" ca="1" si="220"/>
        <v>0.82095981878004198</v>
      </c>
      <c r="AY345" s="28">
        <f t="shared" ca="1" si="220"/>
        <v>0.11815371400157071</v>
      </c>
      <c r="AZ345" s="28">
        <f>IF(Riskregister!$E$15="",0,COUNTIF(BP$4:BP$53,"&lt;"&amp;AX345)*IF(AY345&lt;0.5,Riskregister!$K$15+(Riskregister!$L$15-Riskregister!$K$15)*SQRT(AY345/2),Riskregister!$L$15-(Riskregister!$L$15-Riskregister!$K$15)*SQRT((1-AY345)/2)))</f>
        <v>0</v>
      </c>
      <c r="BA345" s="28">
        <f t="shared" ca="1" si="221"/>
        <v>0.93047522437926666</v>
      </c>
      <c r="BB345" s="28">
        <f t="shared" ca="1" si="221"/>
        <v>0.40877876819826375</v>
      </c>
      <c r="BC345" s="28">
        <f>IF(Riskregister!$E$16="",0,COUNTIF(BQ$4:BQ$53,"&lt;"&amp;BA345)*IF(BB345&lt;0.5,Riskregister!$K$16+(Riskregister!$L$16-Riskregister!$K$16)*SQRT(BB345/2),Riskregister!$L$16-(Riskregister!$L$16-Riskregister!$K$16)*SQRT((1-BB345)/2)))</f>
        <v>0</v>
      </c>
      <c r="BD345" s="28">
        <f t="shared" ca="1" si="209"/>
        <v>345227.24090867076</v>
      </c>
    </row>
    <row r="346" spans="20:56" x14ac:dyDescent="0.35">
      <c r="T346" s="28">
        <f t="shared" ca="1" si="210"/>
        <v>9.7270217625728739E-2</v>
      </c>
      <c r="U346" s="28">
        <f t="shared" ca="1" si="210"/>
        <v>0.3221982170348735</v>
      </c>
      <c r="V346" s="28">
        <f ca="1">IF(Riskregister!$E$5="",0,COUNTIF(BF$4:BF$53,"&lt;"&amp;T346)*IF(U346&lt;0.5,Riskregister!$K$5+(Riskregister!$L$5-Riskregister!$K$5)*SQRT(U346/2),Riskregister!$L$5-(Riskregister!$L$5-Riskregister!$K$5)*SQRT((1-U346)/2)))</f>
        <v>0</v>
      </c>
      <c r="W346" s="28">
        <f t="shared" ca="1" si="211"/>
        <v>6.3667546265586461E-2</v>
      </c>
      <c r="X346" s="28">
        <f t="shared" ca="1" si="211"/>
        <v>9.4018092016092458E-2</v>
      </c>
      <c r="Y346" s="28">
        <f ca="1">IF(Riskregister!$E$6="",0,COUNTIF(BG$4:BG$53,"&lt;"&amp;W346)*IF(X346&lt;0.5,Riskregister!$K$6+(Riskregister!$L$6-Riskregister!$K$6)*SQRT(X346/2),Riskregister!$L$6-(Riskregister!$L$6-Riskregister!$K$6)*SQRT((1-X346)/2)))</f>
        <v>0</v>
      </c>
      <c r="Z346" s="28">
        <f t="shared" ca="1" si="212"/>
        <v>0.79209339801516188</v>
      </c>
      <c r="AA346" s="28">
        <f t="shared" ca="1" si="212"/>
        <v>3.1962669061851523E-2</v>
      </c>
      <c r="AB346" s="28">
        <f ca="1">IF(Riskregister!$E$7="",0,COUNTIF(BH$4:BH$53,"&lt;"&amp;Z346)*IF(AA346&lt;0.5,Riskregister!$K$7+(Riskregister!$L$7-Riskregister!$K$7)*SQRT(AA346/2),Riskregister!$L$7-(Riskregister!$L$7-Riskregister!$K$7)*SQRT((1-AA346)/2)))</f>
        <v>94246.056095864697</v>
      </c>
      <c r="AC346" s="28">
        <f t="shared" ca="1" si="213"/>
        <v>0.16386164416926563</v>
      </c>
      <c r="AD346" s="28">
        <f t="shared" ca="1" si="213"/>
        <v>0.70423210661890479</v>
      </c>
      <c r="AE346" s="28">
        <f ca="1">IF(Riskregister!$E$8="",0,COUNTIF(BI$4:BI$53,"&lt;"&amp;AC346)*IF(AD346&lt;0.5,Riskregister!$K$8+(Riskregister!$L$8-Riskregister!$K$8)*SQRT(AD346/2),Riskregister!$L$8-(Riskregister!$L$8-Riskregister!$K$8)*SQRT((1-AD346)/2)))</f>
        <v>0</v>
      </c>
      <c r="AF346" s="28">
        <f t="shared" ca="1" si="214"/>
        <v>0.23920689099476244</v>
      </c>
      <c r="AG346" s="28">
        <f t="shared" ca="1" si="214"/>
        <v>0.26861133248184266</v>
      </c>
      <c r="AH346" s="28">
        <f>IF(Riskregister!$E$9="",0,COUNTIF(BJ$4:BJ$53,"&lt;"&amp;AF346)*IF(AG346&lt;0.5,Riskregister!$K$9+(Riskregister!$L$9-Riskregister!$K$9)*SQRT(AG346/2),Riskregister!$L$9-(Riskregister!$L$9-Riskregister!$K$9)*SQRT((1-AG346)/2)))</f>
        <v>0</v>
      </c>
      <c r="AI346" s="28">
        <f t="shared" ca="1" si="215"/>
        <v>0.20538641609995234</v>
      </c>
      <c r="AJ346" s="28">
        <f t="shared" ca="1" si="215"/>
        <v>0.68026611897349787</v>
      </c>
      <c r="AK346" s="28">
        <f>IF(Riskregister!$E$10="",0,COUNTIF(BK$4:BK$53,"&lt;"&amp;AI346)*IF(AJ346&lt;0.5,Riskregister!$K$10+(Riskregister!$L$10-Riskregister!$K$10)*SQRT(AJ346/2),Riskregister!$L$10-(Riskregister!$L$10-Riskregister!$K$10)*SQRT((1-AJ346)/2)))</f>
        <v>0</v>
      </c>
      <c r="AL346" s="28">
        <f t="shared" ca="1" si="216"/>
        <v>4.9827708743603427E-2</v>
      </c>
      <c r="AM346" s="28">
        <f t="shared" ca="1" si="216"/>
        <v>0.94264805060782186</v>
      </c>
      <c r="AN346" s="28">
        <f>IF(Riskregister!$E$11="",0,COUNTIF(BL$4:BL$53,"&lt;"&amp;AL346)*IF(AM346&lt;0.5,Riskregister!$K$11+(Riskregister!$L$11-Riskregister!$K$11)*SQRT(AM346/2),Riskregister!$L$11-(Riskregister!$L$11-Riskregister!$K$11)*SQRT((1-AM346)/2)))</f>
        <v>0</v>
      </c>
      <c r="AO346" s="28">
        <f t="shared" ca="1" si="217"/>
        <v>0.68834573537976207</v>
      </c>
      <c r="AP346" s="28">
        <f t="shared" ca="1" si="217"/>
        <v>0.33256503202259191</v>
      </c>
      <c r="AQ346" s="28">
        <f>IF(Riskregister!$E$12="",0,COUNTIF(BM$4:BM$53,"&lt;"&amp;AO346)*IF(AP346&lt;0.5,Riskregister!$K$12+(Riskregister!$L$12-Riskregister!$K$12)*SQRT(AP346/2),Riskregister!$L$12-(Riskregister!$L$12-Riskregister!$K$12)*SQRT((1-AP346)/2)))</f>
        <v>0</v>
      </c>
      <c r="AR346" s="28">
        <f t="shared" ca="1" si="218"/>
        <v>0.35070740996362559</v>
      </c>
      <c r="AS346" s="28">
        <f t="shared" ca="1" si="218"/>
        <v>0.45273769549899179</v>
      </c>
      <c r="AT346" s="28">
        <f>IF(Riskregister!$E$13="",0,COUNTIF(BN$4:BN$53,"&lt;"&amp;AR346)*IF(AS346&lt;0.5,Riskregister!$K$13+(Riskregister!$L$13-Riskregister!$K$13)*SQRT(AS346/2),Riskregister!$L$13-(Riskregister!$L$13-Riskregister!$K$13)*SQRT((1-AS346)/2)))</f>
        <v>0</v>
      </c>
      <c r="AU346" s="28">
        <f t="shared" ca="1" si="219"/>
        <v>0.54493011835885907</v>
      </c>
      <c r="AV346" s="28">
        <f t="shared" ca="1" si="219"/>
        <v>0.24428506553141205</v>
      </c>
      <c r="AW346" s="28">
        <f>IF(Riskregister!$E$14="",0,COUNTIF(BO$4:BO$53,"&lt;"&amp;AU346)*IF(AV346&lt;0.5,Riskregister!$K$14+(Riskregister!$L$14-Riskregister!$K$14)*SQRT(AV346/2),Riskregister!$L$14-(Riskregister!$L$14-Riskregister!$K$14)*SQRT((1-AV346)/2)))</f>
        <v>0</v>
      </c>
      <c r="AX346" s="28">
        <f t="shared" ca="1" si="220"/>
        <v>0.95972187279052779</v>
      </c>
      <c r="AY346" s="28">
        <f t="shared" ca="1" si="220"/>
        <v>0.84023799866318916</v>
      </c>
      <c r="AZ346" s="28">
        <f>IF(Riskregister!$E$15="",0,COUNTIF(BP$4:BP$53,"&lt;"&amp;AX346)*IF(AY346&lt;0.5,Riskregister!$K$15+(Riskregister!$L$15-Riskregister!$K$15)*SQRT(AY346/2),Riskregister!$L$15-(Riskregister!$L$15-Riskregister!$K$15)*SQRT((1-AY346)/2)))</f>
        <v>0</v>
      </c>
      <c r="BA346" s="28">
        <f t="shared" ca="1" si="221"/>
        <v>0.53871583878193763</v>
      </c>
      <c r="BB346" s="28">
        <f t="shared" ca="1" si="221"/>
        <v>0.3154153520132591</v>
      </c>
      <c r="BC346" s="28">
        <f>IF(Riskregister!$E$16="",0,COUNTIF(BQ$4:BQ$53,"&lt;"&amp;BA346)*IF(BB346&lt;0.5,Riskregister!$K$16+(Riskregister!$L$16-Riskregister!$K$16)*SQRT(BB346/2),Riskregister!$L$16-(Riskregister!$L$16-Riskregister!$K$16)*SQRT((1-BB346)/2)))</f>
        <v>0</v>
      </c>
      <c r="BD346" s="28">
        <f t="shared" ca="1" si="209"/>
        <v>94246.056095864697</v>
      </c>
    </row>
    <row r="347" spans="20:56" x14ac:dyDescent="0.35">
      <c r="T347" s="28">
        <f t="shared" ca="1" si="210"/>
        <v>0.60382495379289802</v>
      </c>
      <c r="U347" s="28">
        <f t="shared" ca="1" si="210"/>
        <v>0.57786928219363298</v>
      </c>
      <c r="V347" s="28">
        <f ca="1">IF(Riskregister!$E$5="",0,COUNTIF(BF$4:BF$53,"&lt;"&amp;T347)*IF(U347&lt;0.5,Riskregister!$K$5+(Riskregister!$L$5-Riskregister!$K$5)*SQRT(U347/2),Riskregister!$L$5-(Riskregister!$L$5-Riskregister!$K$5)*SQRT((1-U347)/2)))</f>
        <v>0</v>
      </c>
      <c r="W347" s="28">
        <f t="shared" ca="1" si="211"/>
        <v>0.13926440402029916</v>
      </c>
      <c r="X347" s="28">
        <f t="shared" ca="1" si="211"/>
        <v>0.49696531993472615</v>
      </c>
      <c r="Y347" s="28">
        <f ca="1">IF(Riskregister!$E$6="",0,COUNTIF(BG$4:BG$53,"&lt;"&amp;W347)*IF(X347&lt;0.5,Riskregister!$K$6+(Riskregister!$L$6-Riskregister!$K$6)*SQRT(X347/2),Riskregister!$L$6-(Riskregister!$L$6-Riskregister!$K$6)*SQRT((1-X347)/2)))</f>
        <v>0</v>
      </c>
      <c r="Z347" s="28">
        <f t="shared" ca="1" si="212"/>
        <v>9.7127451538868037E-2</v>
      </c>
      <c r="AA347" s="28">
        <f t="shared" ca="1" si="212"/>
        <v>0.43737732415400687</v>
      </c>
      <c r="AB347" s="28">
        <f ca="1">IF(Riskregister!$E$7="",0,COUNTIF(BH$4:BH$53,"&lt;"&amp;Z347)*IF(AA347&lt;0.5,Riskregister!$K$7+(Riskregister!$L$7-Riskregister!$K$7)*SQRT(AA347/2),Riskregister!$L$7-(Riskregister!$L$7-Riskregister!$K$7)*SQRT((1-AA347)/2)))</f>
        <v>0</v>
      </c>
      <c r="AC347" s="28">
        <f t="shared" ca="1" si="213"/>
        <v>0.50698166239853237</v>
      </c>
      <c r="AD347" s="28">
        <f t="shared" ca="1" si="213"/>
        <v>0.33078750825635084</v>
      </c>
      <c r="AE347" s="28">
        <f ca="1">IF(Riskregister!$E$8="",0,COUNTIF(BI$4:BI$53,"&lt;"&amp;AC347)*IF(AD347&lt;0.5,Riskregister!$K$8+(Riskregister!$L$8-Riskregister!$K$8)*SQRT(AD347/2),Riskregister!$L$8-(Riskregister!$L$8-Riskregister!$K$8)*SQRT((1-AD347)/2)))</f>
        <v>0</v>
      </c>
      <c r="AF347" s="28">
        <f t="shared" ca="1" si="214"/>
        <v>0.94254088589965723</v>
      </c>
      <c r="AG347" s="28">
        <f t="shared" ca="1" si="214"/>
        <v>0.26017934775091434</v>
      </c>
      <c r="AH347" s="28">
        <f>IF(Riskregister!$E$9="",0,COUNTIF(BJ$4:BJ$53,"&lt;"&amp;AF347)*IF(AG347&lt;0.5,Riskregister!$K$9+(Riskregister!$L$9-Riskregister!$K$9)*SQRT(AG347/2),Riskregister!$L$9-(Riskregister!$L$9-Riskregister!$K$9)*SQRT((1-AG347)/2)))</f>
        <v>0</v>
      </c>
      <c r="AI347" s="28">
        <f t="shared" ca="1" si="215"/>
        <v>0.37757028666601189</v>
      </c>
      <c r="AJ347" s="28">
        <f t="shared" ca="1" si="215"/>
        <v>0.19292682066134303</v>
      </c>
      <c r="AK347" s="28">
        <f>IF(Riskregister!$E$10="",0,COUNTIF(BK$4:BK$53,"&lt;"&amp;AI347)*IF(AJ347&lt;0.5,Riskregister!$K$10+(Riskregister!$L$10-Riskregister!$K$10)*SQRT(AJ347/2),Riskregister!$L$10-(Riskregister!$L$10-Riskregister!$K$10)*SQRT((1-AJ347)/2)))</f>
        <v>0</v>
      </c>
      <c r="AL347" s="28">
        <f t="shared" ca="1" si="216"/>
        <v>0.71319088012846354</v>
      </c>
      <c r="AM347" s="28">
        <f t="shared" ca="1" si="216"/>
        <v>0.29248411077130188</v>
      </c>
      <c r="AN347" s="28">
        <f>IF(Riskregister!$E$11="",0,COUNTIF(BL$4:BL$53,"&lt;"&amp;AL347)*IF(AM347&lt;0.5,Riskregister!$K$11+(Riskregister!$L$11-Riskregister!$K$11)*SQRT(AM347/2),Riskregister!$L$11-(Riskregister!$L$11-Riskregister!$K$11)*SQRT((1-AM347)/2)))</f>
        <v>0</v>
      </c>
      <c r="AO347" s="28">
        <f t="shared" ca="1" si="217"/>
        <v>0.99490835675417344</v>
      </c>
      <c r="AP347" s="28">
        <f t="shared" ca="1" si="217"/>
        <v>4.5237662222022745E-2</v>
      </c>
      <c r="AQ347" s="28">
        <f>IF(Riskregister!$E$12="",0,COUNTIF(BM$4:BM$53,"&lt;"&amp;AO347)*IF(AP347&lt;0.5,Riskregister!$K$12+(Riskregister!$L$12-Riskregister!$K$12)*SQRT(AP347/2),Riskregister!$L$12-(Riskregister!$L$12-Riskregister!$K$12)*SQRT((1-AP347)/2)))</f>
        <v>0</v>
      </c>
      <c r="AR347" s="28">
        <f t="shared" ca="1" si="218"/>
        <v>0.14776517108521858</v>
      </c>
      <c r="AS347" s="28">
        <f t="shared" ca="1" si="218"/>
        <v>0.42892558794259783</v>
      </c>
      <c r="AT347" s="28">
        <f>IF(Riskregister!$E$13="",0,COUNTIF(BN$4:BN$53,"&lt;"&amp;AR347)*IF(AS347&lt;0.5,Riskregister!$K$13+(Riskregister!$L$13-Riskregister!$K$13)*SQRT(AS347/2),Riskregister!$L$13-(Riskregister!$L$13-Riskregister!$K$13)*SQRT((1-AS347)/2)))</f>
        <v>0</v>
      </c>
      <c r="AU347" s="28">
        <f t="shared" ca="1" si="219"/>
        <v>0.22242140102301433</v>
      </c>
      <c r="AV347" s="28">
        <f t="shared" ca="1" si="219"/>
        <v>0.95199028445642431</v>
      </c>
      <c r="AW347" s="28">
        <f>IF(Riskregister!$E$14="",0,COUNTIF(BO$4:BO$53,"&lt;"&amp;AU347)*IF(AV347&lt;0.5,Riskregister!$K$14+(Riskregister!$L$14-Riskregister!$K$14)*SQRT(AV347/2),Riskregister!$L$14-(Riskregister!$L$14-Riskregister!$K$14)*SQRT((1-AV347)/2)))</f>
        <v>0</v>
      </c>
      <c r="AX347" s="28">
        <f t="shared" ca="1" si="220"/>
        <v>0.74537053903846984</v>
      </c>
      <c r="AY347" s="28">
        <f t="shared" ca="1" si="220"/>
        <v>0.3667378447830868</v>
      </c>
      <c r="AZ347" s="28">
        <f>IF(Riskregister!$E$15="",0,COUNTIF(BP$4:BP$53,"&lt;"&amp;AX347)*IF(AY347&lt;0.5,Riskregister!$K$15+(Riskregister!$L$15-Riskregister!$K$15)*SQRT(AY347/2),Riskregister!$L$15-(Riskregister!$L$15-Riskregister!$K$15)*SQRT((1-AY347)/2)))</f>
        <v>0</v>
      </c>
      <c r="BA347" s="28">
        <f t="shared" ca="1" si="221"/>
        <v>0.52537065523815807</v>
      </c>
      <c r="BB347" s="28">
        <f t="shared" ca="1" si="221"/>
        <v>0.91830470042830492</v>
      </c>
      <c r="BC347" s="28">
        <f>IF(Riskregister!$E$16="",0,COUNTIF(BQ$4:BQ$53,"&lt;"&amp;BA347)*IF(BB347&lt;0.5,Riskregister!$K$16+(Riskregister!$L$16-Riskregister!$K$16)*SQRT(BB347/2),Riskregister!$L$16-(Riskregister!$L$16-Riskregister!$K$16)*SQRT((1-BB347)/2)))</f>
        <v>0</v>
      </c>
      <c r="BD347" s="28">
        <f t="shared" ca="1" si="209"/>
        <v>0</v>
      </c>
    </row>
    <row r="348" spans="20:56" x14ac:dyDescent="0.35">
      <c r="T348" s="28">
        <f t="shared" ca="1" si="210"/>
        <v>0.13982852131260159</v>
      </c>
      <c r="U348" s="28">
        <f t="shared" ca="1" si="210"/>
        <v>0.28134755239573894</v>
      </c>
      <c r="V348" s="28">
        <f ca="1">IF(Riskregister!$E$5="",0,COUNTIF(BF$4:BF$53,"&lt;"&amp;T348)*IF(U348&lt;0.5,Riskregister!$K$5+(Riskregister!$L$5-Riskregister!$K$5)*SQRT(U348/2),Riskregister!$L$5-(Riskregister!$L$5-Riskregister!$K$5)*SQRT((1-U348)/2)))</f>
        <v>0</v>
      </c>
      <c r="W348" s="28">
        <f t="shared" ca="1" si="211"/>
        <v>0.46792912753324556</v>
      </c>
      <c r="X348" s="28">
        <f t="shared" ca="1" si="211"/>
        <v>0.36512849257449043</v>
      </c>
      <c r="Y348" s="28">
        <f ca="1">IF(Riskregister!$E$6="",0,COUNTIF(BG$4:BG$53,"&lt;"&amp;W348)*IF(X348&lt;0.5,Riskregister!$K$6+(Riskregister!$L$6-Riskregister!$K$6)*SQRT(X348/2),Riskregister!$L$6-(Riskregister!$L$6-Riskregister!$K$6)*SQRT((1-X348)/2)))</f>
        <v>0</v>
      </c>
      <c r="Z348" s="28">
        <f t="shared" ca="1" si="212"/>
        <v>0.14418149328748242</v>
      </c>
      <c r="AA348" s="28">
        <f t="shared" ca="1" si="212"/>
        <v>0.76172018809871589</v>
      </c>
      <c r="AB348" s="28">
        <f ca="1">IF(Riskregister!$E$7="",0,COUNTIF(BH$4:BH$53,"&lt;"&amp;Z348)*IF(AA348&lt;0.5,Riskregister!$K$7+(Riskregister!$L$7-Riskregister!$K$7)*SQRT(AA348/2),Riskregister!$L$7-(Riskregister!$L$7-Riskregister!$K$7)*SQRT((1-AA348)/2)))</f>
        <v>0</v>
      </c>
      <c r="AC348" s="28">
        <f t="shared" ca="1" si="213"/>
        <v>0.87758778453441222</v>
      </c>
      <c r="AD348" s="28">
        <f t="shared" ca="1" si="213"/>
        <v>0.69098551085708715</v>
      </c>
      <c r="AE348" s="28">
        <f ca="1">IF(Riskregister!$E$8="",0,COUNTIF(BI$4:BI$53,"&lt;"&amp;AC348)*IF(AD348&lt;0.5,Riskregister!$K$8+(Riskregister!$L$8-Riskregister!$K$8)*SQRT(AD348/2),Riskregister!$L$8-(Riskregister!$L$8-Riskregister!$K$8)*SQRT((1-AD348)/2)))</f>
        <v>0</v>
      </c>
      <c r="AF348" s="28">
        <f t="shared" ca="1" si="214"/>
        <v>0.89449427778333157</v>
      </c>
      <c r="AG348" s="28">
        <f t="shared" ca="1" si="214"/>
        <v>1.1457288681624545E-2</v>
      </c>
      <c r="AH348" s="28">
        <f>IF(Riskregister!$E$9="",0,COUNTIF(BJ$4:BJ$53,"&lt;"&amp;AF348)*IF(AG348&lt;0.5,Riskregister!$K$9+(Riskregister!$L$9-Riskregister!$K$9)*SQRT(AG348/2),Riskregister!$L$9-(Riskregister!$L$9-Riskregister!$K$9)*SQRT((1-AG348)/2)))</f>
        <v>0</v>
      </c>
      <c r="AI348" s="28">
        <f t="shared" ca="1" si="215"/>
        <v>2.2767807755642799E-2</v>
      </c>
      <c r="AJ348" s="28">
        <f t="shared" ca="1" si="215"/>
        <v>0.35681669183221276</v>
      </c>
      <c r="AK348" s="28">
        <f>IF(Riskregister!$E$10="",0,COUNTIF(BK$4:BK$53,"&lt;"&amp;AI348)*IF(AJ348&lt;0.5,Riskregister!$K$10+(Riskregister!$L$10-Riskregister!$K$10)*SQRT(AJ348/2),Riskregister!$L$10-(Riskregister!$L$10-Riskregister!$K$10)*SQRT((1-AJ348)/2)))</f>
        <v>0</v>
      </c>
      <c r="AL348" s="28">
        <f t="shared" ca="1" si="216"/>
        <v>0.74747554017272622</v>
      </c>
      <c r="AM348" s="28">
        <f t="shared" ca="1" si="216"/>
        <v>0.56748671346667445</v>
      </c>
      <c r="AN348" s="28">
        <f>IF(Riskregister!$E$11="",0,COUNTIF(BL$4:BL$53,"&lt;"&amp;AL348)*IF(AM348&lt;0.5,Riskregister!$K$11+(Riskregister!$L$11-Riskregister!$K$11)*SQRT(AM348/2),Riskregister!$L$11-(Riskregister!$L$11-Riskregister!$K$11)*SQRT((1-AM348)/2)))</f>
        <v>0</v>
      </c>
      <c r="AO348" s="28">
        <f t="shared" ca="1" si="217"/>
        <v>4.7950079612006702E-2</v>
      </c>
      <c r="AP348" s="28">
        <f t="shared" ca="1" si="217"/>
        <v>0.17182918239258926</v>
      </c>
      <c r="AQ348" s="28">
        <f>IF(Riskregister!$E$12="",0,COUNTIF(BM$4:BM$53,"&lt;"&amp;AO348)*IF(AP348&lt;0.5,Riskregister!$K$12+(Riskregister!$L$12-Riskregister!$K$12)*SQRT(AP348/2),Riskregister!$L$12-(Riskregister!$L$12-Riskregister!$K$12)*SQRT((1-AP348)/2)))</f>
        <v>0</v>
      </c>
      <c r="AR348" s="28">
        <f t="shared" ca="1" si="218"/>
        <v>0.10242741601065442</v>
      </c>
      <c r="AS348" s="28">
        <f t="shared" ca="1" si="218"/>
        <v>0.29768482347771663</v>
      </c>
      <c r="AT348" s="28">
        <f>IF(Riskregister!$E$13="",0,COUNTIF(BN$4:BN$53,"&lt;"&amp;AR348)*IF(AS348&lt;0.5,Riskregister!$K$13+(Riskregister!$L$13-Riskregister!$K$13)*SQRT(AS348/2),Riskregister!$L$13-(Riskregister!$L$13-Riskregister!$K$13)*SQRT((1-AS348)/2)))</f>
        <v>0</v>
      </c>
      <c r="AU348" s="28">
        <f t="shared" ca="1" si="219"/>
        <v>0.18483388951045432</v>
      </c>
      <c r="AV348" s="28">
        <f t="shared" ca="1" si="219"/>
        <v>0.55560812186893616</v>
      </c>
      <c r="AW348" s="28">
        <f>IF(Riskregister!$E$14="",0,COUNTIF(BO$4:BO$53,"&lt;"&amp;AU348)*IF(AV348&lt;0.5,Riskregister!$K$14+(Riskregister!$L$14-Riskregister!$K$14)*SQRT(AV348/2),Riskregister!$L$14-(Riskregister!$L$14-Riskregister!$K$14)*SQRT((1-AV348)/2)))</f>
        <v>0</v>
      </c>
      <c r="AX348" s="28">
        <f t="shared" ca="1" si="220"/>
        <v>0.97768896157180241</v>
      </c>
      <c r="AY348" s="28">
        <f t="shared" ca="1" si="220"/>
        <v>0.23299023674878527</v>
      </c>
      <c r="AZ348" s="28">
        <f>IF(Riskregister!$E$15="",0,COUNTIF(BP$4:BP$53,"&lt;"&amp;AX348)*IF(AY348&lt;0.5,Riskregister!$K$15+(Riskregister!$L$15-Riskregister!$K$15)*SQRT(AY348/2),Riskregister!$L$15-(Riskregister!$L$15-Riskregister!$K$15)*SQRT((1-AY348)/2)))</f>
        <v>0</v>
      </c>
      <c r="BA348" s="28">
        <f t="shared" ca="1" si="221"/>
        <v>0.4827301234802498</v>
      </c>
      <c r="BB348" s="28">
        <f t="shared" ca="1" si="221"/>
        <v>0.14192619223301317</v>
      </c>
      <c r="BC348" s="28">
        <f>IF(Riskregister!$E$16="",0,COUNTIF(BQ$4:BQ$53,"&lt;"&amp;BA348)*IF(BB348&lt;0.5,Riskregister!$K$16+(Riskregister!$L$16-Riskregister!$K$16)*SQRT(BB348/2),Riskregister!$L$16-(Riskregister!$L$16-Riskregister!$K$16)*SQRT((1-BB348)/2)))</f>
        <v>0</v>
      </c>
      <c r="BD348" s="28">
        <f t="shared" ca="1" si="209"/>
        <v>0</v>
      </c>
    </row>
    <row r="349" spans="20:56" x14ac:dyDescent="0.35">
      <c r="T349" s="28">
        <f t="shared" ca="1" si="210"/>
        <v>0.41747761933264782</v>
      </c>
      <c r="U349" s="28">
        <f t="shared" ca="1" si="210"/>
        <v>0.953695225768323</v>
      </c>
      <c r="V349" s="28">
        <f ca="1">IF(Riskregister!$E$5="",0,COUNTIF(BF$4:BF$53,"&lt;"&amp;T349)*IF(U349&lt;0.5,Riskregister!$K$5+(Riskregister!$L$5-Riskregister!$K$5)*SQRT(U349/2),Riskregister!$L$5-(Riskregister!$L$5-Riskregister!$K$5)*SQRT((1-U349)/2)))</f>
        <v>0</v>
      </c>
      <c r="W349" s="28">
        <f t="shared" ca="1" si="211"/>
        <v>0.35365225402040956</v>
      </c>
      <c r="X349" s="28">
        <f t="shared" ca="1" si="211"/>
        <v>0.39467312420477629</v>
      </c>
      <c r="Y349" s="28">
        <f ca="1">IF(Riskregister!$E$6="",0,COUNTIF(BG$4:BG$53,"&lt;"&amp;W349)*IF(X349&lt;0.5,Riskregister!$K$6+(Riskregister!$L$6-Riskregister!$K$6)*SQRT(X349/2),Riskregister!$L$6-(Riskregister!$L$6-Riskregister!$K$6)*SQRT((1-X349)/2)))</f>
        <v>0</v>
      </c>
      <c r="Z349" s="28">
        <f t="shared" ca="1" si="212"/>
        <v>0.13472130839872343</v>
      </c>
      <c r="AA349" s="28">
        <f t="shared" ca="1" si="212"/>
        <v>0.87794542712097479</v>
      </c>
      <c r="AB349" s="28">
        <f ca="1">IF(Riskregister!$E$7="",0,COUNTIF(BH$4:BH$53,"&lt;"&amp;Z349)*IF(AA349&lt;0.5,Riskregister!$K$7+(Riskregister!$L$7-Riskregister!$K$7)*SQRT(AA349/2),Riskregister!$L$7-(Riskregister!$L$7-Riskregister!$K$7)*SQRT((1-AA349)/2)))</f>
        <v>0</v>
      </c>
      <c r="AC349" s="28">
        <f t="shared" ca="1" si="213"/>
        <v>0.78897215102236362</v>
      </c>
      <c r="AD349" s="28">
        <f t="shared" ca="1" si="213"/>
        <v>0.99657664727676054</v>
      </c>
      <c r="AE349" s="28">
        <f ca="1">IF(Riskregister!$E$8="",0,COUNTIF(BI$4:BI$53,"&lt;"&amp;AC349)*IF(AD349&lt;0.5,Riskregister!$K$8+(Riskregister!$L$8-Riskregister!$K$8)*SQRT(AD349/2),Riskregister!$L$8-(Riskregister!$L$8-Riskregister!$K$8)*SQRT((1-AD349)/2)))</f>
        <v>0</v>
      </c>
      <c r="AF349" s="28">
        <f t="shared" ca="1" si="214"/>
        <v>0.291721254055057</v>
      </c>
      <c r="AG349" s="28">
        <f t="shared" ca="1" si="214"/>
        <v>0.89772727588186385</v>
      </c>
      <c r="AH349" s="28">
        <f>IF(Riskregister!$E$9="",0,COUNTIF(BJ$4:BJ$53,"&lt;"&amp;AF349)*IF(AG349&lt;0.5,Riskregister!$K$9+(Riskregister!$L$9-Riskregister!$K$9)*SQRT(AG349/2),Riskregister!$L$9-(Riskregister!$L$9-Riskregister!$K$9)*SQRT((1-AG349)/2)))</f>
        <v>0</v>
      </c>
      <c r="AI349" s="28">
        <f t="shared" ca="1" si="215"/>
        <v>0.70402795155869013</v>
      </c>
      <c r="AJ349" s="28">
        <f t="shared" ca="1" si="215"/>
        <v>0.15111342916443238</v>
      </c>
      <c r="AK349" s="28">
        <f>IF(Riskregister!$E$10="",0,COUNTIF(BK$4:BK$53,"&lt;"&amp;AI349)*IF(AJ349&lt;0.5,Riskregister!$K$10+(Riskregister!$L$10-Riskregister!$K$10)*SQRT(AJ349/2),Riskregister!$L$10-(Riskregister!$L$10-Riskregister!$K$10)*SQRT((1-AJ349)/2)))</f>
        <v>0</v>
      </c>
      <c r="AL349" s="28">
        <f t="shared" ca="1" si="216"/>
        <v>0.19239752402348831</v>
      </c>
      <c r="AM349" s="28">
        <f t="shared" ca="1" si="216"/>
        <v>0.82196310767435465</v>
      </c>
      <c r="AN349" s="28">
        <f>IF(Riskregister!$E$11="",0,COUNTIF(BL$4:BL$53,"&lt;"&amp;AL349)*IF(AM349&lt;0.5,Riskregister!$K$11+(Riskregister!$L$11-Riskregister!$K$11)*SQRT(AM349/2),Riskregister!$L$11-(Riskregister!$L$11-Riskregister!$K$11)*SQRT((1-AM349)/2)))</f>
        <v>0</v>
      </c>
      <c r="AO349" s="28">
        <f t="shared" ca="1" si="217"/>
        <v>0.47236763576513263</v>
      </c>
      <c r="AP349" s="28">
        <f t="shared" ca="1" si="217"/>
        <v>0.81877300871455105</v>
      </c>
      <c r="AQ349" s="28">
        <f>IF(Riskregister!$E$12="",0,COUNTIF(BM$4:BM$53,"&lt;"&amp;AO349)*IF(AP349&lt;0.5,Riskregister!$K$12+(Riskregister!$L$12-Riskregister!$K$12)*SQRT(AP349/2),Riskregister!$L$12-(Riskregister!$L$12-Riskregister!$K$12)*SQRT((1-AP349)/2)))</f>
        <v>0</v>
      </c>
      <c r="AR349" s="28">
        <f t="shared" ca="1" si="218"/>
        <v>0.77217825390317851</v>
      </c>
      <c r="AS349" s="28">
        <f t="shared" ca="1" si="218"/>
        <v>6.6151993091095873E-3</v>
      </c>
      <c r="AT349" s="28">
        <f>IF(Riskregister!$E$13="",0,COUNTIF(BN$4:BN$53,"&lt;"&amp;AR349)*IF(AS349&lt;0.5,Riskregister!$K$13+(Riskregister!$L$13-Riskregister!$K$13)*SQRT(AS349/2),Riskregister!$L$13-(Riskregister!$L$13-Riskregister!$K$13)*SQRT((1-AS349)/2)))</f>
        <v>0</v>
      </c>
      <c r="AU349" s="28">
        <f t="shared" ca="1" si="219"/>
        <v>0.2220138743179555</v>
      </c>
      <c r="AV349" s="28">
        <f t="shared" ca="1" si="219"/>
        <v>0.84905408163318408</v>
      </c>
      <c r="AW349" s="28">
        <f>IF(Riskregister!$E$14="",0,COUNTIF(BO$4:BO$53,"&lt;"&amp;AU349)*IF(AV349&lt;0.5,Riskregister!$K$14+(Riskregister!$L$14-Riskregister!$K$14)*SQRT(AV349/2),Riskregister!$L$14-(Riskregister!$L$14-Riskregister!$K$14)*SQRT((1-AV349)/2)))</f>
        <v>0</v>
      </c>
      <c r="AX349" s="28">
        <f t="shared" ca="1" si="220"/>
        <v>0.10540451596433764</v>
      </c>
      <c r="AY349" s="28">
        <f t="shared" ca="1" si="220"/>
        <v>0.45983102449853885</v>
      </c>
      <c r="AZ349" s="28">
        <f>IF(Riskregister!$E$15="",0,COUNTIF(BP$4:BP$53,"&lt;"&amp;AX349)*IF(AY349&lt;0.5,Riskregister!$K$15+(Riskregister!$L$15-Riskregister!$K$15)*SQRT(AY349/2),Riskregister!$L$15-(Riskregister!$L$15-Riskregister!$K$15)*SQRT((1-AY349)/2)))</f>
        <v>0</v>
      </c>
      <c r="BA349" s="28">
        <f t="shared" ca="1" si="221"/>
        <v>0.38174881767173885</v>
      </c>
      <c r="BB349" s="28">
        <f t="shared" ca="1" si="221"/>
        <v>0.8928734085292992</v>
      </c>
      <c r="BC349" s="28">
        <f>IF(Riskregister!$E$16="",0,COUNTIF(BQ$4:BQ$53,"&lt;"&amp;BA349)*IF(BB349&lt;0.5,Riskregister!$K$16+(Riskregister!$L$16-Riskregister!$K$16)*SQRT(BB349/2),Riskregister!$L$16-(Riskregister!$L$16-Riskregister!$K$16)*SQRT((1-BB349)/2)))</f>
        <v>0</v>
      </c>
      <c r="BD349" s="28">
        <f t="shared" ca="1" si="209"/>
        <v>0</v>
      </c>
    </row>
    <row r="350" spans="20:56" x14ac:dyDescent="0.35">
      <c r="T350" s="28">
        <f t="shared" ca="1" si="210"/>
        <v>0.16316887202173269</v>
      </c>
      <c r="U350" s="28">
        <f t="shared" ca="1" si="210"/>
        <v>0.6005808291181074</v>
      </c>
      <c r="V350" s="28">
        <f ca="1">IF(Riskregister!$E$5="",0,COUNTIF(BF$4:BF$53,"&lt;"&amp;T350)*IF(U350&lt;0.5,Riskregister!$K$5+(Riskregister!$L$5-Riskregister!$K$5)*SQRT(U350/2),Riskregister!$L$5-(Riskregister!$L$5-Riskregister!$K$5)*SQRT((1-U350)/2)))</f>
        <v>0</v>
      </c>
      <c r="W350" s="28">
        <f t="shared" ca="1" si="211"/>
        <v>5.8678951198069096E-2</v>
      </c>
      <c r="X350" s="28">
        <f t="shared" ca="1" si="211"/>
        <v>0.96754260498689304</v>
      </c>
      <c r="Y350" s="28">
        <f ca="1">IF(Riskregister!$E$6="",0,COUNTIF(BG$4:BG$53,"&lt;"&amp;W350)*IF(X350&lt;0.5,Riskregister!$K$6+(Riskregister!$L$6-Riskregister!$K$6)*SQRT(X350/2),Riskregister!$L$6-(Riskregister!$L$6-Riskregister!$K$6)*SQRT((1-X350)/2)))</f>
        <v>0</v>
      </c>
      <c r="Z350" s="28">
        <f t="shared" ca="1" si="212"/>
        <v>0.16720366711740886</v>
      </c>
      <c r="AA350" s="28">
        <f t="shared" ca="1" si="212"/>
        <v>0.28504112521886438</v>
      </c>
      <c r="AB350" s="28">
        <f ca="1">IF(Riskregister!$E$7="",0,COUNTIF(BH$4:BH$53,"&lt;"&amp;Z350)*IF(AA350&lt;0.5,Riskregister!$K$7+(Riskregister!$L$7-Riskregister!$K$7)*SQRT(AA350/2),Riskregister!$L$7-(Riskregister!$L$7-Riskregister!$K$7)*SQRT((1-AA350)/2)))</f>
        <v>0</v>
      </c>
      <c r="AC350" s="28">
        <f t="shared" ca="1" si="213"/>
        <v>0.58105710371294461</v>
      </c>
      <c r="AD350" s="28">
        <f t="shared" ca="1" si="213"/>
        <v>0.82285536941052506</v>
      </c>
      <c r="AE350" s="28">
        <f ca="1">IF(Riskregister!$E$8="",0,COUNTIF(BI$4:BI$53,"&lt;"&amp;AC350)*IF(AD350&lt;0.5,Riskregister!$K$8+(Riskregister!$L$8-Riskregister!$K$8)*SQRT(AD350/2),Riskregister!$L$8-(Riskregister!$L$8-Riskregister!$K$8)*SQRT((1-AD350)/2)))</f>
        <v>0</v>
      </c>
      <c r="AF350" s="28">
        <f t="shared" ca="1" si="214"/>
        <v>0.36392010558769461</v>
      </c>
      <c r="AG350" s="28">
        <f t="shared" ca="1" si="214"/>
        <v>0.57547630272953776</v>
      </c>
      <c r="AH350" s="28">
        <f>IF(Riskregister!$E$9="",0,COUNTIF(BJ$4:BJ$53,"&lt;"&amp;AF350)*IF(AG350&lt;0.5,Riskregister!$K$9+(Riskregister!$L$9-Riskregister!$K$9)*SQRT(AG350/2),Riskregister!$L$9-(Riskregister!$L$9-Riskregister!$K$9)*SQRT((1-AG350)/2)))</f>
        <v>0</v>
      </c>
      <c r="AI350" s="28">
        <f t="shared" ca="1" si="215"/>
        <v>1.1698374215206808E-2</v>
      </c>
      <c r="AJ350" s="28">
        <f t="shared" ca="1" si="215"/>
        <v>0.11277623834786643</v>
      </c>
      <c r="AK350" s="28">
        <f>IF(Riskregister!$E$10="",0,COUNTIF(BK$4:BK$53,"&lt;"&amp;AI350)*IF(AJ350&lt;0.5,Riskregister!$K$10+(Riskregister!$L$10-Riskregister!$K$10)*SQRT(AJ350/2),Riskregister!$L$10-(Riskregister!$L$10-Riskregister!$K$10)*SQRT((1-AJ350)/2)))</f>
        <v>0</v>
      </c>
      <c r="AL350" s="28">
        <f t="shared" ca="1" si="216"/>
        <v>0.61855028332280182</v>
      </c>
      <c r="AM350" s="28">
        <f t="shared" ca="1" si="216"/>
        <v>0.71862426232832932</v>
      </c>
      <c r="AN350" s="28">
        <f>IF(Riskregister!$E$11="",0,COUNTIF(BL$4:BL$53,"&lt;"&amp;AL350)*IF(AM350&lt;0.5,Riskregister!$K$11+(Riskregister!$L$11-Riskregister!$K$11)*SQRT(AM350/2),Riskregister!$L$11-(Riskregister!$L$11-Riskregister!$K$11)*SQRT((1-AM350)/2)))</f>
        <v>0</v>
      </c>
      <c r="AO350" s="28">
        <f t="shared" ca="1" si="217"/>
        <v>0.65064294437841963</v>
      </c>
      <c r="AP350" s="28">
        <f t="shared" ca="1" si="217"/>
        <v>0.5516707697466573</v>
      </c>
      <c r="AQ350" s="28">
        <f>IF(Riskregister!$E$12="",0,COUNTIF(BM$4:BM$53,"&lt;"&amp;AO350)*IF(AP350&lt;0.5,Riskregister!$K$12+(Riskregister!$L$12-Riskregister!$K$12)*SQRT(AP350/2),Riskregister!$L$12-(Riskregister!$L$12-Riskregister!$K$12)*SQRT((1-AP350)/2)))</f>
        <v>0</v>
      </c>
      <c r="AR350" s="28">
        <f t="shared" ca="1" si="218"/>
        <v>0.63695912433069801</v>
      </c>
      <c r="AS350" s="28">
        <f t="shared" ca="1" si="218"/>
        <v>0.25309323156441954</v>
      </c>
      <c r="AT350" s="28">
        <f>IF(Riskregister!$E$13="",0,COUNTIF(BN$4:BN$53,"&lt;"&amp;AR350)*IF(AS350&lt;0.5,Riskregister!$K$13+(Riskregister!$L$13-Riskregister!$K$13)*SQRT(AS350/2),Riskregister!$L$13-(Riskregister!$L$13-Riskregister!$K$13)*SQRT((1-AS350)/2)))</f>
        <v>0</v>
      </c>
      <c r="AU350" s="28">
        <f t="shared" ca="1" si="219"/>
        <v>0.54147161725389215</v>
      </c>
      <c r="AV350" s="28">
        <f t="shared" ca="1" si="219"/>
        <v>1.220831869529504E-2</v>
      </c>
      <c r="AW350" s="28">
        <f>IF(Riskregister!$E$14="",0,COUNTIF(BO$4:BO$53,"&lt;"&amp;AU350)*IF(AV350&lt;0.5,Riskregister!$K$14+(Riskregister!$L$14-Riskregister!$K$14)*SQRT(AV350/2),Riskregister!$L$14-(Riskregister!$L$14-Riskregister!$K$14)*SQRT((1-AV350)/2)))</f>
        <v>0</v>
      </c>
      <c r="AX350" s="28">
        <f t="shared" ca="1" si="220"/>
        <v>0.49255854923555387</v>
      </c>
      <c r="AY350" s="28">
        <f t="shared" ca="1" si="220"/>
        <v>0.95173898803427515</v>
      </c>
      <c r="AZ350" s="28">
        <f>IF(Riskregister!$E$15="",0,COUNTIF(BP$4:BP$53,"&lt;"&amp;AX350)*IF(AY350&lt;0.5,Riskregister!$K$15+(Riskregister!$L$15-Riskregister!$K$15)*SQRT(AY350/2),Riskregister!$L$15-(Riskregister!$L$15-Riskregister!$K$15)*SQRT((1-AY350)/2)))</f>
        <v>0</v>
      </c>
      <c r="BA350" s="28">
        <f t="shared" ca="1" si="221"/>
        <v>0.41805468204235219</v>
      </c>
      <c r="BB350" s="28">
        <f t="shared" ca="1" si="221"/>
        <v>0.72020962207941608</v>
      </c>
      <c r="BC350" s="28">
        <f>IF(Riskregister!$E$16="",0,COUNTIF(BQ$4:BQ$53,"&lt;"&amp;BA350)*IF(BB350&lt;0.5,Riskregister!$K$16+(Riskregister!$L$16-Riskregister!$K$16)*SQRT(BB350/2),Riskregister!$L$16-(Riskregister!$L$16-Riskregister!$K$16)*SQRT((1-BB350)/2)))</f>
        <v>0</v>
      </c>
      <c r="BD350" s="28">
        <f t="shared" ca="1" si="209"/>
        <v>0</v>
      </c>
    </row>
    <row r="351" spans="20:56" x14ac:dyDescent="0.35">
      <c r="T351" s="28">
        <f t="shared" ca="1" si="210"/>
        <v>0.17156209883287077</v>
      </c>
      <c r="U351" s="28">
        <f t="shared" ca="1" si="210"/>
        <v>0.59886817192758979</v>
      </c>
      <c r="V351" s="28">
        <f ca="1">IF(Riskregister!$E$5="",0,COUNTIF(BF$4:BF$53,"&lt;"&amp;T351)*IF(U351&lt;0.5,Riskregister!$K$5+(Riskregister!$L$5-Riskregister!$K$5)*SQRT(U351/2),Riskregister!$L$5-(Riskregister!$L$5-Riskregister!$K$5)*SQRT((1-U351)/2)))</f>
        <v>0</v>
      </c>
      <c r="W351" s="28">
        <f t="shared" ca="1" si="211"/>
        <v>0.62722823949126572</v>
      </c>
      <c r="X351" s="28">
        <f t="shared" ca="1" si="211"/>
        <v>1.324667058854534E-2</v>
      </c>
      <c r="Y351" s="28">
        <f ca="1">IF(Riskregister!$E$6="",0,COUNTIF(BG$4:BG$53,"&lt;"&amp;W351)*IF(X351&lt;0.5,Riskregister!$K$6+(Riskregister!$L$6-Riskregister!$K$6)*SQRT(X351/2),Riskregister!$L$6-(Riskregister!$L$6-Riskregister!$K$6)*SQRT((1-X351)/2)))</f>
        <v>346490.97703764366</v>
      </c>
      <c r="Z351" s="28">
        <f t="shared" ca="1" si="212"/>
        <v>0.46815563673194738</v>
      </c>
      <c r="AA351" s="28">
        <f t="shared" ca="1" si="212"/>
        <v>0.99260942755730652</v>
      </c>
      <c r="AB351" s="28">
        <f ca="1">IF(Riskregister!$E$7="",0,COUNTIF(BH$4:BH$53,"&lt;"&amp;Z351)*IF(AA351&lt;0.5,Riskregister!$K$7+(Riskregister!$L$7-Riskregister!$K$7)*SQRT(AA351/2),Riskregister!$L$7-(Riskregister!$L$7-Riskregister!$K$7)*SQRT((1-AA351)/2)))</f>
        <v>0</v>
      </c>
      <c r="AC351" s="28">
        <f t="shared" ca="1" si="213"/>
        <v>0.45289506799957013</v>
      </c>
      <c r="AD351" s="28">
        <f t="shared" ca="1" si="213"/>
        <v>0.87952759039192496</v>
      </c>
      <c r="AE351" s="28">
        <f ca="1">IF(Riskregister!$E$8="",0,COUNTIF(BI$4:BI$53,"&lt;"&amp;AC351)*IF(AD351&lt;0.5,Riskregister!$K$8+(Riskregister!$L$8-Riskregister!$K$8)*SQRT(AD351/2),Riskregister!$L$8-(Riskregister!$L$8-Riskregister!$K$8)*SQRT((1-AD351)/2)))</f>
        <v>0</v>
      </c>
      <c r="AF351" s="28">
        <f t="shared" ca="1" si="214"/>
        <v>0.53632777471886428</v>
      </c>
      <c r="AG351" s="28">
        <f t="shared" ca="1" si="214"/>
        <v>0.44508946758448309</v>
      </c>
      <c r="AH351" s="28">
        <f>IF(Riskregister!$E$9="",0,COUNTIF(BJ$4:BJ$53,"&lt;"&amp;AF351)*IF(AG351&lt;0.5,Riskregister!$K$9+(Riskregister!$L$9-Riskregister!$K$9)*SQRT(AG351/2),Riskregister!$L$9-(Riskregister!$L$9-Riskregister!$K$9)*SQRT((1-AG351)/2)))</f>
        <v>0</v>
      </c>
      <c r="AI351" s="28">
        <f t="shared" ca="1" si="215"/>
        <v>0.66218774081706455</v>
      </c>
      <c r="AJ351" s="28">
        <f t="shared" ca="1" si="215"/>
        <v>0.84793500896372309</v>
      </c>
      <c r="AK351" s="28">
        <f>IF(Riskregister!$E$10="",0,COUNTIF(BK$4:BK$53,"&lt;"&amp;AI351)*IF(AJ351&lt;0.5,Riskregister!$K$10+(Riskregister!$L$10-Riskregister!$K$10)*SQRT(AJ351/2),Riskregister!$L$10-(Riskregister!$L$10-Riskregister!$K$10)*SQRT((1-AJ351)/2)))</f>
        <v>0</v>
      </c>
      <c r="AL351" s="28">
        <f t="shared" ca="1" si="216"/>
        <v>0.21905345441312296</v>
      </c>
      <c r="AM351" s="28">
        <f t="shared" ca="1" si="216"/>
        <v>0.62151272181175166</v>
      </c>
      <c r="AN351" s="28">
        <f>IF(Riskregister!$E$11="",0,COUNTIF(BL$4:BL$53,"&lt;"&amp;AL351)*IF(AM351&lt;0.5,Riskregister!$K$11+(Riskregister!$L$11-Riskregister!$K$11)*SQRT(AM351/2),Riskregister!$L$11-(Riskregister!$L$11-Riskregister!$K$11)*SQRT((1-AM351)/2)))</f>
        <v>0</v>
      </c>
      <c r="AO351" s="28">
        <f t="shared" ca="1" si="217"/>
        <v>1.3132456483552102E-2</v>
      </c>
      <c r="AP351" s="28">
        <f t="shared" ca="1" si="217"/>
        <v>0.31706089821611849</v>
      </c>
      <c r="AQ351" s="28">
        <f>IF(Riskregister!$E$12="",0,COUNTIF(BM$4:BM$53,"&lt;"&amp;AO351)*IF(AP351&lt;0.5,Riskregister!$K$12+(Riskregister!$L$12-Riskregister!$K$12)*SQRT(AP351/2),Riskregister!$L$12-(Riskregister!$L$12-Riskregister!$K$12)*SQRT((1-AP351)/2)))</f>
        <v>0</v>
      </c>
      <c r="AR351" s="28">
        <f t="shared" ca="1" si="218"/>
        <v>0.55564292723736108</v>
      </c>
      <c r="AS351" s="28">
        <f t="shared" ca="1" si="218"/>
        <v>0.74476375069463363</v>
      </c>
      <c r="AT351" s="28">
        <f>IF(Riskregister!$E$13="",0,COUNTIF(BN$4:BN$53,"&lt;"&amp;AR351)*IF(AS351&lt;0.5,Riskregister!$K$13+(Riskregister!$L$13-Riskregister!$K$13)*SQRT(AS351/2),Riskregister!$L$13-(Riskregister!$L$13-Riskregister!$K$13)*SQRT((1-AS351)/2)))</f>
        <v>0</v>
      </c>
      <c r="AU351" s="28">
        <f t="shared" ca="1" si="219"/>
        <v>0.23604307232212207</v>
      </c>
      <c r="AV351" s="28">
        <f t="shared" ca="1" si="219"/>
        <v>0.13742698849799329</v>
      </c>
      <c r="AW351" s="28">
        <f>IF(Riskregister!$E$14="",0,COUNTIF(BO$4:BO$53,"&lt;"&amp;AU351)*IF(AV351&lt;0.5,Riskregister!$K$14+(Riskregister!$L$14-Riskregister!$K$14)*SQRT(AV351/2),Riskregister!$L$14-(Riskregister!$L$14-Riskregister!$K$14)*SQRT((1-AV351)/2)))</f>
        <v>0</v>
      </c>
      <c r="AX351" s="28">
        <f t="shared" ca="1" si="220"/>
        <v>0.8307550234517822</v>
      </c>
      <c r="AY351" s="28">
        <f t="shared" ca="1" si="220"/>
        <v>0.48541623641971599</v>
      </c>
      <c r="AZ351" s="28">
        <f>IF(Riskregister!$E$15="",0,COUNTIF(BP$4:BP$53,"&lt;"&amp;AX351)*IF(AY351&lt;0.5,Riskregister!$K$15+(Riskregister!$L$15-Riskregister!$K$15)*SQRT(AY351/2),Riskregister!$L$15-(Riskregister!$L$15-Riskregister!$K$15)*SQRT((1-AY351)/2)))</f>
        <v>0</v>
      </c>
      <c r="BA351" s="28">
        <f t="shared" ca="1" si="221"/>
        <v>0.92679002317732417</v>
      </c>
      <c r="BB351" s="28">
        <f t="shared" ca="1" si="221"/>
        <v>0.13652484296667022</v>
      </c>
      <c r="BC351" s="28">
        <f>IF(Riskregister!$E$16="",0,COUNTIF(BQ$4:BQ$53,"&lt;"&amp;BA351)*IF(BB351&lt;0.5,Riskregister!$K$16+(Riskregister!$L$16-Riskregister!$K$16)*SQRT(BB351/2),Riskregister!$L$16-(Riskregister!$L$16-Riskregister!$K$16)*SQRT((1-BB351)/2)))</f>
        <v>0</v>
      </c>
      <c r="BD351" s="28">
        <f t="shared" ca="1" si="209"/>
        <v>346490.97703764366</v>
      </c>
    </row>
    <row r="352" spans="20:56" x14ac:dyDescent="0.35">
      <c r="T352" s="28">
        <f t="shared" ca="1" si="210"/>
        <v>0.91548377167347517</v>
      </c>
      <c r="U352" s="28">
        <f t="shared" ca="1" si="210"/>
        <v>8.1266030601794492E-2</v>
      </c>
      <c r="V352" s="28">
        <f ca="1">IF(Riskregister!$E$5="",0,COUNTIF(BF$4:BF$53,"&lt;"&amp;T352)*IF(U352&lt;0.5,Riskregister!$K$5+(Riskregister!$L$5-Riskregister!$K$5)*SQRT(U352/2),Riskregister!$L$5-(Riskregister!$L$5-Riskregister!$K$5)*SQRT((1-U352)/2)))</f>
        <v>240709.34680853836</v>
      </c>
      <c r="W352" s="28">
        <f t="shared" ca="1" si="211"/>
        <v>9.4617469828787715E-2</v>
      </c>
      <c r="X352" s="28">
        <f t="shared" ca="1" si="211"/>
        <v>0.7004940017760809</v>
      </c>
      <c r="Y352" s="28">
        <f ca="1">IF(Riskregister!$E$6="",0,COUNTIF(BG$4:BG$53,"&lt;"&amp;W352)*IF(X352&lt;0.5,Riskregister!$K$6+(Riskregister!$L$6-Riskregister!$K$6)*SQRT(X352/2),Riskregister!$L$6-(Riskregister!$L$6-Riskregister!$K$6)*SQRT((1-X352)/2)))</f>
        <v>0</v>
      </c>
      <c r="Z352" s="28">
        <f t="shared" ca="1" si="212"/>
        <v>0.77726525500675392</v>
      </c>
      <c r="AA352" s="28">
        <f t="shared" ca="1" si="212"/>
        <v>0.3252245127908886</v>
      </c>
      <c r="AB352" s="28">
        <f ca="1">IF(Riskregister!$E$7="",0,COUNTIF(BH$4:BH$53,"&lt;"&amp;Z352)*IF(AA352&lt;0.5,Riskregister!$K$7+(Riskregister!$L$7-Riskregister!$K$7)*SQRT(AA352/2),Riskregister!$L$7-(Riskregister!$L$7-Riskregister!$K$7)*SQRT((1-AA352)/2)))</f>
        <v>191138.23510460206</v>
      </c>
      <c r="AC352" s="28">
        <f t="shared" ca="1" si="213"/>
        <v>0.71593694365488825</v>
      </c>
      <c r="AD352" s="28">
        <f t="shared" ca="1" si="213"/>
        <v>0.82776174362671717</v>
      </c>
      <c r="AE352" s="28">
        <f ca="1">IF(Riskregister!$E$8="",0,COUNTIF(BI$4:BI$53,"&lt;"&amp;AC352)*IF(AD352&lt;0.5,Riskregister!$K$8+(Riskregister!$L$8-Riskregister!$K$8)*SQRT(AD352/2),Riskregister!$L$8-(Riskregister!$L$8-Riskregister!$K$8)*SQRT((1-AD352)/2)))</f>
        <v>0</v>
      </c>
      <c r="AF352" s="28">
        <f t="shared" ca="1" si="214"/>
        <v>0.61465406595614402</v>
      </c>
      <c r="AG352" s="28">
        <f t="shared" ca="1" si="214"/>
        <v>0.91584948969170077</v>
      </c>
      <c r="AH352" s="28">
        <f>IF(Riskregister!$E$9="",0,COUNTIF(BJ$4:BJ$53,"&lt;"&amp;AF352)*IF(AG352&lt;0.5,Riskregister!$K$9+(Riskregister!$L$9-Riskregister!$K$9)*SQRT(AG352/2),Riskregister!$L$9-(Riskregister!$L$9-Riskregister!$K$9)*SQRT((1-AG352)/2)))</f>
        <v>0</v>
      </c>
      <c r="AI352" s="28">
        <f t="shared" ca="1" si="215"/>
        <v>0.96587729104727826</v>
      </c>
      <c r="AJ352" s="28">
        <f t="shared" ca="1" si="215"/>
        <v>0.33676457134138238</v>
      </c>
      <c r="AK352" s="28">
        <f>IF(Riskregister!$E$10="",0,COUNTIF(BK$4:BK$53,"&lt;"&amp;AI352)*IF(AJ352&lt;0.5,Riskregister!$K$10+(Riskregister!$L$10-Riskregister!$K$10)*SQRT(AJ352/2),Riskregister!$L$10-(Riskregister!$L$10-Riskregister!$K$10)*SQRT((1-AJ352)/2)))</f>
        <v>0</v>
      </c>
      <c r="AL352" s="28">
        <f t="shared" ca="1" si="216"/>
        <v>0.86039339075672217</v>
      </c>
      <c r="AM352" s="28">
        <f t="shared" ca="1" si="216"/>
        <v>0.67005899810739367</v>
      </c>
      <c r="AN352" s="28">
        <f>IF(Riskregister!$E$11="",0,COUNTIF(BL$4:BL$53,"&lt;"&amp;AL352)*IF(AM352&lt;0.5,Riskregister!$K$11+(Riskregister!$L$11-Riskregister!$K$11)*SQRT(AM352/2),Riskregister!$L$11-(Riskregister!$L$11-Riskregister!$K$11)*SQRT((1-AM352)/2)))</f>
        <v>0</v>
      </c>
      <c r="AO352" s="28">
        <f t="shared" ca="1" si="217"/>
        <v>0.23473750945336802</v>
      </c>
      <c r="AP352" s="28">
        <f t="shared" ca="1" si="217"/>
        <v>0.59718167606340544</v>
      </c>
      <c r="AQ352" s="28">
        <f>IF(Riskregister!$E$12="",0,COUNTIF(BM$4:BM$53,"&lt;"&amp;AO352)*IF(AP352&lt;0.5,Riskregister!$K$12+(Riskregister!$L$12-Riskregister!$K$12)*SQRT(AP352/2),Riskregister!$L$12-(Riskregister!$L$12-Riskregister!$K$12)*SQRT((1-AP352)/2)))</f>
        <v>0</v>
      </c>
      <c r="AR352" s="28">
        <f t="shared" ca="1" si="218"/>
        <v>0.71557437703044413</v>
      </c>
      <c r="AS352" s="28">
        <f t="shared" ca="1" si="218"/>
        <v>0.69482006083232883</v>
      </c>
      <c r="AT352" s="28">
        <f>IF(Riskregister!$E$13="",0,COUNTIF(BN$4:BN$53,"&lt;"&amp;AR352)*IF(AS352&lt;0.5,Riskregister!$K$13+(Riskregister!$L$13-Riskregister!$K$13)*SQRT(AS352/2),Riskregister!$L$13-(Riskregister!$L$13-Riskregister!$K$13)*SQRT((1-AS352)/2)))</f>
        <v>0</v>
      </c>
      <c r="AU352" s="28">
        <f t="shared" ca="1" si="219"/>
        <v>0.26790734983790776</v>
      </c>
      <c r="AV352" s="28">
        <f t="shared" ca="1" si="219"/>
        <v>0.80968861113490831</v>
      </c>
      <c r="AW352" s="28">
        <f>IF(Riskregister!$E$14="",0,COUNTIF(BO$4:BO$53,"&lt;"&amp;AU352)*IF(AV352&lt;0.5,Riskregister!$K$14+(Riskregister!$L$14-Riskregister!$K$14)*SQRT(AV352/2),Riskregister!$L$14-(Riskregister!$L$14-Riskregister!$K$14)*SQRT((1-AV352)/2)))</f>
        <v>0</v>
      </c>
      <c r="AX352" s="28">
        <f t="shared" ca="1" si="220"/>
        <v>0.3581968850296402</v>
      </c>
      <c r="AY352" s="28">
        <f t="shared" ca="1" si="220"/>
        <v>0.36241039384520335</v>
      </c>
      <c r="AZ352" s="28">
        <f>IF(Riskregister!$E$15="",0,COUNTIF(BP$4:BP$53,"&lt;"&amp;AX352)*IF(AY352&lt;0.5,Riskregister!$K$15+(Riskregister!$L$15-Riskregister!$K$15)*SQRT(AY352/2),Riskregister!$L$15-(Riskregister!$L$15-Riskregister!$K$15)*SQRT((1-AY352)/2)))</f>
        <v>0</v>
      </c>
      <c r="BA352" s="28">
        <f t="shared" ca="1" si="221"/>
        <v>0.68046730646679954</v>
      </c>
      <c r="BB352" s="28">
        <f t="shared" ca="1" si="221"/>
        <v>4.1960988946591726E-2</v>
      </c>
      <c r="BC352" s="28">
        <f>IF(Riskregister!$E$16="",0,COUNTIF(BQ$4:BQ$53,"&lt;"&amp;BA352)*IF(BB352&lt;0.5,Riskregister!$K$16+(Riskregister!$L$16-Riskregister!$K$16)*SQRT(BB352/2),Riskregister!$L$16-(Riskregister!$L$16-Riskregister!$K$16)*SQRT((1-BB352)/2)))</f>
        <v>0</v>
      </c>
      <c r="BD352" s="28">
        <f t="shared" ca="1" si="209"/>
        <v>431847.58191314043</v>
      </c>
    </row>
    <row r="353" spans="20:56" x14ac:dyDescent="0.35">
      <c r="T353" s="28">
        <f t="shared" ca="1" si="210"/>
        <v>0.57209131997847174</v>
      </c>
      <c r="U353" s="28">
        <f t="shared" ca="1" si="210"/>
        <v>0.16506533222699016</v>
      </c>
      <c r="V353" s="28">
        <f ca="1">IF(Riskregister!$E$5="",0,COUNTIF(BF$4:BF$53,"&lt;"&amp;T353)*IF(U353&lt;0.5,Riskregister!$K$5+(Riskregister!$L$5-Riskregister!$K$5)*SQRT(U353/2),Riskregister!$L$5-(Riskregister!$L$5-Riskregister!$K$5)*SQRT((1-U353)/2)))</f>
        <v>0</v>
      </c>
      <c r="W353" s="28">
        <f t="shared" ca="1" si="211"/>
        <v>0.48945380742137667</v>
      </c>
      <c r="X353" s="28">
        <f t="shared" ca="1" si="211"/>
        <v>0.24909935019084206</v>
      </c>
      <c r="Y353" s="28">
        <f ca="1">IF(Riskregister!$E$6="",0,COUNTIF(BG$4:BG$53,"&lt;"&amp;W353)*IF(X353&lt;0.5,Riskregister!$K$6+(Riskregister!$L$6-Riskregister!$K$6)*SQRT(X353/2),Riskregister!$L$6-(Riskregister!$L$6-Riskregister!$K$6)*SQRT((1-X353)/2)))</f>
        <v>0</v>
      </c>
      <c r="Z353" s="28">
        <f t="shared" ca="1" si="212"/>
        <v>0.51994285381084315</v>
      </c>
      <c r="AA353" s="28">
        <f t="shared" ca="1" si="212"/>
        <v>0.94322202194622695</v>
      </c>
      <c r="AB353" s="28">
        <f ca="1">IF(Riskregister!$E$7="",0,COUNTIF(BH$4:BH$53,"&lt;"&amp;Z353)*IF(AA353&lt;0.5,Riskregister!$K$7+(Riskregister!$L$7-Riskregister!$K$7)*SQRT(AA353/2),Riskregister!$L$7-(Riskregister!$L$7-Riskregister!$K$7)*SQRT((1-AA353)/2)))</f>
        <v>0</v>
      </c>
      <c r="AC353" s="28">
        <f t="shared" ca="1" si="213"/>
        <v>0.88439305783708744</v>
      </c>
      <c r="AD353" s="28">
        <f t="shared" ca="1" si="213"/>
        <v>4.6944699040025184E-2</v>
      </c>
      <c r="AE353" s="28">
        <f ca="1">IF(Riskregister!$E$8="",0,COUNTIF(BI$4:BI$53,"&lt;"&amp;AC353)*IF(AD353&lt;0.5,Riskregister!$K$8+(Riskregister!$L$8-Riskregister!$K$8)*SQRT(AD353/2),Riskregister!$L$8-(Riskregister!$L$8-Riskregister!$K$8)*SQRT((1-AD353)/2)))</f>
        <v>0</v>
      </c>
      <c r="AF353" s="28">
        <f t="shared" ca="1" si="214"/>
        <v>0.34113909281359311</v>
      </c>
      <c r="AG353" s="28">
        <f t="shared" ca="1" si="214"/>
        <v>0.34494275855717837</v>
      </c>
      <c r="AH353" s="28">
        <f>IF(Riskregister!$E$9="",0,COUNTIF(BJ$4:BJ$53,"&lt;"&amp;AF353)*IF(AG353&lt;0.5,Riskregister!$K$9+(Riskregister!$L$9-Riskregister!$K$9)*SQRT(AG353/2),Riskregister!$L$9-(Riskregister!$L$9-Riskregister!$K$9)*SQRT((1-AG353)/2)))</f>
        <v>0</v>
      </c>
      <c r="AI353" s="28">
        <f t="shared" ca="1" si="215"/>
        <v>0.88139937841822902</v>
      </c>
      <c r="AJ353" s="28">
        <f t="shared" ca="1" si="215"/>
        <v>0.87605472317256194</v>
      </c>
      <c r="AK353" s="28">
        <f>IF(Riskregister!$E$10="",0,COUNTIF(BK$4:BK$53,"&lt;"&amp;AI353)*IF(AJ353&lt;0.5,Riskregister!$K$10+(Riskregister!$L$10-Riskregister!$K$10)*SQRT(AJ353/2),Riskregister!$L$10-(Riskregister!$L$10-Riskregister!$K$10)*SQRT((1-AJ353)/2)))</f>
        <v>0</v>
      </c>
      <c r="AL353" s="28">
        <f t="shared" ca="1" si="216"/>
        <v>0.23206906293186302</v>
      </c>
      <c r="AM353" s="28">
        <f t="shared" ca="1" si="216"/>
        <v>0.16336003054843795</v>
      </c>
      <c r="AN353" s="28">
        <f>IF(Riskregister!$E$11="",0,COUNTIF(BL$4:BL$53,"&lt;"&amp;AL353)*IF(AM353&lt;0.5,Riskregister!$K$11+(Riskregister!$L$11-Riskregister!$K$11)*SQRT(AM353/2),Riskregister!$L$11-(Riskregister!$L$11-Riskregister!$K$11)*SQRT((1-AM353)/2)))</f>
        <v>0</v>
      </c>
      <c r="AO353" s="28">
        <f t="shared" ca="1" si="217"/>
        <v>0.92907785549733879</v>
      </c>
      <c r="AP353" s="28">
        <f t="shared" ca="1" si="217"/>
        <v>0.93747023798872398</v>
      </c>
      <c r="AQ353" s="28">
        <f>IF(Riskregister!$E$12="",0,COUNTIF(BM$4:BM$53,"&lt;"&amp;AO353)*IF(AP353&lt;0.5,Riskregister!$K$12+(Riskregister!$L$12-Riskregister!$K$12)*SQRT(AP353/2),Riskregister!$L$12-(Riskregister!$L$12-Riskregister!$K$12)*SQRT((1-AP353)/2)))</f>
        <v>0</v>
      </c>
      <c r="AR353" s="28">
        <f t="shared" ca="1" si="218"/>
        <v>0.91948444926906159</v>
      </c>
      <c r="AS353" s="28">
        <f t="shared" ca="1" si="218"/>
        <v>0.68424833671043428</v>
      </c>
      <c r="AT353" s="28">
        <f>IF(Riskregister!$E$13="",0,COUNTIF(BN$4:BN$53,"&lt;"&amp;AR353)*IF(AS353&lt;0.5,Riskregister!$K$13+(Riskregister!$L$13-Riskregister!$K$13)*SQRT(AS353/2),Riskregister!$L$13-(Riskregister!$L$13-Riskregister!$K$13)*SQRT((1-AS353)/2)))</f>
        <v>0</v>
      </c>
      <c r="AU353" s="28">
        <f t="shared" ca="1" si="219"/>
        <v>1.7291932842088409E-3</v>
      </c>
      <c r="AV353" s="28">
        <f t="shared" ca="1" si="219"/>
        <v>2.781412870559441E-2</v>
      </c>
      <c r="AW353" s="28">
        <f>IF(Riskregister!$E$14="",0,COUNTIF(BO$4:BO$53,"&lt;"&amp;AU353)*IF(AV353&lt;0.5,Riskregister!$K$14+(Riskregister!$L$14-Riskregister!$K$14)*SQRT(AV353/2),Riskregister!$L$14-(Riskregister!$L$14-Riskregister!$K$14)*SQRT((1-AV353)/2)))</f>
        <v>0</v>
      </c>
      <c r="AX353" s="28">
        <f t="shared" ca="1" si="220"/>
        <v>0.35508452421060166</v>
      </c>
      <c r="AY353" s="28">
        <f t="shared" ca="1" si="220"/>
        <v>0.20361711038812857</v>
      </c>
      <c r="AZ353" s="28">
        <f>IF(Riskregister!$E$15="",0,COUNTIF(BP$4:BP$53,"&lt;"&amp;AX353)*IF(AY353&lt;0.5,Riskregister!$K$15+(Riskregister!$L$15-Riskregister!$K$15)*SQRT(AY353/2),Riskregister!$L$15-(Riskregister!$L$15-Riskregister!$K$15)*SQRT((1-AY353)/2)))</f>
        <v>0</v>
      </c>
      <c r="BA353" s="28">
        <f t="shared" ca="1" si="221"/>
        <v>5.1624601215427557E-2</v>
      </c>
      <c r="BB353" s="28">
        <f t="shared" ca="1" si="221"/>
        <v>0.83876082527699392</v>
      </c>
      <c r="BC353" s="28">
        <f>IF(Riskregister!$E$16="",0,COUNTIF(BQ$4:BQ$53,"&lt;"&amp;BA353)*IF(BB353&lt;0.5,Riskregister!$K$16+(Riskregister!$L$16-Riskregister!$K$16)*SQRT(BB353/2),Riskregister!$L$16-(Riskregister!$L$16-Riskregister!$K$16)*SQRT((1-BB353)/2)))</f>
        <v>0</v>
      </c>
      <c r="BD353" s="28">
        <f t="shared" ca="1" si="209"/>
        <v>0</v>
      </c>
    </row>
    <row r="354" spans="20:56" x14ac:dyDescent="0.35">
      <c r="T354" s="28">
        <f t="shared" ca="1" si="210"/>
        <v>0.4540370547754059</v>
      </c>
      <c r="U354" s="28">
        <f t="shared" ca="1" si="210"/>
        <v>0.59643254131815771</v>
      </c>
      <c r="V354" s="28">
        <f ca="1">IF(Riskregister!$E$5="",0,COUNTIF(BF$4:BF$53,"&lt;"&amp;T354)*IF(U354&lt;0.5,Riskregister!$K$5+(Riskregister!$L$5-Riskregister!$K$5)*SQRT(U354/2),Riskregister!$L$5-(Riskregister!$L$5-Riskregister!$K$5)*SQRT((1-U354)/2)))</f>
        <v>0</v>
      </c>
      <c r="W354" s="28">
        <f t="shared" ca="1" si="211"/>
        <v>0.42191027740233489</v>
      </c>
      <c r="X354" s="28">
        <f t="shared" ca="1" si="211"/>
        <v>0.80381448342560946</v>
      </c>
      <c r="Y354" s="28">
        <f ca="1">IF(Riskregister!$E$6="",0,COUNTIF(BG$4:BG$53,"&lt;"&amp;W354)*IF(X354&lt;0.5,Riskregister!$K$6+(Riskregister!$L$6-Riskregister!$K$6)*SQRT(X354/2),Riskregister!$L$6-(Riskregister!$L$6-Riskregister!$K$6)*SQRT((1-X354)/2)))</f>
        <v>0</v>
      </c>
      <c r="Z354" s="28">
        <f t="shared" ca="1" si="212"/>
        <v>0.37034466084108375</v>
      </c>
      <c r="AA354" s="28">
        <f t="shared" ca="1" si="212"/>
        <v>0.78274923026068244</v>
      </c>
      <c r="AB354" s="28">
        <f ca="1">IF(Riskregister!$E$7="",0,COUNTIF(BH$4:BH$53,"&lt;"&amp;Z354)*IF(AA354&lt;0.5,Riskregister!$K$7+(Riskregister!$L$7-Riskregister!$K$7)*SQRT(AA354/2),Riskregister!$L$7-(Riskregister!$L$7-Riskregister!$K$7)*SQRT((1-AA354)/2)))</f>
        <v>0</v>
      </c>
      <c r="AC354" s="28">
        <f t="shared" ca="1" si="213"/>
        <v>0.92443482867892124</v>
      </c>
      <c r="AD354" s="28">
        <f t="shared" ca="1" si="213"/>
        <v>0.56182189546546446</v>
      </c>
      <c r="AE354" s="28">
        <f ca="1">IF(Riskregister!$E$8="",0,COUNTIF(BI$4:BI$53,"&lt;"&amp;AC354)*IF(AD354&lt;0.5,Riskregister!$K$8+(Riskregister!$L$8-Riskregister!$K$8)*SQRT(AD354/2),Riskregister!$L$8-(Riskregister!$L$8-Riskregister!$K$8)*SQRT((1-AD354)/2)))</f>
        <v>0</v>
      </c>
      <c r="AF354" s="28">
        <f t="shared" ca="1" si="214"/>
        <v>0.645258873560001</v>
      </c>
      <c r="AG354" s="28">
        <f t="shared" ca="1" si="214"/>
        <v>0.7639335507724988</v>
      </c>
      <c r="AH354" s="28">
        <f>IF(Riskregister!$E$9="",0,COUNTIF(BJ$4:BJ$53,"&lt;"&amp;AF354)*IF(AG354&lt;0.5,Riskregister!$K$9+(Riskregister!$L$9-Riskregister!$K$9)*SQRT(AG354/2),Riskregister!$L$9-(Riskregister!$L$9-Riskregister!$K$9)*SQRT((1-AG354)/2)))</f>
        <v>0</v>
      </c>
      <c r="AI354" s="28">
        <f t="shared" ca="1" si="215"/>
        <v>0.30269025094831248</v>
      </c>
      <c r="AJ354" s="28">
        <f t="shared" ca="1" si="215"/>
        <v>0.77330637465027519</v>
      </c>
      <c r="AK354" s="28">
        <f>IF(Riskregister!$E$10="",0,COUNTIF(BK$4:BK$53,"&lt;"&amp;AI354)*IF(AJ354&lt;0.5,Riskregister!$K$10+(Riskregister!$L$10-Riskregister!$K$10)*SQRT(AJ354/2),Riskregister!$L$10-(Riskregister!$L$10-Riskregister!$K$10)*SQRT((1-AJ354)/2)))</f>
        <v>0</v>
      </c>
      <c r="AL354" s="28">
        <f t="shared" ca="1" si="216"/>
        <v>0.27507958907141972</v>
      </c>
      <c r="AM354" s="28">
        <f t="shared" ca="1" si="216"/>
        <v>0.34095714259299537</v>
      </c>
      <c r="AN354" s="28">
        <f>IF(Riskregister!$E$11="",0,COUNTIF(BL$4:BL$53,"&lt;"&amp;AL354)*IF(AM354&lt;0.5,Riskregister!$K$11+(Riskregister!$L$11-Riskregister!$K$11)*SQRT(AM354/2),Riskregister!$L$11-(Riskregister!$L$11-Riskregister!$K$11)*SQRT((1-AM354)/2)))</f>
        <v>0</v>
      </c>
      <c r="AO354" s="28">
        <f t="shared" ca="1" si="217"/>
        <v>0.74680084237395417</v>
      </c>
      <c r="AP354" s="28">
        <f t="shared" ca="1" si="217"/>
        <v>0.11944080518715383</v>
      </c>
      <c r="AQ354" s="28">
        <f>IF(Riskregister!$E$12="",0,COUNTIF(BM$4:BM$53,"&lt;"&amp;AO354)*IF(AP354&lt;0.5,Riskregister!$K$12+(Riskregister!$L$12-Riskregister!$K$12)*SQRT(AP354/2),Riskregister!$L$12-(Riskregister!$L$12-Riskregister!$K$12)*SQRT((1-AP354)/2)))</f>
        <v>0</v>
      </c>
      <c r="AR354" s="28">
        <f t="shared" ca="1" si="218"/>
        <v>0.75288005547465975</v>
      </c>
      <c r="AS354" s="28">
        <f t="shared" ca="1" si="218"/>
        <v>0.76298309771055894</v>
      </c>
      <c r="AT354" s="28">
        <f>IF(Riskregister!$E$13="",0,COUNTIF(BN$4:BN$53,"&lt;"&amp;AR354)*IF(AS354&lt;0.5,Riskregister!$K$13+(Riskregister!$L$13-Riskregister!$K$13)*SQRT(AS354/2),Riskregister!$L$13-(Riskregister!$L$13-Riskregister!$K$13)*SQRT((1-AS354)/2)))</f>
        <v>0</v>
      </c>
      <c r="AU354" s="28">
        <f t="shared" ca="1" si="219"/>
        <v>0.44125617993734567</v>
      </c>
      <c r="AV354" s="28">
        <f t="shared" ca="1" si="219"/>
        <v>0.92617129444615565</v>
      </c>
      <c r="AW354" s="28">
        <f>IF(Riskregister!$E$14="",0,COUNTIF(BO$4:BO$53,"&lt;"&amp;AU354)*IF(AV354&lt;0.5,Riskregister!$K$14+(Riskregister!$L$14-Riskregister!$K$14)*SQRT(AV354/2),Riskregister!$L$14-(Riskregister!$L$14-Riskregister!$K$14)*SQRT((1-AV354)/2)))</f>
        <v>0</v>
      </c>
      <c r="AX354" s="28">
        <f t="shared" ca="1" si="220"/>
        <v>4.5130621235102808E-2</v>
      </c>
      <c r="AY354" s="28">
        <f t="shared" ca="1" si="220"/>
        <v>0.85181344315157748</v>
      </c>
      <c r="AZ354" s="28">
        <f>IF(Riskregister!$E$15="",0,COUNTIF(BP$4:BP$53,"&lt;"&amp;AX354)*IF(AY354&lt;0.5,Riskregister!$K$15+(Riskregister!$L$15-Riskregister!$K$15)*SQRT(AY354/2),Riskregister!$L$15-(Riskregister!$L$15-Riskregister!$K$15)*SQRT((1-AY354)/2)))</f>
        <v>0</v>
      </c>
      <c r="BA354" s="28">
        <f t="shared" ca="1" si="221"/>
        <v>0.23886303097933581</v>
      </c>
      <c r="BB354" s="28">
        <f t="shared" ca="1" si="221"/>
        <v>2.012300407521983E-3</v>
      </c>
      <c r="BC354" s="28">
        <f>IF(Riskregister!$E$16="",0,COUNTIF(BQ$4:BQ$53,"&lt;"&amp;BA354)*IF(BB354&lt;0.5,Riskregister!$K$16+(Riskregister!$L$16-Riskregister!$K$16)*SQRT(BB354/2),Riskregister!$L$16-(Riskregister!$L$16-Riskregister!$K$16)*SQRT((1-BB354)/2)))</f>
        <v>0</v>
      </c>
      <c r="BD354" s="28">
        <f t="shared" ca="1" si="209"/>
        <v>0</v>
      </c>
    </row>
    <row r="355" spans="20:56" x14ac:dyDescent="0.35">
      <c r="T355" s="28">
        <f t="shared" ca="1" si="210"/>
        <v>0.71293915048250101</v>
      </c>
      <c r="U355" s="28">
        <f t="shared" ca="1" si="210"/>
        <v>0.18058874807832759</v>
      </c>
      <c r="V355" s="28">
        <f ca="1">IF(Riskregister!$E$5="",0,COUNTIF(BF$4:BF$53,"&lt;"&amp;T355)*IF(U355&lt;0.5,Riskregister!$K$5+(Riskregister!$L$5-Riskregister!$K$5)*SQRT(U355/2),Riskregister!$L$5-(Riskregister!$L$5-Riskregister!$K$5)*SQRT((1-U355)/2)))</f>
        <v>285220.60029052768</v>
      </c>
      <c r="W355" s="28">
        <f t="shared" ca="1" si="211"/>
        <v>0.17306213090852618</v>
      </c>
      <c r="X355" s="28">
        <f t="shared" ca="1" si="211"/>
        <v>0.93880852186686747</v>
      </c>
      <c r="Y355" s="28">
        <f ca="1">IF(Riskregister!$E$6="",0,COUNTIF(BG$4:BG$53,"&lt;"&amp;W355)*IF(X355&lt;0.5,Riskregister!$K$6+(Riskregister!$L$6-Riskregister!$K$6)*SQRT(X355/2),Riskregister!$L$6-(Riskregister!$L$6-Riskregister!$K$6)*SQRT((1-X355)/2)))</f>
        <v>0</v>
      </c>
      <c r="Z355" s="28">
        <f t="shared" ca="1" si="212"/>
        <v>0.30631652565862244</v>
      </c>
      <c r="AA355" s="28">
        <f t="shared" ca="1" si="212"/>
        <v>0.43504176616542278</v>
      </c>
      <c r="AB355" s="28">
        <f ca="1">IF(Riskregister!$E$7="",0,COUNTIF(BH$4:BH$53,"&lt;"&amp;Z355)*IF(AA355&lt;0.5,Riskregister!$K$7+(Riskregister!$L$7-Riskregister!$K$7)*SQRT(AA355/2),Riskregister!$L$7-(Riskregister!$L$7-Riskregister!$K$7)*SQRT((1-AA355)/2)))</f>
        <v>0</v>
      </c>
      <c r="AC355" s="28">
        <f t="shared" ca="1" si="213"/>
        <v>5.7942045819330823E-2</v>
      </c>
      <c r="AD355" s="28">
        <f t="shared" ca="1" si="213"/>
        <v>0.39153009635027614</v>
      </c>
      <c r="AE355" s="28">
        <f ca="1">IF(Riskregister!$E$8="",0,COUNTIF(BI$4:BI$53,"&lt;"&amp;AC355)*IF(AD355&lt;0.5,Riskregister!$K$8+(Riskregister!$L$8-Riskregister!$K$8)*SQRT(AD355/2),Riskregister!$L$8-(Riskregister!$L$8-Riskregister!$K$8)*SQRT((1-AD355)/2)))</f>
        <v>0</v>
      </c>
      <c r="AF355" s="28">
        <f t="shared" ca="1" si="214"/>
        <v>0.21116032080124403</v>
      </c>
      <c r="AG355" s="28">
        <f t="shared" ca="1" si="214"/>
        <v>0.35519408348575632</v>
      </c>
      <c r="AH355" s="28">
        <f>IF(Riskregister!$E$9="",0,COUNTIF(BJ$4:BJ$53,"&lt;"&amp;AF355)*IF(AG355&lt;0.5,Riskregister!$K$9+(Riskregister!$L$9-Riskregister!$K$9)*SQRT(AG355/2),Riskregister!$L$9-(Riskregister!$L$9-Riskregister!$K$9)*SQRT((1-AG355)/2)))</f>
        <v>0</v>
      </c>
      <c r="AI355" s="28">
        <f t="shared" ca="1" si="215"/>
        <v>2.9086941264430788E-2</v>
      </c>
      <c r="AJ355" s="28">
        <f t="shared" ca="1" si="215"/>
        <v>0.24621350966512001</v>
      </c>
      <c r="AK355" s="28">
        <f>IF(Riskregister!$E$10="",0,COUNTIF(BK$4:BK$53,"&lt;"&amp;AI355)*IF(AJ355&lt;0.5,Riskregister!$K$10+(Riskregister!$L$10-Riskregister!$K$10)*SQRT(AJ355/2),Riskregister!$L$10-(Riskregister!$L$10-Riskregister!$K$10)*SQRT((1-AJ355)/2)))</f>
        <v>0</v>
      </c>
      <c r="AL355" s="28">
        <f t="shared" ca="1" si="216"/>
        <v>0.16816855186955904</v>
      </c>
      <c r="AM355" s="28">
        <f t="shared" ca="1" si="216"/>
        <v>0.14832200377257088</v>
      </c>
      <c r="AN355" s="28">
        <f>IF(Riskregister!$E$11="",0,COUNTIF(BL$4:BL$53,"&lt;"&amp;AL355)*IF(AM355&lt;0.5,Riskregister!$K$11+(Riskregister!$L$11-Riskregister!$K$11)*SQRT(AM355/2),Riskregister!$L$11-(Riskregister!$L$11-Riskregister!$K$11)*SQRT((1-AM355)/2)))</f>
        <v>0</v>
      </c>
      <c r="AO355" s="28">
        <f t="shared" ca="1" si="217"/>
        <v>0.87351077131624288</v>
      </c>
      <c r="AP355" s="28">
        <f t="shared" ca="1" si="217"/>
        <v>0.88673838610343869</v>
      </c>
      <c r="AQ355" s="28">
        <f>IF(Riskregister!$E$12="",0,COUNTIF(BM$4:BM$53,"&lt;"&amp;AO355)*IF(AP355&lt;0.5,Riskregister!$K$12+(Riskregister!$L$12-Riskregister!$K$12)*SQRT(AP355/2),Riskregister!$L$12-(Riskregister!$L$12-Riskregister!$K$12)*SQRT((1-AP355)/2)))</f>
        <v>0</v>
      </c>
      <c r="AR355" s="28">
        <f t="shared" ca="1" si="218"/>
        <v>0.72787441969960409</v>
      </c>
      <c r="AS355" s="28">
        <f t="shared" ca="1" si="218"/>
        <v>0.23208224250545328</v>
      </c>
      <c r="AT355" s="28">
        <f>IF(Riskregister!$E$13="",0,COUNTIF(BN$4:BN$53,"&lt;"&amp;AR355)*IF(AS355&lt;0.5,Riskregister!$K$13+(Riskregister!$L$13-Riskregister!$K$13)*SQRT(AS355/2),Riskregister!$L$13-(Riskregister!$L$13-Riskregister!$K$13)*SQRT((1-AS355)/2)))</f>
        <v>0</v>
      </c>
      <c r="AU355" s="28">
        <f t="shared" ca="1" si="219"/>
        <v>0.24731472574064073</v>
      </c>
      <c r="AV355" s="28">
        <f t="shared" ca="1" si="219"/>
        <v>6.4000858250231607E-2</v>
      </c>
      <c r="AW355" s="28">
        <f>IF(Riskregister!$E$14="",0,COUNTIF(BO$4:BO$53,"&lt;"&amp;AU355)*IF(AV355&lt;0.5,Riskregister!$K$14+(Riskregister!$L$14-Riskregister!$K$14)*SQRT(AV355/2),Riskregister!$L$14-(Riskregister!$L$14-Riskregister!$K$14)*SQRT((1-AV355)/2)))</f>
        <v>0</v>
      </c>
      <c r="AX355" s="28">
        <f t="shared" ca="1" si="220"/>
        <v>0.4665736672287778</v>
      </c>
      <c r="AY355" s="28">
        <f t="shared" ca="1" si="220"/>
        <v>0.19486942098113458</v>
      </c>
      <c r="AZ355" s="28">
        <f>IF(Riskregister!$E$15="",0,COUNTIF(BP$4:BP$53,"&lt;"&amp;AX355)*IF(AY355&lt;0.5,Riskregister!$K$15+(Riskregister!$L$15-Riskregister!$K$15)*SQRT(AY355/2),Riskregister!$L$15-(Riskregister!$L$15-Riskregister!$K$15)*SQRT((1-AY355)/2)))</f>
        <v>0</v>
      </c>
      <c r="BA355" s="28">
        <f t="shared" ca="1" si="221"/>
        <v>0.21969524533810658</v>
      </c>
      <c r="BB355" s="28">
        <f t="shared" ca="1" si="221"/>
        <v>0.9329949596725754</v>
      </c>
      <c r="BC355" s="28">
        <f>IF(Riskregister!$E$16="",0,COUNTIF(BQ$4:BQ$53,"&lt;"&amp;BA355)*IF(BB355&lt;0.5,Riskregister!$K$16+(Riskregister!$L$16-Riskregister!$K$16)*SQRT(BB355/2),Riskregister!$L$16-(Riskregister!$L$16-Riskregister!$K$16)*SQRT((1-BB355)/2)))</f>
        <v>0</v>
      </c>
      <c r="BD355" s="28">
        <f t="shared" ca="1" si="209"/>
        <v>285220.60029052768</v>
      </c>
    </row>
    <row r="356" spans="20:56" x14ac:dyDescent="0.35">
      <c r="T356" s="28">
        <f t="shared" ca="1" si="210"/>
        <v>0.81718801792580831</v>
      </c>
      <c r="U356" s="28">
        <f t="shared" ca="1" si="210"/>
        <v>0.65739255920516892</v>
      </c>
      <c r="V356" s="28">
        <f ca="1">IF(Riskregister!$E$5="",0,COUNTIF(BF$4:BF$53,"&lt;"&amp;T356)*IF(U356&lt;0.5,Riskregister!$K$5+(Riskregister!$L$5-Riskregister!$K$5)*SQRT(U356/2),Riskregister!$L$5-(Riskregister!$L$5-Riskregister!$K$5)*SQRT((1-U356)/2)))</f>
        <v>413750.15871019743</v>
      </c>
      <c r="W356" s="28">
        <f t="shared" ca="1" si="211"/>
        <v>0.54386066512943143</v>
      </c>
      <c r="X356" s="28">
        <f t="shared" ca="1" si="211"/>
        <v>0.26935452654728897</v>
      </c>
      <c r="Y356" s="28">
        <f ca="1">IF(Riskregister!$E$6="",0,COUNTIF(BG$4:BG$53,"&lt;"&amp;W356)*IF(X356&lt;0.5,Riskregister!$K$6+(Riskregister!$L$6-Riskregister!$K$6)*SQRT(X356/2),Riskregister!$L$6-(Riskregister!$L$6-Riskregister!$K$6)*SQRT((1-X356)/2)))</f>
        <v>0</v>
      </c>
      <c r="Z356" s="28">
        <f t="shared" ca="1" si="212"/>
        <v>0.65110223501241848</v>
      </c>
      <c r="AA356" s="28">
        <f t="shared" ca="1" si="212"/>
        <v>0.14731435614553801</v>
      </c>
      <c r="AB356" s="28">
        <f ca="1">IF(Riskregister!$E$7="",0,COUNTIF(BH$4:BH$53,"&lt;"&amp;Z356)*IF(AA356&lt;0.5,Riskregister!$K$7+(Riskregister!$L$7-Riskregister!$K$7)*SQRT(AA356/2),Riskregister!$L$7-(Riskregister!$L$7-Riskregister!$K$7)*SQRT((1-AA356)/2)))</f>
        <v>0</v>
      </c>
      <c r="AC356" s="28">
        <f t="shared" ca="1" si="213"/>
        <v>0.31934481112542212</v>
      </c>
      <c r="AD356" s="28">
        <f t="shared" ca="1" si="213"/>
        <v>0.36476153550290857</v>
      </c>
      <c r="AE356" s="28">
        <f ca="1">IF(Riskregister!$E$8="",0,COUNTIF(BI$4:BI$53,"&lt;"&amp;AC356)*IF(AD356&lt;0.5,Riskregister!$K$8+(Riskregister!$L$8-Riskregister!$K$8)*SQRT(AD356/2),Riskregister!$L$8-(Riskregister!$L$8-Riskregister!$K$8)*SQRT((1-AD356)/2)))</f>
        <v>0</v>
      </c>
      <c r="AF356" s="28">
        <f t="shared" ca="1" si="214"/>
        <v>0.91510452707840717</v>
      </c>
      <c r="AG356" s="28">
        <f t="shared" ca="1" si="214"/>
        <v>0.75500232794585964</v>
      </c>
      <c r="AH356" s="28">
        <f>IF(Riskregister!$E$9="",0,COUNTIF(BJ$4:BJ$53,"&lt;"&amp;AF356)*IF(AG356&lt;0.5,Riskregister!$K$9+(Riskregister!$L$9-Riskregister!$K$9)*SQRT(AG356/2),Riskregister!$L$9-(Riskregister!$L$9-Riskregister!$K$9)*SQRT((1-AG356)/2)))</f>
        <v>0</v>
      </c>
      <c r="AI356" s="28">
        <f t="shared" ca="1" si="215"/>
        <v>0.83129008126831183</v>
      </c>
      <c r="AJ356" s="28">
        <f t="shared" ca="1" si="215"/>
        <v>0.81077212899732709</v>
      </c>
      <c r="AK356" s="28">
        <f>IF(Riskregister!$E$10="",0,COUNTIF(BK$4:BK$53,"&lt;"&amp;AI356)*IF(AJ356&lt;0.5,Riskregister!$K$10+(Riskregister!$L$10-Riskregister!$K$10)*SQRT(AJ356/2),Riskregister!$L$10-(Riskregister!$L$10-Riskregister!$K$10)*SQRT((1-AJ356)/2)))</f>
        <v>0</v>
      </c>
      <c r="AL356" s="28">
        <f t="shared" ca="1" si="216"/>
        <v>0.75005534846725863</v>
      </c>
      <c r="AM356" s="28">
        <f t="shared" ca="1" si="216"/>
        <v>0.32707949295841576</v>
      </c>
      <c r="AN356" s="28">
        <f>IF(Riskregister!$E$11="",0,COUNTIF(BL$4:BL$53,"&lt;"&amp;AL356)*IF(AM356&lt;0.5,Riskregister!$K$11+(Riskregister!$L$11-Riskregister!$K$11)*SQRT(AM356/2),Riskregister!$L$11-(Riskregister!$L$11-Riskregister!$K$11)*SQRT((1-AM356)/2)))</f>
        <v>0</v>
      </c>
      <c r="AO356" s="28">
        <f t="shared" ca="1" si="217"/>
        <v>1.6771251636670259E-2</v>
      </c>
      <c r="AP356" s="28">
        <f t="shared" ca="1" si="217"/>
        <v>0.23812161703094059</v>
      </c>
      <c r="AQ356" s="28">
        <f>IF(Riskregister!$E$12="",0,COUNTIF(BM$4:BM$53,"&lt;"&amp;AO356)*IF(AP356&lt;0.5,Riskregister!$K$12+(Riskregister!$L$12-Riskregister!$K$12)*SQRT(AP356/2),Riskregister!$L$12-(Riskregister!$L$12-Riskregister!$K$12)*SQRT((1-AP356)/2)))</f>
        <v>0</v>
      </c>
      <c r="AR356" s="28">
        <f t="shared" ca="1" si="218"/>
        <v>0.82362135809922343</v>
      </c>
      <c r="AS356" s="28">
        <f t="shared" ca="1" si="218"/>
        <v>0.96109979698900672</v>
      </c>
      <c r="AT356" s="28">
        <f>IF(Riskregister!$E$13="",0,COUNTIF(BN$4:BN$53,"&lt;"&amp;AR356)*IF(AS356&lt;0.5,Riskregister!$K$13+(Riskregister!$L$13-Riskregister!$K$13)*SQRT(AS356/2),Riskregister!$L$13-(Riskregister!$L$13-Riskregister!$K$13)*SQRT((1-AS356)/2)))</f>
        <v>0</v>
      </c>
      <c r="AU356" s="28">
        <f t="shared" ca="1" si="219"/>
        <v>0.84153661378433386</v>
      </c>
      <c r="AV356" s="28">
        <f t="shared" ca="1" si="219"/>
        <v>0.9581102471098869</v>
      </c>
      <c r="AW356" s="28">
        <f>IF(Riskregister!$E$14="",0,COUNTIF(BO$4:BO$53,"&lt;"&amp;AU356)*IF(AV356&lt;0.5,Riskregister!$K$14+(Riskregister!$L$14-Riskregister!$K$14)*SQRT(AV356/2),Riskregister!$L$14-(Riskregister!$L$14-Riskregister!$K$14)*SQRT((1-AV356)/2)))</f>
        <v>0</v>
      </c>
      <c r="AX356" s="28">
        <f t="shared" ca="1" si="220"/>
        <v>0.51048753679062997</v>
      </c>
      <c r="AY356" s="28">
        <f t="shared" ca="1" si="220"/>
        <v>0.75540362096480285</v>
      </c>
      <c r="AZ356" s="28">
        <f>IF(Riskregister!$E$15="",0,COUNTIF(BP$4:BP$53,"&lt;"&amp;AX356)*IF(AY356&lt;0.5,Riskregister!$K$15+(Riskregister!$L$15-Riskregister!$K$15)*SQRT(AY356/2),Riskregister!$L$15-(Riskregister!$L$15-Riskregister!$K$15)*SQRT((1-AY356)/2)))</f>
        <v>0</v>
      </c>
      <c r="BA356" s="28">
        <f t="shared" ca="1" si="221"/>
        <v>0.96200519135757279</v>
      </c>
      <c r="BB356" s="28">
        <f t="shared" ca="1" si="221"/>
        <v>0.74950217985070633</v>
      </c>
      <c r="BC356" s="28">
        <f>IF(Riskregister!$E$16="",0,COUNTIF(BQ$4:BQ$53,"&lt;"&amp;BA356)*IF(BB356&lt;0.5,Riskregister!$K$16+(Riskregister!$L$16-Riskregister!$K$16)*SQRT(BB356/2),Riskregister!$L$16-(Riskregister!$L$16-Riskregister!$K$16)*SQRT((1-BB356)/2)))</f>
        <v>0</v>
      </c>
      <c r="BD356" s="28">
        <f t="shared" ca="1" si="209"/>
        <v>413750.15871019743</v>
      </c>
    </row>
    <row r="357" spans="20:56" x14ac:dyDescent="0.35">
      <c r="T357" s="28">
        <f t="shared" ca="1" si="210"/>
        <v>0.39528164472009453</v>
      </c>
      <c r="U357" s="28">
        <f t="shared" ca="1" si="210"/>
        <v>0.52216574523800596</v>
      </c>
      <c r="V357" s="28">
        <f ca="1">IF(Riskregister!$E$5="",0,COUNTIF(BF$4:BF$53,"&lt;"&amp;T357)*IF(U357&lt;0.5,Riskregister!$K$5+(Riskregister!$L$5-Riskregister!$K$5)*SQRT(U357/2),Riskregister!$L$5-(Riskregister!$L$5-Riskregister!$K$5)*SQRT((1-U357)/2)))</f>
        <v>0</v>
      </c>
      <c r="W357" s="28">
        <f t="shared" ca="1" si="211"/>
        <v>0.54197933785743591</v>
      </c>
      <c r="X357" s="28">
        <f t="shared" ca="1" si="211"/>
        <v>0.42680368372842514</v>
      </c>
      <c r="Y357" s="28">
        <f ca="1">IF(Riskregister!$E$6="",0,COUNTIF(BG$4:BG$53,"&lt;"&amp;W357)*IF(X357&lt;0.5,Riskregister!$K$6+(Riskregister!$L$6-Riskregister!$K$6)*SQRT(X357/2),Riskregister!$L$6-(Riskregister!$L$6-Riskregister!$K$6)*SQRT((1-X357)/2)))</f>
        <v>0</v>
      </c>
      <c r="Z357" s="28">
        <f t="shared" ca="1" si="212"/>
        <v>0.94243293384642723</v>
      </c>
      <c r="AA357" s="28">
        <f t="shared" ca="1" si="212"/>
        <v>0.81321459862559076</v>
      </c>
      <c r="AB357" s="28">
        <f ca="1">IF(Riskregister!$E$7="",0,COUNTIF(BH$4:BH$53,"&lt;"&amp;Z357)*IF(AA357&lt;0.5,Riskregister!$K$7+(Riskregister!$L$7-Riskregister!$K$7)*SQRT(AA357/2),Riskregister!$L$7-(Riskregister!$L$7-Riskregister!$K$7)*SQRT((1-AA357)/2)))</f>
        <v>293039.23226629978</v>
      </c>
      <c r="AC357" s="28">
        <f t="shared" ca="1" si="213"/>
        <v>0.46372122766388102</v>
      </c>
      <c r="AD357" s="28">
        <f t="shared" ca="1" si="213"/>
        <v>0.71233508398517964</v>
      </c>
      <c r="AE357" s="28">
        <f ca="1">IF(Riskregister!$E$8="",0,COUNTIF(BI$4:BI$53,"&lt;"&amp;AC357)*IF(AD357&lt;0.5,Riskregister!$K$8+(Riskregister!$L$8-Riskregister!$K$8)*SQRT(AD357/2),Riskregister!$L$8-(Riskregister!$L$8-Riskregister!$K$8)*SQRT((1-AD357)/2)))</f>
        <v>0</v>
      </c>
      <c r="AF357" s="28">
        <f t="shared" ca="1" si="214"/>
        <v>0.37218308361526731</v>
      </c>
      <c r="AG357" s="28">
        <f t="shared" ca="1" si="214"/>
        <v>8.9926399776896204E-5</v>
      </c>
      <c r="AH357" s="28">
        <f>IF(Riskregister!$E$9="",0,COUNTIF(BJ$4:BJ$53,"&lt;"&amp;AF357)*IF(AG357&lt;0.5,Riskregister!$K$9+(Riskregister!$L$9-Riskregister!$K$9)*SQRT(AG357/2),Riskregister!$L$9-(Riskregister!$L$9-Riskregister!$K$9)*SQRT((1-AG357)/2)))</f>
        <v>0</v>
      </c>
      <c r="AI357" s="28">
        <f t="shared" ca="1" si="215"/>
        <v>0.61133916328086035</v>
      </c>
      <c r="AJ357" s="28">
        <f t="shared" ca="1" si="215"/>
        <v>0.38519872263768662</v>
      </c>
      <c r="AK357" s="28">
        <f>IF(Riskregister!$E$10="",0,COUNTIF(BK$4:BK$53,"&lt;"&amp;AI357)*IF(AJ357&lt;0.5,Riskregister!$K$10+(Riskregister!$L$10-Riskregister!$K$10)*SQRT(AJ357/2),Riskregister!$L$10-(Riskregister!$L$10-Riskregister!$K$10)*SQRT((1-AJ357)/2)))</f>
        <v>0</v>
      </c>
      <c r="AL357" s="28">
        <f t="shared" ca="1" si="216"/>
        <v>0.10866196229226055</v>
      </c>
      <c r="AM357" s="28">
        <f t="shared" ca="1" si="216"/>
        <v>0.2506796039442758</v>
      </c>
      <c r="AN357" s="28">
        <f>IF(Riskregister!$E$11="",0,COUNTIF(BL$4:BL$53,"&lt;"&amp;AL357)*IF(AM357&lt;0.5,Riskregister!$K$11+(Riskregister!$L$11-Riskregister!$K$11)*SQRT(AM357/2),Riskregister!$L$11-(Riskregister!$L$11-Riskregister!$K$11)*SQRT((1-AM357)/2)))</f>
        <v>0</v>
      </c>
      <c r="AO357" s="28">
        <f t="shared" ca="1" si="217"/>
        <v>0.80171380540498294</v>
      </c>
      <c r="AP357" s="28">
        <f t="shared" ca="1" si="217"/>
        <v>0.10555214779758326</v>
      </c>
      <c r="AQ357" s="28">
        <f>IF(Riskregister!$E$12="",0,COUNTIF(BM$4:BM$53,"&lt;"&amp;AO357)*IF(AP357&lt;0.5,Riskregister!$K$12+(Riskregister!$L$12-Riskregister!$K$12)*SQRT(AP357/2),Riskregister!$L$12-(Riskregister!$L$12-Riskregister!$K$12)*SQRT((1-AP357)/2)))</f>
        <v>0</v>
      </c>
      <c r="AR357" s="28">
        <f t="shared" ca="1" si="218"/>
        <v>0.58427753684960826</v>
      </c>
      <c r="AS357" s="28">
        <f t="shared" ca="1" si="218"/>
        <v>1.559725461224859E-2</v>
      </c>
      <c r="AT357" s="28">
        <f>IF(Riskregister!$E$13="",0,COUNTIF(BN$4:BN$53,"&lt;"&amp;AR357)*IF(AS357&lt;0.5,Riskregister!$K$13+(Riskregister!$L$13-Riskregister!$K$13)*SQRT(AS357/2),Riskregister!$L$13-(Riskregister!$L$13-Riskregister!$K$13)*SQRT((1-AS357)/2)))</f>
        <v>0</v>
      </c>
      <c r="AU357" s="28">
        <f t="shared" ca="1" si="219"/>
        <v>0.82594985916440955</v>
      </c>
      <c r="AV357" s="28">
        <f t="shared" ca="1" si="219"/>
        <v>3.4460933371369129E-2</v>
      </c>
      <c r="AW357" s="28">
        <f>IF(Riskregister!$E$14="",0,COUNTIF(BO$4:BO$53,"&lt;"&amp;AU357)*IF(AV357&lt;0.5,Riskregister!$K$14+(Riskregister!$L$14-Riskregister!$K$14)*SQRT(AV357/2),Riskregister!$L$14-(Riskregister!$L$14-Riskregister!$K$14)*SQRT((1-AV357)/2)))</f>
        <v>0</v>
      </c>
      <c r="AX357" s="28">
        <f t="shared" ca="1" si="220"/>
        <v>0.5979090851703186</v>
      </c>
      <c r="AY357" s="28">
        <f t="shared" ca="1" si="220"/>
        <v>0.40697713411207981</v>
      </c>
      <c r="AZ357" s="28">
        <f>IF(Riskregister!$E$15="",0,COUNTIF(BP$4:BP$53,"&lt;"&amp;AX357)*IF(AY357&lt;0.5,Riskregister!$K$15+(Riskregister!$L$15-Riskregister!$K$15)*SQRT(AY357/2),Riskregister!$L$15-(Riskregister!$L$15-Riskregister!$K$15)*SQRT((1-AY357)/2)))</f>
        <v>0</v>
      </c>
      <c r="BA357" s="28">
        <f t="shared" ca="1" si="221"/>
        <v>0.62882682318900196</v>
      </c>
      <c r="BB357" s="28">
        <f t="shared" ca="1" si="221"/>
        <v>0.7992498623365325</v>
      </c>
      <c r="BC357" s="28">
        <f>IF(Riskregister!$E$16="",0,COUNTIF(BQ$4:BQ$53,"&lt;"&amp;BA357)*IF(BB357&lt;0.5,Riskregister!$K$16+(Riskregister!$L$16-Riskregister!$K$16)*SQRT(BB357/2),Riskregister!$L$16-(Riskregister!$L$16-Riskregister!$K$16)*SQRT((1-BB357)/2)))</f>
        <v>0</v>
      </c>
      <c r="BD357" s="28">
        <f t="shared" ca="1" si="209"/>
        <v>293039.23226629978</v>
      </c>
    </row>
    <row r="358" spans="20:56" x14ac:dyDescent="0.35">
      <c r="T358" s="28">
        <f t="shared" ca="1" si="210"/>
        <v>5.4565365676616739E-2</v>
      </c>
      <c r="U358" s="28">
        <f t="shared" ca="1" si="210"/>
        <v>0.51617932211829953</v>
      </c>
      <c r="V358" s="28">
        <f ca="1">IF(Riskregister!$E$5="",0,COUNTIF(BF$4:BF$53,"&lt;"&amp;T358)*IF(U358&lt;0.5,Riskregister!$K$5+(Riskregister!$L$5-Riskregister!$K$5)*SQRT(U358/2),Riskregister!$L$5-(Riskregister!$L$5-Riskregister!$K$5)*SQRT((1-U358)/2)))</f>
        <v>0</v>
      </c>
      <c r="W358" s="28">
        <f t="shared" ca="1" si="211"/>
        <v>0.76688133440904727</v>
      </c>
      <c r="X358" s="28">
        <f t="shared" ca="1" si="211"/>
        <v>0.22124971490408862</v>
      </c>
      <c r="Y358" s="28">
        <f ca="1">IF(Riskregister!$E$6="",0,COUNTIF(BG$4:BG$53,"&lt;"&amp;W358)*IF(X358&lt;0.5,Riskregister!$K$6+(Riskregister!$L$6-Riskregister!$K$6)*SQRT(X358/2),Riskregister!$L$6-(Riskregister!$L$6-Riskregister!$K$6)*SQRT((1-X358)/2)))</f>
        <v>798685.67557995208</v>
      </c>
      <c r="Z358" s="28">
        <f t="shared" ca="1" si="212"/>
        <v>8.1077140995642005E-2</v>
      </c>
      <c r="AA358" s="28">
        <f t="shared" ca="1" si="212"/>
        <v>0.26189545825423488</v>
      </c>
      <c r="AB358" s="28">
        <f ca="1">IF(Riskregister!$E$7="",0,COUNTIF(BH$4:BH$53,"&lt;"&amp;Z358)*IF(AA358&lt;0.5,Riskregister!$K$7+(Riskregister!$L$7-Riskregister!$K$7)*SQRT(AA358/2),Riskregister!$L$7-(Riskregister!$L$7-Riskregister!$K$7)*SQRT((1-AA358)/2)))</f>
        <v>0</v>
      </c>
      <c r="AC358" s="28">
        <f t="shared" ca="1" si="213"/>
        <v>2.1301781584591506E-2</v>
      </c>
      <c r="AD358" s="28">
        <f t="shared" ca="1" si="213"/>
        <v>8.9826089016126431E-2</v>
      </c>
      <c r="AE358" s="28">
        <f ca="1">IF(Riskregister!$E$8="",0,COUNTIF(BI$4:BI$53,"&lt;"&amp;AC358)*IF(AD358&lt;0.5,Riskregister!$K$8+(Riskregister!$L$8-Riskregister!$K$8)*SQRT(AD358/2),Riskregister!$L$8-(Riskregister!$L$8-Riskregister!$K$8)*SQRT((1-AD358)/2)))</f>
        <v>0</v>
      </c>
      <c r="AF358" s="28">
        <f t="shared" ca="1" si="214"/>
        <v>0.13619434636354089</v>
      </c>
      <c r="AG358" s="28">
        <f t="shared" ca="1" si="214"/>
        <v>0.72748386625376149</v>
      </c>
      <c r="AH358" s="28">
        <f>IF(Riskregister!$E$9="",0,COUNTIF(BJ$4:BJ$53,"&lt;"&amp;AF358)*IF(AG358&lt;0.5,Riskregister!$K$9+(Riskregister!$L$9-Riskregister!$K$9)*SQRT(AG358/2),Riskregister!$L$9-(Riskregister!$L$9-Riskregister!$K$9)*SQRT((1-AG358)/2)))</f>
        <v>0</v>
      </c>
      <c r="AI358" s="28">
        <f t="shared" ca="1" si="215"/>
        <v>0.31090701214981453</v>
      </c>
      <c r="AJ358" s="28">
        <f t="shared" ca="1" si="215"/>
        <v>0.75709662029181268</v>
      </c>
      <c r="AK358" s="28">
        <f>IF(Riskregister!$E$10="",0,COUNTIF(BK$4:BK$53,"&lt;"&amp;AI358)*IF(AJ358&lt;0.5,Riskregister!$K$10+(Riskregister!$L$10-Riskregister!$K$10)*SQRT(AJ358/2),Riskregister!$L$10-(Riskregister!$L$10-Riskregister!$K$10)*SQRT((1-AJ358)/2)))</f>
        <v>0</v>
      </c>
      <c r="AL358" s="28">
        <f t="shared" ca="1" si="216"/>
        <v>0.64924764209953778</v>
      </c>
      <c r="AM358" s="28">
        <f t="shared" ca="1" si="216"/>
        <v>0.77809816400433696</v>
      </c>
      <c r="AN358" s="28">
        <f>IF(Riskregister!$E$11="",0,COUNTIF(BL$4:BL$53,"&lt;"&amp;AL358)*IF(AM358&lt;0.5,Riskregister!$K$11+(Riskregister!$L$11-Riskregister!$K$11)*SQRT(AM358/2),Riskregister!$L$11-(Riskregister!$L$11-Riskregister!$K$11)*SQRT((1-AM358)/2)))</f>
        <v>0</v>
      </c>
      <c r="AO358" s="28">
        <f t="shared" ca="1" si="217"/>
        <v>0.47850503530394883</v>
      </c>
      <c r="AP358" s="28">
        <f t="shared" ca="1" si="217"/>
        <v>5.7515443453432735E-2</v>
      </c>
      <c r="AQ358" s="28">
        <f>IF(Riskregister!$E$12="",0,COUNTIF(BM$4:BM$53,"&lt;"&amp;AO358)*IF(AP358&lt;0.5,Riskregister!$K$12+(Riskregister!$L$12-Riskregister!$K$12)*SQRT(AP358/2),Riskregister!$L$12-(Riskregister!$L$12-Riskregister!$K$12)*SQRT((1-AP358)/2)))</f>
        <v>0</v>
      </c>
      <c r="AR358" s="28">
        <f t="shared" ca="1" si="218"/>
        <v>6.5584770952602178E-2</v>
      </c>
      <c r="AS358" s="28">
        <f t="shared" ca="1" si="218"/>
        <v>0.97721026085281593</v>
      </c>
      <c r="AT358" s="28">
        <f>IF(Riskregister!$E$13="",0,COUNTIF(BN$4:BN$53,"&lt;"&amp;AR358)*IF(AS358&lt;0.5,Riskregister!$K$13+(Riskregister!$L$13-Riskregister!$K$13)*SQRT(AS358/2),Riskregister!$L$13-(Riskregister!$L$13-Riskregister!$K$13)*SQRT((1-AS358)/2)))</f>
        <v>0</v>
      </c>
      <c r="AU358" s="28">
        <f t="shared" ca="1" si="219"/>
        <v>0.28202702079793562</v>
      </c>
      <c r="AV358" s="28">
        <f t="shared" ca="1" si="219"/>
        <v>0.86383479725065737</v>
      </c>
      <c r="AW358" s="28">
        <f>IF(Riskregister!$E$14="",0,COUNTIF(BO$4:BO$53,"&lt;"&amp;AU358)*IF(AV358&lt;0.5,Riskregister!$K$14+(Riskregister!$L$14-Riskregister!$K$14)*SQRT(AV358/2),Riskregister!$L$14-(Riskregister!$L$14-Riskregister!$K$14)*SQRT((1-AV358)/2)))</f>
        <v>0</v>
      </c>
      <c r="AX358" s="28">
        <f t="shared" ca="1" si="220"/>
        <v>0.40547069481179576</v>
      </c>
      <c r="AY358" s="28">
        <f t="shared" ca="1" si="220"/>
        <v>0.76285050366425344</v>
      </c>
      <c r="AZ358" s="28">
        <f>IF(Riskregister!$E$15="",0,COUNTIF(BP$4:BP$53,"&lt;"&amp;AX358)*IF(AY358&lt;0.5,Riskregister!$K$15+(Riskregister!$L$15-Riskregister!$K$15)*SQRT(AY358/2),Riskregister!$L$15-(Riskregister!$L$15-Riskregister!$K$15)*SQRT((1-AY358)/2)))</f>
        <v>0</v>
      </c>
      <c r="BA358" s="28">
        <f t="shared" ca="1" si="221"/>
        <v>0.64117431806453606</v>
      </c>
      <c r="BB358" s="28">
        <f t="shared" ca="1" si="221"/>
        <v>9.8517728637215085E-2</v>
      </c>
      <c r="BC358" s="28">
        <f>IF(Riskregister!$E$16="",0,COUNTIF(BQ$4:BQ$53,"&lt;"&amp;BA358)*IF(BB358&lt;0.5,Riskregister!$K$16+(Riskregister!$L$16-Riskregister!$K$16)*SQRT(BB358/2),Riskregister!$L$16-(Riskregister!$L$16-Riskregister!$K$16)*SQRT((1-BB358)/2)))</f>
        <v>0</v>
      </c>
      <c r="BD358" s="28">
        <f t="shared" ca="1" si="209"/>
        <v>798685.67557995208</v>
      </c>
    </row>
    <row r="359" spans="20:56" x14ac:dyDescent="0.35">
      <c r="T359" s="28">
        <f t="shared" ca="1" si="210"/>
        <v>0.82683030790639955</v>
      </c>
      <c r="U359" s="28">
        <f t="shared" ca="1" si="210"/>
        <v>0.75451091219830646</v>
      </c>
      <c r="V359" s="28">
        <f ca="1">IF(Riskregister!$E$5="",0,COUNTIF(BF$4:BF$53,"&lt;"&amp;T359)*IF(U359&lt;0.5,Riskregister!$K$5+(Riskregister!$L$5-Riskregister!$K$5)*SQRT(U359/2),Riskregister!$L$5-(Riskregister!$L$5-Riskregister!$K$5)*SQRT((1-U359)/2)))</f>
        <v>442342.87158545142</v>
      </c>
      <c r="W359" s="28">
        <f t="shared" ca="1" si="211"/>
        <v>9.9231087336936641E-2</v>
      </c>
      <c r="X359" s="28">
        <f t="shared" ca="1" si="211"/>
        <v>7.3582360818536197E-2</v>
      </c>
      <c r="Y359" s="28">
        <f ca="1">IF(Riskregister!$E$6="",0,COUNTIF(BG$4:BG$53,"&lt;"&amp;W359)*IF(X359&lt;0.5,Riskregister!$K$6+(Riskregister!$L$6-Riskregister!$K$6)*SQRT(X359/2),Riskregister!$L$6-(Riskregister!$L$6-Riskregister!$K$6)*SQRT((1-X359)/2)))</f>
        <v>0</v>
      </c>
      <c r="Z359" s="28">
        <f t="shared" ca="1" si="212"/>
        <v>0.20002620786042802</v>
      </c>
      <c r="AA359" s="28">
        <f t="shared" ca="1" si="212"/>
        <v>0.18141409012527621</v>
      </c>
      <c r="AB359" s="28">
        <f ca="1">IF(Riskregister!$E$7="",0,COUNTIF(BH$4:BH$53,"&lt;"&amp;Z359)*IF(AA359&lt;0.5,Riskregister!$K$7+(Riskregister!$L$7-Riskregister!$K$7)*SQRT(AA359/2),Riskregister!$L$7-(Riskregister!$L$7-Riskregister!$K$7)*SQRT((1-AA359)/2)))</f>
        <v>0</v>
      </c>
      <c r="AC359" s="28">
        <f t="shared" ca="1" si="213"/>
        <v>0.94572877793349552</v>
      </c>
      <c r="AD359" s="28">
        <f t="shared" ca="1" si="213"/>
        <v>0.3661306174146971</v>
      </c>
      <c r="AE359" s="28">
        <f ca="1">IF(Riskregister!$E$8="",0,COUNTIF(BI$4:BI$53,"&lt;"&amp;AC359)*IF(AD359&lt;0.5,Riskregister!$K$8+(Riskregister!$L$8-Riskregister!$K$8)*SQRT(AD359/2),Riskregister!$L$8-(Riskregister!$L$8-Riskregister!$K$8)*SQRT((1-AD359)/2)))</f>
        <v>0</v>
      </c>
      <c r="AF359" s="28">
        <f t="shared" ca="1" si="214"/>
        <v>0.70350322067635207</v>
      </c>
      <c r="AG359" s="28">
        <f t="shared" ca="1" si="214"/>
        <v>0.3098373558824139</v>
      </c>
      <c r="AH359" s="28">
        <f>IF(Riskregister!$E$9="",0,COUNTIF(BJ$4:BJ$53,"&lt;"&amp;AF359)*IF(AG359&lt;0.5,Riskregister!$K$9+(Riskregister!$L$9-Riskregister!$K$9)*SQRT(AG359/2),Riskregister!$L$9-(Riskregister!$L$9-Riskregister!$K$9)*SQRT((1-AG359)/2)))</f>
        <v>0</v>
      </c>
      <c r="AI359" s="28">
        <f t="shared" ca="1" si="215"/>
        <v>0.6241085235792001</v>
      </c>
      <c r="AJ359" s="28">
        <f t="shared" ca="1" si="215"/>
        <v>0.22584129557331845</v>
      </c>
      <c r="AK359" s="28">
        <f>IF(Riskregister!$E$10="",0,COUNTIF(BK$4:BK$53,"&lt;"&amp;AI359)*IF(AJ359&lt;0.5,Riskregister!$K$10+(Riskregister!$L$10-Riskregister!$K$10)*SQRT(AJ359/2),Riskregister!$L$10-(Riskregister!$L$10-Riskregister!$K$10)*SQRT((1-AJ359)/2)))</f>
        <v>0</v>
      </c>
      <c r="AL359" s="28">
        <f t="shared" ca="1" si="216"/>
        <v>5.6620373842695138E-3</v>
      </c>
      <c r="AM359" s="28">
        <f t="shared" ca="1" si="216"/>
        <v>0.36664176275642424</v>
      </c>
      <c r="AN359" s="28">
        <f>IF(Riskregister!$E$11="",0,COUNTIF(BL$4:BL$53,"&lt;"&amp;AL359)*IF(AM359&lt;0.5,Riskregister!$K$11+(Riskregister!$L$11-Riskregister!$K$11)*SQRT(AM359/2),Riskregister!$L$11-(Riskregister!$L$11-Riskregister!$K$11)*SQRT((1-AM359)/2)))</f>
        <v>0</v>
      </c>
      <c r="AO359" s="28">
        <f t="shared" ca="1" si="217"/>
        <v>0.25413013271007578</v>
      </c>
      <c r="AP359" s="28">
        <f t="shared" ca="1" si="217"/>
        <v>0.7251491361455874</v>
      </c>
      <c r="AQ359" s="28">
        <f>IF(Riskregister!$E$12="",0,COUNTIF(BM$4:BM$53,"&lt;"&amp;AO359)*IF(AP359&lt;0.5,Riskregister!$K$12+(Riskregister!$L$12-Riskregister!$K$12)*SQRT(AP359/2),Riskregister!$L$12-(Riskregister!$L$12-Riskregister!$K$12)*SQRT((1-AP359)/2)))</f>
        <v>0</v>
      </c>
      <c r="AR359" s="28">
        <f t="shared" ca="1" si="218"/>
        <v>0.65322395065895889</v>
      </c>
      <c r="AS359" s="28">
        <f t="shared" ca="1" si="218"/>
        <v>0.93505893569019161</v>
      </c>
      <c r="AT359" s="28">
        <f>IF(Riskregister!$E$13="",0,COUNTIF(BN$4:BN$53,"&lt;"&amp;AR359)*IF(AS359&lt;0.5,Riskregister!$K$13+(Riskregister!$L$13-Riskregister!$K$13)*SQRT(AS359/2),Riskregister!$L$13-(Riskregister!$L$13-Riskregister!$K$13)*SQRT((1-AS359)/2)))</f>
        <v>0</v>
      </c>
      <c r="AU359" s="28">
        <f t="shared" ca="1" si="219"/>
        <v>0.75628078616018557</v>
      </c>
      <c r="AV359" s="28">
        <f t="shared" ca="1" si="219"/>
        <v>0.80001893060348661</v>
      </c>
      <c r="AW359" s="28">
        <f>IF(Riskregister!$E$14="",0,COUNTIF(BO$4:BO$53,"&lt;"&amp;AU359)*IF(AV359&lt;0.5,Riskregister!$K$14+(Riskregister!$L$14-Riskregister!$K$14)*SQRT(AV359/2),Riskregister!$L$14-(Riskregister!$L$14-Riskregister!$K$14)*SQRT((1-AV359)/2)))</f>
        <v>0</v>
      </c>
      <c r="AX359" s="28">
        <f t="shared" ca="1" si="220"/>
        <v>0.38419668498266379</v>
      </c>
      <c r="AY359" s="28">
        <f t="shared" ca="1" si="220"/>
        <v>0.20245277423387076</v>
      </c>
      <c r="AZ359" s="28">
        <f>IF(Riskregister!$E$15="",0,COUNTIF(BP$4:BP$53,"&lt;"&amp;AX359)*IF(AY359&lt;0.5,Riskregister!$K$15+(Riskregister!$L$15-Riskregister!$K$15)*SQRT(AY359/2),Riskregister!$L$15-(Riskregister!$L$15-Riskregister!$K$15)*SQRT((1-AY359)/2)))</f>
        <v>0</v>
      </c>
      <c r="BA359" s="28">
        <f t="shared" ca="1" si="221"/>
        <v>0.13577388830892734</v>
      </c>
      <c r="BB359" s="28">
        <f t="shared" ca="1" si="221"/>
        <v>0.18186841453867908</v>
      </c>
      <c r="BC359" s="28">
        <f>IF(Riskregister!$E$16="",0,COUNTIF(BQ$4:BQ$53,"&lt;"&amp;BA359)*IF(BB359&lt;0.5,Riskregister!$K$16+(Riskregister!$L$16-Riskregister!$K$16)*SQRT(BB359/2),Riskregister!$L$16-(Riskregister!$L$16-Riskregister!$K$16)*SQRT((1-BB359)/2)))</f>
        <v>0</v>
      </c>
      <c r="BD359" s="28">
        <f t="shared" ca="1" si="209"/>
        <v>442342.87158545142</v>
      </c>
    </row>
    <row r="360" spans="20:56" x14ac:dyDescent="0.35">
      <c r="T360" s="28">
        <f t="shared" ca="1" si="210"/>
        <v>0.18391406669975563</v>
      </c>
      <c r="U360" s="28">
        <f t="shared" ca="1" si="210"/>
        <v>4.8431275308663868E-2</v>
      </c>
      <c r="V360" s="28">
        <f ca="1">IF(Riskregister!$E$5="",0,COUNTIF(BF$4:BF$53,"&lt;"&amp;T360)*IF(U360&lt;0.5,Riskregister!$K$5+(Riskregister!$L$5-Riskregister!$K$5)*SQRT(U360/2),Riskregister!$L$5-(Riskregister!$L$5-Riskregister!$K$5)*SQRT((1-U360)/2)))</f>
        <v>0</v>
      </c>
      <c r="W360" s="28">
        <f t="shared" ca="1" si="211"/>
        <v>0.32059167788311993</v>
      </c>
      <c r="X360" s="28">
        <f t="shared" ca="1" si="211"/>
        <v>2.3359439247667257E-2</v>
      </c>
      <c r="Y360" s="28">
        <f ca="1">IF(Riskregister!$E$6="",0,COUNTIF(BG$4:BG$53,"&lt;"&amp;W360)*IF(X360&lt;0.5,Riskregister!$K$6+(Riskregister!$L$6-Riskregister!$K$6)*SQRT(X360/2),Riskregister!$L$6-(Riskregister!$L$6-Riskregister!$K$6)*SQRT((1-X360)/2)))</f>
        <v>0</v>
      </c>
      <c r="Z360" s="28">
        <f t="shared" ca="1" si="212"/>
        <v>0.12860843923245291</v>
      </c>
      <c r="AA360" s="28">
        <f t="shared" ca="1" si="212"/>
        <v>0.30912174758886823</v>
      </c>
      <c r="AB360" s="28">
        <f ca="1">IF(Riskregister!$E$7="",0,COUNTIF(BH$4:BH$53,"&lt;"&amp;Z360)*IF(AA360&lt;0.5,Riskregister!$K$7+(Riskregister!$L$7-Riskregister!$K$7)*SQRT(AA360/2),Riskregister!$L$7-(Riskregister!$L$7-Riskregister!$K$7)*SQRT((1-AA360)/2)))</f>
        <v>0</v>
      </c>
      <c r="AC360" s="28">
        <f t="shared" ca="1" si="213"/>
        <v>0.2585163751151639</v>
      </c>
      <c r="AD360" s="28">
        <f t="shared" ca="1" si="213"/>
        <v>0.76196025435331816</v>
      </c>
      <c r="AE360" s="28">
        <f ca="1">IF(Riskregister!$E$8="",0,COUNTIF(BI$4:BI$53,"&lt;"&amp;AC360)*IF(AD360&lt;0.5,Riskregister!$K$8+(Riskregister!$L$8-Riskregister!$K$8)*SQRT(AD360/2),Riskregister!$L$8-(Riskregister!$L$8-Riskregister!$K$8)*SQRT((1-AD360)/2)))</f>
        <v>0</v>
      </c>
      <c r="AF360" s="28">
        <f t="shared" ca="1" si="214"/>
        <v>0.99586815050673938</v>
      </c>
      <c r="AG360" s="28">
        <f t="shared" ca="1" si="214"/>
        <v>0.20433401387168348</v>
      </c>
      <c r="AH360" s="28">
        <f>IF(Riskregister!$E$9="",0,COUNTIF(BJ$4:BJ$53,"&lt;"&amp;AF360)*IF(AG360&lt;0.5,Riskregister!$K$9+(Riskregister!$L$9-Riskregister!$K$9)*SQRT(AG360/2),Riskregister!$L$9-(Riskregister!$L$9-Riskregister!$K$9)*SQRT((1-AG360)/2)))</f>
        <v>0</v>
      </c>
      <c r="AI360" s="28">
        <f t="shared" ca="1" si="215"/>
        <v>0.79612777405463453</v>
      </c>
      <c r="AJ360" s="28">
        <f t="shared" ca="1" si="215"/>
        <v>0.79547890909504615</v>
      </c>
      <c r="AK360" s="28">
        <f>IF(Riskregister!$E$10="",0,COUNTIF(BK$4:BK$53,"&lt;"&amp;AI360)*IF(AJ360&lt;0.5,Riskregister!$K$10+(Riskregister!$L$10-Riskregister!$K$10)*SQRT(AJ360/2),Riskregister!$L$10-(Riskregister!$L$10-Riskregister!$K$10)*SQRT((1-AJ360)/2)))</f>
        <v>0</v>
      </c>
      <c r="AL360" s="28">
        <f t="shared" ca="1" si="216"/>
        <v>0.57072578614272207</v>
      </c>
      <c r="AM360" s="28">
        <f t="shared" ca="1" si="216"/>
        <v>1.1873876262654126E-2</v>
      </c>
      <c r="AN360" s="28">
        <f>IF(Riskregister!$E$11="",0,COUNTIF(BL$4:BL$53,"&lt;"&amp;AL360)*IF(AM360&lt;0.5,Riskregister!$K$11+(Riskregister!$L$11-Riskregister!$K$11)*SQRT(AM360/2),Riskregister!$L$11-(Riskregister!$L$11-Riskregister!$K$11)*SQRT((1-AM360)/2)))</f>
        <v>0</v>
      </c>
      <c r="AO360" s="28">
        <f t="shared" ca="1" si="217"/>
        <v>0.9324306289719394</v>
      </c>
      <c r="AP360" s="28">
        <f t="shared" ca="1" si="217"/>
        <v>0.98757825486291817</v>
      </c>
      <c r="AQ360" s="28">
        <f>IF(Riskregister!$E$12="",0,COUNTIF(BM$4:BM$53,"&lt;"&amp;AO360)*IF(AP360&lt;0.5,Riskregister!$K$12+(Riskregister!$L$12-Riskregister!$K$12)*SQRT(AP360/2),Riskregister!$L$12-(Riskregister!$L$12-Riskregister!$K$12)*SQRT((1-AP360)/2)))</f>
        <v>0</v>
      </c>
      <c r="AR360" s="28">
        <f t="shared" ca="1" si="218"/>
        <v>0.49711660286955894</v>
      </c>
      <c r="AS360" s="28">
        <f t="shared" ca="1" si="218"/>
        <v>0.44328340247516995</v>
      </c>
      <c r="AT360" s="28">
        <f>IF(Riskregister!$E$13="",0,COUNTIF(BN$4:BN$53,"&lt;"&amp;AR360)*IF(AS360&lt;0.5,Riskregister!$K$13+(Riskregister!$L$13-Riskregister!$K$13)*SQRT(AS360/2),Riskregister!$L$13-(Riskregister!$L$13-Riskregister!$K$13)*SQRT((1-AS360)/2)))</f>
        <v>0</v>
      </c>
      <c r="AU360" s="28">
        <f t="shared" ca="1" si="219"/>
        <v>0.96930582564157719</v>
      </c>
      <c r="AV360" s="28">
        <f t="shared" ca="1" si="219"/>
        <v>8.6885099862301529E-2</v>
      </c>
      <c r="AW360" s="28">
        <f>IF(Riskregister!$E$14="",0,COUNTIF(BO$4:BO$53,"&lt;"&amp;AU360)*IF(AV360&lt;0.5,Riskregister!$K$14+(Riskregister!$L$14-Riskregister!$K$14)*SQRT(AV360/2),Riskregister!$L$14-(Riskregister!$L$14-Riskregister!$K$14)*SQRT((1-AV360)/2)))</f>
        <v>0</v>
      </c>
      <c r="AX360" s="28">
        <f t="shared" ca="1" si="220"/>
        <v>0.99040857694730855</v>
      </c>
      <c r="AY360" s="28">
        <f t="shared" ca="1" si="220"/>
        <v>0.20100703233895778</v>
      </c>
      <c r="AZ360" s="28">
        <f>IF(Riskregister!$E$15="",0,COUNTIF(BP$4:BP$53,"&lt;"&amp;AX360)*IF(AY360&lt;0.5,Riskregister!$K$15+(Riskregister!$L$15-Riskregister!$K$15)*SQRT(AY360/2),Riskregister!$L$15-(Riskregister!$L$15-Riskregister!$K$15)*SQRT((1-AY360)/2)))</f>
        <v>0</v>
      </c>
      <c r="BA360" s="28">
        <f t="shared" ca="1" si="221"/>
        <v>0.90885913876600877</v>
      </c>
      <c r="BB360" s="28">
        <f t="shared" ca="1" si="221"/>
        <v>0.6630202090133297</v>
      </c>
      <c r="BC360" s="28">
        <f>IF(Riskregister!$E$16="",0,COUNTIF(BQ$4:BQ$53,"&lt;"&amp;BA360)*IF(BB360&lt;0.5,Riskregister!$K$16+(Riskregister!$L$16-Riskregister!$K$16)*SQRT(BB360/2),Riskregister!$L$16-(Riskregister!$L$16-Riskregister!$K$16)*SQRT((1-BB360)/2)))</f>
        <v>0</v>
      </c>
      <c r="BD360" s="28">
        <f t="shared" ca="1" si="209"/>
        <v>0</v>
      </c>
    </row>
    <row r="361" spans="20:56" x14ac:dyDescent="0.35">
      <c r="T361" s="28">
        <f t="shared" ca="1" si="210"/>
        <v>0.10530892153530691</v>
      </c>
      <c r="U361" s="28">
        <f t="shared" ca="1" si="210"/>
        <v>0.78950930101194028</v>
      </c>
      <c r="V361" s="28">
        <f ca="1">IF(Riskregister!$E$5="",0,COUNTIF(BF$4:BF$53,"&lt;"&amp;T361)*IF(U361&lt;0.5,Riskregister!$K$5+(Riskregister!$L$5-Riskregister!$K$5)*SQRT(U361/2),Riskregister!$L$5-(Riskregister!$L$5-Riskregister!$K$5)*SQRT((1-U361)/2)))</f>
        <v>0</v>
      </c>
      <c r="W361" s="28">
        <f t="shared" ca="1" si="211"/>
        <v>0.10454930864885015</v>
      </c>
      <c r="X361" s="28">
        <f t="shared" ca="1" si="211"/>
        <v>0.44620057247401823</v>
      </c>
      <c r="Y361" s="28">
        <f ca="1">IF(Riskregister!$E$6="",0,COUNTIF(BG$4:BG$53,"&lt;"&amp;W361)*IF(X361&lt;0.5,Riskregister!$K$6+(Riskregister!$L$6-Riskregister!$K$6)*SQRT(X361/2),Riskregister!$L$6-(Riskregister!$L$6-Riskregister!$K$6)*SQRT((1-X361)/2)))</f>
        <v>0</v>
      </c>
      <c r="Z361" s="28">
        <f t="shared" ca="1" si="212"/>
        <v>0.18800539872069821</v>
      </c>
      <c r="AA361" s="28">
        <f t="shared" ca="1" si="212"/>
        <v>0.74764760644159889</v>
      </c>
      <c r="AB361" s="28">
        <f ca="1">IF(Riskregister!$E$7="",0,COUNTIF(BH$4:BH$53,"&lt;"&amp;Z361)*IF(AA361&lt;0.5,Riskregister!$K$7+(Riskregister!$L$7-Riskregister!$K$7)*SQRT(AA361/2),Riskregister!$L$7-(Riskregister!$L$7-Riskregister!$K$7)*SQRT((1-AA361)/2)))</f>
        <v>0</v>
      </c>
      <c r="AC361" s="28">
        <f t="shared" ca="1" si="213"/>
        <v>0.82193701714957057</v>
      </c>
      <c r="AD361" s="28">
        <f t="shared" ca="1" si="213"/>
        <v>0.80383391467778909</v>
      </c>
      <c r="AE361" s="28">
        <f ca="1">IF(Riskregister!$E$8="",0,COUNTIF(BI$4:BI$53,"&lt;"&amp;AC361)*IF(AD361&lt;0.5,Riskregister!$K$8+(Riskregister!$L$8-Riskregister!$K$8)*SQRT(AD361/2),Riskregister!$L$8-(Riskregister!$L$8-Riskregister!$K$8)*SQRT((1-AD361)/2)))</f>
        <v>0</v>
      </c>
      <c r="AF361" s="28">
        <f t="shared" ca="1" si="214"/>
        <v>0.19132003587759461</v>
      </c>
      <c r="AG361" s="28">
        <f t="shared" ca="1" si="214"/>
        <v>0.55431858666019573</v>
      </c>
      <c r="AH361" s="28">
        <f>IF(Riskregister!$E$9="",0,COUNTIF(BJ$4:BJ$53,"&lt;"&amp;AF361)*IF(AG361&lt;0.5,Riskregister!$K$9+(Riskregister!$L$9-Riskregister!$K$9)*SQRT(AG361/2),Riskregister!$L$9-(Riskregister!$L$9-Riskregister!$K$9)*SQRT((1-AG361)/2)))</f>
        <v>0</v>
      </c>
      <c r="AI361" s="28">
        <f t="shared" ca="1" si="215"/>
        <v>5.1875571754706806E-2</v>
      </c>
      <c r="AJ361" s="28">
        <f t="shared" ca="1" si="215"/>
        <v>0.4540817301652279</v>
      </c>
      <c r="AK361" s="28">
        <f>IF(Riskregister!$E$10="",0,COUNTIF(BK$4:BK$53,"&lt;"&amp;AI361)*IF(AJ361&lt;0.5,Riskregister!$K$10+(Riskregister!$L$10-Riskregister!$K$10)*SQRT(AJ361/2),Riskregister!$L$10-(Riskregister!$L$10-Riskregister!$K$10)*SQRT((1-AJ361)/2)))</f>
        <v>0</v>
      </c>
      <c r="AL361" s="28">
        <f t="shared" ca="1" si="216"/>
        <v>0.27490062874051158</v>
      </c>
      <c r="AM361" s="28">
        <f t="shared" ca="1" si="216"/>
        <v>0.85172604381286421</v>
      </c>
      <c r="AN361" s="28">
        <f>IF(Riskregister!$E$11="",0,COUNTIF(BL$4:BL$53,"&lt;"&amp;AL361)*IF(AM361&lt;0.5,Riskregister!$K$11+(Riskregister!$L$11-Riskregister!$K$11)*SQRT(AM361/2),Riskregister!$L$11-(Riskregister!$L$11-Riskregister!$K$11)*SQRT((1-AM361)/2)))</f>
        <v>0</v>
      </c>
      <c r="AO361" s="28">
        <f t="shared" ca="1" si="217"/>
        <v>0.98006282707638048</v>
      </c>
      <c r="AP361" s="28">
        <f t="shared" ca="1" si="217"/>
        <v>3.9710016578253349E-2</v>
      </c>
      <c r="AQ361" s="28">
        <f>IF(Riskregister!$E$12="",0,COUNTIF(BM$4:BM$53,"&lt;"&amp;AO361)*IF(AP361&lt;0.5,Riskregister!$K$12+(Riskregister!$L$12-Riskregister!$K$12)*SQRT(AP361/2),Riskregister!$L$12-(Riskregister!$L$12-Riskregister!$K$12)*SQRT((1-AP361)/2)))</f>
        <v>0</v>
      </c>
      <c r="AR361" s="28">
        <f t="shared" ca="1" si="218"/>
        <v>0.55405326865754589</v>
      </c>
      <c r="AS361" s="28">
        <f t="shared" ca="1" si="218"/>
        <v>0.14890605888398767</v>
      </c>
      <c r="AT361" s="28">
        <f>IF(Riskregister!$E$13="",0,COUNTIF(BN$4:BN$53,"&lt;"&amp;AR361)*IF(AS361&lt;0.5,Riskregister!$K$13+(Riskregister!$L$13-Riskregister!$K$13)*SQRT(AS361/2),Riskregister!$L$13-(Riskregister!$L$13-Riskregister!$K$13)*SQRT((1-AS361)/2)))</f>
        <v>0</v>
      </c>
      <c r="AU361" s="28">
        <f t="shared" ca="1" si="219"/>
        <v>0.48743735339096483</v>
      </c>
      <c r="AV361" s="28">
        <f t="shared" ca="1" si="219"/>
        <v>0.42976005767185865</v>
      </c>
      <c r="AW361" s="28">
        <f>IF(Riskregister!$E$14="",0,COUNTIF(BO$4:BO$53,"&lt;"&amp;AU361)*IF(AV361&lt;0.5,Riskregister!$K$14+(Riskregister!$L$14-Riskregister!$K$14)*SQRT(AV361/2),Riskregister!$L$14-(Riskregister!$L$14-Riskregister!$K$14)*SQRT((1-AV361)/2)))</f>
        <v>0</v>
      </c>
      <c r="AX361" s="28">
        <f t="shared" ca="1" si="220"/>
        <v>0.95578780760943161</v>
      </c>
      <c r="AY361" s="28">
        <f t="shared" ca="1" si="220"/>
        <v>6.4757760919875729E-2</v>
      </c>
      <c r="AZ361" s="28">
        <f>IF(Riskregister!$E$15="",0,COUNTIF(BP$4:BP$53,"&lt;"&amp;AX361)*IF(AY361&lt;0.5,Riskregister!$K$15+(Riskregister!$L$15-Riskregister!$K$15)*SQRT(AY361/2),Riskregister!$L$15-(Riskregister!$L$15-Riskregister!$K$15)*SQRT((1-AY361)/2)))</f>
        <v>0</v>
      </c>
      <c r="BA361" s="28">
        <f t="shared" ca="1" si="221"/>
        <v>0.85035113088216674</v>
      </c>
      <c r="BB361" s="28">
        <f t="shared" ca="1" si="221"/>
        <v>0.58256678592394806</v>
      </c>
      <c r="BC361" s="28">
        <f>IF(Riskregister!$E$16="",0,COUNTIF(BQ$4:BQ$53,"&lt;"&amp;BA361)*IF(BB361&lt;0.5,Riskregister!$K$16+(Riskregister!$L$16-Riskregister!$K$16)*SQRT(BB361/2),Riskregister!$L$16-(Riskregister!$L$16-Riskregister!$K$16)*SQRT((1-BB361)/2)))</f>
        <v>0</v>
      </c>
      <c r="BD361" s="28">
        <f t="shared" ca="1" si="209"/>
        <v>0</v>
      </c>
    </row>
    <row r="362" spans="20:56" x14ac:dyDescent="0.35">
      <c r="T362" s="28">
        <f t="shared" ca="1" si="210"/>
        <v>8.213108173561634E-2</v>
      </c>
      <c r="U362" s="28">
        <f t="shared" ca="1" si="210"/>
        <v>0.14548521333189446</v>
      </c>
      <c r="V362" s="28">
        <f ca="1">IF(Riskregister!$E$5="",0,COUNTIF(BF$4:BF$53,"&lt;"&amp;T362)*IF(U362&lt;0.5,Riskregister!$K$5+(Riskregister!$L$5-Riskregister!$K$5)*SQRT(U362/2),Riskregister!$L$5-(Riskregister!$L$5-Riskregister!$K$5)*SQRT((1-U362)/2)))</f>
        <v>0</v>
      </c>
      <c r="W362" s="28">
        <f t="shared" ca="1" si="211"/>
        <v>0.42984576290101761</v>
      </c>
      <c r="X362" s="28">
        <f t="shared" ca="1" si="211"/>
        <v>4.0795678415336156E-2</v>
      </c>
      <c r="Y362" s="28">
        <f ca="1">IF(Riskregister!$E$6="",0,COUNTIF(BG$4:BG$53,"&lt;"&amp;W362)*IF(X362&lt;0.5,Riskregister!$K$6+(Riskregister!$L$6-Riskregister!$K$6)*SQRT(X362/2),Riskregister!$L$6-(Riskregister!$L$6-Riskregister!$K$6)*SQRT((1-X362)/2)))</f>
        <v>0</v>
      </c>
      <c r="Z362" s="28">
        <f t="shared" ca="1" si="212"/>
        <v>0.90687065477338458</v>
      </c>
      <c r="AA362" s="28">
        <f t="shared" ca="1" si="212"/>
        <v>0.85728235773255934</v>
      </c>
      <c r="AB362" s="28">
        <f ca="1">IF(Riskregister!$E$7="",0,COUNTIF(BH$4:BH$53,"&lt;"&amp;Z362)*IF(AA362&lt;0.5,Riskregister!$K$7+(Riskregister!$L$7-Riskregister!$K$7)*SQRT(AA362/2),Riskregister!$L$7-(Riskregister!$L$7-Riskregister!$K$7)*SQRT((1-AA362)/2)))</f>
        <v>306504.24828431651</v>
      </c>
      <c r="AC362" s="28">
        <f t="shared" ca="1" si="213"/>
        <v>5.1327665690920177E-2</v>
      </c>
      <c r="AD362" s="28">
        <f t="shared" ca="1" si="213"/>
        <v>0.28549953437799325</v>
      </c>
      <c r="AE362" s="28">
        <f ca="1">IF(Riskregister!$E$8="",0,COUNTIF(BI$4:BI$53,"&lt;"&amp;AC362)*IF(AD362&lt;0.5,Riskregister!$K$8+(Riskregister!$L$8-Riskregister!$K$8)*SQRT(AD362/2),Riskregister!$L$8-(Riskregister!$L$8-Riskregister!$K$8)*SQRT((1-AD362)/2)))</f>
        <v>0</v>
      </c>
      <c r="AF362" s="28">
        <f t="shared" ca="1" si="214"/>
        <v>0.50528630403892594</v>
      </c>
      <c r="AG362" s="28">
        <f t="shared" ca="1" si="214"/>
        <v>0.9587585843161639</v>
      </c>
      <c r="AH362" s="28">
        <f>IF(Riskregister!$E$9="",0,COUNTIF(BJ$4:BJ$53,"&lt;"&amp;AF362)*IF(AG362&lt;0.5,Riskregister!$K$9+(Riskregister!$L$9-Riskregister!$K$9)*SQRT(AG362/2),Riskregister!$L$9-(Riskregister!$L$9-Riskregister!$K$9)*SQRT((1-AG362)/2)))</f>
        <v>0</v>
      </c>
      <c r="AI362" s="28">
        <f t="shared" ca="1" si="215"/>
        <v>8.061387395232944E-2</v>
      </c>
      <c r="AJ362" s="28">
        <f t="shared" ca="1" si="215"/>
        <v>0.92492332586672543</v>
      </c>
      <c r="AK362" s="28">
        <f>IF(Riskregister!$E$10="",0,COUNTIF(BK$4:BK$53,"&lt;"&amp;AI362)*IF(AJ362&lt;0.5,Riskregister!$K$10+(Riskregister!$L$10-Riskregister!$K$10)*SQRT(AJ362/2),Riskregister!$L$10-(Riskregister!$L$10-Riskregister!$K$10)*SQRT((1-AJ362)/2)))</f>
        <v>0</v>
      </c>
      <c r="AL362" s="28">
        <f t="shared" ca="1" si="216"/>
        <v>0.76391529770224964</v>
      </c>
      <c r="AM362" s="28">
        <f t="shared" ca="1" si="216"/>
        <v>0.17840419098815352</v>
      </c>
      <c r="AN362" s="28">
        <f>IF(Riskregister!$E$11="",0,COUNTIF(BL$4:BL$53,"&lt;"&amp;AL362)*IF(AM362&lt;0.5,Riskregister!$K$11+(Riskregister!$L$11-Riskregister!$K$11)*SQRT(AM362/2),Riskregister!$L$11-(Riskregister!$L$11-Riskregister!$K$11)*SQRT((1-AM362)/2)))</f>
        <v>0</v>
      </c>
      <c r="AO362" s="28">
        <f t="shared" ca="1" si="217"/>
        <v>0.45904992627975227</v>
      </c>
      <c r="AP362" s="28">
        <f t="shared" ca="1" si="217"/>
        <v>0.57489490810047117</v>
      </c>
      <c r="AQ362" s="28">
        <f>IF(Riskregister!$E$12="",0,COUNTIF(BM$4:BM$53,"&lt;"&amp;AO362)*IF(AP362&lt;0.5,Riskregister!$K$12+(Riskregister!$L$12-Riskregister!$K$12)*SQRT(AP362/2),Riskregister!$L$12-(Riskregister!$L$12-Riskregister!$K$12)*SQRT((1-AP362)/2)))</f>
        <v>0</v>
      </c>
      <c r="AR362" s="28">
        <f t="shared" ca="1" si="218"/>
        <v>0.18254330508798911</v>
      </c>
      <c r="AS362" s="28">
        <f t="shared" ca="1" si="218"/>
        <v>0.60172347704905105</v>
      </c>
      <c r="AT362" s="28">
        <f>IF(Riskregister!$E$13="",0,COUNTIF(BN$4:BN$53,"&lt;"&amp;AR362)*IF(AS362&lt;0.5,Riskregister!$K$13+(Riskregister!$L$13-Riskregister!$K$13)*SQRT(AS362/2),Riskregister!$L$13-(Riskregister!$L$13-Riskregister!$K$13)*SQRT((1-AS362)/2)))</f>
        <v>0</v>
      </c>
      <c r="AU362" s="28">
        <f t="shared" ca="1" si="219"/>
        <v>0.55742641079060129</v>
      </c>
      <c r="AV362" s="28">
        <f t="shared" ca="1" si="219"/>
        <v>0.46818582632338401</v>
      </c>
      <c r="AW362" s="28">
        <f>IF(Riskregister!$E$14="",0,COUNTIF(BO$4:BO$53,"&lt;"&amp;AU362)*IF(AV362&lt;0.5,Riskregister!$K$14+(Riskregister!$L$14-Riskregister!$K$14)*SQRT(AV362/2),Riskregister!$L$14-(Riskregister!$L$14-Riskregister!$K$14)*SQRT((1-AV362)/2)))</f>
        <v>0</v>
      </c>
      <c r="AX362" s="28">
        <f t="shared" ca="1" si="220"/>
        <v>0.71038605044532865</v>
      </c>
      <c r="AY362" s="28">
        <f t="shared" ca="1" si="220"/>
        <v>0.59863864093161279</v>
      </c>
      <c r="AZ362" s="28">
        <f>IF(Riskregister!$E$15="",0,COUNTIF(BP$4:BP$53,"&lt;"&amp;AX362)*IF(AY362&lt;0.5,Riskregister!$K$15+(Riskregister!$L$15-Riskregister!$K$15)*SQRT(AY362/2),Riskregister!$L$15-(Riskregister!$L$15-Riskregister!$K$15)*SQRT((1-AY362)/2)))</f>
        <v>0</v>
      </c>
      <c r="BA362" s="28">
        <f t="shared" ca="1" si="221"/>
        <v>0.29542335147723775</v>
      </c>
      <c r="BB362" s="28">
        <f t="shared" ca="1" si="221"/>
        <v>0.83944673006459969</v>
      </c>
      <c r="BC362" s="28">
        <f>IF(Riskregister!$E$16="",0,COUNTIF(BQ$4:BQ$53,"&lt;"&amp;BA362)*IF(BB362&lt;0.5,Riskregister!$K$16+(Riskregister!$L$16-Riskregister!$K$16)*SQRT(BB362/2),Riskregister!$L$16-(Riskregister!$L$16-Riskregister!$K$16)*SQRT((1-BB362)/2)))</f>
        <v>0</v>
      </c>
      <c r="BD362" s="28">
        <f t="shared" ca="1" si="209"/>
        <v>306504.24828431651</v>
      </c>
    </row>
    <row r="363" spans="20:56" x14ac:dyDescent="0.35">
      <c r="T363" s="28">
        <f t="shared" ca="1" si="210"/>
        <v>9.4633121457154967E-4</v>
      </c>
      <c r="U363" s="28">
        <f t="shared" ca="1" si="210"/>
        <v>0.26835886560309141</v>
      </c>
      <c r="V363" s="28">
        <f ca="1">IF(Riskregister!$E$5="",0,COUNTIF(BF$4:BF$53,"&lt;"&amp;T363)*IF(U363&lt;0.5,Riskregister!$K$5+(Riskregister!$L$5-Riskregister!$K$5)*SQRT(U363/2),Riskregister!$L$5-(Riskregister!$L$5-Riskregister!$K$5)*SQRT((1-U363)/2)))</f>
        <v>0</v>
      </c>
      <c r="W363" s="28">
        <f t="shared" ca="1" si="211"/>
        <v>0.8342671927046289</v>
      </c>
      <c r="X363" s="28">
        <f t="shared" ca="1" si="211"/>
        <v>0.92465205830905761</v>
      </c>
      <c r="Y363" s="28">
        <f ca="1">IF(Riskregister!$E$6="",0,COUNTIF(BG$4:BG$53,"&lt;"&amp;W363)*IF(X363&lt;0.5,Riskregister!$K$6+(Riskregister!$L$6-Riskregister!$K$6)*SQRT(X363/2),Riskregister!$L$6-(Riskregister!$L$6-Riskregister!$K$6)*SQRT((1-X363)/2)))</f>
        <v>1650623.8910009349</v>
      </c>
      <c r="Z363" s="28">
        <f t="shared" ca="1" si="212"/>
        <v>0.8493969487980364</v>
      </c>
      <c r="AA363" s="28">
        <f t="shared" ca="1" si="212"/>
        <v>0.58405889630942698</v>
      </c>
      <c r="AB363" s="28">
        <f ca="1">IF(Riskregister!$E$7="",0,COUNTIF(BH$4:BH$53,"&lt;"&amp;Z363)*IF(AA363&lt;0.5,Riskregister!$K$7+(Riskregister!$L$7-Riskregister!$K$7)*SQRT(AA363/2),Riskregister!$L$7-(Riskregister!$L$7-Riskregister!$K$7)*SQRT((1-AA363)/2)))</f>
        <v>240386.74052245033</v>
      </c>
      <c r="AC363" s="28">
        <f t="shared" ca="1" si="213"/>
        <v>0.9238213602169536</v>
      </c>
      <c r="AD363" s="28">
        <f t="shared" ca="1" si="213"/>
        <v>0.8385085775479082</v>
      </c>
      <c r="AE363" s="28">
        <f ca="1">IF(Riskregister!$E$8="",0,COUNTIF(BI$4:BI$53,"&lt;"&amp;AC363)*IF(AD363&lt;0.5,Riskregister!$K$8+(Riskregister!$L$8-Riskregister!$K$8)*SQRT(AD363/2),Riskregister!$L$8-(Riskregister!$L$8-Riskregister!$K$8)*SQRT((1-AD363)/2)))</f>
        <v>0</v>
      </c>
      <c r="AF363" s="28">
        <f t="shared" ca="1" si="214"/>
        <v>2.5841015887565599E-2</v>
      </c>
      <c r="AG363" s="28">
        <f t="shared" ca="1" si="214"/>
        <v>0.38547749307635559</v>
      </c>
      <c r="AH363" s="28">
        <f>IF(Riskregister!$E$9="",0,COUNTIF(BJ$4:BJ$53,"&lt;"&amp;AF363)*IF(AG363&lt;0.5,Riskregister!$K$9+(Riskregister!$L$9-Riskregister!$K$9)*SQRT(AG363/2),Riskregister!$L$9-(Riskregister!$L$9-Riskregister!$K$9)*SQRT((1-AG363)/2)))</f>
        <v>0</v>
      </c>
      <c r="AI363" s="28">
        <f t="shared" ca="1" si="215"/>
        <v>0.46017092724815245</v>
      </c>
      <c r="AJ363" s="28">
        <f t="shared" ca="1" si="215"/>
        <v>0.14560157456883294</v>
      </c>
      <c r="AK363" s="28">
        <f>IF(Riskregister!$E$10="",0,COUNTIF(BK$4:BK$53,"&lt;"&amp;AI363)*IF(AJ363&lt;0.5,Riskregister!$K$10+(Riskregister!$L$10-Riskregister!$K$10)*SQRT(AJ363/2),Riskregister!$L$10-(Riskregister!$L$10-Riskregister!$K$10)*SQRT((1-AJ363)/2)))</f>
        <v>0</v>
      </c>
      <c r="AL363" s="28">
        <f t="shared" ca="1" si="216"/>
        <v>0.46424203272870834</v>
      </c>
      <c r="AM363" s="28">
        <f t="shared" ca="1" si="216"/>
        <v>0.29864487454162014</v>
      </c>
      <c r="AN363" s="28">
        <f>IF(Riskregister!$E$11="",0,COUNTIF(BL$4:BL$53,"&lt;"&amp;AL363)*IF(AM363&lt;0.5,Riskregister!$K$11+(Riskregister!$L$11-Riskregister!$K$11)*SQRT(AM363/2),Riskregister!$L$11-(Riskregister!$L$11-Riskregister!$K$11)*SQRT((1-AM363)/2)))</f>
        <v>0</v>
      </c>
      <c r="AO363" s="28">
        <f t="shared" ca="1" si="217"/>
        <v>0.57198644719644554</v>
      </c>
      <c r="AP363" s="28">
        <f t="shared" ca="1" si="217"/>
        <v>0.83107193589285056</v>
      </c>
      <c r="AQ363" s="28">
        <f>IF(Riskregister!$E$12="",0,COUNTIF(BM$4:BM$53,"&lt;"&amp;AO363)*IF(AP363&lt;0.5,Riskregister!$K$12+(Riskregister!$L$12-Riskregister!$K$12)*SQRT(AP363/2),Riskregister!$L$12-(Riskregister!$L$12-Riskregister!$K$12)*SQRT((1-AP363)/2)))</f>
        <v>0</v>
      </c>
      <c r="AR363" s="28">
        <f t="shared" ca="1" si="218"/>
        <v>4.1007986803964891E-2</v>
      </c>
      <c r="AS363" s="28">
        <f t="shared" ca="1" si="218"/>
        <v>0.3651698891219326</v>
      </c>
      <c r="AT363" s="28">
        <f>IF(Riskregister!$E$13="",0,COUNTIF(BN$4:BN$53,"&lt;"&amp;AR363)*IF(AS363&lt;0.5,Riskregister!$K$13+(Riskregister!$L$13-Riskregister!$K$13)*SQRT(AS363/2),Riskregister!$L$13-(Riskregister!$L$13-Riskregister!$K$13)*SQRT((1-AS363)/2)))</f>
        <v>0</v>
      </c>
      <c r="AU363" s="28">
        <f t="shared" ca="1" si="219"/>
        <v>0.96447654439629127</v>
      </c>
      <c r="AV363" s="28">
        <f t="shared" ca="1" si="219"/>
        <v>0.15899457753658375</v>
      </c>
      <c r="AW363" s="28">
        <f>IF(Riskregister!$E$14="",0,COUNTIF(BO$4:BO$53,"&lt;"&amp;AU363)*IF(AV363&lt;0.5,Riskregister!$K$14+(Riskregister!$L$14-Riskregister!$K$14)*SQRT(AV363/2),Riskregister!$L$14-(Riskregister!$L$14-Riskregister!$K$14)*SQRT((1-AV363)/2)))</f>
        <v>0</v>
      </c>
      <c r="AX363" s="28">
        <f t="shared" ca="1" si="220"/>
        <v>0.47449278928206973</v>
      </c>
      <c r="AY363" s="28">
        <f t="shared" ca="1" si="220"/>
        <v>0.1580368403402963</v>
      </c>
      <c r="AZ363" s="28">
        <f>IF(Riskregister!$E$15="",0,COUNTIF(BP$4:BP$53,"&lt;"&amp;AX363)*IF(AY363&lt;0.5,Riskregister!$K$15+(Riskregister!$L$15-Riskregister!$K$15)*SQRT(AY363/2),Riskregister!$L$15-(Riskregister!$L$15-Riskregister!$K$15)*SQRT((1-AY363)/2)))</f>
        <v>0</v>
      </c>
      <c r="BA363" s="28">
        <f t="shared" ca="1" si="221"/>
        <v>0.9377754341147112</v>
      </c>
      <c r="BB363" s="28">
        <f t="shared" ca="1" si="221"/>
        <v>0.22710463535629111</v>
      </c>
      <c r="BC363" s="28">
        <f>IF(Riskregister!$E$16="",0,COUNTIF(BQ$4:BQ$53,"&lt;"&amp;BA363)*IF(BB363&lt;0.5,Riskregister!$K$16+(Riskregister!$L$16-Riskregister!$K$16)*SQRT(BB363/2),Riskregister!$L$16-(Riskregister!$L$16-Riskregister!$K$16)*SQRT((1-BB363)/2)))</f>
        <v>0</v>
      </c>
      <c r="BD363" s="28">
        <f t="shared" ca="1" si="209"/>
        <v>1891010.6315233852</v>
      </c>
    </row>
    <row r="364" spans="20:56" x14ac:dyDescent="0.35">
      <c r="T364" s="28">
        <f t="shared" ref="T364:U383" ca="1" si="222">RAND()</f>
        <v>0.40291054844077845</v>
      </c>
      <c r="U364" s="28">
        <f t="shared" ca="1" si="222"/>
        <v>0.92991904567966865</v>
      </c>
      <c r="V364" s="28">
        <f ca="1">IF(Riskregister!$E$5="",0,COUNTIF(BF$4:BF$53,"&lt;"&amp;T364)*IF(U364&lt;0.5,Riskregister!$K$5+(Riskregister!$L$5-Riskregister!$K$5)*SQRT(U364/2),Riskregister!$L$5-(Riskregister!$L$5-Riskregister!$K$5)*SQRT((1-U364)/2)))</f>
        <v>0</v>
      </c>
      <c r="W364" s="28">
        <f t="shared" ref="W364:X383" ca="1" si="223">RAND()</f>
        <v>0.33694163202213934</v>
      </c>
      <c r="X364" s="28">
        <f t="shared" ca="1" si="223"/>
        <v>0.89662287070406677</v>
      </c>
      <c r="Y364" s="28">
        <f ca="1">IF(Riskregister!$E$6="",0,COUNTIF(BG$4:BG$53,"&lt;"&amp;W364)*IF(X364&lt;0.5,Riskregister!$K$6+(Riskregister!$L$6-Riskregister!$K$6)*SQRT(X364/2),Riskregister!$L$6-(Riskregister!$L$6-Riskregister!$K$6)*SQRT((1-X364)/2)))</f>
        <v>0</v>
      </c>
      <c r="Z364" s="28">
        <f t="shared" ref="Z364:AA383" ca="1" si="224">RAND()</f>
        <v>0.61488871375191667</v>
      </c>
      <c r="AA364" s="28">
        <f t="shared" ca="1" si="224"/>
        <v>0.21516145315011892</v>
      </c>
      <c r="AB364" s="28">
        <f ca="1">IF(Riskregister!$E$7="",0,COUNTIF(BH$4:BH$53,"&lt;"&amp;Z364)*IF(AA364&lt;0.5,Riskregister!$K$7+(Riskregister!$L$7-Riskregister!$K$7)*SQRT(AA364/2),Riskregister!$L$7-(Riskregister!$L$7-Riskregister!$K$7)*SQRT((1-AA364)/2)))</f>
        <v>0</v>
      </c>
      <c r="AC364" s="28">
        <f t="shared" ref="AC364:AD383" ca="1" si="225">RAND()</f>
        <v>0.39692864385349247</v>
      </c>
      <c r="AD364" s="28">
        <f t="shared" ca="1" si="225"/>
        <v>0.44148747238227826</v>
      </c>
      <c r="AE364" s="28">
        <f ca="1">IF(Riskregister!$E$8="",0,COUNTIF(BI$4:BI$53,"&lt;"&amp;AC364)*IF(AD364&lt;0.5,Riskregister!$K$8+(Riskregister!$L$8-Riskregister!$K$8)*SQRT(AD364/2),Riskregister!$L$8-(Riskregister!$L$8-Riskregister!$K$8)*SQRT((1-AD364)/2)))</f>
        <v>0</v>
      </c>
      <c r="AF364" s="28">
        <f t="shared" ref="AF364:AG383" ca="1" si="226">RAND()</f>
        <v>0.31569868986679339</v>
      </c>
      <c r="AG364" s="28">
        <f t="shared" ca="1" si="226"/>
        <v>0.93988956166819626</v>
      </c>
      <c r="AH364" s="28">
        <f>IF(Riskregister!$E$9="",0,COUNTIF(BJ$4:BJ$53,"&lt;"&amp;AF364)*IF(AG364&lt;0.5,Riskregister!$K$9+(Riskregister!$L$9-Riskregister!$K$9)*SQRT(AG364/2),Riskregister!$L$9-(Riskregister!$L$9-Riskregister!$K$9)*SQRT((1-AG364)/2)))</f>
        <v>0</v>
      </c>
      <c r="AI364" s="28">
        <f t="shared" ref="AI364:AJ383" ca="1" si="227">RAND()</f>
        <v>0.38924089717190635</v>
      </c>
      <c r="AJ364" s="28">
        <f t="shared" ca="1" si="227"/>
        <v>0.16176008679423548</v>
      </c>
      <c r="AK364" s="28">
        <f>IF(Riskregister!$E$10="",0,COUNTIF(BK$4:BK$53,"&lt;"&amp;AI364)*IF(AJ364&lt;0.5,Riskregister!$K$10+(Riskregister!$L$10-Riskregister!$K$10)*SQRT(AJ364/2),Riskregister!$L$10-(Riskregister!$L$10-Riskregister!$K$10)*SQRT((1-AJ364)/2)))</f>
        <v>0</v>
      </c>
      <c r="AL364" s="28">
        <f t="shared" ref="AL364:AM383" ca="1" si="228">RAND()</f>
        <v>0.30252197766262312</v>
      </c>
      <c r="AM364" s="28">
        <f t="shared" ca="1" si="228"/>
        <v>4.3908665096050625E-2</v>
      </c>
      <c r="AN364" s="28">
        <f>IF(Riskregister!$E$11="",0,COUNTIF(BL$4:BL$53,"&lt;"&amp;AL364)*IF(AM364&lt;0.5,Riskregister!$K$11+(Riskregister!$L$11-Riskregister!$K$11)*SQRT(AM364/2),Riskregister!$L$11-(Riskregister!$L$11-Riskregister!$K$11)*SQRT((1-AM364)/2)))</f>
        <v>0</v>
      </c>
      <c r="AO364" s="28">
        <f t="shared" ref="AO364:AP383" ca="1" si="229">RAND()</f>
        <v>0.60132205727250321</v>
      </c>
      <c r="AP364" s="28">
        <f t="shared" ca="1" si="229"/>
        <v>0.2048697122679578</v>
      </c>
      <c r="AQ364" s="28">
        <f>IF(Riskregister!$E$12="",0,COUNTIF(BM$4:BM$53,"&lt;"&amp;AO364)*IF(AP364&lt;0.5,Riskregister!$K$12+(Riskregister!$L$12-Riskregister!$K$12)*SQRT(AP364/2),Riskregister!$L$12-(Riskregister!$L$12-Riskregister!$K$12)*SQRT((1-AP364)/2)))</f>
        <v>0</v>
      </c>
      <c r="AR364" s="28">
        <f t="shared" ref="AR364:AS383" ca="1" si="230">RAND()</f>
        <v>0.98501891134711639</v>
      </c>
      <c r="AS364" s="28">
        <f t="shared" ca="1" si="230"/>
        <v>0.54634880995040291</v>
      </c>
      <c r="AT364" s="28">
        <f>IF(Riskregister!$E$13="",0,COUNTIF(BN$4:BN$53,"&lt;"&amp;AR364)*IF(AS364&lt;0.5,Riskregister!$K$13+(Riskregister!$L$13-Riskregister!$K$13)*SQRT(AS364/2),Riskregister!$L$13-(Riskregister!$L$13-Riskregister!$K$13)*SQRT((1-AS364)/2)))</f>
        <v>0</v>
      </c>
      <c r="AU364" s="28">
        <f t="shared" ref="AU364:AV383" ca="1" si="231">RAND()</f>
        <v>0.97982169547931053</v>
      </c>
      <c r="AV364" s="28">
        <f t="shared" ca="1" si="231"/>
        <v>0.1843935365214826</v>
      </c>
      <c r="AW364" s="28">
        <f>IF(Riskregister!$E$14="",0,COUNTIF(BO$4:BO$53,"&lt;"&amp;AU364)*IF(AV364&lt;0.5,Riskregister!$K$14+(Riskregister!$L$14-Riskregister!$K$14)*SQRT(AV364/2),Riskregister!$L$14-(Riskregister!$L$14-Riskregister!$K$14)*SQRT((1-AV364)/2)))</f>
        <v>0</v>
      </c>
      <c r="AX364" s="28">
        <f t="shared" ref="AX364:AY383" ca="1" si="232">RAND()</f>
        <v>0.26884828313930331</v>
      </c>
      <c r="AY364" s="28">
        <f t="shared" ca="1" si="232"/>
        <v>0.91257398253285305</v>
      </c>
      <c r="AZ364" s="28">
        <f>IF(Riskregister!$E$15="",0,COUNTIF(BP$4:BP$53,"&lt;"&amp;AX364)*IF(AY364&lt;0.5,Riskregister!$K$15+(Riskregister!$L$15-Riskregister!$K$15)*SQRT(AY364/2),Riskregister!$L$15-(Riskregister!$L$15-Riskregister!$K$15)*SQRT((1-AY364)/2)))</f>
        <v>0</v>
      </c>
      <c r="BA364" s="28">
        <f t="shared" ref="BA364:BB383" ca="1" si="233">RAND()</f>
        <v>0.73875578460335878</v>
      </c>
      <c r="BB364" s="28">
        <f t="shared" ca="1" si="233"/>
        <v>0.50536401444412082</v>
      </c>
      <c r="BC364" s="28">
        <f>IF(Riskregister!$E$16="",0,COUNTIF(BQ$4:BQ$53,"&lt;"&amp;BA364)*IF(BB364&lt;0.5,Riskregister!$K$16+(Riskregister!$L$16-Riskregister!$K$16)*SQRT(BB364/2),Riskregister!$L$16-(Riskregister!$L$16-Riskregister!$K$16)*SQRT((1-BB364)/2)))</f>
        <v>0</v>
      </c>
      <c r="BD364" s="28">
        <f t="shared" ca="1" si="209"/>
        <v>0</v>
      </c>
    </row>
    <row r="365" spans="20:56" x14ac:dyDescent="0.35">
      <c r="T365" s="28">
        <f t="shared" ca="1" si="222"/>
        <v>0.68462811534435009</v>
      </c>
      <c r="U365" s="28">
        <f t="shared" ca="1" si="222"/>
        <v>0.44494713352471482</v>
      </c>
      <c r="V365" s="28">
        <f ca="1">IF(Riskregister!$E$5="",0,COUNTIF(BF$4:BF$53,"&lt;"&amp;T365)*IF(U365&lt;0.5,Riskregister!$K$5+(Riskregister!$L$5-Riskregister!$K$5)*SQRT(U365/2),Riskregister!$L$5-(Riskregister!$L$5-Riskregister!$K$5)*SQRT((1-U365)/2)))</f>
        <v>362251.96646763338</v>
      </c>
      <c r="W365" s="28">
        <f t="shared" ca="1" si="223"/>
        <v>7.5398511037989557E-3</v>
      </c>
      <c r="X365" s="28">
        <f t="shared" ca="1" si="223"/>
        <v>0.47166338159961141</v>
      </c>
      <c r="Y365" s="28">
        <f ca="1">IF(Riskregister!$E$6="",0,COUNTIF(BG$4:BG$53,"&lt;"&amp;W365)*IF(X365&lt;0.5,Riskregister!$K$6+(Riskregister!$L$6-Riskregister!$K$6)*SQRT(X365/2),Riskregister!$L$6-(Riskregister!$L$6-Riskregister!$K$6)*SQRT((1-X365)/2)))</f>
        <v>0</v>
      </c>
      <c r="Z365" s="28">
        <f t="shared" ca="1" si="224"/>
        <v>0.60561145574099384</v>
      </c>
      <c r="AA365" s="28">
        <f t="shared" ca="1" si="224"/>
        <v>0.31929135920397711</v>
      </c>
      <c r="AB365" s="28">
        <f ca="1">IF(Riskregister!$E$7="",0,COUNTIF(BH$4:BH$53,"&lt;"&amp;Z365)*IF(AA365&lt;0.5,Riskregister!$K$7+(Riskregister!$L$7-Riskregister!$K$7)*SQRT(AA365/2),Riskregister!$L$7-(Riskregister!$L$7-Riskregister!$K$7)*SQRT((1-AA365)/2)))</f>
        <v>0</v>
      </c>
      <c r="AC365" s="28">
        <f t="shared" ca="1" si="225"/>
        <v>0.50994396939834641</v>
      </c>
      <c r="AD365" s="28">
        <f t="shared" ca="1" si="225"/>
        <v>0.52085440791189819</v>
      </c>
      <c r="AE365" s="28">
        <f ca="1">IF(Riskregister!$E$8="",0,COUNTIF(BI$4:BI$53,"&lt;"&amp;AC365)*IF(AD365&lt;0.5,Riskregister!$K$8+(Riskregister!$L$8-Riskregister!$K$8)*SQRT(AD365/2),Riskregister!$L$8-(Riskregister!$L$8-Riskregister!$K$8)*SQRT((1-AD365)/2)))</f>
        <v>0</v>
      </c>
      <c r="AF365" s="28">
        <f t="shared" ca="1" si="226"/>
        <v>0.31816526202203055</v>
      </c>
      <c r="AG365" s="28">
        <f t="shared" ca="1" si="226"/>
        <v>0.95338722124297814</v>
      </c>
      <c r="AH365" s="28">
        <f>IF(Riskregister!$E$9="",0,COUNTIF(BJ$4:BJ$53,"&lt;"&amp;AF365)*IF(AG365&lt;0.5,Riskregister!$K$9+(Riskregister!$L$9-Riskregister!$K$9)*SQRT(AG365/2),Riskregister!$L$9-(Riskregister!$L$9-Riskregister!$K$9)*SQRT((1-AG365)/2)))</f>
        <v>0</v>
      </c>
      <c r="AI365" s="28">
        <f t="shared" ca="1" si="227"/>
        <v>0.31857521340153971</v>
      </c>
      <c r="AJ365" s="28">
        <f t="shared" ca="1" si="227"/>
        <v>0.24546414685531748</v>
      </c>
      <c r="AK365" s="28">
        <f>IF(Riskregister!$E$10="",0,COUNTIF(BK$4:BK$53,"&lt;"&amp;AI365)*IF(AJ365&lt;0.5,Riskregister!$K$10+(Riskregister!$L$10-Riskregister!$K$10)*SQRT(AJ365/2),Riskregister!$L$10-(Riskregister!$L$10-Riskregister!$K$10)*SQRT((1-AJ365)/2)))</f>
        <v>0</v>
      </c>
      <c r="AL365" s="28">
        <f t="shared" ca="1" si="228"/>
        <v>0.12901894744030307</v>
      </c>
      <c r="AM365" s="28">
        <f t="shared" ca="1" si="228"/>
        <v>0.15775891014381327</v>
      </c>
      <c r="AN365" s="28">
        <f>IF(Riskregister!$E$11="",0,COUNTIF(BL$4:BL$53,"&lt;"&amp;AL365)*IF(AM365&lt;0.5,Riskregister!$K$11+(Riskregister!$L$11-Riskregister!$K$11)*SQRT(AM365/2),Riskregister!$L$11-(Riskregister!$L$11-Riskregister!$K$11)*SQRT((1-AM365)/2)))</f>
        <v>0</v>
      </c>
      <c r="AO365" s="28">
        <f t="shared" ca="1" si="229"/>
        <v>0.64196722845998744</v>
      </c>
      <c r="AP365" s="28">
        <f t="shared" ca="1" si="229"/>
        <v>0.10449300991094324</v>
      </c>
      <c r="AQ365" s="28">
        <f>IF(Riskregister!$E$12="",0,COUNTIF(BM$4:BM$53,"&lt;"&amp;AO365)*IF(AP365&lt;0.5,Riskregister!$K$12+(Riskregister!$L$12-Riskregister!$K$12)*SQRT(AP365/2),Riskregister!$L$12-(Riskregister!$L$12-Riskregister!$K$12)*SQRT((1-AP365)/2)))</f>
        <v>0</v>
      </c>
      <c r="AR365" s="28">
        <f t="shared" ca="1" si="230"/>
        <v>0.57629416187738913</v>
      </c>
      <c r="AS365" s="28">
        <f t="shared" ca="1" si="230"/>
        <v>0.50692838388713601</v>
      </c>
      <c r="AT365" s="28">
        <f>IF(Riskregister!$E$13="",0,COUNTIF(BN$4:BN$53,"&lt;"&amp;AR365)*IF(AS365&lt;0.5,Riskregister!$K$13+(Riskregister!$L$13-Riskregister!$K$13)*SQRT(AS365/2),Riskregister!$L$13-(Riskregister!$L$13-Riskregister!$K$13)*SQRT((1-AS365)/2)))</f>
        <v>0</v>
      </c>
      <c r="AU365" s="28">
        <f t="shared" ca="1" si="231"/>
        <v>0.3064599875900581</v>
      </c>
      <c r="AV365" s="28">
        <f t="shared" ca="1" si="231"/>
        <v>0.35010667559007635</v>
      </c>
      <c r="AW365" s="28">
        <f>IF(Riskregister!$E$14="",0,COUNTIF(BO$4:BO$53,"&lt;"&amp;AU365)*IF(AV365&lt;0.5,Riskregister!$K$14+(Riskregister!$L$14-Riskregister!$K$14)*SQRT(AV365/2),Riskregister!$L$14-(Riskregister!$L$14-Riskregister!$K$14)*SQRT((1-AV365)/2)))</f>
        <v>0</v>
      </c>
      <c r="AX365" s="28">
        <f t="shared" ca="1" si="232"/>
        <v>0.507942876836882</v>
      </c>
      <c r="AY365" s="28">
        <f t="shared" ca="1" si="232"/>
        <v>0.56187616484383651</v>
      </c>
      <c r="AZ365" s="28">
        <f>IF(Riskregister!$E$15="",0,COUNTIF(BP$4:BP$53,"&lt;"&amp;AX365)*IF(AY365&lt;0.5,Riskregister!$K$15+(Riskregister!$L$15-Riskregister!$K$15)*SQRT(AY365/2),Riskregister!$L$15-(Riskregister!$L$15-Riskregister!$K$15)*SQRT((1-AY365)/2)))</f>
        <v>0</v>
      </c>
      <c r="BA365" s="28">
        <f t="shared" ca="1" si="233"/>
        <v>0.98511902787886207</v>
      </c>
      <c r="BB365" s="28">
        <f t="shared" ca="1" si="233"/>
        <v>0.45371122444674705</v>
      </c>
      <c r="BC365" s="28">
        <f>IF(Riskregister!$E$16="",0,COUNTIF(BQ$4:BQ$53,"&lt;"&amp;BA365)*IF(BB365&lt;0.5,Riskregister!$K$16+(Riskregister!$L$16-Riskregister!$K$16)*SQRT(BB365/2),Riskregister!$L$16-(Riskregister!$L$16-Riskregister!$K$16)*SQRT((1-BB365)/2)))</f>
        <v>0</v>
      </c>
      <c r="BD365" s="28">
        <f t="shared" ca="1" si="209"/>
        <v>362251.96646763338</v>
      </c>
    </row>
    <row r="366" spans="20:56" x14ac:dyDescent="0.35">
      <c r="T366" s="28">
        <f t="shared" ca="1" si="222"/>
        <v>0.30389539135180854</v>
      </c>
      <c r="U366" s="28">
        <f t="shared" ca="1" si="222"/>
        <v>0.77690872468295036</v>
      </c>
      <c r="V366" s="28">
        <f ca="1">IF(Riskregister!$E$5="",0,COUNTIF(BF$4:BF$53,"&lt;"&amp;T366)*IF(U366&lt;0.5,Riskregister!$K$5+(Riskregister!$L$5-Riskregister!$K$5)*SQRT(U366/2),Riskregister!$L$5-(Riskregister!$L$5-Riskregister!$K$5)*SQRT((1-U366)/2)))</f>
        <v>0</v>
      </c>
      <c r="W366" s="28">
        <f t="shared" ca="1" si="223"/>
        <v>2.1646921688851517E-2</v>
      </c>
      <c r="X366" s="28">
        <f t="shared" ca="1" si="223"/>
        <v>0.18527269421360959</v>
      </c>
      <c r="Y366" s="28">
        <f ca="1">IF(Riskregister!$E$6="",0,COUNTIF(BG$4:BG$53,"&lt;"&amp;W366)*IF(X366&lt;0.5,Riskregister!$K$6+(Riskregister!$L$6-Riskregister!$K$6)*SQRT(X366/2),Riskregister!$L$6-(Riskregister!$L$6-Riskregister!$K$6)*SQRT((1-X366)/2)))</f>
        <v>0</v>
      </c>
      <c r="Z366" s="28">
        <f t="shared" ca="1" si="224"/>
        <v>0.63928231765216481</v>
      </c>
      <c r="AA366" s="28">
        <f t="shared" ca="1" si="224"/>
        <v>0.28826688350277718</v>
      </c>
      <c r="AB366" s="28">
        <f ca="1">IF(Riskregister!$E$7="",0,COUNTIF(BH$4:BH$53,"&lt;"&amp;Z366)*IF(AA366&lt;0.5,Riskregister!$K$7+(Riskregister!$L$7-Riskregister!$K$7)*SQRT(AA366/2),Riskregister!$L$7-(Riskregister!$L$7-Riskregister!$K$7)*SQRT((1-AA366)/2)))</f>
        <v>0</v>
      </c>
      <c r="AC366" s="28">
        <f t="shared" ca="1" si="225"/>
        <v>0.12565616602492891</v>
      </c>
      <c r="AD366" s="28">
        <f t="shared" ca="1" si="225"/>
        <v>0.37467526355500891</v>
      </c>
      <c r="AE366" s="28">
        <f ca="1">IF(Riskregister!$E$8="",0,COUNTIF(BI$4:BI$53,"&lt;"&amp;AC366)*IF(AD366&lt;0.5,Riskregister!$K$8+(Riskregister!$L$8-Riskregister!$K$8)*SQRT(AD366/2),Riskregister!$L$8-(Riskregister!$L$8-Riskregister!$K$8)*SQRT((1-AD366)/2)))</f>
        <v>0</v>
      </c>
      <c r="AF366" s="28">
        <f t="shared" ca="1" si="226"/>
        <v>7.5611028064412888E-3</v>
      </c>
      <c r="AG366" s="28">
        <f t="shared" ca="1" si="226"/>
        <v>0.31623731271272382</v>
      </c>
      <c r="AH366" s="28">
        <f>IF(Riskregister!$E$9="",0,COUNTIF(BJ$4:BJ$53,"&lt;"&amp;AF366)*IF(AG366&lt;0.5,Riskregister!$K$9+(Riskregister!$L$9-Riskregister!$K$9)*SQRT(AG366/2),Riskregister!$L$9-(Riskregister!$L$9-Riskregister!$K$9)*SQRT((1-AG366)/2)))</f>
        <v>0</v>
      </c>
      <c r="AI366" s="28">
        <f t="shared" ca="1" si="227"/>
        <v>6.9445558373645078E-2</v>
      </c>
      <c r="AJ366" s="28">
        <f t="shared" ca="1" si="227"/>
        <v>9.8169171909466835E-3</v>
      </c>
      <c r="AK366" s="28">
        <f>IF(Riskregister!$E$10="",0,COUNTIF(BK$4:BK$53,"&lt;"&amp;AI366)*IF(AJ366&lt;0.5,Riskregister!$K$10+(Riskregister!$L$10-Riskregister!$K$10)*SQRT(AJ366/2),Riskregister!$L$10-(Riskregister!$L$10-Riskregister!$K$10)*SQRT((1-AJ366)/2)))</f>
        <v>0</v>
      </c>
      <c r="AL366" s="28">
        <f t="shared" ca="1" si="228"/>
        <v>0.76535576788329041</v>
      </c>
      <c r="AM366" s="28">
        <f t="shared" ca="1" si="228"/>
        <v>0.8805605032708087</v>
      </c>
      <c r="AN366" s="28">
        <f>IF(Riskregister!$E$11="",0,COUNTIF(BL$4:BL$53,"&lt;"&amp;AL366)*IF(AM366&lt;0.5,Riskregister!$K$11+(Riskregister!$L$11-Riskregister!$K$11)*SQRT(AM366/2),Riskregister!$L$11-(Riskregister!$L$11-Riskregister!$K$11)*SQRT((1-AM366)/2)))</f>
        <v>0</v>
      </c>
      <c r="AO366" s="28">
        <f t="shared" ca="1" si="229"/>
        <v>0.95645059523623277</v>
      </c>
      <c r="AP366" s="28">
        <f t="shared" ca="1" si="229"/>
        <v>0.46990346249769577</v>
      </c>
      <c r="AQ366" s="28">
        <f>IF(Riskregister!$E$12="",0,COUNTIF(BM$4:BM$53,"&lt;"&amp;AO366)*IF(AP366&lt;0.5,Riskregister!$K$12+(Riskregister!$L$12-Riskregister!$K$12)*SQRT(AP366/2),Riskregister!$L$12-(Riskregister!$L$12-Riskregister!$K$12)*SQRT((1-AP366)/2)))</f>
        <v>0</v>
      </c>
      <c r="AR366" s="28">
        <f t="shared" ca="1" si="230"/>
        <v>0.47497743405138326</v>
      </c>
      <c r="AS366" s="28">
        <f t="shared" ca="1" si="230"/>
        <v>0.23723033179451058</v>
      </c>
      <c r="AT366" s="28">
        <f>IF(Riskregister!$E$13="",0,COUNTIF(BN$4:BN$53,"&lt;"&amp;AR366)*IF(AS366&lt;0.5,Riskregister!$K$13+(Riskregister!$L$13-Riskregister!$K$13)*SQRT(AS366/2),Riskregister!$L$13-(Riskregister!$L$13-Riskregister!$K$13)*SQRT((1-AS366)/2)))</f>
        <v>0</v>
      </c>
      <c r="AU366" s="28">
        <f t="shared" ca="1" si="231"/>
        <v>0.66644349891085908</v>
      </c>
      <c r="AV366" s="28">
        <f t="shared" ca="1" si="231"/>
        <v>0.76329656389327694</v>
      </c>
      <c r="AW366" s="28">
        <f>IF(Riskregister!$E$14="",0,COUNTIF(BO$4:BO$53,"&lt;"&amp;AU366)*IF(AV366&lt;0.5,Riskregister!$K$14+(Riskregister!$L$14-Riskregister!$K$14)*SQRT(AV366/2),Riskregister!$L$14-(Riskregister!$L$14-Riskregister!$K$14)*SQRT((1-AV366)/2)))</f>
        <v>0</v>
      </c>
      <c r="AX366" s="28">
        <f t="shared" ca="1" si="232"/>
        <v>0.82437497606978094</v>
      </c>
      <c r="AY366" s="28">
        <f t="shared" ca="1" si="232"/>
        <v>3.857051222390484E-2</v>
      </c>
      <c r="AZ366" s="28">
        <f>IF(Riskregister!$E$15="",0,COUNTIF(BP$4:BP$53,"&lt;"&amp;AX366)*IF(AY366&lt;0.5,Riskregister!$K$15+(Riskregister!$L$15-Riskregister!$K$15)*SQRT(AY366/2),Riskregister!$L$15-(Riskregister!$L$15-Riskregister!$K$15)*SQRT((1-AY366)/2)))</f>
        <v>0</v>
      </c>
      <c r="BA366" s="28">
        <f t="shared" ca="1" si="233"/>
        <v>0.37333277211790994</v>
      </c>
      <c r="BB366" s="28">
        <f t="shared" ca="1" si="233"/>
        <v>0.73700823084990852</v>
      </c>
      <c r="BC366" s="28">
        <f>IF(Riskregister!$E$16="",0,COUNTIF(BQ$4:BQ$53,"&lt;"&amp;BA366)*IF(BB366&lt;0.5,Riskregister!$K$16+(Riskregister!$L$16-Riskregister!$K$16)*SQRT(BB366/2),Riskregister!$L$16-(Riskregister!$L$16-Riskregister!$K$16)*SQRT((1-BB366)/2)))</f>
        <v>0</v>
      </c>
      <c r="BD366" s="28">
        <f t="shared" ca="1" si="209"/>
        <v>0</v>
      </c>
    </row>
    <row r="367" spans="20:56" x14ac:dyDescent="0.35">
      <c r="T367" s="28">
        <f t="shared" ca="1" si="222"/>
        <v>0.47521892205456273</v>
      </c>
      <c r="U367" s="28">
        <f t="shared" ca="1" si="222"/>
        <v>0.59045515101445945</v>
      </c>
      <c r="V367" s="28">
        <f ca="1">IF(Riskregister!$E$5="",0,COUNTIF(BF$4:BF$53,"&lt;"&amp;T367)*IF(U367&lt;0.5,Riskregister!$K$5+(Riskregister!$L$5-Riskregister!$K$5)*SQRT(U367/2),Riskregister!$L$5-(Riskregister!$L$5-Riskregister!$K$5)*SQRT((1-U367)/2)))</f>
        <v>0</v>
      </c>
      <c r="W367" s="28">
        <f t="shared" ca="1" si="223"/>
        <v>0.57002705987246238</v>
      </c>
      <c r="X367" s="28">
        <f t="shared" ca="1" si="223"/>
        <v>0.64761679250521131</v>
      </c>
      <c r="Y367" s="28">
        <f ca="1">IF(Riskregister!$E$6="",0,COUNTIF(BG$4:BG$53,"&lt;"&amp;W367)*IF(X367&lt;0.5,Riskregister!$K$6+(Riskregister!$L$6-Riskregister!$K$6)*SQRT(X367/2),Riskregister!$L$6-(Riskregister!$L$6-Riskregister!$K$6)*SQRT((1-X367)/2)))</f>
        <v>0</v>
      </c>
      <c r="Z367" s="28">
        <f t="shared" ca="1" si="224"/>
        <v>3.6152372183994919E-2</v>
      </c>
      <c r="AA367" s="28">
        <f t="shared" ca="1" si="224"/>
        <v>0.97696281832466025</v>
      </c>
      <c r="AB367" s="28">
        <f ca="1">IF(Riskregister!$E$7="",0,COUNTIF(BH$4:BH$53,"&lt;"&amp;Z367)*IF(AA367&lt;0.5,Riskregister!$K$7+(Riskregister!$L$7-Riskregister!$K$7)*SQRT(AA367/2),Riskregister!$L$7-(Riskregister!$L$7-Riskregister!$K$7)*SQRT((1-AA367)/2)))</f>
        <v>0</v>
      </c>
      <c r="AC367" s="28">
        <f t="shared" ca="1" si="225"/>
        <v>0.46342669795195268</v>
      </c>
      <c r="AD367" s="28">
        <f t="shared" ca="1" si="225"/>
        <v>0.47783910131382168</v>
      </c>
      <c r="AE367" s="28">
        <f ca="1">IF(Riskregister!$E$8="",0,COUNTIF(BI$4:BI$53,"&lt;"&amp;AC367)*IF(AD367&lt;0.5,Riskregister!$K$8+(Riskregister!$L$8-Riskregister!$K$8)*SQRT(AD367/2),Riskregister!$L$8-(Riskregister!$L$8-Riskregister!$K$8)*SQRT((1-AD367)/2)))</f>
        <v>0</v>
      </c>
      <c r="AF367" s="28">
        <f t="shared" ca="1" si="226"/>
        <v>0.92985933298542756</v>
      </c>
      <c r="AG367" s="28">
        <f t="shared" ca="1" si="226"/>
        <v>0.13061173830048456</v>
      </c>
      <c r="AH367" s="28">
        <f>IF(Riskregister!$E$9="",0,COUNTIF(BJ$4:BJ$53,"&lt;"&amp;AF367)*IF(AG367&lt;0.5,Riskregister!$K$9+(Riskregister!$L$9-Riskregister!$K$9)*SQRT(AG367/2),Riskregister!$L$9-(Riskregister!$L$9-Riskregister!$K$9)*SQRT((1-AG367)/2)))</f>
        <v>0</v>
      </c>
      <c r="AI367" s="28">
        <f t="shared" ca="1" si="227"/>
        <v>0.83227058930930731</v>
      </c>
      <c r="AJ367" s="28">
        <f t="shared" ca="1" si="227"/>
        <v>0.99956307476339568</v>
      </c>
      <c r="AK367" s="28">
        <f>IF(Riskregister!$E$10="",0,COUNTIF(BK$4:BK$53,"&lt;"&amp;AI367)*IF(AJ367&lt;0.5,Riskregister!$K$10+(Riskregister!$L$10-Riskregister!$K$10)*SQRT(AJ367/2),Riskregister!$L$10-(Riskregister!$L$10-Riskregister!$K$10)*SQRT((1-AJ367)/2)))</f>
        <v>0</v>
      </c>
      <c r="AL367" s="28">
        <f t="shared" ca="1" si="228"/>
        <v>6.4287642582742444E-2</v>
      </c>
      <c r="AM367" s="28">
        <f t="shared" ca="1" si="228"/>
        <v>0.97152579682778184</v>
      </c>
      <c r="AN367" s="28">
        <f>IF(Riskregister!$E$11="",0,COUNTIF(BL$4:BL$53,"&lt;"&amp;AL367)*IF(AM367&lt;0.5,Riskregister!$K$11+(Riskregister!$L$11-Riskregister!$K$11)*SQRT(AM367/2),Riskregister!$L$11-(Riskregister!$L$11-Riskregister!$K$11)*SQRT((1-AM367)/2)))</f>
        <v>0</v>
      </c>
      <c r="AO367" s="28">
        <f t="shared" ca="1" si="229"/>
        <v>0.63409127122585951</v>
      </c>
      <c r="AP367" s="28">
        <f t="shared" ca="1" si="229"/>
        <v>0.57222370547973089</v>
      </c>
      <c r="AQ367" s="28">
        <f>IF(Riskregister!$E$12="",0,COUNTIF(BM$4:BM$53,"&lt;"&amp;AO367)*IF(AP367&lt;0.5,Riskregister!$K$12+(Riskregister!$L$12-Riskregister!$K$12)*SQRT(AP367/2),Riskregister!$L$12-(Riskregister!$L$12-Riskregister!$K$12)*SQRT((1-AP367)/2)))</f>
        <v>0</v>
      </c>
      <c r="AR367" s="28">
        <f t="shared" ca="1" si="230"/>
        <v>0.77264420367447584</v>
      </c>
      <c r="AS367" s="28">
        <f t="shared" ca="1" si="230"/>
        <v>0.92441076200615691</v>
      </c>
      <c r="AT367" s="28">
        <f>IF(Riskregister!$E$13="",0,COUNTIF(BN$4:BN$53,"&lt;"&amp;AR367)*IF(AS367&lt;0.5,Riskregister!$K$13+(Riskregister!$L$13-Riskregister!$K$13)*SQRT(AS367/2),Riskregister!$L$13-(Riskregister!$L$13-Riskregister!$K$13)*SQRT((1-AS367)/2)))</f>
        <v>0</v>
      </c>
      <c r="AU367" s="28">
        <f t="shared" ca="1" si="231"/>
        <v>0.41725326310537025</v>
      </c>
      <c r="AV367" s="28">
        <f t="shared" ca="1" si="231"/>
        <v>0.28154446301575731</v>
      </c>
      <c r="AW367" s="28">
        <f>IF(Riskregister!$E$14="",0,COUNTIF(BO$4:BO$53,"&lt;"&amp;AU367)*IF(AV367&lt;0.5,Riskregister!$K$14+(Riskregister!$L$14-Riskregister!$K$14)*SQRT(AV367/2),Riskregister!$L$14-(Riskregister!$L$14-Riskregister!$K$14)*SQRT((1-AV367)/2)))</f>
        <v>0</v>
      </c>
      <c r="AX367" s="28">
        <f t="shared" ca="1" si="232"/>
        <v>0.37777558966937519</v>
      </c>
      <c r="AY367" s="28">
        <f t="shared" ca="1" si="232"/>
        <v>0.74461954403047315</v>
      </c>
      <c r="AZ367" s="28">
        <f>IF(Riskregister!$E$15="",0,COUNTIF(BP$4:BP$53,"&lt;"&amp;AX367)*IF(AY367&lt;0.5,Riskregister!$K$15+(Riskregister!$L$15-Riskregister!$K$15)*SQRT(AY367/2),Riskregister!$L$15-(Riskregister!$L$15-Riskregister!$K$15)*SQRT((1-AY367)/2)))</f>
        <v>0</v>
      </c>
      <c r="BA367" s="28">
        <f t="shared" ca="1" si="233"/>
        <v>0.44132839600967944</v>
      </c>
      <c r="BB367" s="28">
        <f t="shared" ca="1" si="233"/>
        <v>0.14685824267519743</v>
      </c>
      <c r="BC367" s="28">
        <f>IF(Riskregister!$E$16="",0,COUNTIF(BQ$4:BQ$53,"&lt;"&amp;BA367)*IF(BB367&lt;0.5,Riskregister!$K$16+(Riskregister!$L$16-Riskregister!$K$16)*SQRT(BB367/2),Riskregister!$L$16-(Riskregister!$L$16-Riskregister!$K$16)*SQRT((1-BB367)/2)))</f>
        <v>0</v>
      </c>
      <c r="BD367" s="28">
        <f t="shared" ca="1" si="209"/>
        <v>0</v>
      </c>
    </row>
    <row r="368" spans="20:56" x14ac:dyDescent="0.35">
      <c r="T368" s="28">
        <f t="shared" ca="1" si="222"/>
        <v>0.5806534611094617</v>
      </c>
      <c r="U368" s="28">
        <f t="shared" ca="1" si="222"/>
        <v>0.13661410668323593</v>
      </c>
      <c r="V368" s="28">
        <f ca="1">IF(Riskregister!$E$5="",0,COUNTIF(BF$4:BF$53,"&lt;"&amp;T368)*IF(U368&lt;0.5,Riskregister!$K$5+(Riskregister!$L$5-Riskregister!$K$5)*SQRT(U368/2),Riskregister!$L$5-(Riskregister!$L$5-Riskregister!$K$5)*SQRT((1-U368)/2)))</f>
        <v>0</v>
      </c>
      <c r="W368" s="28">
        <f t="shared" ca="1" si="223"/>
        <v>0.20361714753383386</v>
      </c>
      <c r="X368" s="28">
        <f t="shared" ca="1" si="223"/>
        <v>0.19402810540542448</v>
      </c>
      <c r="Y368" s="28">
        <f ca="1">IF(Riskregister!$E$6="",0,COUNTIF(BG$4:BG$53,"&lt;"&amp;W368)*IF(X368&lt;0.5,Riskregister!$K$6+(Riskregister!$L$6-Riskregister!$K$6)*SQRT(X368/2),Riskregister!$L$6-(Riskregister!$L$6-Riskregister!$K$6)*SQRT((1-X368)/2)))</f>
        <v>0</v>
      </c>
      <c r="Z368" s="28">
        <f t="shared" ca="1" si="224"/>
        <v>0.9275678770764233</v>
      </c>
      <c r="AA368" s="28">
        <f t="shared" ca="1" si="224"/>
        <v>0.83048333071308267</v>
      </c>
      <c r="AB368" s="28">
        <f ca="1">IF(Riskregister!$E$7="",0,COUNTIF(BH$4:BH$53,"&lt;"&amp;Z368)*IF(AA368&lt;0.5,Riskregister!$K$7+(Riskregister!$L$7-Riskregister!$K$7)*SQRT(AA368/2),Riskregister!$L$7-(Riskregister!$L$7-Riskregister!$K$7)*SQRT((1-AA368)/2)))</f>
        <v>298103.50352527481</v>
      </c>
      <c r="AC368" s="28">
        <f t="shared" ca="1" si="225"/>
        <v>0.9488002617307626</v>
      </c>
      <c r="AD368" s="28">
        <f t="shared" ca="1" si="225"/>
        <v>0.40647195286745863</v>
      </c>
      <c r="AE368" s="28">
        <f ca="1">IF(Riskregister!$E$8="",0,COUNTIF(BI$4:BI$53,"&lt;"&amp;AC368)*IF(AD368&lt;0.5,Riskregister!$K$8+(Riskregister!$L$8-Riskregister!$K$8)*SQRT(AD368/2),Riskregister!$L$8-(Riskregister!$L$8-Riskregister!$K$8)*SQRT((1-AD368)/2)))</f>
        <v>0</v>
      </c>
      <c r="AF368" s="28">
        <f t="shared" ca="1" si="226"/>
        <v>0.71984041009969313</v>
      </c>
      <c r="AG368" s="28">
        <f t="shared" ca="1" si="226"/>
        <v>0.57676780859231269</v>
      </c>
      <c r="AH368" s="28">
        <f>IF(Riskregister!$E$9="",0,COUNTIF(BJ$4:BJ$53,"&lt;"&amp;AF368)*IF(AG368&lt;0.5,Riskregister!$K$9+(Riskregister!$L$9-Riskregister!$K$9)*SQRT(AG368/2),Riskregister!$L$9-(Riskregister!$L$9-Riskregister!$K$9)*SQRT((1-AG368)/2)))</f>
        <v>0</v>
      </c>
      <c r="AI368" s="28">
        <f t="shared" ca="1" si="227"/>
        <v>0.94713976764068852</v>
      </c>
      <c r="AJ368" s="28">
        <f t="shared" ca="1" si="227"/>
        <v>0.10078872743542144</v>
      </c>
      <c r="AK368" s="28">
        <f>IF(Riskregister!$E$10="",0,COUNTIF(BK$4:BK$53,"&lt;"&amp;AI368)*IF(AJ368&lt;0.5,Riskregister!$K$10+(Riskregister!$L$10-Riskregister!$K$10)*SQRT(AJ368/2),Riskregister!$L$10-(Riskregister!$L$10-Riskregister!$K$10)*SQRT((1-AJ368)/2)))</f>
        <v>0</v>
      </c>
      <c r="AL368" s="28">
        <f t="shared" ca="1" si="228"/>
        <v>0.57552779385697317</v>
      </c>
      <c r="AM368" s="28">
        <f t="shared" ca="1" si="228"/>
        <v>0.52742686667704508</v>
      </c>
      <c r="AN368" s="28">
        <f>IF(Riskregister!$E$11="",0,COUNTIF(BL$4:BL$53,"&lt;"&amp;AL368)*IF(AM368&lt;0.5,Riskregister!$K$11+(Riskregister!$L$11-Riskregister!$K$11)*SQRT(AM368/2),Riskregister!$L$11-(Riskregister!$L$11-Riskregister!$K$11)*SQRT((1-AM368)/2)))</f>
        <v>0</v>
      </c>
      <c r="AO368" s="28">
        <f t="shared" ca="1" si="229"/>
        <v>0.64015253718437692</v>
      </c>
      <c r="AP368" s="28">
        <f t="shared" ca="1" si="229"/>
        <v>0.49921473279949347</v>
      </c>
      <c r="AQ368" s="28">
        <f>IF(Riskregister!$E$12="",0,COUNTIF(BM$4:BM$53,"&lt;"&amp;AO368)*IF(AP368&lt;0.5,Riskregister!$K$12+(Riskregister!$L$12-Riskregister!$K$12)*SQRT(AP368/2),Riskregister!$L$12-(Riskregister!$L$12-Riskregister!$K$12)*SQRT((1-AP368)/2)))</f>
        <v>0</v>
      </c>
      <c r="AR368" s="28">
        <f t="shared" ca="1" si="230"/>
        <v>0.69877026951983012</v>
      </c>
      <c r="AS368" s="28">
        <f t="shared" ca="1" si="230"/>
        <v>0.33997375591340373</v>
      </c>
      <c r="AT368" s="28">
        <f>IF(Riskregister!$E$13="",0,COUNTIF(BN$4:BN$53,"&lt;"&amp;AR368)*IF(AS368&lt;0.5,Riskregister!$K$13+(Riskregister!$L$13-Riskregister!$K$13)*SQRT(AS368/2),Riskregister!$L$13-(Riskregister!$L$13-Riskregister!$K$13)*SQRT((1-AS368)/2)))</f>
        <v>0</v>
      </c>
      <c r="AU368" s="28">
        <f t="shared" ca="1" si="231"/>
        <v>0.44577174814490139</v>
      </c>
      <c r="AV368" s="28">
        <f t="shared" ca="1" si="231"/>
        <v>0.14171876656472504</v>
      </c>
      <c r="AW368" s="28">
        <f>IF(Riskregister!$E$14="",0,COUNTIF(BO$4:BO$53,"&lt;"&amp;AU368)*IF(AV368&lt;0.5,Riskregister!$K$14+(Riskregister!$L$14-Riskregister!$K$14)*SQRT(AV368/2),Riskregister!$L$14-(Riskregister!$L$14-Riskregister!$K$14)*SQRT((1-AV368)/2)))</f>
        <v>0</v>
      </c>
      <c r="AX368" s="28">
        <f t="shared" ca="1" si="232"/>
        <v>0.86323826481059984</v>
      </c>
      <c r="AY368" s="28">
        <f t="shared" ca="1" si="232"/>
        <v>2.632704979785172E-2</v>
      </c>
      <c r="AZ368" s="28">
        <f>IF(Riskregister!$E$15="",0,COUNTIF(BP$4:BP$53,"&lt;"&amp;AX368)*IF(AY368&lt;0.5,Riskregister!$K$15+(Riskregister!$L$15-Riskregister!$K$15)*SQRT(AY368/2),Riskregister!$L$15-(Riskregister!$L$15-Riskregister!$K$15)*SQRT((1-AY368)/2)))</f>
        <v>0</v>
      </c>
      <c r="BA368" s="28">
        <f t="shared" ca="1" si="233"/>
        <v>0.85757321377367746</v>
      </c>
      <c r="BB368" s="28">
        <f t="shared" ca="1" si="233"/>
        <v>0.41186704225040061</v>
      </c>
      <c r="BC368" s="28">
        <f>IF(Riskregister!$E$16="",0,COUNTIF(BQ$4:BQ$53,"&lt;"&amp;BA368)*IF(BB368&lt;0.5,Riskregister!$K$16+(Riskregister!$L$16-Riskregister!$K$16)*SQRT(BB368/2),Riskregister!$L$16-(Riskregister!$L$16-Riskregister!$K$16)*SQRT((1-BB368)/2)))</f>
        <v>0</v>
      </c>
      <c r="BD368" s="28">
        <f t="shared" ca="1" si="209"/>
        <v>298103.50352527481</v>
      </c>
    </row>
    <row r="369" spans="20:56" x14ac:dyDescent="0.35">
      <c r="T369" s="28">
        <f t="shared" ca="1" si="222"/>
        <v>0.2213508888507425</v>
      </c>
      <c r="U369" s="28">
        <f t="shared" ca="1" si="222"/>
        <v>0.26307636288943703</v>
      </c>
      <c r="V369" s="28">
        <f ca="1">IF(Riskregister!$E$5="",0,COUNTIF(BF$4:BF$53,"&lt;"&amp;T369)*IF(U369&lt;0.5,Riskregister!$K$5+(Riskregister!$L$5-Riskregister!$K$5)*SQRT(U369/2),Riskregister!$L$5-(Riskregister!$L$5-Riskregister!$K$5)*SQRT((1-U369)/2)))</f>
        <v>0</v>
      </c>
      <c r="W369" s="28">
        <f t="shared" ca="1" si="223"/>
        <v>0.17485117874768108</v>
      </c>
      <c r="X369" s="28">
        <f t="shared" ca="1" si="223"/>
        <v>0.86540395495133748</v>
      </c>
      <c r="Y369" s="28">
        <f ca="1">IF(Riskregister!$E$6="",0,COUNTIF(BG$4:BG$53,"&lt;"&amp;W369)*IF(X369&lt;0.5,Riskregister!$K$6+(Riskregister!$L$6-Riskregister!$K$6)*SQRT(X369/2),Riskregister!$L$6-(Riskregister!$L$6-Riskregister!$K$6)*SQRT((1-X369)/2)))</f>
        <v>0</v>
      </c>
      <c r="Z369" s="28">
        <f t="shared" ca="1" si="224"/>
        <v>0.2795559287327527</v>
      </c>
      <c r="AA369" s="28">
        <f t="shared" ca="1" si="224"/>
        <v>0.77006508663757312</v>
      </c>
      <c r="AB369" s="28">
        <f ca="1">IF(Riskregister!$E$7="",0,COUNTIF(BH$4:BH$53,"&lt;"&amp;Z369)*IF(AA369&lt;0.5,Riskregister!$K$7+(Riskregister!$L$7-Riskregister!$K$7)*SQRT(AA369/2),Riskregister!$L$7-(Riskregister!$L$7-Riskregister!$K$7)*SQRT((1-AA369)/2)))</f>
        <v>0</v>
      </c>
      <c r="AC369" s="28">
        <f t="shared" ca="1" si="225"/>
        <v>0.70705714314381363</v>
      </c>
      <c r="AD369" s="28">
        <f t="shared" ca="1" si="225"/>
        <v>0.69611670040142071</v>
      </c>
      <c r="AE369" s="28">
        <f ca="1">IF(Riskregister!$E$8="",0,COUNTIF(BI$4:BI$53,"&lt;"&amp;AC369)*IF(AD369&lt;0.5,Riskregister!$K$8+(Riskregister!$L$8-Riskregister!$K$8)*SQRT(AD369/2),Riskregister!$L$8-(Riskregister!$L$8-Riskregister!$K$8)*SQRT((1-AD369)/2)))</f>
        <v>0</v>
      </c>
      <c r="AF369" s="28">
        <f t="shared" ca="1" si="226"/>
        <v>6.2728093007547892E-2</v>
      </c>
      <c r="AG369" s="28">
        <f t="shared" ca="1" si="226"/>
        <v>2.838850064762366E-2</v>
      </c>
      <c r="AH369" s="28">
        <f>IF(Riskregister!$E$9="",0,COUNTIF(BJ$4:BJ$53,"&lt;"&amp;AF369)*IF(AG369&lt;0.5,Riskregister!$K$9+(Riskregister!$L$9-Riskregister!$K$9)*SQRT(AG369/2),Riskregister!$L$9-(Riskregister!$L$9-Riskregister!$K$9)*SQRT((1-AG369)/2)))</f>
        <v>0</v>
      </c>
      <c r="AI369" s="28">
        <f t="shared" ca="1" si="227"/>
        <v>0.14751668152383213</v>
      </c>
      <c r="AJ369" s="28">
        <f t="shared" ca="1" si="227"/>
        <v>0.85938329747643538</v>
      </c>
      <c r="AK369" s="28">
        <f>IF(Riskregister!$E$10="",0,COUNTIF(BK$4:BK$53,"&lt;"&amp;AI369)*IF(AJ369&lt;0.5,Riskregister!$K$10+(Riskregister!$L$10-Riskregister!$K$10)*SQRT(AJ369/2),Riskregister!$L$10-(Riskregister!$L$10-Riskregister!$K$10)*SQRT((1-AJ369)/2)))</f>
        <v>0</v>
      </c>
      <c r="AL369" s="28">
        <f t="shared" ca="1" si="228"/>
        <v>0.21408305041837261</v>
      </c>
      <c r="AM369" s="28">
        <f t="shared" ca="1" si="228"/>
        <v>0.63823303765408668</v>
      </c>
      <c r="AN369" s="28">
        <f>IF(Riskregister!$E$11="",0,COUNTIF(BL$4:BL$53,"&lt;"&amp;AL369)*IF(AM369&lt;0.5,Riskregister!$K$11+(Riskregister!$L$11-Riskregister!$K$11)*SQRT(AM369/2),Riskregister!$L$11-(Riskregister!$L$11-Riskregister!$K$11)*SQRT((1-AM369)/2)))</f>
        <v>0</v>
      </c>
      <c r="AO369" s="28">
        <f t="shared" ca="1" si="229"/>
        <v>4.5454008619203012E-2</v>
      </c>
      <c r="AP369" s="28">
        <f t="shared" ca="1" si="229"/>
        <v>0.73184939521057368</v>
      </c>
      <c r="AQ369" s="28">
        <f>IF(Riskregister!$E$12="",0,COUNTIF(BM$4:BM$53,"&lt;"&amp;AO369)*IF(AP369&lt;0.5,Riskregister!$K$12+(Riskregister!$L$12-Riskregister!$K$12)*SQRT(AP369/2),Riskregister!$L$12-(Riskregister!$L$12-Riskregister!$K$12)*SQRT((1-AP369)/2)))</f>
        <v>0</v>
      </c>
      <c r="AR369" s="28">
        <f t="shared" ca="1" si="230"/>
        <v>0.27972701316828896</v>
      </c>
      <c r="AS369" s="28">
        <f t="shared" ca="1" si="230"/>
        <v>0.84362277361676075</v>
      </c>
      <c r="AT369" s="28">
        <f>IF(Riskregister!$E$13="",0,COUNTIF(BN$4:BN$53,"&lt;"&amp;AR369)*IF(AS369&lt;0.5,Riskregister!$K$13+(Riskregister!$L$13-Riskregister!$K$13)*SQRT(AS369/2),Riskregister!$L$13-(Riskregister!$L$13-Riskregister!$K$13)*SQRT((1-AS369)/2)))</f>
        <v>0</v>
      </c>
      <c r="AU369" s="28">
        <f t="shared" ca="1" si="231"/>
        <v>0.21985767158141101</v>
      </c>
      <c r="AV369" s="28">
        <f t="shared" ca="1" si="231"/>
        <v>0.24564375979506925</v>
      </c>
      <c r="AW369" s="28">
        <f>IF(Riskregister!$E$14="",0,COUNTIF(BO$4:BO$53,"&lt;"&amp;AU369)*IF(AV369&lt;0.5,Riskregister!$K$14+(Riskregister!$L$14-Riskregister!$K$14)*SQRT(AV369/2),Riskregister!$L$14-(Riskregister!$L$14-Riskregister!$K$14)*SQRT((1-AV369)/2)))</f>
        <v>0</v>
      </c>
      <c r="AX369" s="28">
        <f t="shared" ca="1" si="232"/>
        <v>0.36979921404807248</v>
      </c>
      <c r="AY369" s="28">
        <f t="shared" ca="1" si="232"/>
        <v>0.61489365693033704</v>
      </c>
      <c r="AZ369" s="28">
        <f>IF(Riskregister!$E$15="",0,COUNTIF(BP$4:BP$53,"&lt;"&amp;AX369)*IF(AY369&lt;0.5,Riskregister!$K$15+(Riskregister!$L$15-Riskregister!$K$15)*SQRT(AY369/2),Riskregister!$L$15-(Riskregister!$L$15-Riskregister!$K$15)*SQRT((1-AY369)/2)))</f>
        <v>0</v>
      </c>
      <c r="BA369" s="28">
        <f t="shared" ca="1" si="233"/>
        <v>0.59127065494197595</v>
      </c>
      <c r="BB369" s="28">
        <f t="shared" ca="1" si="233"/>
        <v>6.1655183091257726E-2</v>
      </c>
      <c r="BC369" s="28">
        <f>IF(Riskregister!$E$16="",0,COUNTIF(BQ$4:BQ$53,"&lt;"&amp;BA369)*IF(BB369&lt;0.5,Riskregister!$K$16+(Riskregister!$L$16-Riskregister!$K$16)*SQRT(BB369/2),Riskregister!$L$16-(Riskregister!$L$16-Riskregister!$K$16)*SQRT((1-BB369)/2)))</f>
        <v>0</v>
      </c>
      <c r="BD369" s="28">
        <f t="shared" ca="1" si="209"/>
        <v>0</v>
      </c>
    </row>
    <row r="370" spans="20:56" x14ac:dyDescent="0.35">
      <c r="T370" s="28">
        <f t="shared" ca="1" si="222"/>
        <v>0.89068735040352542</v>
      </c>
      <c r="U370" s="28">
        <f t="shared" ca="1" si="222"/>
        <v>1.4454208076899899E-2</v>
      </c>
      <c r="V370" s="28">
        <f ca="1">IF(Riskregister!$E$5="",0,COUNTIF(BF$4:BF$53,"&lt;"&amp;T370)*IF(U370&lt;0.5,Riskregister!$K$5+(Riskregister!$L$5-Riskregister!$K$5)*SQRT(U370/2),Riskregister!$L$5-(Riskregister!$L$5-Riskregister!$K$5)*SQRT((1-U370)/2)))</f>
        <v>188255.56910811961</v>
      </c>
      <c r="W370" s="28">
        <f t="shared" ca="1" si="223"/>
        <v>0.28093881672161591</v>
      </c>
      <c r="X370" s="28">
        <f t="shared" ca="1" si="223"/>
        <v>0.33346339063802899</v>
      </c>
      <c r="Y370" s="28">
        <f ca="1">IF(Riskregister!$E$6="",0,COUNTIF(BG$4:BG$53,"&lt;"&amp;W370)*IF(X370&lt;0.5,Riskregister!$K$6+(Riskregister!$L$6-Riskregister!$K$6)*SQRT(X370/2),Riskregister!$L$6-(Riskregister!$L$6-Riskregister!$K$6)*SQRT((1-X370)/2)))</f>
        <v>0</v>
      </c>
      <c r="Z370" s="28">
        <f t="shared" ca="1" si="224"/>
        <v>0.30740866859881188</v>
      </c>
      <c r="AA370" s="28">
        <f t="shared" ca="1" si="224"/>
        <v>6.2038057046738371E-2</v>
      </c>
      <c r="AB370" s="28">
        <f ca="1">IF(Riskregister!$E$7="",0,COUNTIF(BH$4:BH$53,"&lt;"&amp;Z370)*IF(AA370&lt;0.5,Riskregister!$K$7+(Riskregister!$L$7-Riskregister!$K$7)*SQRT(AA370/2),Riskregister!$L$7-(Riskregister!$L$7-Riskregister!$K$7)*SQRT((1-AA370)/2)))</f>
        <v>0</v>
      </c>
      <c r="AC370" s="28">
        <f t="shared" ca="1" si="225"/>
        <v>0.19393109714416568</v>
      </c>
      <c r="AD370" s="28">
        <f t="shared" ca="1" si="225"/>
        <v>0.50354480874770913</v>
      </c>
      <c r="AE370" s="28">
        <f ca="1">IF(Riskregister!$E$8="",0,COUNTIF(BI$4:BI$53,"&lt;"&amp;AC370)*IF(AD370&lt;0.5,Riskregister!$K$8+(Riskregister!$L$8-Riskregister!$K$8)*SQRT(AD370/2),Riskregister!$L$8-(Riskregister!$L$8-Riskregister!$K$8)*SQRT((1-AD370)/2)))</f>
        <v>0</v>
      </c>
      <c r="AF370" s="28">
        <f t="shared" ca="1" si="226"/>
        <v>0.26700954122581444</v>
      </c>
      <c r="AG370" s="28">
        <f t="shared" ca="1" si="226"/>
        <v>0.53913020528011146</v>
      </c>
      <c r="AH370" s="28">
        <f>IF(Riskregister!$E$9="",0,COUNTIF(BJ$4:BJ$53,"&lt;"&amp;AF370)*IF(AG370&lt;0.5,Riskregister!$K$9+(Riskregister!$L$9-Riskregister!$K$9)*SQRT(AG370/2),Riskregister!$L$9-(Riskregister!$L$9-Riskregister!$K$9)*SQRT((1-AG370)/2)))</f>
        <v>0</v>
      </c>
      <c r="AI370" s="28">
        <f t="shared" ca="1" si="227"/>
        <v>0.68316704326873301</v>
      </c>
      <c r="AJ370" s="28">
        <f t="shared" ca="1" si="227"/>
        <v>0.17635945731850189</v>
      </c>
      <c r="AK370" s="28">
        <f>IF(Riskregister!$E$10="",0,COUNTIF(BK$4:BK$53,"&lt;"&amp;AI370)*IF(AJ370&lt;0.5,Riskregister!$K$10+(Riskregister!$L$10-Riskregister!$K$10)*SQRT(AJ370/2),Riskregister!$L$10-(Riskregister!$L$10-Riskregister!$K$10)*SQRT((1-AJ370)/2)))</f>
        <v>0</v>
      </c>
      <c r="AL370" s="28">
        <f t="shared" ca="1" si="228"/>
        <v>0.66557968461733985</v>
      </c>
      <c r="AM370" s="28">
        <f t="shared" ca="1" si="228"/>
        <v>0.56049983290172367</v>
      </c>
      <c r="AN370" s="28">
        <f>IF(Riskregister!$E$11="",0,COUNTIF(BL$4:BL$53,"&lt;"&amp;AL370)*IF(AM370&lt;0.5,Riskregister!$K$11+(Riskregister!$L$11-Riskregister!$K$11)*SQRT(AM370/2),Riskregister!$L$11-(Riskregister!$L$11-Riskregister!$K$11)*SQRT((1-AM370)/2)))</f>
        <v>0</v>
      </c>
      <c r="AO370" s="28">
        <f t="shared" ca="1" si="229"/>
        <v>0.33415411513778781</v>
      </c>
      <c r="AP370" s="28">
        <f t="shared" ca="1" si="229"/>
        <v>0.56383315116261212</v>
      </c>
      <c r="AQ370" s="28">
        <f>IF(Riskregister!$E$12="",0,COUNTIF(BM$4:BM$53,"&lt;"&amp;AO370)*IF(AP370&lt;0.5,Riskregister!$K$12+(Riskregister!$L$12-Riskregister!$K$12)*SQRT(AP370/2),Riskregister!$L$12-(Riskregister!$L$12-Riskregister!$K$12)*SQRT((1-AP370)/2)))</f>
        <v>0</v>
      </c>
      <c r="AR370" s="28">
        <f t="shared" ca="1" si="230"/>
        <v>0.32866789977065458</v>
      </c>
      <c r="AS370" s="28">
        <f t="shared" ca="1" si="230"/>
        <v>0.22105178589090557</v>
      </c>
      <c r="AT370" s="28">
        <f>IF(Riskregister!$E$13="",0,COUNTIF(BN$4:BN$53,"&lt;"&amp;AR370)*IF(AS370&lt;0.5,Riskregister!$K$13+(Riskregister!$L$13-Riskregister!$K$13)*SQRT(AS370/2),Riskregister!$L$13-(Riskregister!$L$13-Riskregister!$K$13)*SQRT((1-AS370)/2)))</f>
        <v>0</v>
      </c>
      <c r="AU370" s="28">
        <f t="shared" ca="1" si="231"/>
        <v>0.5455240480000888</v>
      </c>
      <c r="AV370" s="28">
        <f t="shared" ca="1" si="231"/>
        <v>0.44256165975978401</v>
      </c>
      <c r="AW370" s="28">
        <f>IF(Riskregister!$E$14="",0,COUNTIF(BO$4:BO$53,"&lt;"&amp;AU370)*IF(AV370&lt;0.5,Riskregister!$K$14+(Riskregister!$L$14-Riskregister!$K$14)*SQRT(AV370/2),Riskregister!$L$14-(Riskregister!$L$14-Riskregister!$K$14)*SQRT((1-AV370)/2)))</f>
        <v>0</v>
      </c>
      <c r="AX370" s="28">
        <f t="shared" ca="1" si="232"/>
        <v>0.68517709981758879</v>
      </c>
      <c r="AY370" s="28">
        <f t="shared" ca="1" si="232"/>
        <v>0.47311812890829452</v>
      </c>
      <c r="AZ370" s="28">
        <f>IF(Riskregister!$E$15="",0,COUNTIF(BP$4:BP$53,"&lt;"&amp;AX370)*IF(AY370&lt;0.5,Riskregister!$K$15+(Riskregister!$L$15-Riskregister!$K$15)*SQRT(AY370/2),Riskregister!$L$15-(Riskregister!$L$15-Riskregister!$K$15)*SQRT((1-AY370)/2)))</f>
        <v>0</v>
      </c>
      <c r="BA370" s="28">
        <f t="shared" ca="1" si="233"/>
        <v>0.93506555742808217</v>
      </c>
      <c r="BB370" s="28">
        <f t="shared" ca="1" si="233"/>
        <v>0.56864325094285129</v>
      </c>
      <c r="BC370" s="28">
        <f>IF(Riskregister!$E$16="",0,COUNTIF(BQ$4:BQ$53,"&lt;"&amp;BA370)*IF(BB370&lt;0.5,Riskregister!$K$16+(Riskregister!$L$16-Riskregister!$K$16)*SQRT(BB370/2),Riskregister!$L$16-(Riskregister!$L$16-Riskregister!$K$16)*SQRT((1-BB370)/2)))</f>
        <v>0</v>
      </c>
      <c r="BD370" s="28">
        <f t="shared" ca="1" si="209"/>
        <v>188255.56910811961</v>
      </c>
    </row>
    <row r="371" spans="20:56" x14ac:dyDescent="0.35">
      <c r="T371" s="28">
        <f t="shared" ca="1" si="222"/>
        <v>0.82300295480510854</v>
      </c>
      <c r="U371" s="28">
        <f t="shared" ca="1" si="222"/>
        <v>0.79187512845243035</v>
      </c>
      <c r="V371" s="28">
        <f ca="1">IF(Riskregister!$E$5="",0,COUNTIF(BF$4:BF$53,"&lt;"&amp;T371)*IF(U371&lt;0.5,Riskregister!$K$5+(Riskregister!$L$5-Riskregister!$K$5)*SQRT(U371/2),Riskregister!$L$5-(Riskregister!$L$5-Riskregister!$K$5)*SQRT((1-U371)/2)))</f>
        <v>454835.80591553776</v>
      </c>
      <c r="W371" s="28">
        <f t="shared" ca="1" si="223"/>
        <v>0.45008195974190479</v>
      </c>
      <c r="X371" s="28">
        <f t="shared" ca="1" si="223"/>
        <v>0.12272428529029922</v>
      </c>
      <c r="Y371" s="28">
        <f ca="1">IF(Riskregister!$E$6="",0,COUNTIF(BG$4:BG$53,"&lt;"&amp;W371)*IF(X371&lt;0.5,Riskregister!$K$6+(Riskregister!$L$6-Riskregister!$K$6)*SQRT(X371/2),Riskregister!$L$6-(Riskregister!$L$6-Riskregister!$K$6)*SQRT((1-X371)/2)))</f>
        <v>0</v>
      </c>
      <c r="Z371" s="28">
        <f t="shared" ca="1" si="224"/>
        <v>0.22941609966717602</v>
      </c>
      <c r="AA371" s="28">
        <f t="shared" ca="1" si="224"/>
        <v>0.84349006716747676</v>
      </c>
      <c r="AB371" s="28">
        <f ca="1">IF(Riskregister!$E$7="",0,COUNTIF(BH$4:BH$53,"&lt;"&amp;Z371)*IF(AA371&lt;0.5,Riskregister!$K$7+(Riskregister!$L$7-Riskregister!$K$7)*SQRT(AA371/2),Riskregister!$L$7-(Riskregister!$L$7-Riskregister!$K$7)*SQRT((1-AA371)/2)))</f>
        <v>0</v>
      </c>
      <c r="AC371" s="28">
        <f t="shared" ca="1" si="225"/>
        <v>0.42183911789818329</v>
      </c>
      <c r="AD371" s="28">
        <f t="shared" ca="1" si="225"/>
        <v>0.62752743232695363</v>
      </c>
      <c r="AE371" s="28">
        <f ca="1">IF(Riskregister!$E$8="",0,COUNTIF(BI$4:BI$53,"&lt;"&amp;AC371)*IF(AD371&lt;0.5,Riskregister!$K$8+(Riskregister!$L$8-Riskregister!$K$8)*SQRT(AD371/2),Riskregister!$L$8-(Riskregister!$L$8-Riskregister!$K$8)*SQRT((1-AD371)/2)))</f>
        <v>0</v>
      </c>
      <c r="AF371" s="28">
        <f t="shared" ca="1" si="226"/>
        <v>2.2268894354388946E-2</v>
      </c>
      <c r="AG371" s="28">
        <f t="shared" ca="1" si="226"/>
        <v>0.98247692447283097</v>
      </c>
      <c r="AH371" s="28">
        <f>IF(Riskregister!$E$9="",0,COUNTIF(BJ$4:BJ$53,"&lt;"&amp;AF371)*IF(AG371&lt;0.5,Riskregister!$K$9+(Riskregister!$L$9-Riskregister!$K$9)*SQRT(AG371/2),Riskregister!$L$9-(Riskregister!$L$9-Riskregister!$K$9)*SQRT((1-AG371)/2)))</f>
        <v>0</v>
      </c>
      <c r="AI371" s="28">
        <f t="shared" ca="1" si="227"/>
        <v>0.15453535862090451</v>
      </c>
      <c r="AJ371" s="28">
        <f t="shared" ca="1" si="227"/>
        <v>0.21301358699996198</v>
      </c>
      <c r="AK371" s="28">
        <f>IF(Riskregister!$E$10="",0,COUNTIF(BK$4:BK$53,"&lt;"&amp;AI371)*IF(AJ371&lt;0.5,Riskregister!$K$10+(Riskregister!$L$10-Riskregister!$K$10)*SQRT(AJ371/2),Riskregister!$L$10-(Riskregister!$L$10-Riskregister!$K$10)*SQRT((1-AJ371)/2)))</f>
        <v>0</v>
      </c>
      <c r="AL371" s="28">
        <f t="shared" ca="1" si="228"/>
        <v>0.14553615191702185</v>
      </c>
      <c r="AM371" s="28">
        <f t="shared" ca="1" si="228"/>
        <v>0.41992936661271418</v>
      </c>
      <c r="AN371" s="28">
        <f>IF(Riskregister!$E$11="",0,COUNTIF(BL$4:BL$53,"&lt;"&amp;AL371)*IF(AM371&lt;0.5,Riskregister!$K$11+(Riskregister!$L$11-Riskregister!$K$11)*SQRT(AM371/2),Riskregister!$L$11-(Riskregister!$L$11-Riskregister!$K$11)*SQRT((1-AM371)/2)))</f>
        <v>0</v>
      </c>
      <c r="AO371" s="28">
        <f t="shared" ca="1" si="229"/>
        <v>0.19360878703472351</v>
      </c>
      <c r="AP371" s="28">
        <f t="shared" ca="1" si="229"/>
        <v>0.66066601857146878</v>
      </c>
      <c r="AQ371" s="28">
        <f>IF(Riskregister!$E$12="",0,COUNTIF(BM$4:BM$53,"&lt;"&amp;AO371)*IF(AP371&lt;0.5,Riskregister!$K$12+(Riskregister!$L$12-Riskregister!$K$12)*SQRT(AP371/2),Riskregister!$L$12-(Riskregister!$L$12-Riskregister!$K$12)*SQRT((1-AP371)/2)))</f>
        <v>0</v>
      </c>
      <c r="AR371" s="28">
        <f t="shared" ca="1" si="230"/>
        <v>0.5016308421767699</v>
      </c>
      <c r="AS371" s="28">
        <f t="shared" ca="1" si="230"/>
        <v>0.66148182771114283</v>
      </c>
      <c r="AT371" s="28">
        <f>IF(Riskregister!$E$13="",0,COUNTIF(BN$4:BN$53,"&lt;"&amp;AR371)*IF(AS371&lt;0.5,Riskregister!$K$13+(Riskregister!$L$13-Riskregister!$K$13)*SQRT(AS371/2),Riskregister!$L$13-(Riskregister!$L$13-Riskregister!$K$13)*SQRT((1-AS371)/2)))</f>
        <v>0</v>
      </c>
      <c r="AU371" s="28">
        <f t="shared" ca="1" si="231"/>
        <v>0.63601812786655054</v>
      </c>
      <c r="AV371" s="28">
        <f t="shared" ca="1" si="231"/>
        <v>0.85200357738320764</v>
      </c>
      <c r="AW371" s="28">
        <f>IF(Riskregister!$E$14="",0,COUNTIF(BO$4:BO$53,"&lt;"&amp;AU371)*IF(AV371&lt;0.5,Riskregister!$K$14+(Riskregister!$L$14-Riskregister!$K$14)*SQRT(AV371/2),Riskregister!$L$14-(Riskregister!$L$14-Riskregister!$K$14)*SQRT((1-AV371)/2)))</f>
        <v>0</v>
      </c>
      <c r="AX371" s="28">
        <f t="shared" ca="1" si="232"/>
        <v>0.4700631181621967</v>
      </c>
      <c r="AY371" s="28">
        <f t="shared" ca="1" si="232"/>
        <v>0.82803098387025031</v>
      </c>
      <c r="AZ371" s="28">
        <f>IF(Riskregister!$E$15="",0,COUNTIF(BP$4:BP$53,"&lt;"&amp;AX371)*IF(AY371&lt;0.5,Riskregister!$K$15+(Riskregister!$L$15-Riskregister!$K$15)*SQRT(AY371/2),Riskregister!$L$15-(Riskregister!$L$15-Riskregister!$K$15)*SQRT((1-AY371)/2)))</f>
        <v>0</v>
      </c>
      <c r="BA371" s="28">
        <f t="shared" ca="1" si="233"/>
        <v>0.76034487540903994</v>
      </c>
      <c r="BB371" s="28">
        <f t="shared" ca="1" si="233"/>
        <v>0.3304238836176473</v>
      </c>
      <c r="BC371" s="28">
        <f>IF(Riskregister!$E$16="",0,COUNTIF(BQ$4:BQ$53,"&lt;"&amp;BA371)*IF(BB371&lt;0.5,Riskregister!$K$16+(Riskregister!$L$16-Riskregister!$K$16)*SQRT(BB371/2),Riskregister!$L$16-(Riskregister!$L$16-Riskregister!$K$16)*SQRT((1-BB371)/2)))</f>
        <v>0</v>
      </c>
      <c r="BD371" s="28">
        <f t="shared" ca="1" si="209"/>
        <v>454835.80591553776</v>
      </c>
    </row>
    <row r="372" spans="20:56" x14ac:dyDescent="0.35">
      <c r="T372" s="28">
        <f t="shared" ca="1" si="222"/>
        <v>0.65208349304458613</v>
      </c>
      <c r="U372" s="28">
        <f t="shared" ca="1" si="222"/>
        <v>0.99866506730852067</v>
      </c>
      <c r="V372" s="28">
        <f ca="1">IF(Riskregister!$E$5="",0,COUNTIF(BF$4:BF$53,"&lt;"&amp;T372)*IF(U372&lt;0.5,Riskregister!$K$5+(Riskregister!$L$5-Riskregister!$K$5)*SQRT(U372/2),Riskregister!$L$5-(Riskregister!$L$5-Riskregister!$K$5)*SQRT((1-U372)/2)))</f>
        <v>588374.0834764617</v>
      </c>
      <c r="W372" s="28">
        <f t="shared" ca="1" si="223"/>
        <v>0.21538883176578361</v>
      </c>
      <c r="X372" s="28">
        <f t="shared" ca="1" si="223"/>
        <v>0.16299229677920213</v>
      </c>
      <c r="Y372" s="28">
        <f ca="1">IF(Riskregister!$E$6="",0,COUNTIF(BG$4:BG$53,"&lt;"&amp;W372)*IF(X372&lt;0.5,Riskregister!$K$6+(Riskregister!$L$6-Riskregister!$K$6)*SQRT(X372/2),Riskregister!$L$6-(Riskregister!$L$6-Riskregister!$K$6)*SQRT((1-X372)/2)))</f>
        <v>0</v>
      </c>
      <c r="Z372" s="28">
        <f t="shared" ca="1" si="224"/>
        <v>0.4853045411459912</v>
      </c>
      <c r="AA372" s="28">
        <f t="shared" ca="1" si="224"/>
        <v>0.33363319637405742</v>
      </c>
      <c r="AB372" s="28">
        <f ca="1">IF(Riskregister!$E$7="",0,COUNTIF(BH$4:BH$53,"&lt;"&amp;Z372)*IF(AA372&lt;0.5,Riskregister!$K$7+(Riskregister!$L$7-Riskregister!$K$7)*SQRT(AA372/2),Riskregister!$L$7-(Riskregister!$L$7-Riskregister!$K$7)*SQRT((1-AA372)/2)))</f>
        <v>0</v>
      </c>
      <c r="AC372" s="28">
        <f t="shared" ca="1" si="225"/>
        <v>0.60615012516681877</v>
      </c>
      <c r="AD372" s="28">
        <f t="shared" ca="1" si="225"/>
        <v>0.89175215497242766</v>
      </c>
      <c r="AE372" s="28">
        <f ca="1">IF(Riskregister!$E$8="",0,COUNTIF(BI$4:BI$53,"&lt;"&amp;AC372)*IF(AD372&lt;0.5,Riskregister!$K$8+(Riskregister!$L$8-Riskregister!$K$8)*SQRT(AD372/2),Riskregister!$L$8-(Riskregister!$L$8-Riskregister!$K$8)*SQRT((1-AD372)/2)))</f>
        <v>0</v>
      </c>
      <c r="AF372" s="28">
        <f t="shared" ca="1" si="226"/>
        <v>0.68954060999497191</v>
      </c>
      <c r="AG372" s="28">
        <f t="shared" ca="1" si="226"/>
        <v>0.41336292715714507</v>
      </c>
      <c r="AH372" s="28">
        <f>IF(Riskregister!$E$9="",0,COUNTIF(BJ$4:BJ$53,"&lt;"&amp;AF372)*IF(AG372&lt;0.5,Riskregister!$K$9+(Riskregister!$L$9-Riskregister!$K$9)*SQRT(AG372/2),Riskregister!$L$9-(Riskregister!$L$9-Riskregister!$K$9)*SQRT((1-AG372)/2)))</f>
        <v>0</v>
      </c>
      <c r="AI372" s="28">
        <f t="shared" ca="1" si="227"/>
        <v>0.67609590002041109</v>
      </c>
      <c r="AJ372" s="28">
        <f t="shared" ca="1" si="227"/>
        <v>0.81607938409837633</v>
      </c>
      <c r="AK372" s="28">
        <f>IF(Riskregister!$E$10="",0,COUNTIF(BK$4:BK$53,"&lt;"&amp;AI372)*IF(AJ372&lt;0.5,Riskregister!$K$10+(Riskregister!$L$10-Riskregister!$K$10)*SQRT(AJ372/2),Riskregister!$L$10-(Riskregister!$L$10-Riskregister!$K$10)*SQRT((1-AJ372)/2)))</f>
        <v>0</v>
      </c>
      <c r="AL372" s="28">
        <f t="shared" ca="1" si="228"/>
        <v>0.84914963848201119</v>
      </c>
      <c r="AM372" s="28">
        <f t="shared" ca="1" si="228"/>
        <v>0.9599103492565666</v>
      </c>
      <c r="AN372" s="28">
        <f>IF(Riskregister!$E$11="",0,COUNTIF(BL$4:BL$53,"&lt;"&amp;AL372)*IF(AM372&lt;0.5,Riskregister!$K$11+(Riskregister!$L$11-Riskregister!$K$11)*SQRT(AM372/2),Riskregister!$L$11-(Riskregister!$L$11-Riskregister!$K$11)*SQRT((1-AM372)/2)))</f>
        <v>0</v>
      </c>
      <c r="AO372" s="28">
        <f t="shared" ca="1" si="229"/>
        <v>0.59067858438957965</v>
      </c>
      <c r="AP372" s="28">
        <f t="shared" ca="1" si="229"/>
        <v>0.36209423943461938</v>
      </c>
      <c r="AQ372" s="28">
        <f>IF(Riskregister!$E$12="",0,COUNTIF(BM$4:BM$53,"&lt;"&amp;AO372)*IF(AP372&lt;0.5,Riskregister!$K$12+(Riskregister!$L$12-Riskregister!$K$12)*SQRT(AP372/2),Riskregister!$L$12-(Riskregister!$L$12-Riskregister!$K$12)*SQRT((1-AP372)/2)))</f>
        <v>0</v>
      </c>
      <c r="AR372" s="28">
        <f t="shared" ca="1" si="230"/>
        <v>0.91053843268454349</v>
      </c>
      <c r="AS372" s="28">
        <f t="shared" ca="1" si="230"/>
        <v>4.3283611640733466E-2</v>
      </c>
      <c r="AT372" s="28">
        <f>IF(Riskregister!$E$13="",0,COUNTIF(BN$4:BN$53,"&lt;"&amp;AR372)*IF(AS372&lt;0.5,Riskregister!$K$13+(Riskregister!$L$13-Riskregister!$K$13)*SQRT(AS372/2),Riskregister!$L$13-(Riskregister!$L$13-Riskregister!$K$13)*SQRT((1-AS372)/2)))</f>
        <v>0</v>
      </c>
      <c r="AU372" s="28">
        <f t="shared" ca="1" si="231"/>
        <v>0.61744148291984846</v>
      </c>
      <c r="AV372" s="28">
        <f t="shared" ca="1" si="231"/>
        <v>0.6199206863213782</v>
      </c>
      <c r="AW372" s="28">
        <f>IF(Riskregister!$E$14="",0,COUNTIF(BO$4:BO$53,"&lt;"&amp;AU372)*IF(AV372&lt;0.5,Riskregister!$K$14+(Riskregister!$L$14-Riskregister!$K$14)*SQRT(AV372/2),Riskregister!$L$14-(Riskregister!$L$14-Riskregister!$K$14)*SQRT((1-AV372)/2)))</f>
        <v>0</v>
      </c>
      <c r="AX372" s="28">
        <f t="shared" ca="1" si="232"/>
        <v>0.26479663986908153</v>
      </c>
      <c r="AY372" s="28">
        <f t="shared" ca="1" si="232"/>
        <v>0.80706000780308607</v>
      </c>
      <c r="AZ372" s="28">
        <f>IF(Riskregister!$E$15="",0,COUNTIF(BP$4:BP$53,"&lt;"&amp;AX372)*IF(AY372&lt;0.5,Riskregister!$K$15+(Riskregister!$L$15-Riskregister!$K$15)*SQRT(AY372/2),Riskregister!$L$15-(Riskregister!$L$15-Riskregister!$K$15)*SQRT((1-AY372)/2)))</f>
        <v>0</v>
      </c>
      <c r="BA372" s="28">
        <f t="shared" ca="1" si="233"/>
        <v>0.79061769126341519</v>
      </c>
      <c r="BB372" s="28">
        <f t="shared" ca="1" si="233"/>
        <v>0.98696486328537902</v>
      </c>
      <c r="BC372" s="28">
        <f>IF(Riskregister!$E$16="",0,COUNTIF(BQ$4:BQ$53,"&lt;"&amp;BA372)*IF(BB372&lt;0.5,Riskregister!$K$16+(Riskregister!$L$16-Riskregister!$K$16)*SQRT(BB372/2),Riskregister!$L$16-(Riskregister!$L$16-Riskregister!$K$16)*SQRT((1-BB372)/2)))</f>
        <v>0</v>
      </c>
      <c r="BD372" s="28">
        <f t="shared" ca="1" si="209"/>
        <v>588374.0834764617</v>
      </c>
    </row>
    <row r="373" spans="20:56" x14ac:dyDescent="0.35">
      <c r="T373" s="28">
        <f t="shared" ca="1" si="222"/>
        <v>0.340648058630317</v>
      </c>
      <c r="U373" s="28">
        <f t="shared" ca="1" si="222"/>
        <v>0.44906848271647271</v>
      </c>
      <c r="V373" s="28">
        <f ca="1">IF(Riskregister!$E$5="",0,COUNTIF(BF$4:BF$53,"&lt;"&amp;T373)*IF(U373&lt;0.5,Riskregister!$K$5+(Riskregister!$L$5-Riskregister!$K$5)*SQRT(U373/2),Riskregister!$L$5-(Riskregister!$L$5-Riskregister!$K$5)*SQRT((1-U373)/2)))</f>
        <v>0</v>
      </c>
      <c r="W373" s="28">
        <f t="shared" ca="1" si="223"/>
        <v>0.25509021602453785</v>
      </c>
      <c r="X373" s="28">
        <f t="shared" ca="1" si="223"/>
        <v>0.11426848340486617</v>
      </c>
      <c r="Y373" s="28">
        <f ca="1">IF(Riskregister!$E$6="",0,COUNTIF(BG$4:BG$53,"&lt;"&amp;W373)*IF(X373&lt;0.5,Riskregister!$K$6+(Riskregister!$L$6-Riskregister!$K$6)*SQRT(X373/2),Riskregister!$L$6-(Riskregister!$L$6-Riskregister!$K$6)*SQRT((1-X373)/2)))</f>
        <v>0</v>
      </c>
      <c r="Z373" s="28">
        <f t="shared" ca="1" si="224"/>
        <v>2.2110722330871413E-2</v>
      </c>
      <c r="AA373" s="28">
        <f t="shared" ca="1" si="224"/>
        <v>1.9836253344710064E-2</v>
      </c>
      <c r="AB373" s="28">
        <f ca="1">IF(Riskregister!$E$7="",0,COUNTIF(BH$4:BH$53,"&lt;"&amp;Z373)*IF(AA373&lt;0.5,Riskregister!$K$7+(Riskregister!$L$7-Riskregister!$K$7)*SQRT(AA373/2),Riskregister!$L$7-(Riskregister!$L$7-Riskregister!$K$7)*SQRT((1-AA373)/2)))</f>
        <v>0</v>
      </c>
      <c r="AC373" s="28">
        <f t="shared" ca="1" si="225"/>
        <v>0.48536868798883204</v>
      </c>
      <c r="AD373" s="28">
        <f t="shared" ca="1" si="225"/>
        <v>9.3048760384468299E-2</v>
      </c>
      <c r="AE373" s="28">
        <f ca="1">IF(Riskregister!$E$8="",0,COUNTIF(BI$4:BI$53,"&lt;"&amp;AC373)*IF(AD373&lt;0.5,Riskregister!$K$8+(Riskregister!$L$8-Riskregister!$K$8)*SQRT(AD373/2),Riskregister!$L$8-(Riskregister!$L$8-Riskregister!$K$8)*SQRT((1-AD373)/2)))</f>
        <v>0</v>
      </c>
      <c r="AF373" s="28">
        <f t="shared" ca="1" si="226"/>
        <v>8.1370362023372333E-2</v>
      </c>
      <c r="AG373" s="28">
        <f t="shared" ca="1" si="226"/>
        <v>0.36776053810321008</v>
      </c>
      <c r="AH373" s="28">
        <f>IF(Riskregister!$E$9="",0,COUNTIF(BJ$4:BJ$53,"&lt;"&amp;AF373)*IF(AG373&lt;0.5,Riskregister!$K$9+(Riskregister!$L$9-Riskregister!$K$9)*SQRT(AG373/2),Riskregister!$L$9-(Riskregister!$L$9-Riskregister!$K$9)*SQRT((1-AG373)/2)))</f>
        <v>0</v>
      </c>
      <c r="AI373" s="28">
        <f t="shared" ca="1" si="227"/>
        <v>0.5550945667147954</v>
      </c>
      <c r="AJ373" s="28">
        <f t="shared" ca="1" si="227"/>
        <v>6.5755620090703237E-2</v>
      </c>
      <c r="AK373" s="28">
        <f>IF(Riskregister!$E$10="",0,COUNTIF(BK$4:BK$53,"&lt;"&amp;AI373)*IF(AJ373&lt;0.5,Riskregister!$K$10+(Riskregister!$L$10-Riskregister!$K$10)*SQRT(AJ373/2),Riskregister!$L$10-(Riskregister!$L$10-Riskregister!$K$10)*SQRT((1-AJ373)/2)))</f>
        <v>0</v>
      </c>
      <c r="AL373" s="28">
        <f t="shared" ca="1" si="228"/>
        <v>0.95420242865448179</v>
      </c>
      <c r="AM373" s="28">
        <f t="shared" ca="1" si="228"/>
        <v>0.20506394931353145</v>
      </c>
      <c r="AN373" s="28">
        <f>IF(Riskregister!$E$11="",0,COUNTIF(BL$4:BL$53,"&lt;"&amp;AL373)*IF(AM373&lt;0.5,Riskregister!$K$11+(Riskregister!$L$11-Riskregister!$K$11)*SQRT(AM373/2),Riskregister!$L$11-(Riskregister!$L$11-Riskregister!$K$11)*SQRT((1-AM373)/2)))</f>
        <v>0</v>
      </c>
      <c r="AO373" s="28">
        <f t="shared" ca="1" si="229"/>
        <v>0.12069270064409821</v>
      </c>
      <c r="AP373" s="28">
        <f t="shared" ca="1" si="229"/>
        <v>0.15281147660467953</v>
      </c>
      <c r="AQ373" s="28">
        <f>IF(Riskregister!$E$12="",0,COUNTIF(BM$4:BM$53,"&lt;"&amp;AO373)*IF(AP373&lt;0.5,Riskregister!$K$12+(Riskregister!$L$12-Riskregister!$K$12)*SQRT(AP373/2),Riskregister!$L$12-(Riskregister!$L$12-Riskregister!$K$12)*SQRT((1-AP373)/2)))</f>
        <v>0</v>
      </c>
      <c r="AR373" s="28">
        <f t="shared" ca="1" si="230"/>
        <v>0.14091648934526202</v>
      </c>
      <c r="AS373" s="28">
        <f t="shared" ca="1" si="230"/>
        <v>0.99097907651792805</v>
      </c>
      <c r="AT373" s="28">
        <f>IF(Riskregister!$E$13="",0,COUNTIF(BN$4:BN$53,"&lt;"&amp;AR373)*IF(AS373&lt;0.5,Riskregister!$K$13+(Riskregister!$L$13-Riskregister!$K$13)*SQRT(AS373/2),Riskregister!$L$13-(Riskregister!$L$13-Riskregister!$K$13)*SQRT((1-AS373)/2)))</f>
        <v>0</v>
      </c>
      <c r="AU373" s="28">
        <f t="shared" ca="1" si="231"/>
        <v>9.7119569214501045E-2</v>
      </c>
      <c r="AV373" s="28">
        <f t="shared" ca="1" si="231"/>
        <v>0.46518402127276892</v>
      </c>
      <c r="AW373" s="28">
        <f>IF(Riskregister!$E$14="",0,COUNTIF(BO$4:BO$53,"&lt;"&amp;AU373)*IF(AV373&lt;0.5,Riskregister!$K$14+(Riskregister!$L$14-Riskregister!$K$14)*SQRT(AV373/2),Riskregister!$L$14-(Riskregister!$L$14-Riskregister!$K$14)*SQRT((1-AV373)/2)))</f>
        <v>0</v>
      </c>
      <c r="AX373" s="28">
        <f t="shared" ca="1" si="232"/>
        <v>0.43883191966853996</v>
      </c>
      <c r="AY373" s="28">
        <f t="shared" ca="1" si="232"/>
        <v>0.17742155442676011</v>
      </c>
      <c r="AZ373" s="28">
        <f>IF(Riskregister!$E$15="",0,COUNTIF(BP$4:BP$53,"&lt;"&amp;AX373)*IF(AY373&lt;0.5,Riskregister!$K$15+(Riskregister!$L$15-Riskregister!$K$15)*SQRT(AY373/2),Riskregister!$L$15-(Riskregister!$L$15-Riskregister!$K$15)*SQRT((1-AY373)/2)))</f>
        <v>0</v>
      </c>
      <c r="BA373" s="28">
        <f t="shared" ca="1" si="233"/>
        <v>0.55116728706497098</v>
      </c>
      <c r="BB373" s="28">
        <f t="shared" ca="1" si="233"/>
        <v>0.22426384920712139</v>
      </c>
      <c r="BC373" s="28">
        <f>IF(Riskregister!$E$16="",0,COUNTIF(BQ$4:BQ$53,"&lt;"&amp;BA373)*IF(BB373&lt;0.5,Riskregister!$K$16+(Riskregister!$L$16-Riskregister!$K$16)*SQRT(BB373/2),Riskregister!$L$16-(Riskregister!$L$16-Riskregister!$K$16)*SQRT((1-BB373)/2)))</f>
        <v>0</v>
      </c>
      <c r="BD373" s="28">
        <f t="shared" ca="1" si="209"/>
        <v>0</v>
      </c>
    </row>
    <row r="374" spans="20:56" x14ac:dyDescent="0.35">
      <c r="T374" s="28">
        <f t="shared" ca="1" si="222"/>
        <v>0.81864063247747199</v>
      </c>
      <c r="U374" s="28">
        <f t="shared" ca="1" si="222"/>
        <v>0.62319494399096032</v>
      </c>
      <c r="V374" s="28">
        <f ca="1">IF(Riskregister!$E$5="",0,COUNTIF(BF$4:BF$53,"&lt;"&amp;T374)*IF(U374&lt;0.5,Riskregister!$K$5+(Riskregister!$L$5-Riskregister!$K$5)*SQRT(U374/2),Riskregister!$L$5-(Riskregister!$L$5-Riskregister!$K$5)*SQRT((1-U374)/2)))</f>
        <v>404675.8798281296</v>
      </c>
      <c r="W374" s="28">
        <f t="shared" ca="1" si="223"/>
        <v>0.82024846717885791</v>
      </c>
      <c r="X374" s="28">
        <f t="shared" ca="1" si="223"/>
        <v>0.17279501112630669</v>
      </c>
      <c r="Y374" s="28">
        <f ca="1">IF(Riskregister!$E$6="",0,COUNTIF(BG$4:BG$53,"&lt;"&amp;W374)*IF(X374&lt;0.5,Riskregister!$K$6+(Riskregister!$L$6-Riskregister!$K$6)*SQRT(X374/2),Riskregister!$L$6-(Riskregister!$L$6-Riskregister!$K$6)*SQRT((1-X374)/2)))</f>
        <v>729082.14676420216</v>
      </c>
      <c r="Z374" s="28">
        <f t="shared" ca="1" si="224"/>
        <v>0.30215209632636175</v>
      </c>
      <c r="AA374" s="28">
        <f t="shared" ca="1" si="224"/>
        <v>0.88247677009256542</v>
      </c>
      <c r="AB374" s="28">
        <f ca="1">IF(Riskregister!$E$7="",0,COUNTIF(BH$4:BH$53,"&lt;"&amp;Z374)*IF(AA374&lt;0.5,Riskregister!$K$7+(Riskregister!$L$7-Riskregister!$K$7)*SQRT(AA374/2),Riskregister!$L$7-(Riskregister!$L$7-Riskregister!$K$7)*SQRT((1-AA374)/2)))</f>
        <v>0</v>
      </c>
      <c r="AC374" s="28">
        <f t="shared" ca="1" si="225"/>
        <v>0.16691472358054393</v>
      </c>
      <c r="AD374" s="28">
        <f t="shared" ca="1" si="225"/>
        <v>0.46167853721048635</v>
      </c>
      <c r="AE374" s="28">
        <f ca="1">IF(Riskregister!$E$8="",0,COUNTIF(BI$4:BI$53,"&lt;"&amp;AC374)*IF(AD374&lt;0.5,Riskregister!$K$8+(Riskregister!$L$8-Riskregister!$K$8)*SQRT(AD374/2),Riskregister!$L$8-(Riskregister!$L$8-Riskregister!$K$8)*SQRT((1-AD374)/2)))</f>
        <v>0</v>
      </c>
      <c r="AF374" s="28">
        <f t="shared" ca="1" si="226"/>
        <v>0.20222909300829139</v>
      </c>
      <c r="AG374" s="28">
        <f t="shared" ca="1" si="226"/>
        <v>0.98407844210642015</v>
      </c>
      <c r="AH374" s="28">
        <f>IF(Riskregister!$E$9="",0,COUNTIF(BJ$4:BJ$53,"&lt;"&amp;AF374)*IF(AG374&lt;0.5,Riskregister!$K$9+(Riskregister!$L$9-Riskregister!$K$9)*SQRT(AG374/2),Riskregister!$L$9-(Riskregister!$L$9-Riskregister!$K$9)*SQRT((1-AG374)/2)))</f>
        <v>0</v>
      </c>
      <c r="AI374" s="28">
        <f t="shared" ca="1" si="227"/>
        <v>8.5307355610288793E-2</v>
      </c>
      <c r="AJ374" s="28">
        <f t="shared" ca="1" si="227"/>
        <v>0.37131846055046169</v>
      </c>
      <c r="AK374" s="28">
        <f>IF(Riskregister!$E$10="",0,COUNTIF(BK$4:BK$53,"&lt;"&amp;AI374)*IF(AJ374&lt;0.5,Riskregister!$K$10+(Riskregister!$L$10-Riskregister!$K$10)*SQRT(AJ374/2),Riskregister!$L$10-(Riskregister!$L$10-Riskregister!$K$10)*SQRT((1-AJ374)/2)))</f>
        <v>0</v>
      </c>
      <c r="AL374" s="28">
        <f t="shared" ca="1" si="228"/>
        <v>0.7289098766087172</v>
      </c>
      <c r="AM374" s="28">
        <f t="shared" ca="1" si="228"/>
        <v>0.58392779992573463</v>
      </c>
      <c r="AN374" s="28">
        <f>IF(Riskregister!$E$11="",0,COUNTIF(BL$4:BL$53,"&lt;"&amp;AL374)*IF(AM374&lt;0.5,Riskregister!$K$11+(Riskregister!$L$11-Riskregister!$K$11)*SQRT(AM374/2),Riskregister!$L$11-(Riskregister!$L$11-Riskregister!$K$11)*SQRT((1-AM374)/2)))</f>
        <v>0</v>
      </c>
      <c r="AO374" s="28">
        <f t="shared" ca="1" si="229"/>
        <v>0.44476772851705648</v>
      </c>
      <c r="AP374" s="28">
        <f t="shared" ca="1" si="229"/>
        <v>0.6047434688166996</v>
      </c>
      <c r="AQ374" s="28">
        <f>IF(Riskregister!$E$12="",0,COUNTIF(BM$4:BM$53,"&lt;"&amp;AO374)*IF(AP374&lt;0.5,Riskregister!$K$12+(Riskregister!$L$12-Riskregister!$K$12)*SQRT(AP374/2),Riskregister!$L$12-(Riskregister!$L$12-Riskregister!$K$12)*SQRT((1-AP374)/2)))</f>
        <v>0</v>
      </c>
      <c r="AR374" s="28">
        <f t="shared" ca="1" si="230"/>
        <v>0.84022952060908251</v>
      </c>
      <c r="AS374" s="28">
        <f t="shared" ca="1" si="230"/>
        <v>0.34637137530260109</v>
      </c>
      <c r="AT374" s="28">
        <f>IF(Riskregister!$E$13="",0,COUNTIF(BN$4:BN$53,"&lt;"&amp;AR374)*IF(AS374&lt;0.5,Riskregister!$K$13+(Riskregister!$L$13-Riskregister!$K$13)*SQRT(AS374/2),Riskregister!$L$13-(Riskregister!$L$13-Riskregister!$K$13)*SQRT((1-AS374)/2)))</f>
        <v>0</v>
      </c>
      <c r="AU374" s="28">
        <f t="shared" ca="1" si="231"/>
        <v>0.34100340532982898</v>
      </c>
      <c r="AV374" s="28">
        <f t="shared" ca="1" si="231"/>
        <v>0.68013152985670833</v>
      </c>
      <c r="AW374" s="28">
        <f>IF(Riskregister!$E$14="",0,COUNTIF(BO$4:BO$53,"&lt;"&amp;AU374)*IF(AV374&lt;0.5,Riskregister!$K$14+(Riskregister!$L$14-Riskregister!$K$14)*SQRT(AV374/2),Riskregister!$L$14-(Riskregister!$L$14-Riskregister!$K$14)*SQRT((1-AV374)/2)))</f>
        <v>0</v>
      </c>
      <c r="AX374" s="28">
        <f t="shared" ca="1" si="232"/>
        <v>0.15468561094181166</v>
      </c>
      <c r="AY374" s="28">
        <f t="shared" ca="1" si="232"/>
        <v>0.56138793910337836</v>
      </c>
      <c r="AZ374" s="28">
        <f>IF(Riskregister!$E$15="",0,COUNTIF(BP$4:BP$53,"&lt;"&amp;AX374)*IF(AY374&lt;0.5,Riskregister!$K$15+(Riskregister!$L$15-Riskregister!$K$15)*SQRT(AY374/2),Riskregister!$L$15-(Riskregister!$L$15-Riskregister!$K$15)*SQRT((1-AY374)/2)))</f>
        <v>0</v>
      </c>
      <c r="BA374" s="28">
        <f t="shared" ca="1" si="233"/>
        <v>0.18281577015665751</v>
      </c>
      <c r="BB374" s="28">
        <f t="shared" ca="1" si="233"/>
        <v>0.96346808999046218</v>
      </c>
      <c r="BC374" s="28">
        <f>IF(Riskregister!$E$16="",0,COUNTIF(BQ$4:BQ$53,"&lt;"&amp;BA374)*IF(BB374&lt;0.5,Riskregister!$K$16+(Riskregister!$L$16-Riskregister!$K$16)*SQRT(BB374/2),Riskregister!$L$16-(Riskregister!$L$16-Riskregister!$K$16)*SQRT((1-BB374)/2)))</f>
        <v>0</v>
      </c>
      <c r="BD374" s="28">
        <f t="shared" ca="1" si="209"/>
        <v>1133758.0265923317</v>
      </c>
    </row>
    <row r="375" spans="20:56" x14ac:dyDescent="0.35">
      <c r="T375" s="28">
        <f t="shared" ca="1" si="222"/>
        <v>0.59682850978944335</v>
      </c>
      <c r="U375" s="28">
        <f t="shared" ca="1" si="222"/>
        <v>0.78586928296067915</v>
      </c>
      <c r="V375" s="28">
        <f ca="1">IF(Riskregister!$E$5="",0,COUNTIF(BF$4:BF$53,"&lt;"&amp;T375)*IF(U375&lt;0.5,Riskregister!$K$5+(Riskregister!$L$5-Riskregister!$K$5)*SQRT(U375/2),Riskregister!$L$5-(Riskregister!$L$5-Riskregister!$K$5)*SQRT((1-U375)/2)))</f>
        <v>0</v>
      </c>
      <c r="W375" s="28">
        <f t="shared" ca="1" si="223"/>
        <v>0.20679777882548256</v>
      </c>
      <c r="X375" s="28">
        <f t="shared" ca="1" si="223"/>
        <v>5.6594808746723624E-2</v>
      </c>
      <c r="Y375" s="28">
        <f ca="1">IF(Riskregister!$E$6="",0,COUNTIF(BG$4:BG$53,"&lt;"&amp;W375)*IF(X375&lt;0.5,Riskregister!$K$6+(Riskregister!$L$6-Riskregister!$K$6)*SQRT(X375/2),Riskregister!$L$6-(Riskregister!$L$6-Riskregister!$K$6)*SQRT((1-X375)/2)))</f>
        <v>0</v>
      </c>
      <c r="Z375" s="28">
        <f t="shared" ca="1" si="224"/>
        <v>9.7428170061266473E-2</v>
      </c>
      <c r="AA375" s="28">
        <f t="shared" ca="1" si="224"/>
        <v>0.79238906942578136</v>
      </c>
      <c r="AB375" s="28">
        <f ca="1">IF(Riskregister!$E$7="",0,COUNTIF(BH$4:BH$53,"&lt;"&amp;Z375)*IF(AA375&lt;0.5,Riskregister!$K$7+(Riskregister!$L$7-Riskregister!$K$7)*SQRT(AA375/2),Riskregister!$L$7-(Riskregister!$L$7-Riskregister!$K$7)*SQRT((1-AA375)/2)))</f>
        <v>0</v>
      </c>
      <c r="AC375" s="28">
        <f t="shared" ca="1" si="225"/>
        <v>0.78448367308669253</v>
      </c>
      <c r="AD375" s="28">
        <f t="shared" ca="1" si="225"/>
        <v>9.1523442011736011E-2</v>
      </c>
      <c r="AE375" s="28">
        <f ca="1">IF(Riskregister!$E$8="",0,COUNTIF(BI$4:BI$53,"&lt;"&amp;AC375)*IF(AD375&lt;0.5,Riskregister!$K$8+(Riskregister!$L$8-Riskregister!$K$8)*SQRT(AD375/2),Riskregister!$L$8-(Riskregister!$L$8-Riskregister!$K$8)*SQRT((1-AD375)/2)))</f>
        <v>0</v>
      </c>
      <c r="AF375" s="28">
        <f t="shared" ca="1" si="226"/>
        <v>0.98753358414599435</v>
      </c>
      <c r="AG375" s="28">
        <f t="shared" ca="1" si="226"/>
        <v>0.41434583829345983</v>
      </c>
      <c r="AH375" s="28">
        <f>IF(Riskregister!$E$9="",0,COUNTIF(BJ$4:BJ$53,"&lt;"&amp;AF375)*IF(AG375&lt;0.5,Riskregister!$K$9+(Riskregister!$L$9-Riskregister!$K$9)*SQRT(AG375/2),Riskregister!$L$9-(Riskregister!$L$9-Riskregister!$K$9)*SQRT((1-AG375)/2)))</f>
        <v>0</v>
      </c>
      <c r="AI375" s="28">
        <f t="shared" ca="1" si="227"/>
        <v>0.30756212656196968</v>
      </c>
      <c r="AJ375" s="28">
        <f t="shared" ca="1" si="227"/>
        <v>0.63684547162411542</v>
      </c>
      <c r="AK375" s="28">
        <f>IF(Riskregister!$E$10="",0,COUNTIF(BK$4:BK$53,"&lt;"&amp;AI375)*IF(AJ375&lt;0.5,Riskregister!$K$10+(Riskregister!$L$10-Riskregister!$K$10)*SQRT(AJ375/2),Riskregister!$L$10-(Riskregister!$L$10-Riskregister!$K$10)*SQRT((1-AJ375)/2)))</f>
        <v>0</v>
      </c>
      <c r="AL375" s="28">
        <f t="shared" ca="1" si="228"/>
        <v>0.33102606028363102</v>
      </c>
      <c r="AM375" s="28">
        <f t="shared" ca="1" si="228"/>
        <v>0.92961331725069696</v>
      </c>
      <c r="AN375" s="28">
        <f>IF(Riskregister!$E$11="",0,COUNTIF(BL$4:BL$53,"&lt;"&amp;AL375)*IF(AM375&lt;0.5,Riskregister!$K$11+(Riskregister!$L$11-Riskregister!$K$11)*SQRT(AM375/2),Riskregister!$L$11-(Riskregister!$L$11-Riskregister!$K$11)*SQRT((1-AM375)/2)))</f>
        <v>0</v>
      </c>
      <c r="AO375" s="28">
        <f t="shared" ca="1" si="229"/>
        <v>0.32583338345637269</v>
      </c>
      <c r="AP375" s="28">
        <f t="shared" ca="1" si="229"/>
        <v>0.61405840264880851</v>
      </c>
      <c r="AQ375" s="28">
        <f>IF(Riskregister!$E$12="",0,COUNTIF(BM$4:BM$53,"&lt;"&amp;AO375)*IF(AP375&lt;0.5,Riskregister!$K$12+(Riskregister!$L$12-Riskregister!$K$12)*SQRT(AP375/2),Riskregister!$L$12-(Riskregister!$L$12-Riskregister!$K$12)*SQRT((1-AP375)/2)))</f>
        <v>0</v>
      </c>
      <c r="AR375" s="28">
        <f t="shared" ca="1" si="230"/>
        <v>0.96473590198726411</v>
      </c>
      <c r="AS375" s="28">
        <f t="shared" ca="1" si="230"/>
        <v>0.91669411474024765</v>
      </c>
      <c r="AT375" s="28">
        <f>IF(Riskregister!$E$13="",0,COUNTIF(BN$4:BN$53,"&lt;"&amp;AR375)*IF(AS375&lt;0.5,Riskregister!$K$13+(Riskregister!$L$13-Riskregister!$K$13)*SQRT(AS375/2),Riskregister!$L$13-(Riskregister!$L$13-Riskregister!$K$13)*SQRT((1-AS375)/2)))</f>
        <v>0</v>
      </c>
      <c r="AU375" s="28">
        <f t="shared" ca="1" si="231"/>
        <v>0.68439548657417459</v>
      </c>
      <c r="AV375" s="28">
        <f t="shared" ca="1" si="231"/>
        <v>0.39262961797244267</v>
      </c>
      <c r="AW375" s="28">
        <f>IF(Riskregister!$E$14="",0,COUNTIF(BO$4:BO$53,"&lt;"&amp;AU375)*IF(AV375&lt;0.5,Riskregister!$K$14+(Riskregister!$L$14-Riskregister!$K$14)*SQRT(AV375/2),Riskregister!$L$14-(Riskregister!$L$14-Riskregister!$K$14)*SQRT((1-AV375)/2)))</f>
        <v>0</v>
      </c>
      <c r="AX375" s="28">
        <f t="shared" ca="1" si="232"/>
        <v>0.3429982392569878</v>
      </c>
      <c r="AY375" s="28">
        <f t="shared" ca="1" si="232"/>
        <v>0.88772284602323626</v>
      </c>
      <c r="AZ375" s="28">
        <f>IF(Riskregister!$E$15="",0,COUNTIF(BP$4:BP$53,"&lt;"&amp;AX375)*IF(AY375&lt;0.5,Riskregister!$K$15+(Riskregister!$L$15-Riskregister!$K$15)*SQRT(AY375/2),Riskregister!$L$15-(Riskregister!$L$15-Riskregister!$K$15)*SQRT((1-AY375)/2)))</f>
        <v>0</v>
      </c>
      <c r="BA375" s="28">
        <f t="shared" ca="1" si="233"/>
        <v>0.26974639669186151</v>
      </c>
      <c r="BB375" s="28">
        <f t="shared" ca="1" si="233"/>
        <v>0.2880426210503233</v>
      </c>
      <c r="BC375" s="28">
        <f>IF(Riskregister!$E$16="",0,COUNTIF(BQ$4:BQ$53,"&lt;"&amp;BA375)*IF(BB375&lt;0.5,Riskregister!$K$16+(Riskregister!$L$16-Riskregister!$K$16)*SQRT(BB375/2),Riskregister!$L$16-(Riskregister!$L$16-Riskregister!$K$16)*SQRT((1-BB375)/2)))</f>
        <v>0</v>
      </c>
      <c r="BD375" s="28">
        <f t="shared" ca="1" si="209"/>
        <v>0</v>
      </c>
    </row>
    <row r="376" spans="20:56" x14ac:dyDescent="0.35">
      <c r="T376" s="28">
        <f t="shared" ca="1" si="222"/>
        <v>0.64547632876512429</v>
      </c>
      <c r="U376" s="28">
        <f t="shared" ca="1" si="222"/>
        <v>0.89345062480145876</v>
      </c>
      <c r="V376" s="28">
        <f ca="1">IF(Riskregister!$E$5="",0,COUNTIF(BF$4:BF$53,"&lt;"&amp;T376)*IF(U376&lt;0.5,Riskregister!$K$5+(Riskregister!$L$5-Riskregister!$K$5)*SQRT(U376/2),Riskregister!$L$5-(Riskregister!$L$5-Riskregister!$K$5)*SQRT((1-U376)/2)))</f>
        <v>496134.10454411758</v>
      </c>
      <c r="W376" s="28">
        <f t="shared" ca="1" si="223"/>
        <v>0.54805731514175859</v>
      </c>
      <c r="X376" s="28">
        <f t="shared" ca="1" si="223"/>
        <v>0.99743043554982369</v>
      </c>
      <c r="Y376" s="28">
        <f ca="1">IF(Riskregister!$E$6="",0,COUNTIF(BG$4:BG$53,"&lt;"&amp;W376)*IF(X376&lt;0.5,Riskregister!$K$6+(Riskregister!$L$6-Riskregister!$K$6)*SQRT(X376/2),Riskregister!$L$6-(Riskregister!$L$6-Riskregister!$K$6)*SQRT((1-X376)/2)))</f>
        <v>0</v>
      </c>
      <c r="Z376" s="28">
        <f t="shared" ca="1" si="224"/>
        <v>0.95993201071490042</v>
      </c>
      <c r="AA376" s="28">
        <f t="shared" ca="1" si="224"/>
        <v>0.29974439267254549</v>
      </c>
      <c r="AB376" s="28">
        <f ca="1">IF(Riskregister!$E$7="",0,COUNTIF(BH$4:BH$53,"&lt;"&amp;Z376)*IF(AA376&lt;0.5,Riskregister!$K$7+(Riskregister!$L$7-Riskregister!$K$7)*SQRT(AA376/2),Riskregister!$L$7-(Riskregister!$L$7-Riskregister!$K$7)*SQRT((1-AA376)/2)))</f>
        <v>370993.31394846929</v>
      </c>
      <c r="AC376" s="28">
        <f t="shared" ca="1" si="225"/>
        <v>0.10168556280613383</v>
      </c>
      <c r="AD376" s="28">
        <f t="shared" ca="1" si="225"/>
        <v>0.27107928561951633</v>
      </c>
      <c r="AE376" s="28">
        <f ca="1">IF(Riskregister!$E$8="",0,COUNTIF(BI$4:BI$53,"&lt;"&amp;AC376)*IF(AD376&lt;0.5,Riskregister!$K$8+(Riskregister!$L$8-Riskregister!$K$8)*SQRT(AD376/2),Riskregister!$L$8-(Riskregister!$L$8-Riskregister!$K$8)*SQRT((1-AD376)/2)))</f>
        <v>0</v>
      </c>
      <c r="AF376" s="28">
        <f t="shared" ca="1" si="226"/>
        <v>0.22838664486332449</v>
      </c>
      <c r="AG376" s="28">
        <f t="shared" ca="1" si="226"/>
        <v>0.44309038200293926</v>
      </c>
      <c r="AH376" s="28">
        <f>IF(Riskregister!$E$9="",0,COUNTIF(BJ$4:BJ$53,"&lt;"&amp;AF376)*IF(AG376&lt;0.5,Riskregister!$K$9+(Riskregister!$L$9-Riskregister!$K$9)*SQRT(AG376/2),Riskregister!$L$9-(Riskregister!$L$9-Riskregister!$K$9)*SQRT((1-AG376)/2)))</f>
        <v>0</v>
      </c>
      <c r="AI376" s="28">
        <f t="shared" ca="1" si="227"/>
        <v>0.46243708363020786</v>
      </c>
      <c r="AJ376" s="28">
        <f t="shared" ca="1" si="227"/>
        <v>0.38138944204679825</v>
      </c>
      <c r="AK376" s="28">
        <f>IF(Riskregister!$E$10="",0,COUNTIF(BK$4:BK$53,"&lt;"&amp;AI376)*IF(AJ376&lt;0.5,Riskregister!$K$10+(Riskregister!$L$10-Riskregister!$K$10)*SQRT(AJ376/2),Riskregister!$L$10-(Riskregister!$L$10-Riskregister!$K$10)*SQRT((1-AJ376)/2)))</f>
        <v>0</v>
      </c>
      <c r="AL376" s="28">
        <f t="shared" ca="1" si="228"/>
        <v>0.84013199619106183</v>
      </c>
      <c r="AM376" s="28">
        <f t="shared" ca="1" si="228"/>
        <v>0.50002309910705334</v>
      </c>
      <c r="AN376" s="28">
        <f>IF(Riskregister!$E$11="",0,COUNTIF(BL$4:BL$53,"&lt;"&amp;AL376)*IF(AM376&lt;0.5,Riskregister!$K$11+(Riskregister!$L$11-Riskregister!$K$11)*SQRT(AM376/2),Riskregister!$L$11-(Riskregister!$L$11-Riskregister!$K$11)*SQRT((1-AM376)/2)))</f>
        <v>0</v>
      </c>
      <c r="AO376" s="28">
        <f t="shared" ca="1" si="229"/>
        <v>6.4912582946428432E-2</v>
      </c>
      <c r="AP376" s="28">
        <f t="shared" ca="1" si="229"/>
        <v>0.87205367579734339</v>
      </c>
      <c r="AQ376" s="28">
        <f>IF(Riskregister!$E$12="",0,COUNTIF(BM$4:BM$53,"&lt;"&amp;AO376)*IF(AP376&lt;0.5,Riskregister!$K$12+(Riskregister!$L$12-Riskregister!$K$12)*SQRT(AP376/2),Riskregister!$L$12-(Riskregister!$L$12-Riskregister!$K$12)*SQRT((1-AP376)/2)))</f>
        <v>0</v>
      </c>
      <c r="AR376" s="28">
        <f t="shared" ca="1" si="230"/>
        <v>0.93329379614021013</v>
      </c>
      <c r="AS376" s="28">
        <f t="shared" ca="1" si="230"/>
        <v>0.4810403321848935</v>
      </c>
      <c r="AT376" s="28">
        <f>IF(Riskregister!$E$13="",0,COUNTIF(BN$4:BN$53,"&lt;"&amp;AR376)*IF(AS376&lt;0.5,Riskregister!$K$13+(Riskregister!$L$13-Riskregister!$K$13)*SQRT(AS376/2),Riskregister!$L$13-(Riskregister!$L$13-Riskregister!$K$13)*SQRT((1-AS376)/2)))</f>
        <v>0</v>
      </c>
      <c r="AU376" s="28">
        <f t="shared" ca="1" si="231"/>
        <v>0.6335917757537658</v>
      </c>
      <c r="AV376" s="28">
        <f t="shared" ca="1" si="231"/>
        <v>0.28487501522312308</v>
      </c>
      <c r="AW376" s="28">
        <f>IF(Riskregister!$E$14="",0,COUNTIF(BO$4:BO$53,"&lt;"&amp;AU376)*IF(AV376&lt;0.5,Riskregister!$K$14+(Riskregister!$L$14-Riskregister!$K$14)*SQRT(AV376/2),Riskregister!$L$14-(Riskregister!$L$14-Riskregister!$K$14)*SQRT((1-AV376)/2)))</f>
        <v>0</v>
      </c>
      <c r="AX376" s="28">
        <f t="shared" ca="1" si="232"/>
        <v>0.58308661511392235</v>
      </c>
      <c r="AY376" s="28">
        <f t="shared" ca="1" si="232"/>
        <v>0.80231624841520077</v>
      </c>
      <c r="AZ376" s="28">
        <f>IF(Riskregister!$E$15="",0,COUNTIF(BP$4:BP$53,"&lt;"&amp;AX376)*IF(AY376&lt;0.5,Riskregister!$K$15+(Riskregister!$L$15-Riskregister!$K$15)*SQRT(AY376/2),Riskregister!$L$15-(Riskregister!$L$15-Riskregister!$K$15)*SQRT((1-AY376)/2)))</f>
        <v>0</v>
      </c>
      <c r="BA376" s="28">
        <f t="shared" ca="1" si="233"/>
        <v>0.85779089425535948</v>
      </c>
      <c r="BB376" s="28">
        <f t="shared" ca="1" si="233"/>
        <v>0.47393843738545272</v>
      </c>
      <c r="BC376" s="28">
        <f>IF(Riskregister!$E$16="",0,COUNTIF(BQ$4:BQ$53,"&lt;"&amp;BA376)*IF(BB376&lt;0.5,Riskregister!$K$16+(Riskregister!$L$16-Riskregister!$K$16)*SQRT(BB376/2),Riskregister!$L$16-(Riskregister!$L$16-Riskregister!$K$16)*SQRT((1-BB376)/2)))</f>
        <v>0</v>
      </c>
      <c r="BD376" s="28">
        <f t="shared" ca="1" si="209"/>
        <v>867127.41849258682</v>
      </c>
    </row>
    <row r="377" spans="20:56" x14ac:dyDescent="0.35">
      <c r="T377" s="28">
        <f t="shared" ca="1" si="222"/>
        <v>0.68058857609500667</v>
      </c>
      <c r="U377" s="28">
        <f t="shared" ca="1" si="222"/>
        <v>0.68223573577330976</v>
      </c>
      <c r="V377" s="28">
        <f ca="1">IF(Riskregister!$E$5="",0,COUNTIF(BF$4:BF$53,"&lt;"&amp;T377)*IF(U377&lt;0.5,Riskregister!$K$5+(Riskregister!$L$5-Riskregister!$K$5)*SQRT(U377/2),Riskregister!$L$5-(Riskregister!$L$5-Riskregister!$K$5)*SQRT((1-U377)/2)))</f>
        <v>420629.90284623136</v>
      </c>
      <c r="W377" s="28">
        <f t="shared" ca="1" si="223"/>
        <v>0.30517901910285161</v>
      </c>
      <c r="X377" s="28">
        <f t="shared" ca="1" si="223"/>
        <v>0.83203387093014747</v>
      </c>
      <c r="Y377" s="28">
        <f ca="1">IF(Riskregister!$E$6="",0,COUNTIF(BG$4:BG$53,"&lt;"&amp;W377)*IF(X377&lt;0.5,Riskregister!$K$6+(Riskregister!$L$6-Riskregister!$K$6)*SQRT(X377/2),Riskregister!$L$6-(Riskregister!$L$6-Riskregister!$K$6)*SQRT((1-X377)/2)))</f>
        <v>0</v>
      </c>
      <c r="Z377" s="28">
        <f t="shared" ca="1" si="224"/>
        <v>0.50727794596683717</v>
      </c>
      <c r="AA377" s="28">
        <f t="shared" ca="1" si="224"/>
        <v>0.44417655224125374</v>
      </c>
      <c r="AB377" s="28">
        <f ca="1">IF(Riskregister!$E$7="",0,COUNTIF(BH$4:BH$53,"&lt;"&amp;Z377)*IF(AA377&lt;0.5,Riskregister!$K$7+(Riskregister!$L$7-Riskregister!$K$7)*SQRT(AA377/2),Riskregister!$L$7-(Riskregister!$L$7-Riskregister!$K$7)*SQRT((1-AA377)/2)))</f>
        <v>0</v>
      </c>
      <c r="AC377" s="28">
        <f t="shared" ca="1" si="225"/>
        <v>0.83233208437353023</v>
      </c>
      <c r="AD377" s="28">
        <f t="shared" ca="1" si="225"/>
        <v>0.56206378322805872</v>
      </c>
      <c r="AE377" s="28">
        <f ca="1">IF(Riskregister!$E$8="",0,COUNTIF(BI$4:BI$53,"&lt;"&amp;AC377)*IF(AD377&lt;0.5,Riskregister!$K$8+(Riskregister!$L$8-Riskregister!$K$8)*SQRT(AD377/2),Riskregister!$L$8-(Riskregister!$L$8-Riskregister!$K$8)*SQRT((1-AD377)/2)))</f>
        <v>0</v>
      </c>
      <c r="AF377" s="28">
        <f t="shared" ca="1" si="226"/>
        <v>0.32683142329786852</v>
      </c>
      <c r="AG377" s="28">
        <f t="shared" ca="1" si="226"/>
        <v>0.45285497588736967</v>
      </c>
      <c r="AH377" s="28">
        <f>IF(Riskregister!$E$9="",0,COUNTIF(BJ$4:BJ$53,"&lt;"&amp;AF377)*IF(AG377&lt;0.5,Riskregister!$K$9+(Riskregister!$L$9-Riskregister!$K$9)*SQRT(AG377/2),Riskregister!$L$9-(Riskregister!$L$9-Riskregister!$K$9)*SQRT((1-AG377)/2)))</f>
        <v>0</v>
      </c>
      <c r="AI377" s="28">
        <f t="shared" ca="1" si="227"/>
        <v>0.13967512021333472</v>
      </c>
      <c r="AJ377" s="28">
        <f t="shared" ca="1" si="227"/>
        <v>0.77686407255449075</v>
      </c>
      <c r="AK377" s="28">
        <f>IF(Riskregister!$E$10="",0,COUNTIF(BK$4:BK$53,"&lt;"&amp;AI377)*IF(AJ377&lt;0.5,Riskregister!$K$10+(Riskregister!$L$10-Riskregister!$K$10)*SQRT(AJ377/2),Riskregister!$L$10-(Riskregister!$L$10-Riskregister!$K$10)*SQRT((1-AJ377)/2)))</f>
        <v>0</v>
      </c>
      <c r="AL377" s="28">
        <f t="shared" ca="1" si="228"/>
        <v>0.78724590096032376</v>
      </c>
      <c r="AM377" s="28">
        <f t="shared" ca="1" si="228"/>
        <v>0.17622016403101892</v>
      </c>
      <c r="AN377" s="28">
        <f>IF(Riskregister!$E$11="",0,COUNTIF(BL$4:BL$53,"&lt;"&amp;AL377)*IF(AM377&lt;0.5,Riskregister!$K$11+(Riskregister!$L$11-Riskregister!$K$11)*SQRT(AM377/2),Riskregister!$L$11-(Riskregister!$L$11-Riskregister!$K$11)*SQRT((1-AM377)/2)))</f>
        <v>0</v>
      </c>
      <c r="AO377" s="28">
        <f t="shared" ca="1" si="229"/>
        <v>1.7751406487391819E-3</v>
      </c>
      <c r="AP377" s="28">
        <f t="shared" ca="1" si="229"/>
        <v>0.11077364663835032</v>
      </c>
      <c r="AQ377" s="28">
        <f>IF(Riskregister!$E$12="",0,COUNTIF(BM$4:BM$53,"&lt;"&amp;AO377)*IF(AP377&lt;0.5,Riskregister!$K$12+(Riskregister!$L$12-Riskregister!$K$12)*SQRT(AP377/2),Riskregister!$L$12-(Riskregister!$L$12-Riskregister!$K$12)*SQRT((1-AP377)/2)))</f>
        <v>0</v>
      </c>
      <c r="AR377" s="28">
        <f t="shared" ca="1" si="230"/>
        <v>0.30677077508957795</v>
      </c>
      <c r="AS377" s="28">
        <f t="shared" ca="1" si="230"/>
        <v>0.15724402320499131</v>
      </c>
      <c r="AT377" s="28">
        <f>IF(Riskregister!$E$13="",0,COUNTIF(BN$4:BN$53,"&lt;"&amp;AR377)*IF(AS377&lt;0.5,Riskregister!$K$13+(Riskregister!$L$13-Riskregister!$K$13)*SQRT(AS377/2),Riskregister!$L$13-(Riskregister!$L$13-Riskregister!$K$13)*SQRT((1-AS377)/2)))</f>
        <v>0</v>
      </c>
      <c r="AU377" s="28">
        <f t="shared" ca="1" si="231"/>
        <v>0.91716532003324991</v>
      </c>
      <c r="AV377" s="28">
        <f t="shared" ca="1" si="231"/>
        <v>0.43488185851771932</v>
      </c>
      <c r="AW377" s="28">
        <f>IF(Riskregister!$E$14="",0,COUNTIF(BO$4:BO$53,"&lt;"&amp;AU377)*IF(AV377&lt;0.5,Riskregister!$K$14+(Riskregister!$L$14-Riskregister!$K$14)*SQRT(AV377/2),Riskregister!$L$14-(Riskregister!$L$14-Riskregister!$K$14)*SQRT((1-AV377)/2)))</f>
        <v>0</v>
      </c>
      <c r="AX377" s="28">
        <f t="shared" ca="1" si="232"/>
        <v>5.4869069330459874E-2</v>
      </c>
      <c r="AY377" s="28">
        <f t="shared" ca="1" si="232"/>
        <v>0.57684067052990928</v>
      </c>
      <c r="AZ377" s="28">
        <f>IF(Riskregister!$E$15="",0,COUNTIF(BP$4:BP$53,"&lt;"&amp;AX377)*IF(AY377&lt;0.5,Riskregister!$K$15+(Riskregister!$L$15-Riskregister!$K$15)*SQRT(AY377/2),Riskregister!$L$15-(Riskregister!$L$15-Riskregister!$K$15)*SQRT((1-AY377)/2)))</f>
        <v>0</v>
      </c>
      <c r="BA377" s="28">
        <f t="shared" ca="1" si="233"/>
        <v>0.42654280601116346</v>
      </c>
      <c r="BB377" s="28">
        <f t="shared" ca="1" si="233"/>
        <v>0.46336049017216807</v>
      </c>
      <c r="BC377" s="28">
        <f>IF(Riskregister!$E$16="",0,COUNTIF(BQ$4:BQ$53,"&lt;"&amp;BA377)*IF(BB377&lt;0.5,Riskregister!$K$16+(Riskregister!$L$16-Riskregister!$K$16)*SQRT(BB377/2),Riskregister!$L$16-(Riskregister!$L$16-Riskregister!$K$16)*SQRT((1-BB377)/2)))</f>
        <v>0</v>
      </c>
      <c r="BD377" s="28">
        <f t="shared" ca="1" si="209"/>
        <v>420629.90284623136</v>
      </c>
    </row>
    <row r="378" spans="20:56" x14ac:dyDescent="0.35">
      <c r="T378" s="28">
        <f t="shared" ca="1" si="222"/>
        <v>0.84308931536962972</v>
      </c>
      <c r="U378" s="28">
        <f t="shared" ca="1" si="222"/>
        <v>0.31352112890169537</v>
      </c>
      <c r="V378" s="28">
        <f ca="1">IF(Riskregister!$E$5="",0,COUNTIF(BF$4:BF$53,"&lt;"&amp;T378)*IF(U378&lt;0.5,Riskregister!$K$5+(Riskregister!$L$5-Riskregister!$K$5)*SQRT(U378/2),Riskregister!$L$5-(Riskregister!$L$5-Riskregister!$K$5)*SQRT((1-U378)/2)))</f>
        <v>328168.49974475469</v>
      </c>
      <c r="W378" s="28">
        <f t="shared" ca="1" si="223"/>
        <v>0.96777161285898783</v>
      </c>
      <c r="X378" s="28">
        <f t="shared" ca="1" si="223"/>
        <v>0.30284385413934012</v>
      </c>
      <c r="Y378" s="28">
        <f ca="1">IF(Riskregister!$E$6="",0,COUNTIF(BG$4:BG$53,"&lt;"&amp;W378)*IF(X378&lt;0.5,Riskregister!$K$6+(Riskregister!$L$6-Riskregister!$K$6)*SQRT(X378/2),Riskregister!$L$6-(Riskregister!$L$6-Riskregister!$K$6)*SQRT((1-X378)/2)))</f>
        <v>1800866.9368726367</v>
      </c>
      <c r="Z378" s="28">
        <f t="shared" ca="1" si="224"/>
        <v>0.3584771551420376</v>
      </c>
      <c r="AA378" s="28">
        <f t="shared" ca="1" si="224"/>
        <v>0.10604258653269749</v>
      </c>
      <c r="AB378" s="28">
        <f ca="1">IF(Riskregister!$E$7="",0,COUNTIF(BH$4:BH$53,"&lt;"&amp;Z378)*IF(AA378&lt;0.5,Riskregister!$K$7+(Riskregister!$L$7-Riskregister!$K$7)*SQRT(AA378/2),Riskregister!$L$7-(Riskregister!$L$7-Riskregister!$K$7)*SQRT((1-AA378)/2)))</f>
        <v>0</v>
      </c>
      <c r="AC378" s="28">
        <f t="shared" ca="1" si="225"/>
        <v>0.89793320199705118</v>
      </c>
      <c r="AD378" s="28">
        <f t="shared" ca="1" si="225"/>
        <v>8.3158153066260954E-2</v>
      </c>
      <c r="AE378" s="28">
        <f ca="1">IF(Riskregister!$E$8="",0,COUNTIF(BI$4:BI$53,"&lt;"&amp;AC378)*IF(AD378&lt;0.5,Riskregister!$K$8+(Riskregister!$L$8-Riskregister!$K$8)*SQRT(AD378/2),Riskregister!$L$8-(Riskregister!$L$8-Riskregister!$K$8)*SQRT((1-AD378)/2)))</f>
        <v>0</v>
      </c>
      <c r="AF378" s="28">
        <f t="shared" ca="1" si="226"/>
        <v>0.41292970844334098</v>
      </c>
      <c r="AG378" s="28">
        <f t="shared" ca="1" si="226"/>
        <v>0.60176005854671111</v>
      </c>
      <c r="AH378" s="28">
        <f>IF(Riskregister!$E$9="",0,COUNTIF(BJ$4:BJ$53,"&lt;"&amp;AF378)*IF(AG378&lt;0.5,Riskregister!$K$9+(Riskregister!$L$9-Riskregister!$K$9)*SQRT(AG378/2),Riskregister!$L$9-(Riskregister!$L$9-Riskregister!$K$9)*SQRT((1-AG378)/2)))</f>
        <v>0</v>
      </c>
      <c r="AI378" s="28">
        <f t="shared" ca="1" si="227"/>
        <v>0.29380691049135299</v>
      </c>
      <c r="AJ378" s="28">
        <f t="shared" ca="1" si="227"/>
        <v>0.26838648929931597</v>
      </c>
      <c r="AK378" s="28">
        <f>IF(Riskregister!$E$10="",0,COUNTIF(BK$4:BK$53,"&lt;"&amp;AI378)*IF(AJ378&lt;0.5,Riskregister!$K$10+(Riskregister!$L$10-Riskregister!$K$10)*SQRT(AJ378/2),Riskregister!$L$10-(Riskregister!$L$10-Riskregister!$K$10)*SQRT((1-AJ378)/2)))</f>
        <v>0</v>
      </c>
      <c r="AL378" s="28">
        <f t="shared" ca="1" si="228"/>
        <v>0.39656741659427086</v>
      </c>
      <c r="AM378" s="28">
        <f t="shared" ca="1" si="228"/>
        <v>0.10478035993797452</v>
      </c>
      <c r="AN378" s="28">
        <f>IF(Riskregister!$E$11="",0,COUNTIF(BL$4:BL$53,"&lt;"&amp;AL378)*IF(AM378&lt;0.5,Riskregister!$K$11+(Riskregister!$L$11-Riskregister!$K$11)*SQRT(AM378/2),Riskregister!$L$11-(Riskregister!$L$11-Riskregister!$K$11)*SQRT((1-AM378)/2)))</f>
        <v>0</v>
      </c>
      <c r="AO378" s="28">
        <f t="shared" ca="1" si="229"/>
        <v>0.97639968423782197</v>
      </c>
      <c r="AP378" s="28">
        <f t="shared" ca="1" si="229"/>
        <v>0.97598927751248621</v>
      </c>
      <c r="AQ378" s="28">
        <f>IF(Riskregister!$E$12="",0,COUNTIF(BM$4:BM$53,"&lt;"&amp;AO378)*IF(AP378&lt;0.5,Riskregister!$K$12+(Riskregister!$L$12-Riskregister!$K$12)*SQRT(AP378/2),Riskregister!$L$12-(Riskregister!$L$12-Riskregister!$K$12)*SQRT((1-AP378)/2)))</f>
        <v>0</v>
      </c>
      <c r="AR378" s="28">
        <f t="shared" ca="1" si="230"/>
        <v>0.30859284597400105</v>
      </c>
      <c r="AS378" s="28">
        <f t="shared" ca="1" si="230"/>
        <v>7.547212958603311E-2</v>
      </c>
      <c r="AT378" s="28">
        <f>IF(Riskregister!$E$13="",0,COUNTIF(BN$4:BN$53,"&lt;"&amp;AR378)*IF(AS378&lt;0.5,Riskregister!$K$13+(Riskregister!$L$13-Riskregister!$K$13)*SQRT(AS378/2),Riskregister!$L$13-(Riskregister!$L$13-Riskregister!$K$13)*SQRT((1-AS378)/2)))</f>
        <v>0</v>
      </c>
      <c r="AU378" s="28">
        <f t="shared" ca="1" si="231"/>
        <v>0.69544510998693365</v>
      </c>
      <c r="AV378" s="28">
        <f t="shared" ca="1" si="231"/>
        <v>0.84521652096223954</v>
      </c>
      <c r="AW378" s="28">
        <f>IF(Riskregister!$E$14="",0,COUNTIF(BO$4:BO$53,"&lt;"&amp;AU378)*IF(AV378&lt;0.5,Riskregister!$K$14+(Riskregister!$L$14-Riskregister!$K$14)*SQRT(AV378/2),Riskregister!$L$14-(Riskregister!$L$14-Riskregister!$K$14)*SQRT((1-AV378)/2)))</f>
        <v>0</v>
      </c>
      <c r="AX378" s="28">
        <f t="shared" ca="1" si="232"/>
        <v>0.16294651343786881</v>
      </c>
      <c r="AY378" s="28">
        <f t="shared" ca="1" si="232"/>
        <v>0.49014466313583482</v>
      </c>
      <c r="AZ378" s="28">
        <f>IF(Riskregister!$E$15="",0,COUNTIF(BP$4:BP$53,"&lt;"&amp;AX378)*IF(AY378&lt;0.5,Riskregister!$K$15+(Riskregister!$L$15-Riskregister!$K$15)*SQRT(AY378/2),Riskregister!$L$15-(Riskregister!$L$15-Riskregister!$K$15)*SQRT((1-AY378)/2)))</f>
        <v>0</v>
      </c>
      <c r="BA378" s="28">
        <f t="shared" ca="1" si="233"/>
        <v>0.34506836364013505</v>
      </c>
      <c r="BB378" s="28">
        <f t="shared" ca="1" si="233"/>
        <v>0.65171966295589778</v>
      </c>
      <c r="BC378" s="28">
        <f>IF(Riskregister!$E$16="",0,COUNTIF(BQ$4:BQ$53,"&lt;"&amp;BA378)*IF(BB378&lt;0.5,Riskregister!$K$16+(Riskregister!$L$16-Riskregister!$K$16)*SQRT(BB378/2),Riskregister!$L$16-(Riskregister!$L$16-Riskregister!$K$16)*SQRT((1-BB378)/2)))</f>
        <v>0</v>
      </c>
      <c r="BD378" s="28">
        <f t="shared" ca="1" si="209"/>
        <v>2129035.4366173912</v>
      </c>
    </row>
    <row r="379" spans="20:56" x14ac:dyDescent="0.35">
      <c r="T379" s="28">
        <f t="shared" ca="1" si="222"/>
        <v>0.35432423136035329</v>
      </c>
      <c r="U379" s="28">
        <f t="shared" ca="1" si="222"/>
        <v>0.86913632699247723</v>
      </c>
      <c r="V379" s="28">
        <f ca="1">IF(Riskregister!$E$5="",0,COUNTIF(BF$4:BF$53,"&lt;"&amp;T379)*IF(U379&lt;0.5,Riskregister!$K$5+(Riskregister!$L$5-Riskregister!$K$5)*SQRT(U379/2),Riskregister!$L$5-(Riskregister!$L$5-Riskregister!$K$5)*SQRT((1-U379)/2)))</f>
        <v>0</v>
      </c>
      <c r="W379" s="28">
        <f t="shared" ca="1" si="223"/>
        <v>0.58941336989802362</v>
      </c>
      <c r="X379" s="28">
        <f t="shared" ca="1" si="223"/>
        <v>0.62327110313623635</v>
      </c>
      <c r="Y379" s="28">
        <f ca="1">IF(Riskregister!$E$6="",0,COUNTIF(BG$4:BG$53,"&lt;"&amp;W379)*IF(X379&lt;0.5,Riskregister!$K$6+(Riskregister!$L$6-Riskregister!$K$6)*SQRT(X379/2),Riskregister!$L$6-(Riskregister!$L$6-Riskregister!$K$6)*SQRT((1-X379)/2)))</f>
        <v>0</v>
      </c>
      <c r="Z379" s="28">
        <f t="shared" ca="1" si="224"/>
        <v>0.95185188080433025</v>
      </c>
      <c r="AA379" s="28">
        <f t="shared" ca="1" si="224"/>
        <v>0.39402284137761578</v>
      </c>
      <c r="AB379" s="28">
        <f ca="1">IF(Riskregister!$E$7="",0,COUNTIF(BH$4:BH$53,"&lt;"&amp;Z379)*IF(AA379&lt;0.5,Riskregister!$K$7+(Riskregister!$L$7-Riskregister!$K$7)*SQRT(AA379/2),Riskregister!$L$7-(Riskregister!$L$7-Riskregister!$K$7)*SQRT((1-AA379)/2)))</f>
        <v>410701.7800681481</v>
      </c>
      <c r="AC379" s="28">
        <f t="shared" ca="1" si="225"/>
        <v>0.69243247452242762</v>
      </c>
      <c r="AD379" s="28">
        <f t="shared" ca="1" si="225"/>
        <v>0.85836848972641855</v>
      </c>
      <c r="AE379" s="28">
        <f ca="1">IF(Riskregister!$E$8="",0,COUNTIF(BI$4:BI$53,"&lt;"&amp;AC379)*IF(AD379&lt;0.5,Riskregister!$K$8+(Riskregister!$L$8-Riskregister!$K$8)*SQRT(AD379/2),Riskregister!$L$8-(Riskregister!$L$8-Riskregister!$K$8)*SQRT((1-AD379)/2)))</f>
        <v>0</v>
      </c>
      <c r="AF379" s="28">
        <f t="shared" ca="1" si="226"/>
        <v>0.1013551762676137</v>
      </c>
      <c r="AG379" s="28">
        <f t="shared" ca="1" si="226"/>
        <v>0.63799168181747778</v>
      </c>
      <c r="AH379" s="28">
        <f>IF(Riskregister!$E$9="",0,COUNTIF(BJ$4:BJ$53,"&lt;"&amp;AF379)*IF(AG379&lt;0.5,Riskregister!$K$9+(Riskregister!$L$9-Riskregister!$K$9)*SQRT(AG379/2),Riskregister!$L$9-(Riskregister!$L$9-Riskregister!$K$9)*SQRT((1-AG379)/2)))</f>
        <v>0</v>
      </c>
      <c r="AI379" s="28">
        <f t="shared" ca="1" si="227"/>
        <v>0.69486413452686446</v>
      </c>
      <c r="AJ379" s="28">
        <f t="shared" ca="1" si="227"/>
        <v>4.7394223150428294E-2</v>
      </c>
      <c r="AK379" s="28">
        <f>IF(Riskregister!$E$10="",0,COUNTIF(BK$4:BK$53,"&lt;"&amp;AI379)*IF(AJ379&lt;0.5,Riskregister!$K$10+(Riskregister!$L$10-Riskregister!$K$10)*SQRT(AJ379/2),Riskregister!$L$10-(Riskregister!$L$10-Riskregister!$K$10)*SQRT((1-AJ379)/2)))</f>
        <v>0</v>
      </c>
      <c r="AL379" s="28">
        <f t="shared" ca="1" si="228"/>
        <v>0.63925405917953793</v>
      </c>
      <c r="AM379" s="28">
        <f t="shared" ca="1" si="228"/>
        <v>0.2890684910962269</v>
      </c>
      <c r="AN379" s="28">
        <f>IF(Riskregister!$E$11="",0,COUNTIF(BL$4:BL$53,"&lt;"&amp;AL379)*IF(AM379&lt;0.5,Riskregister!$K$11+(Riskregister!$L$11-Riskregister!$K$11)*SQRT(AM379/2),Riskregister!$L$11-(Riskregister!$L$11-Riskregister!$K$11)*SQRT((1-AM379)/2)))</f>
        <v>0</v>
      </c>
      <c r="AO379" s="28">
        <f t="shared" ca="1" si="229"/>
        <v>0.99554802954459498</v>
      </c>
      <c r="AP379" s="28">
        <f t="shared" ca="1" si="229"/>
        <v>0.32478697062591055</v>
      </c>
      <c r="AQ379" s="28">
        <f>IF(Riskregister!$E$12="",0,COUNTIF(BM$4:BM$53,"&lt;"&amp;AO379)*IF(AP379&lt;0.5,Riskregister!$K$12+(Riskregister!$L$12-Riskregister!$K$12)*SQRT(AP379/2),Riskregister!$L$12-(Riskregister!$L$12-Riskregister!$K$12)*SQRT((1-AP379)/2)))</f>
        <v>0</v>
      </c>
      <c r="AR379" s="28">
        <f t="shared" ca="1" si="230"/>
        <v>0.21571968129143615</v>
      </c>
      <c r="AS379" s="28">
        <f t="shared" ca="1" si="230"/>
        <v>0.23632093630943984</v>
      </c>
      <c r="AT379" s="28">
        <f>IF(Riskregister!$E$13="",0,COUNTIF(BN$4:BN$53,"&lt;"&amp;AR379)*IF(AS379&lt;0.5,Riskregister!$K$13+(Riskregister!$L$13-Riskregister!$K$13)*SQRT(AS379/2),Riskregister!$L$13-(Riskregister!$L$13-Riskregister!$K$13)*SQRT((1-AS379)/2)))</f>
        <v>0</v>
      </c>
      <c r="AU379" s="28">
        <f t="shared" ca="1" si="231"/>
        <v>0.39239904319811447</v>
      </c>
      <c r="AV379" s="28">
        <f t="shared" ca="1" si="231"/>
        <v>1.639631614352155E-2</v>
      </c>
      <c r="AW379" s="28">
        <f>IF(Riskregister!$E$14="",0,COUNTIF(BO$4:BO$53,"&lt;"&amp;AU379)*IF(AV379&lt;0.5,Riskregister!$K$14+(Riskregister!$L$14-Riskregister!$K$14)*SQRT(AV379/2),Riskregister!$L$14-(Riskregister!$L$14-Riskregister!$K$14)*SQRT((1-AV379)/2)))</f>
        <v>0</v>
      </c>
      <c r="AX379" s="28">
        <f t="shared" ca="1" si="232"/>
        <v>0.90358971467241223</v>
      </c>
      <c r="AY379" s="28">
        <f t="shared" ca="1" si="232"/>
        <v>0.58345199433142725</v>
      </c>
      <c r="AZ379" s="28">
        <f>IF(Riskregister!$E$15="",0,COUNTIF(BP$4:BP$53,"&lt;"&amp;AX379)*IF(AY379&lt;0.5,Riskregister!$K$15+(Riskregister!$L$15-Riskregister!$K$15)*SQRT(AY379/2),Riskregister!$L$15-(Riskregister!$L$15-Riskregister!$K$15)*SQRT((1-AY379)/2)))</f>
        <v>0</v>
      </c>
      <c r="BA379" s="28">
        <f t="shared" ca="1" si="233"/>
        <v>0.83440877775333588</v>
      </c>
      <c r="BB379" s="28">
        <f t="shared" ca="1" si="233"/>
        <v>0.82978031889314308</v>
      </c>
      <c r="BC379" s="28">
        <f>IF(Riskregister!$E$16="",0,COUNTIF(BQ$4:BQ$53,"&lt;"&amp;BA379)*IF(BB379&lt;0.5,Riskregister!$K$16+(Riskregister!$L$16-Riskregister!$K$16)*SQRT(BB379/2),Riskregister!$L$16-(Riskregister!$L$16-Riskregister!$K$16)*SQRT((1-BB379)/2)))</f>
        <v>0</v>
      </c>
      <c r="BD379" s="28">
        <f t="shared" ca="1" si="209"/>
        <v>410701.7800681481</v>
      </c>
    </row>
    <row r="380" spans="20:56" x14ac:dyDescent="0.35">
      <c r="T380" s="28">
        <f t="shared" ca="1" si="222"/>
        <v>0.13531869069581559</v>
      </c>
      <c r="U380" s="28">
        <f t="shared" ca="1" si="222"/>
        <v>0.81003843052862312</v>
      </c>
      <c r="V380" s="28">
        <f ca="1">IF(Riskregister!$E$5="",0,COUNTIF(BF$4:BF$53,"&lt;"&amp;T380)*IF(U380&lt;0.5,Riskregister!$K$5+(Riskregister!$L$5-Riskregister!$K$5)*SQRT(U380/2),Riskregister!$L$5-(Riskregister!$L$5-Riskregister!$K$5)*SQRT((1-U380)/2)))</f>
        <v>0</v>
      </c>
      <c r="W380" s="28">
        <f t="shared" ca="1" si="223"/>
        <v>0.54131559834082332</v>
      </c>
      <c r="X380" s="28">
        <f t="shared" ca="1" si="223"/>
        <v>0.33931569771066183</v>
      </c>
      <c r="Y380" s="28">
        <f ca="1">IF(Riskregister!$E$6="",0,COUNTIF(BG$4:BG$53,"&lt;"&amp;W380)*IF(X380&lt;0.5,Riskregister!$K$6+(Riskregister!$L$6-Riskregister!$K$6)*SQRT(X380/2),Riskregister!$L$6-(Riskregister!$L$6-Riskregister!$K$6)*SQRT((1-X380)/2)))</f>
        <v>0</v>
      </c>
      <c r="Z380" s="28">
        <f t="shared" ca="1" si="224"/>
        <v>3.5062083157505142E-2</v>
      </c>
      <c r="AA380" s="28">
        <f t="shared" ca="1" si="224"/>
        <v>8.1364562737640589E-2</v>
      </c>
      <c r="AB380" s="28">
        <f ca="1">IF(Riskregister!$E$7="",0,COUNTIF(BH$4:BH$53,"&lt;"&amp;Z380)*IF(AA380&lt;0.5,Riskregister!$K$7+(Riskregister!$L$7-Riskregister!$K$7)*SQRT(AA380/2),Riskregister!$L$7-(Riskregister!$L$7-Riskregister!$K$7)*SQRT((1-AA380)/2)))</f>
        <v>0</v>
      </c>
      <c r="AC380" s="28">
        <f t="shared" ca="1" si="225"/>
        <v>0.62576639765024222</v>
      </c>
      <c r="AD380" s="28">
        <f t="shared" ca="1" si="225"/>
        <v>0.62131471696198304</v>
      </c>
      <c r="AE380" s="28">
        <f ca="1">IF(Riskregister!$E$8="",0,COUNTIF(BI$4:BI$53,"&lt;"&amp;AC380)*IF(AD380&lt;0.5,Riskregister!$K$8+(Riskregister!$L$8-Riskregister!$K$8)*SQRT(AD380/2),Riskregister!$L$8-(Riskregister!$L$8-Riskregister!$K$8)*SQRT((1-AD380)/2)))</f>
        <v>0</v>
      </c>
      <c r="AF380" s="28">
        <f t="shared" ca="1" si="226"/>
        <v>0.4864865655071221</v>
      </c>
      <c r="AG380" s="28">
        <f t="shared" ca="1" si="226"/>
        <v>0.2341094316584178</v>
      </c>
      <c r="AH380" s="28">
        <f>IF(Riskregister!$E$9="",0,COUNTIF(BJ$4:BJ$53,"&lt;"&amp;AF380)*IF(AG380&lt;0.5,Riskregister!$K$9+(Riskregister!$L$9-Riskregister!$K$9)*SQRT(AG380/2),Riskregister!$L$9-(Riskregister!$L$9-Riskregister!$K$9)*SQRT((1-AG380)/2)))</f>
        <v>0</v>
      </c>
      <c r="AI380" s="28">
        <f t="shared" ca="1" si="227"/>
        <v>0.22288979828073496</v>
      </c>
      <c r="AJ380" s="28">
        <f t="shared" ca="1" si="227"/>
        <v>0.11796795428714402</v>
      </c>
      <c r="AK380" s="28">
        <f>IF(Riskregister!$E$10="",0,COUNTIF(BK$4:BK$53,"&lt;"&amp;AI380)*IF(AJ380&lt;0.5,Riskregister!$K$10+(Riskregister!$L$10-Riskregister!$K$10)*SQRT(AJ380/2),Riskregister!$L$10-(Riskregister!$L$10-Riskregister!$K$10)*SQRT((1-AJ380)/2)))</f>
        <v>0</v>
      </c>
      <c r="AL380" s="28">
        <f t="shared" ca="1" si="228"/>
        <v>0.37001454212857066</v>
      </c>
      <c r="AM380" s="28">
        <f t="shared" ca="1" si="228"/>
        <v>0.78485363670381181</v>
      </c>
      <c r="AN380" s="28">
        <f>IF(Riskregister!$E$11="",0,COUNTIF(BL$4:BL$53,"&lt;"&amp;AL380)*IF(AM380&lt;0.5,Riskregister!$K$11+(Riskregister!$L$11-Riskregister!$K$11)*SQRT(AM380/2),Riskregister!$L$11-(Riskregister!$L$11-Riskregister!$K$11)*SQRT((1-AM380)/2)))</f>
        <v>0</v>
      </c>
      <c r="AO380" s="28">
        <f t="shared" ca="1" si="229"/>
        <v>0.62483502843780669</v>
      </c>
      <c r="AP380" s="28">
        <f t="shared" ca="1" si="229"/>
        <v>0.968139954191792</v>
      </c>
      <c r="AQ380" s="28">
        <f>IF(Riskregister!$E$12="",0,COUNTIF(BM$4:BM$53,"&lt;"&amp;AO380)*IF(AP380&lt;0.5,Riskregister!$K$12+(Riskregister!$L$12-Riskregister!$K$12)*SQRT(AP380/2),Riskregister!$L$12-(Riskregister!$L$12-Riskregister!$K$12)*SQRT((1-AP380)/2)))</f>
        <v>0</v>
      </c>
      <c r="AR380" s="28">
        <f t="shared" ca="1" si="230"/>
        <v>0.2442630539680859</v>
      </c>
      <c r="AS380" s="28">
        <f t="shared" ca="1" si="230"/>
        <v>0.97983250725069981</v>
      </c>
      <c r="AT380" s="28">
        <f>IF(Riskregister!$E$13="",0,COUNTIF(BN$4:BN$53,"&lt;"&amp;AR380)*IF(AS380&lt;0.5,Riskregister!$K$13+(Riskregister!$L$13-Riskregister!$K$13)*SQRT(AS380/2),Riskregister!$L$13-(Riskregister!$L$13-Riskregister!$K$13)*SQRT((1-AS380)/2)))</f>
        <v>0</v>
      </c>
      <c r="AU380" s="28">
        <f t="shared" ca="1" si="231"/>
        <v>0.37936809876232069</v>
      </c>
      <c r="AV380" s="28">
        <f t="shared" ca="1" si="231"/>
        <v>0.56557047769202384</v>
      </c>
      <c r="AW380" s="28">
        <f>IF(Riskregister!$E$14="",0,COUNTIF(BO$4:BO$53,"&lt;"&amp;AU380)*IF(AV380&lt;0.5,Riskregister!$K$14+(Riskregister!$L$14-Riskregister!$K$14)*SQRT(AV380/2),Riskregister!$L$14-(Riskregister!$L$14-Riskregister!$K$14)*SQRT((1-AV380)/2)))</f>
        <v>0</v>
      </c>
      <c r="AX380" s="28">
        <f t="shared" ca="1" si="232"/>
        <v>0.81617029775690286</v>
      </c>
      <c r="AY380" s="28">
        <f t="shared" ca="1" si="232"/>
        <v>8.2173707343868418E-2</v>
      </c>
      <c r="AZ380" s="28">
        <f>IF(Riskregister!$E$15="",0,COUNTIF(BP$4:BP$53,"&lt;"&amp;AX380)*IF(AY380&lt;0.5,Riskregister!$K$15+(Riskregister!$L$15-Riskregister!$K$15)*SQRT(AY380/2),Riskregister!$L$15-(Riskregister!$L$15-Riskregister!$K$15)*SQRT((1-AY380)/2)))</f>
        <v>0</v>
      </c>
      <c r="BA380" s="28">
        <f t="shared" ca="1" si="233"/>
        <v>8.6259233493103826E-2</v>
      </c>
      <c r="BB380" s="28">
        <f t="shared" ca="1" si="233"/>
        <v>0.58584819585929393</v>
      </c>
      <c r="BC380" s="28">
        <f>IF(Riskregister!$E$16="",0,COUNTIF(BQ$4:BQ$53,"&lt;"&amp;BA380)*IF(BB380&lt;0.5,Riskregister!$K$16+(Riskregister!$L$16-Riskregister!$K$16)*SQRT(BB380/2),Riskregister!$L$16-(Riskregister!$L$16-Riskregister!$K$16)*SQRT((1-BB380)/2)))</f>
        <v>0</v>
      </c>
      <c r="BD380" s="28">
        <f t="shared" ca="1" si="209"/>
        <v>0</v>
      </c>
    </row>
    <row r="381" spans="20:56" x14ac:dyDescent="0.35">
      <c r="T381" s="28">
        <f t="shared" ca="1" si="222"/>
        <v>0.27377049803182352</v>
      </c>
      <c r="U381" s="28">
        <f t="shared" ca="1" si="222"/>
        <v>0.16265143142891891</v>
      </c>
      <c r="V381" s="28">
        <f ca="1">IF(Riskregister!$E$5="",0,COUNTIF(BF$4:BF$53,"&lt;"&amp;T381)*IF(U381&lt;0.5,Riskregister!$K$5+(Riskregister!$L$5-Riskregister!$K$5)*SQRT(U381/2),Riskregister!$L$5-(Riskregister!$L$5-Riskregister!$K$5)*SQRT((1-U381)/2)))</f>
        <v>0</v>
      </c>
      <c r="W381" s="28">
        <f t="shared" ca="1" si="223"/>
        <v>0.96284196066556449</v>
      </c>
      <c r="X381" s="28">
        <f t="shared" ca="1" si="223"/>
        <v>0.52530712239546951</v>
      </c>
      <c r="Y381" s="28">
        <f ca="1">IF(Riskregister!$E$6="",0,COUNTIF(BG$4:BG$53,"&lt;"&amp;W381)*IF(X381&lt;0.5,Riskregister!$K$6+(Riskregister!$L$6-Riskregister!$K$6)*SQRT(X381/2),Riskregister!$L$6-(Riskregister!$L$6-Riskregister!$K$6)*SQRT((1-X381)/2)))</f>
        <v>2246144.2913177386</v>
      </c>
      <c r="Z381" s="28">
        <f t="shared" ca="1" si="224"/>
        <v>0.99157172342277888</v>
      </c>
      <c r="AA381" s="28">
        <f t="shared" ca="1" si="224"/>
        <v>2.4454695480707112E-2</v>
      </c>
      <c r="AB381" s="28">
        <f ca="1">IF(Riskregister!$E$7="",0,COUNTIF(BH$4:BH$53,"&lt;"&amp;Z381)*IF(AA381&lt;0.5,Riskregister!$K$7+(Riskregister!$L$7-Riskregister!$K$7)*SQRT(AA381/2),Riskregister!$L$7-(Riskregister!$L$7-Riskregister!$K$7)*SQRT((1-AA381)/2)))</f>
        <v>177404.13679367042</v>
      </c>
      <c r="AC381" s="28">
        <f t="shared" ca="1" si="225"/>
        <v>0.82519460822860946</v>
      </c>
      <c r="AD381" s="28">
        <f t="shared" ca="1" si="225"/>
        <v>0.77534131749066737</v>
      </c>
      <c r="AE381" s="28">
        <f ca="1">IF(Riskregister!$E$8="",0,COUNTIF(BI$4:BI$53,"&lt;"&amp;AC381)*IF(AD381&lt;0.5,Riskregister!$K$8+(Riskregister!$L$8-Riskregister!$K$8)*SQRT(AD381/2),Riskregister!$L$8-(Riskregister!$L$8-Riskregister!$K$8)*SQRT((1-AD381)/2)))</f>
        <v>0</v>
      </c>
      <c r="AF381" s="28">
        <f t="shared" ca="1" si="226"/>
        <v>0.60322843339920063</v>
      </c>
      <c r="AG381" s="28">
        <f t="shared" ca="1" si="226"/>
        <v>0.81584667650222609</v>
      </c>
      <c r="AH381" s="28">
        <f>IF(Riskregister!$E$9="",0,COUNTIF(BJ$4:BJ$53,"&lt;"&amp;AF381)*IF(AG381&lt;0.5,Riskregister!$K$9+(Riskregister!$L$9-Riskregister!$K$9)*SQRT(AG381/2),Riskregister!$L$9-(Riskregister!$L$9-Riskregister!$K$9)*SQRT((1-AG381)/2)))</f>
        <v>0</v>
      </c>
      <c r="AI381" s="28">
        <f t="shared" ca="1" si="227"/>
        <v>0.18896266168412112</v>
      </c>
      <c r="AJ381" s="28">
        <f t="shared" ca="1" si="227"/>
        <v>0.61058340541659628</v>
      </c>
      <c r="AK381" s="28">
        <f>IF(Riskregister!$E$10="",0,COUNTIF(BK$4:BK$53,"&lt;"&amp;AI381)*IF(AJ381&lt;0.5,Riskregister!$K$10+(Riskregister!$L$10-Riskregister!$K$10)*SQRT(AJ381/2),Riskregister!$L$10-(Riskregister!$L$10-Riskregister!$K$10)*SQRT((1-AJ381)/2)))</f>
        <v>0</v>
      </c>
      <c r="AL381" s="28">
        <f t="shared" ca="1" si="228"/>
        <v>1.1830672670707698E-2</v>
      </c>
      <c r="AM381" s="28">
        <f t="shared" ca="1" si="228"/>
        <v>9.5531944027289484E-2</v>
      </c>
      <c r="AN381" s="28">
        <f>IF(Riskregister!$E$11="",0,COUNTIF(BL$4:BL$53,"&lt;"&amp;AL381)*IF(AM381&lt;0.5,Riskregister!$K$11+(Riskregister!$L$11-Riskregister!$K$11)*SQRT(AM381/2),Riskregister!$L$11-(Riskregister!$L$11-Riskregister!$K$11)*SQRT((1-AM381)/2)))</f>
        <v>0</v>
      </c>
      <c r="AO381" s="28">
        <f t="shared" ca="1" si="229"/>
        <v>0.41262212407260068</v>
      </c>
      <c r="AP381" s="28">
        <f t="shared" ca="1" si="229"/>
        <v>0.6320151499328972</v>
      </c>
      <c r="AQ381" s="28">
        <f>IF(Riskregister!$E$12="",0,COUNTIF(BM$4:BM$53,"&lt;"&amp;AO381)*IF(AP381&lt;0.5,Riskregister!$K$12+(Riskregister!$L$12-Riskregister!$K$12)*SQRT(AP381/2),Riskregister!$L$12-(Riskregister!$L$12-Riskregister!$K$12)*SQRT((1-AP381)/2)))</f>
        <v>0</v>
      </c>
      <c r="AR381" s="28">
        <f t="shared" ca="1" si="230"/>
        <v>0.67325015016227829</v>
      </c>
      <c r="AS381" s="28">
        <f t="shared" ca="1" si="230"/>
        <v>0.48720949611730746</v>
      </c>
      <c r="AT381" s="28">
        <f>IF(Riskregister!$E$13="",0,COUNTIF(BN$4:BN$53,"&lt;"&amp;AR381)*IF(AS381&lt;0.5,Riskregister!$K$13+(Riskregister!$L$13-Riskregister!$K$13)*SQRT(AS381/2),Riskregister!$L$13-(Riskregister!$L$13-Riskregister!$K$13)*SQRT((1-AS381)/2)))</f>
        <v>0</v>
      </c>
      <c r="AU381" s="28">
        <f t="shared" ca="1" si="231"/>
        <v>0.29095419694753821</v>
      </c>
      <c r="AV381" s="28">
        <f t="shared" ca="1" si="231"/>
        <v>0.68524118953057622</v>
      </c>
      <c r="AW381" s="28">
        <f>IF(Riskregister!$E$14="",0,COUNTIF(BO$4:BO$53,"&lt;"&amp;AU381)*IF(AV381&lt;0.5,Riskregister!$K$14+(Riskregister!$L$14-Riskregister!$K$14)*SQRT(AV381/2),Riskregister!$L$14-(Riskregister!$L$14-Riskregister!$K$14)*SQRT((1-AV381)/2)))</f>
        <v>0</v>
      </c>
      <c r="AX381" s="28">
        <f t="shared" ca="1" si="232"/>
        <v>0.99025787880392602</v>
      </c>
      <c r="AY381" s="28">
        <f t="shared" ca="1" si="232"/>
        <v>0.66663584123778974</v>
      </c>
      <c r="AZ381" s="28">
        <f>IF(Riskregister!$E$15="",0,COUNTIF(BP$4:BP$53,"&lt;"&amp;AX381)*IF(AY381&lt;0.5,Riskregister!$K$15+(Riskregister!$L$15-Riskregister!$K$15)*SQRT(AY381/2),Riskregister!$L$15-(Riskregister!$L$15-Riskregister!$K$15)*SQRT((1-AY381)/2)))</f>
        <v>0</v>
      </c>
      <c r="BA381" s="28">
        <f t="shared" ca="1" si="233"/>
        <v>0.21062829924676685</v>
      </c>
      <c r="BB381" s="28">
        <f t="shared" ca="1" si="233"/>
        <v>0.90061686646432026</v>
      </c>
      <c r="BC381" s="28">
        <f>IF(Riskregister!$E$16="",0,COUNTIF(BQ$4:BQ$53,"&lt;"&amp;BA381)*IF(BB381&lt;0.5,Riskregister!$K$16+(Riskregister!$L$16-Riskregister!$K$16)*SQRT(BB381/2),Riskregister!$L$16-(Riskregister!$L$16-Riskregister!$K$16)*SQRT((1-BB381)/2)))</f>
        <v>0</v>
      </c>
      <c r="BD381" s="28">
        <f t="shared" ca="1" si="209"/>
        <v>2423548.4281114088</v>
      </c>
    </row>
    <row r="382" spans="20:56" x14ac:dyDescent="0.35">
      <c r="T382" s="28">
        <f t="shared" ca="1" si="222"/>
        <v>0.84445791734897813</v>
      </c>
      <c r="U382" s="28">
        <f t="shared" ca="1" si="222"/>
        <v>0.50262085490372399</v>
      </c>
      <c r="V382" s="28">
        <f ca="1">IF(Riskregister!$E$5="",0,COUNTIF(BF$4:BF$53,"&lt;"&amp;T382)*IF(U382&lt;0.5,Riskregister!$K$5+(Riskregister!$L$5-Riskregister!$K$5)*SQRT(U382/2),Riskregister!$L$5-(Riskregister!$L$5-Riskregister!$K$5)*SQRT((1-U382)/2)))</f>
        <v>375590.4671343083</v>
      </c>
      <c r="W382" s="28">
        <f t="shared" ca="1" si="223"/>
        <v>0.78092646923139575</v>
      </c>
      <c r="X382" s="28">
        <f t="shared" ca="1" si="223"/>
        <v>0.30229477750216549</v>
      </c>
      <c r="Y382" s="28">
        <f ca="1">IF(Riskregister!$E$6="",0,COUNTIF(BG$4:BG$53,"&lt;"&amp;W382)*IF(X382&lt;0.5,Riskregister!$K$6+(Riskregister!$L$6-Riskregister!$K$6)*SQRT(X382/2),Riskregister!$L$6-(Riskregister!$L$6-Riskregister!$K$6)*SQRT((1-X382)/2)))</f>
        <v>899798.21345407004</v>
      </c>
      <c r="Z382" s="28">
        <f t="shared" ca="1" si="224"/>
        <v>0.48006056462961044</v>
      </c>
      <c r="AA382" s="28">
        <f t="shared" ca="1" si="224"/>
        <v>0.25669259332743777</v>
      </c>
      <c r="AB382" s="28">
        <f ca="1">IF(Riskregister!$E$7="",0,COUNTIF(BH$4:BH$53,"&lt;"&amp;Z382)*IF(AA382&lt;0.5,Riskregister!$K$7+(Riskregister!$L$7-Riskregister!$K$7)*SQRT(AA382/2),Riskregister!$L$7-(Riskregister!$L$7-Riskregister!$K$7)*SQRT((1-AA382)/2)))</f>
        <v>0</v>
      </c>
      <c r="AC382" s="28">
        <f t="shared" ca="1" si="225"/>
        <v>0.29168442202871303</v>
      </c>
      <c r="AD382" s="28">
        <f t="shared" ca="1" si="225"/>
        <v>0.10566211990040875</v>
      </c>
      <c r="AE382" s="28">
        <f ca="1">IF(Riskregister!$E$8="",0,COUNTIF(BI$4:BI$53,"&lt;"&amp;AC382)*IF(AD382&lt;0.5,Riskregister!$K$8+(Riskregister!$L$8-Riskregister!$K$8)*SQRT(AD382/2),Riskregister!$L$8-(Riskregister!$L$8-Riskregister!$K$8)*SQRT((1-AD382)/2)))</f>
        <v>0</v>
      </c>
      <c r="AF382" s="28">
        <f t="shared" ca="1" si="226"/>
        <v>0.88569215562610337</v>
      </c>
      <c r="AG382" s="28">
        <f t="shared" ca="1" si="226"/>
        <v>0.69058912241628834</v>
      </c>
      <c r="AH382" s="28">
        <f>IF(Riskregister!$E$9="",0,COUNTIF(BJ$4:BJ$53,"&lt;"&amp;AF382)*IF(AG382&lt;0.5,Riskregister!$K$9+(Riskregister!$L$9-Riskregister!$K$9)*SQRT(AG382/2),Riskregister!$L$9-(Riskregister!$L$9-Riskregister!$K$9)*SQRT((1-AG382)/2)))</f>
        <v>0</v>
      </c>
      <c r="AI382" s="28">
        <f t="shared" ca="1" si="227"/>
        <v>0.97985942377671043</v>
      </c>
      <c r="AJ382" s="28">
        <f t="shared" ca="1" si="227"/>
        <v>0.30558405118089382</v>
      </c>
      <c r="AK382" s="28">
        <f>IF(Riskregister!$E$10="",0,COUNTIF(BK$4:BK$53,"&lt;"&amp;AI382)*IF(AJ382&lt;0.5,Riskregister!$K$10+(Riskregister!$L$10-Riskregister!$K$10)*SQRT(AJ382/2),Riskregister!$L$10-(Riskregister!$L$10-Riskregister!$K$10)*SQRT((1-AJ382)/2)))</f>
        <v>0</v>
      </c>
      <c r="AL382" s="28">
        <f t="shared" ca="1" si="228"/>
        <v>0.95982503286308807</v>
      </c>
      <c r="AM382" s="28">
        <f t="shared" ca="1" si="228"/>
        <v>2.3594096836063283E-2</v>
      </c>
      <c r="AN382" s="28">
        <f>IF(Riskregister!$E$11="",0,COUNTIF(BL$4:BL$53,"&lt;"&amp;AL382)*IF(AM382&lt;0.5,Riskregister!$K$11+(Riskregister!$L$11-Riskregister!$K$11)*SQRT(AM382/2),Riskregister!$L$11-(Riskregister!$L$11-Riskregister!$K$11)*SQRT((1-AM382)/2)))</f>
        <v>0</v>
      </c>
      <c r="AO382" s="28">
        <f t="shared" ca="1" si="229"/>
        <v>0.54333724580493248</v>
      </c>
      <c r="AP382" s="28">
        <f t="shared" ca="1" si="229"/>
        <v>0.13300295490246883</v>
      </c>
      <c r="AQ382" s="28">
        <f>IF(Riskregister!$E$12="",0,COUNTIF(BM$4:BM$53,"&lt;"&amp;AO382)*IF(AP382&lt;0.5,Riskregister!$K$12+(Riskregister!$L$12-Riskregister!$K$12)*SQRT(AP382/2),Riskregister!$L$12-(Riskregister!$L$12-Riskregister!$K$12)*SQRT((1-AP382)/2)))</f>
        <v>0</v>
      </c>
      <c r="AR382" s="28">
        <f t="shared" ca="1" si="230"/>
        <v>0.10797585733468162</v>
      </c>
      <c r="AS382" s="28">
        <f t="shared" ca="1" si="230"/>
        <v>0.62004489152163356</v>
      </c>
      <c r="AT382" s="28">
        <f>IF(Riskregister!$E$13="",0,COUNTIF(BN$4:BN$53,"&lt;"&amp;AR382)*IF(AS382&lt;0.5,Riskregister!$K$13+(Riskregister!$L$13-Riskregister!$K$13)*SQRT(AS382/2),Riskregister!$L$13-(Riskregister!$L$13-Riskregister!$K$13)*SQRT((1-AS382)/2)))</f>
        <v>0</v>
      </c>
      <c r="AU382" s="28">
        <f t="shared" ca="1" si="231"/>
        <v>0.53667510741921187</v>
      </c>
      <c r="AV382" s="28">
        <f t="shared" ca="1" si="231"/>
        <v>0.74046254116838883</v>
      </c>
      <c r="AW382" s="28">
        <f>IF(Riskregister!$E$14="",0,COUNTIF(BO$4:BO$53,"&lt;"&amp;AU382)*IF(AV382&lt;0.5,Riskregister!$K$14+(Riskregister!$L$14-Riskregister!$K$14)*SQRT(AV382/2),Riskregister!$L$14-(Riskregister!$L$14-Riskregister!$K$14)*SQRT((1-AV382)/2)))</f>
        <v>0</v>
      </c>
      <c r="AX382" s="28">
        <f t="shared" ca="1" si="232"/>
        <v>0.78800752769083504</v>
      </c>
      <c r="AY382" s="28">
        <f t="shared" ca="1" si="232"/>
        <v>0.24513943998951659</v>
      </c>
      <c r="AZ382" s="28">
        <f>IF(Riskregister!$E$15="",0,COUNTIF(BP$4:BP$53,"&lt;"&amp;AX382)*IF(AY382&lt;0.5,Riskregister!$K$15+(Riskregister!$L$15-Riskregister!$K$15)*SQRT(AY382/2),Riskregister!$L$15-(Riskregister!$L$15-Riskregister!$K$15)*SQRT((1-AY382)/2)))</f>
        <v>0</v>
      </c>
      <c r="BA382" s="28">
        <f t="shared" ca="1" si="233"/>
        <v>0.85645840623699832</v>
      </c>
      <c r="BB382" s="28">
        <f t="shared" ca="1" si="233"/>
        <v>0.24859405809045498</v>
      </c>
      <c r="BC382" s="28">
        <f>IF(Riskregister!$E$16="",0,COUNTIF(BQ$4:BQ$53,"&lt;"&amp;BA382)*IF(BB382&lt;0.5,Riskregister!$K$16+(Riskregister!$L$16-Riskregister!$K$16)*SQRT(BB382/2),Riskregister!$L$16-(Riskregister!$L$16-Riskregister!$K$16)*SQRT((1-BB382)/2)))</f>
        <v>0</v>
      </c>
      <c r="BD382" s="28">
        <f t="shared" ca="1" si="209"/>
        <v>1275388.6805883783</v>
      </c>
    </row>
    <row r="383" spans="20:56" x14ac:dyDescent="0.35">
      <c r="T383" s="28">
        <f t="shared" ca="1" si="222"/>
        <v>0.39565195784504825</v>
      </c>
      <c r="U383" s="28">
        <f t="shared" ca="1" si="222"/>
        <v>0.84052036114323458</v>
      </c>
      <c r="V383" s="28">
        <f ca="1">IF(Riskregister!$E$5="",0,COUNTIF(BF$4:BF$53,"&lt;"&amp;T383)*IF(U383&lt;0.5,Riskregister!$K$5+(Riskregister!$L$5-Riskregister!$K$5)*SQRT(U383/2),Riskregister!$L$5-(Riskregister!$L$5-Riskregister!$K$5)*SQRT((1-U383)/2)))</f>
        <v>0</v>
      </c>
      <c r="W383" s="28">
        <f t="shared" ca="1" si="223"/>
        <v>5.8606620099040718E-2</v>
      </c>
      <c r="X383" s="28">
        <f t="shared" ca="1" si="223"/>
        <v>0.29074088983484214</v>
      </c>
      <c r="Y383" s="28">
        <f ca="1">IF(Riskregister!$E$6="",0,COUNTIF(BG$4:BG$53,"&lt;"&amp;W383)*IF(X383&lt;0.5,Riskregister!$K$6+(Riskregister!$L$6-Riskregister!$K$6)*SQRT(X383/2),Riskregister!$L$6-(Riskregister!$L$6-Riskregister!$K$6)*SQRT((1-X383)/2)))</f>
        <v>0</v>
      </c>
      <c r="Z383" s="28">
        <f t="shared" ca="1" si="224"/>
        <v>8.2023883659746111E-2</v>
      </c>
      <c r="AA383" s="28">
        <f t="shared" ca="1" si="224"/>
        <v>0.97639917434944179</v>
      </c>
      <c r="AB383" s="28">
        <f ca="1">IF(Riskregister!$E$7="",0,COUNTIF(BH$4:BH$53,"&lt;"&amp;Z383)*IF(AA383&lt;0.5,Riskregister!$K$7+(Riskregister!$L$7-Riskregister!$K$7)*SQRT(AA383/2),Riskregister!$L$7-(Riskregister!$L$7-Riskregister!$K$7)*SQRT((1-AA383)/2)))</f>
        <v>0</v>
      </c>
      <c r="AC383" s="28">
        <f t="shared" ca="1" si="225"/>
        <v>0.39525575475520691</v>
      </c>
      <c r="AD383" s="28">
        <f t="shared" ca="1" si="225"/>
        <v>0.55185249680900672</v>
      </c>
      <c r="AE383" s="28">
        <f ca="1">IF(Riskregister!$E$8="",0,COUNTIF(BI$4:BI$53,"&lt;"&amp;AC383)*IF(AD383&lt;0.5,Riskregister!$K$8+(Riskregister!$L$8-Riskregister!$K$8)*SQRT(AD383/2),Riskregister!$L$8-(Riskregister!$L$8-Riskregister!$K$8)*SQRT((1-AD383)/2)))</f>
        <v>0</v>
      </c>
      <c r="AF383" s="28">
        <f t="shared" ca="1" si="226"/>
        <v>0.56924575962719759</v>
      </c>
      <c r="AG383" s="28">
        <f t="shared" ca="1" si="226"/>
        <v>0.36294358379578218</v>
      </c>
      <c r="AH383" s="28">
        <f>IF(Riskregister!$E$9="",0,COUNTIF(BJ$4:BJ$53,"&lt;"&amp;AF383)*IF(AG383&lt;0.5,Riskregister!$K$9+(Riskregister!$L$9-Riskregister!$K$9)*SQRT(AG383/2),Riskregister!$L$9-(Riskregister!$L$9-Riskregister!$K$9)*SQRT((1-AG383)/2)))</f>
        <v>0</v>
      </c>
      <c r="AI383" s="28">
        <f t="shared" ca="1" si="227"/>
        <v>0.22331332200534748</v>
      </c>
      <c r="AJ383" s="28">
        <f t="shared" ca="1" si="227"/>
        <v>0.68924766421830697</v>
      </c>
      <c r="AK383" s="28">
        <f>IF(Riskregister!$E$10="",0,COUNTIF(BK$4:BK$53,"&lt;"&amp;AI383)*IF(AJ383&lt;0.5,Riskregister!$K$10+(Riskregister!$L$10-Riskregister!$K$10)*SQRT(AJ383/2),Riskregister!$L$10-(Riskregister!$L$10-Riskregister!$K$10)*SQRT((1-AJ383)/2)))</f>
        <v>0</v>
      </c>
      <c r="AL383" s="28">
        <f t="shared" ca="1" si="228"/>
        <v>0.63860682703076599</v>
      </c>
      <c r="AM383" s="28">
        <f t="shared" ca="1" si="228"/>
        <v>0.33544373735041699</v>
      </c>
      <c r="AN383" s="28">
        <f>IF(Riskregister!$E$11="",0,COUNTIF(BL$4:BL$53,"&lt;"&amp;AL383)*IF(AM383&lt;0.5,Riskregister!$K$11+(Riskregister!$L$11-Riskregister!$K$11)*SQRT(AM383/2),Riskregister!$L$11-(Riskregister!$L$11-Riskregister!$K$11)*SQRT((1-AM383)/2)))</f>
        <v>0</v>
      </c>
      <c r="AO383" s="28">
        <f t="shared" ca="1" si="229"/>
        <v>0.75330012810062164</v>
      </c>
      <c r="AP383" s="28">
        <f t="shared" ca="1" si="229"/>
        <v>0.95632757638944521</v>
      </c>
      <c r="AQ383" s="28">
        <f>IF(Riskregister!$E$12="",0,COUNTIF(BM$4:BM$53,"&lt;"&amp;AO383)*IF(AP383&lt;0.5,Riskregister!$K$12+(Riskregister!$L$12-Riskregister!$K$12)*SQRT(AP383/2),Riskregister!$L$12-(Riskregister!$L$12-Riskregister!$K$12)*SQRT((1-AP383)/2)))</f>
        <v>0</v>
      </c>
      <c r="AR383" s="28">
        <f t="shared" ca="1" si="230"/>
        <v>0.63188606579936302</v>
      </c>
      <c r="AS383" s="28">
        <f t="shared" ca="1" si="230"/>
        <v>0.62787647632545573</v>
      </c>
      <c r="AT383" s="28">
        <f>IF(Riskregister!$E$13="",0,COUNTIF(BN$4:BN$53,"&lt;"&amp;AR383)*IF(AS383&lt;0.5,Riskregister!$K$13+(Riskregister!$L$13-Riskregister!$K$13)*SQRT(AS383/2),Riskregister!$L$13-(Riskregister!$L$13-Riskregister!$K$13)*SQRT((1-AS383)/2)))</f>
        <v>0</v>
      </c>
      <c r="AU383" s="28">
        <f t="shared" ca="1" si="231"/>
        <v>6.3349135491250763E-2</v>
      </c>
      <c r="AV383" s="28">
        <f t="shared" ca="1" si="231"/>
        <v>0.19353006427309516</v>
      </c>
      <c r="AW383" s="28">
        <f>IF(Riskregister!$E$14="",0,COUNTIF(BO$4:BO$53,"&lt;"&amp;AU383)*IF(AV383&lt;0.5,Riskregister!$K$14+(Riskregister!$L$14-Riskregister!$K$14)*SQRT(AV383/2),Riskregister!$L$14-(Riskregister!$L$14-Riskregister!$K$14)*SQRT((1-AV383)/2)))</f>
        <v>0</v>
      </c>
      <c r="AX383" s="28">
        <f t="shared" ca="1" si="232"/>
        <v>0.18215049005944495</v>
      </c>
      <c r="AY383" s="28">
        <f t="shared" ca="1" si="232"/>
        <v>0.40141069984504296</v>
      </c>
      <c r="AZ383" s="28">
        <f>IF(Riskregister!$E$15="",0,COUNTIF(BP$4:BP$53,"&lt;"&amp;AX383)*IF(AY383&lt;0.5,Riskregister!$K$15+(Riskregister!$L$15-Riskregister!$K$15)*SQRT(AY383/2),Riskregister!$L$15-(Riskregister!$L$15-Riskregister!$K$15)*SQRT((1-AY383)/2)))</f>
        <v>0</v>
      </c>
      <c r="BA383" s="28">
        <f t="shared" ca="1" si="233"/>
        <v>0.69892002976620238</v>
      </c>
      <c r="BB383" s="28">
        <f t="shared" ca="1" si="233"/>
        <v>0.52318606250244803</v>
      </c>
      <c r="BC383" s="28">
        <f>IF(Riskregister!$E$16="",0,COUNTIF(BQ$4:BQ$53,"&lt;"&amp;BA383)*IF(BB383&lt;0.5,Riskregister!$K$16+(Riskregister!$L$16-Riskregister!$K$16)*SQRT(BB383/2),Riskregister!$L$16-(Riskregister!$L$16-Riskregister!$K$16)*SQRT((1-BB383)/2)))</f>
        <v>0</v>
      </c>
      <c r="BD383" s="28">
        <f t="shared" ca="1" si="209"/>
        <v>0</v>
      </c>
    </row>
    <row r="384" spans="20:56" x14ac:dyDescent="0.35">
      <c r="T384" s="28">
        <f t="shared" ref="T384:U403" ca="1" si="234">RAND()</f>
        <v>0.84729445566853001</v>
      </c>
      <c r="U384" s="28">
        <f t="shared" ca="1" si="234"/>
        <v>0.90046391914959445</v>
      </c>
      <c r="V384" s="28">
        <f ca="1">IF(Riskregister!$E$5="",0,COUNTIF(BF$4:BF$53,"&lt;"&amp;T384)*IF(U384&lt;0.5,Riskregister!$K$5+(Riskregister!$L$5-Riskregister!$K$5)*SQRT(U384/2),Riskregister!$L$5-(Riskregister!$L$5-Riskregister!$K$5)*SQRT((1-U384)/2)))</f>
        <v>499610.61716444534</v>
      </c>
      <c r="W384" s="28">
        <f t="shared" ref="W384:X403" ca="1" si="235">RAND()</f>
        <v>0.69314951800442226</v>
      </c>
      <c r="X384" s="28">
        <f t="shared" ca="1" si="235"/>
        <v>0.25360688297767364</v>
      </c>
      <c r="Y384" s="28">
        <f ca="1">IF(Riskregister!$E$6="",0,COUNTIF(BG$4:BG$53,"&lt;"&amp;W384)*IF(X384&lt;0.5,Riskregister!$K$6+(Riskregister!$L$6-Riskregister!$K$6)*SQRT(X384/2),Riskregister!$L$6-(Riskregister!$L$6-Riskregister!$K$6)*SQRT((1-X384)/2)))</f>
        <v>840970.47546968283</v>
      </c>
      <c r="Z384" s="28">
        <f t="shared" ref="Z384:AA403" ca="1" si="236">RAND()</f>
        <v>0.42659519096046394</v>
      </c>
      <c r="AA384" s="28">
        <f t="shared" ca="1" si="236"/>
        <v>0.20206921012555767</v>
      </c>
      <c r="AB384" s="28">
        <f ca="1">IF(Riskregister!$E$7="",0,COUNTIF(BH$4:BH$53,"&lt;"&amp;Z384)*IF(AA384&lt;0.5,Riskregister!$K$7+(Riskregister!$L$7-Riskregister!$K$7)*SQRT(AA384/2),Riskregister!$L$7-(Riskregister!$L$7-Riskregister!$K$7)*SQRT((1-AA384)/2)))</f>
        <v>0</v>
      </c>
      <c r="AC384" s="28">
        <f t="shared" ref="AC384:AD403" ca="1" si="237">RAND()</f>
        <v>9.0842751109281639E-2</v>
      </c>
      <c r="AD384" s="28">
        <f t="shared" ca="1" si="237"/>
        <v>0.88428341295132629</v>
      </c>
      <c r="AE384" s="28">
        <f ca="1">IF(Riskregister!$E$8="",0,COUNTIF(BI$4:BI$53,"&lt;"&amp;AC384)*IF(AD384&lt;0.5,Riskregister!$K$8+(Riskregister!$L$8-Riskregister!$K$8)*SQRT(AD384/2),Riskregister!$L$8-(Riskregister!$L$8-Riskregister!$K$8)*SQRT((1-AD384)/2)))</f>
        <v>0</v>
      </c>
      <c r="AF384" s="28">
        <f t="shared" ref="AF384:AG403" ca="1" si="238">RAND()</f>
        <v>0.19417295391504807</v>
      </c>
      <c r="AG384" s="28">
        <f t="shared" ca="1" si="238"/>
        <v>0.86845808769728927</v>
      </c>
      <c r="AH384" s="28">
        <f>IF(Riskregister!$E$9="",0,COUNTIF(BJ$4:BJ$53,"&lt;"&amp;AF384)*IF(AG384&lt;0.5,Riskregister!$K$9+(Riskregister!$L$9-Riskregister!$K$9)*SQRT(AG384/2),Riskregister!$L$9-(Riskregister!$L$9-Riskregister!$K$9)*SQRT((1-AG384)/2)))</f>
        <v>0</v>
      </c>
      <c r="AI384" s="28">
        <f t="shared" ref="AI384:AJ403" ca="1" si="239">RAND()</f>
        <v>0.46205847352867602</v>
      </c>
      <c r="AJ384" s="28">
        <f t="shared" ca="1" si="239"/>
        <v>0.83155855938177581</v>
      </c>
      <c r="AK384" s="28">
        <f>IF(Riskregister!$E$10="",0,COUNTIF(BK$4:BK$53,"&lt;"&amp;AI384)*IF(AJ384&lt;0.5,Riskregister!$K$10+(Riskregister!$L$10-Riskregister!$K$10)*SQRT(AJ384/2),Riskregister!$L$10-(Riskregister!$L$10-Riskregister!$K$10)*SQRT((1-AJ384)/2)))</f>
        <v>0</v>
      </c>
      <c r="AL384" s="28">
        <f t="shared" ref="AL384:AM403" ca="1" si="240">RAND()</f>
        <v>0.66372013152138065</v>
      </c>
      <c r="AM384" s="28">
        <f t="shared" ca="1" si="240"/>
        <v>0.57761219612064119</v>
      </c>
      <c r="AN384" s="28">
        <f>IF(Riskregister!$E$11="",0,COUNTIF(BL$4:BL$53,"&lt;"&amp;AL384)*IF(AM384&lt;0.5,Riskregister!$K$11+(Riskregister!$L$11-Riskregister!$K$11)*SQRT(AM384/2),Riskregister!$L$11-(Riskregister!$L$11-Riskregister!$K$11)*SQRT((1-AM384)/2)))</f>
        <v>0</v>
      </c>
      <c r="AO384" s="28">
        <f t="shared" ref="AO384:AP403" ca="1" si="241">RAND()</f>
        <v>0.81164623856763463</v>
      </c>
      <c r="AP384" s="28">
        <f t="shared" ca="1" si="241"/>
        <v>0.15432015551835332</v>
      </c>
      <c r="AQ384" s="28">
        <f>IF(Riskregister!$E$12="",0,COUNTIF(BM$4:BM$53,"&lt;"&amp;AO384)*IF(AP384&lt;0.5,Riskregister!$K$12+(Riskregister!$L$12-Riskregister!$K$12)*SQRT(AP384/2),Riskregister!$L$12-(Riskregister!$L$12-Riskregister!$K$12)*SQRT((1-AP384)/2)))</f>
        <v>0</v>
      </c>
      <c r="AR384" s="28">
        <f t="shared" ref="AR384:AS403" ca="1" si="242">RAND()</f>
        <v>0.54641835927460181</v>
      </c>
      <c r="AS384" s="28">
        <f t="shared" ca="1" si="242"/>
        <v>0.33145938120526264</v>
      </c>
      <c r="AT384" s="28">
        <f>IF(Riskregister!$E$13="",0,COUNTIF(BN$4:BN$53,"&lt;"&amp;AR384)*IF(AS384&lt;0.5,Riskregister!$K$13+(Riskregister!$L$13-Riskregister!$K$13)*SQRT(AS384/2),Riskregister!$L$13-(Riskregister!$L$13-Riskregister!$K$13)*SQRT((1-AS384)/2)))</f>
        <v>0</v>
      </c>
      <c r="AU384" s="28">
        <f t="shared" ref="AU384:AV403" ca="1" si="243">RAND()</f>
        <v>0.83899247022518442</v>
      </c>
      <c r="AV384" s="28">
        <f t="shared" ca="1" si="243"/>
        <v>0.93551731869124</v>
      </c>
      <c r="AW384" s="28">
        <f>IF(Riskregister!$E$14="",0,COUNTIF(BO$4:BO$53,"&lt;"&amp;AU384)*IF(AV384&lt;0.5,Riskregister!$K$14+(Riskregister!$L$14-Riskregister!$K$14)*SQRT(AV384/2),Riskregister!$L$14-(Riskregister!$L$14-Riskregister!$K$14)*SQRT((1-AV384)/2)))</f>
        <v>0</v>
      </c>
      <c r="AX384" s="28">
        <f t="shared" ref="AX384:AY403" ca="1" si="244">RAND()</f>
        <v>0.24676386410857909</v>
      </c>
      <c r="AY384" s="28">
        <f t="shared" ca="1" si="244"/>
        <v>0.96394628895465995</v>
      </c>
      <c r="AZ384" s="28">
        <f>IF(Riskregister!$E$15="",0,COUNTIF(BP$4:BP$53,"&lt;"&amp;AX384)*IF(AY384&lt;0.5,Riskregister!$K$15+(Riskregister!$L$15-Riskregister!$K$15)*SQRT(AY384/2),Riskregister!$L$15-(Riskregister!$L$15-Riskregister!$K$15)*SQRT((1-AY384)/2)))</f>
        <v>0</v>
      </c>
      <c r="BA384" s="28">
        <f t="shared" ref="BA384:BB403" ca="1" si="245">RAND()</f>
        <v>0.95284008626394667</v>
      </c>
      <c r="BB384" s="28">
        <f t="shared" ca="1" si="245"/>
        <v>0.2451754198626187</v>
      </c>
      <c r="BC384" s="28">
        <f>IF(Riskregister!$E$16="",0,COUNTIF(BQ$4:BQ$53,"&lt;"&amp;BA384)*IF(BB384&lt;0.5,Riskregister!$K$16+(Riskregister!$L$16-Riskregister!$K$16)*SQRT(BB384/2),Riskregister!$L$16-(Riskregister!$L$16-Riskregister!$K$16)*SQRT((1-BB384)/2)))</f>
        <v>0</v>
      </c>
      <c r="BD384" s="28">
        <f t="shared" ca="1" si="209"/>
        <v>1340581.0926341282</v>
      </c>
    </row>
    <row r="385" spans="20:56" x14ac:dyDescent="0.35">
      <c r="T385" s="28">
        <f t="shared" ca="1" si="234"/>
        <v>0.19488226236754003</v>
      </c>
      <c r="U385" s="28">
        <f t="shared" ca="1" si="234"/>
        <v>0.37513123792450542</v>
      </c>
      <c r="V385" s="28">
        <f ca="1">IF(Riskregister!$E$5="",0,COUNTIF(BF$4:BF$53,"&lt;"&amp;T385)*IF(U385&lt;0.5,Riskregister!$K$5+(Riskregister!$L$5-Riskregister!$K$5)*SQRT(U385/2),Riskregister!$L$5-(Riskregister!$L$5-Riskregister!$K$5)*SQRT((1-U385)/2)))</f>
        <v>0</v>
      </c>
      <c r="W385" s="28">
        <f t="shared" ca="1" si="235"/>
        <v>0.2527995528866247</v>
      </c>
      <c r="X385" s="28">
        <f t="shared" ca="1" si="235"/>
        <v>0.89394064294364195</v>
      </c>
      <c r="Y385" s="28">
        <f ca="1">IF(Riskregister!$E$6="",0,COUNTIF(BG$4:BG$53,"&lt;"&amp;W385)*IF(X385&lt;0.5,Riskregister!$K$6+(Riskregister!$L$6-Riskregister!$K$6)*SQRT(X385/2),Riskregister!$L$6-(Riskregister!$L$6-Riskregister!$K$6)*SQRT((1-X385)/2)))</f>
        <v>0</v>
      </c>
      <c r="Z385" s="28">
        <f t="shared" ca="1" si="236"/>
        <v>0.64251287097102339</v>
      </c>
      <c r="AA385" s="28">
        <f t="shared" ca="1" si="236"/>
        <v>0.44698959894047563</v>
      </c>
      <c r="AB385" s="28">
        <f ca="1">IF(Riskregister!$E$7="",0,COUNTIF(BH$4:BH$53,"&lt;"&amp;Z385)*IF(AA385&lt;0.5,Riskregister!$K$7+(Riskregister!$L$7-Riskregister!$K$7)*SQRT(AA385/2),Riskregister!$L$7-(Riskregister!$L$7-Riskregister!$K$7)*SQRT((1-AA385)/2)))</f>
        <v>0</v>
      </c>
      <c r="AC385" s="28">
        <f t="shared" ca="1" si="237"/>
        <v>0.7050765965853294</v>
      </c>
      <c r="AD385" s="28">
        <f t="shared" ca="1" si="237"/>
        <v>0.17528565807627905</v>
      </c>
      <c r="AE385" s="28">
        <f ca="1">IF(Riskregister!$E$8="",0,COUNTIF(BI$4:BI$53,"&lt;"&amp;AC385)*IF(AD385&lt;0.5,Riskregister!$K$8+(Riskregister!$L$8-Riskregister!$K$8)*SQRT(AD385/2),Riskregister!$L$8-(Riskregister!$L$8-Riskregister!$K$8)*SQRT((1-AD385)/2)))</f>
        <v>0</v>
      </c>
      <c r="AF385" s="28">
        <f t="shared" ca="1" si="238"/>
        <v>0.29382369341384407</v>
      </c>
      <c r="AG385" s="28">
        <f t="shared" ca="1" si="238"/>
        <v>0.72441776088519705</v>
      </c>
      <c r="AH385" s="28">
        <f>IF(Riskregister!$E$9="",0,COUNTIF(BJ$4:BJ$53,"&lt;"&amp;AF385)*IF(AG385&lt;0.5,Riskregister!$K$9+(Riskregister!$L$9-Riskregister!$K$9)*SQRT(AG385/2),Riskregister!$L$9-(Riskregister!$L$9-Riskregister!$K$9)*SQRT((1-AG385)/2)))</f>
        <v>0</v>
      </c>
      <c r="AI385" s="28">
        <f t="shared" ca="1" si="239"/>
        <v>0.12933304888921016</v>
      </c>
      <c r="AJ385" s="28">
        <f t="shared" ca="1" si="239"/>
        <v>0.10213522165078492</v>
      </c>
      <c r="AK385" s="28">
        <f>IF(Riskregister!$E$10="",0,COUNTIF(BK$4:BK$53,"&lt;"&amp;AI385)*IF(AJ385&lt;0.5,Riskregister!$K$10+(Riskregister!$L$10-Riskregister!$K$10)*SQRT(AJ385/2),Riskregister!$L$10-(Riskregister!$L$10-Riskregister!$K$10)*SQRT((1-AJ385)/2)))</f>
        <v>0</v>
      </c>
      <c r="AL385" s="28">
        <f t="shared" ca="1" si="240"/>
        <v>0.80012134639960186</v>
      </c>
      <c r="AM385" s="28">
        <f t="shared" ca="1" si="240"/>
        <v>0.52820951549211848</v>
      </c>
      <c r="AN385" s="28">
        <f>IF(Riskregister!$E$11="",0,COUNTIF(BL$4:BL$53,"&lt;"&amp;AL385)*IF(AM385&lt;0.5,Riskregister!$K$11+(Riskregister!$L$11-Riskregister!$K$11)*SQRT(AM385/2),Riskregister!$L$11-(Riskregister!$L$11-Riskregister!$K$11)*SQRT((1-AM385)/2)))</f>
        <v>0</v>
      </c>
      <c r="AO385" s="28">
        <f t="shared" ca="1" si="241"/>
        <v>4.8151556958049957E-2</v>
      </c>
      <c r="AP385" s="28">
        <f t="shared" ca="1" si="241"/>
        <v>0.18951149782942556</v>
      </c>
      <c r="AQ385" s="28">
        <f>IF(Riskregister!$E$12="",0,COUNTIF(BM$4:BM$53,"&lt;"&amp;AO385)*IF(AP385&lt;0.5,Riskregister!$K$12+(Riskregister!$L$12-Riskregister!$K$12)*SQRT(AP385/2),Riskregister!$L$12-(Riskregister!$L$12-Riskregister!$K$12)*SQRT((1-AP385)/2)))</f>
        <v>0</v>
      </c>
      <c r="AR385" s="28">
        <f t="shared" ca="1" si="242"/>
        <v>0.51306436884752094</v>
      </c>
      <c r="AS385" s="28">
        <f t="shared" ca="1" si="242"/>
        <v>0.61727887626371769</v>
      </c>
      <c r="AT385" s="28">
        <f>IF(Riskregister!$E$13="",0,COUNTIF(BN$4:BN$53,"&lt;"&amp;AR385)*IF(AS385&lt;0.5,Riskregister!$K$13+(Riskregister!$L$13-Riskregister!$K$13)*SQRT(AS385/2),Riskregister!$L$13-(Riskregister!$L$13-Riskregister!$K$13)*SQRT((1-AS385)/2)))</f>
        <v>0</v>
      </c>
      <c r="AU385" s="28">
        <f t="shared" ca="1" si="243"/>
        <v>0.54059766096542727</v>
      </c>
      <c r="AV385" s="28">
        <f t="shared" ca="1" si="243"/>
        <v>0.44096405890995283</v>
      </c>
      <c r="AW385" s="28">
        <f>IF(Riskregister!$E$14="",0,COUNTIF(BO$4:BO$53,"&lt;"&amp;AU385)*IF(AV385&lt;0.5,Riskregister!$K$14+(Riskregister!$L$14-Riskregister!$K$14)*SQRT(AV385/2),Riskregister!$L$14-(Riskregister!$L$14-Riskregister!$K$14)*SQRT((1-AV385)/2)))</f>
        <v>0</v>
      </c>
      <c r="AX385" s="28">
        <f t="shared" ca="1" si="244"/>
        <v>0.7464852425535029</v>
      </c>
      <c r="AY385" s="28">
        <f t="shared" ca="1" si="244"/>
        <v>0.95896557531045301</v>
      </c>
      <c r="AZ385" s="28">
        <f>IF(Riskregister!$E$15="",0,COUNTIF(BP$4:BP$53,"&lt;"&amp;AX385)*IF(AY385&lt;0.5,Riskregister!$K$15+(Riskregister!$L$15-Riskregister!$K$15)*SQRT(AY385/2),Riskregister!$L$15-(Riskregister!$L$15-Riskregister!$K$15)*SQRT((1-AY385)/2)))</f>
        <v>0</v>
      </c>
      <c r="BA385" s="28">
        <f t="shared" ca="1" si="245"/>
        <v>0.35111878027390964</v>
      </c>
      <c r="BB385" s="28">
        <f t="shared" ca="1" si="245"/>
        <v>0.42697342817154293</v>
      </c>
      <c r="BC385" s="28">
        <f>IF(Riskregister!$E$16="",0,COUNTIF(BQ$4:BQ$53,"&lt;"&amp;BA385)*IF(BB385&lt;0.5,Riskregister!$K$16+(Riskregister!$L$16-Riskregister!$K$16)*SQRT(BB385/2),Riskregister!$L$16-(Riskregister!$L$16-Riskregister!$K$16)*SQRT((1-BB385)/2)))</f>
        <v>0</v>
      </c>
      <c r="BD385" s="28">
        <f t="shared" ca="1" si="209"/>
        <v>0</v>
      </c>
    </row>
    <row r="386" spans="20:56" x14ac:dyDescent="0.35">
      <c r="T386" s="28">
        <f t="shared" ca="1" si="234"/>
        <v>0.65366809855407315</v>
      </c>
      <c r="U386" s="28">
        <f t="shared" ca="1" si="234"/>
        <v>0.8798257780620814</v>
      </c>
      <c r="V386" s="28">
        <f ca="1">IF(Riskregister!$E$5="",0,COUNTIF(BF$4:BF$53,"&lt;"&amp;T386)*IF(U386&lt;0.5,Riskregister!$K$5+(Riskregister!$L$5-Riskregister!$K$5)*SQRT(U386/2),Riskregister!$L$5-(Riskregister!$L$5-Riskregister!$K$5)*SQRT((1-U386)/2)))</f>
        <v>489692.97406232794</v>
      </c>
      <c r="W386" s="28">
        <f t="shared" ca="1" si="235"/>
        <v>0.8567440141741347</v>
      </c>
      <c r="X386" s="28">
        <f t="shared" ca="1" si="235"/>
        <v>0.41468453792603088</v>
      </c>
      <c r="Y386" s="28">
        <f ca="1">IF(Riskregister!$E$6="",0,COUNTIF(BG$4:BG$53,"&lt;"&amp;W386)*IF(X386&lt;0.5,Riskregister!$K$6+(Riskregister!$L$6-Riskregister!$K$6)*SQRT(X386/2),Riskregister!$L$6-(Riskregister!$L$6-Riskregister!$K$6)*SQRT((1-X386)/2)))</f>
        <v>1019627.324727629</v>
      </c>
      <c r="Z386" s="28">
        <f t="shared" ca="1" si="236"/>
        <v>1.8424478290303581E-2</v>
      </c>
      <c r="AA386" s="28">
        <f t="shared" ca="1" si="236"/>
        <v>0.72815584699607139</v>
      </c>
      <c r="AB386" s="28">
        <f ca="1">IF(Riskregister!$E$7="",0,COUNTIF(BH$4:BH$53,"&lt;"&amp;Z386)*IF(AA386&lt;0.5,Riskregister!$K$7+(Riskregister!$L$7-Riskregister!$K$7)*SQRT(AA386/2),Riskregister!$L$7-(Riskregister!$L$7-Riskregister!$K$7)*SQRT((1-AA386)/2)))</f>
        <v>0</v>
      </c>
      <c r="AC386" s="28">
        <f t="shared" ca="1" si="237"/>
        <v>0.82291855597744745</v>
      </c>
      <c r="AD386" s="28">
        <f t="shared" ca="1" si="237"/>
        <v>0.2543493819769852</v>
      </c>
      <c r="AE386" s="28">
        <f ca="1">IF(Riskregister!$E$8="",0,COUNTIF(BI$4:BI$53,"&lt;"&amp;AC386)*IF(AD386&lt;0.5,Riskregister!$K$8+(Riskregister!$L$8-Riskregister!$K$8)*SQRT(AD386/2),Riskregister!$L$8-(Riskregister!$L$8-Riskregister!$K$8)*SQRT((1-AD386)/2)))</f>
        <v>0</v>
      </c>
      <c r="AF386" s="28">
        <f t="shared" ca="1" si="238"/>
        <v>0.2769913609550253</v>
      </c>
      <c r="AG386" s="28">
        <f t="shared" ca="1" si="238"/>
        <v>0.18596342278114664</v>
      </c>
      <c r="AH386" s="28">
        <f>IF(Riskregister!$E$9="",0,COUNTIF(BJ$4:BJ$53,"&lt;"&amp;AF386)*IF(AG386&lt;0.5,Riskregister!$K$9+(Riskregister!$L$9-Riskregister!$K$9)*SQRT(AG386/2),Riskregister!$L$9-(Riskregister!$L$9-Riskregister!$K$9)*SQRT((1-AG386)/2)))</f>
        <v>0</v>
      </c>
      <c r="AI386" s="28">
        <f t="shared" ca="1" si="239"/>
        <v>6.314002321566603E-2</v>
      </c>
      <c r="AJ386" s="28">
        <f t="shared" ca="1" si="239"/>
        <v>0.69863765132975753</v>
      </c>
      <c r="AK386" s="28">
        <f>IF(Riskregister!$E$10="",0,COUNTIF(BK$4:BK$53,"&lt;"&amp;AI386)*IF(AJ386&lt;0.5,Riskregister!$K$10+(Riskregister!$L$10-Riskregister!$K$10)*SQRT(AJ386/2),Riskregister!$L$10-(Riskregister!$L$10-Riskregister!$K$10)*SQRT((1-AJ386)/2)))</f>
        <v>0</v>
      </c>
      <c r="AL386" s="28">
        <f t="shared" ca="1" si="240"/>
        <v>0.67523209880203705</v>
      </c>
      <c r="AM386" s="28">
        <f t="shared" ca="1" si="240"/>
        <v>0.23701165365510979</v>
      </c>
      <c r="AN386" s="28">
        <f>IF(Riskregister!$E$11="",0,COUNTIF(BL$4:BL$53,"&lt;"&amp;AL386)*IF(AM386&lt;0.5,Riskregister!$K$11+(Riskregister!$L$11-Riskregister!$K$11)*SQRT(AM386/2),Riskregister!$L$11-(Riskregister!$L$11-Riskregister!$K$11)*SQRT((1-AM386)/2)))</f>
        <v>0</v>
      </c>
      <c r="AO386" s="28">
        <f t="shared" ca="1" si="241"/>
        <v>0.77486882370948407</v>
      </c>
      <c r="AP386" s="28">
        <f t="shared" ca="1" si="241"/>
        <v>0.66572189867394893</v>
      </c>
      <c r="AQ386" s="28">
        <f>IF(Riskregister!$E$12="",0,COUNTIF(BM$4:BM$53,"&lt;"&amp;AO386)*IF(AP386&lt;0.5,Riskregister!$K$12+(Riskregister!$L$12-Riskregister!$K$12)*SQRT(AP386/2),Riskregister!$L$12-(Riskregister!$L$12-Riskregister!$K$12)*SQRT((1-AP386)/2)))</f>
        <v>0</v>
      </c>
      <c r="AR386" s="28">
        <f t="shared" ca="1" si="242"/>
        <v>0.82284052010726849</v>
      </c>
      <c r="AS386" s="28">
        <f t="shared" ca="1" si="242"/>
        <v>0.98505520090945042</v>
      </c>
      <c r="AT386" s="28">
        <f>IF(Riskregister!$E$13="",0,COUNTIF(BN$4:BN$53,"&lt;"&amp;AR386)*IF(AS386&lt;0.5,Riskregister!$K$13+(Riskregister!$L$13-Riskregister!$K$13)*SQRT(AS386/2),Riskregister!$L$13-(Riskregister!$L$13-Riskregister!$K$13)*SQRT((1-AS386)/2)))</f>
        <v>0</v>
      </c>
      <c r="AU386" s="28">
        <f t="shared" ca="1" si="243"/>
        <v>0.99368785315881158</v>
      </c>
      <c r="AV386" s="28">
        <f t="shared" ca="1" si="243"/>
        <v>0.5467723491788774</v>
      </c>
      <c r="AW386" s="28">
        <f>IF(Riskregister!$E$14="",0,COUNTIF(BO$4:BO$53,"&lt;"&amp;AU386)*IF(AV386&lt;0.5,Riskregister!$K$14+(Riskregister!$L$14-Riskregister!$K$14)*SQRT(AV386/2),Riskregister!$L$14-(Riskregister!$L$14-Riskregister!$K$14)*SQRT((1-AV386)/2)))</f>
        <v>0</v>
      </c>
      <c r="AX386" s="28">
        <f t="shared" ca="1" si="244"/>
        <v>0.97865255603559864</v>
      </c>
      <c r="AY386" s="28">
        <f t="shared" ca="1" si="244"/>
        <v>0.19888725117824968</v>
      </c>
      <c r="AZ386" s="28">
        <f>IF(Riskregister!$E$15="",0,COUNTIF(BP$4:BP$53,"&lt;"&amp;AX386)*IF(AY386&lt;0.5,Riskregister!$K$15+(Riskregister!$L$15-Riskregister!$K$15)*SQRT(AY386/2),Riskregister!$L$15-(Riskregister!$L$15-Riskregister!$K$15)*SQRT((1-AY386)/2)))</f>
        <v>0</v>
      </c>
      <c r="BA386" s="28">
        <f t="shared" ca="1" si="245"/>
        <v>0.89351953596779543</v>
      </c>
      <c r="BB386" s="28">
        <f t="shared" ca="1" si="245"/>
        <v>0.11167876619169248</v>
      </c>
      <c r="BC386" s="28">
        <f>IF(Riskregister!$E$16="",0,COUNTIF(BQ$4:BQ$53,"&lt;"&amp;BA386)*IF(BB386&lt;0.5,Riskregister!$K$16+(Riskregister!$L$16-Riskregister!$K$16)*SQRT(BB386/2),Riskregister!$L$16-(Riskregister!$L$16-Riskregister!$K$16)*SQRT((1-BB386)/2)))</f>
        <v>0</v>
      </c>
      <c r="BD386" s="28">
        <f t="shared" ca="1" si="209"/>
        <v>1509320.2987899568</v>
      </c>
    </row>
    <row r="387" spans="20:56" x14ac:dyDescent="0.35">
      <c r="T387" s="28">
        <f t="shared" ca="1" si="234"/>
        <v>0.31122238879109931</v>
      </c>
      <c r="U387" s="28">
        <f t="shared" ca="1" si="234"/>
        <v>0.80012451363270076</v>
      </c>
      <c r="V387" s="28">
        <f ca="1">IF(Riskregister!$E$5="",0,COUNTIF(BF$4:BF$53,"&lt;"&amp;T387)*IF(U387&lt;0.5,Riskregister!$K$5+(Riskregister!$L$5-Riskregister!$K$5)*SQRT(U387/2),Riskregister!$L$5-(Riskregister!$L$5-Riskregister!$K$5)*SQRT((1-U387)/2)))</f>
        <v>0</v>
      </c>
      <c r="W387" s="28">
        <f t="shared" ca="1" si="235"/>
        <v>0.68497121979750486</v>
      </c>
      <c r="X387" s="28">
        <f t="shared" ca="1" si="235"/>
        <v>0.7804023635488514</v>
      </c>
      <c r="Y387" s="28">
        <f ca="1">IF(Riskregister!$E$6="",0,COUNTIF(BG$4:BG$53,"&lt;"&amp;W387)*IF(X387&lt;0.5,Riskregister!$K$6+(Riskregister!$L$6-Riskregister!$K$6)*SQRT(X387/2),Riskregister!$L$6-(Riskregister!$L$6-Riskregister!$K$6)*SQRT((1-X387)/2)))</f>
        <v>1403553.7148654032</v>
      </c>
      <c r="Z387" s="28">
        <f t="shared" ca="1" si="236"/>
        <v>0.30559652949510763</v>
      </c>
      <c r="AA387" s="28">
        <f t="shared" ca="1" si="236"/>
        <v>0.9679589245603446</v>
      </c>
      <c r="AB387" s="28">
        <f ca="1">IF(Riskregister!$E$7="",0,COUNTIF(BH$4:BH$53,"&lt;"&amp;Z387)*IF(AA387&lt;0.5,Riskregister!$K$7+(Riskregister!$L$7-Riskregister!$K$7)*SQRT(AA387/2),Riskregister!$L$7-(Riskregister!$L$7-Riskregister!$K$7)*SQRT((1-AA387)/2)))</f>
        <v>0</v>
      </c>
      <c r="AC387" s="28">
        <f t="shared" ca="1" si="237"/>
        <v>0.86863975366634194</v>
      </c>
      <c r="AD387" s="28">
        <f t="shared" ca="1" si="237"/>
        <v>0.93018974513767982</v>
      </c>
      <c r="AE387" s="28">
        <f ca="1">IF(Riskregister!$E$8="",0,COUNTIF(BI$4:BI$53,"&lt;"&amp;AC387)*IF(AD387&lt;0.5,Riskregister!$K$8+(Riskregister!$L$8-Riskregister!$K$8)*SQRT(AD387/2),Riskregister!$L$8-(Riskregister!$L$8-Riskregister!$K$8)*SQRT((1-AD387)/2)))</f>
        <v>0</v>
      </c>
      <c r="AF387" s="28">
        <f t="shared" ca="1" si="238"/>
        <v>0.32188562869020931</v>
      </c>
      <c r="AG387" s="28">
        <f t="shared" ca="1" si="238"/>
        <v>0.2932000690176092</v>
      </c>
      <c r="AH387" s="28">
        <f>IF(Riskregister!$E$9="",0,COUNTIF(BJ$4:BJ$53,"&lt;"&amp;AF387)*IF(AG387&lt;0.5,Riskregister!$K$9+(Riskregister!$L$9-Riskregister!$K$9)*SQRT(AG387/2),Riskregister!$L$9-(Riskregister!$L$9-Riskregister!$K$9)*SQRT((1-AG387)/2)))</f>
        <v>0</v>
      </c>
      <c r="AI387" s="28">
        <f t="shared" ca="1" si="239"/>
        <v>0.49830649512351799</v>
      </c>
      <c r="AJ387" s="28">
        <f t="shared" ca="1" si="239"/>
        <v>0.22515887097322673</v>
      </c>
      <c r="AK387" s="28">
        <f>IF(Riskregister!$E$10="",0,COUNTIF(BK$4:BK$53,"&lt;"&amp;AI387)*IF(AJ387&lt;0.5,Riskregister!$K$10+(Riskregister!$L$10-Riskregister!$K$10)*SQRT(AJ387/2),Riskregister!$L$10-(Riskregister!$L$10-Riskregister!$K$10)*SQRT((1-AJ387)/2)))</f>
        <v>0</v>
      </c>
      <c r="AL387" s="28">
        <f t="shared" ca="1" si="240"/>
        <v>0.30171733401274736</v>
      </c>
      <c r="AM387" s="28">
        <f t="shared" ca="1" si="240"/>
        <v>0.13899149575568714</v>
      </c>
      <c r="AN387" s="28">
        <f>IF(Riskregister!$E$11="",0,COUNTIF(BL$4:BL$53,"&lt;"&amp;AL387)*IF(AM387&lt;0.5,Riskregister!$K$11+(Riskregister!$L$11-Riskregister!$K$11)*SQRT(AM387/2),Riskregister!$L$11-(Riskregister!$L$11-Riskregister!$K$11)*SQRT((1-AM387)/2)))</f>
        <v>0</v>
      </c>
      <c r="AO387" s="28">
        <f t="shared" ca="1" si="241"/>
        <v>0.93811028267630081</v>
      </c>
      <c r="AP387" s="28">
        <f t="shared" ca="1" si="241"/>
        <v>0.89159005199988806</v>
      </c>
      <c r="AQ387" s="28">
        <f>IF(Riskregister!$E$12="",0,COUNTIF(BM$4:BM$53,"&lt;"&amp;AO387)*IF(AP387&lt;0.5,Riskregister!$K$12+(Riskregister!$L$12-Riskregister!$K$12)*SQRT(AP387/2),Riskregister!$L$12-(Riskregister!$L$12-Riskregister!$K$12)*SQRT((1-AP387)/2)))</f>
        <v>0</v>
      </c>
      <c r="AR387" s="28">
        <f t="shared" ca="1" si="242"/>
        <v>0.94969559855194285</v>
      </c>
      <c r="AS387" s="28">
        <f t="shared" ca="1" si="242"/>
        <v>0.57249694684206431</v>
      </c>
      <c r="AT387" s="28">
        <f>IF(Riskregister!$E$13="",0,COUNTIF(BN$4:BN$53,"&lt;"&amp;AR387)*IF(AS387&lt;0.5,Riskregister!$K$13+(Riskregister!$L$13-Riskregister!$K$13)*SQRT(AS387/2),Riskregister!$L$13-(Riskregister!$L$13-Riskregister!$K$13)*SQRT((1-AS387)/2)))</f>
        <v>0</v>
      </c>
      <c r="AU387" s="28">
        <f t="shared" ca="1" si="243"/>
        <v>0.29911901175193922</v>
      </c>
      <c r="AV387" s="28">
        <f t="shared" ca="1" si="243"/>
        <v>0.75630329195752521</v>
      </c>
      <c r="AW387" s="28">
        <f>IF(Riskregister!$E$14="",0,COUNTIF(BO$4:BO$53,"&lt;"&amp;AU387)*IF(AV387&lt;0.5,Riskregister!$K$14+(Riskregister!$L$14-Riskregister!$K$14)*SQRT(AV387/2),Riskregister!$L$14-(Riskregister!$L$14-Riskregister!$K$14)*SQRT((1-AV387)/2)))</f>
        <v>0</v>
      </c>
      <c r="AX387" s="28">
        <f t="shared" ca="1" si="244"/>
        <v>0.24671433001370457</v>
      </c>
      <c r="AY387" s="28">
        <f t="shared" ca="1" si="244"/>
        <v>0.40605394952293816</v>
      </c>
      <c r="AZ387" s="28">
        <f>IF(Riskregister!$E$15="",0,COUNTIF(BP$4:BP$53,"&lt;"&amp;AX387)*IF(AY387&lt;0.5,Riskregister!$K$15+(Riskregister!$L$15-Riskregister!$K$15)*SQRT(AY387/2),Riskregister!$L$15-(Riskregister!$L$15-Riskregister!$K$15)*SQRT((1-AY387)/2)))</f>
        <v>0</v>
      </c>
      <c r="BA387" s="28">
        <f t="shared" ca="1" si="245"/>
        <v>0.32013801939362618</v>
      </c>
      <c r="BB387" s="28">
        <f t="shared" ca="1" si="245"/>
        <v>0.97156250676322331</v>
      </c>
      <c r="BC387" s="28">
        <f>IF(Riskregister!$E$16="",0,COUNTIF(BQ$4:BQ$53,"&lt;"&amp;BA387)*IF(BB387&lt;0.5,Riskregister!$K$16+(Riskregister!$L$16-Riskregister!$K$16)*SQRT(BB387/2),Riskregister!$L$16-(Riskregister!$L$16-Riskregister!$K$16)*SQRT((1-BB387)/2)))</f>
        <v>0</v>
      </c>
      <c r="BD387" s="28">
        <f t="shared" ca="1" si="209"/>
        <v>1403553.7148654032</v>
      </c>
    </row>
    <row r="388" spans="20:56" x14ac:dyDescent="0.35">
      <c r="T388" s="28">
        <f t="shared" ca="1" si="234"/>
        <v>0.50086948211484128</v>
      </c>
      <c r="U388" s="28">
        <f t="shared" ca="1" si="234"/>
        <v>0.17364840527222969</v>
      </c>
      <c r="V388" s="28">
        <f ca="1">IF(Riskregister!$E$5="",0,COUNTIF(BF$4:BF$53,"&lt;"&amp;T388)*IF(U388&lt;0.5,Riskregister!$K$5+(Riskregister!$L$5-Riskregister!$K$5)*SQRT(U388/2),Riskregister!$L$5-(Riskregister!$L$5-Riskregister!$K$5)*SQRT((1-U388)/2)))</f>
        <v>0</v>
      </c>
      <c r="W388" s="28">
        <f t="shared" ca="1" si="235"/>
        <v>0.33546515929340115</v>
      </c>
      <c r="X388" s="28">
        <f t="shared" ca="1" si="235"/>
        <v>0.8976585414820456</v>
      </c>
      <c r="Y388" s="28">
        <f ca="1">IF(Riskregister!$E$6="",0,COUNTIF(BG$4:BG$53,"&lt;"&amp;W388)*IF(X388&lt;0.5,Riskregister!$K$6+(Riskregister!$L$6-Riskregister!$K$6)*SQRT(X388/2),Riskregister!$L$6-(Riskregister!$L$6-Riskregister!$K$6)*SQRT((1-X388)/2)))</f>
        <v>0</v>
      </c>
      <c r="Z388" s="28">
        <f t="shared" ca="1" si="236"/>
        <v>0.34563130070579628</v>
      </c>
      <c r="AA388" s="28">
        <f t="shared" ca="1" si="236"/>
        <v>0.67600221319786569</v>
      </c>
      <c r="AB388" s="28">
        <f ca="1">IF(Riskregister!$E$7="",0,COUNTIF(BH$4:BH$53,"&lt;"&amp;Z388)*IF(AA388&lt;0.5,Riskregister!$K$7+(Riskregister!$L$7-Riskregister!$K$7)*SQRT(AA388/2),Riskregister!$L$7-(Riskregister!$L$7-Riskregister!$K$7)*SQRT((1-AA388)/2)))</f>
        <v>0</v>
      </c>
      <c r="AC388" s="28">
        <f t="shared" ca="1" si="237"/>
        <v>8.6919806410242995E-2</v>
      </c>
      <c r="AD388" s="28">
        <f t="shared" ca="1" si="237"/>
        <v>0.88900844620867026</v>
      </c>
      <c r="AE388" s="28">
        <f ca="1">IF(Riskregister!$E$8="",0,COUNTIF(BI$4:BI$53,"&lt;"&amp;AC388)*IF(AD388&lt;0.5,Riskregister!$K$8+(Riskregister!$L$8-Riskregister!$K$8)*SQRT(AD388/2),Riskregister!$L$8-(Riskregister!$L$8-Riskregister!$K$8)*SQRT((1-AD388)/2)))</f>
        <v>0</v>
      </c>
      <c r="AF388" s="28">
        <f t="shared" ca="1" si="238"/>
        <v>0.74153416167591857</v>
      </c>
      <c r="AG388" s="28">
        <f t="shared" ca="1" si="238"/>
        <v>0.68504179301688473</v>
      </c>
      <c r="AH388" s="28">
        <f>IF(Riskregister!$E$9="",0,COUNTIF(BJ$4:BJ$53,"&lt;"&amp;AF388)*IF(AG388&lt;0.5,Riskregister!$K$9+(Riskregister!$L$9-Riskregister!$K$9)*SQRT(AG388/2),Riskregister!$L$9-(Riskregister!$L$9-Riskregister!$K$9)*SQRT((1-AG388)/2)))</f>
        <v>0</v>
      </c>
      <c r="AI388" s="28">
        <f t="shared" ca="1" si="239"/>
        <v>0.75261483065044554</v>
      </c>
      <c r="AJ388" s="28">
        <f t="shared" ca="1" si="239"/>
        <v>0.68910851375707527</v>
      </c>
      <c r="AK388" s="28">
        <f>IF(Riskregister!$E$10="",0,COUNTIF(BK$4:BK$53,"&lt;"&amp;AI388)*IF(AJ388&lt;0.5,Riskregister!$K$10+(Riskregister!$L$10-Riskregister!$K$10)*SQRT(AJ388/2),Riskregister!$L$10-(Riskregister!$L$10-Riskregister!$K$10)*SQRT((1-AJ388)/2)))</f>
        <v>0</v>
      </c>
      <c r="AL388" s="28">
        <f t="shared" ca="1" si="240"/>
        <v>1.6528927058907072E-2</v>
      </c>
      <c r="AM388" s="28">
        <f t="shared" ca="1" si="240"/>
        <v>0.35159311861654374</v>
      </c>
      <c r="AN388" s="28">
        <f>IF(Riskregister!$E$11="",0,COUNTIF(BL$4:BL$53,"&lt;"&amp;AL388)*IF(AM388&lt;0.5,Riskregister!$K$11+(Riskregister!$L$11-Riskregister!$K$11)*SQRT(AM388/2),Riskregister!$L$11-(Riskregister!$L$11-Riskregister!$K$11)*SQRT((1-AM388)/2)))</f>
        <v>0</v>
      </c>
      <c r="AO388" s="28">
        <f t="shared" ca="1" si="241"/>
        <v>0.42878524387468875</v>
      </c>
      <c r="AP388" s="28">
        <f t="shared" ca="1" si="241"/>
        <v>0.81616653103541192</v>
      </c>
      <c r="AQ388" s="28">
        <f>IF(Riskregister!$E$12="",0,COUNTIF(BM$4:BM$53,"&lt;"&amp;AO388)*IF(AP388&lt;0.5,Riskregister!$K$12+(Riskregister!$L$12-Riskregister!$K$12)*SQRT(AP388/2),Riskregister!$L$12-(Riskregister!$L$12-Riskregister!$K$12)*SQRT((1-AP388)/2)))</f>
        <v>0</v>
      </c>
      <c r="AR388" s="28">
        <f t="shared" ca="1" si="242"/>
        <v>0.54322043222478178</v>
      </c>
      <c r="AS388" s="28">
        <f t="shared" ca="1" si="242"/>
        <v>0.30133500706765781</v>
      </c>
      <c r="AT388" s="28">
        <f>IF(Riskregister!$E$13="",0,COUNTIF(BN$4:BN$53,"&lt;"&amp;AR388)*IF(AS388&lt;0.5,Riskregister!$K$13+(Riskregister!$L$13-Riskregister!$K$13)*SQRT(AS388/2),Riskregister!$L$13-(Riskregister!$L$13-Riskregister!$K$13)*SQRT((1-AS388)/2)))</f>
        <v>0</v>
      </c>
      <c r="AU388" s="28">
        <f t="shared" ca="1" si="243"/>
        <v>0.79717015573365391</v>
      </c>
      <c r="AV388" s="28">
        <f t="shared" ca="1" si="243"/>
        <v>0.70994561471605189</v>
      </c>
      <c r="AW388" s="28">
        <f>IF(Riskregister!$E$14="",0,COUNTIF(BO$4:BO$53,"&lt;"&amp;AU388)*IF(AV388&lt;0.5,Riskregister!$K$14+(Riskregister!$L$14-Riskregister!$K$14)*SQRT(AV388/2),Riskregister!$L$14-(Riskregister!$L$14-Riskregister!$K$14)*SQRT((1-AV388)/2)))</f>
        <v>0</v>
      </c>
      <c r="AX388" s="28">
        <f t="shared" ca="1" si="244"/>
        <v>0.98886545299035733</v>
      </c>
      <c r="AY388" s="28">
        <f t="shared" ca="1" si="244"/>
        <v>0.89701289063241274</v>
      </c>
      <c r="AZ388" s="28">
        <f>IF(Riskregister!$E$15="",0,COUNTIF(BP$4:BP$53,"&lt;"&amp;AX388)*IF(AY388&lt;0.5,Riskregister!$K$15+(Riskregister!$L$15-Riskregister!$K$15)*SQRT(AY388/2),Riskregister!$L$15-(Riskregister!$L$15-Riskregister!$K$15)*SQRT((1-AY388)/2)))</f>
        <v>0</v>
      </c>
      <c r="BA388" s="28">
        <f t="shared" ca="1" si="245"/>
        <v>0.97656217240348342</v>
      </c>
      <c r="BB388" s="28">
        <f t="shared" ca="1" si="245"/>
        <v>0.95798373798915082</v>
      </c>
      <c r="BC388" s="28">
        <f>IF(Riskregister!$E$16="",0,COUNTIF(BQ$4:BQ$53,"&lt;"&amp;BA388)*IF(BB388&lt;0.5,Riskregister!$K$16+(Riskregister!$L$16-Riskregister!$K$16)*SQRT(BB388/2),Riskregister!$L$16-(Riskregister!$L$16-Riskregister!$K$16)*SQRT((1-BB388)/2)))</f>
        <v>0</v>
      </c>
      <c r="BD388" s="28">
        <f t="shared" ref="BD388:BD451" ca="1" si="246">V388+Y388+AB388+AE388+AH388+AK388+AN388+AQ388+AT388+AW388+AZ388+BC388</f>
        <v>0</v>
      </c>
    </row>
    <row r="389" spans="20:56" x14ac:dyDescent="0.35">
      <c r="T389" s="28">
        <f t="shared" ca="1" si="234"/>
        <v>7.9362592321591929E-2</v>
      </c>
      <c r="U389" s="28">
        <f t="shared" ca="1" si="234"/>
        <v>0.20143638986562251</v>
      </c>
      <c r="V389" s="28">
        <f ca="1">IF(Riskregister!$E$5="",0,COUNTIF(BF$4:BF$53,"&lt;"&amp;T389)*IF(U389&lt;0.5,Riskregister!$K$5+(Riskregister!$L$5-Riskregister!$K$5)*SQRT(U389/2),Riskregister!$L$5-(Riskregister!$L$5-Riskregister!$K$5)*SQRT((1-U389)/2)))</f>
        <v>0</v>
      </c>
      <c r="W389" s="28">
        <f t="shared" ca="1" si="235"/>
        <v>0.46463655060603282</v>
      </c>
      <c r="X389" s="28">
        <f t="shared" ca="1" si="235"/>
        <v>0.79671627806469614</v>
      </c>
      <c r="Y389" s="28">
        <f ca="1">IF(Riskregister!$E$6="",0,COUNTIF(BG$4:BG$53,"&lt;"&amp;W389)*IF(X389&lt;0.5,Riskregister!$K$6+(Riskregister!$L$6-Riskregister!$K$6)*SQRT(X389/2),Riskregister!$L$6-(Riskregister!$L$6-Riskregister!$K$6)*SQRT((1-X389)/2)))</f>
        <v>0</v>
      </c>
      <c r="Z389" s="28">
        <f t="shared" ca="1" si="236"/>
        <v>0.3334538201893259</v>
      </c>
      <c r="AA389" s="28">
        <f t="shared" ca="1" si="236"/>
        <v>0.75166778046414651</v>
      </c>
      <c r="AB389" s="28">
        <f ca="1">IF(Riskregister!$E$7="",0,COUNTIF(BH$4:BH$53,"&lt;"&amp;Z389)*IF(AA389&lt;0.5,Riskregister!$K$7+(Riskregister!$L$7-Riskregister!$K$7)*SQRT(AA389/2),Riskregister!$L$7-(Riskregister!$L$7-Riskregister!$K$7)*SQRT((1-AA389)/2)))</f>
        <v>0</v>
      </c>
      <c r="AC389" s="28">
        <f t="shared" ca="1" si="237"/>
        <v>0.38767102202372838</v>
      </c>
      <c r="AD389" s="28">
        <f t="shared" ca="1" si="237"/>
        <v>0.26054300572492439</v>
      </c>
      <c r="AE389" s="28">
        <f ca="1">IF(Riskregister!$E$8="",0,COUNTIF(BI$4:BI$53,"&lt;"&amp;AC389)*IF(AD389&lt;0.5,Riskregister!$K$8+(Riskregister!$L$8-Riskregister!$K$8)*SQRT(AD389/2),Riskregister!$L$8-(Riskregister!$L$8-Riskregister!$K$8)*SQRT((1-AD389)/2)))</f>
        <v>0</v>
      </c>
      <c r="AF389" s="28">
        <f t="shared" ca="1" si="238"/>
        <v>2.0798784578550111E-2</v>
      </c>
      <c r="AG389" s="28">
        <f t="shared" ca="1" si="238"/>
        <v>0.46809081838326705</v>
      </c>
      <c r="AH389" s="28">
        <f>IF(Riskregister!$E$9="",0,COUNTIF(BJ$4:BJ$53,"&lt;"&amp;AF389)*IF(AG389&lt;0.5,Riskregister!$K$9+(Riskregister!$L$9-Riskregister!$K$9)*SQRT(AG389/2),Riskregister!$L$9-(Riskregister!$L$9-Riskregister!$K$9)*SQRT((1-AG389)/2)))</f>
        <v>0</v>
      </c>
      <c r="AI389" s="28">
        <f t="shared" ca="1" si="239"/>
        <v>0.28752715848033472</v>
      </c>
      <c r="AJ389" s="28">
        <f t="shared" ca="1" si="239"/>
        <v>0.64363233718891022</v>
      </c>
      <c r="AK389" s="28">
        <f>IF(Riskregister!$E$10="",0,COUNTIF(BK$4:BK$53,"&lt;"&amp;AI389)*IF(AJ389&lt;0.5,Riskregister!$K$10+(Riskregister!$L$10-Riskregister!$K$10)*SQRT(AJ389/2),Riskregister!$L$10-(Riskregister!$L$10-Riskregister!$K$10)*SQRT((1-AJ389)/2)))</f>
        <v>0</v>
      </c>
      <c r="AL389" s="28">
        <f t="shared" ca="1" si="240"/>
        <v>0.65000872357991546</v>
      </c>
      <c r="AM389" s="28">
        <f t="shared" ca="1" si="240"/>
        <v>0.41616833479320126</v>
      </c>
      <c r="AN389" s="28">
        <f>IF(Riskregister!$E$11="",0,COUNTIF(BL$4:BL$53,"&lt;"&amp;AL389)*IF(AM389&lt;0.5,Riskregister!$K$11+(Riskregister!$L$11-Riskregister!$K$11)*SQRT(AM389/2),Riskregister!$L$11-(Riskregister!$L$11-Riskregister!$K$11)*SQRT((1-AM389)/2)))</f>
        <v>0</v>
      </c>
      <c r="AO389" s="28">
        <f t="shared" ca="1" si="241"/>
        <v>0.25249053826370949</v>
      </c>
      <c r="AP389" s="28">
        <f t="shared" ca="1" si="241"/>
        <v>0.14108762561861865</v>
      </c>
      <c r="AQ389" s="28">
        <f>IF(Riskregister!$E$12="",0,COUNTIF(BM$4:BM$53,"&lt;"&amp;AO389)*IF(AP389&lt;0.5,Riskregister!$K$12+(Riskregister!$L$12-Riskregister!$K$12)*SQRT(AP389/2),Riskregister!$L$12-(Riskregister!$L$12-Riskregister!$K$12)*SQRT((1-AP389)/2)))</f>
        <v>0</v>
      </c>
      <c r="AR389" s="28">
        <f t="shared" ca="1" si="242"/>
        <v>0.38926224030795253</v>
      </c>
      <c r="AS389" s="28">
        <f t="shared" ca="1" si="242"/>
        <v>0.50247219044117131</v>
      </c>
      <c r="AT389" s="28">
        <f>IF(Riskregister!$E$13="",0,COUNTIF(BN$4:BN$53,"&lt;"&amp;AR389)*IF(AS389&lt;0.5,Riskregister!$K$13+(Riskregister!$L$13-Riskregister!$K$13)*SQRT(AS389/2),Riskregister!$L$13-(Riskregister!$L$13-Riskregister!$K$13)*SQRT((1-AS389)/2)))</f>
        <v>0</v>
      </c>
      <c r="AU389" s="28">
        <f t="shared" ca="1" si="243"/>
        <v>0.78162708876381548</v>
      </c>
      <c r="AV389" s="28">
        <f t="shared" ca="1" si="243"/>
        <v>0.58316424570746372</v>
      </c>
      <c r="AW389" s="28">
        <f>IF(Riskregister!$E$14="",0,COUNTIF(BO$4:BO$53,"&lt;"&amp;AU389)*IF(AV389&lt;0.5,Riskregister!$K$14+(Riskregister!$L$14-Riskregister!$K$14)*SQRT(AV389/2),Riskregister!$L$14-(Riskregister!$L$14-Riskregister!$K$14)*SQRT((1-AV389)/2)))</f>
        <v>0</v>
      </c>
      <c r="AX389" s="28">
        <f t="shared" ca="1" si="244"/>
        <v>0.65833736028655854</v>
      </c>
      <c r="AY389" s="28">
        <f t="shared" ca="1" si="244"/>
        <v>0.42444656006111081</v>
      </c>
      <c r="AZ389" s="28">
        <f>IF(Riskregister!$E$15="",0,COUNTIF(BP$4:BP$53,"&lt;"&amp;AX389)*IF(AY389&lt;0.5,Riskregister!$K$15+(Riskregister!$L$15-Riskregister!$K$15)*SQRT(AY389/2),Riskregister!$L$15-(Riskregister!$L$15-Riskregister!$K$15)*SQRT((1-AY389)/2)))</f>
        <v>0</v>
      </c>
      <c r="BA389" s="28">
        <f t="shared" ca="1" si="245"/>
        <v>0.51104049443230404</v>
      </c>
      <c r="BB389" s="28">
        <f t="shared" ca="1" si="245"/>
        <v>0.1507368054081174</v>
      </c>
      <c r="BC389" s="28">
        <f>IF(Riskregister!$E$16="",0,COUNTIF(BQ$4:BQ$53,"&lt;"&amp;BA389)*IF(BB389&lt;0.5,Riskregister!$K$16+(Riskregister!$L$16-Riskregister!$K$16)*SQRT(BB389/2),Riskregister!$L$16-(Riskregister!$L$16-Riskregister!$K$16)*SQRT((1-BB389)/2)))</f>
        <v>0</v>
      </c>
      <c r="BD389" s="28">
        <f t="shared" ca="1" si="246"/>
        <v>0</v>
      </c>
    </row>
    <row r="390" spans="20:56" x14ac:dyDescent="0.35">
      <c r="T390" s="28">
        <f t="shared" ca="1" si="234"/>
        <v>0.58421448271367737</v>
      </c>
      <c r="U390" s="28">
        <f t="shared" ca="1" si="234"/>
        <v>5.4941604706341685E-2</v>
      </c>
      <c r="V390" s="28">
        <f ca="1">IF(Riskregister!$E$5="",0,COUNTIF(BF$4:BF$53,"&lt;"&amp;T390)*IF(U390&lt;0.5,Riskregister!$K$5+(Riskregister!$L$5-Riskregister!$K$5)*SQRT(U390/2),Riskregister!$L$5-(Riskregister!$L$5-Riskregister!$K$5)*SQRT((1-U390)/2)))</f>
        <v>0</v>
      </c>
      <c r="W390" s="28">
        <f t="shared" ca="1" si="235"/>
        <v>2.7880153892479775E-2</v>
      </c>
      <c r="X390" s="28">
        <f t="shared" ca="1" si="235"/>
        <v>2.8247187853158828E-2</v>
      </c>
      <c r="Y390" s="28">
        <f ca="1">IF(Riskregister!$E$6="",0,COUNTIF(BG$4:BG$53,"&lt;"&amp;W390)*IF(X390&lt;0.5,Riskregister!$K$6+(Riskregister!$L$6-Riskregister!$K$6)*SQRT(X390/2),Riskregister!$L$6-(Riskregister!$L$6-Riskregister!$K$6)*SQRT((1-X390)/2)))</f>
        <v>0</v>
      </c>
      <c r="Z390" s="28">
        <f t="shared" ca="1" si="236"/>
        <v>0.32738567162576038</v>
      </c>
      <c r="AA390" s="28">
        <f t="shared" ca="1" si="236"/>
        <v>0.30403028395743992</v>
      </c>
      <c r="AB390" s="28">
        <f ca="1">IF(Riskregister!$E$7="",0,COUNTIF(BH$4:BH$53,"&lt;"&amp;Z390)*IF(AA390&lt;0.5,Riskregister!$K$7+(Riskregister!$L$7-Riskregister!$K$7)*SQRT(AA390/2),Riskregister!$L$7-(Riskregister!$L$7-Riskregister!$K$7)*SQRT((1-AA390)/2)))</f>
        <v>0</v>
      </c>
      <c r="AC390" s="28">
        <f t="shared" ca="1" si="237"/>
        <v>0.52038905104214306</v>
      </c>
      <c r="AD390" s="28">
        <f t="shared" ca="1" si="237"/>
        <v>0.46461884419264077</v>
      </c>
      <c r="AE390" s="28">
        <f ca="1">IF(Riskregister!$E$8="",0,COUNTIF(BI$4:BI$53,"&lt;"&amp;AC390)*IF(AD390&lt;0.5,Riskregister!$K$8+(Riskregister!$L$8-Riskregister!$K$8)*SQRT(AD390/2),Riskregister!$L$8-(Riskregister!$L$8-Riskregister!$K$8)*SQRT((1-AD390)/2)))</f>
        <v>0</v>
      </c>
      <c r="AF390" s="28">
        <f t="shared" ca="1" si="238"/>
        <v>0.12956355664050245</v>
      </c>
      <c r="AG390" s="28">
        <f t="shared" ca="1" si="238"/>
        <v>3.4656444081144544E-2</v>
      </c>
      <c r="AH390" s="28">
        <f>IF(Riskregister!$E$9="",0,COUNTIF(BJ$4:BJ$53,"&lt;"&amp;AF390)*IF(AG390&lt;0.5,Riskregister!$K$9+(Riskregister!$L$9-Riskregister!$K$9)*SQRT(AG390/2),Riskregister!$L$9-(Riskregister!$L$9-Riskregister!$K$9)*SQRT((1-AG390)/2)))</f>
        <v>0</v>
      </c>
      <c r="AI390" s="28">
        <f t="shared" ca="1" si="239"/>
        <v>0.32734574082841239</v>
      </c>
      <c r="AJ390" s="28">
        <f t="shared" ca="1" si="239"/>
        <v>0.54163553728928049</v>
      </c>
      <c r="AK390" s="28">
        <f>IF(Riskregister!$E$10="",0,COUNTIF(BK$4:BK$53,"&lt;"&amp;AI390)*IF(AJ390&lt;0.5,Riskregister!$K$10+(Riskregister!$L$10-Riskregister!$K$10)*SQRT(AJ390/2),Riskregister!$L$10-(Riskregister!$L$10-Riskregister!$K$10)*SQRT((1-AJ390)/2)))</f>
        <v>0</v>
      </c>
      <c r="AL390" s="28">
        <f t="shared" ca="1" si="240"/>
        <v>0.17929942746017558</v>
      </c>
      <c r="AM390" s="28">
        <f t="shared" ca="1" si="240"/>
        <v>0.54766293666929311</v>
      </c>
      <c r="AN390" s="28">
        <f>IF(Riskregister!$E$11="",0,COUNTIF(BL$4:BL$53,"&lt;"&amp;AL390)*IF(AM390&lt;0.5,Riskregister!$K$11+(Riskregister!$L$11-Riskregister!$K$11)*SQRT(AM390/2),Riskregister!$L$11-(Riskregister!$L$11-Riskregister!$K$11)*SQRT((1-AM390)/2)))</f>
        <v>0</v>
      </c>
      <c r="AO390" s="28">
        <f t="shared" ca="1" si="241"/>
        <v>0.92792264805757163</v>
      </c>
      <c r="AP390" s="28">
        <f t="shared" ca="1" si="241"/>
        <v>0.53035146195816019</v>
      </c>
      <c r="AQ390" s="28">
        <f>IF(Riskregister!$E$12="",0,COUNTIF(BM$4:BM$53,"&lt;"&amp;AO390)*IF(AP390&lt;0.5,Riskregister!$K$12+(Riskregister!$L$12-Riskregister!$K$12)*SQRT(AP390/2),Riskregister!$L$12-(Riskregister!$L$12-Riskregister!$K$12)*SQRT((1-AP390)/2)))</f>
        <v>0</v>
      </c>
      <c r="AR390" s="28">
        <f t="shared" ca="1" si="242"/>
        <v>0.25322275900870139</v>
      </c>
      <c r="AS390" s="28">
        <f t="shared" ca="1" si="242"/>
        <v>9.1041412474981653E-2</v>
      </c>
      <c r="AT390" s="28">
        <f>IF(Riskregister!$E$13="",0,COUNTIF(BN$4:BN$53,"&lt;"&amp;AR390)*IF(AS390&lt;0.5,Riskregister!$K$13+(Riskregister!$L$13-Riskregister!$K$13)*SQRT(AS390/2),Riskregister!$L$13-(Riskregister!$L$13-Riskregister!$K$13)*SQRT((1-AS390)/2)))</f>
        <v>0</v>
      </c>
      <c r="AU390" s="28">
        <f t="shared" ca="1" si="243"/>
        <v>6.9618442256595858E-2</v>
      </c>
      <c r="AV390" s="28">
        <f t="shared" ca="1" si="243"/>
        <v>0.95471769319026434</v>
      </c>
      <c r="AW390" s="28">
        <f>IF(Riskregister!$E$14="",0,COUNTIF(BO$4:BO$53,"&lt;"&amp;AU390)*IF(AV390&lt;0.5,Riskregister!$K$14+(Riskregister!$L$14-Riskregister!$K$14)*SQRT(AV390/2),Riskregister!$L$14-(Riskregister!$L$14-Riskregister!$K$14)*SQRT((1-AV390)/2)))</f>
        <v>0</v>
      </c>
      <c r="AX390" s="28">
        <f t="shared" ca="1" si="244"/>
        <v>0.13891410311878749</v>
      </c>
      <c r="AY390" s="28">
        <f t="shared" ca="1" si="244"/>
        <v>0.16279346485410029</v>
      </c>
      <c r="AZ390" s="28">
        <f>IF(Riskregister!$E$15="",0,COUNTIF(BP$4:BP$53,"&lt;"&amp;AX390)*IF(AY390&lt;0.5,Riskregister!$K$15+(Riskregister!$L$15-Riskregister!$K$15)*SQRT(AY390/2),Riskregister!$L$15-(Riskregister!$L$15-Riskregister!$K$15)*SQRT((1-AY390)/2)))</f>
        <v>0</v>
      </c>
      <c r="BA390" s="28">
        <f t="shared" ca="1" si="245"/>
        <v>0.38873889823612351</v>
      </c>
      <c r="BB390" s="28">
        <f t="shared" ca="1" si="245"/>
        <v>0.8841649791434143</v>
      </c>
      <c r="BC390" s="28">
        <f>IF(Riskregister!$E$16="",0,COUNTIF(BQ$4:BQ$53,"&lt;"&amp;BA390)*IF(BB390&lt;0.5,Riskregister!$K$16+(Riskregister!$L$16-Riskregister!$K$16)*SQRT(BB390/2),Riskregister!$L$16-(Riskregister!$L$16-Riskregister!$K$16)*SQRT((1-BB390)/2)))</f>
        <v>0</v>
      </c>
      <c r="BD390" s="28">
        <f t="shared" ca="1" si="246"/>
        <v>0</v>
      </c>
    </row>
    <row r="391" spans="20:56" x14ac:dyDescent="0.35">
      <c r="T391" s="28">
        <f t="shared" ca="1" si="234"/>
        <v>0.96628126877789489</v>
      </c>
      <c r="U391" s="28">
        <f t="shared" ca="1" si="234"/>
        <v>0.70475107589094499</v>
      </c>
      <c r="V391" s="28">
        <f ca="1">IF(Riskregister!$E$5="",0,COUNTIF(BF$4:BF$53,"&lt;"&amp;T391)*IF(U391&lt;0.5,Riskregister!$K$5+(Riskregister!$L$5-Riskregister!$K$5)*SQRT(U391/2),Riskregister!$L$5-(Riskregister!$L$5-Riskregister!$K$5)*SQRT((1-U391)/2)))</f>
        <v>854202.63988259353</v>
      </c>
      <c r="W391" s="28">
        <f t="shared" ca="1" si="235"/>
        <v>0.80639285185719278</v>
      </c>
      <c r="X391" s="28">
        <f t="shared" ca="1" si="235"/>
        <v>0.43580471933726872</v>
      </c>
      <c r="Y391" s="28">
        <f ca="1">IF(Riskregister!$E$6="",0,COUNTIF(BG$4:BG$53,"&lt;"&amp;W391)*IF(X391&lt;0.5,Riskregister!$K$6+(Riskregister!$L$6-Riskregister!$K$6)*SQRT(X391/2),Riskregister!$L$6-(Riskregister!$L$6-Riskregister!$K$6)*SQRT((1-X391)/2)))</f>
        <v>1040240.2307235565</v>
      </c>
      <c r="Z391" s="28">
        <f t="shared" ca="1" si="236"/>
        <v>0.98201876888588102</v>
      </c>
      <c r="AA391" s="28">
        <f t="shared" ca="1" si="236"/>
        <v>0.7461320948440231</v>
      </c>
      <c r="AB391" s="28">
        <f ca="1">IF(Riskregister!$E$7="",0,COUNTIF(BH$4:BH$53,"&lt;"&amp;Z391)*IF(AA391&lt;0.5,Riskregister!$K$7+(Riskregister!$L$7-Riskregister!$K$7)*SQRT(AA391/2),Riskregister!$L$7-(Riskregister!$L$7-Riskregister!$K$7)*SQRT((1-AA391)/2)))</f>
        <v>550605.45963631372</v>
      </c>
      <c r="AC391" s="28">
        <f t="shared" ca="1" si="237"/>
        <v>0.89233819708005813</v>
      </c>
      <c r="AD391" s="28">
        <f t="shared" ca="1" si="237"/>
        <v>9.7577491711615449E-2</v>
      </c>
      <c r="AE391" s="28">
        <f ca="1">IF(Riskregister!$E$8="",0,COUNTIF(BI$4:BI$53,"&lt;"&amp;AC391)*IF(AD391&lt;0.5,Riskregister!$K$8+(Riskregister!$L$8-Riskregister!$K$8)*SQRT(AD391/2),Riskregister!$L$8-(Riskregister!$L$8-Riskregister!$K$8)*SQRT((1-AD391)/2)))</f>
        <v>0</v>
      </c>
      <c r="AF391" s="28">
        <f t="shared" ca="1" si="238"/>
        <v>0.31083480493526183</v>
      </c>
      <c r="AG391" s="28">
        <f t="shared" ca="1" si="238"/>
        <v>0.41047156731155932</v>
      </c>
      <c r="AH391" s="28">
        <f>IF(Riskregister!$E$9="",0,COUNTIF(BJ$4:BJ$53,"&lt;"&amp;AF391)*IF(AG391&lt;0.5,Riskregister!$K$9+(Riskregister!$L$9-Riskregister!$K$9)*SQRT(AG391/2),Riskregister!$L$9-(Riskregister!$L$9-Riskregister!$K$9)*SQRT((1-AG391)/2)))</f>
        <v>0</v>
      </c>
      <c r="AI391" s="28">
        <f t="shared" ca="1" si="239"/>
        <v>0.39699103835662997</v>
      </c>
      <c r="AJ391" s="28">
        <f t="shared" ca="1" si="239"/>
        <v>0.3750641929169154</v>
      </c>
      <c r="AK391" s="28">
        <f>IF(Riskregister!$E$10="",0,COUNTIF(BK$4:BK$53,"&lt;"&amp;AI391)*IF(AJ391&lt;0.5,Riskregister!$K$10+(Riskregister!$L$10-Riskregister!$K$10)*SQRT(AJ391/2),Riskregister!$L$10-(Riskregister!$L$10-Riskregister!$K$10)*SQRT((1-AJ391)/2)))</f>
        <v>0</v>
      </c>
      <c r="AL391" s="28">
        <f t="shared" ca="1" si="240"/>
        <v>0.3965013575000278</v>
      </c>
      <c r="AM391" s="28">
        <f t="shared" ca="1" si="240"/>
        <v>0.51959151453661423</v>
      </c>
      <c r="AN391" s="28">
        <f>IF(Riskregister!$E$11="",0,COUNTIF(BL$4:BL$53,"&lt;"&amp;AL391)*IF(AM391&lt;0.5,Riskregister!$K$11+(Riskregister!$L$11-Riskregister!$K$11)*SQRT(AM391/2),Riskregister!$L$11-(Riskregister!$L$11-Riskregister!$K$11)*SQRT((1-AM391)/2)))</f>
        <v>0</v>
      </c>
      <c r="AO391" s="28">
        <f t="shared" ca="1" si="241"/>
        <v>0.20570741168873152</v>
      </c>
      <c r="AP391" s="28">
        <f t="shared" ca="1" si="241"/>
        <v>0.76050887017997615</v>
      </c>
      <c r="AQ391" s="28">
        <f>IF(Riskregister!$E$12="",0,COUNTIF(BM$4:BM$53,"&lt;"&amp;AO391)*IF(AP391&lt;0.5,Riskregister!$K$12+(Riskregister!$L$12-Riskregister!$K$12)*SQRT(AP391/2),Riskregister!$L$12-(Riskregister!$L$12-Riskregister!$K$12)*SQRT((1-AP391)/2)))</f>
        <v>0</v>
      </c>
      <c r="AR391" s="28">
        <f t="shared" ca="1" si="242"/>
        <v>0.74429393257910947</v>
      </c>
      <c r="AS391" s="28">
        <f t="shared" ca="1" si="242"/>
        <v>0.86391196195821951</v>
      </c>
      <c r="AT391" s="28">
        <f>IF(Riskregister!$E$13="",0,COUNTIF(BN$4:BN$53,"&lt;"&amp;AR391)*IF(AS391&lt;0.5,Riskregister!$K$13+(Riskregister!$L$13-Riskregister!$K$13)*SQRT(AS391/2),Riskregister!$L$13-(Riskregister!$L$13-Riskregister!$K$13)*SQRT((1-AS391)/2)))</f>
        <v>0</v>
      </c>
      <c r="AU391" s="28">
        <f t="shared" ca="1" si="243"/>
        <v>0.19150008199602564</v>
      </c>
      <c r="AV391" s="28">
        <f t="shared" ca="1" si="243"/>
        <v>0.53986226393760151</v>
      </c>
      <c r="AW391" s="28">
        <f>IF(Riskregister!$E$14="",0,COUNTIF(BO$4:BO$53,"&lt;"&amp;AU391)*IF(AV391&lt;0.5,Riskregister!$K$14+(Riskregister!$L$14-Riskregister!$K$14)*SQRT(AV391/2),Riskregister!$L$14-(Riskregister!$L$14-Riskregister!$K$14)*SQRT((1-AV391)/2)))</f>
        <v>0</v>
      </c>
      <c r="AX391" s="28">
        <f t="shared" ca="1" si="244"/>
        <v>0.73614216306368119</v>
      </c>
      <c r="AY391" s="28">
        <f t="shared" ca="1" si="244"/>
        <v>0.43888011310352626</v>
      </c>
      <c r="AZ391" s="28">
        <f>IF(Riskregister!$E$15="",0,COUNTIF(BP$4:BP$53,"&lt;"&amp;AX391)*IF(AY391&lt;0.5,Riskregister!$K$15+(Riskregister!$L$15-Riskregister!$K$15)*SQRT(AY391/2),Riskregister!$L$15-(Riskregister!$L$15-Riskregister!$K$15)*SQRT((1-AY391)/2)))</f>
        <v>0</v>
      </c>
      <c r="BA391" s="28">
        <f t="shared" ca="1" si="245"/>
        <v>4.4797060680663692E-2</v>
      </c>
      <c r="BB391" s="28">
        <f t="shared" ca="1" si="245"/>
        <v>0.66512867328567804</v>
      </c>
      <c r="BC391" s="28">
        <f>IF(Riskregister!$E$16="",0,COUNTIF(BQ$4:BQ$53,"&lt;"&amp;BA391)*IF(BB391&lt;0.5,Riskregister!$K$16+(Riskregister!$L$16-Riskregister!$K$16)*SQRT(BB391/2),Riskregister!$L$16-(Riskregister!$L$16-Riskregister!$K$16)*SQRT((1-BB391)/2)))</f>
        <v>0</v>
      </c>
      <c r="BD391" s="28">
        <f t="shared" ca="1" si="246"/>
        <v>2445048.3302424639</v>
      </c>
    </row>
    <row r="392" spans="20:56" x14ac:dyDescent="0.35">
      <c r="T392" s="28">
        <f t="shared" ca="1" si="234"/>
        <v>0.37120078429006964</v>
      </c>
      <c r="U392" s="28">
        <f t="shared" ca="1" si="234"/>
        <v>0.45299637157848405</v>
      </c>
      <c r="V392" s="28">
        <f ca="1">IF(Riskregister!$E$5="",0,COUNTIF(BF$4:BF$53,"&lt;"&amp;T392)*IF(U392&lt;0.5,Riskregister!$K$5+(Riskregister!$L$5-Riskregister!$K$5)*SQRT(U392/2),Riskregister!$L$5-(Riskregister!$L$5-Riskregister!$K$5)*SQRT((1-U392)/2)))</f>
        <v>0</v>
      </c>
      <c r="W392" s="28">
        <f t="shared" ca="1" si="235"/>
        <v>0.82908183321884388</v>
      </c>
      <c r="X392" s="28">
        <f t="shared" ca="1" si="235"/>
        <v>0.66981416516207914</v>
      </c>
      <c r="Y392" s="28">
        <f ca="1">IF(Riskregister!$E$6="",0,COUNTIF(BG$4:BG$53,"&lt;"&amp;W392)*IF(X392&lt;0.5,Riskregister!$K$6+(Riskregister!$L$6-Riskregister!$K$6)*SQRT(X392/2),Riskregister!$L$6-(Riskregister!$L$6-Riskregister!$K$6)*SQRT((1-X392)/2)))</f>
        <v>1268630.7003726286</v>
      </c>
      <c r="Z392" s="28">
        <f t="shared" ca="1" si="236"/>
        <v>0.64081063896707602</v>
      </c>
      <c r="AA392" s="28">
        <f t="shared" ca="1" si="236"/>
        <v>7.9774747957724879E-3</v>
      </c>
      <c r="AB392" s="28">
        <f ca="1">IF(Riskregister!$E$7="",0,COUNTIF(BH$4:BH$53,"&lt;"&amp;Z392)*IF(AA392&lt;0.5,Riskregister!$K$7+(Riskregister!$L$7-Riskregister!$K$7)*SQRT(AA392/2),Riskregister!$L$7-(Riskregister!$L$7-Riskregister!$K$7)*SQRT((1-AA392)/2)))</f>
        <v>0</v>
      </c>
      <c r="AC392" s="28">
        <f t="shared" ca="1" si="237"/>
        <v>0.6400017325806896</v>
      </c>
      <c r="AD392" s="28">
        <f t="shared" ca="1" si="237"/>
        <v>0.30088877356396748</v>
      </c>
      <c r="AE392" s="28">
        <f ca="1">IF(Riskregister!$E$8="",0,COUNTIF(BI$4:BI$53,"&lt;"&amp;AC392)*IF(AD392&lt;0.5,Riskregister!$K$8+(Riskregister!$L$8-Riskregister!$K$8)*SQRT(AD392/2),Riskregister!$L$8-(Riskregister!$L$8-Riskregister!$K$8)*SQRT((1-AD392)/2)))</f>
        <v>0</v>
      </c>
      <c r="AF392" s="28">
        <f t="shared" ca="1" si="238"/>
        <v>5.2634371078125852E-2</v>
      </c>
      <c r="AG392" s="28">
        <f t="shared" ca="1" si="238"/>
        <v>0.37736934926191301</v>
      </c>
      <c r="AH392" s="28">
        <f>IF(Riskregister!$E$9="",0,COUNTIF(BJ$4:BJ$53,"&lt;"&amp;AF392)*IF(AG392&lt;0.5,Riskregister!$K$9+(Riskregister!$L$9-Riskregister!$K$9)*SQRT(AG392/2),Riskregister!$L$9-(Riskregister!$L$9-Riskregister!$K$9)*SQRT((1-AG392)/2)))</f>
        <v>0</v>
      </c>
      <c r="AI392" s="28">
        <f t="shared" ca="1" si="239"/>
        <v>2.7247863839769959E-3</v>
      </c>
      <c r="AJ392" s="28">
        <f t="shared" ca="1" si="239"/>
        <v>0.1696917207873031</v>
      </c>
      <c r="AK392" s="28">
        <f>IF(Riskregister!$E$10="",0,COUNTIF(BK$4:BK$53,"&lt;"&amp;AI392)*IF(AJ392&lt;0.5,Riskregister!$K$10+(Riskregister!$L$10-Riskregister!$K$10)*SQRT(AJ392/2),Riskregister!$L$10-(Riskregister!$L$10-Riskregister!$K$10)*SQRT((1-AJ392)/2)))</f>
        <v>0</v>
      </c>
      <c r="AL392" s="28">
        <f t="shared" ca="1" si="240"/>
        <v>0.59840782606302256</v>
      </c>
      <c r="AM392" s="28">
        <f t="shared" ca="1" si="240"/>
        <v>0.85953170249855004</v>
      </c>
      <c r="AN392" s="28">
        <f>IF(Riskregister!$E$11="",0,COUNTIF(BL$4:BL$53,"&lt;"&amp;AL392)*IF(AM392&lt;0.5,Riskregister!$K$11+(Riskregister!$L$11-Riskregister!$K$11)*SQRT(AM392/2),Riskregister!$L$11-(Riskregister!$L$11-Riskregister!$K$11)*SQRT((1-AM392)/2)))</f>
        <v>0</v>
      </c>
      <c r="AO392" s="28">
        <f t="shared" ca="1" si="241"/>
        <v>0.91655950035949385</v>
      </c>
      <c r="AP392" s="28">
        <f t="shared" ca="1" si="241"/>
        <v>0.55356586963964782</v>
      </c>
      <c r="AQ392" s="28">
        <f>IF(Riskregister!$E$12="",0,COUNTIF(BM$4:BM$53,"&lt;"&amp;AO392)*IF(AP392&lt;0.5,Riskregister!$K$12+(Riskregister!$L$12-Riskregister!$K$12)*SQRT(AP392/2),Riskregister!$L$12-(Riskregister!$L$12-Riskregister!$K$12)*SQRT((1-AP392)/2)))</f>
        <v>0</v>
      </c>
      <c r="AR392" s="28">
        <f t="shared" ca="1" si="242"/>
        <v>0.85885830437443222</v>
      </c>
      <c r="AS392" s="28">
        <f t="shared" ca="1" si="242"/>
        <v>0.42280886364701631</v>
      </c>
      <c r="AT392" s="28">
        <f>IF(Riskregister!$E$13="",0,COUNTIF(BN$4:BN$53,"&lt;"&amp;AR392)*IF(AS392&lt;0.5,Riskregister!$K$13+(Riskregister!$L$13-Riskregister!$K$13)*SQRT(AS392/2),Riskregister!$L$13-(Riskregister!$L$13-Riskregister!$K$13)*SQRT((1-AS392)/2)))</f>
        <v>0</v>
      </c>
      <c r="AU392" s="28">
        <f t="shared" ca="1" si="243"/>
        <v>0.49502790908405991</v>
      </c>
      <c r="AV392" s="28">
        <f t="shared" ca="1" si="243"/>
        <v>8.6293735691463813E-2</v>
      </c>
      <c r="AW392" s="28">
        <f>IF(Riskregister!$E$14="",0,COUNTIF(BO$4:BO$53,"&lt;"&amp;AU392)*IF(AV392&lt;0.5,Riskregister!$K$14+(Riskregister!$L$14-Riskregister!$K$14)*SQRT(AV392/2),Riskregister!$L$14-(Riskregister!$L$14-Riskregister!$K$14)*SQRT((1-AV392)/2)))</f>
        <v>0</v>
      </c>
      <c r="AX392" s="28">
        <f t="shared" ca="1" si="244"/>
        <v>0.59828171133817032</v>
      </c>
      <c r="AY392" s="28">
        <f t="shared" ca="1" si="244"/>
        <v>0.76775208251125981</v>
      </c>
      <c r="AZ392" s="28">
        <f>IF(Riskregister!$E$15="",0,COUNTIF(BP$4:BP$53,"&lt;"&amp;AX392)*IF(AY392&lt;0.5,Riskregister!$K$15+(Riskregister!$L$15-Riskregister!$K$15)*SQRT(AY392/2),Riskregister!$L$15-(Riskregister!$L$15-Riskregister!$K$15)*SQRT((1-AY392)/2)))</f>
        <v>0</v>
      </c>
      <c r="BA392" s="28">
        <f t="shared" ca="1" si="245"/>
        <v>0.65488492266043852</v>
      </c>
      <c r="BB392" s="28">
        <f t="shared" ca="1" si="245"/>
        <v>0.98799065661861374</v>
      </c>
      <c r="BC392" s="28">
        <f>IF(Riskregister!$E$16="",0,COUNTIF(BQ$4:BQ$53,"&lt;"&amp;BA392)*IF(BB392&lt;0.5,Riskregister!$K$16+(Riskregister!$L$16-Riskregister!$K$16)*SQRT(BB392/2),Riskregister!$L$16-(Riskregister!$L$16-Riskregister!$K$16)*SQRT((1-BB392)/2)))</f>
        <v>0</v>
      </c>
      <c r="BD392" s="28">
        <f t="shared" ca="1" si="246"/>
        <v>1268630.7003726286</v>
      </c>
    </row>
    <row r="393" spans="20:56" x14ac:dyDescent="0.35">
      <c r="T393" s="28">
        <f t="shared" ca="1" si="234"/>
        <v>3.3649691392180214E-3</v>
      </c>
      <c r="U393" s="28">
        <f t="shared" ca="1" si="234"/>
        <v>0.99207673330562973</v>
      </c>
      <c r="V393" s="28">
        <f ca="1">IF(Riskregister!$E$5="",0,COUNTIF(BF$4:BF$53,"&lt;"&amp;T393)*IF(U393&lt;0.5,Riskregister!$K$5+(Riskregister!$L$5-Riskregister!$K$5)*SQRT(U393/2),Riskregister!$L$5-(Riskregister!$L$5-Riskregister!$K$5)*SQRT((1-U393)/2)))</f>
        <v>0</v>
      </c>
      <c r="W393" s="28">
        <f t="shared" ca="1" si="235"/>
        <v>0.43836361396450585</v>
      </c>
      <c r="X393" s="28">
        <f t="shared" ca="1" si="235"/>
        <v>0.30613236929127818</v>
      </c>
      <c r="Y393" s="28">
        <f ca="1">IF(Riskregister!$E$6="",0,COUNTIF(BG$4:BG$53,"&lt;"&amp;W393)*IF(X393&lt;0.5,Riskregister!$K$6+(Riskregister!$L$6-Riskregister!$K$6)*SQRT(X393/2),Riskregister!$L$6-(Riskregister!$L$6-Riskregister!$K$6)*SQRT((1-X393)/2)))</f>
        <v>0</v>
      </c>
      <c r="Z393" s="28">
        <f t="shared" ca="1" si="236"/>
        <v>0.36411339559122746</v>
      </c>
      <c r="AA393" s="28">
        <f t="shared" ca="1" si="236"/>
        <v>0.57657767118400471</v>
      </c>
      <c r="AB393" s="28">
        <f ca="1">IF(Riskregister!$E$7="",0,COUNTIF(BH$4:BH$53,"&lt;"&amp;Z393)*IF(AA393&lt;0.5,Riskregister!$K$7+(Riskregister!$L$7-Riskregister!$K$7)*SQRT(AA393/2),Riskregister!$L$7-(Riskregister!$L$7-Riskregister!$K$7)*SQRT((1-AA393)/2)))</f>
        <v>0</v>
      </c>
      <c r="AC393" s="28">
        <f t="shared" ca="1" si="237"/>
        <v>0.77217554340334005</v>
      </c>
      <c r="AD393" s="28">
        <f t="shared" ca="1" si="237"/>
        <v>0.63790455545461178</v>
      </c>
      <c r="AE393" s="28">
        <f ca="1">IF(Riskregister!$E$8="",0,COUNTIF(BI$4:BI$53,"&lt;"&amp;AC393)*IF(AD393&lt;0.5,Riskregister!$K$8+(Riskregister!$L$8-Riskregister!$K$8)*SQRT(AD393/2),Riskregister!$L$8-(Riskregister!$L$8-Riskregister!$K$8)*SQRT((1-AD393)/2)))</f>
        <v>0</v>
      </c>
      <c r="AF393" s="28">
        <f t="shared" ca="1" si="238"/>
        <v>0.33297100296915694</v>
      </c>
      <c r="AG393" s="28">
        <f t="shared" ca="1" si="238"/>
        <v>0.50396928612686753</v>
      </c>
      <c r="AH393" s="28">
        <f>IF(Riskregister!$E$9="",0,COUNTIF(BJ$4:BJ$53,"&lt;"&amp;AF393)*IF(AG393&lt;0.5,Riskregister!$K$9+(Riskregister!$L$9-Riskregister!$K$9)*SQRT(AG393/2),Riskregister!$L$9-(Riskregister!$L$9-Riskregister!$K$9)*SQRT((1-AG393)/2)))</f>
        <v>0</v>
      </c>
      <c r="AI393" s="28">
        <f t="shared" ca="1" si="239"/>
        <v>0.33055200647830441</v>
      </c>
      <c r="AJ393" s="28">
        <f t="shared" ca="1" si="239"/>
        <v>0.48505936897579061</v>
      </c>
      <c r="AK393" s="28">
        <f>IF(Riskregister!$E$10="",0,COUNTIF(BK$4:BK$53,"&lt;"&amp;AI393)*IF(AJ393&lt;0.5,Riskregister!$K$10+(Riskregister!$L$10-Riskregister!$K$10)*SQRT(AJ393/2),Riskregister!$L$10-(Riskregister!$L$10-Riskregister!$K$10)*SQRT((1-AJ393)/2)))</f>
        <v>0</v>
      </c>
      <c r="AL393" s="28">
        <f t="shared" ca="1" si="240"/>
        <v>0.94775087377344247</v>
      </c>
      <c r="AM393" s="28">
        <f t="shared" ca="1" si="240"/>
        <v>0.4326482796423391</v>
      </c>
      <c r="AN393" s="28">
        <f>IF(Riskregister!$E$11="",0,COUNTIF(BL$4:BL$53,"&lt;"&amp;AL393)*IF(AM393&lt;0.5,Riskregister!$K$11+(Riskregister!$L$11-Riskregister!$K$11)*SQRT(AM393/2),Riskregister!$L$11-(Riskregister!$L$11-Riskregister!$K$11)*SQRT((1-AM393)/2)))</f>
        <v>0</v>
      </c>
      <c r="AO393" s="28">
        <f t="shared" ca="1" si="241"/>
        <v>0.87985468414896495</v>
      </c>
      <c r="AP393" s="28">
        <f t="shared" ca="1" si="241"/>
        <v>6.8406636700821255E-2</v>
      </c>
      <c r="AQ393" s="28">
        <f>IF(Riskregister!$E$12="",0,COUNTIF(BM$4:BM$53,"&lt;"&amp;AO393)*IF(AP393&lt;0.5,Riskregister!$K$12+(Riskregister!$L$12-Riskregister!$K$12)*SQRT(AP393/2),Riskregister!$L$12-(Riskregister!$L$12-Riskregister!$K$12)*SQRT((1-AP393)/2)))</f>
        <v>0</v>
      </c>
      <c r="AR393" s="28">
        <f t="shared" ca="1" si="242"/>
        <v>0.97367092205950301</v>
      </c>
      <c r="AS393" s="28">
        <f t="shared" ca="1" si="242"/>
        <v>0.54698326876919123</v>
      </c>
      <c r="AT393" s="28">
        <f>IF(Riskregister!$E$13="",0,COUNTIF(BN$4:BN$53,"&lt;"&amp;AR393)*IF(AS393&lt;0.5,Riskregister!$K$13+(Riskregister!$L$13-Riskregister!$K$13)*SQRT(AS393/2),Riskregister!$L$13-(Riskregister!$L$13-Riskregister!$K$13)*SQRT((1-AS393)/2)))</f>
        <v>0</v>
      </c>
      <c r="AU393" s="28">
        <f t="shared" ca="1" si="243"/>
        <v>0.36901742842842744</v>
      </c>
      <c r="AV393" s="28">
        <f t="shared" ca="1" si="243"/>
        <v>2.9602150073642308E-2</v>
      </c>
      <c r="AW393" s="28">
        <f>IF(Riskregister!$E$14="",0,COUNTIF(BO$4:BO$53,"&lt;"&amp;AU393)*IF(AV393&lt;0.5,Riskregister!$K$14+(Riskregister!$L$14-Riskregister!$K$14)*SQRT(AV393/2),Riskregister!$L$14-(Riskregister!$L$14-Riskregister!$K$14)*SQRT((1-AV393)/2)))</f>
        <v>0</v>
      </c>
      <c r="AX393" s="28">
        <f t="shared" ca="1" si="244"/>
        <v>0.82963100563927461</v>
      </c>
      <c r="AY393" s="28">
        <f t="shared" ca="1" si="244"/>
        <v>0.51083748218385605</v>
      </c>
      <c r="AZ393" s="28">
        <f>IF(Riskregister!$E$15="",0,COUNTIF(BP$4:BP$53,"&lt;"&amp;AX393)*IF(AY393&lt;0.5,Riskregister!$K$15+(Riskregister!$L$15-Riskregister!$K$15)*SQRT(AY393/2),Riskregister!$L$15-(Riskregister!$L$15-Riskregister!$K$15)*SQRT((1-AY393)/2)))</f>
        <v>0</v>
      </c>
      <c r="BA393" s="28">
        <f t="shared" ca="1" si="245"/>
        <v>0.86557001639261411</v>
      </c>
      <c r="BB393" s="28">
        <f t="shared" ca="1" si="245"/>
        <v>0.73340620425278724</v>
      </c>
      <c r="BC393" s="28">
        <f>IF(Riskregister!$E$16="",0,COUNTIF(BQ$4:BQ$53,"&lt;"&amp;BA393)*IF(BB393&lt;0.5,Riskregister!$K$16+(Riskregister!$L$16-Riskregister!$K$16)*SQRT(BB393/2),Riskregister!$L$16-(Riskregister!$L$16-Riskregister!$K$16)*SQRT((1-BB393)/2)))</f>
        <v>0</v>
      </c>
      <c r="BD393" s="28">
        <f t="shared" ca="1" si="246"/>
        <v>0</v>
      </c>
    </row>
    <row r="394" spans="20:56" x14ac:dyDescent="0.35">
      <c r="T394" s="28">
        <f t="shared" ca="1" si="234"/>
        <v>0.81804049984379656</v>
      </c>
      <c r="U394" s="28">
        <f t="shared" ca="1" si="234"/>
        <v>0.36777461228741992</v>
      </c>
      <c r="V394" s="28">
        <f ca="1">IF(Riskregister!$E$5="",0,COUNTIF(BF$4:BF$53,"&lt;"&amp;T394)*IF(U394&lt;0.5,Riskregister!$K$5+(Riskregister!$L$5-Riskregister!$K$5)*SQRT(U394/2),Riskregister!$L$5-(Riskregister!$L$5-Riskregister!$K$5)*SQRT((1-U394)/2)))</f>
        <v>342969.37449787534</v>
      </c>
      <c r="W394" s="28">
        <f t="shared" ca="1" si="235"/>
        <v>0.52644240510247009</v>
      </c>
      <c r="X394" s="28">
        <f t="shared" ca="1" si="235"/>
        <v>0.28636012995251214</v>
      </c>
      <c r="Y394" s="28">
        <f ca="1">IF(Riskregister!$E$6="",0,COUNTIF(BG$4:BG$53,"&lt;"&amp;W394)*IF(X394&lt;0.5,Riskregister!$K$6+(Riskregister!$L$6-Riskregister!$K$6)*SQRT(X394/2),Riskregister!$L$6-(Riskregister!$L$6-Riskregister!$K$6)*SQRT((1-X394)/2)))</f>
        <v>0</v>
      </c>
      <c r="Z394" s="28">
        <f t="shared" ca="1" si="236"/>
        <v>0.62977060458514855</v>
      </c>
      <c r="AA394" s="28">
        <f t="shared" ca="1" si="236"/>
        <v>0.2010008796833922</v>
      </c>
      <c r="AB394" s="28">
        <f ca="1">IF(Riskregister!$E$7="",0,COUNTIF(BH$4:BH$53,"&lt;"&amp;Z394)*IF(AA394&lt;0.5,Riskregister!$K$7+(Riskregister!$L$7-Riskregister!$K$7)*SQRT(AA394/2),Riskregister!$L$7-(Riskregister!$L$7-Riskregister!$K$7)*SQRT((1-AA394)/2)))</f>
        <v>0</v>
      </c>
      <c r="AC394" s="28">
        <f t="shared" ca="1" si="237"/>
        <v>0.31587373010779141</v>
      </c>
      <c r="AD394" s="28">
        <f t="shared" ca="1" si="237"/>
        <v>0.54660483147779926</v>
      </c>
      <c r="AE394" s="28">
        <f ca="1">IF(Riskregister!$E$8="",0,COUNTIF(BI$4:BI$53,"&lt;"&amp;AC394)*IF(AD394&lt;0.5,Riskregister!$K$8+(Riskregister!$L$8-Riskregister!$K$8)*SQRT(AD394/2),Riskregister!$L$8-(Riskregister!$L$8-Riskregister!$K$8)*SQRT((1-AD394)/2)))</f>
        <v>0</v>
      </c>
      <c r="AF394" s="28">
        <f t="shared" ca="1" si="238"/>
        <v>0.53946669630144428</v>
      </c>
      <c r="AG394" s="28">
        <f t="shared" ca="1" si="238"/>
        <v>0.42465457933082029</v>
      </c>
      <c r="AH394" s="28">
        <f>IF(Riskregister!$E$9="",0,COUNTIF(BJ$4:BJ$53,"&lt;"&amp;AF394)*IF(AG394&lt;0.5,Riskregister!$K$9+(Riskregister!$L$9-Riskregister!$K$9)*SQRT(AG394/2),Riskregister!$L$9-(Riskregister!$L$9-Riskregister!$K$9)*SQRT((1-AG394)/2)))</f>
        <v>0</v>
      </c>
      <c r="AI394" s="28">
        <f t="shared" ca="1" si="239"/>
        <v>0.53109434601437078</v>
      </c>
      <c r="AJ394" s="28">
        <f t="shared" ca="1" si="239"/>
        <v>0.52659343664279612</v>
      </c>
      <c r="AK394" s="28">
        <f>IF(Riskregister!$E$10="",0,COUNTIF(BK$4:BK$53,"&lt;"&amp;AI394)*IF(AJ394&lt;0.5,Riskregister!$K$10+(Riskregister!$L$10-Riskregister!$K$10)*SQRT(AJ394/2),Riskregister!$L$10-(Riskregister!$L$10-Riskregister!$K$10)*SQRT((1-AJ394)/2)))</f>
        <v>0</v>
      </c>
      <c r="AL394" s="28">
        <f t="shared" ca="1" si="240"/>
        <v>0.94046086976301324</v>
      </c>
      <c r="AM394" s="28">
        <f t="shared" ca="1" si="240"/>
        <v>0.28766695816350452</v>
      </c>
      <c r="AN394" s="28">
        <f>IF(Riskregister!$E$11="",0,COUNTIF(BL$4:BL$53,"&lt;"&amp;AL394)*IF(AM394&lt;0.5,Riskregister!$K$11+(Riskregister!$L$11-Riskregister!$K$11)*SQRT(AM394/2),Riskregister!$L$11-(Riskregister!$L$11-Riskregister!$K$11)*SQRT((1-AM394)/2)))</f>
        <v>0</v>
      </c>
      <c r="AO394" s="28">
        <f t="shared" ca="1" si="241"/>
        <v>0.28632246347854906</v>
      </c>
      <c r="AP394" s="28">
        <f t="shared" ca="1" si="241"/>
        <v>0.35769403580699333</v>
      </c>
      <c r="AQ394" s="28">
        <f>IF(Riskregister!$E$12="",0,COUNTIF(BM$4:BM$53,"&lt;"&amp;AO394)*IF(AP394&lt;0.5,Riskregister!$K$12+(Riskregister!$L$12-Riskregister!$K$12)*SQRT(AP394/2),Riskregister!$L$12-(Riskregister!$L$12-Riskregister!$K$12)*SQRT((1-AP394)/2)))</f>
        <v>0</v>
      </c>
      <c r="AR394" s="28">
        <f t="shared" ca="1" si="242"/>
        <v>0.62441559881940023</v>
      </c>
      <c r="AS394" s="28">
        <f t="shared" ca="1" si="242"/>
        <v>0.9368676727049805</v>
      </c>
      <c r="AT394" s="28">
        <f>IF(Riskregister!$E$13="",0,COUNTIF(BN$4:BN$53,"&lt;"&amp;AR394)*IF(AS394&lt;0.5,Riskregister!$K$13+(Riskregister!$L$13-Riskregister!$K$13)*SQRT(AS394/2),Riskregister!$L$13-(Riskregister!$L$13-Riskregister!$K$13)*SQRT((1-AS394)/2)))</f>
        <v>0</v>
      </c>
      <c r="AU394" s="28">
        <f t="shared" ca="1" si="243"/>
        <v>0.20235199422148187</v>
      </c>
      <c r="AV394" s="28">
        <f t="shared" ca="1" si="243"/>
        <v>0.20479026421048863</v>
      </c>
      <c r="AW394" s="28">
        <f>IF(Riskregister!$E$14="",0,COUNTIF(BO$4:BO$53,"&lt;"&amp;AU394)*IF(AV394&lt;0.5,Riskregister!$K$14+(Riskregister!$L$14-Riskregister!$K$14)*SQRT(AV394/2),Riskregister!$L$14-(Riskregister!$L$14-Riskregister!$K$14)*SQRT((1-AV394)/2)))</f>
        <v>0</v>
      </c>
      <c r="AX394" s="28">
        <f t="shared" ca="1" si="244"/>
        <v>0.26359776187130679</v>
      </c>
      <c r="AY394" s="28">
        <f t="shared" ca="1" si="244"/>
        <v>0.94269161434412785</v>
      </c>
      <c r="AZ394" s="28">
        <f>IF(Riskregister!$E$15="",0,COUNTIF(BP$4:BP$53,"&lt;"&amp;AX394)*IF(AY394&lt;0.5,Riskregister!$K$15+(Riskregister!$L$15-Riskregister!$K$15)*SQRT(AY394/2),Riskregister!$L$15-(Riskregister!$L$15-Riskregister!$K$15)*SQRT((1-AY394)/2)))</f>
        <v>0</v>
      </c>
      <c r="BA394" s="28">
        <f t="shared" ca="1" si="245"/>
        <v>0.45696033232887778</v>
      </c>
      <c r="BB394" s="28">
        <f t="shared" ca="1" si="245"/>
        <v>0.98013653344970531</v>
      </c>
      <c r="BC394" s="28">
        <f>IF(Riskregister!$E$16="",0,COUNTIF(BQ$4:BQ$53,"&lt;"&amp;BA394)*IF(BB394&lt;0.5,Riskregister!$K$16+(Riskregister!$L$16-Riskregister!$K$16)*SQRT(BB394/2),Riskregister!$L$16-(Riskregister!$L$16-Riskregister!$K$16)*SQRT((1-BB394)/2)))</f>
        <v>0</v>
      </c>
      <c r="BD394" s="28">
        <f t="shared" ca="1" si="246"/>
        <v>342969.37449787534</v>
      </c>
    </row>
    <row r="395" spans="20:56" x14ac:dyDescent="0.35">
      <c r="T395" s="28">
        <f t="shared" ca="1" si="234"/>
        <v>0.23419832792054107</v>
      </c>
      <c r="U395" s="28">
        <f t="shared" ca="1" si="234"/>
        <v>0.27573146142083682</v>
      </c>
      <c r="V395" s="28">
        <f ca="1">IF(Riskregister!$E$5="",0,COUNTIF(BF$4:BF$53,"&lt;"&amp;T395)*IF(U395&lt;0.5,Riskregister!$K$5+(Riskregister!$L$5-Riskregister!$K$5)*SQRT(U395/2),Riskregister!$L$5-(Riskregister!$L$5-Riskregister!$K$5)*SQRT((1-U395)/2)))</f>
        <v>0</v>
      </c>
      <c r="W395" s="28">
        <f t="shared" ca="1" si="235"/>
        <v>0.38095085142319951</v>
      </c>
      <c r="X395" s="28">
        <f t="shared" ca="1" si="235"/>
        <v>4.8094018097632807E-2</v>
      </c>
      <c r="Y395" s="28">
        <f ca="1">IF(Riskregister!$E$6="",0,COUNTIF(BG$4:BG$53,"&lt;"&amp;W395)*IF(X395&lt;0.5,Riskregister!$K$6+(Riskregister!$L$6-Riskregister!$K$6)*SQRT(X395/2),Riskregister!$L$6-(Riskregister!$L$6-Riskregister!$K$6)*SQRT((1-X395)/2)))</f>
        <v>0</v>
      </c>
      <c r="Z395" s="28">
        <f t="shared" ca="1" si="236"/>
        <v>0.3790891596800614</v>
      </c>
      <c r="AA395" s="28">
        <f t="shared" ca="1" si="236"/>
        <v>0.29465219708115686</v>
      </c>
      <c r="AB395" s="28">
        <f ca="1">IF(Riskregister!$E$7="",0,COUNTIF(BH$4:BH$53,"&lt;"&amp;Z395)*IF(AA395&lt;0.5,Riskregister!$K$7+(Riskregister!$L$7-Riskregister!$K$7)*SQRT(AA395/2),Riskregister!$L$7-(Riskregister!$L$7-Riskregister!$K$7)*SQRT((1-AA395)/2)))</f>
        <v>0</v>
      </c>
      <c r="AC395" s="28">
        <f t="shared" ca="1" si="237"/>
        <v>0.43814361304350202</v>
      </c>
      <c r="AD395" s="28">
        <f t="shared" ca="1" si="237"/>
        <v>0.29862139447008884</v>
      </c>
      <c r="AE395" s="28">
        <f ca="1">IF(Riskregister!$E$8="",0,COUNTIF(BI$4:BI$53,"&lt;"&amp;AC395)*IF(AD395&lt;0.5,Riskregister!$K$8+(Riskregister!$L$8-Riskregister!$K$8)*SQRT(AD395/2),Riskregister!$L$8-(Riskregister!$L$8-Riskregister!$K$8)*SQRT((1-AD395)/2)))</f>
        <v>0</v>
      </c>
      <c r="AF395" s="28">
        <f t="shared" ca="1" si="238"/>
        <v>0.86195495056860938</v>
      </c>
      <c r="AG395" s="28">
        <f t="shared" ca="1" si="238"/>
        <v>0.66141990165078857</v>
      </c>
      <c r="AH395" s="28">
        <f>IF(Riskregister!$E$9="",0,COUNTIF(BJ$4:BJ$53,"&lt;"&amp;AF395)*IF(AG395&lt;0.5,Riskregister!$K$9+(Riskregister!$L$9-Riskregister!$K$9)*SQRT(AG395/2),Riskregister!$L$9-(Riskregister!$L$9-Riskregister!$K$9)*SQRT((1-AG395)/2)))</f>
        <v>0</v>
      </c>
      <c r="AI395" s="28">
        <f t="shared" ca="1" si="239"/>
        <v>0.96345351056183315</v>
      </c>
      <c r="AJ395" s="28">
        <f t="shared" ca="1" si="239"/>
        <v>0.96876124288438215</v>
      </c>
      <c r="AK395" s="28">
        <f>IF(Riskregister!$E$10="",0,COUNTIF(BK$4:BK$53,"&lt;"&amp;AI395)*IF(AJ395&lt;0.5,Riskregister!$K$10+(Riskregister!$L$10-Riskregister!$K$10)*SQRT(AJ395/2),Riskregister!$L$10-(Riskregister!$L$10-Riskregister!$K$10)*SQRT((1-AJ395)/2)))</f>
        <v>0</v>
      </c>
      <c r="AL395" s="28">
        <f t="shared" ca="1" si="240"/>
        <v>0.56113324541630638</v>
      </c>
      <c r="AM395" s="28">
        <f t="shared" ca="1" si="240"/>
        <v>0.91969638245715279</v>
      </c>
      <c r="AN395" s="28">
        <f>IF(Riskregister!$E$11="",0,COUNTIF(BL$4:BL$53,"&lt;"&amp;AL395)*IF(AM395&lt;0.5,Riskregister!$K$11+(Riskregister!$L$11-Riskregister!$K$11)*SQRT(AM395/2),Riskregister!$L$11-(Riskregister!$L$11-Riskregister!$K$11)*SQRT((1-AM395)/2)))</f>
        <v>0</v>
      </c>
      <c r="AO395" s="28">
        <f t="shared" ca="1" si="241"/>
        <v>0.35007741531716019</v>
      </c>
      <c r="AP395" s="28">
        <f t="shared" ca="1" si="241"/>
        <v>0.68396867604229761</v>
      </c>
      <c r="AQ395" s="28">
        <f>IF(Riskregister!$E$12="",0,COUNTIF(BM$4:BM$53,"&lt;"&amp;AO395)*IF(AP395&lt;0.5,Riskregister!$K$12+(Riskregister!$L$12-Riskregister!$K$12)*SQRT(AP395/2),Riskregister!$L$12-(Riskregister!$L$12-Riskregister!$K$12)*SQRT((1-AP395)/2)))</f>
        <v>0</v>
      </c>
      <c r="AR395" s="28">
        <f t="shared" ca="1" si="242"/>
        <v>9.0411632208496462E-2</v>
      </c>
      <c r="AS395" s="28">
        <f t="shared" ca="1" si="242"/>
        <v>0.7821619455051686</v>
      </c>
      <c r="AT395" s="28">
        <f>IF(Riskregister!$E$13="",0,COUNTIF(BN$4:BN$53,"&lt;"&amp;AR395)*IF(AS395&lt;0.5,Riskregister!$K$13+(Riskregister!$L$13-Riskregister!$K$13)*SQRT(AS395/2),Riskregister!$L$13-(Riskregister!$L$13-Riskregister!$K$13)*SQRT((1-AS395)/2)))</f>
        <v>0</v>
      </c>
      <c r="AU395" s="28">
        <f t="shared" ca="1" si="243"/>
        <v>0.8600549825422088</v>
      </c>
      <c r="AV395" s="28">
        <f t="shared" ca="1" si="243"/>
        <v>0.44362149092664616</v>
      </c>
      <c r="AW395" s="28">
        <f>IF(Riskregister!$E$14="",0,COUNTIF(BO$4:BO$53,"&lt;"&amp;AU395)*IF(AV395&lt;0.5,Riskregister!$K$14+(Riskregister!$L$14-Riskregister!$K$14)*SQRT(AV395/2),Riskregister!$L$14-(Riskregister!$L$14-Riskregister!$K$14)*SQRT((1-AV395)/2)))</f>
        <v>0</v>
      </c>
      <c r="AX395" s="28">
        <f t="shared" ca="1" si="244"/>
        <v>0.48976105127860259</v>
      </c>
      <c r="AY395" s="28">
        <f t="shared" ca="1" si="244"/>
        <v>0.3733074900870974</v>
      </c>
      <c r="AZ395" s="28">
        <f>IF(Riskregister!$E$15="",0,COUNTIF(BP$4:BP$53,"&lt;"&amp;AX395)*IF(AY395&lt;0.5,Riskregister!$K$15+(Riskregister!$L$15-Riskregister!$K$15)*SQRT(AY395/2),Riskregister!$L$15-(Riskregister!$L$15-Riskregister!$K$15)*SQRT((1-AY395)/2)))</f>
        <v>0</v>
      </c>
      <c r="BA395" s="28">
        <f t="shared" ca="1" si="245"/>
        <v>0.51734650014139105</v>
      </c>
      <c r="BB395" s="28">
        <f t="shared" ca="1" si="245"/>
        <v>0.49082433977424622</v>
      </c>
      <c r="BC395" s="28">
        <f>IF(Riskregister!$E$16="",0,COUNTIF(BQ$4:BQ$53,"&lt;"&amp;BA395)*IF(BB395&lt;0.5,Riskregister!$K$16+(Riskregister!$L$16-Riskregister!$K$16)*SQRT(BB395/2),Riskregister!$L$16-(Riskregister!$L$16-Riskregister!$K$16)*SQRT((1-BB395)/2)))</f>
        <v>0</v>
      </c>
      <c r="BD395" s="28">
        <f t="shared" ca="1" si="246"/>
        <v>0</v>
      </c>
    </row>
    <row r="396" spans="20:56" x14ac:dyDescent="0.35">
      <c r="T396" s="28">
        <f t="shared" ca="1" si="234"/>
        <v>0.369193559957812</v>
      </c>
      <c r="U396" s="28">
        <f t="shared" ca="1" si="234"/>
        <v>0.41076158759238945</v>
      </c>
      <c r="V396" s="28">
        <f ca="1">IF(Riskregister!$E$5="",0,COUNTIF(BF$4:BF$53,"&lt;"&amp;T396)*IF(U396&lt;0.5,Riskregister!$K$5+(Riskregister!$L$5-Riskregister!$K$5)*SQRT(U396/2),Riskregister!$L$5-(Riskregister!$L$5-Riskregister!$K$5)*SQRT((1-U396)/2)))</f>
        <v>0</v>
      </c>
      <c r="W396" s="28">
        <f t="shared" ca="1" si="235"/>
        <v>0.25168873629068556</v>
      </c>
      <c r="X396" s="28">
        <f t="shared" ca="1" si="235"/>
        <v>0.60979151210190119</v>
      </c>
      <c r="Y396" s="28">
        <f ca="1">IF(Riskregister!$E$6="",0,COUNTIF(BG$4:BG$53,"&lt;"&amp;W396)*IF(X396&lt;0.5,Riskregister!$K$6+(Riskregister!$L$6-Riskregister!$K$6)*SQRT(X396/2),Riskregister!$L$6-(Riskregister!$L$6-Riskregister!$K$6)*SQRT((1-X396)/2)))</f>
        <v>0</v>
      </c>
      <c r="Z396" s="28">
        <f t="shared" ca="1" si="236"/>
        <v>0.99754691904129089</v>
      </c>
      <c r="AA396" s="28">
        <f t="shared" ca="1" si="236"/>
        <v>0.39607953877743363</v>
      </c>
      <c r="AB396" s="28">
        <f ca="1">IF(Riskregister!$E$7="",0,COUNTIF(BH$4:BH$53,"&lt;"&amp;Z396)*IF(AA396&lt;0.5,Riskregister!$K$7+(Riskregister!$L$7-Riskregister!$K$7)*SQRT(AA396/2),Riskregister!$L$7-(Riskregister!$L$7-Riskregister!$K$7)*SQRT((1-AA396)/2)))</f>
        <v>617267.42423483822</v>
      </c>
      <c r="AC396" s="28">
        <f t="shared" ca="1" si="237"/>
        <v>0.52314609967675696</v>
      </c>
      <c r="AD396" s="28">
        <f t="shared" ca="1" si="237"/>
        <v>0.30122883199366834</v>
      </c>
      <c r="AE396" s="28">
        <f ca="1">IF(Riskregister!$E$8="",0,COUNTIF(BI$4:BI$53,"&lt;"&amp;AC396)*IF(AD396&lt;0.5,Riskregister!$K$8+(Riskregister!$L$8-Riskregister!$K$8)*SQRT(AD396/2),Riskregister!$L$8-(Riskregister!$L$8-Riskregister!$K$8)*SQRT((1-AD396)/2)))</f>
        <v>0</v>
      </c>
      <c r="AF396" s="28">
        <f t="shared" ca="1" si="238"/>
        <v>0.44772830778431771</v>
      </c>
      <c r="AG396" s="28">
        <f t="shared" ca="1" si="238"/>
        <v>0.73667858391727403</v>
      </c>
      <c r="AH396" s="28">
        <f>IF(Riskregister!$E$9="",0,COUNTIF(BJ$4:BJ$53,"&lt;"&amp;AF396)*IF(AG396&lt;0.5,Riskregister!$K$9+(Riskregister!$L$9-Riskregister!$K$9)*SQRT(AG396/2),Riskregister!$L$9-(Riskregister!$L$9-Riskregister!$K$9)*SQRT((1-AG396)/2)))</f>
        <v>0</v>
      </c>
      <c r="AI396" s="28">
        <f t="shared" ca="1" si="239"/>
        <v>0.81308739423307208</v>
      </c>
      <c r="AJ396" s="28">
        <f t="shared" ca="1" si="239"/>
        <v>0.80858720380231952</v>
      </c>
      <c r="AK396" s="28">
        <f>IF(Riskregister!$E$10="",0,COUNTIF(BK$4:BK$53,"&lt;"&amp;AI396)*IF(AJ396&lt;0.5,Riskregister!$K$10+(Riskregister!$L$10-Riskregister!$K$10)*SQRT(AJ396/2),Riskregister!$L$10-(Riskregister!$L$10-Riskregister!$K$10)*SQRT((1-AJ396)/2)))</f>
        <v>0</v>
      </c>
      <c r="AL396" s="28">
        <f t="shared" ca="1" si="240"/>
        <v>0.69811516144113117</v>
      </c>
      <c r="AM396" s="28">
        <f t="shared" ca="1" si="240"/>
        <v>0.4262977500603411</v>
      </c>
      <c r="AN396" s="28">
        <f>IF(Riskregister!$E$11="",0,COUNTIF(BL$4:BL$53,"&lt;"&amp;AL396)*IF(AM396&lt;0.5,Riskregister!$K$11+(Riskregister!$L$11-Riskregister!$K$11)*SQRT(AM396/2),Riskregister!$L$11-(Riskregister!$L$11-Riskregister!$K$11)*SQRT((1-AM396)/2)))</f>
        <v>0</v>
      </c>
      <c r="AO396" s="28">
        <f t="shared" ca="1" si="241"/>
        <v>0.17984712624685284</v>
      </c>
      <c r="AP396" s="28">
        <f t="shared" ca="1" si="241"/>
        <v>0.75872721151215905</v>
      </c>
      <c r="AQ396" s="28">
        <f>IF(Riskregister!$E$12="",0,COUNTIF(BM$4:BM$53,"&lt;"&amp;AO396)*IF(AP396&lt;0.5,Riskregister!$K$12+(Riskregister!$L$12-Riskregister!$K$12)*SQRT(AP396/2),Riskregister!$L$12-(Riskregister!$L$12-Riskregister!$K$12)*SQRT((1-AP396)/2)))</f>
        <v>0</v>
      </c>
      <c r="AR396" s="28">
        <f t="shared" ca="1" si="242"/>
        <v>8.7367209031750992E-2</v>
      </c>
      <c r="AS396" s="28">
        <f t="shared" ca="1" si="242"/>
        <v>0.87661733815548315</v>
      </c>
      <c r="AT396" s="28">
        <f>IF(Riskregister!$E$13="",0,COUNTIF(BN$4:BN$53,"&lt;"&amp;AR396)*IF(AS396&lt;0.5,Riskregister!$K$13+(Riskregister!$L$13-Riskregister!$K$13)*SQRT(AS396/2),Riskregister!$L$13-(Riskregister!$L$13-Riskregister!$K$13)*SQRT((1-AS396)/2)))</f>
        <v>0</v>
      </c>
      <c r="AU396" s="28">
        <f t="shared" ca="1" si="243"/>
        <v>0.26045344008281057</v>
      </c>
      <c r="AV396" s="28">
        <f t="shared" ca="1" si="243"/>
        <v>0.77517146417757465</v>
      </c>
      <c r="AW396" s="28">
        <f>IF(Riskregister!$E$14="",0,COUNTIF(BO$4:BO$53,"&lt;"&amp;AU396)*IF(AV396&lt;0.5,Riskregister!$K$14+(Riskregister!$L$14-Riskregister!$K$14)*SQRT(AV396/2),Riskregister!$L$14-(Riskregister!$L$14-Riskregister!$K$14)*SQRT((1-AV396)/2)))</f>
        <v>0</v>
      </c>
      <c r="AX396" s="28">
        <f t="shared" ca="1" si="244"/>
        <v>0.61026739418919274</v>
      </c>
      <c r="AY396" s="28">
        <f t="shared" ca="1" si="244"/>
        <v>0.26734064403466351</v>
      </c>
      <c r="AZ396" s="28">
        <f>IF(Riskregister!$E$15="",0,COUNTIF(BP$4:BP$53,"&lt;"&amp;AX396)*IF(AY396&lt;0.5,Riskregister!$K$15+(Riskregister!$L$15-Riskregister!$K$15)*SQRT(AY396/2),Riskregister!$L$15-(Riskregister!$L$15-Riskregister!$K$15)*SQRT((1-AY396)/2)))</f>
        <v>0</v>
      </c>
      <c r="BA396" s="28">
        <f t="shared" ca="1" si="245"/>
        <v>0.90011725632376982</v>
      </c>
      <c r="BB396" s="28">
        <f t="shared" ca="1" si="245"/>
        <v>0.27195671710024338</v>
      </c>
      <c r="BC396" s="28">
        <f>IF(Riskregister!$E$16="",0,COUNTIF(BQ$4:BQ$53,"&lt;"&amp;BA396)*IF(BB396&lt;0.5,Riskregister!$K$16+(Riskregister!$L$16-Riskregister!$K$16)*SQRT(BB396/2),Riskregister!$L$16-(Riskregister!$L$16-Riskregister!$K$16)*SQRT((1-BB396)/2)))</f>
        <v>0</v>
      </c>
      <c r="BD396" s="28">
        <f t="shared" ca="1" si="246"/>
        <v>617267.42423483822</v>
      </c>
    </row>
    <row r="397" spans="20:56" x14ac:dyDescent="0.35">
      <c r="T397" s="28">
        <f t="shared" ca="1" si="234"/>
        <v>0.23728438462204549</v>
      </c>
      <c r="U397" s="28">
        <f t="shared" ca="1" si="234"/>
        <v>0.83676658684398331</v>
      </c>
      <c r="V397" s="28">
        <f ca="1">IF(Riskregister!$E$5="",0,COUNTIF(BF$4:BF$53,"&lt;"&amp;T397)*IF(U397&lt;0.5,Riskregister!$K$5+(Riskregister!$L$5-Riskregister!$K$5)*SQRT(U397/2),Riskregister!$L$5-(Riskregister!$L$5-Riskregister!$K$5)*SQRT((1-U397)/2)))</f>
        <v>0</v>
      </c>
      <c r="W397" s="28">
        <f t="shared" ca="1" si="235"/>
        <v>0.62312493817768022</v>
      </c>
      <c r="X397" s="28">
        <f t="shared" ca="1" si="235"/>
        <v>0.58597836174522511</v>
      </c>
      <c r="Y397" s="28">
        <f ca="1">IF(Riskregister!$E$6="",0,COUNTIF(BG$4:BG$53,"&lt;"&amp;W397)*IF(X397&lt;0.5,Riskregister!$K$6+(Riskregister!$L$6-Riskregister!$K$6)*SQRT(X397/2),Riskregister!$L$6-(Riskregister!$L$6-Riskregister!$K$6)*SQRT((1-X397)/2)))</f>
        <v>1181028.0505580576</v>
      </c>
      <c r="Z397" s="28">
        <f t="shared" ca="1" si="236"/>
        <v>0.97938165889465645</v>
      </c>
      <c r="AA397" s="28">
        <f t="shared" ca="1" si="236"/>
        <v>0.33950046438418091</v>
      </c>
      <c r="AB397" s="28">
        <f ca="1">IF(Riskregister!$E$7="",0,COUNTIF(BH$4:BH$53,"&lt;"&amp;Z397)*IF(AA397&lt;0.5,Riskregister!$K$7+(Riskregister!$L$7-Riskregister!$K$7)*SQRT(AA397/2),Riskregister!$L$7-(Riskregister!$L$7-Riskregister!$K$7)*SQRT((1-AA397)/2)))</f>
        <v>388405.29428934609</v>
      </c>
      <c r="AC397" s="28">
        <f t="shared" ca="1" si="237"/>
        <v>0.79659415240970666</v>
      </c>
      <c r="AD397" s="28">
        <f t="shared" ca="1" si="237"/>
        <v>0.66993782768843979</v>
      </c>
      <c r="AE397" s="28">
        <f ca="1">IF(Riskregister!$E$8="",0,COUNTIF(BI$4:BI$53,"&lt;"&amp;AC397)*IF(AD397&lt;0.5,Riskregister!$K$8+(Riskregister!$L$8-Riskregister!$K$8)*SQRT(AD397/2),Riskregister!$L$8-(Riskregister!$L$8-Riskregister!$K$8)*SQRT((1-AD397)/2)))</f>
        <v>0</v>
      </c>
      <c r="AF397" s="28">
        <f t="shared" ca="1" si="238"/>
        <v>0.52262522909192943</v>
      </c>
      <c r="AG397" s="28">
        <f t="shared" ca="1" si="238"/>
        <v>0.21366513316774438</v>
      </c>
      <c r="AH397" s="28">
        <f>IF(Riskregister!$E$9="",0,COUNTIF(BJ$4:BJ$53,"&lt;"&amp;AF397)*IF(AG397&lt;0.5,Riskregister!$K$9+(Riskregister!$L$9-Riskregister!$K$9)*SQRT(AG397/2),Riskregister!$L$9-(Riskregister!$L$9-Riskregister!$K$9)*SQRT((1-AG397)/2)))</f>
        <v>0</v>
      </c>
      <c r="AI397" s="28">
        <f t="shared" ca="1" si="239"/>
        <v>0.48672225987733475</v>
      </c>
      <c r="AJ397" s="28">
        <f t="shared" ca="1" si="239"/>
        <v>0.21736347434734415</v>
      </c>
      <c r="AK397" s="28">
        <f>IF(Riskregister!$E$10="",0,COUNTIF(BK$4:BK$53,"&lt;"&amp;AI397)*IF(AJ397&lt;0.5,Riskregister!$K$10+(Riskregister!$L$10-Riskregister!$K$10)*SQRT(AJ397/2),Riskregister!$L$10-(Riskregister!$L$10-Riskregister!$K$10)*SQRT((1-AJ397)/2)))</f>
        <v>0</v>
      </c>
      <c r="AL397" s="28">
        <f t="shared" ca="1" si="240"/>
        <v>0.44984899537729672</v>
      </c>
      <c r="AM397" s="28">
        <f t="shared" ca="1" si="240"/>
        <v>0.58881156838982829</v>
      </c>
      <c r="AN397" s="28">
        <f>IF(Riskregister!$E$11="",0,COUNTIF(BL$4:BL$53,"&lt;"&amp;AL397)*IF(AM397&lt;0.5,Riskregister!$K$11+(Riskregister!$L$11-Riskregister!$K$11)*SQRT(AM397/2),Riskregister!$L$11-(Riskregister!$L$11-Riskregister!$K$11)*SQRT((1-AM397)/2)))</f>
        <v>0</v>
      </c>
      <c r="AO397" s="28">
        <f t="shared" ca="1" si="241"/>
        <v>4.5333312973148798E-2</v>
      </c>
      <c r="AP397" s="28">
        <f t="shared" ca="1" si="241"/>
        <v>0.48117365682790214</v>
      </c>
      <c r="AQ397" s="28">
        <f>IF(Riskregister!$E$12="",0,COUNTIF(BM$4:BM$53,"&lt;"&amp;AO397)*IF(AP397&lt;0.5,Riskregister!$K$12+(Riskregister!$L$12-Riskregister!$K$12)*SQRT(AP397/2),Riskregister!$L$12-(Riskregister!$L$12-Riskregister!$K$12)*SQRT((1-AP397)/2)))</f>
        <v>0</v>
      </c>
      <c r="AR397" s="28">
        <f t="shared" ca="1" si="242"/>
        <v>6.1316699833757315E-2</v>
      </c>
      <c r="AS397" s="28">
        <f t="shared" ca="1" si="242"/>
        <v>0.36350424076101051</v>
      </c>
      <c r="AT397" s="28">
        <f>IF(Riskregister!$E$13="",0,COUNTIF(BN$4:BN$53,"&lt;"&amp;AR397)*IF(AS397&lt;0.5,Riskregister!$K$13+(Riskregister!$L$13-Riskregister!$K$13)*SQRT(AS397/2),Riskregister!$L$13-(Riskregister!$L$13-Riskregister!$K$13)*SQRT((1-AS397)/2)))</f>
        <v>0</v>
      </c>
      <c r="AU397" s="28">
        <f t="shared" ca="1" si="243"/>
        <v>0.6031386929579855</v>
      </c>
      <c r="AV397" s="28">
        <f t="shared" ca="1" si="243"/>
        <v>0.64845917342119963</v>
      </c>
      <c r="AW397" s="28">
        <f>IF(Riskregister!$E$14="",0,COUNTIF(BO$4:BO$53,"&lt;"&amp;AU397)*IF(AV397&lt;0.5,Riskregister!$K$14+(Riskregister!$L$14-Riskregister!$K$14)*SQRT(AV397/2),Riskregister!$L$14-(Riskregister!$L$14-Riskregister!$K$14)*SQRT((1-AV397)/2)))</f>
        <v>0</v>
      </c>
      <c r="AX397" s="28">
        <f t="shared" ca="1" si="244"/>
        <v>7.5852733873145728E-2</v>
      </c>
      <c r="AY397" s="28">
        <f t="shared" ca="1" si="244"/>
        <v>0.80232344799484134</v>
      </c>
      <c r="AZ397" s="28">
        <f>IF(Riskregister!$E$15="",0,COUNTIF(BP$4:BP$53,"&lt;"&amp;AX397)*IF(AY397&lt;0.5,Riskregister!$K$15+(Riskregister!$L$15-Riskregister!$K$15)*SQRT(AY397/2),Riskregister!$L$15-(Riskregister!$L$15-Riskregister!$K$15)*SQRT((1-AY397)/2)))</f>
        <v>0</v>
      </c>
      <c r="BA397" s="28">
        <f t="shared" ca="1" si="245"/>
        <v>0.72032713345036414</v>
      </c>
      <c r="BB397" s="28">
        <f t="shared" ca="1" si="245"/>
        <v>0.2955001542246497</v>
      </c>
      <c r="BC397" s="28">
        <f>IF(Riskregister!$E$16="",0,COUNTIF(BQ$4:BQ$53,"&lt;"&amp;BA397)*IF(BB397&lt;0.5,Riskregister!$K$16+(Riskregister!$L$16-Riskregister!$K$16)*SQRT(BB397/2),Riskregister!$L$16-(Riskregister!$L$16-Riskregister!$K$16)*SQRT((1-BB397)/2)))</f>
        <v>0</v>
      </c>
      <c r="BD397" s="28">
        <f t="shared" ca="1" si="246"/>
        <v>1569433.3448474037</v>
      </c>
    </row>
    <row r="398" spans="20:56" x14ac:dyDescent="0.35">
      <c r="T398" s="28">
        <f t="shared" ca="1" si="234"/>
        <v>0.94102495933455221</v>
      </c>
      <c r="U398" s="28">
        <f t="shared" ca="1" si="234"/>
        <v>0.30902174089892576</v>
      </c>
      <c r="V398" s="28">
        <f ca="1">IF(Riskregister!$E$5="",0,COUNTIF(BF$4:BF$53,"&lt;"&amp;T398)*IF(U398&lt;0.5,Riskregister!$K$5+(Riskregister!$L$5-Riskregister!$K$5)*SQRT(U398/2),Riskregister!$L$5-(Riskregister!$L$5-Riskregister!$K$5)*SQRT((1-U398)/2)))</f>
        <v>653770.83693270269</v>
      </c>
      <c r="W398" s="28">
        <f t="shared" ca="1" si="235"/>
        <v>0.54066729655453416</v>
      </c>
      <c r="X398" s="28">
        <f t="shared" ca="1" si="235"/>
        <v>0.4430612802553886</v>
      </c>
      <c r="Y398" s="28">
        <f ca="1">IF(Riskregister!$E$6="",0,COUNTIF(BG$4:BG$53,"&lt;"&amp;W398)*IF(X398&lt;0.5,Riskregister!$K$6+(Riskregister!$L$6-Riskregister!$K$6)*SQRT(X398/2),Riskregister!$L$6-(Riskregister!$L$6-Riskregister!$K$6)*SQRT((1-X398)/2)))</f>
        <v>0</v>
      </c>
      <c r="Z398" s="28">
        <f t="shared" ca="1" si="236"/>
        <v>0.59318536061331906</v>
      </c>
      <c r="AA398" s="28">
        <f t="shared" ca="1" si="236"/>
        <v>0.1755086814359933</v>
      </c>
      <c r="AB398" s="28">
        <f ca="1">IF(Riskregister!$E$7="",0,COUNTIF(BH$4:BH$53,"&lt;"&amp;Z398)*IF(AA398&lt;0.5,Riskregister!$K$7+(Riskregister!$L$7-Riskregister!$K$7)*SQRT(AA398/2),Riskregister!$L$7-(Riskregister!$L$7-Riskregister!$K$7)*SQRT((1-AA398)/2)))</f>
        <v>0</v>
      </c>
      <c r="AC398" s="28">
        <f t="shared" ca="1" si="237"/>
        <v>4.3079263201492246E-2</v>
      </c>
      <c r="AD398" s="28">
        <f t="shared" ca="1" si="237"/>
        <v>0.269632462168237</v>
      </c>
      <c r="AE398" s="28">
        <f ca="1">IF(Riskregister!$E$8="",0,COUNTIF(BI$4:BI$53,"&lt;"&amp;AC398)*IF(AD398&lt;0.5,Riskregister!$K$8+(Riskregister!$L$8-Riskregister!$K$8)*SQRT(AD398/2),Riskregister!$L$8-(Riskregister!$L$8-Riskregister!$K$8)*SQRT((1-AD398)/2)))</f>
        <v>0</v>
      </c>
      <c r="AF398" s="28">
        <f t="shared" ca="1" si="238"/>
        <v>0.10351877810106136</v>
      </c>
      <c r="AG398" s="28">
        <f t="shared" ca="1" si="238"/>
        <v>0.72449752082507279</v>
      </c>
      <c r="AH398" s="28">
        <f>IF(Riskregister!$E$9="",0,COUNTIF(BJ$4:BJ$53,"&lt;"&amp;AF398)*IF(AG398&lt;0.5,Riskregister!$K$9+(Riskregister!$L$9-Riskregister!$K$9)*SQRT(AG398/2),Riskregister!$L$9-(Riskregister!$L$9-Riskregister!$K$9)*SQRT((1-AG398)/2)))</f>
        <v>0</v>
      </c>
      <c r="AI398" s="28">
        <f t="shared" ca="1" si="239"/>
        <v>7.6912034489847736E-2</v>
      </c>
      <c r="AJ398" s="28">
        <f t="shared" ca="1" si="239"/>
        <v>0.26501972509812499</v>
      </c>
      <c r="AK398" s="28">
        <f>IF(Riskregister!$E$10="",0,COUNTIF(BK$4:BK$53,"&lt;"&amp;AI398)*IF(AJ398&lt;0.5,Riskregister!$K$10+(Riskregister!$L$10-Riskregister!$K$10)*SQRT(AJ398/2),Riskregister!$L$10-(Riskregister!$L$10-Riskregister!$K$10)*SQRT((1-AJ398)/2)))</f>
        <v>0</v>
      </c>
      <c r="AL398" s="28">
        <f t="shared" ca="1" si="240"/>
        <v>0.21222099289406304</v>
      </c>
      <c r="AM398" s="28">
        <f t="shared" ca="1" si="240"/>
        <v>0.21072755091159834</v>
      </c>
      <c r="AN398" s="28">
        <f>IF(Riskregister!$E$11="",0,COUNTIF(BL$4:BL$53,"&lt;"&amp;AL398)*IF(AM398&lt;0.5,Riskregister!$K$11+(Riskregister!$L$11-Riskregister!$K$11)*SQRT(AM398/2),Riskregister!$L$11-(Riskregister!$L$11-Riskregister!$K$11)*SQRT((1-AM398)/2)))</f>
        <v>0</v>
      </c>
      <c r="AO398" s="28">
        <f t="shared" ca="1" si="241"/>
        <v>0.95536475926184594</v>
      </c>
      <c r="AP398" s="28">
        <f t="shared" ca="1" si="241"/>
        <v>0.90697284679298318</v>
      </c>
      <c r="AQ398" s="28">
        <f>IF(Riskregister!$E$12="",0,COUNTIF(BM$4:BM$53,"&lt;"&amp;AO398)*IF(AP398&lt;0.5,Riskregister!$K$12+(Riskregister!$L$12-Riskregister!$K$12)*SQRT(AP398/2),Riskregister!$L$12-(Riskregister!$L$12-Riskregister!$K$12)*SQRT((1-AP398)/2)))</f>
        <v>0</v>
      </c>
      <c r="AR398" s="28">
        <f t="shared" ca="1" si="242"/>
        <v>0.500313501624158</v>
      </c>
      <c r="AS398" s="28">
        <f t="shared" ca="1" si="242"/>
        <v>0.46613817468674412</v>
      </c>
      <c r="AT398" s="28">
        <f>IF(Riskregister!$E$13="",0,COUNTIF(BN$4:BN$53,"&lt;"&amp;AR398)*IF(AS398&lt;0.5,Riskregister!$K$13+(Riskregister!$L$13-Riskregister!$K$13)*SQRT(AS398/2),Riskregister!$L$13-(Riskregister!$L$13-Riskregister!$K$13)*SQRT((1-AS398)/2)))</f>
        <v>0</v>
      </c>
      <c r="AU398" s="28">
        <f t="shared" ca="1" si="243"/>
        <v>0.1433876734889491</v>
      </c>
      <c r="AV398" s="28">
        <f t="shared" ca="1" si="243"/>
        <v>0.79588881669328837</v>
      </c>
      <c r="AW398" s="28">
        <f>IF(Riskregister!$E$14="",0,COUNTIF(BO$4:BO$53,"&lt;"&amp;AU398)*IF(AV398&lt;0.5,Riskregister!$K$14+(Riskregister!$L$14-Riskregister!$K$14)*SQRT(AV398/2),Riskregister!$L$14-(Riskregister!$L$14-Riskregister!$K$14)*SQRT((1-AV398)/2)))</f>
        <v>0</v>
      </c>
      <c r="AX398" s="28">
        <f t="shared" ca="1" si="244"/>
        <v>0.79996256746327621</v>
      </c>
      <c r="AY398" s="28">
        <f t="shared" ca="1" si="244"/>
        <v>0.79789894891217261</v>
      </c>
      <c r="AZ398" s="28">
        <f>IF(Riskregister!$E$15="",0,COUNTIF(BP$4:BP$53,"&lt;"&amp;AX398)*IF(AY398&lt;0.5,Riskregister!$K$15+(Riskregister!$L$15-Riskregister!$K$15)*SQRT(AY398/2),Riskregister!$L$15-(Riskregister!$L$15-Riskregister!$K$15)*SQRT((1-AY398)/2)))</f>
        <v>0</v>
      </c>
      <c r="BA398" s="28">
        <f t="shared" ca="1" si="245"/>
        <v>0.1855383796217025</v>
      </c>
      <c r="BB398" s="28">
        <f t="shared" ca="1" si="245"/>
        <v>0.6337478433228938</v>
      </c>
      <c r="BC398" s="28">
        <f>IF(Riskregister!$E$16="",0,COUNTIF(BQ$4:BQ$53,"&lt;"&amp;BA398)*IF(BB398&lt;0.5,Riskregister!$K$16+(Riskregister!$L$16-Riskregister!$K$16)*SQRT(BB398/2),Riskregister!$L$16-(Riskregister!$L$16-Riskregister!$K$16)*SQRT((1-BB398)/2)))</f>
        <v>0</v>
      </c>
      <c r="BD398" s="28">
        <f t="shared" ca="1" si="246"/>
        <v>653770.83693270269</v>
      </c>
    </row>
    <row r="399" spans="20:56" x14ac:dyDescent="0.35">
      <c r="T399" s="28">
        <f t="shared" ca="1" si="234"/>
        <v>0.82702483780467695</v>
      </c>
      <c r="U399" s="28">
        <f t="shared" ca="1" si="234"/>
        <v>0.63920810121424432</v>
      </c>
      <c r="V399" s="28">
        <f ca="1">IF(Riskregister!$E$5="",0,COUNTIF(BF$4:BF$53,"&lt;"&amp;T399)*IF(U399&lt;0.5,Riskregister!$K$5+(Riskregister!$L$5-Riskregister!$K$5)*SQRT(U399/2),Riskregister!$L$5-(Riskregister!$L$5-Riskregister!$K$5)*SQRT((1-U399)/2)))</f>
        <v>408871.30055363802</v>
      </c>
      <c r="W399" s="28">
        <f t="shared" ca="1" si="235"/>
        <v>0.25149803749314326</v>
      </c>
      <c r="X399" s="28">
        <f t="shared" ca="1" si="235"/>
        <v>0.49060776282176044</v>
      </c>
      <c r="Y399" s="28">
        <f ca="1">IF(Riskregister!$E$6="",0,COUNTIF(BG$4:BG$53,"&lt;"&amp;W399)*IF(X399&lt;0.5,Riskregister!$K$6+(Riskregister!$L$6-Riskregister!$K$6)*SQRT(X399/2),Riskregister!$L$6-(Riskregister!$L$6-Riskregister!$K$6)*SQRT((1-X399)/2)))</f>
        <v>0</v>
      </c>
      <c r="Z399" s="28">
        <f t="shared" ca="1" si="236"/>
        <v>3.2600921565152152E-2</v>
      </c>
      <c r="AA399" s="28">
        <f t="shared" ca="1" si="236"/>
        <v>0.2417855718298183</v>
      </c>
      <c r="AB399" s="28">
        <f ca="1">IF(Riskregister!$E$7="",0,COUNTIF(BH$4:BH$53,"&lt;"&amp;Z399)*IF(AA399&lt;0.5,Riskregister!$K$7+(Riskregister!$L$7-Riskregister!$K$7)*SQRT(AA399/2),Riskregister!$L$7-(Riskregister!$L$7-Riskregister!$K$7)*SQRT((1-AA399)/2)))</f>
        <v>0</v>
      </c>
      <c r="AC399" s="28">
        <f t="shared" ca="1" si="237"/>
        <v>0.5974758822678734</v>
      </c>
      <c r="AD399" s="28">
        <f t="shared" ca="1" si="237"/>
        <v>0.70439406087826106</v>
      </c>
      <c r="AE399" s="28">
        <f ca="1">IF(Riskregister!$E$8="",0,COUNTIF(BI$4:BI$53,"&lt;"&amp;AC399)*IF(AD399&lt;0.5,Riskregister!$K$8+(Riskregister!$L$8-Riskregister!$K$8)*SQRT(AD399/2),Riskregister!$L$8-(Riskregister!$L$8-Riskregister!$K$8)*SQRT((1-AD399)/2)))</f>
        <v>0</v>
      </c>
      <c r="AF399" s="28">
        <f t="shared" ca="1" si="238"/>
        <v>0.96876042234964677</v>
      </c>
      <c r="AG399" s="28">
        <f t="shared" ca="1" si="238"/>
        <v>0.75038611307390546</v>
      </c>
      <c r="AH399" s="28">
        <f>IF(Riskregister!$E$9="",0,COUNTIF(BJ$4:BJ$53,"&lt;"&amp;AF399)*IF(AG399&lt;0.5,Riskregister!$K$9+(Riskregister!$L$9-Riskregister!$K$9)*SQRT(AG399/2),Riskregister!$L$9-(Riskregister!$L$9-Riskregister!$K$9)*SQRT((1-AG399)/2)))</f>
        <v>0</v>
      </c>
      <c r="AI399" s="28">
        <f t="shared" ca="1" si="239"/>
        <v>0.44306242199808865</v>
      </c>
      <c r="AJ399" s="28">
        <f t="shared" ca="1" si="239"/>
        <v>0.881141087889457</v>
      </c>
      <c r="AK399" s="28">
        <f>IF(Riskregister!$E$10="",0,COUNTIF(BK$4:BK$53,"&lt;"&amp;AI399)*IF(AJ399&lt;0.5,Riskregister!$K$10+(Riskregister!$L$10-Riskregister!$K$10)*SQRT(AJ399/2),Riskregister!$L$10-(Riskregister!$L$10-Riskregister!$K$10)*SQRT((1-AJ399)/2)))</f>
        <v>0</v>
      </c>
      <c r="AL399" s="28">
        <f t="shared" ca="1" si="240"/>
        <v>3.3321016700851858E-2</v>
      </c>
      <c r="AM399" s="28">
        <f t="shared" ca="1" si="240"/>
        <v>0.14563518418001031</v>
      </c>
      <c r="AN399" s="28">
        <f>IF(Riskregister!$E$11="",0,COUNTIF(BL$4:BL$53,"&lt;"&amp;AL399)*IF(AM399&lt;0.5,Riskregister!$K$11+(Riskregister!$L$11-Riskregister!$K$11)*SQRT(AM399/2),Riskregister!$L$11-(Riskregister!$L$11-Riskregister!$K$11)*SQRT((1-AM399)/2)))</f>
        <v>0</v>
      </c>
      <c r="AO399" s="28">
        <f t="shared" ca="1" si="241"/>
        <v>0.29971015402542189</v>
      </c>
      <c r="AP399" s="28">
        <f t="shared" ca="1" si="241"/>
        <v>0.52834904496950408</v>
      </c>
      <c r="AQ399" s="28">
        <f>IF(Riskregister!$E$12="",0,COUNTIF(BM$4:BM$53,"&lt;"&amp;AO399)*IF(AP399&lt;0.5,Riskregister!$K$12+(Riskregister!$L$12-Riskregister!$K$12)*SQRT(AP399/2),Riskregister!$L$12-(Riskregister!$L$12-Riskregister!$K$12)*SQRT((1-AP399)/2)))</f>
        <v>0</v>
      </c>
      <c r="AR399" s="28">
        <f t="shared" ca="1" si="242"/>
        <v>0.38265114595886418</v>
      </c>
      <c r="AS399" s="28">
        <f t="shared" ca="1" si="242"/>
        <v>0.5846144368932128</v>
      </c>
      <c r="AT399" s="28">
        <f>IF(Riskregister!$E$13="",0,COUNTIF(BN$4:BN$53,"&lt;"&amp;AR399)*IF(AS399&lt;0.5,Riskregister!$K$13+(Riskregister!$L$13-Riskregister!$K$13)*SQRT(AS399/2),Riskregister!$L$13-(Riskregister!$L$13-Riskregister!$K$13)*SQRT((1-AS399)/2)))</f>
        <v>0</v>
      </c>
      <c r="AU399" s="28">
        <f t="shared" ca="1" si="243"/>
        <v>4.6119441619610679E-2</v>
      </c>
      <c r="AV399" s="28">
        <f t="shared" ca="1" si="243"/>
        <v>0.47837733221717704</v>
      </c>
      <c r="AW399" s="28">
        <f>IF(Riskregister!$E$14="",0,COUNTIF(BO$4:BO$53,"&lt;"&amp;AU399)*IF(AV399&lt;0.5,Riskregister!$K$14+(Riskregister!$L$14-Riskregister!$K$14)*SQRT(AV399/2),Riskregister!$L$14-(Riskregister!$L$14-Riskregister!$K$14)*SQRT((1-AV399)/2)))</f>
        <v>0</v>
      </c>
      <c r="AX399" s="28">
        <f t="shared" ca="1" si="244"/>
        <v>0.42529341677470289</v>
      </c>
      <c r="AY399" s="28">
        <f t="shared" ca="1" si="244"/>
        <v>0.63231955151728869</v>
      </c>
      <c r="AZ399" s="28">
        <f>IF(Riskregister!$E$15="",0,COUNTIF(BP$4:BP$53,"&lt;"&amp;AX399)*IF(AY399&lt;0.5,Riskregister!$K$15+(Riskregister!$L$15-Riskregister!$K$15)*SQRT(AY399/2),Riskregister!$L$15-(Riskregister!$L$15-Riskregister!$K$15)*SQRT((1-AY399)/2)))</f>
        <v>0</v>
      </c>
      <c r="BA399" s="28">
        <f t="shared" ca="1" si="245"/>
        <v>0.46642320769258816</v>
      </c>
      <c r="BB399" s="28">
        <f t="shared" ca="1" si="245"/>
        <v>0.46992964059938269</v>
      </c>
      <c r="BC399" s="28">
        <f>IF(Riskregister!$E$16="",0,COUNTIF(BQ$4:BQ$53,"&lt;"&amp;BA399)*IF(BB399&lt;0.5,Riskregister!$K$16+(Riskregister!$L$16-Riskregister!$K$16)*SQRT(BB399/2),Riskregister!$L$16-(Riskregister!$L$16-Riskregister!$K$16)*SQRT((1-BB399)/2)))</f>
        <v>0</v>
      </c>
      <c r="BD399" s="28">
        <f t="shared" ca="1" si="246"/>
        <v>408871.30055363802</v>
      </c>
    </row>
    <row r="400" spans="20:56" x14ac:dyDescent="0.35">
      <c r="T400" s="28">
        <f t="shared" ca="1" si="234"/>
        <v>0.8374577651537739</v>
      </c>
      <c r="U400" s="28">
        <f t="shared" ca="1" si="234"/>
        <v>0.31218589576040712</v>
      </c>
      <c r="V400" s="28">
        <f ca="1">IF(Riskregister!$E$5="",0,COUNTIF(BF$4:BF$53,"&lt;"&amp;T400)*IF(U400&lt;0.5,Riskregister!$K$5+(Riskregister!$L$5-Riskregister!$K$5)*SQRT(U400/2),Riskregister!$L$5-(Riskregister!$L$5-Riskregister!$K$5)*SQRT((1-U400)/2)))</f>
        <v>327788.70027575211</v>
      </c>
      <c r="W400" s="28">
        <f t="shared" ca="1" si="235"/>
        <v>0.93139935342468949</v>
      </c>
      <c r="X400" s="28">
        <f t="shared" ca="1" si="235"/>
        <v>0.59312762652041995</v>
      </c>
      <c r="Y400" s="28">
        <f ca="1">IF(Riskregister!$E$6="",0,COUNTIF(BG$4:BG$53,"&lt;"&amp;W400)*IF(X400&lt;0.5,Riskregister!$K$6+(Riskregister!$L$6-Riskregister!$K$6)*SQRT(X400/2),Riskregister!$L$6-(Riskregister!$L$6-Riskregister!$K$6)*SQRT((1-X400)/2)))</f>
        <v>2376259.5711913561</v>
      </c>
      <c r="Z400" s="28">
        <f t="shared" ca="1" si="236"/>
        <v>5.5219784272402261E-3</v>
      </c>
      <c r="AA400" s="28">
        <f t="shared" ca="1" si="236"/>
        <v>0.70206302353895678</v>
      </c>
      <c r="AB400" s="28">
        <f ca="1">IF(Riskregister!$E$7="",0,COUNTIF(BH$4:BH$53,"&lt;"&amp;Z400)*IF(AA400&lt;0.5,Riskregister!$K$7+(Riskregister!$L$7-Riskregister!$K$7)*SQRT(AA400/2),Riskregister!$L$7-(Riskregister!$L$7-Riskregister!$K$7)*SQRT((1-AA400)/2)))</f>
        <v>0</v>
      </c>
      <c r="AC400" s="28">
        <f t="shared" ca="1" si="237"/>
        <v>3.9701949778018442E-2</v>
      </c>
      <c r="AD400" s="28">
        <f t="shared" ca="1" si="237"/>
        <v>0.56918163642407305</v>
      </c>
      <c r="AE400" s="28">
        <f ca="1">IF(Riskregister!$E$8="",0,COUNTIF(BI$4:BI$53,"&lt;"&amp;AC400)*IF(AD400&lt;0.5,Riskregister!$K$8+(Riskregister!$L$8-Riskregister!$K$8)*SQRT(AD400/2),Riskregister!$L$8-(Riskregister!$L$8-Riskregister!$K$8)*SQRT((1-AD400)/2)))</f>
        <v>0</v>
      </c>
      <c r="AF400" s="28">
        <f t="shared" ca="1" si="238"/>
        <v>0.39092540126312481</v>
      </c>
      <c r="AG400" s="28">
        <f t="shared" ca="1" si="238"/>
        <v>0.63973398869835041</v>
      </c>
      <c r="AH400" s="28">
        <f>IF(Riskregister!$E$9="",0,COUNTIF(BJ$4:BJ$53,"&lt;"&amp;AF400)*IF(AG400&lt;0.5,Riskregister!$K$9+(Riskregister!$L$9-Riskregister!$K$9)*SQRT(AG400/2),Riskregister!$L$9-(Riskregister!$L$9-Riskregister!$K$9)*SQRT((1-AG400)/2)))</f>
        <v>0</v>
      </c>
      <c r="AI400" s="28">
        <f t="shared" ca="1" si="239"/>
        <v>0.27576373116388386</v>
      </c>
      <c r="AJ400" s="28">
        <f t="shared" ca="1" si="239"/>
        <v>0.55101398692534598</v>
      </c>
      <c r="AK400" s="28">
        <f>IF(Riskregister!$E$10="",0,COUNTIF(BK$4:BK$53,"&lt;"&amp;AI400)*IF(AJ400&lt;0.5,Riskregister!$K$10+(Riskregister!$L$10-Riskregister!$K$10)*SQRT(AJ400/2),Riskregister!$L$10-(Riskregister!$L$10-Riskregister!$K$10)*SQRT((1-AJ400)/2)))</f>
        <v>0</v>
      </c>
      <c r="AL400" s="28">
        <f t="shared" ca="1" si="240"/>
        <v>0.3539007268527824</v>
      </c>
      <c r="AM400" s="28">
        <f t="shared" ca="1" si="240"/>
        <v>0.29058921032254381</v>
      </c>
      <c r="AN400" s="28">
        <f>IF(Riskregister!$E$11="",0,COUNTIF(BL$4:BL$53,"&lt;"&amp;AL400)*IF(AM400&lt;0.5,Riskregister!$K$11+(Riskregister!$L$11-Riskregister!$K$11)*SQRT(AM400/2),Riskregister!$L$11-(Riskregister!$L$11-Riskregister!$K$11)*SQRT((1-AM400)/2)))</f>
        <v>0</v>
      </c>
      <c r="AO400" s="28">
        <f t="shared" ca="1" si="241"/>
        <v>0.69427335278643432</v>
      </c>
      <c r="AP400" s="28">
        <f t="shared" ca="1" si="241"/>
        <v>0.7849123791059619</v>
      </c>
      <c r="AQ400" s="28">
        <f>IF(Riskregister!$E$12="",0,COUNTIF(BM$4:BM$53,"&lt;"&amp;AO400)*IF(AP400&lt;0.5,Riskregister!$K$12+(Riskregister!$L$12-Riskregister!$K$12)*SQRT(AP400/2),Riskregister!$L$12-(Riskregister!$L$12-Riskregister!$K$12)*SQRT((1-AP400)/2)))</f>
        <v>0</v>
      </c>
      <c r="AR400" s="28">
        <f t="shared" ca="1" si="242"/>
        <v>0.97377635781626426</v>
      </c>
      <c r="AS400" s="28">
        <f t="shared" ca="1" si="242"/>
        <v>0.40093204645037883</v>
      </c>
      <c r="AT400" s="28">
        <f>IF(Riskregister!$E$13="",0,COUNTIF(BN$4:BN$53,"&lt;"&amp;AR400)*IF(AS400&lt;0.5,Riskregister!$K$13+(Riskregister!$L$13-Riskregister!$K$13)*SQRT(AS400/2),Riskregister!$L$13-(Riskregister!$L$13-Riskregister!$K$13)*SQRT((1-AS400)/2)))</f>
        <v>0</v>
      </c>
      <c r="AU400" s="28">
        <f t="shared" ca="1" si="243"/>
        <v>0.22209229638168959</v>
      </c>
      <c r="AV400" s="28">
        <f t="shared" ca="1" si="243"/>
        <v>0.41563985996772379</v>
      </c>
      <c r="AW400" s="28">
        <f>IF(Riskregister!$E$14="",0,COUNTIF(BO$4:BO$53,"&lt;"&amp;AU400)*IF(AV400&lt;0.5,Riskregister!$K$14+(Riskregister!$L$14-Riskregister!$K$14)*SQRT(AV400/2),Riskregister!$L$14-(Riskregister!$L$14-Riskregister!$K$14)*SQRT((1-AV400)/2)))</f>
        <v>0</v>
      </c>
      <c r="AX400" s="28">
        <f t="shared" ca="1" si="244"/>
        <v>0.56799609469356416</v>
      </c>
      <c r="AY400" s="28">
        <f t="shared" ca="1" si="244"/>
        <v>0.70717404095887815</v>
      </c>
      <c r="AZ400" s="28">
        <f>IF(Riskregister!$E$15="",0,COUNTIF(BP$4:BP$53,"&lt;"&amp;AX400)*IF(AY400&lt;0.5,Riskregister!$K$15+(Riskregister!$L$15-Riskregister!$K$15)*SQRT(AY400/2),Riskregister!$L$15-(Riskregister!$L$15-Riskregister!$K$15)*SQRT((1-AY400)/2)))</f>
        <v>0</v>
      </c>
      <c r="BA400" s="28">
        <f t="shared" ca="1" si="245"/>
        <v>0.41551164327825918</v>
      </c>
      <c r="BB400" s="28">
        <f t="shared" ca="1" si="245"/>
        <v>0.19940241597919095</v>
      </c>
      <c r="BC400" s="28">
        <f>IF(Riskregister!$E$16="",0,COUNTIF(BQ$4:BQ$53,"&lt;"&amp;BA400)*IF(BB400&lt;0.5,Riskregister!$K$16+(Riskregister!$L$16-Riskregister!$K$16)*SQRT(BB400/2),Riskregister!$L$16-(Riskregister!$L$16-Riskregister!$K$16)*SQRT((1-BB400)/2)))</f>
        <v>0</v>
      </c>
      <c r="BD400" s="28">
        <f t="shared" ca="1" si="246"/>
        <v>2704048.2714671083</v>
      </c>
    </row>
    <row r="401" spans="20:56" x14ac:dyDescent="0.35">
      <c r="T401" s="28">
        <f t="shared" ca="1" si="234"/>
        <v>0.67932262004118205</v>
      </c>
      <c r="U401" s="28">
        <f t="shared" ca="1" si="234"/>
        <v>0.76777931957870071</v>
      </c>
      <c r="V401" s="28">
        <f ca="1">IF(Riskregister!$E$5="",0,COUNTIF(BF$4:BF$53,"&lt;"&amp;T401)*IF(U401&lt;0.5,Riskregister!$K$5+(Riskregister!$L$5-Riskregister!$K$5)*SQRT(U401/2),Riskregister!$L$5-(Riskregister!$L$5-Riskregister!$K$5)*SQRT((1-U401)/2)))</f>
        <v>446662.6467795386</v>
      </c>
      <c r="W401" s="28">
        <f t="shared" ca="1" si="235"/>
        <v>0.90956937850426722</v>
      </c>
      <c r="X401" s="28">
        <f t="shared" ca="1" si="235"/>
        <v>0.69865440277991397</v>
      </c>
      <c r="Y401" s="28">
        <f ca="1">IF(Riskregister!$E$6="",0,COUNTIF(BG$4:BG$53,"&lt;"&amp;W401)*IF(X401&lt;0.5,Riskregister!$K$6+(Riskregister!$L$6-Riskregister!$K$6)*SQRT(X401/2),Riskregister!$L$6-(Riskregister!$L$6-Riskregister!$K$6)*SQRT((1-X401)/2)))</f>
        <v>1301301.3042115082</v>
      </c>
      <c r="Z401" s="28">
        <f t="shared" ca="1" si="236"/>
        <v>0.48951000899265751</v>
      </c>
      <c r="AA401" s="28">
        <f t="shared" ca="1" si="236"/>
        <v>1.7841615871059813E-2</v>
      </c>
      <c r="AB401" s="28">
        <f ca="1">IF(Riskregister!$E$7="",0,COUNTIF(BH$4:BH$53,"&lt;"&amp;Z401)*IF(AA401&lt;0.5,Riskregister!$K$7+(Riskregister!$L$7-Riskregister!$K$7)*SQRT(AA401/2),Riskregister!$L$7-(Riskregister!$L$7-Riskregister!$K$7)*SQRT((1-AA401)/2)))</f>
        <v>0</v>
      </c>
      <c r="AC401" s="28">
        <f t="shared" ca="1" si="237"/>
        <v>0.28860322601215715</v>
      </c>
      <c r="AD401" s="28">
        <f t="shared" ca="1" si="237"/>
        <v>0.10140834551037692</v>
      </c>
      <c r="AE401" s="28">
        <f ca="1">IF(Riskregister!$E$8="",0,COUNTIF(BI$4:BI$53,"&lt;"&amp;AC401)*IF(AD401&lt;0.5,Riskregister!$K$8+(Riskregister!$L$8-Riskregister!$K$8)*SQRT(AD401/2),Riskregister!$L$8-(Riskregister!$L$8-Riskregister!$K$8)*SQRT((1-AD401)/2)))</f>
        <v>0</v>
      </c>
      <c r="AF401" s="28">
        <f t="shared" ca="1" si="238"/>
        <v>0.77358764099278821</v>
      </c>
      <c r="AG401" s="28">
        <f t="shared" ca="1" si="238"/>
        <v>0.13024820367216239</v>
      </c>
      <c r="AH401" s="28">
        <f>IF(Riskregister!$E$9="",0,COUNTIF(BJ$4:BJ$53,"&lt;"&amp;AF401)*IF(AG401&lt;0.5,Riskregister!$K$9+(Riskregister!$L$9-Riskregister!$K$9)*SQRT(AG401/2),Riskregister!$L$9-(Riskregister!$L$9-Riskregister!$K$9)*SQRT((1-AG401)/2)))</f>
        <v>0</v>
      </c>
      <c r="AI401" s="28">
        <f t="shared" ca="1" si="239"/>
        <v>0.88734025472938316</v>
      </c>
      <c r="AJ401" s="28">
        <f t="shared" ca="1" si="239"/>
        <v>0.672990335037568</v>
      </c>
      <c r="AK401" s="28">
        <f>IF(Riskregister!$E$10="",0,COUNTIF(BK$4:BK$53,"&lt;"&amp;AI401)*IF(AJ401&lt;0.5,Riskregister!$K$10+(Riskregister!$L$10-Riskregister!$K$10)*SQRT(AJ401/2),Riskregister!$L$10-(Riskregister!$L$10-Riskregister!$K$10)*SQRT((1-AJ401)/2)))</f>
        <v>0</v>
      </c>
      <c r="AL401" s="28">
        <f t="shared" ca="1" si="240"/>
        <v>0.56733126215323804</v>
      </c>
      <c r="AM401" s="28">
        <f t="shared" ca="1" si="240"/>
        <v>0.71557148743445298</v>
      </c>
      <c r="AN401" s="28">
        <f>IF(Riskregister!$E$11="",0,COUNTIF(BL$4:BL$53,"&lt;"&amp;AL401)*IF(AM401&lt;0.5,Riskregister!$K$11+(Riskregister!$L$11-Riskregister!$K$11)*SQRT(AM401/2),Riskregister!$L$11-(Riskregister!$L$11-Riskregister!$K$11)*SQRT((1-AM401)/2)))</f>
        <v>0</v>
      </c>
      <c r="AO401" s="28">
        <f t="shared" ca="1" si="241"/>
        <v>5.1761497775501542E-2</v>
      </c>
      <c r="AP401" s="28">
        <f t="shared" ca="1" si="241"/>
        <v>0.90884158812933569</v>
      </c>
      <c r="AQ401" s="28">
        <f>IF(Riskregister!$E$12="",0,COUNTIF(BM$4:BM$53,"&lt;"&amp;AO401)*IF(AP401&lt;0.5,Riskregister!$K$12+(Riskregister!$L$12-Riskregister!$K$12)*SQRT(AP401/2),Riskregister!$L$12-(Riskregister!$L$12-Riskregister!$K$12)*SQRT((1-AP401)/2)))</f>
        <v>0</v>
      </c>
      <c r="AR401" s="28">
        <f t="shared" ca="1" si="242"/>
        <v>0.38953901644720568</v>
      </c>
      <c r="AS401" s="28">
        <f t="shared" ca="1" si="242"/>
        <v>0.39207265700811</v>
      </c>
      <c r="AT401" s="28">
        <f>IF(Riskregister!$E$13="",0,COUNTIF(BN$4:BN$53,"&lt;"&amp;AR401)*IF(AS401&lt;0.5,Riskregister!$K$13+(Riskregister!$L$13-Riskregister!$K$13)*SQRT(AS401/2),Riskregister!$L$13-(Riskregister!$L$13-Riskregister!$K$13)*SQRT((1-AS401)/2)))</f>
        <v>0</v>
      </c>
      <c r="AU401" s="28">
        <f t="shared" ca="1" si="243"/>
        <v>8.1531830532991623E-2</v>
      </c>
      <c r="AV401" s="28">
        <f t="shared" ca="1" si="243"/>
        <v>0.34046845471942955</v>
      </c>
      <c r="AW401" s="28">
        <f>IF(Riskregister!$E$14="",0,COUNTIF(BO$4:BO$53,"&lt;"&amp;AU401)*IF(AV401&lt;0.5,Riskregister!$K$14+(Riskregister!$L$14-Riskregister!$K$14)*SQRT(AV401/2),Riskregister!$L$14-(Riskregister!$L$14-Riskregister!$K$14)*SQRT((1-AV401)/2)))</f>
        <v>0</v>
      </c>
      <c r="AX401" s="28">
        <f t="shared" ca="1" si="244"/>
        <v>2.1152246765859806E-2</v>
      </c>
      <c r="AY401" s="28">
        <f t="shared" ca="1" si="244"/>
        <v>2.0095812485590003E-2</v>
      </c>
      <c r="AZ401" s="28">
        <f>IF(Riskregister!$E$15="",0,COUNTIF(BP$4:BP$53,"&lt;"&amp;AX401)*IF(AY401&lt;0.5,Riskregister!$K$15+(Riskregister!$L$15-Riskregister!$K$15)*SQRT(AY401/2),Riskregister!$L$15-(Riskregister!$L$15-Riskregister!$K$15)*SQRT((1-AY401)/2)))</f>
        <v>0</v>
      </c>
      <c r="BA401" s="28">
        <f t="shared" ca="1" si="245"/>
        <v>0.78245238671191242</v>
      </c>
      <c r="BB401" s="28">
        <f t="shared" ca="1" si="245"/>
        <v>0.4161889871755442</v>
      </c>
      <c r="BC401" s="28">
        <f>IF(Riskregister!$E$16="",0,COUNTIF(BQ$4:BQ$53,"&lt;"&amp;BA401)*IF(BB401&lt;0.5,Riskregister!$K$16+(Riskregister!$L$16-Riskregister!$K$16)*SQRT(BB401/2),Riskregister!$L$16-(Riskregister!$L$16-Riskregister!$K$16)*SQRT((1-BB401)/2)))</f>
        <v>0</v>
      </c>
      <c r="BD401" s="28">
        <f t="shared" ca="1" si="246"/>
        <v>1747963.9509910468</v>
      </c>
    </row>
    <row r="402" spans="20:56" x14ac:dyDescent="0.35">
      <c r="T402" s="28">
        <f t="shared" ca="1" si="234"/>
        <v>0.12629925101308825</v>
      </c>
      <c r="U402" s="28">
        <f t="shared" ca="1" si="234"/>
        <v>0.56852805105753745</v>
      </c>
      <c r="V402" s="28">
        <f ca="1">IF(Riskregister!$E$5="",0,COUNTIF(BF$4:BF$53,"&lt;"&amp;T402)*IF(U402&lt;0.5,Riskregister!$K$5+(Riskregister!$L$5-Riskregister!$K$5)*SQRT(U402/2),Riskregister!$L$5-(Riskregister!$L$5-Riskregister!$K$5)*SQRT((1-U402)/2)))</f>
        <v>0</v>
      </c>
      <c r="W402" s="28">
        <f t="shared" ca="1" si="235"/>
        <v>0.74401457446371211</v>
      </c>
      <c r="X402" s="28">
        <f t="shared" ca="1" si="235"/>
        <v>0.73677368678126653</v>
      </c>
      <c r="Y402" s="28">
        <f ca="1">IF(Riskregister!$E$6="",0,COUNTIF(BG$4:BG$53,"&lt;"&amp;W402)*IF(X402&lt;0.5,Riskregister!$K$6+(Riskregister!$L$6-Riskregister!$K$6)*SQRT(X402/2),Riskregister!$L$6-(Riskregister!$L$6-Riskregister!$K$6)*SQRT((1-X402)/2)))</f>
        <v>1346986.5028850106</v>
      </c>
      <c r="Z402" s="28">
        <f t="shared" ca="1" si="236"/>
        <v>0.3815383088582337</v>
      </c>
      <c r="AA402" s="28">
        <f t="shared" ca="1" si="236"/>
        <v>0.7329309953069375</v>
      </c>
      <c r="AB402" s="28">
        <f ca="1">IF(Riskregister!$E$7="",0,COUNTIF(BH$4:BH$53,"&lt;"&amp;Z402)*IF(AA402&lt;0.5,Riskregister!$K$7+(Riskregister!$L$7-Riskregister!$K$7)*SQRT(AA402/2),Riskregister!$L$7-(Riskregister!$L$7-Riskregister!$K$7)*SQRT((1-AA402)/2)))</f>
        <v>0</v>
      </c>
      <c r="AC402" s="28">
        <f t="shared" ca="1" si="237"/>
        <v>0.58273449278004119</v>
      </c>
      <c r="AD402" s="28">
        <f t="shared" ca="1" si="237"/>
        <v>0.95999374391943382</v>
      </c>
      <c r="AE402" s="28">
        <f ca="1">IF(Riskregister!$E$8="",0,COUNTIF(BI$4:BI$53,"&lt;"&amp;AC402)*IF(AD402&lt;0.5,Riskregister!$K$8+(Riskregister!$L$8-Riskregister!$K$8)*SQRT(AD402/2),Riskregister!$L$8-(Riskregister!$L$8-Riskregister!$K$8)*SQRT((1-AD402)/2)))</f>
        <v>0</v>
      </c>
      <c r="AF402" s="28">
        <f t="shared" ca="1" si="238"/>
        <v>0.68521195323898121</v>
      </c>
      <c r="AG402" s="28">
        <f t="shared" ca="1" si="238"/>
        <v>2.0555867837495301E-2</v>
      </c>
      <c r="AH402" s="28">
        <f>IF(Riskregister!$E$9="",0,COUNTIF(BJ$4:BJ$53,"&lt;"&amp;AF402)*IF(AG402&lt;0.5,Riskregister!$K$9+(Riskregister!$L$9-Riskregister!$K$9)*SQRT(AG402/2),Riskregister!$L$9-(Riskregister!$L$9-Riskregister!$K$9)*SQRT((1-AG402)/2)))</f>
        <v>0</v>
      </c>
      <c r="AI402" s="28">
        <f t="shared" ca="1" si="239"/>
        <v>0.79892074837290772</v>
      </c>
      <c r="AJ402" s="28">
        <f t="shared" ca="1" si="239"/>
        <v>0.61642619334108251</v>
      </c>
      <c r="AK402" s="28">
        <f>IF(Riskregister!$E$10="",0,COUNTIF(BK$4:BK$53,"&lt;"&amp;AI402)*IF(AJ402&lt;0.5,Riskregister!$K$10+(Riskregister!$L$10-Riskregister!$K$10)*SQRT(AJ402/2),Riskregister!$L$10-(Riskregister!$L$10-Riskregister!$K$10)*SQRT((1-AJ402)/2)))</f>
        <v>0</v>
      </c>
      <c r="AL402" s="28">
        <f t="shared" ca="1" si="240"/>
        <v>0.180080232174193</v>
      </c>
      <c r="AM402" s="28">
        <f t="shared" ca="1" si="240"/>
        <v>7.6009437771702326E-2</v>
      </c>
      <c r="AN402" s="28">
        <f>IF(Riskregister!$E$11="",0,COUNTIF(BL$4:BL$53,"&lt;"&amp;AL402)*IF(AM402&lt;0.5,Riskregister!$K$11+(Riskregister!$L$11-Riskregister!$K$11)*SQRT(AM402/2),Riskregister!$L$11-(Riskregister!$L$11-Riskregister!$K$11)*SQRT((1-AM402)/2)))</f>
        <v>0</v>
      </c>
      <c r="AO402" s="28">
        <f t="shared" ca="1" si="241"/>
        <v>0.19691598310325564</v>
      </c>
      <c r="AP402" s="28">
        <f t="shared" ca="1" si="241"/>
        <v>0.17514452720072282</v>
      </c>
      <c r="AQ402" s="28">
        <f>IF(Riskregister!$E$12="",0,COUNTIF(BM$4:BM$53,"&lt;"&amp;AO402)*IF(AP402&lt;0.5,Riskregister!$K$12+(Riskregister!$L$12-Riskregister!$K$12)*SQRT(AP402/2),Riskregister!$L$12-(Riskregister!$L$12-Riskregister!$K$12)*SQRT((1-AP402)/2)))</f>
        <v>0</v>
      </c>
      <c r="AR402" s="28">
        <f t="shared" ca="1" si="242"/>
        <v>0.47684586563610076</v>
      </c>
      <c r="AS402" s="28">
        <f t="shared" ca="1" si="242"/>
        <v>0.37829146371074418</v>
      </c>
      <c r="AT402" s="28">
        <f>IF(Riskregister!$E$13="",0,COUNTIF(BN$4:BN$53,"&lt;"&amp;AR402)*IF(AS402&lt;0.5,Riskregister!$K$13+(Riskregister!$L$13-Riskregister!$K$13)*SQRT(AS402/2),Riskregister!$L$13-(Riskregister!$L$13-Riskregister!$K$13)*SQRT((1-AS402)/2)))</f>
        <v>0</v>
      </c>
      <c r="AU402" s="28">
        <f t="shared" ca="1" si="243"/>
        <v>0.53674913292066273</v>
      </c>
      <c r="AV402" s="28">
        <f t="shared" ca="1" si="243"/>
        <v>0.82450331280172795</v>
      </c>
      <c r="AW402" s="28">
        <f>IF(Riskregister!$E$14="",0,COUNTIF(BO$4:BO$53,"&lt;"&amp;AU402)*IF(AV402&lt;0.5,Riskregister!$K$14+(Riskregister!$L$14-Riskregister!$K$14)*SQRT(AV402/2),Riskregister!$L$14-(Riskregister!$L$14-Riskregister!$K$14)*SQRT((1-AV402)/2)))</f>
        <v>0</v>
      </c>
      <c r="AX402" s="28">
        <f t="shared" ca="1" si="244"/>
        <v>0.32931620759023783</v>
      </c>
      <c r="AY402" s="28">
        <f t="shared" ca="1" si="244"/>
        <v>9.0862374867377249E-2</v>
      </c>
      <c r="AZ402" s="28">
        <f>IF(Riskregister!$E$15="",0,COUNTIF(BP$4:BP$53,"&lt;"&amp;AX402)*IF(AY402&lt;0.5,Riskregister!$K$15+(Riskregister!$L$15-Riskregister!$K$15)*SQRT(AY402/2),Riskregister!$L$15-(Riskregister!$L$15-Riskregister!$K$15)*SQRT((1-AY402)/2)))</f>
        <v>0</v>
      </c>
      <c r="BA402" s="28">
        <f t="shared" ca="1" si="245"/>
        <v>0.65939140919001626</v>
      </c>
      <c r="BB402" s="28">
        <f t="shared" ca="1" si="245"/>
        <v>0.38742412546807725</v>
      </c>
      <c r="BC402" s="28">
        <f>IF(Riskregister!$E$16="",0,COUNTIF(BQ$4:BQ$53,"&lt;"&amp;BA402)*IF(BB402&lt;0.5,Riskregister!$K$16+(Riskregister!$L$16-Riskregister!$K$16)*SQRT(BB402/2),Riskregister!$L$16-(Riskregister!$L$16-Riskregister!$K$16)*SQRT((1-BB402)/2)))</f>
        <v>0</v>
      </c>
      <c r="BD402" s="28">
        <f t="shared" ca="1" si="246"/>
        <v>1346986.5028850106</v>
      </c>
    </row>
    <row r="403" spans="20:56" x14ac:dyDescent="0.35">
      <c r="T403" s="28">
        <f t="shared" ca="1" si="234"/>
        <v>7.1735232227494006E-2</v>
      </c>
      <c r="U403" s="28">
        <f t="shared" ca="1" si="234"/>
        <v>0.97659690384886655</v>
      </c>
      <c r="V403" s="28">
        <f ca="1">IF(Riskregister!$E$5="",0,COUNTIF(BF$4:BF$53,"&lt;"&amp;T403)*IF(U403&lt;0.5,Riskregister!$K$5+(Riskregister!$L$5-Riskregister!$K$5)*SQRT(U403/2),Riskregister!$L$5-(Riskregister!$L$5-Riskregister!$K$5)*SQRT((1-U403)/2)))</f>
        <v>0</v>
      </c>
      <c r="W403" s="28">
        <f t="shared" ca="1" si="235"/>
        <v>0.93851982427736313</v>
      </c>
      <c r="X403" s="28">
        <f t="shared" ca="1" si="235"/>
        <v>0.32320068949264147</v>
      </c>
      <c r="Y403" s="28">
        <f ca="1">IF(Riskregister!$E$6="",0,COUNTIF(BG$4:BG$53,"&lt;"&amp;W403)*IF(X403&lt;0.5,Riskregister!$K$6+(Riskregister!$L$6-Riskregister!$K$6)*SQRT(X403/2),Riskregister!$L$6-(Riskregister!$L$6-Riskregister!$K$6)*SQRT((1-X403)/2)))</f>
        <v>1847183.6330999313</v>
      </c>
      <c r="Z403" s="28">
        <f t="shared" ca="1" si="236"/>
        <v>0.34259861779159062</v>
      </c>
      <c r="AA403" s="28">
        <f t="shared" ca="1" si="236"/>
        <v>0.22924318339341276</v>
      </c>
      <c r="AB403" s="28">
        <f ca="1">IF(Riskregister!$E$7="",0,COUNTIF(BH$4:BH$53,"&lt;"&amp;Z403)*IF(AA403&lt;0.5,Riskregister!$K$7+(Riskregister!$L$7-Riskregister!$K$7)*SQRT(AA403/2),Riskregister!$L$7-(Riskregister!$L$7-Riskregister!$K$7)*SQRT((1-AA403)/2)))</f>
        <v>0</v>
      </c>
      <c r="AC403" s="28">
        <f t="shared" ca="1" si="237"/>
        <v>0.59505391266910146</v>
      </c>
      <c r="AD403" s="28">
        <f t="shared" ca="1" si="237"/>
        <v>0.74854584551860015</v>
      </c>
      <c r="AE403" s="28">
        <f ca="1">IF(Riskregister!$E$8="",0,COUNTIF(BI$4:BI$53,"&lt;"&amp;AC403)*IF(AD403&lt;0.5,Riskregister!$K$8+(Riskregister!$L$8-Riskregister!$K$8)*SQRT(AD403/2),Riskregister!$L$8-(Riskregister!$L$8-Riskregister!$K$8)*SQRT((1-AD403)/2)))</f>
        <v>0</v>
      </c>
      <c r="AF403" s="28">
        <f t="shared" ca="1" si="238"/>
        <v>0.44623261625347999</v>
      </c>
      <c r="AG403" s="28">
        <f t="shared" ca="1" si="238"/>
        <v>0.73683968223931562</v>
      </c>
      <c r="AH403" s="28">
        <f>IF(Riskregister!$E$9="",0,COUNTIF(BJ$4:BJ$53,"&lt;"&amp;AF403)*IF(AG403&lt;0.5,Riskregister!$K$9+(Riskregister!$L$9-Riskregister!$K$9)*SQRT(AG403/2),Riskregister!$L$9-(Riskregister!$L$9-Riskregister!$K$9)*SQRT((1-AG403)/2)))</f>
        <v>0</v>
      </c>
      <c r="AI403" s="28">
        <f t="shared" ca="1" si="239"/>
        <v>0.72857303778475491</v>
      </c>
      <c r="AJ403" s="28">
        <f t="shared" ca="1" si="239"/>
        <v>0.26554539361287888</v>
      </c>
      <c r="AK403" s="28">
        <f>IF(Riskregister!$E$10="",0,COUNTIF(BK$4:BK$53,"&lt;"&amp;AI403)*IF(AJ403&lt;0.5,Riskregister!$K$10+(Riskregister!$L$10-Riskregister!$K$10)*SQRT(AJ403/2),Riskregister!$L$10-(Riskregister!$L$10-Riskregister!$K$10)*SQRT((1-AJ403)/2)))</f>
        <v>0</v>
      </c>
      <c r="AL403" s="28">
        <f t="shared" ca="1" si="240"/>
        <v>0.44048398873093064</v>
      </c>
      <c r="AM403" s="28">
        <f t="shared" ca="1" si="240"/>
        <v>0.71297384703217948</v>
      </c>
      <c r="AN403" s="28">
        <f>IF(Riskregister!$E$11="",0,COUNTIF(BL$4:BL$53,"&lt;"&amp;AL403)*IF(AM403&lt;0.5,Riskregister!$K$11+(Riskregister!$L$11-Riskregister!$K$11)*SQRT(AM403/2),Riskregister!$L$11-(Riskregister!$L$11-Riskregister!$K$11)*SQRT((1-AM403)/2)))</f>
        <v>0</v>
      </c>
      <c r="AO403" s="28">
        <f t="shared" ca="1" si="241"/>
        <v>0.35469882074999737</v>
      </c>
      <c r="AP403" s="28">
        <f t="shared" ca="1" si="241"/>
        <v>0.35604644848168543</v>
      </c>
      <c r="AQ403" s="28">
        <f>IF(Riskregister!$E$12="",0,COUNTIF(BM$4:BM$53,"&lt;"&amp;AO403)*IF(AP403&lt;0.5,Riskregister!$K$12+(Riskregister!$L$12-Riskregister!$K$12)*SQRT(AP403/2),Riskregister!$L$12-(Riskregister!$L$12-Riskregister!$K$12)*SQRT((1-AP403)/2)))</f>
        <v>0</v>
      </c>
      <c r="AR403" s="28">
        <f t="shared" ca="1" si="242"/>
        <v>9.0671618225935946E-2</v>
      </c>
      <c r="AS403" s="28">
        <f t="shared" ca="1" si="242"/>
        <v>0.643546858004866</v>
      </c>
      <c r="AT403" s="28">
        <f>IF(Riskregister!$E$13="",0,COUNTIF(BN$4:BN$53,"&lt;"&amp;AR403)*IF(AS403&lt;0.5,Riskregister!$K$13+(Riskregister!$L$13-Riskregister!$K$13)*SQRT(AS403/2),Riskregister!$L$13-(Riskregister!$L$13-Riskregister!$K$13)*SQRT((1-AS403)/2)))</f>
        <v>0</v>
      </c>
      <c r="AU403" s="28">
        <f t="shared" ca="1" si="243"/>
        <v>0.60710736992731962</v>
      </c>
      <c r="AV403" s="28">
        <f t="shared" ca="1" si="243"/>
        <v>0.9702768816249886</v>
      </c>
      <c r="AW403" s="28">
        <f>IF(Riskregister!$E$14="",0,COUNTIF(BO$4:BO$53,"&lt;"&amp;AU403)*IF(AV403&lt;0.5,Riskregister!$K$14+(Riskregister!$L$14-Riskregister!$K$14)*SQRT(AV403/2),Riskregister!$L$14-(Riskregister!$L$14-Riskregister!$K$14)*SQRT((1-AV403)/2)))</f>
        <v>0</v>
      </c>
      <c r="AX403" s="28">
        <f t="shared" ca="1" si="244"/>
        <v>0.11299905943642752</v>
      </c>
      <c r="AY403" s="28">
        <f t="shared" ca="1" si="244"/>
        <v>2.805591405241048E-2</v>
      </c>
      <c r="AZ403" s="28">
        <f>IF(Riskregister!$E$15="",0,COUNTIF(BP$4:BP$53,"&lt;"&amp;AX403)*IF(AY403&lt;0.5,Riskregister!$K$15+(Riskregister!$L$15-Riskregister!$K$15)*SQRT(AY403/2),Riskregister!$L$15-(Riskregister!$L$15-Riskregister!$K$15)*SQRT((1-AY403)/2)))</f>
        <v>0</v>
      </c>
      <c r="BA403" s="28">
        <f t="shared" ca="1" si="245"/>
        <v>0.87268447035170393</v>
      </c>
      <c r="BB403" s="28">
        <f t="shared" ca="1" si="245"/>
        <v>0.25725276701092614</v>
      </c>
      <c r="BC403" s="28">
        <f>IF(Riskregister!$E$16="",0,COUNTIF(BQ$4:BQ$53,"&lt;"&amp;BA403)*IF(BB403&lt;0.5,Riskregister!$K$16+(Riskregister!$L$16-Riskregister!$K$16)*SQRT(BB403/2),Riskregister!$L$16-(Riskregister!$L$16-Riskregister!$K$16)*SQRT((1-BB403)/2)))</f>
        <v>0</v>
      </c>
      <c r="BD403" s="28">
        <f t="shared" ca="1" si="246"/>
        <v>1847183.6330999313</v>
      </c>
    </row>
    <row r="404" spans="20:56" x14ac:dyDescent="0.35">
      <c r="T404" s="28">
        <f t="shared" ref="T404:U423" ca="1" si="247">RAND()</f>
        <v>0.31243758130448396</v>
      </c>
      <c r="U404" s="28">
        <f t="shared" ca="1" si="247"/>
        <v>0.28245805702488258</v>
      </c>
      <c r="V404" s="28">
        <f ca="1">IF(Riskregister!$E$5="",0,COUNTIF(BF$4:BF$53,"&lt;"&amp;T404)*IF(U404&lt;0.5,Riskregister!$K$5+(Riskregister!$L$5-Riskregister!$K$5)*SQRT(U404/2),Riskregister!$L$5-(Riskregister!$L$5-Riskregister!$K$5)*SQRT((1-U404)/2)))</f>
        <v>0</v>
      </c>
      <c r="W404" s="28">
        <f t="shared" ref="W404:X423" ca="1" si="248">RAND()</f>
        <v>0.60248949779317651</v>
      </c>
      <c r="X404" s="28">
        <f t="shared" ca="1" si="248"/>
        <v>0.95230705648214975</v>
      </c>
      <c r="Y404" s="28">
        <f ca="1">IF(Riskregister!$E$6="",0,COUNTIF(BG$4:BG$53,"&lt;"&amp;W404)*IF(X404&lt;0.5,Riskregister!$K$6+(Riskregister!$L$6-Riskregister!$K$6)*SQRT(X404/2),Riskregister!$L$6-(Riskregister!$L$6-Riskregister!$K$6)*SQRT((1-X404)/2)))</f>
        <v>0</v>
      </c>
      <c r="Z404" s="28">
        <f t="shared" ref="Z404:AA423" ca="1" si="249">RAND()</f>
        <v>0.54165410078153464</v>
      </c>
      <c r="AA404" s="28">
        <f t="shared" ca="1" si="249"/>
        <v>0.88287290764100135</v>
      </c>
      <c r="AB404" s="28">
        <f ca="1">IF(Riskregister!$E$7="",0,COUNTIF(BH$4:BH$53,"&lt;"&amp;Z404)*IF(AA404&lt;0.5,Riskregister!$K$7+(Riskregister!$L$7-Riskregister!$K$7)*SQRT(AA404/2),Riskregister!$L$7-(Riskregister!$L$7-Riskregister!$K$7)*SQRT((1-AA404)/2)))</f>
        <v>0</v>
      </c>
      <c r="AC404" s="28">
        <f t="shared" ref="AC404:AD423" ca="1" si="250">RAND()</f>
        <v>0.72664425944959854</v>
      </c>
      <c r="AD404" s="28">
        <f t="shared" ca="1" si="250"/>
        <v>0.76381114477505885</v>
      </c>
      <c r="AE404" s="28">
        <f ca="1">IF(Riskregister!$E$8="",0,COUNTIF(BI$4:BI$53,"&lt;"&amp;AC404)*IF(AD404&lt;0.5,Riskregister!$K$8+(Riskregister!$L$8-Riskregister!$K$8)*SQRT(AD404/2),Riskregister!$L$8-(Riskregister!$L$8-Riskregister!$K$8)*SQRT((1-AD404)/2)))</f>
        <v>0</v>
      </c>
      <c r="AF404" s="28">
        <f t="shared" ref="AF404:AG423" ca="1" si="251">RAND()</f>
        <v>0.80499827965490667</v>
      </c>
      <c r="AG404" s="28">
        <f t="shared" ca="1" si="251"/>
        <v>0.71753298349585459</v>
      </c>
      <c r="AH404" s="28">
        <f>IF(Riskregister!$E$9="",0,COUNTIF(BJ$4:BJ$53,"&lt;"&amp;AF404)*IF(AG404&lt;0.5,Riskregister!$K$9+(Riskregister!$L$9-Riskregister!$K$9)*SQRT(AG404/2),Riskregister!$L$9-(Riskregister!$L$9-Riskregister!$K$9)*SQRT((1-AG404)/2)))</f>
        <v>0</v>
      </c>
      <c r="AI404" s="28">
        <f t="shared" ref="AI404:AJ423" ca="1" si="252">RAND()</f>
        <v>0.11590161644094477</v>
      </c>
      <c r="AJ404" s="28">
        <f t="shared" ca="1" si="252"/>
        <v>6.4411375440777796E-2</v>
      </c>
      <c r="AK404" s="28">
        <f>IF(Riskregister!$E$10="",0,COUNTIF(BK$4:BK$53,"&lt;"&amp;AI404)*IF(AJ404&lt;0.5,Riskregister!$K$10+(Riskregister!$L$10-Riskregister!$K$10)*SQRT(AJ404/2),Riskregister!$L$10-(Riskregister!$L$10-Riskregister!$K$10)*SQRT((1-AJ404)/2)))</f>
        <v>0</v>
      </c>
      <c r="AL404" s="28">
        <f t="shared" ref="AL404:AM423" ca="1" si="253">RAND()</f>
        <v>0.64836147650726317</v>
      </c>
      <c r="AM404" s="28">
        <f t="shared" ca="1" si="253"/>
        <v>0.67003387615922083</v>
      </c>
      <c r="AN404" s="28">
        <f>IF(Riskregister!$E$11="",0,COUNTIF(BL$4:BL$53,"&lt;"&amp;AL404)*IF(AM404&lt;0.5,Riskregister!$K$11+(Riskregister!$L$11-Riskregister!$K$11)*SQRT(AM404/2),Riskregister!$L$11-(Riskregister!$L$11-Riskregister!$K$11)*SQRT((1-AM404)/2)))</f>
        <v>0</v>
      </c>
      <c r="AO404" s="28">
        <f t="shared" ref="AO404:AP423" ca="1" si="254">RAND()</f>
        <v>0.63439511229925949</v>
      </c>
      <c r="AP404" s="28">
        <f t="shared" ca="1" si="254"/>
        <v>0.4962444215361802</v>
      </c>
      <c r="AQ404" s="28">
        <f>IF(Riskregister!$E$12="",0,COUNTIF(BM$4:BM$53,"&lt;"&amp;AO404)*IF(AP404&lt;0.5,Riskregister!$K$12+(Riskregister!$L$12-Riskregister!$K$12)*SQRT(AP404/2),Riskregister!$L$12-(Riskregister!$L$12-Riskregister!$K$12)*SQRT((1-AP404)/2)))</f>
        <v>0</v>
      </c>
      <c r="AR404" s="28">
        <f t="shared" ref="AR404:AS423" ca="1" si="255">RAND()</f>
        <v>0.47588786975880115</v>
      </c>
      <c r="AS404" s="28">
        <f t="shared" ca="1" si="255"/>
        <v>0.99688842827321167</v>
      </c>
      <c r="AT404" s="28">
        <f>IF(Riskregister!$E$13="",0,COUNTIF(BN$4:BN$53,"&lt;"&amp;AR404)*IF(AS404&lt;0.5,Riskregister!$K$13+(Riskregister!$L$13-Riskregister!$K$13)*SQRT(AS404/2),Riskregister!$L$13-(Riskregister!$L$13-Riskregister!$K$13)*SQRT((1-AS404)/2)))</f>
        <v>0</v>
      </c>
      <c r="AU404" s="28">
        <f t="shared" ref="AU404:AV423" ca="1" si="256">RAND()</f>
        <v>0.70257479498720654</v>
      </c>
      <c r="AV404" s="28">
        <f t="shared" ca="1" si="256"/>
        <v>0.97820656211128332</v>
      </c>
      <c r="AW404" s="28">
        <f>IF(Riskregister!$E$14="",0,COUNTIF(BO$4:BO$53,"&lt;"&amp;AU404)*IF(AV404&lt;0.5,Riskregister!$K$14+(Riskregister!$L$14-Riskregister!$K$14)*SQRT(AV404/2),Riskregister!$L$14-(Riskregister!$L$14-Riskregister!$K$14)*SQRT((1-AV404)/2)))</f>
        <v>0</v>
      </c>
      <c r="AX404" s="28">
        <f t="shared" ref="AX404:AY423" ca="1" si="257">RAND()</f>
        <v>0.15730939850753656</v>
      </c>
      <c r="AY404" s="28">
        <f t="shared" ca="1" si="257"/>
        <v>0.88807566154173723</v>
      </c>
      <c r="AZ404" s="28">
        <f>IF(Riskregister!$E$15="",0,COUNTIF(BP$4:BP$53,"&lt;"&amp;AX404)*IF(AY404&lt;0.5,Riskregister!$K$15+(Riskregister!$L$15-Riskregister!$K$15)*SQRT(AY404/2),Riskregister!$L$15-(Riskregister!$L$15-Riskregister!$K$15)*SQRT((1-AY404)/2)))</f>
        <v>0</v>
      </c>
      <c r="BA404" s="28">
        <f t="shared" ref="BA404:BB423" ca="1" si="258">RAND()</f>
        <v>9.9423426323076103E-2</v>
      </c>
      <c r="BB404" s="28">
        <f t="shared" ca="1" si="258"/>
        <v>0.13024622642134742</v>
      </c>
      <c r="BC404" s="28">
        <f>IF(Riskregister!$E$16="",0,COUNTIF(BQ$4:BQ$53,"&lt;"&amp;BA404)*IF(BB404&lt;0.5,Riskregister!$K$16+(Riskregister!$L$16-Riskregister!$K$16)*SQRT(BB404/2),Riskregister!$L$16-(Riskregister!$L$16-Riskregister!$K$16)*SQRT((1-BB404)/2)))</f>
        <v>0</v>
      </c>
      <c r="BD404" s="28">
        <f t="shared" ca="1" si="246"/>
        <v>0</v>
      </c>
    </row>
    <row r="405" spans="20:56" x14ac:dyDescent="0.35">
      <c r="T405" s="28">
        <f t="shared" ca="1" si="247"/>
        <v>0.50871549063404464</v>
      </c>
      <c r="U405" s="28">
        <f t="shared" ca="1" si="247"/>
        <v>0.53487704767107436</v>
      </c>
      <c r="V405" s="28">
        <f ca="1">IF(Riskregister!$E$5="",0,COUNTIF(BF$4:BF$53,"&lt;"&amp;T405)*IF(U405&lt;0.5,Riskregister!$K$5+(Riskregister!$L$5-Riskregister!$K$5)*SQRT(U405/2),Riskregister!$L$5-(Riskregister!$L$5-Riskregister!$K$5)*SQRT((1-U405)/2)))</f>
        <v>0</v>
      </c>
      <c r="W405" s="28">
        <f t="shared" ca="1" si="248"/>
        <v>0.65356781829313082</v>
      </c>
      <c r="X405" s="28">
        <f t="shared" ca="1" si="248"/>
        <v>0.83903111491943394</v>
      </c>
      <c r="Y405" s="28">
        <f ca="1">IF(Riskregister!$E$6="",0,COUNTIF(BG$4:BG$53,"&lt;"&amp;W405)*IF(X405&lt;0.5,Riskregister!$K$6+(Riskregister!$L$6-Riskregister!$K$6)*SQRT(X405/2),Riskregister!$L$6-(Riskregister!$L$6-Riskregister!$K$6)*SQRT((1-X405)/2)))</f>
        <v>1489343.9574130969</v>
      </c>
      <c r="Z405" s="28">
        <f t="shared" ca="1" si="249"/>
        <v>0.80788798259754713</v>
      </c>
      <c r="AA405" s="28">
        <f t="shared" ca="1" si="249"/>
        <v>0.50614480413584373</v>
      </c>
      <c r="AB405" s="28">
        <f ca="1">IF(Riskregister!$E$7="",0,COUNTIF(BH$4:BH$53,"&lt;"&amp;Z405)*IF(AA405&lt;0.5,Riskregister!$K$7+(Riskregister!$L$7-Riskregister!$K$7)*SQRT(AA405/2),Riskregister!$L$7-(Riskregister!$L$7-Riskregister!$K$7)*SQRT((1-AA405)/2)))</f>
        <v>226078.66506181718</v>
      </c>
      <c r="AC405" s="28">
        <f t="shared" ca="1" si="250"/>
        <v>0.22677265789232459</v>
      </c>
      <c r="AD405" s="28">
        <f t="shared" ca="1" si="250"/>
        <v>0.74343839776441878</v>
      </c>
      <c r="AE405" s="28">
        <f ca="1">IF(Riskregister!$E$8="",0,COUNTIF(BI$4:BI$53,"&lt;"&amp;AC405)*IF(AD405&lt;0.5,Riskregister!$K$8+(Riskregister!$L$8-Riskregister!$K$8)*SQRT(AD405/2),Riskregister!$L$8-(Riskregister!$L$8-Riskregister!$K$8)*SQRT((1-AD405)/2)))</f>
        <v>0</v>
      </c>
      <c r="AF405" s="28">
        <f t="shared" ca="1" si="251"/>
        <v>0.15049490470264726</v>
      </c>
      <c r="AG405" s="28">
        <f t="shared" ca="1" si="251"/>
        <v>0.95090148012521214</v>
      </c>
      <c r="AH405" s="28">
        <f>IF(Riskregister!$E$9="",0,COUNTIF(BJ$4:BJ$53,"&lt;"&amp;AF405)*IF(AG405&lt;0.5,Riskregister!$K$9+(Riskregister!$L$9-Riskregister!$K$9)*SQRT(AG405/2),Riskregister!$L$9-(Riskregister!$L$9-Riskregister!$K$9)*SQRT((1-AG405)/2)))</f>
        <v>0</v>
      </c>
      <c r="AI405" s="28">
        <f t="shared" ca="1" si="252"/>
        <v>0.91937890978526804</v>
      </c>
      <c r="AJ405" s="28">
        <f t="shared" ca="1" si="252"/>
        <v>0.17061709547054904</v>
      </c>
      <c r="AK405" s="28">
        <f>IF(Riskregister!$E$10="",0,COUNTIF(BK$4:BK$53,"&lt;"&amp;AI405)*IF(AJ405&lt;0.5,Riskregister!$K$10+(Riskregister!$L$10-Riskregister!$K$10)*SQRT(AJ405/2),Riskregister!$L$10-(Riskregister!$L$10-Riskregister!$K$10)*SQRT((1-AJ405)/2)))</f>
        <v>0</v>
      </c>
      <c r="AL405" s="28">
        <f t="shared" ca="1" si="253"/>
        <v>0.23730723224915384</v>
      </c>
      <c r="AM405" s="28">
        <f t="shared" ca="1" si="253"/>
        <v>0.45613915648156655</v>
      </c>
      <c r="AN405" s="28">
        <f>IF(Riskregister!$E$11="",0,COUNTIF(BL$4:BL$53,"&lt;"&amp;AL405)*IF(AM405&lt;0.5,Riskregister!$K$11+(Riskregister!$L$11-Riskregister!$K$11)*SQRT(AM405/2),Riskregister!$L$11-(Riskregister!$L$11-Riskregister!$K$11)*SQRT((1-AM405)/2)))</f>
        <v>0</v>
      </c>
      <c r="AO405" s="28">
        <f t="shared" ca="1" si="254"/>
        <v>0.81630152679687429</v>
      </c>
      <c r="AP405" s="28">
        <f t="shared" ca="1" si="254"/>
        <v>0.93112006487451238</v>
      </c>
      <c r="AQ405" s="28">
        <f>IF(Riskregister!$E$12="",0,COUNTIF(BM$4:BM$53,"&lt;"&amp;AO405)*IF(AP405&lt;0.5,Riskregister!$K$12+(Riskregister!$L$12-Riskregister!$K$12)*SQRT(AP405/2),Riskregister!$L$12-(Riskregister!$L$12-Riskregister!$K$12)*SQRT((1-AP405)/2)))</f>
        <v>0</v>
      </c>
      <c r="AR405" s="28">
        <f t="shared" ca="1" si="255"/>
        <v>0.78648563146283335</v>
      </c>
      <c r="AS405" s="28">
        <f t="shared" ca="1" si="255"/>
        <v>0.57720213964139933</v>
      </c>
      <c r="AT405" s="28">
        <f>IF(Riskregister!$E$13="",0,COUNTIF(BN$4:BN$53,"&lt;"&amp;AR405)*IF(AS405&lt;0.5,Riskregister!$K$13+(Riskregister!$L$13-Riskregister!$K$13)*SQRT(AS405/2),Riskregister!$L$13-(Riskregister!$L$13-Riskregister!$K$13)*SQRT((1-AS405)/2)))</f>
        <v>0</v>
      </c>
      <c r="AU405" s="28">
        <f t="shared" ca="1" si="256"/>
        <v>0.22504654278597058</v>
      </c>
      <c r="AV405" s="28">
        <f t="shared" ca="1" si="256"/>
        <v>0.87768012738656054</v>
      </c>
      <c r="AW405" s="28">
        <f>IF(Riskregister!$E$14="",0,COUNTIF(BO$4:BO$53,"&lt;"&amp;AU405)*IF(AV405&lt;0.5,Riskregister!$K$14+(Riskregister!$L$14-Riskregister!$K$14)*SQRT(AV405/2),Riskregister!$L$14-(Riskregister!$L$14-Riskregister!$K$14)*SQRT((1-AV405)/2)))</f>
        <v>0</v>
      </c>
      <c r="AX405" s="28">
        <f t="shared" ca="1" si="257"/>
        <v>0.88962004308900544</v>
      </c>
      <c r="AY405" s="28">
        <f t="shared" ca="1" si="257"/>
        <v>0.12402763021724139</v>
      </c>
      <c r="AZ405" s="28">
        <f>IF(Riskregister!$E$15="",0,COUNTIF(BP$4:BP$53,"&lt;"&amp;AX405)*IF(AY405&lt;0.5,Riskregister!$K$15+(Riskregister!$L$15-Riskregister!$K$15)*SQRT(AY405/2),Riskregister!$L$15-(Riskregister!$L$15-Riskregister!$K$15)*SQRT((1-AY405)/2)))</f>
        <v>0</v>
      </c>
      <c r="BA405" s="28">
        <f t="shared" ca="1" si="258"/>
        <v>0.83370198255126071</v>
      </c>
      <c r="BB405" s="28">
        <f t="shared" ca="1" si="258"/>
        <v>0.43149073661732196</v>
      </c>
      <c r="BC405" s="28">
        <f>IF(Riskregister!$E$16="",0,COUNTIF(BQ$4:BQ$53,"&lt;"&amp;BA405)*IF(BB405&lt;0.5,Riskregister!$K$16+(Riskregister!$L$16-Riskregister!$K$16)*SQRT(BB405/2),Riskregister!$L$16-(Riskregister!$L$16-Riskregister!$K$16)*SQRT((1-BB405)/2)))</f>
        <v>0</v>
      </c>
      <c r="BD405" s="28">
        <f t="shared" ca="1" si="246"/>
        <v>1715422.6224749142</v>
      </c>
    </row>
    <row r="406" spans="20:56" x14ac:dyDescent="0.35">
      <c r="T406" s="28">
        <f t="shared" ca="1" si="247"/>
        <v>0.60523111913465477</v>
      </c>
      <c r="U406" s="28">
        <f t="shared" ca="1" si="247"/>
        <v>0.30958100028342239</v>
      </c>
      <c r="V406" s="28">
        <f ca="1">IF(Riskregister!$E$5="",0,COUNTIF(BF$4:BF$53,"&lt;"&amp;T406)*IF(U406&lt;0.5,Riskregister!$K$5+(Riskregister!$L$5-Riskregister!$K$5)*SQRT(U406/2),Riskregister!$L$5-(Riskregister!$L$5-Riskregister!$K$5)*SQRT((1-U406)/2)))</f>
        <v>0</v>
      </c>
      <c r="W406" s="28">
        <f t="shared" ca="1" si="248"/>
        <v>0.13885201694045124</v>
      </c>
      <c r="X406" s="28">
        <f t="shared" ca="1" si="248"/>
        <v>0.9655282254982045</v>
      </c>
      <c r="Y406" s="28">
        <f ca="1">IF(Riskregister!$E$6="",0,COUNTIF(BG$4:BG$53,"&lt;"&amp;W406)*IF(X406&lt;0.5,Riskregister!$K$6+(Riskregister!$L$6-Riskregister!$K$6)*SQRT(X406/2),Riskregister!$L$6-(Riskregister!$L$6-Riskregister!$K$6)*SQRT((1-X406)/2)))</f>
        <v>0</v>
      </c>
      <c r="Z406" s="28">
        <f t="shared" ca="1" si="249"/>
        <v>0.45377650029995209</v>
      </c>
      <c r="AA406" s="28">
        <f t="shared" ca="1" si="249"/>
        <v>0.6475376506711783</v>
      </c>
      <c r="AB406" s="28">
        <f ca="1">IF(Riskregister!$E$7="",0,COUNTIF(BH$4:BH$53,"&lt;"&amp;Z406)*IF(AA406&lt;0.5,Riskregister!$K$7+(Riskregister!$L$7-Riskregister!$K$7)*SQRT(AA406/2),Riskregister!$L$7-(Riskregister!$L$7-Riskregister!$K$7)*SQRT((1-AA406)/2)))</f>
        <v>0</v>
      </c>
      <c r="AC406" s="28">
        <f t="shared" ca="1" si="250"/>
        <v>0.17075771726739875</v>
      </c>
      <c r="AD406" s="28">
        <f t="shared" ca="1" si="250"/>
        <v>0.7185726881321669</v>
      </c>
      <c r="AE406" s="28">
        <f ca="1">IF(Riskregister!$E$8="",0,COUNTIF(BI$4:BI$53,"&lt;"&amp;AC406)*IF(AD406&lt;0.5,Riskregister!$K$8+(Riskregister!$L$8-Riskregister!$K$8)*SQRT(AD406/2),Riskregister!$L$8-(Riskregister!$L$8-Riskregister!$K$8)*SQRT((1-AD406)/2)))</f>
        <v>0</v>
      </c>
      <c r="AF406" s="28">
        <f t="shared" ca="1" si="251"/>
        <v>0.30646187051622265</v>
      </c>
      <c r="AG406" s="28">
        <f t="shared" ca="1" si="251"/>
        <v>0.80732360549237436</v>
      </c>
      <c r="AH406" s="28">
        <f>IF(Riskregister!$E$9="",0,COUNTIF(BJ$4:BJ$53,"&lt;"&amp;AF406)*IF(AG406&lt;0.5,Riskregister!$K$9+(Riskregister!$L$9-Riskregister!$K$9)*SQRT(AG406/2),Riskregister!$L$9-(Riskregister!$L$9-Riskregister!$K$9)*SQRT((1-AG406)/2)))</f>
        <v>0</v>
      </c>
      <c r="AI406" s="28">
        <f t="shared" ca="1" si="252"/>
        <v>0.14321817794911407</v>
      </c>
      <c r="AJ406" s="28">
        <f t="shared" ca="1" si="252"/>
        <v>0.27010973993713361</v>
      </c>
      <c r="AK406" s="28">
        <f>IF(Riskregister!$E$10="",0,COUNTIF(BK$4:BK$53,"&lt;"&amp;AI406)*IF(AJ406&lt;0.5,Riskregister!$K$10+(Riskregister!$L$10-Riskregister!$K$10)*SQRT(AJ406/2),Riskregister!$L$10-(Riskregister!$L$10-Riskregister!$K$10)*SQRT((1-AJ406)/2)))</f>
        <v>0</v>
      </c>
      <c r="AL406" s="28">
        <f t="shared" ca="1" si="253"/>
        <v>0.2731618727623053</v>
      </c>
      <c r="AM406" s="28">
        <f t="shared" ca="1" si="253"/>
        <v>0.27935700322770474</v>
      </c>
      <c r="AN406" s="28">
        <f>IF(Riskregister!$E$11="",0,COUNTIF(BL$4:BL$53,"&lt;"&amp;AL406)*IF(AM406&lt;0.5,Riskregister!$K$11+(Riskregister!$L$11-Riskregister!$K$11)*SQRT(AM406/2),Riskregister!$L$11-(Riskregister!$L$11-Riskregister!$K$11)*SQRT((1-AM406)/2)))</f>
        <v>0</v>
      </c>
      <c r="AO406" s="28">
        <f t="shared" ca="1" si="254"/>
        <v>0.58551587490319823</v>
      </c>
      <c r="AP406" s="28">
        <f t="shared" ca="1" si="254"/>
        <v>0.79883035990297135</v>
      </c>
      <c r="AQ406" s="28">
        <f>IF(Riskregister!$E$12="",0,COUNTIF(BM$4:BM$53,"&lt;"&amp;AO406)*IF(AP406&lt;0.5,Riskregister!$K$12+(Riskregister!$L$12-Riskregister!$K$12)*SQRT(AP406/2),Riskregister!$L$12-(Riskregister!$L$12-Riskregister!$K$12)*SQRT((1-AP406)/2)))</f>
        <v>0</v>
      </c>
      <c r="AR406" s="28">
        <f t="shared" ca="1" si="255"/>
        <v>0.16124041008549239</v>
      </c>
      <c r="AS406" s="28">
        <f t="shared" ca="1" si="255"/>
        <v>0.83210362044624975</v>
      </c>
      <c r="AT406" s="28">
        <f>IF(Riskregister!$E$13="",0,COUNTIF(BN$4:BN$53,"&lt;"&amp;AR406)*IF(AS406&lt;0.5,Riskregister!$K$13+(Riskregister!$L$13-Riskregister!$K$13)*SQRT(AS406/2),Riskregister!$L$13-(Riskregister!$L$13-Riskregister!$K$13)*SQRT((1-AS406)/2)))</f>
        <v>0</v>
      </c>
      <c r="AU406" s="28">
        <f t="shared" ca="1" si="256"/>
        <v>0.97002208245766219</v>
      </c>
      <c r="AV406" s="28">
        <f t="shared" ca="1" si="256"/>
        <v>0.43044390421233447</v>
      </c>
      <c r="AW406" s="28">
        <f>IF(Riskregister!$E$14="",0,COUNTIF(BO$4:BO$53,"&lt;"&amp;AU406)*IF(AV406&lt;0.5,Riskregister!$K$14+(Riskregister!$L$14-Riskregister!$K$14)*SQRT(AV406/2),Riskregister!$L$14-(Riskregister!$L$14-Riskregister!$K$14)*SQRT((1-AV406)/2)))</f>
        <v>0</v>
      </c>
      <c r="AX406" s="28">
        <f t="shared" ca="1" si="257"/>
        <v>0.21081789286566388</v>
      </c>
      <c r="AY406" s="28">
        <f t="shared" ca="1" si="257"/>
        <v>0.23782364614253937</v>
      </c>
      <c r="AZ406" s="28">
        <f>IF(Riskregister!$E$15="",0,COUNTIF(BP$4:BP$53,"&lt;"&amp;AX406)*IF(AY406&lt;0.5,Riskregister!$K$15+(Riskregister!$L$15-Riskregister!$K$15)*SQRT(AY406/2),Riskregister!$L$15-(Riskregister!$L$15-Riskregister!$K$15)*SQRT((1-AY406)/2)))</f>
        <v>0</v>
      </c>
      <c r="BA406" s="28">
        <f t="shared" ca="1" si="258"/>
        <v>0.78468547276169098</v>
      </c>
      <c r="BB406" s="28">
        <f t="shared" ca="1" si="258"/>
        <v>0.84937812484415409</v>
      </c>
      <c r="BC406" s="28">
        <f>IF(Riskregister!$E$16="",0,COUNTIF(BQ$4:BQ$53,"&lt;"&amp;BA406)*IF(BB406&lt;0.5,Riskregister!$K$16+(Riskregister!$L$16-Riskregister!$K$16)*SQRT(BB406/2),Riskregister!$L$16-(Riskregister!$L$16-Riskregister!$K$16)*SQRT((1-BB406)/2)))</f>
        <v>0</v>
      </c>
      <c r="BD406" s="28">
        <f t="shared" ca="1" si="246"/>
        <v>0</v>
      </c>
    </row>
    <row r="407" spans="20:56" x14ac:dyDescent="0.35">
      <c r="T407" s="28">
        <f t="shared" ca="1" si="247"/>
        <v>0.53786238777295781</v>
      </c>
      <c r="U407" s="28">
        <f t="shared" ca="1" si="247"/>
        <v>8.4899222607047298E-2</v>
      </c>
      <c r="V407" s="28">
        <f ca="1">IF(Riskregister!$E$5="",0,COUNTIF(BF$4:BF$53,"&lt;"&amp;T407)*IF(U407&lt;0.5,Riskregister!$K$5+(Riskregister!$L$5-Riskregister!$K$5)*SQRT(U407/2),Riskregister!$L$5-(Riskregister!$L$5-Riskregister!$K$5)*SQRT((1-U407)/2)))</f>
        <v>0</v>
      </c>
      <c r="W407" s="28">
        <f t="shared" ca="1" si="248"/>
        <v>0.88150360922331128</v>
      </c>
      <c r="X407" s="28">
        <f t="shared" ca="1" si="248"/>
        <v>0.62684554994989394</v>
      </c>
      <c r="Y407" s="28">
        <f ca="1">IF(Riskregister!$E$6="",0,COUNTIF(BG$4:BG$53,"&lt;"&amp;W407)*IF(X407&lt;0.5,Riskregister!$K$6+(Riskregister!$L$6-Riskregister!$K$6)*SQRT(X407/2),Riskregister!$L$6-(Riskregister!$L$6-Riskregister!$K$6)*SQRT((1-X407)/2)))</f>
        <v>1222497.4539712607</v>
      </c>
      <c r="Z407" s="28">
        <f t="shared" ca="1" si="249"/>
        <v>0.8827923979566511</v>
      </c>
      <c r="AA407" s="28">
        <f t="shared" ca="1" si="249"/>
        <v>0.23198179717013434</v>
      </c>
      <c r="AB407" s="28">
        <f ca="1">IF(Riskregister!$E$7="",0,COUNTIF(BH$4:BH$53,"&lt;"&amp;Z407)*IF(AA407&lt;0.5,Riskregister!$K$7+(Riskregister!$L$7-Riskregister!$K$7)*SQRT(AA407/2),Riskregister!$L$7-(Riskregister!$L$7-Riskregister!$K$7)*SQRT((1-AA407)/2)))</f>
        <v>169201.02800173633</v>
      </c>
      <c r="AC407" s="28">
        <f t="shared" ca="1" si="250"/>
        <v>0.43518196386994534</v>
      </c>
      <c r="AD407" s="28">
        <f t="shared" ca="1" si="250"/>
        <v>7.7324262705587232E-2</v>
      </c>
      <c r="AE407" s="28">
        <f ca="1">IF(Riskregister!$E$8="",0,COUNTIF(BI$4:BI$53,"&lt;"&amp;AC407)*IF(AD407&lt;0.5,Riskregister!$K$8+(Riskregister!$L$8-Riskregister!$K$8)*SQRT(AD407/2),Riskregister!$L$8-(Riskregister!$L$8-Riskregister!$K$8)*SQRT((1-AD407)/2)))</f>
        <v>0</v>
      </c>
      <c r="AF407" s="28">
        <f t="shared" ca="1" si="251"/>
        <v>8.4711898813672581E-2</v>
      </c>
      <c r="AG407" s="28">
        <f t="shared" ca="1" si="251"/>
        <v>0.60083593695135495</v>
      </c>
      <c r="AH407" s="28">
        <f>IF(Riskregister!$E$9="",0,COUNTIF(BJ$4:BJ$53,"&lt;"&amp;AF407)*IF(AG407&lt;0.5,Riskregister!$K$9+(Riskregister!$L$9-Riskregister!$K$9)*SQRT(AG407/2),Riskregister!$L$9-(Riskregister!$L$9-Riskregister!$K$9)*SQRT((1-AG407)/2)))</f>
        <v>0</v>
      </c>
      <c r="AI407" s="28">
        <f t="shared" ca="1" si="252"/>
        <v>0.74823273929314904</v>
      </c>
      <c r="AJ407" s="28">
        <f t="shared" ca="1" si="252"/>
        <v>0.22302666436684582</v>
      </c>
      <c r="AK407" s="28">
        <f>IF(Riskregister!$E$10="",0,COUNTIF(BK$4:BK$53,"&lt;"&amp;AI407)*IF(AJ407&lt;0.5,Riskregister!$K$10+(Riskregister!$L$10-Riskregister!$K$10)*SQRT(AJ407/2),Riskregister!$L$10-(Riskregister!$L$10-Riskregister!$K$10)*SQRT((1-AJ407)/2)))</f>
        <v>0</v>
      </c>
      <c r="AL407" s="28">
        <f t="shared" ca="1" si="253"/>
        <v>0.21822147740923803</v>
      </c>
      <c r="AM407" s="28">
        <f t="shared" ca="1" si="253"/>
        <v>0.8794230960803795</v>
      </c>
      <c r="AN407" s="28">
        <f>IF(Riskregister!$E$11="",0,COUNTIF(BL$4:BL$53,"&lt;"&amp;AL407)*IF(AM407&lt;0.5,Riskregister!$K$11+(Riskregister!$L$11-Riskregister!$K$11)*SQRT(AM407/2),Riskregister!$L$11-(Riskregister!$L$11-Riskregister!$K$11)*SQRT((1-AM407)/2)))</f>
        <v>0</v>
      </c>
      <c r="AO407" s="28">
        <f t="shared" ca="1" si="254"/>
        <v>0.20104696204152472</v>
      </c>
      <c r="AP407" s="28">
        <f t="shared" ca="1" si="254"/>
        <v>0.5750904927562025</v>
      </c>
      <c r="AQ407" s="28">
        <f>IF(Riskregister!$E$12="",0,COUNTIF(BM$4:BM$53,"&lt;"&amp;AO407)*IF(AP407&lt;0.5,Riskregister!$K$12+(Riskregister!$L$12-Riskregister!$K$12)*SQRT(AP407/2),Riskregister!$L$12-(Riskregister!$L$12-Riskregister!$K$12)*SQRT((1-AP407)/2)))</f>
        <v>0</v>
      </c>
      <c r="AR407" s="28">
        <f t="shared" ca="1" si="255"/>
        <v>0.33577645925874022</v>
      </c>
      <c r="AS407" s="28">
        <f t="shared" ca="1" si="255"/>
        <v>0.955912961208495</v>
      </c>
      <c r="AT407" s="28">
        <f>IF(Riskregister!$E$13="",0,COUNTIF(BN$4:BN$53,"&lt;"&amp;AR407)*IF(AS407&lt;0.5,Riskregister!$K$13+(Riskregister!$L$13-Riskregister!$K$13)*SQRT(AS407/2),Riskregister!$L$13-(Riskregister!$L$13-Riskregister!$K$13)*SQRT((1-AS407)/2)))</f>
        <v>0</v>
      </c>
      <c r="AU407" s="28">
        <f t="shared" ca="1" si="256"/>
        <v>0.95910683364986116</v>
      </c>
      <c r="AV407" s="28">
        <f t="shared" ca="1" si="256"/>
        <v>0.29041940276160361</v>
      </c>
      <c r="AW407" s="28">
        <f>IF(Riskregister!$E$14="",0,COUNTIF(BO$4:BO$53,"&lt;"&amp;AU407)*IF(AV407&lt;0.5,Riskregister!$K$14+(Riskregister!$L$14-Riskregister!$K$14)*SQRT(AV407/2),Riskregister!$L$14-(Riskregister!$L$14-Riskregister!$K$14)*SQRT((1-AV407)/2)))</f>
        <v>0</v>
      </c>
      <c r="AX407" s="28">
        <f t="shared" ca="1" si="257"/>
        <v>0.81201562056841203</v>
      </c>
      <c r="AY407" s="28">
        <f t="shared" ca="1" si="257"/>
        <v>0.6185978271310888</v>
      </c>
      <c r="AZ407" s="28">
        <f>IF(Riskregister!$E$15="",0,COUNTIF(BP$4:BP$53,"&lt;"&amp;AX407)*IF(AY407&lt;0.5,Riskregister!$K$15+(Riskregister!$L$15-Riskregister!$K$15)*SQRT(AY407/2),Riskregister!$L$15-(Riskregister!$L$15-Riskregister!$K$15)*SQRT((1-AY407)/2)))</f>
        <v>0</v>
      </c>
      <c r="BA407" s="28">
        <f t="shared" ca="1" si="258"/>
        <v>0.36547802963262388</v>
      </c>
      <c r="BB407" s="28">
        <f t="shared" ca="1" si="258"/>
        <v>0.27675760614419853</v>
      </c>
      <c r="BC407" s="28">
        <f>IF(Riskregister!$E$16="",0,COUNTIF(BQ$4:BQ$53,"&lt;"&amp;BA407)*IF(BB407&lt;0.5,Riskregister!$K$16+(Riskregister!$L$16-Riskregister!$K$16)*SQRT(BB407/2),Riskregister!$L$16-(Riskregister!$L$16-Riskregister!$K$16)*SQRT((1-BB407)/2)))</f>
        <v>0</v>
      </c>
      <c r="BD407" s="28">
        <f t="shared" ca="1" si="246"/>
        <v>1391698.4819729971</v>
      </c>
    </row>
    <row r="408" spans="20:56" x14ac:dyDescent="0.35">
      <c r="T408" s="28">
        <f t="shared" ca="1" si="247"/>
        <v>0.77734736454545672</v>
      </c>
      <c r="U408" s="28">
        <f t="shared" ca="1" si="247"/>
        <v>9.9295534844576538E-2</v>
      </c>
      <c r="V408" s="28">
        <f ca="1">IF(Riskregister!$E$5="",0,COUNTIF(BF$4:BF$53,"&lt;"&amp;T408)*IF(U408&lt;0.5,Riskregister!$K$5+(Riskregister!$L$5-Riskregister!$K$5)*SQRT(U408/2),Riskregister!$L$5-(Riskregister!$L$5-Riskregister!$K$5)*SQRT((1-U408)/2)))</f>
        <v>250268.00538064659</v>
      </c>
      <c r="W408" s="28">
        <f t="shared" ca="1" si="248"/>
        <v>0.83990058830230985</v>
      </c>
      <c r="X408" s="28">
        <f t="shared" ca="1" si="248"/>
        <v>0.97494815095686782</v>
      </c>
      <c r="Y408" s="28">
        <f ca="1">IF(Riskregister!$E$6="",0,COUNTIF(BG$4:BG$53,"&lt;"&amp;W408)*IF(X408&lt;0.5,Riskregister!$K$6+(Riskregister!$L$6-Riskregister!$K$6)*SQRT(X408/2),Riskregister!$L$6-(Riskregister!$L$6-Riskregister!$K$6)*SQRT((1-X408)/2)))</f>
        <v>1798545.3017428629</v>
      </c>
      <c r="Z408" s="28">
        <f t="shared" ca="1" si="249"/>
        <v>0.72720325518228301</v>
      </c>
      <c r="AA408" s="28">
        <f t="shared" ca="1" si="249"/>
        <v>0.93974610337383324</v>
      </c>
      <c r="AB408" s="28">
        <f ca="1">IF(Riskregister!$E$7="",0,COUNTIF(BH$4:BH$53,"&lt;"&amp;Z408)*IF(AA408&lt;0.5,Riskregister!$K$7+(Riskregister!$L$7-Riskregister!$K$7)*SQRT(AA408/2),Riskregister!$L$7-(Riskregister!$L$7-Riskregister!$K$7)*SQRT((1-AA408)/2)))</f>
        <v>339250.0932646583</v>
      </c>
      <c r="AC408" s="28">
        <f t="shared" ca="1" si="250"/>
        <v>0.58367635465326506</v>
      </c>
      <c r="AD408" s="28">
        <f t="shared" ca="1" si="250"/>
        <v>0.42645941352570527</v>
      </c>
      <c r="AE408" s="28">
        <f ca="1">IF(Riskregister!$E$8="",0,COUNTIF(BI$4:BI$53,"&lt;"&amp;AC408)*IF(AD408&lt;0.5,Riskregister!$K$8+(Riskregister!$L$8-Riskregister!$K$8)*SQRT(AD408/2),Riskregister!$L$8-(Riskregister!$L$8-Riskregister!$K$8)*SQRT((1-AD408)/2)))</f>
        <v>0</v>
      </c>
      <c r="AF408" s="28">
        <f t="shared" ca="1" si="251"/>
        <v>0.99960548084751921</v>
      </c>
      <c r="AG408" s="28">
        <f t="shared" ca="1" si="251"/>
        <v>0.17323052775499848</v>
      </c>
      <c r="AH408" s="28">
        <f>IF(Riskregister!$E$9="",0,COUNTIF(BJ$4:BJ$53,"&lt;"&amp;AF408)*IF(AG408&lt;0.5,Riskregister!$K$9+(Riskregister!$L$9-Riskregister!$K$9)*SQRT(AG408/2),Riskregister!$L$9-(Riskregister!$L$9-Riskregister!$K$9)*SQRT((1-AG408)/2)))</f>
        <v>0</v>
      </c>
      <c r="AI408" s="28">
        <f t="shared" ca="1" si="252"/>
        <v>0.5601621330755201</v>
      </c>
      <c r="AJ408" s="28">
        <f t="shared" ca="1" si="252"/>
        <v>0.75666180974472941</v>
      </c>
      <c r="AK408" s="28">
        <f>IF(Riskregister!$E$10="",0,COUNTIF(BK$4:BK$53,"&lt;"&amp;AI408)*IF(AJ408&lt;0.5,Riskregister!$K$10+(Riskregister!$L$10-Riskregister!$K$10)*SQRT(AJ408/2),Riskregister!$L$10-(Riskregister!$L$10-Riskregister!$K$10)*SQRT((1-AJ408)/2)))</f>
        <v>0</v>
      </c>
      <c r="AL408" s="28">
        <f t="shared" ca="1" si="253"/>
        <v>0.6052207285943968</v>
      </c>
      <c r="AM408" s="28">
        <f t="shared" ca="1" si="253"/>
        <v>0.59077323427617268</v>
      </c>
      <c r="AN408" s="28">
        <f>IF(Riskregister!$E$11="",0,COUNTIF(BL$4:BL$53,"&lt;"&amp;AL408)*IF(AM408&lt;0.5,Riskregister!$K$11+(Riskregister!$L$11-Riskregister!$K$11)*SQRT(AM408/2),Riskregister!$L$11-(Riskregister!$L$11-Riskregister!$K$11)*SQRT((1-AM408)/2)))</f>
        <v>0</v>
      </c>
      <c r="AO408" s="28">
        <f t="shared" ca="1" si="254"/>
        <v>0.51228920688547597</v>
      </c>
      <c r="AP408" s="28">
        <f t="shared" ca="1" si="254"/>
        <v>0.47218668825992371</v>
      </c>
      <c r="AQ408" s="28">
        <f>IF(Riskregister!$E$12="",0,COUNTIF(BM$4:BM$53,"&lt;"&amp;AO408)*IF(AP408&lt;0.5,Riskregister!$K$12+(Riskregister!$L$12-Riskregister!$K$12)*SQRT(AP408/2),Riskregister!$L$12-(Riskregister!$L$12-Riskregister!$K$12)*SQRT((1-AP408)/2)))</f>
        <v>0</v>
      </c>
      <c r="AR408" s="28">
        <f t="shared" ca="1" si="255"/>
        <v>0.34534002122407181</v>
      </c>
      <c r="AS408" s="28">
        <f t="shared" ca="1" si="255"/>
        <v>0.55881219086881295</v>
      </c>
      <c r="AT408" s="28">
        <f>IF(Riskregister!$E$13="",0,COUNTIF(BN$4:BN$53,"&lt;"&amp;AR408)*IF(AS408&lt;0.5,Riskregister!$K$13+(Riskregister!$L$13-Riskregister!$K$13)*SQRT(AS408/2),Riskregister!$L$13-(Riskregister!$L$13-Riskregister!$K$13)*SQRT((1-AS408)/2)))</f>
        <v>0</v>
      </c>
      <c r="AU408" s="28">
        <f t="shared" ca="1" si="256"/>
        <v>0.37545450466935681</v>
      </c>
      <c r="AV408" s="28">
        <f t="shared" ca="1" si="256"/>
        <v>1.9043569814682915E-3</v>
      </c>
      <c r="AW408" s="28">
        <f>IF(Riskregister!$E$14="",0,COUNTIF(BO$4:BO$53,"&lt;"&amp;AU408)*IF(AV408&lt;0.5,Riskregister!$K$14+(Riskregister!$L$14-Riskregister!$K$14)*SQRT(AV408/2),Riskregister!$L$14-(Riskregister!$L$14-Riskregister!$K$14)*SQRT((1-AV408)/2)))</f>
        <v>0</v>
      </c>
      <c r="AX408" s="28">
        <f t="shared" ca="1" si="257"/>
        <v>0.27833359659516199</v>
      </c>
      <c r="AY408" s="28">
        <f t="shared" ca="1" si="257"/>
        <v>0.67400701739405</v>
      </c>
      <c r="AZ408" s="28">
        <f>IF(Riskregister!$E$15="",0,COUNTIF(BP$4:BP$53,"&lt;"&amp;AX408)*IF(AY408&lt;0.5,Riskregister!$K$15+(Riskregister!$L$15-Riskregister!$K$15)*SQRT(AY408/2),Riskregister!$L$15-(Riskregister!$L$15-Riskregister!$K$15)*SQRT((1-AY408)/2)))</f>
        <v>0</v>
      </c>
      <c r="BA408" s="28">
        <f t="shared" ca="1" si="258"/>
        <v>0.2884578751054323</v>
      </c>
      <c r="BB408" s="28">
        <f t="shared" ca="1" si="258"/>
        <v>0.15508875445090375</v>
      </c>
      <c r="BC408" s="28">
        <f>IF(Riskregister!$E$16="",0,COUNTIF(BQ$4:BQ$53,"&lt;"&amp;BA408)*IF(BB408&lt;0.5,Riskregister!$K$16+(Riskregister!$L$16-Riskregister!$K$16)*SQRT(BB408/2),Riskregister!$L$16-(Riskregister!$L$16-Riskregister!$K$16)*SQRT((1-BB408)/2)))</f>
        <v>0</v>
      </c>
      <c r="BD408" s="28">
        <f t="shared" ca="1" si="246"/>
        <v>2388063.4003881677</v>
      </c>
    </row>
    <row r="409" spans="20:56" x14ac:dyDescent="0.35">
      <c r="T409" s="28">
        <f t="shared" ca="1" si="247"/>
        <v>0.6493970330496559</v>
      </c>
      <c r="U409" s="28">
        <f t="shared" ca="1" si="247"/>
        <v>0.77760719250904586</v>
      </c>
      <c r="V409" s="28">
        <f ca="1">IF(Riskregister!$E$5="",0,COUNTIF(BF$4:BF$53,"&lt;"&amp;T409)*IF(U409&lt;0.5,Riskregister!$K$5+(Riskregister!$L$5-Riskregister!$K$5)*SQRT(U409/2),Riskregister!$L$5-(Riskregister!$L$5-Riskregister!$K$5)*SQRT((1-U409)/2)))</f>
        <v>449942.43851621769</v>
      </c>
      <c r="W409" s="28">
        <f t="shared" ca="1" si="248"/>
        <v>0.55696277698419205</v>
      </c>
      <c r="X409" s="28">
        <f t="shared" ca="1" si="248"/>
        <v>0.42450695413596329</v>
      </c>
      <c r="Y409" s="28">
        <f ca="1">IF(Riskregister!$E$6="",0,COUNTIF(BG$4:BG$53,"&lt;"&amp;W409)*IF(X409&lt;0.5,Riskregister!$K$6+(Riskregister!$L$6-Riskregister!$K$6)*SQRT(X409/2),Riskregister!$L$6-(Riskregister!$L$6-Riskregister!$K$6)*SQRT((1-X409)/2)))</f>
        <v>0</v>
      </c>
      <c r="Z409" s="28">
        <f t="shared" ca="1" si="249"/>
        <v>5.7042800831883289E-2</v>
      </c>
      <c r="AA409" s="28">
        <f t="shared" ca="1" si="249"/>
        <v>0.96738842985269535</v>
      </c>
      <c r="AB409" s="28">
        <f ca="1">IF(Riskregister!$E$7="",0,COUNTIF(BH$4:BH$53,"&lt;"&amp;Z409)*IF(AA409&lt;0.5,Riskregister!$K$7+(Riskregister!$L$7-Riskregister!$K$7)*SQRT(AA409/2),Riskregister!$L$7-(Riskregister!$L$7-Riskregister!$K$7)*SQRT((1-AA409)/2)))</f>
        <v>0</v>
      </c>
      <c r="AC409" s="28">
        <f t="shared" ca="1" si="250"/>
        <v>0.93412226192901227</v>
      </c>
      <c r="AD409" s="28">
        <f t="shared" ca="1" si="250"/>
        <v>0.48584178941167611</v>
      </c>
      <c r="AE409" s="28">
        <f ca="1">IF(Riskregister!$E$8="",0,COUNTIF(BI$4:BI$53,"&lt;"&amp;AC409)*IF(AD409&lt;0.5,Riskregister!$K$8+(Riskregister!$L$8-Riskregister!$K$8)*SQRT(AD409/2),Riskregister!$L$8-(Riskregister!$L$8-Riskregister!$K$8)*SQRT((1-AD409)/2)))</f>
        <v>0</v>
      </c>
      <c r="AF409" s="28">
        <f t="shared" ca="1" si="251"/>
        <v>0.8073776386415169</v>
      </c>
      <c r="AG409" s="28">
        <f t="shared" ca="1" si="251"/>
        <v>0.96253957613037189</v>
      </c>
      <c r="AH409" s="28">
        <f>IF(Riskregister!$E$9="",0,COUNTIF(BJ$4:BJ$53,"&lt;"&amp;AF409)*IF(AG409&lt;0.5,Riskregister!$K$9+(Riskregister!$L$9-Riskregister!$K$9)*SQRT(AG409/2),Riskregister!$L$9-(Riskregister!$L$9-Riskregister!$K$9)*SQRT((1-AG409)/2)))</f>
        <v>0</v>
      </c>
      <c r="AI409" s="28">
        <f t="shared" ca="1" si="252"/>
        <v>0.29735075882168549</v>
      </c>
      <c r="AJ409" s="28">
        <f t="shared" ca="1" si="252"/>
        <v>0.47942685983823485</v>
      </c>
      <c r="AK409" s="28">
        <f>IF(Riskregister!$E$10="",0,COUNTIF(BK$4:BK$53,"&lt;"&amp;AI409)*IF(AJ409&lt;0.5,Riskregister!$K$10+(Riskregister!$L$10-Riskregister!$K$10)*SQRT(AJ409/2),Riskregister!$L$10-(Riskregister!$L$10-Riskregister!$K$10)*SQRT((1-AJ409)/2)))</f>
        <v>0</v>
      </c>
      <c r="AL409" s="28">
        <f t="shared" ca="1" si="253"/>
        <v>0.44368152200397115</v>
      </c>
      <c r="AM409" s="28">
        <f t="shared" ca="1" si="253"/>
        <v>0.82008834919673612</v>
      </c>
      <c r="AN409" s="28">
        <f>IF(Riskregister!$E$11="",0,COUNTIF(BL$4:BL$53,"&lt;"&amp;AL409)*IF(AM409&lt;0.5,Riskregister!$K$11+(Riskregister!$L$11-Riskregister!$K$11)*SQRT(AM409/2),Riskregister!$L$11-(Riskregister!$L$11-Riskregister!$K$11)*SQRT((1-AM409)/2)))</f>
        <v>0</v>
      </c>
      <c r="AO409" s="28">
        <f t="shared" ca="1" si="254"/>
        <v>0.13636573472975877</v>
      </c>
      <c r="AP409" s="28">
        <f t="shared" ca="1" si="254"/>
        <v>0.97030344110169642</v>
      </c>
      <c r="AQ409" s="28">
        <f>IF(Riskregister!$E$12="",0,COUNTIF(BM$4:BM$53,"&lt;"&amp;AO409)*IF(AP409&lt;0.5,Riskregister!$K$12+(Riskregister!$L$12-Riskregister!$K$12)*SQRT(AP409/2),Riskregister!$L$12-(Riskregister!$L$12-Riskregister!$K$12)*SQRT((1-AP409)/2)))</f>
        <v>0</v>
      </c>
      <c r="AR409" s="28">
        <f t="shared" ca="1" si="255"/>
        <v>0.30360577210333162</v>
      </c>
      <c r="AS409" s="28">
        <f t="shared" ca="1" si="255"/>
        <v>0.9500967890092481</v>
      </c>
      <c r="AT409" s="28">
        <f>IF(Riskregister!$E$13="",0,COUNTIF(BN$4:BN$53,"&lt;"&amp;AR409)*IF(AS409&lt;0.5,Riskregister!$K$13+(Riskregister!$L$13-Riskregister!$K$13)*SQRT(AS409/2),Riskregister!$L$13-(Riskregister!$L$13-Riskregister!$K$13)*SQRT((1-AS409)/2)))</f>
        <v>0</v>
      </c>
      <c r="AU409" s="28">
        <f t="shared" ca="1" si="256"/>
        <v>0.32827822569829157</v>
      </c>
      <c r="AV409" s="28">
        <f t="shared" ca="1" si="256"/>
        <v>0.82335764737913997</v>
      </c>
      <c r="AW409" s="28">
        <f>IF(Riskregister!$E$14="",0,COUNTIF(BO$4:BO$53,"&lt;"&amp;AU409)*IF(AV409&lt;0.5,Riskregister!$K$14+(Riskregister!$L$14-Riskregister!$K$14)*SQRT(AV409/2),Riskregister!$L$14-(Riskregister!$L$14-Riskregister!$K$14)*SQRT((1-AV409)/2)))</f>
        <v>0</v>
      </c>
      <c r="AX409" s="28">
        <f t="shared" ca="1" si="257"/>
        <v>0.1020864147953302</v>
      </c>
      <c r="AY409" s="28">
        <f t="shared" ca="1" si="257"/>
        <v>3.1794940017317308E-2</v>
      </c>
      <c r="AZ409" s="28">
        <f>IF(Riskregister!$E$15="",0,COUNTIF(BP$4:BP$53,"&lt;"&amp;AX409)*IF(AY409&lt;0.5,Riskregister!$K$15+(Riskregister!$L$15-Riskregister!$K$15)*SQRT(AY409/2),Riskregister!$L$15-(Riskregister!$L$15-Riskregister!$K$15)*SQRT((1-AY409)/2)))</f>
        <v>0</v>
      </c>
      <c r="BA409" s="28">
        <f t="shared" ca="1" si="258"/>
        <v>0.49816660921691525</v>
      </c>
      <c r="BB409" s="28">
        <f t="shared" ca="1" si="258"/>
        <v>0.99352386688897121</v>
      </c>
      <c r="BC409" s="28">
        <f>IF(Riskregister!$E$16="",0,COUNTIF(BQ$4:BQ$53,"&lt;"&amp;BA409)*IF(BB409&lt;0.5,Riskregister!$K$16+(Riskregister!$L$16-Riskregister!$K$16)*SQRT(BB409/2),Riskregister!$L$16-(Riskregister!$L$16-Riskregister!$K$16)*SQRT((1-BB409)/2)))</f>
        <v>0</v>
      </c>
      <c r="BD409" s="28">
        <f t="shared" ca="1" si="246"/>
        <v>449942.43851621769</v>
      </c>
    </row>
    <row r="410" spans="20:56" x14ac:dyDescent="0.35">
      <c r="T410" s="28">
        <f t="shared" ca="1" si="247"/>
        <v>0.28490770095855444</v>
      </c>
      <c r="U410" s="28">
        <f t="shared" ca="1" si="247"/>
        <v>0.55276015608103135</v>
      </c>
      <c r="V410" s="28">
        <f ca="1">IF(Riskregister!$E$5="",0,COUNTIF(BF$4:BF$53,"&lt;"&amp;T410)*IF(U410&lt;0.5,Riskregister!$K$5+(Riskregister!$L$5-Riskregister!$K$5)*SQRT(U410/2),Riskregister!$L$5-(Riskregister!$L$5-Riskregister!$K$5)*SQRT((1-U410)/2)))</f>
        <v>0</v>
      </c>
      <c r="W410" s="28">
        <f t="shared" ca="1" si="248"/>
        <v>0.37838066663720371</v>
      </c>
      <c r="X410" s="28">
        <f t="shared" ca="1" si="248"/>
        <v>0.3695785138961043</v>
      </c>
      <c r="Y410" s="28">
        <f ca="1">IF(Riskregister!$E$6="",0,COUNTIF(BG$4:BG$53,"&lt;"&amp;W410)*IF(X410&lt;0.5,Riskregister!$K$6+(Riskregister!$L$6-Riskregister!$K$6)*SQRT(X410/2),Riskregister!$L$6-(Riskregister!$L$6-Riskregister!$K$6)*SQRT((1-X410)/2)))</f>
        <v>0</v>
      </c>
      <c r="Z410" s="28">
        <f t="shared" ca="1" si="249"/>
        <v>0.30748673977326713</v>
      </c>
      <c r="AA410" s="28">
        <f t="shared" ca="1" si="249"/>
        <v>0.91697185896718325</v>
      </c>
      <c r="AB410" s="28">
        <f ca="1">IF(Riskregister!$E$7="",0,COUNTIF(BH$4:BH$53,"&lt;"&amp;Z410)*IF(AA410&lt;0.5,Riskregister!$K$7+(Riskregister!$L$7-Riskregister!$K$7)*SQRT(AA410/2),Riskregister!$L$7-(Riskregister!$L$7-Riskregister!$K$7)*SQRT((1-AA410)/2)))</f>
        <v>0</v>
      </c>
      <c r="AC410" s="28">
        <f t="shared" ca="1" si="250"/>
        <v>0.66827035644750765</v>
      </c>
      <c r="AD410" s="28">
        <f t="shared" ca="1" si="250"/>
        <v>0.38466676296390112</v>
      </c>
      <c r="AE410" s="28">
        <f ca="1">IF(Riskregister!$E$8="",0,COUNTIF(BI$4:BI$53,"&lt;"&amp;AC410)*IF(AD410&lt;0.5,Riskregister!$K$8+(Riskregister!$L$8-Riskregister!$K$8)*SQRT(AD410/2),Riskregister!$L$8-(Riskregister!$L$8-Riskregister!$K$8)*SQRT((1-AD410)/2)))</f>
        <v>0</v>
      </c>
      <c r="AF410" s="28">
        <f t="shared" ca="1" si="251"/>
        <v>0.50730475548068454</v>
      </c>
      <c r="AG410" s="28">
        <f t="shared" ca="1" si="251"/>
        <v>0.39678529668268925</v>
      </c>
      <c r="AH410" s="28">
        <f>IF(Riskregister!$E$9="",0,COUNTIF(BJ$4:BJ$53,"&lt;"&amp;AF410)*IF(AG410&lt;0.5,Riskregister!$K$9+(Riskregister!$L$9-Riskregister!$K$9)*SQRT(AG410/2),Riskregister!$L$9-(Riskregister!$L$9-Riskregister!$K$9)*SQRT((1-AG410)/2)))</f>
        <v>0</v>
      </c>
      <c r="AI410" s="28">
        <f t="shared" ca="1" si="252"/>
        <v>0.87021688200640879</v>
      </c>
      <c r="AJ410" s="28">
        <f t="shared" ca="1" si="252"/>
        <v>0.56145558668325157</v>
      </c>
      <c r="AK410" s="28">
        <f>IF(Riskregister!$E$10="",0,COUNTIF(BK$4:BK$53,"&lt;"&amp;AI410)*IF(AJ410&lt;0.5,Riskregister!$K$10+(Riskregister!$L$10-Riskregister!$K$10)*SQRT(AJ410/2),Riskregister!$L$10-(Riskregister!$L$10-Riskregister!$K$10)*SQRT((1-AJ410)/2)))</f>
        <v>0</v>
      </c>
      <c r="AL410" s="28">
        <f t="shared" ca="1" si="253"/>
        <v>0.69525727970750251</v>
      </c>
      <c r="AM410" s="28">
        <f t="shared" ca="1" si="253"/>
        <v>0.30573807695082988</v>
      </c>
      <c r="AN410" s="28">
        <f>IF(Riskregister!$E$11="",0,COUNTIF(BL$4:BL$53,"&lt;"&amp;AL410)*IF(AM410&lt;0.5,Riskregister!$K$11+(Riskregister!$L$11-Riskregister!$K$11)*SQRT(AM410/2),Riskregister!$L$11-(Riskregister!$L$11-Riskregister!$K$11)*SQRT((1-AM410)/2)))</f>
        <v>0</v>
      </c>
      <c r="AO410" s="28">
        <f t="shared" ca="1" si="254"/>
        <v>0.66865459855566811</v>
      </c>
      <c r="AP410" s="28">
        <f t="shared" ca="1" si="254"/>
        <v>0.56472583474642668</v>
      </c>
      <c r="AQ410" s="28">
        <f>IF(Riskregister!$E$12="",0,COUNTIF(BM$4:BM$53,"&lt;"&amp;AO410)*IF(AP410&lt;0.5,Riskregister!$K$12+(Riskregister!$L$12-Riskregister!$K$12)*SQRT(AP410/2),Riskregister!$L$12-(Riskregister!$L$12-Riskregister!$K$12)*SQRT((1-AP410)/2)))</f>
        <v>0</v>
      </c>
      <c r="AR410" s="28">
        <f t="shared" ca="1" si="255"/>
        <v>0.35873388115564053</v>
      </c>
      <c r="AS410" s="28">
        <f t="shared" ca="1" si="255"/>
        <v>0.29374677811629835</v>
      </c>
      <c r="AT410" s="28">
        <f>IF(Riskregister!$E$13="",0,COUNTIF(BN$4:BN$53,"&lt;"&amp;AR410)*IF(AS410&lt;0.5,Riskregister!$K$13+(Riskregister!$L$13-Riskregister!$K$13)*SQRT(AS410/2),Riskregister!$L$13-(Riskregister!$L$13-Riskregister!$K$13)*SQRT((1-AS410)/2)))</f>
        <v>0</v>
      </c>
      <c r="AU410" s="28">
        <f t="shared" ca="1" si="256"/>
        <v>0.44888263479581469</v>
      </c>
      <c r="AV410" s="28">
        <f t="shared" ca="1" si="256"/>
        <v>0.35980481394260666</v>
      </c>
      <c r="AW410" s="28">
        <f>IF(Riskregister!$E$14="",0,COUNTIF(BO$4:BO$53,"&lt;"&amp;AU410)*IF(AV410&lt;0.5,Riskregister!$K$14+(Riskregister!$L$14-Riskregister!$K$14)*SQRT(AV410/2),Riskregister!$L$14-(Riskregister!$L$14-Riskregister!$K$14)*SQRT((1-AV410)/2)))</f>
        <v>0</v>
      </c>
      <c r="AX410" s="28">
        <f t="shared" ca="1" si="257"/>
        <v>0.12635159259061968</v>
      </c>
      <c r="AY410" s="28">
        <f t="shared" ca="1" si="257"/>
        <v>0.40363961523740244</v>
      </c>
      <c r="AZ410" s="28">
        <f>IF(Riskregister!$E$15="",0,COUNTIF(BP$4:BP$53,"&lt;"&amp;AX410)*IF(AY410&lt;0.5,Riskregister!$K$15+(Riskregister!$L$15-Riskregister!$K$15)*SQRT(AY410/2),Riskregister!$L$15-(Riskregister!$L$15-Riskregister!$K$15)*SQRT((1-AY410)/2)))</f>
        <v>0</v>
      </c>
      <c r="BA410" s="28">
        <f t="shared" ca="1" si="258"/>
        <v>0.98222692817457857</v>
      </c>
      <c r="BB410" s="28">
        <f t="shared" ca="1" si="258"/>
        <v>0.36507622376126136</v>
      </c>
      <c r="BC410" s="28">
        <f>IF(Riskregister!$E$16="",0,COUNTIF(BQ$4:BQ$53,"&lt;"&amp;BA410)*IF(BB410&lt;0.5,Riskregister!$K$16+(Riskregister!$L$16-Riskregister!$K$16)*SQRT(BB410/2),Riskregister!$L$16-(Riskregister!$L$16-Riskregister!$K$16)*SQRT((1-BB410)/2)))</f>
        <v>0</v>
      </c>
      <c r="BD410" s="28">
        <f t="shared" ca="1" si="246"/>
        <v>0</v>
      </c>
    </row>
    <row r="411" spans="20:56" x14ac:dyDescent="0.35">
      <c r="T411" s="28">
        <f t="shared" ca="1" si="247"/>
        <v>0.52125802303847335</v>
      </c>
      <c r="U411" s="28">
        <f t="shared" ca="1" si="247"/>
        <v>0.70775198775183334</v>
      </c>
      <c r="V411" s="28">
        <f ca="1">IF(Riskregister!$E$5="",0,COUNTIF(BF$4:BF$53,"&lt;"&amp;T411)*IF(U411&lt;0.5,Riskregister!$K$5+(Riskregister!$L$5-Riskregister!$K$5)*SQRT(U411/2),Riskregister!$L$5-(Riskregister!$L$5-Riskregister!$K$5)*SQRT((1-U411)/2)))</f>
        <v>0</v>
      </c>
      <c r="W411" s="28">
        <f t="shared" ca="1" si="248"/>
        <v>0.58275836045407481</v>
      </c>
      <c r="X411" s="28">
        <f t="shared" ca="1" si="248"/>
        <v>0.53304468055776333</v>
      </c>
      <c r="Y411" s="28">
        <f ca="1">IF(Riskregister!$E$6="",0,COUNTIF(BG$4:BG$53,"&lt;"&amp;W411)*IF(X411&lt;0.5,Riskregister!$K$6+(Riskregister!$L$6-Riskregister!$K$6)*SQRT(X411/2),Riskregister!$L$6-(Riskregister!$L$6-Riskregister!$K$6)*SQRT((1-X411)/2)))</f>
        <v>0</v>
      </c>
      <c r="Z411" s="28">
        <f t="shared" ca="1" si="249"/>
        <v>0.27806685579126722</v>
      </c>
      <c r="AA411" s="28">
        <f t="shared" ca="1" si="249"/>
        <v>7.1165699632000923E-2</v>
      </c>
      <c r="AB411" s="28">
        <f ca="1">IF(Riskregister!$E$7="",0,COUNTIF(BH$4:BH$53,"&lt;"&amp;Z411)*IF(AA411&lt;0.5,Riskregister!$K$7+(Riskregister!$L$7-Riskregister!$K$7)*SQRT(AA411/2),Riskregister!$L$7-(Riskregister!$L$7-Riskregister!$K$7)*SQRT((1-AA411)/2)))</f>
        <v>0</v>
      </c>
      <c r="AC411" s="28">
        <f t="shared" ca="1" si="250"/>
        <v>0.56461999012616204</v>
      </c>
      <c r="AD411" s="28">
        <f t="shared" ca="1" si="250"/>
        <v>0.35089027922368965</v>
      </c>
      <c r="AE411" s="28">
        <f ca="1">IF(Riskregister!$E$8="",0,COUNTIF(BI$4:BI$53,"&lt;"&amp;AC411)*IF(AD411&lt;0.5,Riskregister!$K$8+(Riskregister!$L$8-Riskregister!$K$8)*SQRT(AD411/2),Riskregister!$L$8-(Riskregister!$L$8-Riskregister!$K$8)*SQRT((1-AD411)/2)))</f>
        <v>0</v>
      </c>
      <c r="AF411" s="28">
        <f t="shared" ca="1" si="251"/>
        <v>0.907056763097149</v>
      </c>
      <c r="AG411" s="28">
        <f t="shared" ca="1" si="251"/>
        <v>0.2986318558826081</v>
      </c>
      <c r="AH411" s="28">
        <f>IF(Riskregister!$E$9="",0,COUNTIF(BJ$4:BJ$53,"&lt;"&amp;AF411)*IF(AG411&lt;0.5,Riskregister!$K$9+(Riskregister!$L$9-Riskregister!$K$9)*SQRT(AG411/2),Riskregister!$L$9-(Riskregister!$L$9-Riskregister!$K$9)*SQRT((1-AG411)/2)))</f>
        <v>0</v>
      </c>
      <c r="AI411" s="28">
        <f t="shared" ca="1" si="252"/>
        <v>0.47887525064859737</v>
      </c>
      <c r="AJ411" s="28">
        <f t="shared" ca="1" si="252"/>
        <v>0.39061928995815054</v>
      </c>
      <c r="AK411" s="28">
        <f>IF(Riskregister!$E$10="",0,COUNTIF(BK$4:BK$53,"&lt;"&amp;AI411)*IF(AJ411&lt;0.5,Riskregister!$K$10+(Riskregister!$L$10-Riskregister!$K$10)*SQRT(AJ411/2),Riskregister!$L$10-(Riskregister!$L$10-Riskregister!$K$10)*SQRT((1-AJ411)/2)))</f>
        <v>0</v>
      </c>
      <c r="AL411" s="28">
        <f t="shared" ca="1" si="253"/>
        <v>0.19250113125350432</v>
      </c>
      <c r="AM411" s="28">
        <f t="shared" ca="1" si="253"/>
        <v>0.19755991870728584</v>
      </c>
      <c r="AN411" s="28">
        <f>IF(Riskregister!$E$11="",0,COUNTIF(BL$4:BL$53,"&lt;"&amp;AL411)*IF(AM411&lt;0.5,Riskregister!$K$11+(Riskregister!$L$11-Riskregister!$K$11)*SQRT(AM411/2),Riskregister!$L$11-(Riskregister!$L$11-Riskregister!$K$11)*SQRT((1-AM411)/2)))</f>
        <v>0</v>
      </c>
      <c r="AO411" s="28">
        <f t="shared" ca="1" si="254"/>
        <v>0.63626663189032917</v>
      </c>
      <c r="AP411" s="28">
        <f t="shared" ca="1" si="254"/>
        <v>0.72042484318595557</v>
      </c>
      <c r="AQ411" s="28">
        <f>IF(Riskregister!$E$12="",0,COUNTIF(BM$4:BM$53,"&lt;"&amp;AO411)*IF(AP411&lt;0.5,Riskregister!$K$12+(Riskregister!$L$12-Riskregister!$K$12)*SQRT(AP411/2),Riskregister!$L$12-(Riskregister!$L$12-Riskregister!$K$12)*SQRT((1-AP411)/2)))</f>
        <v>0</v>
      </c>
      <c r="AR411" s="28">
        <f t="shared" ca="1" si="255"/>
        <v>0.86527780663158249</v>
      </c>
      <c r="AS411" s="28">
        <f t="shared" ca="1" si="255"/>
        <v>5.6489940455333287E-2</v>
      </c>
      <c r="AT411" s="28">
        <f>IF(Riskregister!$E$13="",0,COUNTIF(BN$4:BN$53,"&lt;"&amp;AR411)*IF(AS411&lt;0.5,Riskregister!$K$13+(Riskregister!$L$13-Riskregister!$K$13)*SQRT(AS411/2),Riskregister!$L$13-(Riskregister!$L$13-Riskregister!$K$13)*SQRT((1-AS411)/2)))</f>
        <v>0</v>
      </c>
      <c r="AU411" s="28">
        <f t="shared" ca="1" si="256"/>
        <v>0.14393528344023987</v>
      </c>
      <c r="AV411" s="28">
        <f t="shared" ca="1" si="256"/>
        <v>0.35351979488609675</v>
      </c>
      <c r="AW411" s="28">
        <f>IF(Riskregister!$E$14="",0,COUNTIF(BO$4:BO$53,"&lt;"&amp;AU411)*IF(AV411&lt;0.5,Riskregister!$K$14+(Riskregister!$L$14-Riskregister!$K$14)*SQRT(AV411/2),Riskregister!$L$14-(Riskregister!$L$14-Riskregister!$K$14)*SQRT((1-AV411)/2)))</f>
        <v>0</v>
      </c>
      <c r="AX411" s="28">
        <f t="shared" ca="1" si="257"/>
        <v>0.92103247561822998</v>
      </c>
      <c r="AY411" s="28">
        <f t="shared" ca="1" si="257"/>
        <v>0.64150379195619489</v>
      </c>
      <c r="AZ411" s="28">
        <f>IF(Riskregister!$E$15="",0,COUNTIF(BP$4:BP$53,"&lt;"&amp;AX411)*IF(AY411&lt;0.5,Riskregister!$K$15+(Riskregister!$L$15-Riskregister!$K$15)*SQRT(AY411/2),Riskregister!$L$15-(Riskregister!$L$15-Riskregister!$K$15)*SQRT((1-AY411)/2)))</f>
        <v>0</v>
      </c>
      <c r="BA411" s="28">
        <f t="shared" ca="1" si="258"/>
        <v>0.73527889360323639</v>
      </c>
      <c r="BB411" s="28">
        <f t="shared" ca="1" si="258"/>
        <v>0.22842999172029477</v>
      </c>
      <c r="BC411" s="28">
        <f>IF(Riskregister!$E$16="",0,COUNTIF(BQ$4:BQ$53,"&lt;"&amp;BA411)*IF(BB411&lt;0.5,Riskregister!$K$16+(Riskregister!$L$16-Riskregister!$K$16)*SQRT(BB411/2),Riskregister!$L$16-(Riskregister!$L$16-Riskregister!$K$16)*SQRT((1-BB411)/2)))</f>
        <v>0</v>
      </c>
      <c r="BD411" s="28">
        <f t="shared" ca="1" si="246"/>
        <v>0</v>
      </c>
    </row>
    <row r="412" spans="20:56" x14ac:dyDescent="0.35">
      <c r="T412" s="28">
        <f t="shared" ca="1" si="247"/>
        <v>5.3466008887885996E-2</v>
      </c>
      <c r="U412" s="28">
        <f t="shared" ca="1" si="247"/>
        <v>0.98692875191317697</v>
      </c>
      <c r="V412" s="28">
        <f ca="1">IF(Riskregister!$E$5="",0,COUNTIF(BF$4:BF$53,"&lt;"&amp;T412)*IF(U412&lt;0.5,Riskregister!$K$5+(Riskregister!$L$5-Riskregister!$K$5)*SQRT(U412/2),Riskregister!$L$5-(Riskregister!$L$5-Riskregister!$K$5)*SQRT((1-U412)/2)))</f>
        <v>0</v>
      </c>
      <c r="W412" s="28">
        <f t="shared" ca="1" si="248"/>
        <v>0.87743318008429771</v>
      </c>
      <c r="X412" s="28">
        <f t="shared" ca="1" si="248"/>
        <v>0.64121379808243384</v>
      </c>
      <c r="Y412" s="28">
        <f ca="1">IF(Riskregister!$E$6="",0,COUNTIF(BG$4:BG$53,"&lt;"&amp;W412)*IF(X412&lt;0.5,Riskregister!$K$6+(Riskregister!$L$6-Riskregister!$K$6)*SQRT(X412/2),Riskregister!$L$6-(Riskregister!$L$6-Riskregister!$K$6)*SQRT((1-X412)/2)))</f>
        <v>1237613.1906266627</v>
      </c>
      <c r="Z412" s="28">
        <f t="shared" ca="1" si="249"/>
        <v>0.23181896334666285</v>
      </c>
      <c r="AA412" s="28">
        <f t="shared" ca="1" si="249"/>
        <v>0.69021278328458713</v>
      </c>
      <c r="AB412" s="28">
        <f ca="1">IF(Riskregister!$E$7="",0,COUNTIF(BH$4:BH$53,"&lt;"&amp;Z412)*IF(AA412&lt;0.5,Riskregister!$K$7+(Riskregister!$L$7-Riskregister!$K$7)*SQRT(AA412/2),Riskregister!$L$7-(Riskregister!$L$7-Riskregister!$K$7)*SQRT((1-AA412)/2)))</f>
        <v>0</v>
      </c>
      <c r="AC412" s="28">
        <f t="shared" ca="1" si="250"/>
        <v>0.801094390402324</v>
      </c>
      <c r="AD412" s="28">
        <f t="shared" ca="1" si="250"/>
        <v>0.70394027051016472</v>
      </c>
      <c r="AE412" s="28">
        <f ca="1">IF(Riskregister!$E$8="",0,COUNTIF(BI$4:BI$53,"&lt;"&amp;AC412)*IF(AD412&lt;0.5,Riskregister!$K$8+(Riskregister!$L$8-Riskregister!$K$8)*SQRT(AD412/2),Riskregister!$L$8-(Riskregister!$L$8-Riskregister!$K$8)*SQRT((1-AD412)/2)))</f>
        <v>0</v>
      </c>
      <c r="AF412" s="28">
        <f t="shared" ca="1" si="251"/>
        <v>0.6351931081179637</v>
      </c>
      <c r="AG412" s="28">
        <f t="shared" ca="1" si="251"/>
        <v>0.40711825607130636</v>
      </c>
      <c r="AH412" s="28">
        <f>IF(Riskregister!$E$9="",0,COUNTIF(BJ$4:BJ$53,"&lt;"&amp;AF412)*IF(AG412&lt;0.5,Riskregister!$K$9+(Riskregister!$L$9-Riskregister!$K$9)*SQRT(AG412/2),Riskregister!$L$9-(Riskregister!$L$9-Riskregister!$K$9)*SQRT((1-AG412)/2)))</f>
        <v>0</v>
      </c>
      <c r="AI412" s="28">
        <f t="shared" ca="1" si="252"/>
        <v>0.61275590908835309</v>
      </c>
      <c r="AJ412" s="28">
        <f t="shared" ca="1" si="252"/>
        <v>0.33429803169117156</v>
      </c>
      <c r="AK412" s="28">
        <f>IF(Riskregister!$E$10="",0,COUNTIF(BK$4:BK$53,"&lt;"&amp;AI412)*IF(AJ412&lt;0.5,Riskregister!$K$10+(Riskregister!$L$10-Riskregister!$K$10)*SQRT(AJ412/2),Riskregister!$L$10-(Riskregister!$L$10-Riskregister!$K$10)*SQRT((1-AJ412)/2)))</f>
        <v>0</v>
      </c>
      <c r="AL412" s="28">
        <f t="shared" ca="1" si="253"/>
        <v>0.14384576064973498</v>
      </c>
      <c r="AM412" s="28">
        <f t="shared" ca="1" si="253"/>
        <v>0.73040758297647734</v>
      </c>
      <c r="AN412" s="28">
        <f>IF(Riskregister!$E$11="",0,COUNTIF(BL$4:BL$53,"&lt;"&amp;AL412)*IF(AM412&lt;0.5,Riskregister!$K$11+(Riskregister!$L$11-Riskregister!$K$11)*SQRT(AM412/2),Riskregister!$L$11-(Riskregister!$L$11-Riskregister!$K$11)*SQRT((1-AM412)/2)))</f>
        <v>0</v>
      </c>
      <c r="AO412" s="28">
        <f t="shared" ca="1" si="254"/>
        <v>0.95505913249780539</v>
      </c>
      <c r="AP412" s="28">
        <f t="shared" ca="1" si="254"/>
        <v>3.3918893370906589E-2</v>
      </c>
      <c r="AQ412" s="28">
        <f>IF(Riskregister!$E$12="",0,COUNTIF(BM$4:BM$53,"&lt;"&amp;AO412)*IF(AP412&lt;0.5,Riskregister!$K$12+(Riskregister!$L$12-Riskregister!$K$12)*SQRT(AP412/2),Riskregister!$L$12-(Riskregister!$L$12-Riskregister!$K$12)*SQRT((1-AP412)/2)))</f>
        <v>0</v>
      </c>
      <c r="AR412" s="28">
        <f t="shared" ca="1" si="255"/>
        <v>0.60492376035282036</v>
      </c>
      <c r="AS412" s="28">
        <f t="shared" ca="1" si="255"/>
        <v>0.7445823093803785</v>
      </c>
      <c r="AT412" s="28">
        <f>IF(Riskregister!$E$13="",0,COUNTIF(BN$4:BN$53,"&lt;"&amp;AR412)*IF(AS412&lt;0.5,Riskregister!$K$13+(Riskregister!$L$13-Riskregister!$K$13)*SQRT(AS412/2),Riskregister!$L$13-(Riskregister!$L$13-Riskregister!$K$13)*SQRT((1-AS412)/2)))</f>
        <v>0</v>
      </c>
      <c r="AU412" s="28">
        <f t="shared" ca="1" si="256"/>
        <v>0.66116420374083618</v>
      </c>
      <c r="AV412" s="28">
        <f t="shared" ca="1" si="256"/>
        <v>0.17538889848037575</v>
      </c>
      <c r="AW412" s="28">
        <f>IF(Riskregister!$E$14="",0,COUNTIF(BO$4:BO$53,"&lt;"&amp;AU412)*IF(AV412&lt;0.5,Riskregister!$K$14+(Riskregister!$L$14-Riskregister!$K$14)*SQRT(AV412/2),Riskregister!$L$14-(Riskregister!$L$14-Riskregister!$K$14)*SQRT((1-AV412)/2)))</f>
        <v>0</v>
      </c>
      <c r="AX412" s="28">
        <f t="shared" ca="1" si="257"/>
        <v>0.78514716231093573</v>
      </c>
      <c r="AY412" s="28">
        <f t="shared" ca="1" si="257"/>
        <v>2.6361250277541215E-2</v>
      </c>
      <c r="AZ412" s="28">
        <f>IF(Riskregister!$E$15="",0,COUNTIF(BP$4:BP$53,"&lt;"&amp;AX412)*IF(AY412&lt;0.5,Riskregister!$K$15+(Riskregister!$L$15-Riskregister!$K$15)*SQRT(AY412/2),Riskregister!$L$15-(Riskregister!$L$15-Riskregister!$K$15)*SQRT((1-AY412)/2)))</f>
        <v>0</v>
      </c>
      <c r="BA412" s="28">
        <f t="shared" ca="1" si="258"/>
        <v>0.55977303088897057</v>
      </c>
      <c r="BB412" s="28">
        <f t="shared" ca="1" si="258"/>
        <v>0.80093047582799881</v>
      </c>
      <c r="BC412" s="28">
        <f>IF(Riskregister!$E$16="",0,COUNTIF(BQ$4:BQ$53,"&lt;"&amp;BA412)*IF(BB412&lt;0.5,Riskregister!$K$16+(Riskregister!$L$16-Riskregister!$K$16)*SQRT(BB412/2),Riskregister!$L$16-(Riskregister!$L$16-Riskregister!$K$16)*SQRT((1-BB412)/2)))</f>
        <v>0</v>
      </c>
      <c r="BD412" s="28">
        <f t="shared" ca="1" si="246"/>
        <v>1237613.1906266627</v>
      </c>
    </row>
    <row r="413" spans="20:56" x14ac:dyDescent="0.35">
      <c r="T413" s="28">
        <f t="shared" ca="1" si="247"/>
        <v>0.98731933450583786</v>
      </c>
      <c r="U413" s="28">
        <f t="shared" ca="1" si="247"/>
        <v>0.19184075359316488</v>
      </c>
      <c r="V413" s="28">
        <f ca="1">IF(Riskregister!$E$5="",0,COUNTIF(BF$4:BF$53,"&lt;"&amp;T413)*IF(U413&lt;0.5,Riskregister!$K$5+(Riskregister!$L$5-Riskregister!$K$5)*SQRT(U413/2),Riskregister!$L$5-(Riskregister!$L$5-Riskregister!$K$5)*SQRT((1-U413)/2)))</f>
        <v>578739.1346855188</v>
      </c>
      <c r="W413" s="28">
        <f t="shared" ca="1" si="248"/>
        <v>0.56810520314730584</v>
      </c>
      <c r="X413" s="28">
        <f t="shared" ca="1" si="248"/>
        <v>0.612293123730832</v>
      </c>
      <c r="Y413" s="28">
        <f ca="1">IF(Riskregister!$E$6="",0,COUNTIF(BG$4:BG$53,"&lt;"&amp;W413)*IF(X413&lt;0.5,Riskregister!$K$6+(Riskregister!$L$6-Riskregister!$K$6)*SQRT(X413/2),Riskregister!$L$6-(Riskregister!$L$6-Riskregister!$K$6)*SQRT((1-X413)/2)))</f>
        <v>0</v>
      </c>
      <c r="Z413" s="28">
        <f t="shared" ca="1" si="249"/>
        <v>0.70744848051242848</v>
      </c>
      <c r="AA413" s="28">
        <f t="shared" ca="1" si="249"/>
        <v>0.64769771395167886</v>
      </c>
      <c r="AB413" s="28">
        <f ca="1">IF(Riskregister!$E$7="",0,COUNTIF(BH$4:BH$53,"&lt;"&amp;Z413)*IF(AA413&lt;0.5,Riskregister!$K$7+(Riskregister!$L$7-Riskregister!$K$7)*SQRT(AA413/2),Riskregister!$L$7-(Riskregister!$L$7-Riskregister!$K$7)*SQRT((1-AA413)/2)))</f>
        <v>253103.72700282806</v>
      </c>
      <c r="AC413" s="28">
        <f t="shared" ca="1" si="250"/>
        <v>0.12946000917431943</v>
      </c>
      <c r="AD413" s="28">
        <f t="shared" ca="1" si="250"/>
        <v>0.3109329360511971</v>
      </c>
      <c r="AE413" s="28">
        <f ca="1">IF(Riskregister!$E$8="",0,COUNTIF(BI$4:BI$53,"&lt;"&amp;AC413)*IF(AD413&lt;0.5,Riskregister!$K$8+(Riskregister!$L$8-Riskregister!$K$8)*SQRT(AD413/2),Riskregister!$L$8-(Riskregister!$L$8-Riskregister!$K$8)*SQRT((1-AD413)/2)))</f>
        <v>0</v>
      </c>
      <c r="AF413" s="28">
        <f t="shared" ca="1" si="251"/>
        <v>6.7967461635762061E-2</v>
      </c>
      <c r="AG413" s="28">
        <f t="shared" ca="1" si="251"/>
        <v>0.84688435633701986</v>
      </c>
      <c r="AH413" s="28">
        <f>IF(Riskregister!$E$9="",0,COUNTIF(BJ$4:BJ$53,"&lt;"&amp;AF413)*IF(AG413&lt;0.5,Riskregister!$K$9+(Riskregister!$L$9-Riskregister!$K$9)*SQRT(AG413/2),Riskregister!$L$9-(Riskregister!$L$9-Riskregister!$K$9)*SQRT((1-AG413)/2)))</f>
        <v>0</v>
      </c>
      <c r="AI413" s="28">
        <f t="shared" ca="1" si="252"/>
        <v>0.41505648096957437</v>
      </c>
      <c r="AJ413" s="28">
        <f t="shared" ca="1" si="252"/>
        <v>4.0608927598876354E-2</v>
      </c>
      <c r="AK413" s="28">
        <f>IF(Riskregister!$E$10="",0,COUNTIF(BK$4:BK$53,"&lt;"&amp;AI413)*IF(AJ413&lt;0.5,Riskregister!$K$10+(Riskregister!$L$10-Riskregister!$K$10)*SQRT(AJ413/2),Riskregister!$L$10-(Riskregister!$L$10-Riskregister!$K$10)*SQRT((1-AJ413)/2)))</f>
        <v>0</v>
      </c>
      <c r="AL413" s="28">
        <f t="shared" ca="1" si="253"/>
        <v>0.14370471869160428</v>
      </c>
      <c r="AM413" s="28">
        <f t="shared" ca="1" si="253"/>
        <v>0.12187947144735445</v>
      </c>
      <c r="AN413" s="28">
        <f>IF(Riskregister!$E$11="",0,COUNTIF(BL$4:BL$53,"&lt;"&amp;AL413)*IF(AM413&lt;0.5,Riskregister!$K$11+(Riskregister!$L$11-Riskregister!$K$11)*SQRT(AM413/2),Riskregister!$L$11-(Riskregister!$L$11-Riskregister!$K$11)*SQRT((1-AM413)/2)))</f>
        <v>0</v>
      </c>
      <c r="AO413" s="28">
        <f t="shared" ca="1" si="254"/>
        <v>0.87575645545443137</v>
      </c>
      <c r="AP413" s="28">
        <f t="shared" ca="1" si="254"/>
        <v>0.46154124516147288</v>
      </c>
      <c r="AQ413" s="28">
        <f>IF(Riskregister!$E$12="",0,COUNTIF(BM$4:BM$53,"&lt;"&amp;AO413)*IF(AP413&lt;0.5,Riskregister!$K$12+(Riskregister!$L$12-Riskregister!$K$12)*SQRT(AP413/2),Riskregister!$L$12-(Riskregister!$L$12-Riskregister!$K$12)*SQRT((1-AP413)/2)))</f>
        <v>0</v>
      </c>
      <c r="AR413" s="28">
        <f t="shared" ca="1" si="255"/>
        <v>0.69748663155692348</v>
      </c>
      <c r="AS413" s="28">
        <f t="shared" ca="1" si="255"/>
        <v>0.77326618503504019</v>
      </c>
      <c r="AT413" s="28">
        <f>IF(Riskregister!$E$13="",0,COUNTIF(BN$4:BN$53,"&lt;"&amp;AR413)*IF(AS413&lt;0.5,Riskregister!$K$13+(Riskregister!$L$13-Riskregister!$K$13)*SQRT(AS413/2),Riskregister!$L$13-(Riskregister!$L$13-Riskregister!$K$13)*SQRT((1-AS413)/2)))</f>
        <v>0</v>
      </c>
      <c r="AU413" s="28">
        <f t="shared" ca="1" si="256"/>
        <v>0.47634964791035606</v>
      </c>
      <c r="AV413" s="28">
        <f t="shared" ca="1" si="256"/>
        <v>0.77898268555175521</v>
      </c>
      <c r="AW413" s="28">
        <f>IF(Riskregister!$E$14="",0,COUNTIF(BO$4:BO$53,"&lt;"&amp;AU413)*IF(AV413&lt;0.5,Riskregister!$K$14+(Riskregister!$L$14-Riskregister!$K$14)*SQRT(AV413/2),Riskregister!$L$14-(Riskregister!$L$14-Riskregister!$K$14)*SQRT((1-AV413)/2)))</f>
        <v>0</v>
      </c>
      <c r="AX413" s="28">
        <f t="shared" ca="1" si="257"/>
        <v>0.15987126331886081</v>
      </c>
      <c r="AY413" s="28">
        <f t="shared" ca="1" si="257"/>
        <v>0.89918070473545486</v>
      </c>
      <c r="AZ413" s="28">
        <f>IF(Riskregister!$E$15="",0,COUNTIF(BP$4:BP$53,"&lt;"&amp;AX413)*IF(AY413&lt;0.5,Riskregister!$K$15+(Riskregister!$L$15-Riskregister!$K$15)*SQRT(AY413/2),Riskregister!$L$15-(Riskregister!$L$15-Riskregister!$K$15)*SQRT((1-AY413)/2)))</f>
        <v>0</v>
      </c>
      <c r="BA413" s="28">
        <f t="shared" ca="1" si="258"/>
        <v>6.1671761805291991E-2</v>
      </c>
      <c r="BB413" s="28">
        <f t="shared" ca="1" si="258"/>
        <v>0.64011445967998892</v>
      </c>
      <c r="BC413" s="28">
        <f>IF(Riskregister!$E$16="",0,COUNTIF(BQ$4:BQ$53,"&lt;"&amp;BA413)*IF(BB413&lt;0.5,Riskregister!$K$16+(Riskregister!$L$16-Riskregister!$K$16)*SQRT(BB413/2),Riskregister!$L$16-(Riskregister!$L$16-Riskregister!$K$16)*SQRT((1-BB413)/2)))</f>
        <v>0</v>
      </c>
      <c r="BD413" s="28">
        <f t="shared" ca="1" si="246"/>
        <v>831842.86168834683</v>
      </c>
    </row>
    <row r="414" spans="20:56" x14ac:dyDescent="0.35">
      <c r="T414" s="28">
        <f t="shared" ca="1" si="247"/>
        <v>0.34987336097778321</v>
      </c>
      <c r="U414" s="28">
        <f t="shared" ca="1" si="247"/>
        <v>0.31052859353418361</v>
      </c>
      <c r="V414" s="28">
        <f ca="1">IF(Riskregister!$E$5="",0,COUNTIF(BF$4:BF$53,"&lt;"&amp;T414)*IF(U414&lt;0.5,Riskregister!$K$5+(Riskregister!$L$5-Riskregister!$K$5)*SQRT(U414/2),Riskregister!$L$5-(Riskregister!$L$5-Riskregister!$K$5)*SQRT((1-U414)/2)))</f>
        <v>0</v>
      </c>
      <c r="W414" s="28">
        <f t="shared" ca="1" si="248"/>
        <v>0.86399255430262167</v>
      </c>
      <c r="X414" s="28">
        <f t="shared" ca="1" si="248"/>
        <v>0.96603935753149472</v>
      </c>
      <c r="Y414" s="28">
        <f ca="1">IF(Riskregister!$E$6="",0,COUNTIF(BG$4:BG$53,"&lt;"&amp;W414)*IF(X414&lt;0.5,Riskregister!$K$6+(Riskregister!$L$6-Riskregister!$K$6)*SQRT(X414/2),Riskregister!$L$6-(Riskregister!$L$6-Riskregister!$K$6)*SQRT((1-X414)/2)))</f>
        <v>1765444.5890648041</v>
      </c>
      <c r="Z414" s="28">
        <f t="shared" ca="1" si="249"/>
        <v>0.93026848246535554</v>
      </c>
      <c r="AA414" s="28">
        <f t="shared" ca="1" si="249"/>
        <v>7.5557353321693888E-2</v>
      </c>
      <c r="AB414" s="28">
        <f ca="1">IF(Riskregister!$E$7="",0,COUNTIF(BH$4:BH$53,"&lt;"&amp;Z414)*IF(AA414&lt;0.5,Riskregister!$K$7+(Riskregister!$L$7-Riskregister!$K$7)*SQRT(AA414/2),Riskregister!$L$7-(Riskregister!$L$7-Riskregister!$K$7)*SQRT((1-AA414)/2)))</f>
        <v>118028.58142688079</v>
      </c>
      <c r="AC414" s="28">
        <f t="shared" ca="1" si="250"/>
        <v>0.72155115932357816</v>
      </c>
      <c r="AD414" s="28">
        <f t="shared" ca="1" si="250"/>
        <v>3.7689787745926129E-2</v>
      </c>
      <c r="AE414" s="28">
        <f ca="1">IF(Riskregister!$E$8="",0,COUNTIF(BI$4:BI$53,"&lt;"&amp;AC414)*IF(AD414&lt;0.5,Riskregister!$K$8+(Riskregister!$L$8-Riskregister!$K$8)*SQRT(AD414/2),Riskregister!$L$8-(Riskregister!$L$8-Riskregister!$K$8)*SQRT((1-AD414)/2)))</f>
        <v>0</v>
      </c>
      <c r="AF414" s="28">
        <f t="shared" ca="1" si="251"/>
        <v>0.983151068531673</v>
      </c>
      <c r="AG414" s="28">
        <f t="shared" ca="1" si="251"/>
        <v>0.67070449977850233</v>
      </c>
      <c r="AH414" s="28">
        <f>IF(Riskregister!$E$9="",0,COUNTIF(BJ$4:BJ$53,"&lt;"&amp;AF414)*IF(AG414&lt;0.5,Riskregister!$K$9+(Riskregister!$L$9-Riskregister!$K$9)*SQRT(AG414/2),Riskregister!$L$9-(Riskregister!$L$9-Riskregister!$K$9)*SQRT((1-AG414)/2)))</f>
        <v>0</v>
      </c>
      <c r="AI414" s="28">
        <f t="shared" ca="1" si="252"/>
        <v>6.2320927486341104E-2</v>
      </c>
      <c r="AJ414" s="28">
        <f t="shared" ca="1" si="252"/>
        <v>0.42810031505488044</v>
      </c>
      <c r="AK414" s="28">
        <f>IF(Riskregister!$E$10="",0,COUNTIF(BK$4:BK$53,"&lt;"&amp;AI414)*IF(AJ414&lt;0.5,Riskregister!$K$10+(Riskregister!$L$10-Riskregister!$K$10)*SQRT(AJ414/2),Riskregister!$L$10-(Riskregister!$L$10-Riskregister!$K$10)*SQRT((1-AJ414)/2)))</f>
        <v>0</v>
      </c>
      <c r="AL414" s="28">
        <f t="shared" ca="1" si="253"/>
        <v>0.82978610188118607</v>
      </c>
      <c r="AM414" s="28">
        <f t="shared" ca="1" si="253"/>
        <v>1.4773531874145207E-2</v>
      </c>
      <c r="AN414" s="28">
        <f>IF(Riskregister!$E$11="",0,COUNTIF(BL$4:BL$53,"&lt;"&amp;AL414)*IF(AM414&lt;0.5,Riskregister!$K$11+(Riskregister!$L$11-Riskregister!$K$11)*SQRT(AM414/2),Riskregister!$L$11-(Riskregister!$L$11-Riskregister!$K$11)*SQRT((1-AM414)/2)))</f>
        <v>0</v>
      </c>
      <c r="AO414" s="28">
        <f t="shared" ca="1" si="254"/>
        <v>0.48156880340093156</v>
      </c>
      <c r="AP414" s="28">
        <f t="shared" ca="1" si="254"/>
        <v>0.60714981713767302</v>
      </c>
      <c r="AQ414" s="28">
        <f>IF(Riskregister!$E$12="",0,COUNTIF(BM$4:BM$53,"&lt;"&amp;AO414)*IF(AP414&lt;0.5,Riskregister!$K$12+(Riskregister!$L$12-Riskregister!$K$12)*SQRT(AP414/2),Riskregister!$L$12-(Riskregister!$L$12-Riskregister!$K$12)*SQRT((1-AP414)/2)))</f>
        <v>0</v>
      </c>
      <c r="AR414" s="28">
        <f t="shared" ca="1" si="255"/>
        <v>0.91959092964504197</v>
      </c>
      <c r="AS414" s="28">
        <f t="shared" ca="1" si="255"/>
        <v>0.18064093056414021</v>
      </c>
      <c r="AT414" s="28">
        <f>IF(Riskregister!$E$13="",0,COUNTIF(BN$4:BN$53,"&lt;"&amp;AR414)*IF(AS414&lt;0.5,Riskregister!$K$13+(Riskregister!$L$13-Riskregister!$K$13)*SQRT(AS414/2),Riskregister!$L$13-(Riskregister!$L$13-Riskregister!$K$13)*SQRT((1-AS414)/2)))</f>
        <v>0</v>
      </c>
      <c r="AU414" s="28">
        <f t="shared" ca="1" si="256"/>
        <v>0.55609383830627301</v>
      </c>
      <c r="AV414" s="28">
        <f t="shared" ca="1" si="256"/>
        <v>0.25988967436715182</v>
      </c>
      <c r="AW414" s="28">
        <f>IF(Riskregister!$E$14="",0,COUNTIF(BO$4:BO$53,"&lt;"&amp;AU414)*IF(AV414&lt;0.5,Riskregister!$K$14+(Riskregister!$L$14-Riskregister!$K$14)*SQRT(AV414/2),Riskregister!$L$14-(Riskregister!$L$14-Riskregister!$K$14)*SQRT((1-AV414)/2)))</f>
        <v>0</v>
      </c>
      <c r="AX414" s="28">
        <f t="shared" ca="1" si="257"/>
        <v>4.7401820110365755E-2</v>
      </c>
      <c r="AY414" s="28">
        <f t="shared" ca="1" si="257"/>
        <v>0.41284556888863178</v>
      </c>
      <c r="AZ414" s="28">
        <f>IF(Riskregister!$E$15="",0,COUNTIF(BP$4:BP$53,"&lt;"&amp;AX414)*IF(AY414&lt;0.5,Riskregister!$K$15+(Riskregister!$L$15-Riskregister!$K$15)*SQRT(AY414/2),Riskregister!$L$15-(Riskregister!$L$15-Riskregister!$K$15)*SQRT((1-AY414)/2)))</f>
        <v>0</v>
      </c>
      <c r="BA414" s="28">
        <f t="shared" ca="1" si="258"/>
        <v>0.88398489975620642</v>
      </c>
      <c r="BB414" s="28">
        <f t="shared" ca="1" si="258"/>
        <v>0.56369422829426097</v>
      </c>
      <c r="BC414" s="28">
        <f>IF(Riskregister!$E$16="",0,COUNTIF(BQ$4:BQ$53,"&lt;"&amp;BA414)*IF(BB414&lt;0.5,Riskregister!$K$16+(Riskregister!$L$16-Riskregister!$K$16)*SQRT(BB414/2),Riskregister!$L$16-(Riskregister!$L$16-Riskregister!$K$16)*SQRT((1-BB414)/2)))</f>
        <v>0</v>
      </c>
      <c r="BD414" s="28">
        <f t="shared" ca="1" si="246"/>
        <v>1883473.1704916849</v>
      </c>
    </row>
    <row r="415" spans="20:56" x14ac:dyDescent="0.35">
      <c r="T415" s="28">
        <f t="shared" ca="1" si="247"/>
        <v>0.66482453642085471</v>
      </c>
      <c r="U415" s="28">
        <f t="shared" ca="1" si="247"/>
        <v>7.035750352104575E-2</v>
      </c>
      <c r="V415" s="28">
        <f ca="1">IF(Riskregister!$E$5="",0,COUNTIF(BF$4:BF$53,"&lt;"&amp;T415)*IF(U415&lt;0.5,Riskregister!$K$5+(Riskregister!$L$5-Riskregister!$K$5)*SQRT(U415/2),Riskregister!$L$5-(Riskregister!$L$5-Riskregister!$K$5)*SQRT((1-U415)/2)))</f>
        <v>234401.99779333355</v>
      </c>
      <c r="W415" s="28">
        <f t="shared" ca="1" si="248"/>
        <v>0.79339041454132764</v>
      </c>
      <c r="X415" s="28">
        <f t="shared" ca="1" si="248"/>
        <v>2.0429079246292003E-2</v>
      </c>
      <c r="Y415" s="28">
        <f ca="1">IF(Riskregister!$E$6="",0,COUNTIF(BG$4:BG$53,"&lt;"&amp;W415)*IF(X415&lt;0.5,Riskregister!$K$6+(Riskregister!$L$6-Riskregister!$K$6)*SQRT(X415/2),Riskregister!$L$6-(Riskregister!$L$6-Riskregister!$K$6)*SQRT((1-X415)/2)))</f>
        <v>381920.6100995515</v>
      </c>
      <c r="Z415" s="28">
        <f t="shared" ca="1" si="249"/>
        <v>0.80904740072359749</v>
      </c>
      <c r="AA415" s="28">
        <f t="shared" ca="1" si="249"/>
        <v>0.76402736140011518</v>
      </c>
      <c r="AB415" s="28">
        <f ca="1">IF(Riskregister!$E$7="",0,COUNTIF(BH$4:BH$53,"&lt;"&amp;Z415)*IF(AA415&lt;0.5,Riskregister!$K$7+(Riskregister!$L$7-Riskregister!$K$7)*SQRT(AA415/2),Riskregister!$L$7-(Riskregister!$L$7-Riskregister!$K$7)*SQRT((1-AA415)/2)))</f>
        <v>279778.02150087967</v>
      </c>
      <c r="AC415" s="28">
        <f t="shared" ca="1" si="250"/>
        <v>0.36941657498903469</v>
      </c>
      <c r="AD415" s="28">
        <f t="shared" ca="1" si="250"/>
        <v>0.84239275273169267</v>
      </c>
      <c r="AE415" s="28">
        <f ca="1">IF(Riskregister!$E$8="",0,COUNTIF(BI$4:BI$53,"&lt;"&amp;AC415)*IF(AD415&lt;0.5,Riskregister!$K$8+(Riskregister!$L$8-Riskregister!$K$8)*SQRT(AD415/2),Riskregister!$L$8-(Riskregister!$L$8-Riskregister!$K$8)*SQRT((1-AD415)/2)))</f>
        <v>0</v>
      </c>
      <c r="AF415" s="28">
        <f t="shared" ca="1" si="251"/>
        <v>0.4529361344941456</v>
      </c>
      <c r="AG415" s="28">
        <f t="shared" ca="1" si="251"/>
        <v>0.10301488815041915</v>
      </c>
      <c r="AH415" s="28">
        <f>IF(Riskregister!$E$9="",0,COUNTIF(BJ$4:BJ$53,"&lt;"&amp;AF415)*IF(AG415&lt;0.5,Riskregister!$K$9+(Riskregister!$L$9-Riskregister!$K$9)*SQRT(AG415/2),Riskregister!$L$9-(Riskregister!$L$9-Riskregister!$K$9)*SQRT((1-AG415)/2)))</f>
        <v>0</v>
      </c>
      <c r="AI415" s="28">
        <f t="shared" ca="1" si="252"/>
        <v>7.5647822778869389E-2</v>
      </c>
      <c r="AJ415" s="28">
        <f t="shared" ca="1" si="252"/>
        <v>0.47664387785051043</v>
      </c>
      <c r="AK415" s="28">
        <f>IF(Riskregister!$E$10="",0,COUNTIF(BK$4:BK$53,"&lt;"&amp;AI415)*IF(AJ415&lt;0.5,Riskregister!$K$10+(Riskregister!$L$10-Riskregister!$K$10)*SQRT(AJ415/2),Riskregister!$L$10-(Riskregister!$L$10-Riskregister!$K$10)*SQRT((1-AJ415)/2)))</f>
        <v>0</v>
      </c>
      <c r="AL415" s="28">
        <f t="shared" ca="1" si="253"/>
        <v>0.93367716362108377</v>
      </c>
      <c r="AM415" s="28">
        <f t="shared" ca="1" si="253"/>
        <v>0.60614382306237802</v>
      </c>
      <c r="AN415" s="28">
        <f>IF(Riskregister!$E$11="",0,COUNTIF(BL$4:BL$53,"&lt;"&amp;AL415)*IF(AM415&lt;0.5,Riskregister!$K$11+(Riskregister!$L$11-Riskregister!$K$11)*SQRT(AM415/2),Riskregister!$L$11-(Riskregister!$L$11-Riskregister!$K$11)*SQRT((1-AM415)/2)))</f>
        <v>0</v>
      </c>
      <c r="AO415" s="28">
        <f t="shared" ca="1" si="254"/>
        <v>0.53609418215827742</v>
      </c>
      <c r="AP415" s="28">
        <f t="shared" ca="1" si="254"/>
        <v>0.23413620459619766</v>
      </c>
      <c r="AQ415" s="28">
        <f>IF(Riskregister!$E$12="",0,COUNTIF(BM$4:BM$53,"&lt;"&amp;AO415)*IF(AP415&lt;0.5,Riskregister!$K$12+(Riskregister!$L$12-Riskregister!$K$12)*SQRT(AP415/2),Riskregister!$L$12-(Riskregister!$L$12-Riskregister!$K$12)*SQRT((1-AP415)/2)))</f>
        <v>0</v>
      </c>
      <c r="AR415" s="28">
        <f t="shared" ca="1" si="255"/>
        <v>0.5379922268729489</v>
      </c>
      <c r="AS415" s="28">
        <f t="shared" ca="1" si="255"/>
        <v>0.15462094008626714</v>
      </c>
      <c r="AT415" s="28">
        <f>IF(Riskregister!$E$13="",0,COUNTIF(BN$4:BN$53,"&lt;"&amp;AR415)*IF(AS415&lt;0.5,Riskregister!$K$13+(Riskregister!$L$13-Riskregister!$K$13)*SQRT(AS415/2),Riskregister!$L$13-(Riskregister!$L$13-Riskregister!$K$13)*SQRT((1-AS415)/2)))</f>
        <v>0</v>
      </c>
      <c r="AU415" s="28">
        <f t="shared" ca="1" si="256"/>
        <v>0.74308262807405878</v>
      </c>
      <c r="AV415" s="28">
        <f t="shared" ca="1" si="256"/>
        <v>0.22317718385733842</v>
      </c>
      <c r="AW415" s="28">
        <f>IF(Riskregister!$E$14="",0,COUNTIF(BO$4:BO$53,"&lt;"&amp;AU415)*IF(AV415&lt;0.5,Riskregister!$K$14+(Riskregister!$L$14-Riskregister!$K$14)*SQRT(AV415/2),Riskregister!$L$14-(Riskregister!$L$14-Riskregister!$K$14)*SQRT((1-AV415)/2)))</f>
        <v>0</v>
      </c>
      <c r="AX415" s="28">
        <f t="shared" ca="1" si="257"/>
        <v>0.10933415287403159</v>
      </c>
      <c r="AY415" s="28">
        <f t="shared" ca="1" si="257"/>
        <v>0.39763820518058868</v>
      </c>
      <c r="AZ415" s="28">
        <f>IF(Riskregister!$E$15="",0,COUNTIF(BP$4:BP$53,"&lt;"&amp;AX415)*IF(AY415&lt;0.5,Riskregister!$K$15+(Riskregister!$L$15-Riskregister!$K$15)*SQRT(AY415/2),Riskregister!$L$15-(Riskregister!$L$15-Riskregister!$K$15)*SQRT((1-AY415)/2)))</f>
        <v>0</v>
      </c>
      <c r="BA415" s="28">
        <f t="shared" ca="1" si="258"/>
        <v>0.66446721202714465</v>
      </c>
      <c r="BB415" s="28">
        <f t="shared" ca="1" si="258"/>
        <v>0.29284305187377246</v>
      </c>
      <c r="BC415" s="28">
        <f>IF(Riskregister!$E$16="",0,COUNTIF(BQ$4:BQ$53,"&lt;"&amp;BA415)*IF(BB415&lt;0.5,Riskregister!$K$16+(Riskregister!$L$16-Riskregister!$K$16)*SQRT(BB415/2),Riskregister!$L$16-(Riskregister!$L$16-Riskregister!$K$16)*SQRT((1-BB415)/2)))</f>
        <v>0</v>
      </c>
      <c r="BD415" s="28">
        <f t="shared" ca="1" si="246"/>
        <v>896100.62939376477</v>
      </c>
    </row>
    <row r="416" spans="20:56" x14ac:dyDescent="0.35">
      <c r="T416" s="28">
        <f t="shared" ca="1" si="247"/>
        <v>0.40863165658937839</v>
      </c>
      <c r="U416" s="28">
        <f t="shared" ca="1" si="247"/>
        <v>0.44839519395724492</v>
      </c>
      <c r="V416" s="28">
        <f ca="1">IF(Riskregister!$E$5="",0,COUNTIF(BF$4:BF$53,"&lt;"&amp;T416)*IF(U416&lt;0.5,Riskregister!$K$5+(Riskregister!$L$5-Riskregister!$K$5)*SQRT(U416/2),Riskregister!$L$5-(Riskregister!$L$5-Riskregister!$K$5)*SQRT((1-U416)/2)))</f>
        <v>0</v>
      </c>
      <c r="W416" s="28">
        <f t="shared" ca="1" si="248"/>
        <v>0.51814571072557769</v>
      </c>
      <c r="X416" s="28">
        <f t="shared" ca="1" si="248"/>
        <v>8.33196548507813E-2</v>
      </c>
      <c r="Y416" s="28">
        <f ca="1">IF(Riskregister!$E$6="",0,COUNTIF(BG$4:BG$53,"&lt;"&amp;W416)*IF(X416&lt;0.5,Riskregister!$K$6+(Riskregister!$L$6-Riskregister!$K$6)*SQRT(X416/2),Riskregister!$L$6-(Riskregister!$L$6-Riskregister!$K$6)*SQRT((1-X416)/2)))</f>
        <v>0</v>
      </c>
      <c r="Z416" s="28">
        <f t="shared" ca="1" si="249"/>
        <v>5.845291569984068E-2</v>
      </c>
      <c r="AA416" s="28">
        <f t="shared" ca="1" si="249"/>
        <v>0.70633534998167546</v>
      </c>
      <c r="AB416" s="28">
        <f ca="1">IF(Riskregister!$E$7="",0,COUNTIF(BH$4:BH$53,"&lt;"&amp;Z416)*IF(AA416&lt;0.5,Riskregister!$K$7+(Riskregister!$L$7-Riskregister!$K$7)*SQRT(AA416/2),Riskregister!$L$7-(Riskregister!$L$7-Riskregister!$K$7)*SQRT((1-AA416)/2)))</f>
        <v>0</v>
      </c>
      <c r="AC416" s="28">
        <f t="shared" ca="1" si="250"/>
        <v>2.4689887314906289E-2</v>
      </c>
      <c r="AD416" s="28">
        <f t="shared" ca="1" si="250"/>
        <v>0.42827284698721613</v>
      </c>
      <c r="AE416" s="28">
        <f ca="1">IF(Riskregister!$E$8="",0,COUNTIF(BI$4:BI$53,"&lt;"&amp;AC416)*IF(AD416&lt;0.5,Riskregister!$K$8+(Riskregister!$L$8-Riskregister!$K$8)*SQRT(AD416/2),Riskregister!$L$8-(Riskregister!$L$8-Riskregister!$K$8)*SQRT((1-AD416)/2)))</f>
        <v>0</v>
      </c>
      <c r="AF416" s="28">
        <f t="shared" ca="1" si="251"/>
        <v>0.77352261674563927</v>
      </c>
      <c r="AG416" s="28">
        <f t="shared" ca="1" si="251"/>
        <v>0.66056039649569798</v>
      </c>
      <c r="AH416" s="28">
        <f>IF(Riskregister!$E$9="",0,COUNTIF(BJ$4:BJ$53,"&lt;"&amp;AF416)*IF(AG416&lt;0.5,Riskregister!$K$9+(Riskregister!$L$9-Riskregister!$K$9)*SQRT(AG416/2),Riskregister!$L$9-(Riskregister!$L$9-Riskregister!$K$9)*SQRT((1-AG416)/2)))</f>
        <v>0</v>
      </c>
      <c r="AI416" s="28">
        <f t="shared" ca="1" si="252"/>
        <v>0.22124074680835826</v>
      </c>
      <c r="AJ416" s="28">
        <f t="shared" ca="1" si="252"/>
        <v>0.83951114935252547</v>
      </c>
      <c r="AK416" s="28">
        <f>IF(Riskregister!$E$10="",0,COUNTIF(BK$4:BK$53,"&lt;"&amp;AI416)*IF(AJ416&lt;0.5,Riskregister!$K$10+(Riskregister!$L$10-Riskregister!$K$10)*SQRT(AJ416/2),Riskregister!$L$10-(Riskregister!$L$10-Riskregister!$K$10)*SQRT((1-AJ416)/2)))</f>
        <v>0</v>
      </c>
      <c r="AL416" s="28">
        <f t="shared" ca="1" si="253"/>
        <v>0.55268234134285266</v>
      </c>
      <c r="AM416" s="28">
        <f t="shared" ca="1" si="253"/>
        <v>0.49935465966425041</v>
      </c>
      <c r="AN416" s="28">
        <f>IF(Riskregister!$E$11="",0,COUNTIF(BL$4:BL$53,"&lt;"&amp;AL416)*IF(AM416&lt;0.5,Riskregister!$K$11+(Riskregister!$L$11-Riskregister!$K$11)*SQRT(AM416/2),Riskregister!$L$11-(Riskregister!$L$11-Riskregister!$K$11)*SQRT((1-AM416)/2)))</f>
        <v>0</v>
      </c>
      <c r="AO416" s="28">
        <f t="shared" ca="1" si="254"/>
        <v>0.55334553291263022</v>
      </c>
      <c r="AP416" s="28">
        <f t="shared" ca="1" si="254"/>
        <v>0.36548116900564609</v>
      </c>
      <c r="AQ416" s="28">
        <f>IF(Riskregister!$E$12="",0,COUNTIF(BM$4:BM$53,"&lt;"&amp;AO416)*IF(AP416&lt;0.5,Riskregister!$K$12+(Riskregister!$L$12-Riskregister!$K$12)*SQRT(AP416/2),Riskregister!$L$12-(Riskregister!$L$12-Riskregister!$K$12)*SQRT((1-AP416)/2)))</f>
        <v>0</v>
      </c>
      <c r="AR416" s="28">
        <f t="shared" ca="1" si="255"/>
        <v>0.47041189681318341</v>
      </c>
      <c r="AS416" s="28">
        <f t="shared" ca="1" si="255"/>
        <v>0.50538080403795871</v>
      </c>
      <c r="AT416" s="28">
        <f>IF(Riskregister!$E$13="",0,COUNTIF(BN$4:BN$53,"&lt;"&amp;AR416)*IF(AS416&lt;0.5,Riskregister!$K$13+(Riskregister!$L$13-Riskregister!$K$13)*SQRT(AS416/2),Riskregister!$L$13-(Riskregister!$L$13-Riskregister!$K$13)*SQRT((1-AS416)/2)))</f>
        <v>0</v>
      </c>
      <c r="AU416" s="28">
        <f t="shared" ca="1" si="256"/>
        <v>0.47742734935186415</v>
      </c>
      <c r="AV416" s="28">
        <f t="shared" ca="1" si="256"/>
        <v>0.67068878748340066</v>
      </c>
      <c r="AW416" s="28">
        <f>IF(Riskregister!$E$14="",0,COUNTIF(BO$4:BO$53,"&lt;"&amp;AU416)*IF(AV416&lt;0.5,Riskregister!$K$14+(Riskregister!$L$14-Riskregister!$K$14)*SQRT(AV416/2),Riskregister!$L$14-(Riskregister!$L$14-Riskregister!$K$14)*SQRT((1-AV416)/2)))</f>
        <v>0</v>
      </c>
      <c r="AX416" s="28">
        <f t="shared" ca="1" si="257"/>
        <v>7.8772383173282057E-2</v>
      </c>
      <c r="AY416" s="28">
        <f t="shared" ca="1" si="257"/>
        <v>0.53074168463106453</v>
      </c>
      <c r="AZ416" s="28">
        <f>IF(Riskregister!$E$15="",0,COUNTIF(BP$4:BP$53,"&lt;"&amp;AX416)*IF(AY416&lt;0.5,Riskregister!$K$15+(Riskregister!$L$15-Riskregister!$K$15)*SQRT(AY416/2),Riskregister!$L$15-(Riskregister!$L$15-Riskregister!$K$15)*SQRT((1-AY416)/2)))</f>
        <v>0</v>
      </c>
      <c r="BA416" s="28">
        <f t="shared" ca="1" si="258"/>
        <v>0.5923800195026383</v>
      </c>
      <c r="BB416" s="28">
        <f t="shared" ca="1" si="258"/>
        <v>0.34700940928172563</v>
      </c>
      <c r="BC416" s="28">
        <f>IF(Riskregister!$E$16="",0,COUNTIF(BQ$4:BQ$53,"&lt;"&amp;BA416)*IF(BB416&lt;0.5,Riskregister!$K$16+(Riskregister!$L$16-Riskregister!$K$16)*SQRT(BB416/2),Riskregister!$L$16-(Riskregister!$L$16-Riskregister!$K$16)*SQRT((1-BB416)/2)))</f>
        <v>0</v>
      </c>
      <c r="BD416" s="28">
        <f t="shared" ca="1" si="246"/>
        <v>0</v>
      </c>
    </row>
    <row r="417" spans="20:56" x14ac:dyDescent="0.35">
      <c r="T417" s="28">
        <f t="shared" ca="1" si="247"/>
        <v>0.647953624980249</v>
      </c>
      <c r="U417" s="28">
        <f t="shared" ca="1" si="247"/>
        <v>0.21728680778590037</v>
      </c>
      <c r="V417" s="28">
        <f ca="1">IF(Riskregister!$E$5="",0,COUNTIF(BF$4:BF$53,"&lt;"&amp;T417)*IF(U417&lt;0.5,Riskregister!$K$5+(Riskregister!$L$5-Riskregister!$K$5)*SQRT(U417/2),Riskregister!$L$5-(Riskregister!$L$5-Riskregister!$K$5)*SQRT((1-U417)/2)))</f>
        <v>298324.94492944342</v>
      </c>
      <c r="W417" s="28">
        <f t="shared" ca="1" si="248"/>
        <v>0.77460972132851691</v>
      </c>
      <c r="X417" s="28">
        <f t="shared" ca="1" si="248"/>
        <v>0.50381769422907552</v>
      </c>
      <c r="Y417" s="28">
        <f ca="1">IF(Riskregister!$E$6="",0,COUNTIF(BG$4:BG$53,"&lt;"&amp;W417)*IF(X417&lt;0.5,Riskregister!$K$6+(Riskregister!$L$6-Riskregister!$K$6)*SQRT(X417/2),Riskregister!$L$6-(Riskregister!$L$6-Riskregister!$K$6)*SQRT((1-X417)/2)))</f>
        <v>1103442.5086203911</v>
      </c>
      <c r="Z417" s="28">
        <f t="shared" ca="1" si="249"/>
        <v>2.2390945645796911E-2</v>
      </c>
      <c r="AA417" s="28">
        <f t="shared" ca="1" si="249"/>
        <v>0.8123305658382125</v>
      </c>
      <c r="AB417" s="28">
        <f ca="1">IF(Riskregister!$E$7="",0,COUNTIF(BH$4:BH$53,"&lt;"&amp;Z417)*IF(AA417&lt;0.5,Riskregister!$K$7+(Riskregister!$L$7-Riskregister!$K$7)*SQRT(AA417/2),Riskregister!$L$7-(Riskregister!$L$7-Riskregister!$K$7)*SQRT((1-AA417)/2)))</f>
        <v>0</v>
      </c>
      <c r="AC417" s="28">
        <f t="shared" ca="1" si="250"/>
        <v>0.70254195608415937</v>
      </c>
      <c r="AD417" s="28">
        <f t="shared" ca="1" si="250"/>
        <v>0.48109178494511984</v>
      </c>
      <c r="AE417" s="28">
        <f ca="1">IF(Riskregister!$E$8="",0,COUNTIF(BI$4:BI$53,"&lt;"&amp;AC417)*IF(AD417&lt;0.5,Riskregister!$K$8+(Riskregister!$L$8-Riskregister!$K$8)*SQRT(AD417/2),Riskregister!$L$8-(Riskregister!$L$8-Riskregister!$K$8)*SQRT((1-AD417)/2)))</f>
        <v>0</v>
      </c>
      <c r="AF417" s="28">
        <f t="shared" ca="1" si="251"/>
        <v>0.51988088862311743</v>
      </c>
      <c r="AG417" s="28">
        <f t="shared" ca="1" si="251"/>
        <v>0.54646482897678472</v>
      </c>
      <c r="AH417" s="28">
        <f>IF(Riskregister!$E$9="",0,COUNTIF(BJ$4:BJ$53,"&lt;"&amp;AF417)*IF(AG417&lt;0.5,Riskregister!$K$9+(Riskregister!$L$9-Riskregister!$K$9)*SQRT(AG417/2),Riskregister!$L$9-(Riskregister!$L$9-Riskregister!$K$9)*SQRT((1-AG417)/2)))</f>
        <v>0</v>
      </c>
      <c r="AI417" s="28">
        <f t="shared" ca="1" si="252"/>
        <v>4.2488605761705767E-3</v>
      </c>
      <c r="AJ417" s="28">
        <f t="shared" ca="1" si="252"/>
        <v>0.41056189656382547</v>
      </c>
      <c r="AK417" s="28">
        <f>IF(Riskregister!$E$10="",0,COUNTIF(BK$4:BK$53,"&lt;"&amp;AI417)*IF(AJ417&lt;0.5,Riskregister!$K$10+(Riskregister!$L$10-Riskregister!$K$10)*SQRT(AJ417/2),Riskregister!$L$10-(Riskregister!$L$10-Riskregister!$K$10)*SQRT((1-AJ417)/2)))</f>
        <v>0</v>
      </c>
      <c r="AL417" s="28">
        <f t="shared" ca="1" si="253"/>
        <v>1.2814563362682385E-2</v>
      </c>
      <c r="AM417" s="28">
        <f t="shared" ca="1" si="253"/>
        <v>2.8082893043954504E-2</v>
      </c>
      <c r="AN417" s="28">
        <f>IF(Riskregister!$E$11="",0,COUNTIF(BL$4:BL$53,"&lt;"&amp;AL417)*IF(AM417&lt;0.5,Riskregister!$K$11+(Riskregister!$L$11-Riskregister!$K$11)*SQRT(AM417/2),Riskregister!$L$11-(Riskregister!$L$11-Riskregister!$K$11)*SQRT((1-AM417)/2)))</f>
        <v>0</v>
      </c>
      <c r="AO417" s="28">
        <f t="shared" ca="1" si="254"/>
        <v>0.3682765643744077</v>
      </c>
      <c r="AP417" s="28">
        <f t="shared" ca="1" si="254"/>
        <v>0.27954042351516484</v>
      </c>
      <c r="AQ417" s="28">
        <f>IF(Riskregister!$E$12="",0,COUNTIF(BM$4:BM$53,"&lt;"&amp;AO417)*IF(AP417&lt;0.5,Riskregister!$K$12+(Riskregister!$L$12-Riskregister!$K$12)*SQRT(AP417/2),Riskregister!$L$12-(Riskregister!$L$12-Riskregister!$K$12)*SQRT((1-AP417)/2)))</f>
        <v>0</v>
      </c>
      <c r="AR417" s="28">
        <f t="shared" ca="1" si="255"/>
        <v>0.59398742241671632</v>
      </c>
      <c r="AS417" s="28">
        <f t="shared" ca="1" si="255"/>
        <v>6.3666447197973541E-2</v>
      </c>
      <c r="AT417" s="28">
        <f>IF(Riskregister!$E$13="",0,COUNTIF(BN$4:BN$53,"&lt;"&amp;AR417)*IF(AS417&lt;0.5,Riskregister!$K$13+(Riskregister!$L$13-Riskregister!$K$13)*SQRT(AS417/2),Riskregister!$L$13-(Riskregister!$L$13-Riskregister!$K$13)*SQRT((1-AS417)/2)))</f>
        <v>0</v>
      </c>
      <c r="AU417" s="28">
        <f t="shared" ca="1" si="256"/>
        <v>0.5952503358562059</v>
      </c>
      <c r="AV417" s="28">
        <f t="shared" ca="1" si="256"/>
        <v>1.5953175672244191E-2</v>
      </c>
      <c r="AW417" s="28">
        <f>IF(Riskregister!$E$14="",0,COUNTIF(BO$4:BO$53,"&lt;"&amp;AU417)*IF(AV417&lt;0.5,Riskregister!$K$14+(Riskregister!$L$14-Riskregister!$K$14)*SQRT(AV417/2),Riskregister!$L$14-(Riskregister!$L$14-Riskregister!$K$14)*SQRT((1-AV417)/2)))</f>
        <v>0</v>
      </c>
      <c r="AX417" s="28">
        <f t="shared" ca="1" si="257"/>
        <v>7.5915237332914165E-2</v>
      </c>
      <c r="AY417" s="28">
        <f t="shared" ca="1" si="257"/>
        <v>0.83329217009764611</v>
      </c>
      <c r="AZ417" s="28">
        <f>IF(Riskregister!$E$15="",0,COUNTIF(BP$4:BP$53,"&lt;"&amp;AX417)*IF(AY417&lt;0.5,Riskregister!$K$15+(Riskregister!$L$15-Riskregister!$K$15)*SQRT(AY417/2),Riskregister!$L$15-(Riskregister!$L$15-Riskregister!$K$15)*SQRT((1-AY417)/2)))</f>
        <v>0</v>
      </c>
      <c r="BA417" s="28">
        <f t="shared" ca="1" si="258"/>
        <v>0.24250317990823433</v>
      </c>
      <c r="BB417" s="28">
        <f t="shared" ca="1" si="258"/>
        <v>0.14404357402522749</v>
      </c>
      <c r="BC417" s="28">
        <f>IF(Riskregister!$E$16="",0,COUNTIF(BQ$4:BQ$53,"&lt;"&amp;BA417)*IF(BB417&lt;0.5,Riskregister!$K$16+(Riskregister!$L$16-Riskregister!$K$16)*SQRT(BB417/2),Riskregister!$L$16-(Riskregister!$L$16-Riskregister!$K$16)*SQRT((1-BB417)/2)))</f>
        <v>0</v>
      </c>
      <c r="BD417" s="28">
        <f t="shared" ca="1" si="246"/>
        <v>1401767.4535498344</v>
      </c>
    </row>
    <row r="418" spans="20:56" x14ac:dyDescent="0.35">
      <c r="T418" s="28">
        <f t="shared" ca="1" si="247"/>
        <v>0.61844503213048729</v>
      </c>
      <c r="U418" s="28">
        <f t="shared" ca="1" si="247"/>
        <v>6.4247269459111855E-2</v>
      </c>
      <c r="V418" s="28">
        <f ca="1">IF(Riskregister!$E$5="",0,COUNTIF(BF$4:BF$53,"&lt;"&amp;T418)*IF(U418&lt;0.5,Riskregister!$K$5+(Riskregister!$L$5-Riskregister!$K$5)*SQRT(U418/2),Riskregister!$L$5-(Riskregister!$L$5-Riskregister!$K$5)*SQRT((1-U418)/2)))</f>
        <v>0</v>
      </c>
      <c r="W418" s="28">
        <f t="shared" ca="1" si="248"/>
        <v>0.90121386253960967</v>
      </c>
      <c r="X418" s="28">
        <f t="shared" ca="1" si="248"/>
        <v>4.1753348038650384E-2</v>
      </c>
      <c r="Y418" s="28">
        <f ca="1">IF(Riskregister!$E$6="",0,COUNTIF(BG$4:BG$53,"&lt;"&amp;W418)*IF(X418&lt;0.5,Riskregister!$K$6+(Riskregister!$L$6-Riskregister!$K$6)*SQRT(X418/2),Riskregister!$L$6-(Riskregister!$L$6-Riskregister!$K$6)*SQRT((1-X418)/2)))</f>
        <v>460077.72650231631</v>
      </c>
      <c r="Z418" s="28">
        <f t="shared" ca="1" si="249"/>
        <v>0.56854879839041483</v>
      </c>
      <c r="AA418" s="28">
        <f t="shared" ca="1" si="249"/>
        <v>0.25802892167915159</v>
      </c>
      <c r="AB418" s="28">
        <f ca="1">IF(Riskregister!$E$7="",0,COUNTIF(BH$4:BH$53,"&lt;"&amp;Z418)*IF(AA418&lt;0.5,Riskregister!$K$7+(Riskregister!$L$7-Riskregister!$K$7)*SQRT(AA418/2),Riskregister!$L$7-(Riskregister!$L$7-Riskregister!$K$7)*SQRT((1-AA418)/2)))</f>
        <v>0</v>
      </c>
      <c r="AC418" s="28">
        <f t="shared" ca="1" si="250"/>
        <v>0.98718348071304562</v>
      </c>
      <c r="AD418" s="28">
        <f t="shared" ca="1" si="250"/>
        <v>0.34567346000216492</v>
      </c>
      <c r="AE418" s="28">
        <f ca="1">IF(Riskregister!$E$8="",0,COUNTIF(BI$4:BI$53,"&lt;"&amp;AC418)*IF(AD418&lt;0.5,Riskregister!$K$8+(Riskregister!$L$8-Riskregister!$K$8)*SQRT(AD418/2),Riskregister!$L$8-(Riskregister!$L$8-Riskregister!$K$8)*SQRT((1-AD418)/2)))</f>
        <v>2253960.9427324571</v>
      </c>
      <c r="AF418" s="28">
        <f t="shared" ca="1" si="251"/>
        <v>0.4297656265396852</v>
      </c>
      <c r="AG418" s="28">
        <f t="shared" ca="1" si="251"/>
        <v>5.4753610616130932E-2</v>
      </c>
      <c r="AH418" s="28">
        <f>IF(Riskregister!$E$9="",0,COUNTIF(BJ$4:BJ$53,"&lt;"&amp;AF418)*IF(AG418&lt;0.5,Riskregister!$K$9+(Riskregister!$L$9-Riskregister!$K$9)*SQRT(AG418/2),Riskregister!$L$9-(Riskregister!$L$9-Riskregister!$K$9)*SQRT((1-AG418)/2)))</f>
        <v>0</v>
      </c>
      <c r="AI418" s="28">
        <f t="shared" ca="1" si="252"/>
        <v>0.1369090748438323</v>
      </c>
      <c r="AJ418" s="28">
        <f t="shared" ca="1" si="252"/>
        <v>0.6869320857211092</v>
      </c>
      <c r="AK418" s="28">
        <f>IF(Riskregister!$E$10="",0,COUNTIF(BK$4:BK$53,"&lt;"&amp;AI418)*IF(AJ418&lt;0.5,Riskregister!$K$10+(Riskregister!$L$10-Riskregister!$K$10)*SQRT(AJ418/2),Riskregister!$L$10-(Riskregister!$L$10-Riskregister!$K$10)*SQRT((1-AJ418)/2)))</f>
        <v>0</v>
      </c>
      <c r="AL418" s="28">
        <f t="shared" ca="1" si="253"/>
        <v>0.47070262877338753</v>
      </c>
      <c r="AM418" s="28">
        <f t="shared" ca="1" si="253"/>
        <v>0.56575871602147609</v>
      </c>
      <c r="AN418" s="28">
        <f>IF(Riskregister!$E$11="",0,COUNTIF(BL$4:BL$53,"&lt;"&amp;AL418)*IF(AM418&lt;0.5,Riskregister!$K$11+(Riskregister!$L$11-Riskregister!$K$11)*SQRT(AM418/2),Riskregister!$L$11-(Riskregister!$L$11-Riskregister!$K$11)*SQRT((1-AM418)/2)))</f>
        <v>0</v>
      </c>
      <c r="AO418" s="28">
        <f t="shared" ca="1" si="254"/>
        <v>0.30716114262456529</v>
      </c>
      <c r="AP418" s="28">
        <f t="shared" ca="1" si="254"/>
        <v>0.40238014852990578</v>
      </c>
      <c r="AQ418" s="28">
        <f>IF(Riskregister!$E$12="",0,COUNTIF(BM$4:BM$53,"&lt;"&amp;AO418)*IF(AP418&lt;0.5,Riskregister!$K$12+(Riskregister!$L$12-Riskregister!$K$12)*SQRT(AP418/2),Riskregister!$L$12-(Riskregister!$L$12-Riskregister!$K$12)*SQRT((1-AP418)/2)))</f>
        <v>0</v>
      </c>
      <c r="AR418" s="28">
        <f t="shared" ca="1" si="255"/>
        <v>0.30363348767980847</v>
      </c>
      <c r="AS418" s="28">
        <f t="shared" ca="1" si="255"/>
        <v>0.56441097704223109</v>
      </c>
      <c r="AT418" s="28">
        <f>IF(Riskregister!$E$13="",0,COUNTIF(BN$4:BN$53,"&lt;"&amp;AR418)*IF(AS418&lt;0.5,Riskregister!$K$13+(Riskregister!$L$13-Riskregister!$K$13)*SQRT(AS418/2),Riskregister!$L$13-(Riskregister!$L$13-Riskregister!$K$13)*SQRT((1-AS418)/2)))</f>
        <v>0</v>
      </c>
      <c r="AU418" s="28">
        <f t="shared" ca="1" si="256"/>
        <v>0.53028999879901695</v>
      </c>
      <c r="AV418" s="28">
        <f t="shared" ca="1" si="256"/>
        <v>0.54193412142196917</v>
      </c>
      <c r="AW418" s="28">
        <f>IF(Riskregister!$E$14="",0,COUNTIF(BO$4:BO$53,"&lt;"&amp;AU418)*IF(AV418&lt;0.5,Riskregister!$K$14+(Riskregister!$L$14-Riskregister!$K$14)*SQRT(AV418/2),Riskregister!$L$14-(Riskregister!$L$14-Riskregister!$K$14)*SQRT((1-AV418)/2)))</f>
        <v>0</v>
      </c>
      <c r="AX418" s="28">
        <f t="shared" ca="1" si="257"/>
        <v>0.48279363487518334</v>
      </c>
      <c r="AY418" s="28">
        <f t="shared" ca="1" si="257"/>
        <v>0.96264622850926307</v>
      </c>
      <c r="AZ418" s="28">
        <f>IF(Riskregister!$E$15="",0,COUNTIF(BP$4:BP$53,"&lt;"&amp;AX418)*IF(AY418&lt;0.5,Riskregister!$K$15+(Riskregister!$L$15-Riskregister!$K$15)*SQRT(AY418/2),Riskregister!$L$15-(Riskregister!$L$15-Riskregister!$K$15)*SQRT((1-AY418)/2)))</f>
        <v>0</v>
      </c>
      <c r="BA418" s="28">
        <f t="shared" ca="1" si="258"/>
        <v>0.58538171145191598</v>
      </c>
      <c r="BB418" s="28">
        <f t="shared" ca="1" si="258"/>
        <v>0.64686578857123278</v>
      </c>
      <c r="BC418" s="28">
        <f>IF(Riskregister!$E$16="",0,COUNTIF(BQ$4:BQ$53,"&lt;"&amp;BA418)*IF(BB418&lt;0.5,Riskregister!$K$16+(Riskregister!$L$16-Riskregister!$K$16)*SQRT(BB418/2),Riskregister!$L$16-(Riskregister!$L$16-Riskregister!$K$16)*SQRT((1-BB418)/2)))</f>
        <v>0</v>
      </c>
      <c r="BD418" s="28">
        <f t="shared" ca="1" si="246"/>
        <v>2714038.6692347731</v>
      </c>
    </row>
    <row r="419" spans="20:56" x14ac:dyDescent="0.35">
      <c r="T419" s="28">
        <f t="shared" ca="1" si="247"/>
        <v>0.22289659337747447</v>
      </c>
      <c r="U419" s="28">
        <f t="shared" ca="1" si="247"/>
        <v>0.98559907156311577</v>
      </c>
      <c r="V419" s="28">
        <f ca="1">IF(Riskregister!$E$5="",0,COUNTIF(BF$4:BF$53,"&lt;"&amp;T419)*IF(U419&lt;0.5,Riskregister!$K$5+(Riskregister!$L$5-Riskregister!$K$5)*SQRT(U419/2),Riskregister!$L$5-(Riskregister!$L$5-Riskregister!$K$5)*SQRT((1-U419)/2)))</f>
        <v>0</v>
      </c>
      <c r="W419" s="28">
        <f t="shared" ca="1" si="248"/>
        <v>0.54050292077565421</v>
      </c>
      <c r="X419" s="28">
        <f t="shared" ca="1" si="248"/>
        <v>0.15613671160964238</v>
      </c>
      <c r="Y419" s="28">
        <f ca="1">IF(Riskregister!$E$6="",0,COUNTIF(BG$4:BG$53,"&lt;"&amp;W419)*IF(X419&lt;0.5,Riskregister!$K$6+(Riskregister!$L$6-Riskregister!$K$6)*SQRT(X419/2),Riskregister!$L$6-(Riskregister!$L$6-Riskregister!$K$6)*SQRT((1-X419)/2)))</f>
        <v>0</v>
      </c>
      <c r="Z419" s="28">
        <f t="shared" ca="1" si="249"/>
        <v>0.49830646419516922</v>
      </c>
      <c r="AA419" s="28">
        <f t="shared" ca="1" si="249"/>
        <v>0.48942104466171688</v>
      </c>
      <c r="AB419" s="28">
        <f ca="1">IF(Riskregister!$E$7="",0,COUNTIF(BH$4:BH$53,"&lt;"&amp;Z419)*IF(AA419&lt;0.5,Riskregister!$K$7+(Riskregister!$L$7-Riskregister!$K$7)*SQRT(AA419/2),Riskregister!$L$7-(Riskregister!$L$7-Riskregister!$K$7)*SQRT((1-AA419)/2)))</f>
        <v>0</v>
      </c>
      <c r="AC419" s="28">
        <f t="shared" ca="1" si="250"/>
        <v>0.82352328386058216</v>
      </c>
      <c r="AD419" s="28">
        <f t="shared" ca="1" si="250"/>
        <v>7.8375367098951876E-2</v>
      </c>
      <c r="AE419" s="28">
        <f ca="1">IF(Riskregister!$E$8="",0,COUNTIF(BI$4:BI$53,"&lt;"&amp;AC419)*IF(AD419&lt;0.5,Riskregister!$K$8+(Riskregister!$L$8-Riskregister!$K$8)*SQRT(AD419/2),Riskregister!$L$8-(Riskregister!$L$8-Riskregister!$K$8)*SQRT((1-AD419)/2)))</f>
        <v>0</v>
      </c>
      <c r="AF419" s="28">
        <f t="shared" ca="1" si="251"/>
        <v>0.24183990165862734</v>
      </c>
      <c r="AG419" s="28">
        <f t="shared" ca="1" si="251"/>
        <v>0.33227866514389048</v>
      </c>
      <c r="AH419" s="28">
        <f>IF(Riskregister!$E$9="",0,COUNTIF(BJ$4:BJ$53,"&lt;"&amp;AF419)*IF(AG419&lt;0.5,Riskregister!$K$9+(Riskregister!$L$9-Riskregister!$K$9)*SQRT(AG419/2),Riskregister!$L$9-(Riskregister!$L$9-Riskregister!$K$9)*SQRT((1-AG419)/2)))</f>
        <v>0</v>
      </c>
      <c r="AI419" s="28">
        <f t="shared" ca="1" si="252"/>
        <v>0.24362918054579075</v>
      </c>
      <c r="AJ419" s="28">
        <f t="shared" ca="1" si="252"/>
        <v>6.6964366911124173E-2</v>
      </c>
      <c r="AK419" s="28">
        <f>IF(Riskregister!$E$10="",0,COUNTIF(BK$4:BK$53,"&lt;"&amp;AI419)*IF(AJ419&lt;0.5,Riskregister!$K$10+(Riskregister!$L$10-Riskregister!$K$10)*SQRT(AJ419/2),Riskregister!$L$10-(Riskregister!$L$10-Riskregister!$K$10)*SQRT((1-AJ419)/2)))</f>
        <v>0</v>
      </c>
      <c r="AL419" s="28">
        <f t="shared" ca="1" si="253"/>
        <v>9.5143866985663461E-2</v>
      </c>
      <c r="AM419" s="28">
        <f t="shared" ca="1" si="253"/>
        <v>0.94726025205957898</v>
      </c>
      <c r="AN419" s="28">
        <f>IF(Riskregister!$E$11="",0,COUNTIF(BL$4:BL$53,"&lt;"&amp;AL419)*IF(AM419&lt;0.5,Riskregister!$K$11+(Riskregister!$L$11-Riskregister!$K$11)*SQRT(AM419/2),Riskregister!$L$11-(Riskregister!$L$11-Riskregister!$K$11)*SQRT((1-AM419)/2)))</f>
        <v>0</v>
      </c>
      <c r="AO419" s="28">
        <f t="shared" ca="1" si="254"/>
        <v>0.23311146254049697</v>
      </c>
      <c r="AP419" s="28">
        <f t="shared" ca="1" si="254"/>
        <v>0.62994172314249552</v>
      </c>
      <c r="AQ419" s="28">
        <f>IF(Riskregister!$E$12="",0,COUNTIF(BM$4:BM$53,"&lt;"&amp;AO419)*IF(AP419&lt;0.5,Riskregister!$K$12+(Riskregister!$L$12-Riskregister!$K$12)*SQRT(AP419/2),Riskregister!$L$12-(Riskregister!$L$12-Riskregister!$K$12)*SQRT((1-AP419)/2)))</f>
        <v>0</v>
      </c>
      <c r="AR419" s="28">
        <f t="shared" ca="1" si="255"/>
        <v>0.88210362382486696</v>
      </c>
      <c r="AS419" s="28">
        <f t="shared" ca="1" si="255"/>
        <v>0.15069501033762267</v>
      </c>
      <c r="AT419" s="28">
        <f>IF(Riskregister!$E$13="",0,COUNTIF(BN$4:BN$53,"&lt;"&amp;AR419)*IF(AS419&lt;0.5,Riskregister!$K$13+(Riskregister!$L$13-Riskregister!$K$13)*SQRT(AS419/2),Riskregister!$L$13-(Riskregister!$L$13-Riskregister!$K$13)*SQRT((1-AS419)/2)))</f>
        <v>0</v>
      </c>
      <c r="AU419" s="28">
        <f t="shared" ca="1" si="256"/>
        <v>0.48674666085024532</v>
      </c>
      <c r="AV419" s="28">
        <f t="shared" ca="1" si="256"/>
        <v>3.0363271550879034E-2</v>
      </c>
      <c r="AW419" s="28">
        <f>IF(Riskregister!$E$14="",0,COUNTIF(BO$4:BO$53,"&lt;"&amp;AU419)*IF(AV419&lt;0.5,Riskregister!$K$14+(Riskregister!$L$14-Riskregister!$K$14)*SQRT(AV419/2),Riskregister!$L$14-(Riskregister!$L$14-Riskregister!$K$14)*SQRT((1-AV419)/2)))</f>
        <v>0</v>
      </c>
      <c r="AX419" s="28">
        <f t="shared" ca="1" si="257"/>
        <v>0.48241826156489698</v>
      </c>
      <c r="AY419" s="28">
        <f t="shared" ca="1" si="257"/>
        <v>0.75599056979884005</v>
      </c>
      <c r="AZ419" s="28">
        <f>IF(Riskregister!$E$15="",0,COUNTIF(BP$4:BP$53,"&lt;"&amp;AX419)*IF(AY419&lt;0.5,Riskregister!$K$15+(Riskregister!$L$15-Riskregister!$K$15)*SQRT(AY419/2),Riskregister!$L$15-(Riskregister!$L$15-Riskregister!$K$15)*SQRT((1-AY419)/2)))</f>
        <v>0</v>
      </c>
      <c r="BA419" s="28">
        <f t="shared" ca="1" si="258"/>
        <v>0.34282261521312341</v>
      </c>
      <c r="BB419" s="28">
        <f t="shared" ca="1" si="258"/>
        <v>0.69313368519079532</v>
      </c>
      <c r="BC419" s="28">
        <f>IF(Riskregister!$E$16="",0,COUNTIF(BQ$4:BQ$53,"&lt;"&amp;BA419)*IF(BB419&lt;0.5,Riskregister!$K$16+(Riskregister!$L$16-Riskregister!$K$16)*SQRT(BB419/2),Riskregister!$L$16-(Riskregister!$L$16-Riskregister!$K$16)*SQRT((1-BB419)/2)))</f>
        <v>0</v>
      </c>
      <c r="BD419" s="28">
        <f t="shared" ca="1" si="246"/>
        <v>0</v>
      </c>
    </row>
    <row r="420" spans="20:56" x14ac:dyDescent="0.35">
      <c r="T420" s="28">
        <f t="shared" ca="1" si="247"/>
        <v>0.17227095857665908</v>
      </c>
      <c r="U420" s="28">
        <f t="shared" ca="1" si="247"/>
        <v>0.71270913138859149</v>
      </c>
      <c r="V420" s="28">
        <f ca="1">IF(Riskregister!$E$5="",0,COUNTIF(BF$4:BF$53,"&lt;"&amp;T420)*IF(U420&lt;0.5,Riskregister!$K$5+(Riskregister!$L$5-Riskregister!$K$5)*SQRT(U420/2),Riskregister!$L$5-(Riskregister!$L$5-Riskregister!$K$5)*SQRT((1-U420)/2)))</f>
        <v>0</v>
      </c>
      <c r="W420" s="28">
        <f t="shared" ca="1" si="248"/>
        <v>0.49585968938440894</v>
      </c>
      <c r="X420" s="28">
        <f t="shared" ca="1" si="248"/>
        <v>5.9171034961346125E-2</v>
      </c>
      <c r="Y420" s="28">
        <f ca="1">IF(Riskregister!$E$6="",0,COUNTIF(BG$4:BG$53,"&lt;"&amp;W420)*IF(X420&lt;0.5,Riskregister!$K$6+(Riskregister!$L$6-Riskregister!$K$6)*SQRT(X420/2),Riskregister!$L$6-(Riskregister!$L$6-Riskregister!$K$6)*SQRT((1-X420)/2)))</f>
        <v>0</v>
      </c>
      <c r="Z420" s="28">
        <f t="shared" ca="1" si="249"/>
        <v>0.98446193040244689</v>
      </c>
      <c r="AA420" s="28">
        <f t="shared" ca="1" si="249"/>
        <v>0.94577552366315254</v>
      </c>
      <c r="AB420" s="28">
        <f ca="1">IF(Riskregister!$E$7="",0,COUNTIF(BH$4:BH$53,"&lt;"&amp;Z420)*IF(AA420&lt;0.5,Riskregister!$K$7+(Riskregister!$L$7-Riskregister!$K$7)*SQRT(AA420/2),Riskregister!$L$7-(Riskregister!$L$7-Riskregister!$K$7)*SQRT((1-AA420)/2)))</f>
        <v>684739.43995222123</v>
      </c>
      <c r="AC420" s="28">
        <f t="shared" ca="1" si="250"/>
        <v>4.5190820771811469E-2</v>
      </c>
      <c r="AD420" s="28">
        <f t="shared" ca="1" si="250"/>
        <v>0.90450459912568959</v>
      </c>
      <c r="AE420" s="28">
        <f ca="1">IF(Riskregister!$E$8="",0,COUNTIF(BI$4:BI$53,"&lt;"&amp;AC420)*IF(AD420&lt;0.5,Riskregister!$K$8+(Riskregister!$L$8-Riskregister!$K$8)*SQRT(AD420/2),Riskregister!$L$8-(Riskregister!$L$8-Riskregister!$K$8)*SQRT((1-AD420)/2)))</f>
        <v>0</v>
      </c>
      <c r="AF420" s="28">
        <f t="shared" ca="1" si="251"/>
        <v>0.71958720577532154</v>
      </c>
      <c r="AG420" s="28">
        <f t="shared" ca="1" si="251"/>
        <v>0.92065101608925082</v>
      </c>
      <c r="AH420" s="28">
        <f>IF(Riskregister!$E$9="",0,COUNTIF(BJ$4:BJ$53,"&lt;"&amp;AF420)*IF(AG420&lt;0.5,Riskregister!$K$9+(Riskregister!$L$9-Riskregister!$K$9)*SQRT(AG420/2),Riskregister!$L$9-(Riskregister!$L$9-Riskregister!$K$9)*SQRT((1-AG420)/2)))</f>
        <v>0</v>
      </c>
      <c r="AI420" s="28">
        <f t="shared" ca="1" si="252"/>
        <v>0.87342611667269132</v>
      </c>
      <c r="AJ420" s="28">
        <f t="shared" ca="1" si="252"/>
        <v>0.16532147243555195</v>
      </c>
      <c r="AK420" s="28">
        <f>IF(Riskregister!$E$10="",0,COUNTIF(BK$4:BK$53,"&lt;"&amp;AI420)*IF(AJ420&lt;0.5,Riskregister!$K$10+(Riskregister!$L$10-Riskregister!$K$10)*SQRT(AJ420/2),Riskregister!$L$10-(Riskregister!$L$10-Riskregister!$K$10)*SQRT((1-AJ420)/2)))</f>
        <v>0</v>
      </c>
      <c r="AL420" s="28">
        <f t="shared" ca="1" si="253"/>
        <v>0.41276142194640264</v>
      </c>
      <c r="AM420" s="28">
        <f t="shared" ca="1" si="253"/>
        <v>0.59205933712081327</v>
      </c>
      <c r="AN420" s="28">
        <f>IF(Riskregister!$E$11="",0,COUNTIF(BL$4:BL$53,"&lt;"&amp;AL420)*IF(AM420&lt;0.5,Riskregister!$K$11+(Riskregister!$L$11-Riskregister!$K$11)*SQRT(AM420/2),Riskregister!$L$11-(Riskregister!$L$11-Riskregister!$K$11)*SQRT((1-AM420)/2)))</f>
        <v>0</v>
      </c>
      <c r="AO420" s="28">
        <f t="shared" ca="1" si="254"/>
        <v>0.49344200457661036</v>
      </c>
      <c r="AP420" s="28">
        <f t="shared" ca="1" si="254"/>
        <v>0.56580595839794434</v>
      </c>
      <c r="AQ420" s="28">
        <f>IF(Riskregister!$E$12="",0,COUNTIF(BM$4:BM$53,"&lt;"&amp;AO420)*IF(AP420&lt;0.5,Riskregister!$K$12+(Riskregister!$L$12-Riskregister!$K$12)*SQRT(AP420/2),Riskregister!$L$12-(Riskregister!$L$12-Riskregister!$K$12)*SQRT((1-AP420)/2)))</f>
        <v>0</v>
      </c>
      <c r="AR420" s="28">
        <f t="shared" ca="1" si="255"/>
        <v>0.41009021487326891</v>
      </c>
      <c r="AS420" s="28">
        <f t="shared" ca="1" si="255"/>
        <v>0.84835271387632982</v>
      </c>
      <c r="AT420" s="28">
        <f>IF(Riskregister!$E$13="",0,COUNTIF(BN$4:BN$53,"&lt;"&amp;AR420)*IF(AS420&lt;0.5,Riskregister!$K$13+(Riskregister!$L$13-Riskregister!$K$13)*SQRT(AS420/2),Riskregister!$L$13-(Riskregister!$L$13-Riskregister!$K$13)*SQRT((1-AS420)/2)))</f>
        <v>0</v>
      </c>
      <c r="AU420" s="28">
        <f t="shared" ca="1" si="256"/>
        <v>0.24229590859315886</v>
      </c>
      <c r="AV420" s="28">
        <f t="shared" ca="1" si="256"/>
        <v>0.63252562610604646</v>
      </c>
      <c r="AW420" s="28">
        <f>IF(Riskregister!$E$14="",0,COUNTIF(BO$4:BO$53,"&lt;"&amp;AU420)*IF(AV420&lt;0.5,Riskregister!$K$14+(Riskregister!$L$14-Riskregister!$K$14)*SQRT(AV420/2),Riskregister!$L$14-(Riskregister!$L$14-Riskregister!$K$14)*SQRT((1-AV420)/2)))</f>
        <v>0</v>
      </c>
      <c r="AX420" s="28">
        <f t="shared" ca="1" si="257"/>
        <v>1.9397593050298756E-2</v>
      </c>
      <c r="AY420" s="28">
        <f t="shared" ca="1" si="257"/>
        <v>0.58001395229577235</v>
      </c>
      <c r="AZ420" s="28">
        <f>IF(Riskregister!$E$15="",0,COUNTIF(BP$4:BP$53,"&lt;"&amp;AX420)*IF(AY420&lt;0.5,Riskregister!$K$15+(Riskregister!$L$15-Riskregister!$K$15)*SQRT(AY420/2),Riskregister!$L$15-(Riskregister!$L$15-Riskregister!$K$15)*SQRT((1-AY420)/2)))</f>
        <v>0</v>
      </c>
      <c r="BA420" s="28">
        <f t="shared" ca="1" si="258"/>
        <v>0.91055904704034507</v>
      </c>
      <c r="BB420" s="28">
        <f t="shared" ca="1" si="258"/>
        <v>0.30784704028742549</v>
      </c>
      <c r="BC420" s="28">
        <f>IF(Riskregister!$E$16="",0,COUNTIF(BQ$4:BQ$53,"&lt;"&amp;BA420)*IF(BB420&lt;0.5,Riskregister!$K$16+(Riskregister!$L$16-Riskregister!$K$16)*SQRT(BB420/2),Riskregister!$L$16-(Riskregister!$L$16-Riskregister!$K$16)*SQRT((1-BB420)/2)))</f>
        <v>0</v>
      </c>
      <c r="BD420" s="28">
        <f t="shared" ca="1" si="246"/>
        <v>684739.43995222123</v>
      </c>
    </row>
    <row r="421" spans="20:56" x14ac:dyDescent="0.35">
      <c r="T421" s="28">
        <f t="shared" ca="1" si="247"/>
        <v>0.82417758145379483</v>
      </c>
      <c r="U421" s="28">
        <f t="shared" ca="1" si="247"/>
        <v>0.81695066245110393</v>
      </c>
      <c r="V421" s="28">
        <f ca="1">IF(Riskregister!$E$5="",0,COUNTIF(BF$4:BF$53,"&lt;"&amp;T421)*IF(U421&lt;0.5,Riskregister!$K$5+(Riskregister!$L$5-Riskregister!$K$5)*SQRT(U421/2),Riskregister!$L$5-(Riskregister!$L$5-Riskregister!$K$5)*SQRT((1-U421)/2)))</f>
        <v>463861.30077444646</v>
      </c>
      <c r="W421" s="28">
        <f t="shared" ca="1" si="248"/>
        <v>0.80387792372819755</v>
      </c>
      <c r="X421" s="28">
        <f t="shared" ca="1" si="248"/>
        <v>0.58963168595350379</v>
      </c>
      <c r="Y421" s="28">
        <f ca="1">IF(Riskregister!$E$6="",0,COUNTIF(BG$4:BG$53,"&lt;"&amp;W421)*IF(X421&lt;0.5,Riskregister!$K$6+(Riskregister!$L$6-Riskregister!$K$6)*SQRT(X421/2),Riskregister!$L$6-(Riskregister!$L$6-Riskregister!$K$6)*SQRT((1-X421)/2)))</f>
        <v>1184649.3584013539</v>
      </c>
      <c r="Z421" s="28">
        <f t="shared" ca="1" si="249"/>
        <v>0.18468335946448844</v>
      </c>
      <c r="AA421" s="28">
        <f t="shared" ca="1" si="249"/>
        <v>0.47808531336929072</v>
      </c>
      <c r="AB421" s="28">
        <f ca="1">IF(Riskregister!$E$7="",0,COUNTIF(BH$4:BH$53,"&lt;"&amp;Z421)*IF(AA421&lt;0.5,Riskregister!$K$7+(Riskregister!$L$7-Riskregister!$K$7)*SQRT(AA421/2),Riskregister!$L$7-(Riskregister!$L$7-Riskregister!$K$7)*SQRT((1-AA421)/2)))</f>
        <v>0</v>
      </c>
      <c r="AC421" s="28">
        <f t="shared" ca="1" si="250"/>
        <v>0.16520820083723731</v>
      </c>
      <c r="AD421" s="28">
        <f t="shared" ca="1" si="250"/>
        <v>0.89806673675648441</v>
      </c>
      <c r="AE421" s="28">
        <f ca="1">IF(Riskregister!$E$8="",0,COUNTIF(BI$4:BI$53,"&lt;"&amp;AC421)*IF(AD421&lt;0.5,Riskregister!$K$8+(Riskregister!$L$8-Riskregister!$K$8)*SQRT(AD421/2),Riskregister!$L$8-(Riskregister!$L$8-Riskregister!$K$8)*SQRT((1-AD421)/2)))</f>
        <v>0</v>
      </c>
      <c r="AF421" s="28">
        <f t="shared" ca="1" si="251"/>
        <v>0.61885125448072831</v>
      </c>
      <c r="AG421" s="28">
        <f t="shared" ca="1" si="251"/>
        <v>7.7008776549547964E-2</v>
      </c>
      <c r="AH421" s="28">
        <f>IF(Riskregister!$E$9="",0,COUNTIF(BJ$4:BJ$53,"&lt;"&amp;AF421)*IF(AG421&lt;0.5,Riskregister!$K$9+(Riskregister!$L$9-Riskregister!$K$9)*SQRT(AG421/2),Riskregister!$L$9-(Riskregister!$L$9-Riskregister!$K$9)*SQRT((1-AG421)/2)))</f>
        <v>0</v>
      </c>
      <c r="AI421" s="28">
        <f t="shared" ca="1" si="252"/>
        <v>0.56918764889276663</v>
      </c>
      <c r="AJ421" s="28">
        <f t="shared" ca="1" si="252"/>
        <v>2.4242083807718307E-2</v>
      </c>
      <c r="AK421" s="28">
        <f>IF(Riskregister!$E$10="",0,COUNTIF(BK$4:BK$53,"&lt;"&amp;AI421)*IF(AJ421&lt;0.5,Riskregister!$K$10+(Riskregister!$L$10-Riskregister!$K$10)*SQRT(AJ421/2),Riskregister!$L$10-(Riskregister!$L$10-Riskregister!$K$10)*SQRT((1-AJ421)/2)))</f>
        <v>0</v>
      </c>
      <c r="AL421" s="28">
        <f t="shared" ca="1" si="253"/>
        <v>0.10290912164364452</v>
      </c>
      <c r="AM421" s="28">
        <f t="shared" ca="1" si="253"/>
        <v>0.50604048788340927</v>
      </c>
      <c r="AN421" s="28">
        <f>IF(Riskregister!$E$11="",0,COUNTIF(BL$4:BL$53,"&lt;"&amp;AL421)*IF(AM421&lt;0.5,Riskregister!$K$11+(Riskregister!$L$11-Riskregister!$K$11)*SQRT(AM421/2),Riskregister!$L$11-(Riskregister!$L$11-Riskregister!$K$11)*SQRT((1-AM421)/2)))</f>
        <v>0</v>
      </c>
      <c r="AO421" s="28">
        <f t="shared" ca="1" si="254"/>
        <v>0.49870199571125007</v>
      </c>
      <c r="AP421" s="28">
        <f t="shared" ca="1" si="254"/>
        <v>0.30412667124443515</v>
      </c>
      <c r="AQ421" s="28">
        <f>IF(Riskregister!$E$12="",0,COUNTIF(BM$4:BM$53,"&lt;"&amp;AO421)*IF(AP421&lt;0.5,Riskregister!$K$12+(Riskregister!$L$12-Riskregister!$K$12)*SQRT(AP421/2),Riskregister!$L$12-(Riskregister!$L$12-Riskregister!$K$12)*SQRT((1-AP421)/2)))</f>
        <v>0</v>
      </c>
      <c r="AR421" s="28">
        <f t="shared" ca="1" si="255"/>
        <v>0.15637310148375627</v>
      </c>
      <c r="AS421" s="28">
        <f t="shared" ca="1" si="255"/>
        <v>0.64197486961632499</v>
      </c>
      <c r="AT421" s="28">
        <f>IF(Riskregister!$E$13="",0,COUNTIF(BN$4:BN$53,"&lt;"&amp;AR421)*IF(AS421&lt;0.5,Riskregister!$K$13+(Riskregister!$L$13-Riskregister!$K$13)*SQRT(AS421/2),Riskregister!$L$13-(Riskregister!$L$13-Riskregister!$K$13)*SQRT((1-AS421)/2)))</f>
        <v>0</v>
      </c>
      <c r="AU421" s="28">
        <f t="shared" ca="1" si="256"/>
        <v>0.66302284523747501</v>
      </c>
      <c r="AV421" s="28">
        <f t="shared" ca="1" si="256"/>
        <v>0.72500050149203388</v>
      </c>
      <c r="AW421" s="28">
        <f>IF(Riskregister!$E$14="",0,COUNTIF(BO$4:BO$53,"&lt;"&amp;AU421)*IF(AV421&lt;0.5,Riskregister!$K$14+(Riskregister!$L$14-Riskregister!$K$14)*SQRT(AV421/2),Riskregister!$L$14-(Riskregister!$L$14-Riskregister!$K$14)*SQRT((1-AV421)/2)))</f>
        <v>0</v>
      </c>
      <c r="AX421" s="28">
        <f t="shared" ca="1" si="257"/>
        <v>0.86472897725707731</v>
      </c>
      <c r="AY421" s="28">
        <f t="shared" ca="1" si="257"/>
        <v>0.67274656048356796</v>
      </c>
      <c r="AZ421" s="28">
        <f>IF(Riskregister!$E$15="",0,COUNTIF(BP$4:BP$53,"&lt;"&amp;AX421)*IF(AY421&lt;0.5,Riskregister!$K$15+(Riskregister!$L$15-Riskregister!$K$15)*SQRT(AY421/2),Riskregister!$L$15-(Riskregister!$L$15-Riskregister!$K$15)*SQRT((1-AY421)/2)))</f>
        <v>0</v>
      </c>
      <c r="BA421" s="28">
        <f t="shared" ca="1" si="258"/>
        <v>0.19206586561196226</v>
      </c>
      <c r="BB421" s="28">
        <f t="shared" ca="1" si="258"/>
        <v>0.58616345215622123</v>
      </c>
      <c r="BC421" s="28">
        <f>IF(Riskregister!$E$16="",0,COUNTIF(BQ$4:BQ$53,"&lt;"&amp;BA421)*IF(BB421&lt;0.5,Riskregister!$K$16+(Riskregister!$L$16-Riskregister!$K$16)*SQRT(BB421/2),Riskregister!$L$16-(Riskregister!$L$16-Riskregister!$K$16)*SQRT((1-BB421)/2)))</f>
        <v>0</v>
      </c>
      <c r="BD421" s="28">
        <f t="shared" ca="1" si="246"/>
        <v>1648510.6591758004</v>
      </c>
    </row>
    <row r="422" spans="20:56" x14ac:dyDescent="0.35">
      <c r="T422" s="28">
        <f t="shared" ca="1" si="247"/>
        <v>0.56121823255961722</v>
      </c>
      <c r="U422" s="28">
        <f t="shared" ca="1" si="247"/>
        <v>0.25897374668151496</v>
      </c>
      <c r="V422" s="28">
        <f ca="1">IF(Riskregister!$E$5="",0,COUNTIF(BF$4:BF$53,"&lt;"&amp;T422)*IF(U422&lt;0.5,Riskregister!$K$5+(Riskregister!$L$5-Riskregister!$K$5)*SQRT(U422/2),Riskregister!$L$5-(Riskregister!$L$5-Riskregister!$K$5)*SQRT((1-U422)/2)))</f>
        <v>0</v>
      </c>
      <c r="W422" s="28">
        <f t="shared" ca="1" si="248"/>
        <v>5.8841588172803272E-3</v>
      </c>
      <c r="X422" s="28">
        <f t="shared" ca="1" si="248"/>
        <v>0.46131971538815486</v>
      </c>
      <c r="Y422" s="28">
        <f ca="1">IF(Riskregister!$E$6="",0,COUNTIF(BG$4:BG$53,"&lt;"&amp;W422)*IF(X422&lt;0.5,Riskregister!$K$6+(Riskregister!$L$6-Riskregister!$K$6)*SQRT(X422/2),Riskregister!$L$6-(Riskregister!$L$6-Riskregister!$K$6)*SQRT((1-X422)/2)))</f>
        <v>0</v>
      </c>
      <c r="Z422" s="28">
        <f t="shared" ca="1" si="249"/>
        <v>0.47434305115665742</v>
      </c>
      <c r="AA422" s="28">
        <f t="shared" ca="1" si="249"/>
        <v>0.8624526592205668</v>
      </c>
      <c r="AB422" s="28">
        <f ca="1">IF(Riskregister!$E$7="",0,COUNTIF(BH$4:BH$53,"&lt;"&amp;Z422)*IF(AA422&lt;0.5,Riskregister!$K$7+(Riskregister!$L$7-Riskregister!$K$7)*SQRT(AA422/2),Riskregister!$L$7-(Riskregister!$L$7-Riskregister!$K$7)*SQRT((1-AA422)/2)))</f>
        <v>0</v>
      </c>
      <c r="AC422" s="28">
        <f t="shared" ca="1" si="250"/>
        <v>0.35326280628067408</v>
      </c>
      <c r="AD422" s="28">
        <f t="shared" ca="1" si="250"/>
        <v>0.79419473293205145</v>
      </c>
      <c r="AE422" s="28">
        <f ca="1">IF(Riskregister!$E$8="",0,COUNTIF(BI$4:BI$53,"&lt;"&amp;AC422)*IF(AD422&lt;0.5,Riskregister!$K$8+(Riskregister!$L$8-Riskregister!$K$8)*SQRT(AD422/2),Riskregister!$L$8-(Riskregister!$L$8-Riskregister!$K$8)*SQRT((1-AD422)/2)))</f>
        <v>0</v>
      </c>
      <c r="AF422" s="28">
        <f t="shared" ca="1" si="251"/>
        <v>0.6993072749563124</v>
      </c>
      <c r="AG422" s="28">
        <f t="shared" ca="1" si="251"/>
        <v>0.24036673747495862</v>
      </c>
      <c r="AH422" s="28">
        <f>IF(Riskregister!$E$9="",0,COUNTIF(BJ$4:BJ$53,"&lt;"&amp;AF422)*IF(AG422&lt;0.5,Riskregister!$K$9+(Riskregister!$L$9-Riskregister!$K$9)*SQRT(AG422/2),Riskregister!$L$9-(Riskregister!$L$9-Riskregister!$K$9)*SQRT((1-AG422)/2)))</f>
        <v>0</v>
      </c>
      <c r="AI422" s="28">
        <f t="shared" ca="1" si="252"/>
        <v>0.18030807345993105</v>
      </c>
      <c r="AJ422" s="28">
        <f t="shared" ca="1" si="252"/>
        <v>0.73517385420288783</v>
      </c>
      <c r="AK422" s="28">
        <f>IF(Riskregister!$E$10="",0,COUNTIF(BK$4:BK$53,"&lt;"&amp;AI422)*IF(AJ422&lt;0.5,Riskregister!$K$10+(Riskregister!$L$10-Riskregister!$K$10)*SQRT(AJ422/2),Riskregister!$L$10-(Riskregister!$L$10-Riskregister!$K$10)*SQRT((1-AJ422)/2)))</f>
        <v>0</v>
      </c>
      <c r="AL422" s="28">
        <f t="shared" ca="1" si="253"/>
        <v>0.14119167783960063</v>
      </c>
      <c r="AM422" s="28">
        <f t="shared" ca="1" si="253"/>
        <v>0.56431086789375762</v>
      </c>
      <c r="AN422" s="28">
        <f>IF(Riskregister!$E$11="",0,COUNTIF(BL$4:BL$53,"&lt;"&amp;AL422)*IF(AM422&lt;0.5,Riskregister!$K$11+(Riskregister!$L$11-Riskregister!$K$11)*SQRT(AM422/2),Riskregister!$L$11-(Riskregister!$L$11-Riskregister!$K$11)*SQRT((1-AM422)/2)))</f>
        <v>0</v>
      </c>
      <c r="AO422" s="28">
        <f t="shared" ca="1" si="254"/>
        <v>0.5445018999817115</v>
      </c>
      <c r="AP422" s="28">
        <f t="shared" ca="1" si="254"/>
        <v>0.628716071622759</v>
      </c>
      <c r="AQ422" s="28">
        <f>IF(Riskregister!$E$12="",0,COUNTIF(BM$4:BM$53,"&lt;"&amp;AO422)*IF(AP422&lt;0.5,Riskregister!$K$12+(Riskregister!$L$12-Riskregister!$K$12)*SQRT(AP422/2),Riskregister!$L$12-(Riskregister!$L$12-Riskregister!$K$12)*SQRT((1-AP422)/2)))</f>
        <v>0</v>
      </c>
      <c r="AR422" s="28">
        <f t="shared" ca="1" si="255"/>
        <v>0.27206026005234452</v>
      </c>
      <c r="AS422" s="28">
        <f t="shared" ca="1" si="255"/>
        <v>6.3762345551088395E-2</v>
      </c>
      <c r="AT422" s="28">
        <f>IF(Riskregister!$E$13="",0,COUNTIF(BN$4:BN$53,"&lt;"&amp;AR422)*IF(AS422&lt;0.5,Riskregister!$K$13+(Riskregister!$L$13-Riskregister!$K$13)*SQRT(AS422/2),Riskregister!$L$13-(Riskregister!$L$13-Riskregister!$K$13)*SQRT((1-AS422)/2)))</f>
        <v>0</v>
      </c>
      <c r="AU422" s="28">
        <f t="shared" ca="1" si="256"/>
        <v>0.76823625744007396</v>
      </c>
      <c r="AV422" s="28">
        <f t="shared" ca="1" si="256"/>
        <v>0.78562579622454087</v>
      </c>
      <c r="AW422" s="28">
        <f>IF(Riskregister!$E$14="",0,COUNTIF(BO$4:BO$53,"&lt;"&amp;AU422)*IF(AV422&lt;0.5,Riskregister!$K$14+(Riskregister!$L$14-Riskregister!$K$14)*SQRT(AV422/2),Riskregister!$L$14-(Riskregister!$L$14-Riskregister!$K$14)*SQRT((1-AV422)/2)))</f>
        <v>0</v>
      </c>
      <c r="AX422" s="28">
        <f t="shared" ca="1" si="257"/>
        <v>0.44798564408947195</v>
      </c>
      <c r="AY422" s="28">
        <f t="shared" ca="1" si="257"/>
        <v>0.64182849969026989</v>
      </c>
      <c r="AZ422" s="28">
        <f>IF(Riskregister!$E$15="",0,COUNTIF(BP$4:BP$53,"&lt;"&amp;AX422)*IF(AY422&lt;0.5,Riskregister!$K$15+(Riskregister!$L$15-Riskregister!$K$15)*SQRT(AY422/2),Riskregister!$L$15-(Riskregister!$L$15-Riskregister!$K$15)*SQRT((1-AY422)/2)))</f>
        <v>0</v>
      </c>
      <c r="BA422" s="28">
        <f t="shared" ca="1" si="258"/>
        <v>0.3858867174872892</v>
      </c>
      <c r="BB422" s="28">
        <f t="shared" ca="1" si="258"/>
        <v>0.72621059839498037</v>
      </c>
      <c r="BC422" s="28">
        <f>IF(Riskregister!$E$16="",0,COUNTIF(BQ$4:BQ$53,"&lt;"&amp;BA422)*IF(BB422&lt;0.5,Riskregister!$K$16+(Riskregister!$L$16-Riskregister!$K$16)*SQRT(BB422/2),Riskregister!$L$16-(Riskregister!$L$16-Riskregister!$K$16)*SQRT((1-BB422)/2)))</f>
        <v>0</v>
      </c>
      <c r="BD422" s="28">
        <f t="shared" ca="1" si="246"/>
        <v>0</v>
      </c>
    </row>
    <row r="423" spans="20:56" x14ac:dyDescent="0.35">
      <c r="T423" s="28">
        <f t="shared" ca="1" si="247"/>
        <v>0.25262351911126091</v>
      </c>
      <c r="U423" s="28">
        <f t="shared" ca="1" si="247"/>
        <v>0.98955023706710799</v>
      </c>
      <c r="V423" s="28">
        <f ca="1">IF(Riskregister!$E$5="",0,COUNTIF(BF$4:BF$53,"&lt;"&amp;T423)*IF(U423&lt;0.5,Riskregister!$K$5+(Riskregister!$L$5-Riskregister!$K$5)*SQRT(U423/2),Riskregister!$L$5-(Riskregister!$L$5-Riskregister!$K$5)*SQRT((1-U423)/2)))</f>
        <v>0</v>
      </c>
      <c r="W423" s="28">
        <f t="shared" ca="1" si="248"/>
        <v>0.27277925935029113</v>
      </c>
      <c r="X423" s="28">
        <f t="shared" ca="1" si="248"/>
        <v>6.8198281130294025E-2</v>
      </c>
      <c r="Y423" s="28">
        <f ca="1">IF(Riskregister!$E$6="",0,COUNTIF(BG$4:BG$53,"&lt;"&amp;W423)*IF(X423&lt;0.5,Riskregister!$K$6+(Riskregister!$L$6-Riskregister!$K$6)*SQRT(X423/2),Riskregister!$L$6-(Riskregister!$L$6-Riskregister!$K$6)*SQRT((1-X423)/2)))</f>
        <v>0</v>
      </c>
      <c r="Z423" s="28">
        <f t="shared" ca="1" si="249"/>
        <v>0.77217145267282183</v>
      </c>
      <c r="AA423" s="28">
        <f t="shared" ca="1" si="249"/>
        <v>0.99641907351468506</v>
      </c>
      <c r="AB423" s="28">
        <f ca="1">IF(Riskregister!$E$7="",0,COUNTIF(BH$4:BH$53,"&lt;"&amp;Z423)*IF(AA423&lt;0.5,Riskregister!$K$7+(Riskregister!$L$7-Riskregister!$K$7)*SQRT(AA423/2),Riskregister!$L$7-(Riskregister!$L$7-Riskregister!$K$7)*SQRT((1-AA423)/2)))</f>
        <v>385190.14695462713</v>
      </c>
      <c r="AC423" s="28">
        <f t="shared" ca="1" si="250"/>
        <v>0.24044641196168937</v>
      </c>
      <c r="AD423" s="28">
        <f t="shared" ca="1" si="250"/>
        <v>6.6910402620083964E-2</v>
      </c>
      <c r="AE423" s="28">
        <f ca="1">IF(Riskregister!$E$8="",0,COUNTIF(BI$4:BI$53,"&lt;"&amp;AC423)*IF(AD423&lt;0.5,Riskregister!$K$8+(Riskregister!$L$8-Riskregister!$K$8)*SQRT(AD423/2),Riskregister!$L$8-(Riskregister!$L$8-Riskregister!$K$8)*SQRT((1-AD423)/2)))</f>
        <v>0</v>
      </c>
      <c r="AF423" s="28">
        <f t="shared" ca="1" si="251"/>
        <v>2.8395473776345659E-2</v>
      </c>
      <c r="AG423" s="28">
        <f t="shared" ca="1" si="251"/>
        <v>0.13004628102380067</v>
      </c>
      <c r="AH423" s="28">
        <f>IF(Riskregister!$E$9="",0,COUNTIF(BJ$4:BJ$53,"&lt;"&amp;AF423)*IF(AG423&lt;0.5,Riskregister!$K$9+(Riskregister!$L$9-Riskregister!$K$9)*SQRT(AG423/2),Riskregister!$L$9-(Riskregister!$L$9-Riskregister!$K$9)*SQRT((1-AG423)/2)))</f>
        <v>0</v>
      </c>
      <c r="AI423" s="28">
        <f t="shared" ca="1" si="252"/>
        <v>0.8793582361150768</v>
      </c>
      <c r="AJ423" s="28">
        <f t="shared" ca="1" si="252"/>
        <v>0.787771084816411</v>
      </c>
      <c r="AK423" s="28">
        <f>IF(Riskregister!$E$10="",0,COUNTIF(BK$4:BK$53,"&lt;"&amp;AI423)*IF(AJ423&lt;0.5,Riskregister!$K$10+(Riskregister!$L$10-Riskregister!$K$10)*SQRT(AJ423/2),Riskregister!$L$10-(Riskregister!$L$10-Riskregister!$K$10)*SQRT((1-AJ423)/2)))</f>
        <v>0</v>
      </c>
      <c r="AL423" s="28">
        <f t="shared" ca="1" si="253"/>
        <v>0.11456298968363265</v>
      </c>
      <c r="AM423" s="28">
        <f t="shared" ca="1" si="253"/>
        <v>6.8160566712878179E-3</v>
      </c>
      <c r="AN423" s="28">
        <f>IF(Riskregister!$E$11="",0,COUNTIF(BL$4:BL$53,"&lt;"&amp;AL423)*IF(AM423&lt;0.5,Riskregister!$K$11+(Riskregister!$L$11-Riskregister!$K$11)*SQRT(AM423/2),Riskregister!$L$11-(Riskregister!$L$11-Riskregister!$K$11)*SQRT((1-AM423)/2)))</f>
        <v>0</v>
      </c>
      <c r="AO423" s="28">
        <f t="shared" ca="1" si="254"/>
        <v>0.79988151901809046</v>
      </c>
      <c r="AP423" s="28">
        <f t="shared" ca="1" si="254"/>
        <v>5.1117907012662944E-2</v>
      </c>
      <c r="AQ423" s="28">
        <f>IF(Riskregister!$E$12="",0,COUNTIF(BM$4:BM$53,"&lt;"&amp;AO423)*IF(AP423&lt;0.5,Riskregister!$K$12+(Riskregister!$L$12-Riskregister!$K$12)*SQRT(AP423/2),Riskregister!$L$12-(Riskregister!$L$12-Riskregister!$K$12)*SQRT((1-AP423)/2)))</f>
        <v>0</v>
      </c>
      <c r="AR423" s="28">
        <f t="shared" ca="1" si="255"/>
        <v>0.26851729735773355</v>
      </c>
      <c r="AS423" s="28">
        <f t="shared" ca="1" si="255"/>
        <v>7.2227182114774746E-2</v>
      </c>
      <c r="AT423" s="28">
        <f>IF(Riskregister!$E$13="",0,COUNTIF(BN$4:BN$53,"&lt;"&amp;AR423)*IF(AS423&lt;0.5,Riskregister!$K$13+(Riskregister!$L$13-Riskregister!$K$13)*SQRT(AS423/2),Riskregister!$L$13-(Riskregister!$L$13-Riskregister!$K$13)*SQRT((1-AS423)/2)))</f>
        <v>0</v>
      </c>
      <c r="AU423" s="28">
        <f t="shared" ca="1" si="256"/>
        <v>0.26172035718158648</v>
      </c>
      <c r="AV423" s="28">
        <f t="shared" ca="1" si="256"/>
        <v>0.56483614616716926</v>
      </c>
      <c r="AW423" s="28">
        <f>IF(Riskregister!$E$14="",0,COUNTIF(BO$4:BO$53,"&lt;"&amp;AU423)*IF(AV423&lt;0.5,Riskregister!$K$14+(Riskregister!$L$14-Riskregister!$K$14)*SQRT(AV423/2),Riskregister!$L$14-(Riskregister!$L$14-Riskregister!$K$14)*SQRT((1-AV423)/2)))</f>
        <v>0</v>
      </c>
      <c r="AX423" s="28">
        <f t="shared" ca="1" si="257"/>
        <v>0.31547322343096396</v>
      </c>
      <c r="AY423" s="28">
        <f t="shared" ca="1" si="257"/>
        <v>0.12561182779336111</v>
      </c>
      <c r="AZ423" s="28">
        <f>IF(Riskregister!$E$15="",0,COUNTIF(BP$4:BP$53,"&lt;"&amp;AX423)*IF(AY423&lt;0.5,Riskregister!$K$15+(Riskregister!$L$15-Riskregister!$K$15)*SQRT(AY423/2),Riskregister!$L$15-(Riskregister!$L$15-Riskregister!$K$15)*SQRT((1-AY423)/2)))</f>
        <v>0</v>
      </c>
      <c r="BA423" s="28">
        <f t="shared" ca="1" si="258"/>
        <v>0.65191027560236603</v>
      </c>
      <c r="BB423" s="28">
        <f t="shared" ca="1" si="258"/>
        <v>0.27642653418209495</v>
      </c>
      <c r="BC423" s="28">
        <f>IF(Riskregister!$E$16="",0,COUNTIF(BQ$4:BQ$53,"&lt;"&amp;BA423)*IF(BB423&lt;0.5,Riskregister!$K$16+(Riskregister!$L$16-Riskregister!$K$16)*SQRT(BB423/2),Riskregister!$L$16-(Riskregister!$L$16-Riskregister!$K$16)*SQRT((1-BB423)/2)))</f>
        <v>0</v>
      </c>
      <c r="BD423" s="28">
        <f t="shared" ca="1" si="246"/>
        <v>385190.14695462713</v>
      </c>
    </row>
    <row r="424" spans="20:56" x14ac:dyDescent="0.35">
      <c r="T424" s="28">
        <f t="shared" ref="T424:U443" ca="1" si="259">RAND()</f>
        <v>0.83923879085831299</v>
      </c>
      <c r="U424" s="28">
        <f t="shared" ca="1" si="259"/>
        <v>0.90918362076532055</v>
      </c>
      <c r="V424" s="28">
        <f ca="1">IF(Riskregister!$E$5="",0,COUNTIF(BF$4:BF$53,"&lt;"&amp;T424)*IF(U424&lt;0.5,Riskregister!$K$5+(Riskregister!$L$5-Riskregister!$K$5)*SQRT(U424/2),Riskregister!$L$5-(Riskregister!$L$5-Riskregister!$K$5)*SQRT((1-U424)/2)))</f>
        <v>504108.61145279364</v>
      </c>
      <c r="W424" s="28">
        <f t="shared" ref="W424:X443" ca="1" si="260">RAND()</f>
        <v>0.59631232709939352</v>
      </c>
      <c r="X424" s="28">
        <f t="shared" ca="1" si="260"/>
        <v>0.52693249565573486</v>
      </c>
      <c r="Y424" s="28">
        <f ca="1">IF(Riskregister!$E$6="",0,COUNTIF(BG$4:BG$53,"&lt;"&amp;W424)*IF(X424&lt;0.5,Riskregister!$K$6+(Riskregister!$L$6-Riskregister!$K$6)*SQRT(X424/2),Riskregister!$L$6-(Riskregister!$L$6-Riskregister!$K$6)*SQRT((1-X424)/2)))</f>
        <v>0</v>
      </c>
      <c r="Z424" s="28">
        <f t="shared" ref="Z424:AA443" ca="1" si="261">RAND()</f>
        <v>0.19945673727522129</v>
      </c>
      <c r="AA424" s="28">
        <f t="shared" ca="1" si="261"/>
        <v>5.5154040067105448E-2</v>
      </c>
      <c r="AB424" s="28">
        <f ca="1">IF(Riskregister!$E$7="",0,COUNTIF(BH$4:BH$53,"&lt;"&amp;Z424)*IF(AA424&lt;0.5,Riskregister!$K$7+(Riskregister!$L$7-Riskregister!$K$7)*SQRT(AA424/2),Riskregister!$L$7-(Riskregister!$L$7-Riskregister!$K$7)*SQRT((1-AA424)/2)))</f>
        <v>0</v>
      </c>
      <c r="AC424" s="28">
        <f t="shared" ref="AC424:AD443" ca="1" si="262">RAND()</f>
        <v>0.99887649206028273</v>
      </c>
      <c r="AD424" s="28">
        <f t="shared" ca="1" si="262"/>
        <v>0.91420724107805384</v>
      </c>
      <c r="AE424" s="28">
        <f ca="1">IF(Riskregister!$E$8="",0,COUNTIF(BI$4:BI$53,"&lt;"&amp;AC424)*IF(AD424&lt;0.5,Riskregister!$K$8+(Riskregister!$L$8-Riskregister!$K$8)*SQRT(AD424/2),Riskregister!$L$8-(Riskregister!$L$8-Riskregister!$K$8)*SQRT((1-AD424)/2)))</f>
        <v>4026562.2658367432</v>
      </c>
      <c r="AF424" s="28">
        <f t="shared" ref="AF424:AG443" ca="1" si="263">RAND()</f>
        <v>0.72439782922399798</v>
      </c>
      <c r="AG424" s="28">
        <f t="shared" ca="1" si="263"/>
        <v>0.83033105435691468</v>
      </c>
      <c r="AH424" s="28">
        <f>IF(Riskregister!$E$9="",0,COUNTIF(BJ$4:BJ$53,"&lt;"&amp;AF424)*IF(AG424&lt;0.5,Riskregister!$K$9+(Riskregister!$L$9-Riskregister!$K$9)*SQRT(AG424/2),Riskregister!$L$9-(Riskregister!$L$9-Riskregister!$K$9)*SQRT((1-AG424)/2)))</f>
        <v>0</v>
      </c>
      <c r="AI424" s="28">
        <f t="shared" ref="AI424:AJ443" ca="1" si="264">RAND()</f>
        <v>0.97883681253803467</v>
      </c>
      <c r="AJ424" s="28">
        <f t="shared" ca="1" si="264"/>
        <v>0.67284078909978706</v>
      </c>
      <c r="AK424" s="28">
        <f>IF(Riskregister!$E$10="",0,COUNTIF(BK$4:BK$53,"&lt;"&amp;AI424)*IF(AJ424&lt;0.5,Riskregister!$K$10+(Riskregister!$L$10-Riskregister!$K$10)*SQRT(AJ424/2),Riskregister!$L$10-(Riskregister!$L$10-Riskregister!$K$10)*SQRT((1-AJ424)/2)))</f>
        <v>0</v>
      </c>
      <c r="AL424" s="28">
        <f t="shared" ref="AL424:AM443" ca="1" si="265">RAND()</f>
        <v>0.63588228100837718</v>
      </c>
      <c r="AM424" s="28">
        <f t="shared" ca="1" si="265"/>
        <v>0.87260414339853165</v>
      </c>
      <c r="AN424" s="28">
        <f>IF(Riskregister!$E$11="",0,COUNTIF(BL$4:BL$53,"&lt;"&amp;AL424)*IF(AM424&lt;0.5,Riskregister!$K$11+(Riskregister!$L$11-Riskregister!$K$11)*SQRT(AM424/2),Riskregister!$L$11-(Riskregister!$L$11-Riskregister!$K$11)*SQRT((1-AM424)/2)))</f>
        <v>0</v>
      </c>
      <c r="AO424" s="28">
        <f t="shared" ref="AO424:AP443" ca="1" si="266">RAND()</f>
        <v>0.47410610103074924</v>
      </c>
      <c r="AP424" s="28">
        <f t="shared" ca="1" si="266"/>
        <v>0.74667313982965444</v>
      </c>
      <c r="AQ424" s="28">
        <f>IF(Riskregister!$E$12="",0,COUNTIF(BM$4:BM$53,"&lt;"&amp;AO424)*IF(AP424&lt;0.5,Riskregister!$K$12+(Riskregister!$L$12-Riskregister!$K$12)*SQRT(AP424/2),Riskregister!$L$12-(Riskregister!$L$12-Riskregister!$K$12)*SQRT((1-AP424)/2)))</f>
        <v>0</v>
      </c>
      <c r="AR424" s="28">
        <f t="shared" ref="AR424:AS443" ca="1" si="267">RAND()</f>
        <v>9.376125470679797E-2</v>
      </c>
      <c r="AS424" s="28">
        <f t="shared" ca="1" si="267"/>
        <v>0.48636768047632806</v>
      </c>
      <c r="AT424" s="28">
        <f>IF(Riskregister!$E$13="",0,COUNTIF(BN$4:BN$53,"&lt;"&amp;AR424)*IF(AS424&lt;0.5,Riskregister!$K$13+(Riskregister!$L$13-Riskregister!$K$13)*SQRT(AS424/2),Riskregister!$L$13-(Riskregister!$L$13-Riskregister!$K$13)*SQRT((1-AS424)/2)))</f>
        <v>0</v>
      </c>
      <c r="AU424" s="28">
        <f t="shared" ref="AU424:AV443" ca="1" si="268">RAND()</f>
        <v>0.79477477845305644</v>
      </c>
      <c r="AV424" s="28">
        <f t="shared" ca="1" si="268"/>
        <v>0.75048367227761126</v>
      </c>
      <c r="AW424" s="28">
        <f>IF(Riskregister!$E$14="",0,COUNTIF(BO$4:BO$53,"&lt;"&amp;AU424)*IF(AV424&lt;0.5,Riskregister!$K$14+(Riskregister!$L$14-Riskregister!$K$14)*SQRT(AV424/2),Riskregister!$L$14-(Riskregister!$L$14-Riskregister!$K$14)*SQRT((1-AV424)/2)))</f>
        <v>0</v>
      </c>
      <c r="AX424" s="28">
        <f t="shared" ref="AX424:AY443" ca="1" si="269">RAND()</f>
        <v>0.86781014089765773</v>
      </c>
      <c r="AY424" s="28">
        <f t="shared" ca="1" si="269"/>
        <v>0.45773869586082705</v>
      </c>
      <c r="AZ424" s="28">
        <f>IF(Riskregister!$E$15="",0,COUNTIF(BP$4:BP$53,"&lt;"&amp;AX424)*IF(AY424&lt;0.5,Riskregister!$K$15+(Riskregister!$L$15-Riskregister!$K$15)*SQRT(AY424/2),Riskregister!$L$15-(Riskregister!$L$15-Riskregister!$K$15)*SQRT((1-AY424)/2)))</f>
        <v>0</v>
      </c>
      <c r="BA424" s="28">
        <f t="shared" ref="BA424:BB443" ca="1" si="270">RAND()</f>
        <v>0.12199910287820714</v>
      </c>
      <c r="BB424" s="28">
        <f t="shared" ca="1" si="270"/>
        <v>0.12106248578425705</v>
      </c>
      <c r="BC424" s="28">
        <f>IF(Riskregister!$E$16="",0,COUNTIF(BQ$4:BQ$53,"&lt;"&amp;BA424)*IF(BB424&lt;0.5,Riskregister!$K$16+(Riskregister!$L$16-Riskregister!$K$16)*SQRT(BB424/2),Riskregister!$L$16-(Riskregister!$L$16-Riskregister!$K$16)*SQRT((1-BB424)/2)))</f>
        <v>0</v>
      </c>
      <c r="BD424" s="28">
        <f t="shared" ca="1" si="246"/>
        <v>4530670.8772895364</v>
      </c>
    </row>
    <row r="425" spans="20:56" x14ac:dyDescent="0.35">
      <c r="T425" s="28">
        <f t="shared" ca="1" si="259"/>
        <v>0.67709552389477334</v>
      </c>
      <c r="U425" s="28">
        <f t="shared" ca="1" si="259"/>
        <v>0.63493107811047078</v>
      </c>
      <c r="V425" s="28">
        <f ca="1">IF(Riskregister!$E$5="",0,COUNTIF(BF$4:BF$53,"&lt;"&amp;T425)*IF(U425&lt;0.5,Riskregister!$K$5+(Riskregister!$L$5-Riskregister!$K$5)*SQRT(U425/2),Riskregister!$L$5-(Riskregister!$L$5-Riskregister!$K$5)*SQRT((1-U425)/2)))</f>
        <v>407741.76651879167</v>
      </c>
      <c r="W425" s="28">
        <f t="shared" ca="1" si="260"/>
        <v>0.44897996059558121</v>
      </c>
      <c r="X425" s="28">
        <f t="shared" ca="1" si="260"/>
        <v>0.61926335562681145</v>
      </c>
      <c r="Y425" s="28">
        <f ca="1">IF(Riskregister!$E$6="",0,COUNTIF(BG$4:BG$53,"&lt;"&amp;W425)*IF(X425&lt;0.5,Riskregister!$K$6+(Riskregister!$L$6-Riskregister!$K$6)*SQRT(X425/2),Riskregister!$L$6-(Riskregister!$L$6-Riskregister!$K$6)*SQRT((1-X425)/2)))</f>
        <v>0</v>
      </c>
      <c r="Z425" s="28">
        <f t="shared" ca="1" si="261"/>
        <v>0.38538446673192184</v>
      </c>
      <c r="AA425" s="28">
        <f t="shared" ca="1" si="261"/>
        <v>0.77813619583513371</v>
      </c>
      <c r="AB425" s="28">
        <f ca="1">IF(Riskregister!$E$7="",0,COUNTIF(BH$4:BH$53,"&lt;"&amp;Z425)*IF(AA425&lt;0.5,Riskregister!$K$7+(Riskregister!$L$7-Riskregister!$K$7)*SQRT(AA425/2),Riskregister!$L$7-(Riskregister!$L$7-Riskregister!$K$7)*SQRT((1-AA425)/2)))</f>
        <v>0</v>
      </c>
      <c r="AC425" s="28">
        <f t="shared" ca="1" si="262"/>
        <v>0.79248895215289028</v>
      </c>
      <c r="AD425" s="28">
        <f t="shared" ca="1" si="262"/>
        <v>0.49856769467707085</v>
      </c>
      <c r="AE425" s="28">
        <f ca="1">IF(Riskregister!$E$8="",0,COUNTIF(BI$4:BI$53,"&lt;"&amp;AC425)*IF(AD425&lt;0.5,Riskregister!$K$8+(Riskregister!$L$8-Riskregister!$K$8)*SQRT(AD425/2),Riskregister!$L$8-(Riskregister!$L$8-Riskregister!$K$8)*SQRT((1-AD425)/2)))</f>
        <v>0</v>
      </c>
      <c r="AF425" s="28">
        <f t="shared" ca="1" si="263"/>
        <v>0.50937324493971003</v>
      </c>
      <c r="AG425" s="28">
        <f t="shared" ca="1" si="263"/>
        <v>0.40192352038275814</v>
      </c>
      <c r="AH425" s="28">
        <f>IF(Riskregister!$E$9="",0,COUNTIF(BJ$4:BJ$53,"&lt;"&amp;AF425)*IF(AG425&lt;0.5,Riskregister!$K$9+(Riskregister!$L$9-Riskregister!$K$9)*SQRT(AG425/2),Riskregister!$L$9-(Riskregister!$L$9-Riskregister!$K$9)*SQRT((1-AG425)/2)))</f>
        <v>0</v>
      </c>
      <c r="AI425" s="28">
        <f t="shared" ca="1" si="264"/>
        <v>0.80777476185254193</v>
      </c>
      <c r="AJ425" s="28">
        <f t="shared" ca="1" si="264"/>
        <v>0.29883029452731269</v>
      </c>
      <c r="AK425" s="28">
        <f>IF(Riskregister!$E$10="",0,COUNTIF(BK$4:BK$53,"&lt;"&amp;AI425)*IF(AJ425&lt;0.5,Riskregister!$K$10+(Riskregister!$L$10-Riskregister!$K$10)*SQRT(AJ425/2),Riskregister!$L$10-(Riskregister!$L$10-Riskregister!$K$10)*SQRT((1-AJ425)/2)))</f>
        <v>0</v>
      </c>
      <c r="AL425" s="28">
        <f t="shared" ca="1" si="265"/>
        <v>0.71934023933442814</v>
      </c>
      <c r="AM425" s="28">
        <f t="shared" ca="1" si="265"/>
        <v>0.49224997289257255</v>
      </c>
      <c r="AN425" s="28">
        <f>IF(Riskregister!$E$11="",0,COUNTIF(BL$4:BL$53,"&lt;"&amp;AL425)*IF(AM425&lt;0.5,Riskregister!$K$11+(Riskregister!$L$11-Riskregister!$K$11)*SQRT(AM425/2),Riskregister!$L$11-(Riskregister!$L$11-Riskregister!$K$11)*SQRT((1-AM425)/2)))</f>
        <v>0</v>
      </c>
      <c r="AO425" s="28">
        <f t="shared" ca="1" si="266"/>
        <v>0.32185417020762386</v>
      </c>
      <c r="AP425" s="28">
        <f t="shared" ca="1" si="266"/>
        <v>0.47590930494854877</v>
      </c>
      <c r="AQ425" s="28">
        <f>IF(Riskregister!$E$12="",0,COUNTIF(BM$4:BM$53,"&lt;"&amp;AO425)*IF(AP425&lt;0.5,Riskregister!$K$12+(Riskregister!$L$12-Riskregister!$K$12)*SQRT(AP425/2),Riskregister!$L$12-(Riskregister!$L$12-Riskregister!$K$12)*SQRT((1-AP425)/2)))</f>
        <v>0</v>
      </c>
      <c r="AR425" s="28">
        <f t="shared" ca="1" si="267"/>
        <v>0.87724781260674545</v>
      </c>
      <c r="AS425" s="28">
        <f t="shared" ca="1" si="267"/>
        <v>0.7212037283502134</v>
      </c>
      <c r="AT425" s="28">
        <f>IF(Riskregister!$E$13="",0,COUNTIF(BN$4:BN$53,"&lt;"&amp;AR425)*IF(AS425&lt;0.5,Riskregister!$K$13+(Riskregister!$L$13-Riskregister!$K$13)*SQRT(AS425/2),Riskregister!$L$13-(Riskregister!$L$13-Riskregister!$K$13)*SQRT((1-AS425)/2)))</f>
        <v>0</v>
      </c>
      <c r="AU425" s="28">
        <f t="shared" ca="1" si="268"/>
        <v>0.95770487570191531</v>
      </c>
      <c r="AV425" s="28">
        <f t="shared" ca="1" si="268"/>
        <v>0.34075034147555427</v>
      </c>
      <c r="AW425" s="28">
        <f>IF(Riskregister!$E$14="",0,COUNTIF(BO$4:BO$53,"&lt;"&amp;AU425)*IF(AV425&lt;0.5,Riskregister!$K$14+(Riskregister!$L$14-Riskregister!$K$14)*SQRT(AV425/2),Riskregister!$L$14-(Riskregister!$L$14-Riskregister!$K$14)*SQRT((1-AV425)/2)))</f>
        <v>0</v>
      </c>
      <c r="AX425" s="28">
        <f t="shared" ca="1" si="269"/>
        <v>4.2914361498933573E-3</v>
      </c>
      <c r="AY425" s="28">
        <f t="shared" ca="1" si="269"/>
        <v>0.71827050817272309</v>
      </c>
      <c r="AZ425" s="28">
        <f>IF(Riskregister!$E$15="",0,COUNTIF(BP$4:BP$53,"&lt;"&amp;AX425)*IF(AY425&lt;0.5,Riskregister!$K$15+(Riskregister!$L$15-Riskregister!$K$15)*SQRT(AY425/2),Riskregister!$L$15-(Riskregister!$L$15-Riskregister!$K$15)*SQRT((1-AY425)/2)))</f>
        <v>0</v>
      </c>
      <c r="BA425" s="28">
        <f t="shared" ca="1" si="270"/>
        <v>0.43112205407974813</v>
      </c>
      <c r="BB425" s="28">
        <f t="shared" ca="1" si="270"/>
        <v>6.8554769922240189E-2</v>
      </c>
      <c r="BC425" s="28">
        <f>IF(Riskregister!$E$16="",0,COUNTIF(BQ$4:BQ$53,"&lt;"&amp;BA425)*IF(BB425&lt;0.5,Riskregister!$K$16+(Riskregister!$L$16-Riskregister!$K$16)*SQRT(BB425/2),Riskregister!$L$16-(Riskregister!$L$16-Riskregister!$K$16)*SQRT((1-BB425)/2)))</f>
        <v>0</v>
      </c>
      <c r="BD425" s="28">
        <f t="shared" ca="1" si="246"/>
        <v>407741.76651879167</v>
      </c>
    </row>
    <row r="426" spans="20:56" x14ac:dyDescent="0.35">
      <c r="T426" s="28">
        <f t="shared" ca="1" si="259"/>
        <v>0.73380286925342331</v>
      </c>
      <c r="U426" s="28">
        <f t="shared" ca="1" si="259"/>
        <v>0.1380881735470022</v>
      </c>
      <c r="V426" s="28">
        <f ca="1">IF(Riskregister!$E$5="",0,COUNTIF(BF$4:BF$53,"&lt;"&amp;T426)*IF(U426&lt;0.5,Riskregister!$K$5+(Riskregister!$L$5-Riskregister!$K$5)*SQRT(U426/2),Riskregister!$L$5-(Riskregister!$L$5-Riskregister!$K$5)*SQRT((1-U426)/2)))</f>
        <v>268243.08678157034</v>
      </c>
      <c r="W426" s="28">
        <f t="shared" ca="1" si="260"/>
        <v>0.29773477433854922</v>
      </c>
      <c r="X426" s="28">
        <f t="shared" ca="1" si="260"/>
        <v>0.35882848725733385</v>
      </c>
      <c r="Y426" s="28">
        <f ca="1">IF(Riskregister!$E$6="",0,COUNTIF(BG$4:BG$53,"&lt;"&amp;W426)*IF(X426&lt;0.5,Riskregister!$K$6+(Riskregister!$L$6-Riskregister!$K$6)*SQRT(X426/2),Riskregister!$L$6-(Riskregister!$L$6-Riskregister!$K$6)*SQRT((1-X426)/2)))</f>
        <v>0</v>
      </c>
      <c r="Z426" s="28">
        <f t="shared" ca="1" si="261"/>
        <v>0.29204002166169918</v>
      </c>
      <c r="AA426" s="28">
        <f t="shared" ca="1" si="261"/>
        <v>0.56570222047211227</v>
      </c>
      <c r="AB426" s="28">
        <f ca="1">IF(Riskregister!$E$7="",0,COUNTIF(BH$4:BH$53,"&lt;"&amp;Z426)*IF(AA426&lt;0.5,Riskregister!$K$7+(Riskregister!$L$7-Riskregister!$K$7)*SQRT(AA426/2),Riskregister!$L$7-(Riskregister!$L$7-Riskregister!$K$7)*SQRT((1-AA426)/2)))</f>
        <v>0</v>
      </c>
      <c r="AC426" s="28">
        <f t="shared" ca="1" si="262"/>
        <v>0.50794433437735032</v>
      </c>
      <c r="AD426" s="28">
        <f t="shared" ca="1" si="262"/>
        <v>0.10508416981273128</v>
      </c>
      <c r="AE426" s="28">
        <f ca="1">IF(Riskregister!$E$8="",0,COUNTIF(BI$4:BI$53,"&lt;"&amp;AC426)*IF(AD426&lt;0.5,Riskregister!$K$8+(Riskregister!$L$8-Riskregister!$K$8)*SQRT(AD426/2),Riskregister!$L$8-(Riskregister!$L$8-Riskregister!$K$8)*SQRT((1-AD426)/2)))</f>
        <v>0</v>
      </c>
      <c r="AF426" s="28">
        <f t="shared" ca="1" si="263"/>
        <v>0.15289615288600966</v>
      </c>
      <c r="AG426" s="28">
        <f t="shared" ca="1" si="263"/>
        <v>5.4047786512959717E-2</v>
      </c>
      <c r="AH426" s="28">
        <f>IF(Riskregister!$E$9="",0,COUNTIF(BJ$4:BJ$53,"&lt;"&amp;AF426)*IF(AG426&lt;0.5,Riskregister!$K$9+(Riskregister!$L$9-Riskregister!$K$9)*SQRT(AG426/2),Riskregister!$L$9-(Riskregister!$L$9-Riskregister!$K$9)*SQRT((1-AG426)/2)))</f>
        <v>0</v>
      </c>
      <c r="AI426" s="28">
        <f t="shared" ca="1" si="264"/>
        <v>0.23550852863486882</v>
      </c>
      <c r="AJ426" s="28">
        <f t="shared" ca="1" si="264"/>
        <v>0.77853817573664874</v>
      </c>
      <c r="AK426" s="28">
        <f>IF(Riskregister!$E$10="",0,COUNTIF(BK$4:BK$53,"&lt;"&amp;AI426)*IF(AJ426&lt;0.5,Riskregister!$K$10+(Riskregister!$L$10-Riskregister!$K$10)*SQRT(AJ426/2),Riskregister!$L$10-(Riskregister!$L$10-Riskregister!$K$10)*SQRT((1-AJ426)/2)))</f>
        <v>0</v>
      </c>
      <c r="AL426" s="28">
        <f t="shared" ca="1" si="265"/>
        <v>0.97583904508796526</v>
      </c>
      <c r="AM426" s="28">
        <f t="shared" ca="1" si="265"/>
        <v>0.95827838703358825</v>
      </c>
      <c r="AN426" s="28">
        <f>IF(Riskregister!$E$11="",0,COUNTIF(BL$4:BL$53,"&lt;"&amp;AL426)*IF(AM426&lt;0.5,Riskregister!$K$11+(Riskregister!$L$11-Riskregister!$K$11)*SQRT(AM426/2),Riskregister!$L$11-(Riskregister!$L$11-Riskregister!$K$11)*SQRT((1-AM426)/2)))</f>
        <v>0</v>
      </c>
      <c r="AO426" s="28">
        <f t="shared" ca="1" si="266"/>
        <v>0.16702355462197738</v>
      </c>
      <c r="AP426" s="28">
        <f t="shared" ca="1" si="266"/>
        <v>0.91183621670737447</v>
      </c>
      <c r="AQ426" s="28">
        <f>IF(Riskregister!$E$12="",0,COUNTIF(BM$4:BM$53,"&lt;"&amp;AO426)*IF(AP426&lt;0.5,Riskregister!$K$12+(Riskregister!$L$12-Riskregister!$K$12)*SQRT(AP426/2),Riskregister!$L$12-(Riskregister!$L$12-Riskregister!$K$12)*SQRT((1-AP426)/2)))</f>
        <v>0</v>
      </c>
      <c r="AR426" s="28">
        <f t="shared" ca="1" si="267"/>
        <v>0.29475670784396624</v>
      </c>
      <c r="AS426" s="28">
        <f t="shared" ca="1" si="267"/>
        <v>0.28036894682187752</v>
      </c>
      <c r="AT426" s="28">
        <f>IF(Riskregister!$E$13="",0,COUNTIF(BN$4:BN$53,"&lt;"&amp;AR426)*IF(AS426&lt;0.5,Riskregister!$K$13+(Riskregister!$L$13-Riskregister!$K$13)*SQRT(AS426/2),Riskregister!$L$13-(Riskregister!$L$13-Riskregister!$K$13)*SQRT((1-AS426)/2)))</f>
        <v>0</v>
      </c>
      <c r="AU426" s="28">
        <f t="shared" ca="1" si="268"/>
        <v>0.43995671396963731</v>
      </c>
      <c r="AV426" s="28">
        <f t="shared" ca="1" si="268"/>
        <v>0.79333669311068788</v>
      </c>
      <c r="AW426" s="28">
        <f>IF(Riskregister!$E$14="",0,COUNTIF(BO$4:BO$53,"&lt;"&amp;AU426)*IF(AV426&lt;0.5,Riskregister!$K$14+(Riskregister!$L$14-Riskregister!$K$14)*SQRT(AV426/2),Riskregister!$L$14-(Riskregister!$L$14-Riskregister!$K$14)*SQRT((1-AV426)/2)))</f>
        <v>0</v>
      </c>
      <c r="AX426" s="28">
        <f t="shared" ca="1" si="269"/>
        <v>0.65487482354245719</v>
      </c>
      <c r="AY426" s="28">
        <f t="shared" ca="1" si="269"/>
        <v>3.2639254853237709E-2</v>
      </c>
      <c r="AZ426" s="28">
        <f>IF(Riskregister!$E$15="",0,COUNTIF(BP$4:BP$53,"&lt;"&amp;AX426)*IF(AY426&lt;0.5,Riskregister!$K$15+(Riskregister!$L$15-Riskregister!$K$15)*SQRT(AY426/2),Riskregister!$L$15-(Riskregister!$L$15-Riskregister!$K$15)*SQRT((1-AY426)/2)))</f>
        <v>0</v>
      </c>
      <c r="BA426" s="28">
        <f t="shared" ca="1" si="270"/>
        <v>0.47368477377465246</v>
      </c>
      <c r="BB426" s="28">
        <f t="shared" ca="1" si="270"/>
        <v>0.50830890575220622</v>
      </c>
      <c r="BC426" s="28">
        <f>IF(Riskregister!$E$16="",0,COUNTIF(BQ$4:BQ$53,"&lt;"&amp;BA426)*IF(BB426&lt;0.5,Riskregister!$K$16+(Riskregister!$L$16-Riskregister!$K$16)*SQRT(BB426/2),Riskregister!$L$16-(Riskregister!$L$16-Riskregister!$K$16)*SQRT((1-BB426)/2)))</f>
        <v>0</v>
      </c>
      <c r="BD426" s="28">
        <f t="shared" ca="1" si="246"/>
        <v>268243.08678157034</v>
      </c>
    </row>
    <row r="427" spans="20:56" x14ac:dyDescent="0.35">
      <c r="T427" s="28">
        <f t="shared" ca="1" si="259"/>
        <v>0.12108505272769177</v>
      </c>
      <c r="U427" s="28">
        <f t="shared" ca="1" si="259"/>
        <v>0.33214991471336486</v>
      </c>
      <c r="V427" s="28">
        <f ca="1">IF(Riskregister!$E$5="",0,COUNTIF(BF$4:BF$53,"&lt;"&amp;T427)*IF(U427&lt;0.5,Riskregister!$K$5+(Riskregister!$L$5-Riskregister!$K$5)*SQRT(U427/2),Riskregister!$L$5-(Riskregister!$L$5-Riskregister!$K$5)*SQRT((1-U427)/2)))</f>
        <v>0</v>
      </c>
      <c r="W427" s="28">
        <f t="shared" ca="1" si="260"/>
        <v>0.75171417871928226</v>
      </c>
      <c r="X427" s="28">
        <f t="shared" ca="1" si="260"/>
        <v>0.50582183318320462</v>
      </c>
      <c r="Y427" s="28">
        <f ca="1">IF(Riskregister!$E$6="",0,COUNTIF(BG$4:BG$53,"&lt;"&amp;W427)*IF(X427&lt;0.5,Riskregister!$K$6+(Riskregister!$L$6-Riskregister!$K$6)*SQRT(X427/2),Riskregister!$L$6-(Riskregister!$L$6-Riskregister!$K$6)*SQRT((1-X427)/2)))</f>
        <v>1105254.9914957846</v>
      </c>
      <c r="Z427" s="28">
        <f t="shared" ca="1" si="261"/>
        <v>0.76740049780222963</v>
      </c>
      <c r="AA427" s="28">
        <f t="shared" ca="1" si="261"/>
        <v>0.44093585243989841</v>
      </c>
      <c r="AB427" s="28">
        <f ca="1">IF(Riskregister!$E$7="",0,COUNTIF(BH$4:BH$53,"&lt;"&amp;Z427)*IF(AA427&lt;0.5,Riskregister!$K$7+(Riskregister!$L$7-Riskregister!$K$7)*SQRT(AA427/2),Riskregister!$L$7-(Riskregister!$L$7-Riskregister!$K$7)*SQRT((1-AA427)/2)))</f>
        <v>214339.04271944563</v>
      </c>
      <c r="AC427" s="28">
        <f t="shared" ca="1" si="262"/>
        <v>0.99823094598354034</v>
      </c>
      <c r="AD427" s="28">
        <f t="shared" ca="1" si="262"/>
        <v>0.72486959334468193</v>
      </c>
      <c r="AE427" s="28">
        <f ca="1">IF(Riskregister!$E$8="",0,COUNTIF(BI$4:BI$53,"&lt;"&amp;AC427)*IF(AD427&lt;0.5,Riskregister!$K$8+(Riskregister!$L$8-Riskregister!$K$8)*SQRT(AD427/2),Riskregister!$L$8-(Riskregister!$L$8-Riskregister!$K$8)*SQRT((1-AD427)/2)))</f>
        <v>3256780.1798086427</v>
      </c>
      <c r="AF427" s="28">
        <f t="shared" ca="1" si="263"/>
        <v>0.29183035578173844</v>
      </c>
      <c r="AG427" s="28">
        <f t="shared" ca="1" si="263"/>
        <v>0.39699928261906514</v>
      </c>
      <c r="AH427" s="28">
        <f>IF(Riskregister!$E$9="",0,COUNTIF(BJ$4:BJ$53,"&lt;"&amp;AF427)*IF(AG427&lt;0.5,Riskregister!$K$9+(Riskregister!$L$9-Riskregister!$K$9)*SQRT(AG427/2),Riskregister!$L$9-(Riskregister!$L$9-Riskregister!$K$9)*SQRT((1-AG427)/2)))</f>
        <v>0</v>
      </c>
      <c r="AI427" s="28">
        <f t="shared" ca="1" si="264"/>
        <v>0.90035144456015548</v>
      </c>
      <c r="AJ427" s="28">
        <f t="shared" ca="1" si="264"/>
        <v>0.74709817311070104</v>
      </c>
      <c r="AK427" s="28">
        <f>IF(Riskregister!$E$10="",0,COUNTIF(BK$4:BK$53,"&lt;"&amp;AI427)*IF(AJ427&lt;0.5,Riskregister!$K$10+(Riskregister!$L$10-Riskregister!$K$10)*SQRT(AJ427/2),Riskregister!$L$10-(Riskregister!$L$10-Riskregister!$K$10)*SQRT((1-AJ427)/2)))</f>
        <v>0</v>
      </c>
      <c r="AL427" s="28">
        <f t="shared" ca="1" si="265"/>
        <v>0.71934410230410095</v>
      </c>
      <c r="AM427" s="28">
        <f t="shared" ca="1" si="265"/>
        <v>0.58175983430490585</v>
      </c>
      <c r="AN427" s="28">
        <f>IF(Riskregister!$E$11="",0,COUNTIF(BL$4:BL$53,"&lt;"&amp;AL427)*IF(AM427&lt;0.5,Riskregister!$K$11+(Riskregister!$L$11-Riskregister!$K$11)*SQRT(AM427/2),Riskregister!$L$11-(Riskregister!$L$11-Riskregister!$K$11)*SQRT((1-AM427)/2)))</f>
        <v>0</v>
      </c>
      <c r="AO427" s="28">
        <f t="shared" ca="1" si="266"/>
        <v>0.6497328040414474</v>
      </c>
      <c r="AP427" s="28">
        <f t="shared" ca="1" si="266"/>
        <v>0.98592492171775548</v>
      </c>
      <c r="AQ427" s="28">
        <f>IF(Riskregister!$E$12="",0,COUNTIF(BM$4:BM$53,"&lt;"&amp;AO427)*IF(AP427&lt;0.5,Riskregister!$K$12+(Riskregister!$L$12-Riskregister!$K$12)*SQRT(AP427/2),Riskregister!$L$12-(Riskregister!$L$12-Riskregister!$K$12)*SQRT((1-AP427)/2)))</f>
        <v>0</v>
      </c>
      <c r="AR427" s="28">
        <f t="shared" ca="1" si="267"/>
        <v>0.50762280606878651</v>
      </c>
      <c r="AS427" s="28">
        <f t="shared" ca="1" si="267"/>
        <v>0.17130857481928952</v>
      </c>
      <c r="AT427" s="28">
        <f>IF(Riskregister!$E$13="",0,COUNTIF(BN$4:BN$53,"&lt;"&amp;AR427)*IF(AS427&lt;0.5,Riskregister!$K$13+(Riskregister!$L$13-Riskregister!$K$13)*SQRT(AS427/2),Riskregister!$L$13-(Riskregister!$L$13-Riskregister!$K$13)*SQRT((1-AS427)/2)))</f>
        <v>0</v>
      </c>
      <c r="AU427" s="28">
        <f t="shared" ca="1" si="268"/>
        <v>0.37116021473793859</v>
      </c>
      <c r="AV427" s="28">
        <f t="shared" ca="1" si="268"/>
        <v>0.35781125723096097</v>
      </c>
      <c r="AW427" s="28">
        <f>IF(Riskregister!$E$14="",0,COUNTIF(BO$4:BO$53,"&lt;"&amp;AU427)*IF(AV427&lt;0.5,Riskregister!$K$14+(Riskregister!$L$14-Riskregister!$K$14)*SQRT(AV427/2),Riskregister!$L$14-(Riskregister!$L$14-Riskregister!$K$14)*SQRT((1-AV427)/2)))</f>
        <v>0</v>
      </c>
      <c r="AX427" s="28">
        <f t="shared" ca="1" si="269"/>
        <v>4.1138622912437084E-2</v>
      </c>
      <c r="AY427" s="28">
        <f t="shared" ca="1" si="269"/>
        <v>0.36352853679756936</v>
      </c>
      <c r="AZ427" s="28">
        <f>IF(Riskregister!$E$15="",0,COUNTIF(BP$4:BP$53,"&lt;"&amp;AX427)*IF(AY427&lt;0.5,Riskregister!$K$15+(Riskregister!$L$15-Riskregister!$K$15)*SQRT(AY427/2),Riskregister!$L$15-(Riskregister!$L$15-Riskregister!$K$15)*SQRT((1-AY427)/2)))</f>
        <v>0</v>
      </c>
      <c r="BA427" s="28">
        <f t="shared" ca="1" si="270"/>
        <v>0.48483019622748824</v>
      </c>
      <c r="BB427" s="28">
        <f t="shared" ca="1" si="270"/>
        <v>0.93240261176664196</v>
      </c>
      <c r="BC427" s="28">
        <f>IF(Riskregister!$E$16="",0,COUNTIF(BQ$4:BQ$53,"&lt;"&amp;BA427)*IF(BB427&lt;0.5,Riskregister!$K$16+(Riskregister!$L$16-Riskregister!$K$16)*SQRT(BB427/2),Riskregister!$L$16-(Riskregister!$L$16-Riskregister!$K$16)*SQRT((1-BB427)/2)))</f>
        <v>0</v>
      </c>
      <c r="BD427" s="28">
        <f t="shared" ca="1" si="246"/>
        <v>4576374.2140238732</v>
      </c>
    </row>
    <row r="428" spans="20:56" x14ac:dyDescent="0.35">
      <c r="T428" s="28">
        <f t="shared" ca="1" si="259"/>
        <v>0.72834516049584375</v>
      </c>
      <c r="U428" s="28">
        <f t="shared" ca="1" si="259"/>
        <v>0.30723869091757194</v>
      </c>
      <c r="V428" s="28">
        <f ca="1">IF(Riskregister!$E$5="",0,COUNTIF(BF$4:BF$53,"&lt;"&amp;T428)*IF(U428&lt;0.5,Riskregister!$K$5+(Riskregister!$L$5-Riskregister!$K$5)*SQRT(U428/2),Riskregister!$L$5-(Riskregister!$L$5-Riskregister!$K$5)*SQRT((1-U428)/2)))</f>
        <v>326374.36734232143</v>
      </c>
      <c r="W428" s="28">
        <f t="shared" ca="1" si="260"/>
        <v>0.70496150279154102</v>
      </c>
      <c r="X428" s="28">
        <f t="shared" ca="1" si="260"/>
        <v>0.56898072138676159</v>
      </c>
      <c r="Y428" s="28">
        <f ca="1">IF(Riskregister!$E$6="",0,COUNTIF(BG$4:BG$53,"&lt;"&amp;W428)*IF(X428&lt;0.5,Riskregister!$K$6+(Riskregister!$L$6-Riskregister!$K$6)*SQRT(X428/2),Riskregister!$L$6-(Riskregister!$L$6-Riskregister!$K$6)*SQRT((1-X428)/2)))</f>
        <v>1164385.7161623873</v>
      </c>
      <c r="Z428" s="28">
        <f t="shared" ca="1" si="261"/>
        <v>0.4941659991720454</v>
      </c>
      <c r="AA428" s="28">
        <f t="shared" ca="1" si="261"/>
        <v>0.6710048005361986</v>
      </c>
      <c r="AB428" s="28">
        <f ca="1">IF(Riskregister!$E$7="",0,COUNTIF(BH$4:BH$53,"&lt;"&amp;Z428)*IF(AA428&lt;0.5,Riskregister!$K$7+(Riskregister!$L$7-Riskregister!$K$7)*SQRT(AA428/2),Riskregister!$L$7-(Riskregister!$L$7-Riskregister!$K$7)*SQRT((1-AA428)/2)))</f>
        <v>0</v>
      </c>
      <c r="AC428" s="28">
        <f t="shared" ca="1" si="262"/>
        <v>0.8641308638081574</v>
      </c>
      <c r="AD428" s="28">
        <f t="shared" ca="1" si="262"/>
        <v>0.91573423618608951</v>
      </c>
      <c r="AE428" s="28">
        <f ca="1">IF(Riskregister!$E$8="",0,COUNTIF(BI$4:BI$53,"&lt;"&amp;AC428)*IF(AD428&lt;0.5,Riskregister!$K$8+(Riskregister!$L$8-Riskregister!$K$8)*SQRT(AD428/2),Riskregister!$L$8-(Riskregister!$L$8-Riskregister!$K$8)*SQRT((1-AD428)/2)))</f>
        <v>0</v>
      </c>
      <c r="AF428" s="28">
        <f t="shared" ca="1" si="263"/>
        <v>0.60781787695664291</v>
      </c>
      <c r="AG428" s="28">
        <f t="shared" ca="1" si="263"/>
        <v>0.22206075127915126</v>
      </c>
      <c r="AH428" s="28">
        <f>IF(Riskregister!$E$9="",0,COUNTIF(BJ$4:BJ$53,"&lt;"&amp;AF428)*IF(AG428&lt;0.5,Riskregister!$K$9+(Riskregister!$L$9-Riskregister!$K$9)*SQRT(AG428/2),Riskregister!$L$9-(Riskregister!$L$9-Riskregister!$K$9)*SQRT((1-AG428)/2)))</f>
        <v>0</v>
      </c>
      <c r="AI428" s="28">
        <f t="shared" ca="1" si="264"/>
        <v>0.32942909325727543</v>
      </c>
      <c r="AJ428" s="28">
        <f t="shared" ca="1" si="264"/>
        <v>0.28131021100783438</v>
      </c>
      <c r="AK428" s="28">
        <f>IF(Riskregister!$E$10="",0,COUNTIF(BK$4:BK$53,"&lt;"&amp;AI428)*IF(AJ428&lt;0.5,Riskregister!$K$10+(Riskregister!$L$10-Riskregister!$K$10)*SQRT(AJ428/2),Riskregister!$L$10-(Riskregister!$L$10-Riskregister!$K$10)*SQRT((1-AJ428)/2)))</f>
        <v>0</v>
      </c>
      <c r="AL428" s="28">
        <f t="shared" ca="1" si="265"/>
        <v>0.59381510570613028</v>
      </c>
      <c r="AM428" s="28">
        <f t="shared" ca="1" si="265"/>
        <v>0.63213982827089854</v>
      </c>
      <c r="AN428" s="28">
        <f>IF(Riskregister!$E$11="",0,COUNTIF(BL$4:BL$53,"&lt;"&amp;AL428)*IF(AM428&lt;0.5,Riskregister!$K$11+(Riskregister!$L$11-Riskregister!$K$11)*SQRT(AM428/2),Riskregister!$L$11-(Riskregister!$L$11-Riskregister!$K$11)*SQRT((1-AM428)/2)))</f>
        <v>0</v>
      </c>
      <c r="AO428" s="28">
        <f t="shared" ca="1" si="266"/>
        <v>0.69338427569718464</v>
      </c>
      <c r="AP428" s="28">
        <f t="shared" ca="1" si="266"/>
        <v>0.95003338066341381</v>
      </c>
      <c r="AQ428" s="28">
        <f>IF(Riskregister!$E$12="",0,COUNTIF(BM$4:BM$53,"&lt;"&amp;AO428)*IF(AP428&lt;0.5,Riskregister!$K$12+(Riskregister!$L$12-Riskregister!$K$12)*SQRT(AP428/2),Riskregister!$L$12-(Riskregister!$L$12-Riskregister!$K$12)*SQRT((1-AP428)/2)))</f>
        <v>0</v>
      </c>
      <c r="AR428" s="28">
        <f t="shared" ca="1" si="267"/>
        <v>0.44631506319023706</v>
      </c>
      <c r="AS428" s="28">
        <f t="shared" ca="1" si="267"/>
        <v>0.56505815736726139</v>
      </c>
      <c r="AT428" s="28">
        <f>IF(Riskregister!$E$13="",0,COUNTIF(BN$4:BN$53,"&lt;"&amp;AR428)*IF(AS428&lt;0.5,Riskregister!$K$13+(Riskregister!$L$13-Riskregister!$K$13)*SQRT(AS428/2),Riskregister!$L$13-(Riskregister!$L$13-Riskregister!$K$13)*SQRT((1-AS428)/2)))</f>
        <v>0</v>
      </c>
      <c r="AU428" s="28">
        <f t="shared" ca="1" si="268"/>
        <v>0.85219913847139439</v>
      </c>
      <c r="AV428" s="28">
        <f t="shared" ca="1" si="268"/>
        <v>0.81007743173948321</v>
      </c>
      <c r="AW428" s="28">
        <f>IF(Riskregister!$E$14="",0,COUNTIF(BO$4:BO$53,"&lt;"&amp;AU428)*IF(AV428&lt;0.5,Riskregister!$K$14+(Riskregister!$L$14-Riskregister!$K$14)*SQRT(AV428/2),Riskregister!$L$14-(Riskregister!$L$14-Riskregister!$K$14)*SQRT((1-AV428)/2)))</f>
        <v>0</v>
      </c>
      <c r="AX428" s="28">
        <f t="shared" ca="1" si="269"/>
        <v>0.22341737461616595</v>
      </c>
      <c r="AY428" s="28">
        <f t="shared" ca="1" si="269"/>
        <v>0.24624780425757453</v>
      </c>
      <c r="AZ428" s="28">
        <f>IF(Riskregister!$E$15="",0,COUNTIF(BP$4:BP$53,"&lt;"&amp;AX428)*IF(AY428&lt;0.5,Riskregister!$K$15+(Riskregister!$L$15-Riskregister!$K$15)*SQRT(AY428/2),Riskregister!$L$15-(Riskregister!$L$15-Riskregister!$K$15)*SQRT((1-AY428)/2)))</f>
        <v>0</v>
      </c>
      <c r="BA428" s="28">
        <f t="shared" ca="1" si="270"/>
        <v>0.43917559335368506</v>
      </c>
      <c r="BB428" s="28">
        <f t="shared" ca="1" si="270"/>
        <v>0.85175364600953396</v>
      </c>
      <c r="BC428" s="28">
        <f>IF(Riskregister!$E$16="",0,COUNTIF(BQ$4:BQ$53,"&lt;"&amp;BA428)*IF(BB428&lt;0.5,Riskregister!$K$16+(Riskregister!$L$16-Riskregister!$K$16)*SQRT(BB428/2),Riskregister!$L$16-(Riskregister!$L$16-Riskregister!$K$16)*SQRT((1-BB428)/2)))</f>
        <v>0</v>
      </c>
      <c r="BD428" s="28">
        <f t="shared" ca="1" si="246"/>
        <v>1490760.0835047087</v>
      </c>
    </row>
    <row r="429" spans="20:56" x14ac:dyDescent="0.35">
      <c r="T429" s="28">
        <f t="shared" ca="1" si="259"/>
        <v>0.77577897574715404</v>
      </c>
      <c r="U429" s="28">
        <f t="shared" ca="1" si="259"/>
        <v>1.7483747286489493E-2</v>
      </c>
      <c r="V429" s="28">
        <f ca="1">IF(Riskregister!$E$5="",0,COUNTIF(BF$4:BF$53,"&lt;"&amp;T429)*IF(U429&lt;0.5,Riskregister!$K$5+(Riskregister!$L$5-Riskregister!$K$5)*SQRT(U429/2),Riskregister!$L$5-(Riskregister!$L$5-Riskregister!$K$5)*SQRT((1-U429)/2)))</f>
        <v>192074.09431891626</v>
      </c>
      <c r="W429" s="28">
        <f t="shared" ca="1" si="260"/>
        <v>8.9023194585240217E-2</v>
      </c>
      <c r="X429" s="28">
        <f t="shared" ca="1" si="260"/>
        <v>2.5200431225445019E-2</v>
      </c>
      <c r="Y429" s="28">
        <f ca="1">IF(Riskregister!$E$6="",0,COUNTIF(BG$4:BG$53,"&lt;"&amp;W429)*IF(X429&lt;0.5,Riskregister!$K$6+(Riskregister!$L$6-Riskregister!$K$6)*SQRT(X429/2),Riskregister!$L$6-(Riskregister!$L$6-Riskregister!$K$6)*SQRT((1-X429)/2)))</f>
        <v>0</v>
      </c>
      <c r="Z429" s="28">
        <f t="shared" ca="1" si="261"/>
        <v>0.87399861726780614</v>
      </c>
      <c r="AA429" s="28">
        <f t="shared" ca="1" si="261"/>
        <v>0.52636824210034017</v>
      </c>
      <c r="AB429" s="28">
        <f ca="1">IF(Riskregister!$E$7="",0,COUNTIF(BH$4:BH$53,"&lt;"&amp;Z429)*IF(AA429&lt;0.5,Riskregister!$K$7+(Riskregister!$L$7-Riskregister!$K$7)*SQRT(AA429/2),Riskregister!$L$7-(Riskregister!$L$7-Riskregister!$K$7)*SQRT((1-AA429)/2)))</f>
        <v>229676.93881522043</v>
      </c>
      <c r="AC429" s="28">
        <f t="shared" ca="1" si="262"/>
        <v>0.3786792838366676</v>
      </c>
      <c r="AD429" s="28">
        <f t="shared" ca="1" si="262"/>
        <v>0.14754327247363841</v>
      </c>
      <c r="AE429" s="28">
        <f ca="1">IF(Riskregister!$E$8="",0,COUNTIF(BI$4:BI$53,"&lt;"&amp;AC429)*IF(AD429&lt;0.5,Riskregister!$K$8+(Riskregister!$L$8-Riskregister!$K$8)*SQRT(AD429/2),Riskregister!$L$8-(Riskregister!$L$8-Riskregister!$K$8)*SQRT((1-AD429)/2)))</f>
        <v>0</v>
      </c>
      <c r="AF429" s="28">
        <f t="shared" ca="1" si="263"/>
        <v>0.72718664453967607</v>
      </c>
      <c r="AG429" s="28">
        <f t="shared" ca="1" si="263"/>
        <v>0.49470489365410752</v>
      </c>
      <c r="AH429" s="28">
        <f>IF(Riskregister!$E$9="",0,COUNTIF(BJ$4:BJ$53,"&lt;"&amp;AF429)*IF(AG429&lt;0.5,Riskregister!$K$9+(Riskregister!$L$9-Riskregister!$K$9)*SQRT(AG429/2),Riskregister!$L$9-(Riskregister!$L$9-Riskregister!$K$9)*SQRT((1-AG429)/2)))</f>
        <v>0</v>
      </c>
      <c r="AI429" s="28">
        <f t="shared" ca="1" si="264"/>
        <v>8.9035910552493491E-2</v>
      </c>
      <c r="AJ429" s="28">
        <f t="shared" ca="1" si="264"/>
        <v>0.72800811474547122</v>
      </c>
      <c r="AK429" s="28">
        <f>IF(Riskregister!$E$10="",0,COUNTIF(BK$4:BK$53,"&lt;"&amp;AI429)*IF(AJ429&lt;0.5,Riskregister!$K$10+(Riskregister!$L$10-Riskregister!$K$10)*SQRT(AJ429/2),Riskregister!$L$10-(Riskregister!$L$10-Riskregister!$K$10)*SQRT((1-AJ429)/2)))</f>
        <v>0</v>
      </c>
      <c r="AL429" s="28">
        <f t="shared" ca="1" si="265"/>
        <v>0.58738345176240703</v>
      </c>
      <c r="AM429" s="28">
        <f t="shared" ca="1" si="265"/>
        <v>0.47411080217651957</v>
      </c>
      <c r="AN429" s="28">
        <f>IF(Riskregister!$E$11="",0,COUNTIF(BL$4:BL$53,"&lt;"&amp;AL429)*IF(AM429&lt;0.5,Riskregister!$K$11+(Riskregister!$L$11-Riskregister!$K$11)*SQRT(AM429/2),Riskregister!$L$11-(Riskregister!$L$11-Riskregister!$K$11)*SQRT((1-AM429)/2)))</f>
        <v>0</v>
      </c>
      <c r="AO429" s="28">
        <f t="shared" ca="1" si="266"/>
        <v>0.84163136854945864</v>
      </c>
      <c r="AP429" s="28">
        <f t="shared" ca="1" si="266"/>
        <v>0.14822928796241441</v>
      </c>
      <c r="AQ429" s="28">
        <f>IF(Riskregister!$E$12="",0,COUNTIF(BM$4:BM$53,"&lt;"&amp;AO429)*IF(AP429&lt;0.5,Riskregister!$K$12+(Riskregister!$L$12-Riskregister!$K$12)*SQRT(AP429/2),Riskregister!$L$12-(Riskregister!$L$12-Riskregister!$K$12)*SQRT((1-AP429)/2)))</f>
        <v>0</v>
      </c>
      <c r="AR429" s="28">
        <f t="shared" ca="1" si="267"/>
        <v>0.86120340279148688</v>
      </c>
      <c r="AS429" s="28">
        <f t="shared" ca="1" si="267"/>
        <v>0.62453257410246277</v>
      </c>
      <c r="AT429" s="28">
        <f>IF(Riskregister!$E$13="",0,COUNTIF(BN$4:BN$53,"&lt;"&amp;AR429)*IF(AS429&lt;0.5,Riskregister!$K$13+(Riskregister!$L$13-Riskregister!$K$13)*SQRT(AS429/2),Riskregister!$L$13-(Riskregister!$L$13-Riskregister!$K$13)*SQRT((1-AS429)/2)))</f>
        <v>0</v>
      </c>
      <c r="AU429" s="28">
        <f t="shared" ca="1" si="268"/>
        <v>0.20043899656051478</v>
      </c>
      <c r="AV429" s="28">
        <f t="shared" ca="1" si="268"/>
        <v>0.43746746703198103</v>
      </c>
      <c r="AW429" s="28">
        <f>IF(Riskregister!$E$14="",0,COUNTIF(BO$4:BO$53,"&lt;"&amp;AU429)*IF(AV429&lt;0.5,Riskregister!$K$14+(Riskregister!$L$14-Riskregister!$K$14)*SQRT(AV429/2),Riskregister!$L$14-(Riskregister!$L$14-Riskregister!$K$14)*SQRT((1-AV429)/2)))</f>
        <v>0</v>
      </c>
      <c r="AX429" s="28">
        <f t="shared" ca="1" si="269"/>
        <v>0.29467943930786566</v>
      </c>
      <c r="AY429" s="28">
        <f t="shared" ca="1" si="269"/>
        <v>7.0216272150143366E-2</v>
      </c>
      <c r="AZ429" s="28">
        <f>IF(Riskregister!$E$15="",0,COUNTIF(BP$4:BP$53,"&lt;"&amp;AX429)*IF(AY429&lt;0.5,Riskregister!$K$15+(Riskregister!$L$15-Riskregister!$K$15)*SQRT(AY429/2),Riskregister!$L$15-(Riskregister!$L$15-Riskregister!$K$15)*SQRT((1-AY429)/2)))</f>
        <v>0</v>
      </c>
      <c r="BA429" s="28">
        <f t="shared" ca="1" si="270"/>
        <v>0.25738075983406261</v>
      </c>
      <c r="BB429" s="28">
        <f t="shared" ca="1" si="270"/>
        <v>0.21290011473044979</v>
      </c>
      <c r="BC429" s="28">
        <f>IF(Riskregister!$E$16="",0,COUNTIF(BQ$4:BQ$53,"&lt;"&amp;BA429)*IF(BB429&lt;0.5,Riskregister!$K$16+(Riskregister!$L$16-Riskregister!$K$16)*SQRT(BB429/2),Riskregister!$L$16-(Riskregister!$L$16-Riskregister!$K$16)*SQRT((1-BB429)/2)))</f>
        <v>0</v>
      </c>
      <c r="BD429" s="28">
        <f t="shared" ca="1" si="246"/>
        <v>421751.0331341367</v>
      </c>
    </row>
    <row r="430" spans="20:56" x14ac:dyDescent="0.35">
      <c r="T430" s="28">
        <f t="shared" ca="1" si="259"/>
        <v>0.20490165377281178</v>
      </c>
      <c r="U430" s="28">
        <f t="shared" ca="1" si="259"/>
        <v>0.36184625743232712</v>
      </c>
      <c r="V430" s="28">
        <f ca="1">IF(Riskregister!$E$5="",0,COUNTIF(BF$4:BF$53,"&lt;"&amp;T430)*IF(U430&lt;0.5,Riskregister!$K$5+(Riskregister!$L$5-Riskregister!$K$5)*SQRT(U430/2),Riskregister!$L$5-(Riskregister!$L$5-Riskregister!$K$5)*SQRT((1-U430)/2)))</f>
        <v>0</v>
      </c>
      <c r="W430" s="28">
        <f t="shared" ca="1" si="260"/>
        <v>0.70307782790081175</v>
      </c>
      <c r="X430" s="28">
        <f t="shared" ca="1" si="260"/>
        <v>0.81236288998881601</v>
      </c>
      <c r="Y430" s="28">
        <f ca="1">IF(Riskregister!$E$6="",0,COUNTIF(BG$4:BG$53,"&lt;"&amp;W430)*IF(X430&lt;0.5,Riskregister!$K$6+(Riskregister!$L$6-Riskregister!$K$6)*SQRT(X430/2),Riskregister!$L$6-(Riskregister!$L$6-Riskregister!$K$6)*SQRT((1-X430)/2)))</f>
        <v>1448663.3349593752</v>
      </c>
      <c r="Z430" s="28">
        <f t="shared" ca="1" si="261"/>
        <v>0.39854650357965382</v>
      </c>
      <c r="AA430" s="28">
        <f t="shared" ca="1" si="261"/>
        <v>0.75226548100889767</v>
      </c>
      <c r="AB430" s="28">
        <f ca="1">IF(Riskregister!$E$7="",0,COUNTIF(BH$4:BH$53,"&lt;"&amp;Z430)*IF(AA430&lt;0.5,Riskregister!$K$7+(Riskregister!$L$7-Riskregister!$K$7)*SQRT(AA430/2),Riskregister!$L$7-(Riskregister!$L$7-Riskregister!$K$7)*SQRT((1-AA430)/2)))</f>
        <v>0</v>
      </c>
      <c r="AC430" s="28">
        <f t="shared" ca="1" si="262"/>
        <v>0.5558837286612115</v>
      </c>
      <c r="AD430" s="28">
        <f t="shared" ca="1" si="262"/>
        <v>0.57637957376885995</v>
      </c>
      <c r="AE430" s="28">
        <f ca="1">IF(Riskregister!$E$8="",0,COUNTIF(BI$4:BI$53,"&lt;"&amp;AC430)*IF(AD430&lt;0.5,Riskregister!$K$8+(Riskregister!$L$8-Riskregister!$K$8)*SQRT(AD430/2),Riskregister!$L$8-(Riskregister!$L$8-Riskregister!$K$8)*SQRT((1-AD430)/2)))</f>
        <v>0</v>
      </c>
      <c r="AF430" s="28">
        <f t="shared" ca="1" si="263"/>
        <v>0.70983123316366648</v>
      </c>
      <c r="AG430" s="28">
        <f t="shared" ca="1" si="263"/>
        <v>0.25354114865772026</v>
      </c>
      <c r="AH430" s="28">
        <f>IF(Riskregister!$E$9="",0,COUNTIF(BJ$4:BJ$53,"&lt;"&amp;AF430)*IF(AG430&lt;0.5,Riskregister!$K$9+(Riskregister!$L$9-Riskregister!$K$9)*SQRT(AG430/2),Riskregister!$L$9-(Riskregister!$L$9-Riskregister!$K$9)*SQRT((1-AG430)/2)))</f>
        <v>0</v>
      </c>
      <c r="AI430" s="28">
        <f t="shared" ca="1" si="264"/>
        <v>0.71089435324850014</v>
      </c>
      <c r="AJ430" s="28">
        <f t="shared" ca="1" si="264"/>
        <v>0.13696737554415439</v>
      </c>
      <c r="AK430" s="28">
        <f>IF(Riskregister!$E$10="",0,COUNTIF(BK$4:BK$53,"&lt;"&amp;AI430)*IF(AJ430&lt;0.5,Riskregister!$K$10+(Riskregister!$L$10-Riskregister!$K$10)*SQRT(AJ430/2),Riskregister!$L$10-(Riskregister!$L$10-Riskregister!$K$10)*SQRT((1-AJ430)/2)))</f>
        <v>0</v>
      </c>
      <c r="AL430" s="28">
        <f t="shared" ca="1" si="265"/>
        <v>0.24923898784850229</v>
      </c>
      <c r="AM430" s="28">
        <f t="shared" ca="1" si="265"/>
        <v>0.36081491723174619</v>
      </c>
      <c r="AN430" s="28">
        <f>IF(Riskregister!$E$11="",0,COUNTIF(BL$4:BL$53,"&lt;"&amp;AL430)*IF(AM430&lt;0.5,Riskregister!$K$11+(Riskregister!$L$11-Riskregister!$K$11)*SQRT(AM430/2),Riskregister!$L$11-(Riskregister!$L$11-Riskregister!$K$11)*SQRT((1-AM430)/2)))</f>
        <v>0</v>
      </c>
      <c r="AO430" s="28">
        <f t="shared" ca="1" si="266"/>
        <v>0.85861391912711515</v>
      </c>
      <c r="AP430" s="28">
        <f t="shared" ca="1" si="266"/>
        <v>0.48566869365511312</v>
      </c>
      <c r="AQ430" s="28">
        <f>IF(Riskregister!$E$12="",0,COUNTIF(BM$4:BM$53,"&lt;"&amp;AO430)*IF(AP430&lt;0.5,Riskregister!$K$12+(Riskregister!$L$12-Riskregister!$K$12)*SQRT(AP430/2),Riskregister!$L$12-(Riskregister!$L$12-Riskregister!$K$12)*SQRT((1-AP430)/2)))</f>
        <v>0</v>
      </c>
      <c r="AR430" s="28">
        <f t="shared" ca="1" si="267"/>
        <v>0.98452413474366374</v>
      </c>
      <c r="AS430" s="28">
        <f t="shared" ca="1" si="267"/>
        <v>2.5593461349905366E-3</v>
      </c>
      <c r="AT430" s="28">
        <f>IF(Riskregister!$E$13="",0,COUNTIF(BN$4:BN$53,"&lt;"&amp;AR430)*IF(AS430&lt;0.5,Riskregister!$K$13+(Riskregister!$L$13-Riskregister!$K$13)*SQRT(AS430/2),Riskregister!$L$13-(Riskregister!$L$13-Riskregister!$K$13)*SQRT((1-AS430)/2)))</f>
        <v>0</v>
      </c>
      <c r="AU430" s="28">
        <f t="shared" ca="1" si="268"/>
        <v>0.18736126297421118</v>
      </c>
      <c r="AV430" s="28">
        <f t="shared" ca="1" si="268"/>
        <v>0.17920169359002536</v>
      </c>
      <c r="AW430" s="28">
        <f>IF(Riskregister!$E$14="",0,COUNTIF(BO$4:BO$53,"&lt;"&amp;AU430)*IF(AV430&lt;0.5,Riskregister!$K$14+(Riskregister!$L$14-Riskregister!$K$14)*SQRT(AV430/2),Riskregister!$L$14-(Riskregister!$L$14-Riskregister!$K$14)*SQRT((1-AV430)/2)))</f>
        <v>0</v>
      </c>
      <c r="AX430" s="28">
        <f t="shared" ca="1" si="269"/>
        <v>0.97439306944095638</v>
      </c>
      <c r="AY430" s="28">
        <f t="shared" ca="1" si="269"/>
        <v>0.63571666199174659</v>
      </c>
      <c r="AZ430" s="28">
        <f>IF(Riskregister!$E$15="",0,COUNTIF(BP$4:BP$53,"&lt;"&amp;AX430)*IF(AY430&lt;0.5,Riskregister!$K$15+(Riskregister!$L$15-Riskregister!$K$15)*SQRT(AY430/2),Riskregister!$L$15-(Riskregister!$L$15-Riskregister!$K$15)*SQRT((1-AY430)/2)))</f>
        <v>0</v>
      </c>
      <c r="BA430" s="28">
        <f t="shared" ca="1" si="270"/>
        <v>0.77232432306377108</v>
      </c>
      <c r="BB430" s="28">
        <f t="shared" ca="1" si="270"/>
        <v>1.9881521063005225E-2</v>
      </c>
      <c r="BC430" s="28">
        <f>IF(Riskregister!$E$16="",0,COUNTIF(BQ$4:BQ$53,"&lt;"&amp;BA430)*IF(BB430&lt;0.5,Riskregister!$K$16+(Riskregister!$L$16-Riskregister!$K$16)*SQRT(BB430/2),Riskregister!$L$16-(Riskregister!$L$16-Riskregister!$K$16)*SQRT((1-BB430)/2)))</f>
        <v>0</v>
      </c>
      <c r="BD430" s="28">
        <f t="shared" ca="1" si="246"/>
        <v>1448663.3349593752</v>
      </c>
    </row>
    <row r="431" spans="20:56" x14ac:dyDescent="0.35">
      <c r="T431" s="28">
        <f t="shared" ca="1" si="259"/>
        <v>0.85311613076241399</v>
      </c>
      <c r="U431" s="28">
        <f t="shared" ca="1" si="259"/>
        <v>0.81926165332586354</v>
      </c>
      <c r="V431" s="28">
        <f ca="1">IF(Riskregister!$E$5="",0,COUNTIF(BF$4:BF$53,"&lt;"&amp;T431)*IF(U431&lt;0.5,Riskregister!$K$5+(Riskregister!$L$5-Riskregister!$K$5)*SQRT(U431/2),Riskregister!$L$5-(Riskregister!$L$5-Riskregister!$K$5)*SQRT((1-U431)/2)))</f>
        <v>464723.40335166501</v>
      </c>
      <c r="W431" s="28">
        <f t="shared" ca="1" si="260"/>
        <v>0.43465132022482633</v>
      </c>
      <c r="X431" s="28">
        <f t="shared" ca="1" si="260"/>
        <v>0.12702154643384878</v>
      </c>
      <c r="Y431" s="28">
        <f ca="1">IF(Riskregister!$E$6="",0,COUNTIF(BG$4:BG$53,"&lt;"&amp;W431)*IF(X431&lt;0.5,Riskregister!$K$6+(Riskregister!$L$6-Riskregister!$K$6)*SQRT(X431/2),Riskregister!$L$6-(Riskregister!$L$6-Riskregister!$K$6)*SQRT((1-X431)/2)))</f>
        <v>0</v>
      </c>
      <c r="Z431" s="28">
        <f t="shared" ca="1" si="261"/>
        <v>0.11574380273450458</v>
      </c>
      <c r="AA431" s="28">
        <f t="shared" ca="1" si="261"/>
        <v>0.27417355266960097</v>
      </c>
      <c r="AB431" s="28">
        <f ca="1">IF(Riskregister!$E$7="",0,COUNTIF(BH$4:BH$53,"&lt;"&amp;Z431)*IF(AA431&lt;0.5,Riskregister!$K$7+(Riskregister!$L$7-Riskregister!$K$7)*SQRT(AA431/2),Riskregister!$L$7-(Riskregister!$L$7-Riskregister!$K$7)*SQRT((1-AA431)/2)))</f>
        <v>0</v>
      </c>
      <c r="AC431" s="28">
        <f t="shared" ca="1" si="262"/>
        <v>0.87785515575976913</v>
      </c>
      <c r="AD431" s="28">
        <f t="shared" ca="1" si="262"/>
        <v>0.40614431239267079</v>
      </c>
      <c r="AE431" s="28">
        <f ca="1">IF(Riskregister!$E$8="",0,COUNTIF(BI$4:BI$53,"&lt;"&amp;AC431)*IF(AD431&lt;0.5,Riskregister!$K$8+(Riskregister!$L$8-Riskregister!$K$8)*SQRT(AD431/2),Riskregister!$L$8-(Riskregister!$L$8-Riskregister!$K$8)*SQRT((1-AD431)/2)))</f>
        <v>0</v>
      </c>
      <c r="AF431" s="28">
        <f t="shared" ca="1" si="263"/>
        <v>0.15019269726592199</v>
      </c>
      <c r="AG431" s="28">
        <f t="shared" ca="1" si="263"/>
        <v>0.20594546627724064</v>
      </c>
      <c r="AH431" s="28">
        <f>IF(Riskregister!$E$9="",0,COUNTIF(BJ$4:BJ$53,"&lt;"&amp;AF431)*IF(AG431&lt;0.5,Riskregister!$K$9+(Riskregister!$L$9-Riskregister!$K$9)*SQRT(AG431/2),Riskregister!$L$9-(Riskregister!$L$9-Riskregister!$K$9)*SQRT((1-AG431)/2)))</f>
        <v>0</v>
      </c>
      <c r="AI431" s="28">
        <f t="shared" ca="1" si="264"/>
        <v>3.2584252201604991E-2</v>
      </c>
      <c r="AJ431" s="28">
        <f t="shared" ca="1" si="264"/>
        <v>0.62717795012959532</v>
      </c>
      <c r="AK431" s="28">
        <f>IF(Riskregister!$E$10="",0,COUNTIF(BK$4:BK$53,"&lt;"&amp;AI431)*IF(AJ431&lt;0.5,Riskregister!$K$10+(Riskregister!$L$10-Riskregister!$K$10)*SQRT(AJ431/2),Riskregister!$L$10-(Riskregister!$L$10-Riskregister!$K$10)*SQRT((1-AJ431)/2)))</f>
        <v>0</v>
      </c>
      <c r="AL431" s="28">
        <f t="shared" ca="1" si="265"/>
        <v>0.33655904537878745</v>
      </c>
      <c r="AM431" s="28">
        <f t="shared" ca="1" si="265"/>
        <v>0.29158293288076487</v>
      </c>
      <c r="AN431" s="28">
        <f>IF(Riskregister!$E$11="",0,COUNTIF(BL$4:BL$53,"&lt;"&amp;AL431)*IF(AM431&lt;0.5,Riskregister!$K$11+(Riskregister!$L$11-Riskregister!$K$11)*SQRT(AM431/2),Riskregister!$L$11-(Riskregister!$L$11-Riskregister!$K$11)*SQRT((1-AM431)/2)))</f>
        <v>0</v>
      </c>
      <c r="AO431" s="28">
        <f t="shared" ca="1" si="266"/>
        <v>0.53737715230170302</v>
      </c>
      <c r="AP431" s="28">
        <f t="shared" ca="1" si="266"/>
        <v>0.70769584912613881</v>
      </c>
      <c r="AQ431" s="28">
        <f>IF(Riskregister!$E$12="",0,COUNTIF(BM$4:BM$53,"&lt;"&amp;AO431)*IF(AP431&lt;0.5,Riskregister!$K$12+(Riskregister!$L$12-Riskregister!$K$12)*SQRT(AP431/2),Riskregister!$L$12-(Riskregister!$L$12-Riskregister!$K$12)*SQRT((1-AP431)/2)))</f>
        <v>0</v>
      </c>
      <c r="AR431" s="28">
        <f t="shared" ca="1" si="267"/>
        <v>0.82095812397275325</v>
      </c>
      <c r="AS431" s="28">
        <f t="shared" ca="1" si="267"/>
        <v>0.58214662814635343</v>
      </c>
      <c r="AT431" s="28">
        <f>IF(Riskregister!$E$13="",0,COUNTIF(BN$4:BN$53,"&lt;"&amp;AR431)*IF(AS431&lt;0.5,Riskregister!$K$13+(Riskregister!$L$13-Riskregister!$K$13)*SQRT(AS431/2),Riskregister!$L$13-(Riskregister!$L$13-Riskregister!$K$13)*SQRT((1-AS431)/2)))</f>
        <v>0</v>
      </c>
      <c r="AU431" s="28">
        <f t="shared" ca="1" si="268"/>
        <v>0.85206489617279835</v>
      </c>
      <c r="AV431" s="28">
        <f t="shared" ca="1" si="268"/>
        <v>0.24165862774165092</v>
      </c>
      <c r="AW431" s="28">
        <f>IF(Riskregister!$E$14="",0,COUNTIF(BO$4:BO$53,"&lt;"&amp;AU431)*IF(AV431&lt;0.5,Riskregister!$K$14+(Riskregister!$L$14-Riskregister!$K$14)*SQRT(AV431/2),Riskregister!$L$14-(Riskregister!$L$14-Riskregister!$K$14)*SQRT((1-AV431)/2)))</f>
        <v>0</v>
      </c>
      <c r="AX431" s="28">
        <f t="shared" ca="1" si="269"/>
        <v>0.71963156057790245</v>
      </c>
      <c r="AY431" s="28">
        <f t="shared" ca="1" si="269"/>
        <v>0.47801990691591767</v>
      </c>
      <c r="AZ431" s="28">
        <f>IF(Riskregister!$E$15="",0,COUNTIF(BP$4:BP$53,"&lt;"&amp;AX431)*IF(AY431&lt;0.5,Riskregister!$K$15+(Riskregister!$L$15-Riskregister!$K$15)*SQRT(AY431/2),Riskregister!$L$15-(Riskregister!$L$15-Riskregister!$K$15)*SQRT((1-AY431)/2)))</f>
        <v>0</v>
      </c>
      <c r="BA431" s="28">
        <f t="shared" ca="1" si="270"/>
        <v>0.81303120654381689</v>
      </c>
      <c r="BB431" s="28">
        <f t="shared" ca="1" si="270"/>
        <v>0.87063740843412207</v>
      </c>
      <c r="BC431" s="28">
        <f>IF(Riskregister!$E$16="",0,COUNTIF(BQ$4:BQ$53,"&lt;"&amp;BA431)*IF(BB431&lt;0.5,Riskregister!$K$16+(Riskregister!$L$16-Riskregister!$K$16)*SQRT(BB431/2),Riskregister!$L$16-(Riskregister!$L$16-Riskregister!$K$16)*SQRT((1-BB431)/2)))</f>
        <v>0</v>
      </c>
      <c r="BD431" s="28">
        <f t="shared" ca="1" si="246"/>
        <v>464723.40335166501</v>
      </c>
    </row>
    <row r="432" spans="20:56" x14ac:dyDescent="0.35">
      <c r="T432" s="28">
        <f t="shared" ca="1" si="259"/>
        <v>0.89508840970565884</v>
      </c>
      <c r="U432" s="28">
        <f t="shared" ca="1" si="259"/>
        <v>2.2163947865238898E-2</v>
      </c>
      <c r="V432" s="28">
        <f ca="1">IF(Riskregister!$E$5="",0,COUNTIF(BF$4:BF$53,"&lt;"&amp;T432)*IF(U432&lt;0.5,Riskregister!$K$5+(Riskregister!$L$5-Riskregister!$K$5)*SQRT(U432/2),Riskregister!$L$5-(Riskregister!$L$5-Riskregister!$K$5)*SQRT((1-U432)/2)))</f>
        <v>197371.92967734626</v>
      </c>
      <c r="W432" s="28">
        <f t="shared" ca="1" si="260"/>
        <v>0.48999699735318591</v>
      </c>
      <c r="X432" s="28">
        <f t="shared" ca="1" si="260"/>
        <v>3.7531454920415763E-2</v>
      </c>
      <c r="Y432" s="28">
        <f ca="1">IF(Riskregister!$E$6="",0,COUNTIF(BG$4:BG$53,"&lt;"&amp;W432)*IF(X432&lt;0.5,Riskregister!$K$6+(Riskregister!$L$6-Riskregister!$K$6)*SQRT(X432/2),Riskregister!$L$6-(Riskregister!$L$6-Riskregister!$K$6)*SQRT((1-X432)/2)))</f>
        <v>0</v>
      </c>
      <c r="Z432" s="28">
        <f t="shared" ca="1" si="261"/>
        <v>0.97495299061737539</v>
      </c>
      <c r="AA432" s="28">
        <f t="shared" ca="1" si="261"/>
        <v>0.99429274285096936</v>
      </c>
      <c r="AB432" s="28">
        <f ca="1">IF(Riskregister!$E$7="",0,COUNTIF(BH$4:BH$53,"&lt;"&amp;Z432)*IF(AA432&lt;0.5,Riskregister!$K$7+(Riskregister!$L$7-Riskregister!$K$7)*SQRT(AA432/2),Riskregister!$L$7-(Riskregister!$L$7-Riskregister!$K$7)*SQRT((1-AA432)/2)))</f>
        <v>762606.44438526197</v>
      </c>
      <c r="AC432" s="28">
        <f t="shared" ca="1" si="262"/>
        <v>0.76058040007376049</v>
      </c>
      <c r="AD432" s="28">
        <f t="shared" ca="1" si="262"/>
        <v>0.3857860543868753</v>
      </c>
      <c r="AE432" s="28">
        <f ca="1">IF(Riskregister!$E$8="",0,COUNTIF(BI$4:BI$53,"&lt;"&amp;AC432)*IF(AD432&lt;0.5,Riskregister!$K$8+(Riskregister!$L$8-Riskregister!$K$8)*SQRT(AD432/2),Riskregister!$L$8-(Riskregister!$L$8-Riskregister!$K$8)*SQRT((1-AD432)/2)))</f>
        <v>0</v>
      </c>
      <c r="AF432" s="28">
        <f t="shared" ca="1" si="263"/>
        <v>0.5180376335457928</v>
      </c>
      <c r="AG432" s="28">
        <f t="shared" ca="1" si="263"/>
        <v>0.81114869513474042</v>
      </c>
      <c r="AH432" s="28">
        <f>IF(Riskregister!$E$9="",0,COUNTIF(BJ$4:BJ$53,"&lt;"&amp;AF432)*IF(AG432&lt;0.5,Riskregister!$K$9+(Riskregister!$L$9-Riskregister!$K$9)*SQRT(AG432/2),Riskregister!$L$9-(Riskregister!$L$9-Riskregister!$K$9)*SQRT((1-AG432)/2)))</f>
        <v>0</v>
      </c>
      <c r="AI432" s="28">
        <f t="shared" ca="1" si="264"/>
        <v>9.7497643478851259E-2</v>
      </c>
      <c r="AJ432" s="28">
        <f t="shared" ca="1" si="264"/>
        <v>0.4387718761461894</v>
      </c>
      <c r="AK432" s="28">
        <f>IF(Riskregister!$E$10="",0,COUNTIF(BK$4:BK$53,"&lt;"&amp;AI432)*IF(AJ432&lt;0.5,Riskregister!$K$10+(Riskregister!$L$10-Riskregister!$K$10)*SQRT(AJ432/2),Riskregister!$L$10-(Riskregister!$L$10-Riskregister!$K$10)*SQRT((1-AJ432)/2)))</f>
        <v>0</v>
      </c>
      <c r="AL432" s="28">
        <f t="shared" ca="1" si="265"/>
        <v>0.73591396807593623</v>
      </c>
      <c r="AM432" s="28">
        <f t="shared" ca="1" si="265"/>
        <v>5.9137571039532322E-2</v>
      </c>
      <c r="AN432" s="28">
        <f>IF(Riskregister!$E$11="",0,COUNTIF(BL$4:BL$53,"&lt;"&amp;AL432)*IF(AM432&lt;0.5,Riskregister!$K$11+(Riskregister!$L$11-Riskregister!$K$11)*SQRT(AM432/2),Riskregister!$L$11-(Riskregister!$L$11-Riskregister!$K$11)*SQRT((1-AM432)/2)))</f>
        <v>0</v>
      </c>
      <c r="AO432" s="28">
        <f t="shared" ca="1" si="266"/>
        <v>0.33921477277938572</v>
      </c>
      <c r="AP432" s="28">
        <f t="shared" ca="1" si="266"/>
        <v>0.486352933331479</v>
      </c>
      <c r="AQ432" s="28">
        <f>IF(Riskregister!$E$12="",0,COUNTIF(BM$4:BM$53,"&lt;"&amp;AO432)*IF(AP432&lt;0.5,Riskregister!$K$12+(Riskregister!$L$12-Riskregister!$K$12)*SQRT(AP432/2),Riskregister!$L$12-(Riskregister!$L$12-Riskregister!$K$12)*SQRT((1-AP432)/2)))</f>
        <v>0</v>
      </c>
      <c r="AR432" s="28">
        <f t="shared" ca="1" si="267"/>
        <v>0.62244541282763244</v>
      </c>
      <c r="AS432" s="28">
        <f t="shared" ca="1" si="267"/>
        <v>0.26817837724107485</v>
      </c>
      <c r="AT432" s="28">
        <f>IF(Riskregister!$E$13="",0,COUNTIF(BN$4:BN$53,"&lt;"&amp;AR432)*IF(AS432&lt;0.5,Riskregister!$K$13+(Riskregister!$L$13-Riskregister!$K$13)*SQRT(AS432/2),Riskregister!$L$13-(Riskregister!$L$13-Riskregister!$K$13)*SQRT((1-AS432)/2)))</f>
        <v>0</v>
      </c>
      <c r="AU432" s="28">
        <f t="shared" ca="1" si="268"/>
        <v>0.60244212881445147</v>
      </c>
      <c r="AV432" s="28">
        <f t="shared" ca="1" si="268"/>
        <v>4.3857689226433627E-2</v>
      </c>
      <c r="AW432" s="28">
        <f>IF(Riskregister!$E$14="",0,COUNTIF(BO$4:BO$53,"&lt;"&amp;AU432)*IF(AV432&lt;0.5,Riskregister!$K$14+(Riskregister!$L$14-Riskregister!$K$14)*SQRT(AV432/2),Riskregister!$L$14-(Riskregister!$L$14-Riskregister!$K$14)*SQRT((1-AV432)/2)))</f>
        <v>0</v>
      </c>
      <c r="AX432" s="28">
        <f t="shared" ca="1" si="269"/>
        <v>0.40720148363139663</v>
      </c>
      <c r="AY432" s="28">
        <f t="shared" ca="1" si="269"/>
        <v>0.95239885329931384</v>
      </c>
      <c r="AZ432" s="28">
        <f>IF(Riskregister!$E$15="",0,COUNTIF(BP$4:BP$53,"&lt;"&amp;AX432)*IF(AY432&lt;0.5,Riskregister!$K$15+(Riskregister!$L$15-Riskregister!$K$15)*SQRT(AY432/2),Riskregister!$L$15-(Riskregister!$L$15-Riskregister!$K$15)*SQRT((1-AY432)/2)))</f>
        <v>0</v>
      </c>
      <c r="BA432" s="28">
        <f t="shared" ca="1" si="270"/>
        <v>0.58218636440850058</v>
      </c>
      <c r="BB432" s="28">
        <f t="shared" ca="1" si="270"/>
        <v>0.68768089813031152</v>
      </c>
      <c r="BC432" s="28">
        <f>IF(Riskregister!$E$16="",0,COUNTIF(BQ$4:BQ$53,"&lt;"&amp;BA432)*IF(BB432&lt;0.5,Riskregister!$K$16+(Riskregister!$L$16-Riskregister!$K$16)*SQRT(BB432/2),Riskregister!$L$16-(Riskregister!$L$16-Riskregister!$K$16)*SQRT((1-BB432)/2)))</f>
        <v>0</v>
      </c>
      <c r="BD432" s="28">
        <f t="shared" ca="1" si="246"/>
        <v>959978.37406260823</v>
      </c>
    </row>
    <row r="433" spans="20:56" x14ac:dyDescent="0.35">
      <c r="T433" s="28">
        <f t="shared" ca="1" si="259"/>
        <v>0.24043378629646461</v>
      </c>
      <c r="U433" s="28">
        <f t="shared" ca="1" si="259"/>
        <v>0.46346193503782518</v>
      </c>
      <c r="V433" s="28">
        <f ca="1">IF(Riskregister!$E$5="",0,COUNTIF(BF$4:BF$53,"&lt;"&amp;T433)*IF(U433&lt;0.5,Riskregister!$K$5+(Riskregister!$L$5-Riskregister!$K$5)*SQRT(U433/2),Riskregister!$L$5-(Riskregister!$L$5-Riskregister!$K$5)*SQRT((1-U433)/2)))</f>
        <v>0</v>
      </c>
      <c r="W433" s="28">
        <f t="shared" ca="1" si="260"/>
        <v>0.90514554157181804</v>
      </c>
      <c r="X433" s="28">
        <f t="shared" ca="1" si="260"/>
        <v>0.38867087600257333</v>
      </c>
      <c r="Y433" s="28">
        <f ca="1">IF(Riskregister!$E$6="",0,COUNTIF(BG$4:BG$53,"&lt;"&amp;W433)*IF(X433&lt;0.5,Riskregister!$K$6+(Riskregister!$L$6-Riskregister!$K$6)*SQRT(X433/2),Riskregister!$L$6-(Riskregister!$L$6-Riskregister!$K$6)*SQRT((1-X433)/2)))</f>
        <v>993502.87909003138</v>
      </c>
      <c r="Z433" s="28">
        <f t="shared" ca="1" si="261"/>
        <v>0.26307310296678776</v>
      </c>
      <c r="AA433" s="28">
        <f t="shared" ca="1" si="261"/>
        <v>0.53480268747839776</v>
      </c>
      <c r="AB433" s="28">
        <f ca="1">IF(Riskregister!$E$7="",0,COUNTIF(BH$4:BH$53,"&lt;"&amp;Z433)*IF(AA433&lt;0.5,Riskregister!$K$7+(Riskregister!$L$7-Riskregister!$K$7)*SQRT(AA433/2),Riskregister!$L$7-(Riskregister!$L$7-Riskregister!$K$7)*SQRT((1-AA433)/2)))</f>
        <v>0</v>
      </c>
      <c r="AC433" s="28">
        <f t="shared" ca="1" si="262"/>
        <v>7.1260015408327049E-2</v>
      </c>
      <c r="AD433" s="28">
        <f t="shared" ca="1" si="262"/>
        <v>0.94401751412779022</v>
      </c>
      <c r="AE433" s="28">
        <f ca="1">IF(Riskregister!$E$8="",0,COUNTIF(BI$4:BI$53,"&lt;"&amp;AC433)*IF(AD433&lt;0.5,Riskregister!$K$8+(Riskregister!$L$8-Riskregister!$K$8)*SQRT(AD433/2),Riskregister!$L$8-(Riskregister!$L$8-Riskregister!$K$8)*SQRT((1-AD433)/2)))</f>
        <v>0</v>
      </c>
      <c r="AF433" s="28">
        <f t="shared" ca="1" si="263"/>
        <v>0.68393566843890341</v>
      </c>
      <c r="AG433" s="28">
        <f t="shared" ca="1" si="263"/>
        <v>0.86901646508626729</v>
      </c>
      <c r="AH433" s="28">
        <f>IF(Riskregister!$E$9="",0,COUNTIF(BJ$4:BJ$53,"&lt;"&amp;AF433)*IF(AG433&lt;0.5,Riskregister!$K$9+(Riskregister!$L$9-Riskregister!$K$9)*SQRT(AG433/2),Riskregister!$L$9-(Riskregister!$L$9-Riskregister!$K$9)*SQRT((1-AG433)/2)))</f>
        <v>0</v>
      </c>
      <c r="AI433" s="28">
        <f t="shared" ca="1" si="264"/>
        <v>0.93305358897841817</v>
      </c>
      <c r="AJ433" s="28">
        <f t="shared" ca="1" si="264"/>
        <v>0.97524392811717964</v>
      </c>
      <c r="AK433" s="28">
        <f>IF(Riskregister!$E$10="",0,COUNTIF(BK$4:BK$53,"&lt;"&amp;AI433)*IF(AJ433&lt;0.5,Riskregister!$K$10+(Riskregister!$L$10-Riskregister!$K$10)*SQRT(AJ433/2),Riskregister!$L$10-(Riskregister!$L$10-Riskregister!$K$10)*SQRT((1-AJ433)/2)))</f>
        <v>0</v>
      </c>
      <c r="AL433" s="28">
        <f t="shared" ca="1" si="265"/>
        <v>0.33963122121912737</v>
      </c>
      <c r="AM433" s="28">
        <f t="shared" ca="1" si="265"/>
        <v>0.55416582905798373</v>
      </c>
      <c r="AN433" s="28">
        <f>IF(Riskregister!$E$11="",0,COUNTIF(BL$4:BL$53,"&lt;"&amp;AL433)*IF(AM433&lt;0.5,Riskregister!$K$11+(Riskregister!$L$11-Riskregister!$K$11)*SQRT(AM433/2),Riskregister!$L$11-(Riskregister!$L$11-Riskregister!$K$11)*SQRT((1-AM433)/2)))</f>
        <v>0</v>
      </c>
      <c r="AO433" s="28">
        <f t="shared" ca="1" si="266"/>
        <v>0.31224984197171712</v>
      </c>
      <c r="AP433" s="28">
        <f t="shared" ca="1" si="266"/>
        <v>0.15324211675340493</v>
      </c>
      <c r="AQ433" s="28">
        <f>IF(Riskregister!$E$12="",0,COUNTIF(BM$4:BM$53,"&lt;"&amp;AO433)*IF(AP433&lt;0.5,Riskregister!$K$12+(Riskregister!$L$12-Riskregister!$K$12)*SQRT(AP433/2),Riskregister!$L$12-(Riskregister!$L$12-Riskregister!$K$12)*SQRT((1-AP433)/2)))</f>
        <v>0</v>
      </c>
      <c r="AR433" s="28">
        <f t="shared" ca="1" si="267"/>
        <v>0.72214186895938193</v>
      </c>
      <c r="AS433" s="28">
        <f t="shared" ca="1" si="267"/>
        <v>0.85553883138671816</v>
      </c>
      <c r="AT433" s="28">
        <f>IF(Riskregister!$E$13="",0,COUNTIF(BN$4:BN$53,"&lt;"&amp;AR433)*IF(AS433&lt;0.5,Riskregister!$K$13+(Riskregister!$L$13-Riskregister!$K$13)*SQRT(AS433/2),Riskregister!$L$13-(Riskregister!$L$13-Riskregister!$K$13)*SQRT((1-AS433)/2)))</f>
        <v>0</v>
      </c>
      <c r="AU433" s="28">
        <f t="shared" ca="1" si="268"/>
        <v>0.20016014415179939</v>
      </c>
      <c r="AV433" s="28">
        <f t="shared" ca="1" si="268"/>
        <v>0.54060453917067386</v>
      </c>
      <c r="AW433" s="28">
        <f>IF(Riskregister!$E$14="",0,COUNTIF(BO$4:BO$53,"&lt;"&amp;AU433)*IF(AV433&lt;0.5,Riskregister!$K$14+(Riskregister!$L$14-Riskregister!$K$14)*SQRT(AV433/2),Riskregister!$L$14-(Riskregister!$L$14-Riskregister!$K$14)*SQRT((1-AV433)/2)))</f>
        <v>0</v>
      </c>
      <c r="AX433" s="28">
        <f t="shared" ca="1" si="269"/>
        <v>0.24552951198622996</v>
      </c>
      <c r="AY433" s="28">
        <f t="shared" ca="1" si="269"/>
        <v>0.35425033626082914</v>
      </c>
      <c r="AZ433" s="28">
        <f>IF(Riskregister!$E$15="",0,COUNTIF(BP$4:BP$53,"&lt;"&amp;AX433)*IF(AY433&lt;0.5,Riskregister!$K$15+(Riskregister!$L$15-Riskregister!$K$15)*SQRT(AY433/2),Riskregister!$L$15-(Riskregister!$L$15-Riskregister!$K$15)*SQRT((1-AY433)/2)))</f>
        <v>0</v>
      </c>
      <c r="BA433" s="28">
        <f t="shared" ca="1" si="270"/>
        <v>0.54661217623701075</v>
      </c>
      <c r="BB433" s="28">
        <f t="shared" ca="1" si="270"/>
        <v>0.45128644014683217</v>
      </c>
      <c r="BC433" s="28">
        <f>IF(Riskregister!$E$16="",0,COUNTIF(BQ$4:BQ$53,"&lt;"&amp;BA433)*IF(BB433&lt;0.5,Riskregister!$K$16+(Riskregister!$L$16-Riskregister!$K$16)*SQRT(BB433/2),Riskregister!$L$16-(Riskregister!$L$16-Riskregister!$K$16)*SQRT((1-BB433)/2)))</f>
        <v>0</v>
      </c>
      <c r="BD433" s="28">
        <f t="shared" ca="1" si="246"/>
        <v>993502.87909003138</v>
      </c>
    </row>
    <row r="434" spans="20:56" x14ac:dyDescent="0.35">
      <c r="T434" s="28">
        <f t="shared" ca="1" si="259"/>
        <v>0.1221746794588181</v>
      </c>
      <c r="U434" s="28">
        <f t="shared" ca="1" si="259"/>
        <v>0.47292146246597866</v>
      </c>
      <c r="V434" s="28">
        <f ca="1">IF(Riskregister!$E$5="",0,COUNTIF(BF$4:BF$53,"&lt;"&amp;T434)*IF(U434&lt;0.5,Riskregister!$K$5+(Riskregister!$L$5-Riskregister!$K$5)*SQRT(U434/2),Riskregister!$L$5-(Riskregister!$L$5-Riskregister!$K$5)*SQRT((1-U434)/2)))</f>
        <v>0</v>
      </c>
      <c r="W434" s="28">
        <f t="shared" ca="1" si="260"/>
        <v>0.63919556884913875</v>
      </c>
      <c r="X434" s="28">
        <f t="shared" ca="1" si="260"/>
        <v>0.42549800974038943</v>
      </c>
      <c r="Y434" s="28">
        <f ca="1">IF(Riskregister!$E$6="",0,COUNTIF(BG$4:BG$53,"&lt;"&amp;W434)*IF(X434&lt;0.5,Riskregister!$K$6+(Riskregister!$L$6-Riskregister!$K$6)*SQRT(X434/2),Riskregister!$L$6-(Riskregister!$L$6-Riskregister!$K$6)*SQRT((1-X434)/2)))</f>
        <v>1030245.0094878203</v>
      </c>
      <c r="Z434" s="28">
        <f t="shared" ca="1" si="261"/>
        <v>1.4750185011854544E-2</v>
      </c>
      <c r="AA434" s="28">
        <f t="shared" ca="1" si="261"/>
        <v>0.85632661327977055</v>
      </c>
      <c r="AB434" s="28">
        <f ca="1">IF(Riskregister!$E$7="",0,COUNTIF(BH$4:BH$53,"&lt;"&amp;Z434)*IF(AA434&lt;0.5,Riskregister!$K$7+(Riskregister!$L$7-Riskregister!$K$7)*SQRT(AA434/2),Riskregister!$L$7-(Riskregister!$L$7-Riskregister!$K$7)*SQRT((1-AA434)/2)))</f>
        <v>0</v>
      </c>
      <c r="AC434" s="28">
        <f t="shared" ca="1" si="262"/>
        <v>0.90388323993762432</v>
      </c>
      <c r="AD434" s="28">
        <f t="shared" ca="1" si="262"/>
        <v>0.54686497586805849</v>
      </c>
      <c r="AE434" s="28">
        <f ca="1">IF(Riskregister!$E$8="",0,COUNTIF(BI$4:BI$53,"&lt;"&amp;AC434)*IF(AD434&lt;0.5,Riskregister!$K$8+(Riskregister!$L$8-Riskregister!$K$8)*SQRT(AD434/2),Riskregister!$L$8-(Riskregister!$L$8-Riskregister!$K$8)*SQRT((1-AD434)/2)))</f>
        <v>0</v>
      </c>
      <c r="AF434" s="28">
        <f t="shared" ca="1" si="263"/>
        <v>0.60089370592579128</v>
      </c>
      <c r="AG434" s="28">
        <f t="shared" ca="1" si="263"/>
        <v>0.79317360233322065</v>
      </c>
      <c r="AH434" s="28">
        <f>IF(Riskregister!$E$9="",0,COUNTIF(BJ$4:BJ$53,"&lt;"&amp;AF434)*IF(AG434&lt;0.5,Riskregister!$K$9+(Riskregister!$L$9-Riskregister!$K$9)*SQRT(AG434/2),Riskregister!$L$9-(Riskregister!$L$9-Riskregister!$K$9)*SQRT((1-AG434)/2)))</f>
        <v>0</v>
      </c>
      <c r="AI434" s="28">
        <f t="shared" ca="1" si="264"/>
        <v>0.28446141662175772</v>
      </c>
      <c r="AJ434" s="28">
        <f t="shared" ca="1" si="264"/>
        <v>0.88618077189365174</v>
      </c>
      <c r="AK434" s="28">
        <f>IF(Riskregister!$E$10="",0,COUNTIF(BK$4:BK$53,"&lt;"&amp;AI434)*IF(AJ434&lt;0.5,Riskregister!$K$10+(Riskregister!$L$10-Riskregister!$K$10)*SQRT(AJ434/2),Riskregister!$L$10-(Riskregister!$L$10-Riskregister!$K$10)*SQRT((1-AJ434)/2)))</f>
        <v>0</v>
      </c>
      <c r="AL434" s="28">
        <f t="shared" ca="1" si="265"/>
        <v>0.3414290824624362</v>
      </c>
      <c r="AM434" s="28">
        <f t="shared" ca="1" si="265"/>
        <v>0.30541306420234604</v>
      </c>
      <c r="AN434" s="28">
        <f>IF(Riskregister!$E$11="",0,COUNTIF(BL$4:BL$53,"&lt;"&amp;AL434)*IF(AM434&lt;0.5,Riskregister!$K$11+(Riskregister!$L$11-Riskregister!$K$11)*SQRT(AM434/2),Riskregister!$L$11-(Riskregister!$L$11-Riskregister!$K$11)*SQRT((1-AM434)/2)))</f>
        <v>0</v>
      </c>
      <c r="AO434" s="28">
        <f t="shared" ca="1" si="266"/>
        <v>0.90331491820844712</v>
      </c>
      <c r="AP434" s="28">
        <f t="shared" ca="1" si="266"/>
        <v>0.52424842404242022</v>
      </c>
      <c r="AQ434" s="28">
        <f>IF(Riskregister!$E$12="",0,COUNTIF(BM$4:BM$53,"&lt;"&amp;AO434)*IF(AP434&lt;0.5,Riskregister!$K$12+(Riskregister!$L$12-Riskregister!$K$12)*SQRT(AP434/2),Riskregister!$L$12-(Riskregister!$L$12-Riskregister!$K$12)*SQRT((1-AP434)/2)))</f>
        <v>0</v>
      </c>
      <c r="AR434" s="28">
        <f t="shared" ca="1" si="267"/>
        <v>0.70752553933726092</v>
      </c>
      <c r="AS434" s="28">
        <f t="shared" ca="1" si="267"/>
        <v>0.18888530877156851</v>
      </c>
      <c r="AT434" s="28">
        <f>IF(Riskregister!$E$13="",0,COUNTIF(BN$4:BN$53,"&lt;"&amp;AR434)*IF(AS434&lt;0.5,Riskregister!$K$13+(Riskregister!$L$13-Riskregister!$K$13)*SQRT(AS434/2),Riskregister!$L$13-(Riskregister!$L$13-Riskregister!$K$13)*SQRT((1-AS434)/2)))</f>
        <v>0</v>
      </c>
      <c r="AU434" s="28">
        <f t="shared" ca="1" si="268"/>
        <v>0.70507443993812391</v>
      </c>
      <c r="AV434" s="28">
        <f t="shared" ca="1" si="268"/>
        <v>0.30311288618294951</v>
      </c>
      <c r="AW434" s="28">
        <f>IF(Riskregister!$E$14="",0,COUNTIF(BO$4:BO$53,"&lt;"&amp;AU434)*IF(AV434&lt;0.5,Riskregister!$K$14+(Riskregister!$L$14-Riskregister!$K$14)*SQRT(AV434/2),Riskregister!$L$14-(Riskregister!$L$14-Riskregister!$K$14)*SQRT((1-AV434)/2)))</f>
        <v>0</v>
      </c>
      <c r="AX434" s="28">
        <f t="shared" ca="1" si="269"/>
        <v>0.33676970871128808</v>
      </c>
      <c r="AY434" s="28">
        <f t="shared" ca="1" si="269"/>
        <v>0.34039948563995959</v>
      </c>
      <c r="AZ434" s="28">
        <f>IF(Riskregister!$E$15="",0,COUNTIF(BP$4:BP$53,"&lt;"&amp;AX434)*IF(AY434&lt;0.5,Riskregister!$K$15+(Riskregister!$L$15-Riskregister!$K$15)*SQRT(AY434/2),Riskregister!$L$15-(Riskregister!$L$15-Riskregister!$K$15)*SQRT((1-AY434)/2)))</f>
        <v>0</v>
      </c>
      <c r="BA434" s="28">
        <f t="shared" ca="1" si="270"/>
        <v>0.31484144976588824</v>
      </c>
      <c r="BB434" s="28">
        <f t="shared" ca="1" si="270"/>
        <v>0.91636735370505151</v>
      </c>
      <c r="BC434" s="28">
        <f>IF(Riskregister!$E$16="",0,COUNTIF(BQ$4:BQ$53,"&lt;"&amp;BA434)*IF(BB434&lt;0.5,Riskregister!$K$16+(Riskregister!$L$16-Riskregister!$K$16)*SQRT(BB434/2),Riskregister!$L$16-(Riskregister!$L$16-Riskregister!$K$16)*SQRT((1-BB434)/2)))</f>
        <v>0</v>
      </c>
      <c r="BD434" s="28">
        <f t="shared" ca="1" si="246"/>
        <v>1030245.0094878203</v>
      </c>
    </row>
    <row r="435" spans="20:56" x14ac:dyDescent="0.35">
      <c r="T435" s="28">
        <f t="shared" ca="1" si="259"/>
        <v>0.2759584438403212</v>
      </c>
      <c r="U435" s="28">
        <f t="shared" ca="1" si="259"/>
        <v>0.91799361776877608</v>
      </c>
      <c r="V435" s="28">
        <f ca="1">IF(Riskregister!$E$5="",0,COUNTIF(BF$4:BF$53,"&lt;"&amp;T435)*IF(U435&lt;0.5,Riskregister!$K$5+(Riskregister!$L$5-Riskregister!$K$5)*SQRT(U435/2),Riskregister!$L$5-(Riskregister!$L$5-Riskregister!$K$5)*SQRT((1-U435)/2)))</f>
        <v>0</v>
      </c>
      <c r="W435" s="28">
        <f t="shared" ca="1" si="260"/>
        <v>0.51372463016622161</v>
      </c>
      <c r="X435" s="28">
        <f t="shared" ca="1" si="260"/>
        <v>0.78508940019885154</v>
      </c>
      <c r="Y435" s="28">
        <f ca="1">IF(Riskregister!$E$6="",0,COUNTIF(BG$4:BG$53,"&lt;"&amp;W435)*IF(X435&lt;0.5,Riskregister!$K$6+(Riskregister!$L$6-Riskregister!$K$6)*SQRT(X435/2),Riskregister!$L$6-(Riskregister!$L$6-Riskregister!$K$6)*SQRT((1-X435)/2)))</f>
        <v>0</v>
      </c>
      <c r="Z435" s="28">
        <f t="shared" ca="1" si="261"/>
        <v>0.5344716726534201</v>
      </c>
      <c r="AA435" s="28">
        <f t="shared" ca="1" si="261"/>
        <v>0.62679406850953356</v>
      </c>
      <c r="AB435" s="28">
        <f ca="1">IF(Riskregister!$E$7="",0,COUNTIF(BH$4:BH$53,"&lt;"&amp;Z435)*IF(AA435&lt;0.5,Riskregister!$K$7+(Riskregister!$L$7-Riskregister!$K$7)*SQRT(AA435/2),Riskregister!$L$7-(Riskregister!$L$7-Riskregister!$K$7)*SQRT((1-AA435)/2)))</f>
        <v>0</v>
      </c>
      <c r="AC435" s="28">
        <f t="shared" ca="1" si="262"/>
        <v>0.19300716135838525</v>
      </c>
      <c r="AD435" s="28">
        <f t="shared" ca="1" si="262"/>
        <v>0.7448671305010619</v>
      </c>
      <c r="AE435" s="28">
        <f ca="1">IF(Riskregister!$E$8="",0,COUNTIF(BI$4:BI$53,"&lt;"&amp;AC435)*IF(AD435&lt;0.5,Riskregister!$K$8+(Riskregister!$L$8-Riskregister!$K$8)*SQRT(AD435/2),Riskregister!$L$8-(Riskregister!$L$8-Riskregister!$K$8)*SQRT((1-AD435)/2)))</f>
        <v>0</v>
      </c>
      <c r="AF435" s="28">
        <f t="shared" ca="1" si="263"/>
        <v>0.76451181604066332</v>
      </c>
      <c r="AG435" s="28">
        <f t="shared" ca="1" si="263"/>
        <v>0.91832360906693111</v>
      </c>
      <c r="AH435" s="28">
        <f>IF(Riskregister!$E$9="",0,COUNTIF(BJ$4:BJ$53,"&lt;"&amp;AF435)*IF(AG435&lt;0.5,Riskregister!$K$9+(Riskregister!$L$9-Riskregister!$K$9)*SQRT(AG435/2),Riskregister!$L$9-(Riskregister!$L$9-Riskregister!$K$9)*SQRT((1-AG435)/2)))</f>
        <v>0</v>
      </c>
      <c r="AI435" s="28">
        <f t="shared" ca="1" si="264"/>
        <v>3.286584163708961E-2</v>
      </c>
      <c r="AJ435" s="28">
        <f t="shared" ca="1" si="264"/>
        <v>0.66185706415387957</v>
      </c>
      <c r="AK435" s="28">
        <f>IF(Riskregister!$E$10="",0,COUNTIF(BK$4:BK$53,"&lt;"&amp;AI435)*IF(AJ435&lt;0.5,Riskregister!$K$10+(Riskregister!$L$10-Riskregister!$K$10)*SQRT(AJ435/2),Riskregister!$L$10-(Riskregister!$L$10-Riskregister!$K$10)*SQRT((1-AJ435)/2)))</f>
        <v>0</v>
      </c>
      <c r="AL435" s="28">
        <f t="shared" ca="1" si="265"/>
        <v>0.86995561764941731</v>
      </c>
      <c r="AM435" s="28">
        <f t="shared" ca="1" si="265"/>
        <v>0.4155052421380091</v>
      </c>
      <c r="AN435" s="28">
        <f>IF(Riskregister!$E$11="",0,COUNTIF(BL$4:BL$53,"&lt;"&amp;AL435)*IF(AM435&lt;0.5,Riskregister!$K$11+(Riskregister!$L$11-Riskregister!$K$11)*SQRT(AM435/2),Riskregister!$L$11-(Riskregister!$L$11-Riskregister!$K$11)*SQRT((1-AM435)/2)))</f>
        <v>0</v>
      </c>
      <c r="AO435" s="28">
        <f t="shared" ca="1" si="266"/>
        <v>0.75331264206748094</v>
      </c>
      <c r="AP435" s="28">
        <f t="shared" ca="1" si="266"/>
        <v>0.58598804888422018</v>
      </c>
      <c r="AQ435" s="28">
        <f>IF(Riskregister!$E$12="",0,COUNTIF(BM$4:BM$53,"&lt;"&amp;AO435)*IF(AP435&lt;0.5,Riskregister!$K$12+(Riskregister!$L$12-Riskregister!$K$12)*SQRT(AP435/2),Riskregister!$L$12-(Riskregister!$L$12-Riskregister!$K$12)*SQRT((1-AP435)/2)))</f>
        <v>0</v>
      </c>
      <c r="AR435" s="28">
        <f t="shared" ca="1" si="267"/>
        <v>0.83949884176292744</v>
      </c>
      <c r="AS435" s="28">
        <f t="shared" ca="1" si="267"/>
        <v>0.32906033443672988</v>
      </c>
      <c r="AT435" s="28">
        <f>IF(Riskregister!$E$13="",0,COUNTIF(BN$4:BN$53,"&lt;"&amp;AR435)*IF(AS435&lt;0.5,Riskregister!$K$13+(Riskregister!$L$13-Riskregister!$K$13)*SQRT(AS435/2),Riskregister!$L$13-(Riskregister!$L$13-Riskregister!$K$13)*SQRT((1-AS435)/2)))</f>
        <v>0</v>
      </c>
      <c r="AU435" s="28">
        <f t="shared" ca="1" si="268"/>
        <v>0.63249896136002903</v>
      </c>
      <c r="AV435" s="28">
        <f t="shared" ca="1" si="268"/>
        <v>0.76751298625822073</v>
      </c>
      <c r="AW435" s="28">
        <f>IF(Riskregister!$E$14="",0,COUNTIF(BO$4:BO$53,"&lt;"&amp;AU435)*IF(AV435&lt;0.5,Riskregister!$K$14+(Riskregister!$L$14-Riskregister!$K$14)*SQRT(AV435/2),Riskregister!$L$14-(Riskregister!$L$14-Riskregister!$K$14)*SQRT((1-AV435)/2)))</f>
        <v>0</v>
      </c>
      <c r="AX435" s="28">
        <f t="shared" ca="1" si="269"/>
        <v>0.75392996572477466</v>
      </c>
      <c r="AY435" s="28">
        <f t="shared" ca="1" si="269"/>
        <v>0.29724153973425227</v>
      </c>
      <c r="AZ435" s="28">
        <f>IF(Riskregister!$E$15="",0,COUNTIF(BP$4:BP$53,"&lt;"&amp;AX435)*IF(AY435&lt;0.5,Riskregister!$K$15+(Riskregister!$L$15-Riskregister!$K$15)*SQRT(AY435/2),Riskregister!$L$15-(Riskregister!$L$15-Riskregister!$K$15)*SQRT((1-AY435)/2)))</f>
        <v>0</v>
      </c>
      <c r="BA435" s="28">
        <f t="shared" ca="1" si="270"/>
        <v>0.52348744273124581</v>
      </c>
      <c r="BB435" s="28">
        <f t="shared" ca="1" si="270"/>
        <v>6.8731201117711249E-2</v>
      </c>
      <c r="BC435" s="28">
        <f>IF(Riskregister!$E$16="",0,COUNTIF(BQ$4:BQ$53,"&lt;"&amp;BA435)*IF(BB435&lt;0.5,Riskregister!$K$16+(Riskregister!$L$16-Riskregister!$K$16)*SQRT(BB435/2),Riskregister!$L$16-(Riskregister!$L$16-Riskregister!$K$16)*SQRT((1-BB435)/2)))</f>
        <v>0</v>
      </c>
      <c r="BD435" s="28">
        <f t="shared" ca="1" si="246"/>
        <v>0</v>
      </c>
    </row>
    <row r="436" spans="20:56" x14ac:dyDescent="0.35">
      <c r="T436" s="28">
        <f t="shared" ca="1" si="259"/>
        <v>0.98846658359189754</v>
      </c>
      <c r="U436" s="28">
        <f t="shared" ca="1" si="259"/>
        <v>0.50510768081809121</v>
      </c>
      <c r="V436" s="28">
        <f ca="1">IF(Riskregister!$E$5="",0,COUNTIF(BF$4:BF$53,"&lt;"&amp;T436)*IF(U436&lt;0.5,Riskregister!$K$5+(Riskregister!$L$5-Riskregister!$K$5)*SQRT(U436/2),Riskregister!$L$5-(Riskregister!$L$5-Riskregister!$K$5)*SQRT((1-U436)/2)))</f>
        <v>1128456.5346498303</v>
      </c>
      <c r="W436" s="28">
        <f t="shared" ca="1" si="260"/>
        <v>0.21705345293079403</v>
      </c>
      <c r="X436" s="28">
        <f t="shared" ca="1" si="260"/>
        <v>0.76086248694630843</v>
      </c>
      <c r="Y436" s="28">
        <f ca="1">IF(Riskregister!$E$6="",0,COUNTIF(BG$4:BG$53,"&lt;"&amp;W436)*IF(X436&lt;0.5,Riskregister!$K$6+(Riskregister!$L$6-Riskregister!$K$6)*SQRT(X436/2),Riskregister!$L$6-(Riskregister!$L$6-Riskregister!$K$6)*SQRT((1-X436)/2)))</f>
        <v>0</v>
      </c>
      <c r="Z436" s="28">
        <f t="shared" ca="1" si="261"/>
        <v>0.59808965068968478</v>
      </c>
      <c r="AA436" s="28">
        <f t="shared" ca="1" si="261"/>
        <v>0.90339299168663512</v>
      </c>
      <c r="AB436" s="28">
        <f ca="1">IF(Riskregister!$E$7="",0,COUNTIF(BH$4:BH$53,"&lt;"&amp;Z436)*IF(AA436&lt;0.5,Riskregister!$K$7+(Riskregister!$L$7-Riskregister!$K$7)*SQRT(AA436/2),Riskregister!$L$7-(Riskregister!$L$7-Riskregister!$K$7)*SQRT((1-AA436)/2)))</f>
        <v>0</v>
      </c>
      <c r="AC436" s="28">
        <f t="shared" ca="1" si="262"/>
        <v>0.91507542318319379</v>
      </c>
      <c r="AD436" s="28">
        <f t="shared" ca="1" si="262"/>
        <v>0.38301180402021029</v>
      </c>
      <c r="AE436" s="28">
        <f ca="1">IF(Riskregister!$E$8="",0,COUNTIF(BI$4:BI$53,"&lt;"&amp;AC436)*IF(AD436&lt;0.5,Riskregister!$K$8+(Riskregister!$L$8-Riskregister!$K$8)*SQRT(AD436/2),Riskregister!$L$8-(Riskregister!$L$8-Riskregister!$K$8)*SQRT((1-AD436)/2)))</f>
        <v>0</v>
      </c>
      <c r="AF436" s="28">
        <f t="shared" ca="1" si="263"/>
        <v>0.89627712992941788</v>
      </c>
      <c r="AG436" s="28">
        <f t="shared" ca="1" si="263"/>
        <v>0.89660522754408822</v>
      </c>
      <c r="AH436" s="28">
        <f>IF(Riskregister!$E$9="",0,COUNTIF(BJ$4:BJ$53,"&lt;"&amp;AF436)*IF(AG436&lt;0.5,Riskregister!$K$9+(Riskregister!$L$9-Riskregister!$K$9)*SQRT(AG436/2),Riskregister!$L$9-(Riskregister!$L$9-Riskregister!$K$9)*SQRT((1-AG436)/2)))</f>
        <v>0</v>
      </c>
      <c r="AI436" s="28">
        <f t="shared" ca="1" si="264"/>
        <v>0.6958726086048671</v>
      </c>
      <c r="AJ436" s="28">
        <f t="shared" ca="1" si="264"/>
        <v>0.53199983005515816</v>
      </c>
      <c r="AK436" s="28">
        <f>IF(Riskregister!$E$10="",0,COUNTIF(BK$4:BK$53,"&lt;"&amp;AI436)*IF(AJ436&lt;0.5,Riskregister!$K$10+(Riskregister!$L$10-Riskregister!$K$10)*SQRT(AJ436/2),Riskregister!$L$10-(Riskregister!$L$10-Riskregister!$K$10)*SQRT((1-AJ436)/2)))</f>
        <v>0</v>
      </c>
      <c r="AL436" s="28">
        <f t="shared" ca="1" si="265"/>
        <v>0.49592161584717964</v>
      </c>
      <c r="AM436" s="28">
        <f t="shared" ca="1" si="265"/>
        <v>0.62278411322229688</v>
      </c>
      <c r="AN436" s="28">
        <f>IF(Riskregister!$E$11="",0,COUNTIF(BL$4:BL$53,"&lt;"&amp;AL436)*IF(AM436&lt;0.5,Riskregister!$K$11+(Riskregister!$L$11-Riskregister!$K$11)*SQRT(AM436/2),Riskregister!$L$11-(Riskregister!$L$11-Riskregister!$K$11)*SQRT((1-AM436)/2)))</f>
        <v>0</v>
      </c>
      <c r="AO436" s="28">
        <f t="shared" ca="1" si="266"/>
        <v>0.42109660799587578</v>
      </c>
      <c r="AP436" s="28">
        <f t="shared" ca="1" si="266"/>
        <v>0.87444649703382871</v>
      </c>
      <c r="AQ436" s="28">
        <f>IF(Riskregister!$E$12="",0,COUNTIF(BM$4:BM$53,"&lt;"&amp;AO436)*IF(AP436&lt;0.5,Riskregister!$K$12+(Riskregister!$L$12-Riskregister!$K$12)*SQRT(AP436/2),Riskregister!$L$12-(Riskregister!$L$12-Riskregister!$K$12)*SQRT((1-AP436)/2)))</f>
        <v>0</v>
      </c>
      <c r="AR436" s="28">
        <f t="shared" ca="1" si="267"/>
        <v>0.75872313572915417</v>
      </c>
      <c r="AS436" s="28">
        <f t="shared" ca="1" si="267"/>
        <v>0.53063119725865171</v>
      </c>
      <c r="AT436" s="28">
        <f>IF(Riskregister!$E$13="",0,COUNTIF(BN$4:BN$53,"&lt;"&amp;AR436)*IF(AS436&lt;0.5,Riskregister!$K$13+(Riskregister!$L$13-Riskregister!$K$13)*SQRT(AS436/2),Riskregister!$L$13-(Riskregister!$L$13-Riskregister!$K$13)*SQRT((1-AS436)/2)))</f>
        <v>0</v>
      </c>
      <c r="AU436" s="28">
        <f t="shared" ca="1" si="268"/>
        <v>0.26304548476543954</v>
      </c>
      <c r="AV436" s="28">
        <f t="shared" ca="1" si="268"/>
        <v>5.453410992168406E-2</v>
      </c>
      <c r="AW436" s="28">
        <f>IF(Riskregister!$E$14="",0,COUNTIF(BO$4:BO$53,"&lt;"&amp;AU436)*IF(AV436&lt;0.5,Riskregister!$K$14+(Riskregister!$L$14-Riskregister!$K$14)*SQRT(AV436/2),Riskregister!$L$14-(Riskregister!$L$14-Riskregister!$K$14)*SQRT((1-AV436)/2)))</f>
        <v>0</v>
      </c>
      <c r="AX436" s="28">
        <f t="shared" ca="1" si="269"/>
        <v>0.8850706446760116</v>
      </c>
      <c r="AY436" s="28">
        <f t="shared" ca="1" si="269"/>
        <v>0.18599694117004706</v>
      </c>
      <c r="AZ436" s="28">
        <f>IF(Riskregister!$E$15="",0,COUNTIF(BP$4:BP$53,"&lt;"&amp;AX436)*IF(AY436&lt;0.5,Riskregister!$K$15+(Riskregister!$L$15-Riskregister!$K$15)*SQRT(AY436/2),Riskregister!$L$15-(Riskregister!$L$15-Riskregister!$K$15)*SQRT((1-AY436)/2)))</f>
        <v>0</v>
      </c>
      <c r="BA436" s="28">
        <f t="shared" ca="1" si="270"/>
        <v>0.6308836942983207</v>
      </c>
      <c r="BB436" s="28">
        <f t="shared" ca="1" si="270"/>
        <v>0.2277298607015994</v>
      </c>
      <c r="BC436" s="28">
        <f>IF(Riskregister!$E$16="",0,COUNTIF(BQ$4:BQ$53,"&lt;"&amp;BA436)*IF(BB436&lt;0.5,Riskregister!$K$16+(Riskregister!$L$16-Riskregister!$K$16)*SQRT(BB436/2),Riskregister!$L$16-(Riskregister!$L$16-Riskregister!$K$16)*SQRT((1-BB436)/2)))</f>
        <v>0</v>
      </c>
      <c r="BD436" s="28">
        <f t="shared" ca="1" si="246"/>
        <v>1128456.5346498303</v>
      </c>
    </row>
    <row r="437" spans="20:56" x14ac:dyDescent="0.35">
      <c r="T437" s="28">
        <f t="shared" ca="1" si="259"/>
        <v>0.43503441166380374</v>
      </c>
      <c r="U437" s="28">
        <f t="shared" ca="1" si="259"/>
        <v>0.86195558392465688</v>
      </c>
      <c r="V437" s="28">
        <f ca="1">IF(Riskregister!$E$5="",0,COUNTIF(BF$4:BF$53,"&lt;"&amp;T437)*IF(U437&lt;0.5,Riskregister!$K$5+(Riskregister!$L$5-Riskregister!$K$5)*SQRT(U437/2),Riskregister!$L$5-(Riskregister!$L$5-Riskregister!$K$5)*SQRT((1-U437)/2)))</f>
        <v>0</v>
      </c>
      <c r="W437" s="28">
        <f t="shared" ca="1" si="260"/>
        <v>0.51688298190314508</v>
      </c>
      <c r="X437" s="28">
        <f t="shared" ca="1" si="260"/>
        <v>0.57779677255191986</v>
      </c>
      <c r="Y437" s="28">
        <f ca="1">IF(Riskregister!$E$6="",0,COUNTIF(BG$4:BG$53,"&lt;"&amp;W437)*IF(X437&lt;0.5,Riskregister!$K$6+(Riskregister!$L$6-Riskregister!$K$6)*SQRT(X437/2),Riskregister!$L$6-(Riskregister!$L$6-Riskregister!$K$6)*SQRT((1-X437)/2)))</f>
        <v>0</v>
      </c>
      <c r="Z437" s="28">
        <f t="shared" ca="1" si="261"/>
        <v>0.51101063719761941</v>
      </c>
      <c r="AA437" s="28">
        <f t="shared" ca="1" si="261"/>
        <v>0.18592182867090945</v>
      </c>
      <c r="AB437" s="28">
        <f ca="1">IF(Riskregister!$E$7="",0,COUNTIF(BH$4:BH$53,"&lt;"&amp;Z437)*IF(AA437&lt;0.5,Riskregister!$K$7+(Riskregister!$L$7-Riskregister!$K$7)*SQRT(AA437/2),Riskregister!$L$7-(Riskregister!$L$7-Riskregister!$K$7)*SQRT((1-AA437)/2)))</f>
        <v>0</v>
      </c>
      <c r="AC437" s="28">
        <f t="shared" ca="1" si="262"/>
        <v>6.0971092912780578E-2</v>
      </c>
      <c r="AD437" s="28">
        <f t="shared" ca="1" si="262"/>
        <v>0.73952133947041698</v>
      </c>
      <c r="AE437" s="28">
        <f ca="1">IF(Riskregister!$E$8="",0,COUNTIF(BI$4:BI$53,"&lt;"&amp;AC437)*IF(AD437&lt;0.5,Riskregister!$K$8+(Riskregister!$L$8-Riskregister!$K$8)*SQRT(AD437/2),Riskregister!$L$8-(Riskregister!$L$8-Riskregister!$K$8)*SQRT((1-AD437)/2)))</f>
        <v>0</v>
      </c>
      <c r="AF437" s="28">
        <f t="shared" ca="1" si="263"/>
        <v>0.67454552985852068</v>
      </c>
      <c r="AG437" s="28">
        <f t="shared" ca="1" si="263"/>
        <v>0.56335926695218652</v>
      </c>
      <c r="AH437" s="28">
        <f>IF(Riskregister!$E$9="",0,COUNTIF(BJ$4:BJ$53,"&lt;"&amp;AF437)*IF(AG437&lt;0.5,Riskregister!$K$9+(Riskregister!$L$9-Riskregister!$K$9)*SQRT(AG437/2),Riskregister!$L$9-(Riskregister!$L$9-Riskregister!$K$9)*SQRT((1-AG437)/2)))</f>
        <v>0</v>
      </c>
      <c r="AI437" s="28">
        <f t="shared" ca="1" si="264"/>
        <v>0.79090474165654423</v>
      </c>
      <c r="AJ437" s="28">
        <f t="shared" ca="1" si="264"/>
        <v>2.8605889826834097E-2</v>
      </c>
      <c r="AK437" s="28">
        <f>IF(Riskregister!$E$10="",0,COUNTIF(BK$4:BK$53,"&lt;"&amp;AI437)*IF(AJ437&lt;0.5,Riskregister!$K$10+(Riskregister!$L$10-Riskregister!$K$10)*SQRT(AJ437/2),Riskregister!$L$10-(Riskregister!$L$10-Riskregister!$K$10)*SQRT((1-AJ437)/2)))</f>
        <v>0</v>
      </c>
      <c r="AL437" s="28">
        <f t="shared" ca="1" si="265"/>
        <v>0.59431254936858358</v>
      </c>
      <c r="AM437" s="28">
        <f t="shared" ca="1" si="265"/>
        <v>0.54286685239003474</v>
      </c>
      <c r="AN437" s="28">
        <f>IF(Riskregister!$E$11="",0,COUNTIF(BL$4:BL$53,"&lt;"&amp;AL437)*IF(AM437&lt;0.5,Riskregister!$K$11+(Riskregister!$L$11-Riskregister!$K$11)*SQRT(AM437/2),Riskregister!$L$11-(Riskregister!$L$11-Riskregister!$K$11)*SQRT((1-AM437)/2)))</f>
        <v>0</v>
      </c>
      <c r="AO437" s="28">
        <f t="shared" ca="1" si="266"/>
        <v>0.51414102897236202</v>
      </c>
      <c r="AP437" s="28">
        <f t="shared" ca="1" si="266"/>
        <v>0.50796186728421999</v>
      </c>
      <c r="AQ437" s="28">
        <f>IF(Riskregister!$E$12="",0,COUNTIF(BM$4:BM$53,"&lt;"&amp;AO437)*IF(AP437&lt;0.5,Riskregister!$K$12+(Riskregister!$L$12-Riskregister!$K$12)*SQRT(AP437/2),Riskregister!$L$12-(Riskregister!$L$12-Riskregister!$K$12)*SQRT((1-AP437)/2)))</f>
        <v>0</v>
      </c>
      <c r="AR437" s="28">
        <f t="shared" ca="1" si="267"/>
        <v>0.67841740731554889</v>
      </c>
      <c r="AS437" s="28">
        <f t="shared" ca="1" si="267"/>
        <v>0.12664720076502067</v>
      </c>
      <c r="AT437" s="28">
        <f>IF(Riskregister!$E$13="",0,COUNTIF(BN$4:BN$53,"&lt;"&amp;AR437)*IF(AS437&lt;0.5,Riskregister!$K$13+(Riskregister!$L$13-Riskregister!$K$13)*SQRT(AS437/2),Riskregister!$L$13-(Riskregister!$L$13-Riskregister!$K$13)*SQRT((1-AS437)/2)))</f>
        <v>0</v>
      </c>
      <c r="AU437" s="28">
        <f t="shared" ca="1" si="268"/>
        <v>0.78723605595521295</v>
      </c>
      <c r="AV437" s="28">
        <f t="shared" ca="1" si="268"/>
        <v>0.60448421321791801</v>
      </c>
      <c r="AW437" s="28">
        <f>IF(Riskregister!$E$14="",0,COUNTIF(BO$4:BO$53,"&lt;"&amp;AU437)*IF(AV437&lt;0.5,Riskregister!$K$14+(Riskregister!$L$14-Riskregister!$K$14)*SQRT(AV437/2),Riskregister!$L$14-(Riskregister!$L$14-Riskregister!$K$14)*SQRT((1-AV437)/2)))</f>
        <v>0</v>
      </c>
      <c r="AX437" s="28">
        <f t="shared" ca="1" si="269"/>
        <v>0.57438560807855665</v>
      </c>
      <c r="AY437" s="28">
        <f t="shared" ca="1" si="269"/>
        <v>4.1801579613998552E-2</v>
      </c>
      <c r="AZ437" s="28">
        <f>IF(Riskregister!$E$15="",0,COUNTIF(BP$4:BP$53,"&lt;"&amp;AX437)*IF(AY437&lt;0.5,Riskregister!$K$15+(Riskregister!$L$15-Riskregister!$K$15)*SQRT(AY437/2),Riskregister!$L$15-(Riskregister!$L$15-Riskregister!$K$15)*SQRT((1-AY437)/2)))</f>
        <v>0</v>
      </c>
      <c r="BA437" s="28">
        <f t="shared" ca="1" si="270"/>
        <v>0.95814875990334447</v>
      </c>
      <c r="BB437" s="28">
        <f t="shared" ca="1" si="270"/>
        <v>0.47371087942017731</v>
      </c>
      <c r="BC437" s="28">
        <f>IF(Riskregister!$E$16="",0,COUNTIF(BQ$4:BQ$53,"&lt;"&amp;BA437)*IF(BB437&lt;0.5,Riskregister!$K$16+(Riskregister!$L$16-Riskregister!$K$16)*SQRT(BB437/2),Riskregister!$L$16-(Riskregister!$L$16-Riskregister!$K$16)*SQRT((1-BB437)/2)))</f>
        <v>0</v>
      </c>
      <c r="BD437" s="28">
        <f t="shared" ca="1" si="246"/>
        <v>0</v>
      </c>
    </row>
    <row r="438" spans="20:56" x14ac:dyDescent="0.35">
      <c r="T438" s="28">
        <f t="shared" ca="1" si="259"/>
        <v>0.50967692210973148</v>
      </c>
      <c r="U438" s="28">
        <f t="shared" ca="1" si="259"/>
        <v>0.20240386744100769</v>
      </c>
      <c r="V438" s="28">
        <f ca="1">IF(Riskregister!$E$5="",0,COUNTIF(BF$4:BF$53,"&lt;"&amp;T438)*IF(U438&lt;0.5,Riskregister!$K$5+(Riskregister!$L$5-Riskregister!$K$5)*SQRT(U438/2),Riskregister!$L$5-(Riskregister!$L$5-Riskregister!$K$5)*SQRT((1-U438)/2)))</f>
        <v>0</v>
      </c>
      <c r="W438" s="28">
        <f t="shared" ca="1" si="260"/>
        <v>0.14393682459229495</v>
      </c>
      <c r="X438" s="28">
        <f t="shared" ca="1" si="260"/>
        <v>0.15243542792824361</v>
      </c>
      <c r="Y438" s="28">
        <f ca="1">IF(Riskregister!$E$6="",0,COUNTIF(BG$4:BG$53,"&lt;"&amp;W438)*IF(X438&lt;0.5,Riskregister!$K$6+(Riskregister!$L$6-Riskregister!$K$6)*SQRT(X438/2),Riskregister!$L$6-(Riskregister!$L$6-Riskregister!$K$6)*SQRT((1-X438)/2)))</f>
        <v>0</v>
      </c>
      <c r="Z438" s="28">
        <f t="shared" ca="1" si="261"/>
        <v>0.97512860533162471</v>
      </c>
      <c r="AA438" s="28">
        <f t="shared" ca="1" si="261"/>
        <v>0.9765412007378057</v>
      </c>
      <c r="AB438" s="28">
        <f ca="1">IF(Riskregister!$E$7="",0,COUNTIF(BH$4:BH$53,"&lt;"&amp;Z438)*IF(AA438&lt;0.5,Riskregister!$K$7+(Riskregister!$L$7-Riskregister!$K$7)*SQRT(AA438/2),Riskregister!$L$7-(Riskregister!$L$7-Riskregister!$K$7)*SQRT((1-AA438)/2)))</f>
        <v>724188.35301065142</v>
      </c>
      <c r="AC438" s="28">
        <f t="shared" ca="1" si="262"/>
        <v>0.26690114370757057</v>
      </c>
      <c r="AD438" s="28">
        <f t="shared" ca="1" si="262"/>
        <v>1.1636210045158357E-3</v>
      </c>
      <c r="AE438" s="28">
        <f ca="1">IF(Riskregister!$E$8="",0,COUNTIF(BI$4:BI$53,"&lt;"&amp;AC438)*IF(AD438&lt;0.5,Riskregister!$K$8+(Riskregister!$L$8-Riskregister!$K$8)*SQRT(AD438/2),Riskregister!$L$8-(Riskregister!$L$8-Riskregister!$K$8)*SQRT((1-AD438)/2)))</f>
        <v>0</v>
      </c>
      <c r="AF438" s="28">
        <f t="shared" ca="1" si="263"/>
        <v>0.50164733308617171</v>
      </c>
      <c r="AG438" s="28">
        <f t="shared" ca="1" si="263"/>
        <v>0.2183030709312711</v>
      </c>
      <c r="AH438" s="28">
        <f>IF(Riskregister!$E$9="",0,COUNTIF(BJ$4:BJ$53,"&lt;"&amp;AF438)*IF(AG438&lt;0.5,Riskregister!$K$9+(Riskregister!$L$9-Riskregister!$K$9)*SQRT(AG438/2),Riskregister!$L$9-(Riskregister!$L$9-Riskregister!$K$9)*SQRT((1-AG438)/2)))</f>
        <v>0</v>
      </c>
      <c r="AI438" s="28">
        <f t="shared" ca="1" si="264"/>
        <v>0.69650473953462655</v>
      </c>
      <c r="AJ438" s="28">
        <f t="shared" ca="1" si="264"/>
        <v>0.90142777884295422</v>
      </c>
      <c r="AK438" s="28">
        <f>IF(Riskregister!$E$10="",0,COUNTIF(BK$4:BK$53,"&lt;"&amp;AI438)*IF(AJ438&lt;0.5,Riskregister!$K$10+(Riskregister!$L$10-Riskregister!$K$10)*SQRT(AJ438/2),Riskregister!$L$10-(Riskregister!$L$10-Riskregister!$K$10)*SQRT((1-AJ438)/2)))</f>
        <v>0</v>
      </c>
      <c r="AL438" s="28">
        <f t="shared" ca="1" si="265"/>
        <v>0.26458175212025437</v>
      </c>
      <c r="AM438" s="28">
        <f t="shared" ca="1" si="265"/>
        <v>0.14845022243645289</v>
      </c>
      <c r="AN438" s="28">
        <f>IF(Riskregister!$E$11="",0,COUNTIF(BL$4:BL$53,"&lt;"&amp;AL438)*IF(AM438&lt;0.5,Riskregister!$K$11+(Riskregister!$L$11-Riskregister!$K$11)*SQRT(AM438/2),Riskregister!$L$11-(Riskregister!$L$11-Riskregister!$K$11)*SQRT((1-AM438)/2)))</f>
        <v>0</v>
      </c>
      <c r="AO438" s="28">
        <f t="shared" ca="1" si="266"/>
        <v>0.67735306446993737</v>
      </c>
      <c r="AP438" s="28">
        <f t="shared" ca="1" si="266"/>
        <v>0.5879097608711914</v>
      </c>
      <c r="AQ438" s="28">
        <f>IF(Riskregister!$E$12="",0,COUNTIF(BM$4:BM$53,"&lt;"&amp;AO438)*IF(AP438&lt;0.5,Riskregister!$K$12+(Riskregister!$L$12-Riskregister!$K$12)*SQRT(AP438/2),Riskregister!$L$12-(Riskregister!$L$12-Riskregister!$K$12)*SQRT((1-AP438)/2)))</f>
        <v>0</v>
      </c>
      <c r="AR438" s="28">
        <f t="shared" ca="1" si="267"/>
        <v>0.35062115371635316</v>
      </c>
      <c r="AS438" s="28">
        <f t="shared" ca="1" si="267"/>
        <v>0.13596176174360908</v>
      </c>
      <c r="AT438" s="28">
        <f>IF(Riskregister!$E$13="",0,COUNTIF(BN$4:BN$53,"&lt;"&amp;AR438)*IF(AS438&lt;0.5,Riskregister!$K$13+(Riskregister!$L$13-Riskregister!$K$13)*SQRT(AS438/2),Riskregister!$L$13-(Riskregister!$L$13-Riskregister!$K$13)*SQRT((1-AS438)/2)))</f>
        <v>0</v>
      </c>
      <c r="AU438" s="28">
        <f t="shared" ca="1" si="268"/>
        <v>0.26226251197578276</v>
      </c>
      <c r="AV438" s="28">
        <f t="shared" ca="1" si="268"/>
        <v>0.79467600243250036</v>
      </c>
      <c r="AW438" s="28">
        <f>IF(Riskregister!$E$14="",0,COUNTIF(BO$4:BO$53,"&lt;"&amp;AU438)*IF(AV438&lt;0.5,Riskregister!$K$14+(Riskregister!$L$14-Riskregister!$K$14)*SQRT(AV438/2),Riskregister!$L$14-(Riskregister!$L$14-Riskregister!$K$14)*SQRT((1-AV438)/2)))</f>
        <v>0</v>
      </c>
      <c r="AX438" s="28">
        <f t="shared" ca="1" si="269"/>
        <v>0.62798708388368196</v>
      </c>
      <c r="AY438" s="28">
        <f t="shared" ca="1" si="269"/>
        <v>0.52401111874260686</v>
      </c>
      <c r="AZ438" s="28">
        <f>IF(Riskregister!$E$15="",0,COUNTIF(BP$4:BP$53,"&lt;"&amp;AX438)*IF(AY438&lt;0.5,Riskregister!$K$15+(Riskregister!$L$15-Riskregister!$K$15)*SQRT(AY438/2),Riskregister!$L$15-(Riskregister!$L$15-Riskregister!$K$15)*SQRT((1-AY438)/2)))</f>
        <v>0</v>
      </c>
      <c r="BA438" s="28">
        <f t="shared" ca="1" si="270"/>
        <v>0.54912269121636015</v>
      </c>
      <c r="BB438" s="28">
        <f t="shared" ca="1" si="270"/>
        <v>0.48392079694776191</v>
      </c>
      <c r="BC438" s="28">
        <f>IF(Riskregister!$E$16="",0,COUNTIF(BQ$4:BQ$53,"&lt;"&amp;BA438)*IF(BB438&lt;0.5,Riskregister!$K$16+(Riskregister!$L$16-Riskregister!$K$16)*SQRT(BB438/2),Riskregister!$L$16-(Riskregister!$L$16-Riskregister!$K$16)*SQRT((1-BB438)/2)))</f>
        <v>0</v>
      </c>
      <c r="BD438" s="28">
        <f t="shared" ca="1" si="246"/>
        <v>724188.35301065142</v>
      </c>
    </row>
    <row r="439" spans="20:56" x14ac:dyDescent="0.35">
      <c r="T439" s="28">
        <f t="shared" ca="1" si="259"/>
        <v>0.71293585017042171</v>
      </c>
      <c r="U439" s="28">
        <f t="shared" ca="1" si="259"/>
        <v>0.8390455081453938</v>
      </c>
      <c r="V439" s="28">
        <f ca="1">IF(Riskregister!$E$5="",0,COUNTIF(BF$4:BF$53,"&lt;"&amp;T439)*IF(U439&lt;0.5,Riskregister!$K$5+(Riskregister!$L$5-Riskregister!$K$5)*SQRT(U439/2),Riskregister!$L$5-(Riskregister!$L$5-Riskregister!$K$5)*SQRT((1-U439)/2)))</f>
        <v>472341.69709619798</v>
      </c>
      <c r="W439" s="28">
        <f t="shared" ca="1" si="260"/>
        <v>8.6183560210417731E-3</v>
      </c>
      <c r="X439" s="28">
        <f t="shared" ca="1" si="260"/>
        <v>0.99176487013405423</v>
      </c>
      <c r="Y439" s="28">
        <f ca="1">IF(Riskregister!$E$6="",0,COUNTIF(BG$4:BG$53,"&lt;"&amp;W439)*IF(X439&lt;0.5,Riskregister!$K$6+(Riskregister!$L$6-Riskregister!$K$6)*SQRT(X439/2),Riskregister!$L$6-(Riskregister!$L$6-Riskregister!$K$6)*SQRT((1-X439)/2)))</f>
        <v>0</v>
      </c>
      <c r="Z439" s="28">
        <f t="shared" ca="1" si="261"/>
        <v>0.71800586405150479</v>
      </c>
      <c r="AA439" s="28">
        <f t="shared" ca="1" si="261"/>
        <v>0.32546916485468014</v>
      </c>
      <c r="AB439" s="28">
        <f ca="1">IF(Riskregister!$E$7="",0,COUNTIF(BH$4:BH$53,"&lt;"&amp;Z439)*IF(AA439&lt;0.5,Riskregister!$K$7+(Riskregister!$L$7-Riskregister!$K$7)*SQRT(AA439/2),Riskregister!$L$7-(Riskregister!$L$7-Riskregister!$K$7)*SQRT((1-AA439)/2)))</f>
        <v>191191.3111609534</v>
      </c>
      <c r="AC439" s="28">
        <f t="shared" ca="1" si="262"/>
        <v>0.37382068324164275</v>
      </c>
      <c r="AD439" s="28">
        <f t="shared" ca="1" si="262"/>
        <v>0.25577780078520784</v>
      </c>
      <c r="AE439" s="28">
        <f ca="1">IF(Riskregister!$E$8="",0,COUNTIF(BI$4:BI$53,"&lt;"&amp;AC439)*IF(AD439&lt;0.5,Riskregister!$K$8+(Riskregister!$L$8-Riskregister!$K$8)*SQRT(AD439/2),Riskregister!$L$8-(Riskregister!$L$8-Riskregister!$K$8)*SQRT((1-AD439)/2)))</f>
        <v>0</v>
      </c>
      <c r="AF439" s="28">
        <f t="shared" ca="1" si="263"/>
        <v>0.89568191494712401</v>
      </c>
      <c r="AG439" s="28">
        <f t="shared" ca="1" si="263"/>
        <v>0.13318556441541629</v>
      </c>
      <c r="AH439" s="28">
        <f>IF(Riskregister!$E$9="",0,COUNTIF(BJ$4:BJ$53,"&lt;"&amp;AF439)*IF(AG439&lt;0.5,Riskregister!$K$9+(Riskregister!$L$9-Riskregister!$K$9)*SQRT(AG439/2),Riskregister!$L$9-(Riskregister!$L$9-Riskregister!$K$9)*SQRT((1-AG439)/2)))</f>
        <v>0</v>
      </c>
      <c r="AI439" s="28">
        <f t="shared" ca="1" si="264"/>
        <v>0.53254323850994489</v>
      </c>
      <c r="AJ439" s="28">
        <f t="shared" ca="1" si="264"/>
        <v>0.26179275910941668</v>
      </c>
      <c r="AK439" s="28">
        <f>IF(Riskregister!$E$10="",0,COUNTIF(BK$4:BK$53,"&lt;"&amp;AI439)*IF(AJ439&lt;0.5,Riskregister!$K$10+(Riskregister!$L$10-Riskregister!$K$10)*SQRT(AJ439/2),Riskregister!$L$10-(Riskregister!$L$10-Riskregister!$K$10)*SQRT((1-AJ439)/2)))</f>
        <v>0</v>
      </c>
      <c r="AL439" s="28">
        <f t="shared" ca="1" si="265"/>
        <v>0.29972631735761346</v>
      </c>
      <c r="AM439" s="28">
        <f t="shared" ca="1" si="265"/>
        <v>0.19309776711801596</v>
      </c>
      <c r="AN439" s="28">
        <f>IF(Riskregister!$E$11="",0,COUNTIF(BL$4:BL$53,"&lt;"&amp;AL439)*IF(AM439&lt;0.5,Riskregister!$K$11+(Riskregister!$L$11-Riskregister!$K$11)*SQRT(AM439/2),Riskregister!$L$11-(Riskregister!$L$11-Riskregister!$K$11)*SQRT((1-AM439)/2)))</f>
        <v>0</v>
      </c>
      <c r="AO439" s="28">
        <f t="shared" ca="1" si="266"/>
        <v>0.96789120241016413</v>
      </c>
      <c r="AP439" s="28">
        <f t="shared" ca="1" si="266"/>
        <v>0.18057549314927546</v>
      </c>
      <c r="AQ439" s="28">
        <f>IF(Riskregister!$E$12="",0,COUNTIF(BM$4:BM$53,"&lt;"&amp;AO439)*IF(AP439&lt;0.5,Riskregister!$K$12+(Riskregister!$L$12-Riskregister!$K$12)*SQRT(AP439/2),Riskregister!$L$12-(Riskregister!$L$12-Riskregister!$K$12)*SQRT((1-AP439)/2)))</f>
        <v>0</v>
      </c>
      <c r="AR439" s="28">
        <f t="shared" ca="1" si="267"/>
        <v>0.21618940974803647</v>
      </c>
      <c r="AS439" s="28">
        <f t="shared" ca="1" si="267"/>
        <v>5.4935351256589993E-2</v>
      </c>
      <c r="AT439" s="28">
        <f>IF(Riskregister!$E$13="",0,COUNTIF(BN$4:BN$53,"&lt;"&amp;AR439)*IF(AS439&lt;0.5,Riskregister!$K$13+(Riskregister!$L$13-Riskregister!$K$13)*SQRT(AS439/2),Riskregister!$L$13-(Riskregister!$L$13-Riskregister!$K$13)*SQRT((1-AS439)/2)))</f>
        <v>0</v>
      </c>
      <c r="AU439" s="28">
        <f t="shared" ca="1" si="268"/>
        <v>0.13842091075910634</v>
      </c>
      <c r="AV439" s="28">
        <f t="shared" ca="1" si="268"/>
        <v>0.66779805707388407</v>
      </c>
      <c r="AW439" s="28">
        <f>IF(Riskregister!$E$14="",0,COUNTIF(BO$4:BO$53,"&lt;"&amp;AU439)*IF(AV439&lt;0.5,Riskregister!$K$14+(Riskregister!$L$14-Riskregister!$K$14)*SQRT(AV439/2),Riskregister!$L$14-(Riskregister!$L$14-Riskregister!$K$14)*SQRT((1-AV439)/2)))</f>
        <v>0</v>
      </c>
      <c r="AX439" s="28">
        <f t="shared" ca="1" si="269"/>
        <v>0.91405287102144983</v>
      </c>
      <c r="AY439" s="28">
        <f t="shared" ca="1" si="269"/>
        <v>0.24065551266534779</v>
      </c>
      <c r="AZ439" s="28">
        <f>IF(Riskregister!$E$15="",0,COUNTIF(BP$4:BP$53,"&lt;"&amp;AX439)*IF(AY439&lt;0.5,Riskregister!$K$15+(Riskregister!$L$15-Riskregister!$K$15)*SQRT(AY439/2),Riskregister!$L$15-(Riskregister!$L$15-Riskregister!$K$15)*SQRT((1-AY439)/2)))</f>
        <v>0</v>
      </c>
      <c r="BA439" s="28">
        <f t="shared" ca="1" si="270"/>
        <v>0.71159312522854001</v>
      </c>
      <c r="BB439" s="28">
        <f t="shared" ca="1" si="270"/>
        <v>0.24156027562103888</v>
      </c>
      <c r="BC439" s="28">
        <f>IF(Riskregister!$E$16="",0,COUNTIF(BQ$4:BQ$53,"&lt;"&amp;BA439)*IF(BB439&lt;0.5,Riskregister!$K$16+(Riskregister!$L$16-Riskregister!$K$16)*SQRT(BB439/2),Riskregister!$L$16-(Riskregister!$L$16-Riskregister!$K$16)*SQRT((1-BB439)/2)))</f>
        <v>0</v>
      </c>
      <c r="BD439" s="28">
        <f t="shared" ca="1" si="246"/>
        <v>663533.00825715135</v>
      </c>
    </row>
    <row r="440" spans="20:56" x14ac:dyDescent="0.35">
      <c r="T440" s="28">
        <f t="shared" ca="1" si="259"/>
        <v>0.74842840540581612</v>
      </c>
      <c r="U440" s="28">
        <f t="shared" ca="1" si="259"/>
        <v>0.56281415313519934</v>
      </c>
      <c r="V440" s="28">
        <f ca="1">IF(Riskregister!$E$5="",0,COUNTIF(BF$4:BF$53,"&lt;"&amp;T440)*IF(U440&lt;0.5,Riskregister!$K$5+(Riskregister!$L$5-Riskregister!$K$5)*SQRT(U440/2),Riskregister!$L$5-(Riskregister!$L$5-Riskregister!$K$5)*SQRT((1-U440)/2)))</f>
        <v>389607.35042530345</v>
      </c>
      <c r="W440" s="28">
        <f t="shared" ca="1" si="260"/>
        <v>0.57891885406088861</v>
      </c>
      <c r="X440" s="28">
        <f t="shared" ca="1" si="260"/>
        <v>0.14958536880280471</v>
      </c>
      <c r="Y440" s="28">
        <f ca="1">IF(Riskregister!$E$6="",0,COUNTIF(BG$4:BG$53,"&lt;"&amp;W440)*IF(X440&lt;0.5,Riskregister!$K$6+(Riskregister!$L$6-Riskregister!$K$6)*SQRT(X440/2),Riskregister!$L$6-(Riskregister!$L$6-Riskregister!$K$6)*SQRT((1-X440)/2)))</f>
        <v>0</v>
      </c>
      <c r="Z440" s="28">
        <f t="shared" ca="1" si="261"/>
        <v>0.79416762761219217</v>
      </c>
      <c r="AA440" s="28">
        <f t="shared" ca="1" si="261"/>
        <v>0.94461589770094234</v>
      </c>
      <c r="AB440" s="28">
        <f ca="1">IF(Riskregister!$E$7="",0,COUNTIF(BH$4:BH$53,"&lt;"&amp;Z440)*IF(AA440&lt;0.5,Riskregister!$K$7+(Riskregister!$L$7-Riskregister!$K$7)*SQRT(AA440/2),Riskregister!$L$7-(Riskregister!$L$7-Riskregister!$K$7)*SQRT((1-AA440)/2)))</f>
        <v>341756.74918226764</v>
      </c>
      <c r="AC440" s="28">
        <f t="shared" ca="1" si="262"/>
        <v>0.51653731706069694</v>
      </c>
      <c r="AD440" s="28">
        <f t="shared" ca="1" si="262"/>
        <v>0.60754348537124869</v>
      </c>
      <c r="AE440" s="28">
        <f ca="1">IF(Riskregister!$E$8="",0,COUNTIF(BI$4:BI$53,"&lt;"&amp;AC440)*IF(AD440&lt;0.5,Riskregister!$K$8+(Riskregister!$L$8-Riskregister!$K$8)*SQRT(AD440/2),Riskregister!$L$8-(Riskregister!$L$8-Riskregister!$K$8)*SQRT((1-AD440)/2)))</f>
        <v>0</v>
      </c>
      <c r="AF440" s="28">
        <f t="shared" ca="1" si="263"/>
        <v>0.57997962162475725</v>
      </c>
      <c r="AG440" s="28">
        <f t="shared" ca="1" si="263"/>
        <v>0.34132994352468415</v>
      </c>
      <c r="AH440" s="28">
        <f>IF(Riskregister!$E$9="",0,COUNTIF(BJ$4:BJ$53,"&lt;"&amp;AF440)*IF(AG440&lt;0.5,Riskregister!$K$9+(Riskregister!$L$9-Riskregister!$K$9)*SQRT(AG440/2),Riskregister!$L$9-(Riskregister!$L$9-Riskregister!$K$9)*SQRT((1-AG440)/2)))</f>
        <v>0</v>
      </c>
      <c r="AI440" s="28">
        <f t="shared" ca="1" si="264"/>
        <v>0.55110945114059096</v>
      </c>
      <c r="AJ440" s="28">
        <f t="shared" ca="1" si="264"/>
        <v>0.88100032931575523</v>
      </c>
      <c r="AK440" s="28">
        <f>IF(Riskregister!$E$10="",0,COUNTIF(BK$4:BK$53,"&lt;"&amp;AI440)*IF(AJ440&lt;0.5,Riskregister!$K$10+(Riskregister!$L$10-Riskregister!$K$10)*SQRT(AJ440/2),Riskregister!$L$10-(Riskregister!$L$10-Riskregister!$K$10)*SQRT((1-AJ440)/2)))</f>
        <v>0</v>
      </c>
      <c r="AL440" s="28">
        <f t="shared" ca="1" si="265"/>
        <v>0.95575991984385678</v>
      </c>
      <c r="AM440" s="28">
        <f t="shared" ca="1" si="265"/>
        <v>0.80476892179850612</v>
      </c>
      <c r="AN440" s="28">
        <f>IF(Riskregister!$E$11="",0,COUNTIF(BL$4:BL$53,"&lt;"&amp;AL440)*IF(AM440&lt;0.5,Riskregister!$K$11+(Riskregister!$L$11-Riskregister!$K$11)*SQRT(AM440/2),Riskregister!$L$11-(Riskregister!$L$11-Riskregister!$K$11)*SQRT((1-AM440)/2)))</f>
        <v>0</v>
      </c>
      <c r="AO440" s="28">
        <f t="shared" ca="1" si="266"/>
        <v>0.3472473368415685</v>
      </c>
      <c r="AP440" s="28">
        <f t="shared" ca="1" si="266"/>
        <v>0.36409482764421053</v>
      </c>
      <c r="AQ440" s="28">
        <f>IF(Riskregister!$E$12="",0,COUNTIF(BM$4:BM$53,"&lt;"&amp;AO440)*IF(AP440&lt;0.5,Riskregister!$K$12+(Riskregister!$L$12-Riskregister!$K$12)*SQRT(AP440/2),Riskregister!$L$12-(Riskregister!$L$12-Riskregister!$K$12)*SQRT((1-AP440)/2)))</f>
        <v>0</v>
      </c>
      <c r="AR440" s="28">
        <f t="shared" ca="1" si="267"/>
        <v>8.8787397244406874E-2</v>
      </c>
      <c r="AS440" s="28">
        <f t="shared" ca="1" si="267"/>
        <v>0.80765323227463903</v>
      </c>
      <c r="AT440" s="28">
        <f>IF(Riskregister!$E$13="",0,COUNTIF(BN$4:BN$53,"&lt;"&amp;AR440)*IF(AS440&lt;0.5,Riskregister!$K$13+(Riskregister!$L$13-Riskregister!$K$13)*SQRT(AS440/2),Riskregister!$L$13-(Riskregister!$L$13-Riskregister!$K$13)*SQRT((1-AS440)/2)))</f>
        <v>0</v>
      </c>
      <c r="AU440" s="28">
        <f t="shared" ca="1" si="268"/>
        <v>0.97242716744923541</v>
      </c>
      <c r="AV440" s="28">
        <f t="shared" ca="1" si="268"/>
        <v>0.75560952456686059</v>
      </c>
      <c r="AW440" s="28">
        <f>IF(Riskregister!$E$14="",0,COUNTIF(BO$4:BO$53,"&lt;"&amp;AU440)*IF(AV440&lt;0.5,Riskregister!$K$14+(Riskregister!$L$14-Riskregister!$K$14)*SQRT(AV440/2),Riskregister!$L$14-(Riskregister!$L$14-Riskregister!$K$14)*SQRT((1-AV440)/2)))</f>
        <v>0</v>
      </c>
      <c r="AX440" s="28">
        <f t="shared" ca="1" si="269"/>
        <v>0.81628862253011025</v>
      </c>
      <c r="AY440" s="28">
        <f t="shared" ca="1" si="269"/>
        <v>0.9409925609958214</v>
      </c>
      <c r="AZ440" s="28">
        <f>IF(Riskregister!$E$15="",0,COUNTIF(BP$4:BP$53,"&lt;"&amp;AX440)*IF(AY440&lt;0.5,Riskregister!$K$15+(Riskregister!$L$15-Riskregister!$K$15)*SQRT(AY440/2),Riskregister!$L$15-(Riskregister!$L$15-Riskregister!$K$15)*SQRT((1-AY440)/2)))</f>
        <v>0</v>
      </c>
      <c r="BA440" s="28">
        <f t="shared" ca="1" si="270"/>
        <v>0.3861206912416425</v>
      </c>
      <c r="BB440" s="28">
        <f t="shared" ca="1" si="270"/>
        <v>0.58746290819659375</v>
      </c>
      <c r="BC440" s="28">
        <f>IF(Riskregister!$E$16="",0,COUNTIF(BQ$4:BQ$53,"&lt;"&amp;BA440)*IF(BB440&lt;0.5,Riskregister!$K$16+(Riskregister!$L$16-Riskregister!$K$16)*SQRT(BB440/2),Riskregister!$L$16-(Riskregister!$L$16-Riskregister!$K$16)*SQRT((1-BB440)/2)))</f>
        <v>0</v>
      </c>
      <c r="BD440" s="28">
        <f t="shared" ca="1" si="246"/>
        <v>731364.09960757103</v>
      </c>
    </row>
    <row r="441" spans="20:56" x14ac:dyDescent="0.35">
      <c r="T441" s="28">
        <f t="shared" ca="1" si="259"/>
        <v>0.73809858613416546</v>
      </c>
      <c r="U441" s="28">
        <f t="shared" ca="1" si="259"/>
        <v>0.43066882972088993</v>
      </c>
      <c r="V441" s="28">
        <f ca="1">IF(Riskregister!$E$5="",0,COUNTIF(BF$4:BF$53,"&lt;"&amp;T441)*IF(U441&lt;0.5,Riskregister!$K$5+(Riskregister!$L$5-Riskregister!$K$5)*SQRT(U441/2),Riskregister!$L$5-(Riskregister!$L$5-Riskregister!$K$5)*SQRT((1-U441)/2)))</f>
        <v>358818.62706482894</v>
      </c>
      <c r="W441" s="28">
        <f t="shared" ca="1" si="260"/>
        <v>9.6347745815507202E-2</v>
      </c>
      <c r="X441" s="28">
        <f t="shared" ca="1" si="260"/>
        <v>0.4104018536802656</v>
      </c>
      <c r="Y441" s="28">
        <f ca="1">IF(Riskregister!$E$6="",0,COUNTIF(BG$4:BG$53,"&lt;"&amp;W441)*IF(X441&lt;0.5,Riskregister!$K$6+(Riskregister!$L$6-Riskregister!$K$6)*SQRT(X441/2),Riskregister!$L$6-(Riskregister!$L$6-Riskregister!$K$6)*SQRT((1-X441)/2)))</f>
        <v>0</v>
      </c>
      <c r="Z441" s="28">
        <f t="shared" ca="1" si="261"/>
        <v>7.1966145147322913E-2</v>
      </c>
      <c r="AA441" s="28">
        <f t="shared" ca="1" si="261"/>
        <v>0.78827793322486117</v>
      </c>
      <c r="AB441" s="28">
        <f ca="1">IF(Riskregister!$E$7="",0,COUNTIF(BH$4:BH$53,"&lt;"&amp;Z441)*IF(AA441&lt;0.5,Riskregister!$K$7+(Riskregister!$L$7-Riskregister!$K$7)*SQRT(AA441/2),Riskregister!$L$7-(Riskregister!$L$7-Riskregister!$K$7)*SQRT((1-AA441)/2)))</f>
        <v>0</v>
      </c>
      <c r="AC441" s="28">
        <f t="shared" ca="1" si="262"/>
        <v>0.96668719310896056</v>
      </c>
      <c r="AD441" s="28">
        <f t="shared" ca="1" si="262"/>
        <v>0.92607490837351281</v>
      </c>
      <c r="AE441" s="28">
        <f ca="1">IF(Riskregister!$E$8="",0,COUNTIF(BI$4:BI$53,"&lt;"&amp;AC441)*IF(AD441&lt;0.5,Riskregister!$K$8+(Riskregister!$L$8-Riskregister!$K$8)*SQRT(AD441/2),Riskregister!$L$8-(Riskregister!$L$8-Riskregister!$K$8)*SQRT((1-AD441)/2)))</f>
        <v>4096394.6453154725</v>
      </c>
      <c r="AF441" s="28">
        <f t="shared" ca="1" si="263"/>
        <v>7.5419236955080682E-2</v>
      </c>
      <c r="AG441" s="28">
        <f t="shared" ca="1" si="263"/>
        <v>0.64540821533835713</v>
      </c>
      <c r="AH441" s="28">
        <f>IF(Riskregister!$E$9="",0,COUNTIF(BJ$4:BJ$53,"&lt;"&amp;AF441)*IF(AG441&lt;0.5,Riskregister!$K$9+(Riskregister!$L$9-Riskregister!$K$9)*SQRT(AG441/2),Riskregister!$L$9-(Riskregister!$L$9-Riskregister!$K$9)*SQRT((1-AG441)/2)))</f>
        <v>0</v>
      </c>
      <c r="AI441" s="28">
        <f t="shared" ca="1" si="264"/>
        <v>0.31225086162663829</v>
      </c>
      <c r="AJ441" s="28">
        <f t="shared" ca="1" si="264"/>
        <v>0.28835613776782232</v>
      </c>
      <c r="AK441" s="28">
        <f>IF(Riskregister!$E$10="",0,COUNTIF(BK$4:BK$53,"&lt;"&amp;AI441)*IF(AJ441&lt;0.5,Riskregister!$K$10+(Riskregister!$L$10-Riskregister!$K$10)*SQRT(AJ441/2),Riskregister!$L$10-(Riskregister!$L$10-Riskregister!$K$10)*SQRT((1-AJ441)/2)))</f>
        <v>0</v>
      </c>
      <c r="AL441" s="28">
        <f t="shared" ca="1" si="265"/>
        <v>0.24514722234360009</v>
      </c>
      <c r="AM441" s="28">
        <f t="shared" ca="1" si="265"/>
        <v>0.82057919237240395</v>
      </c>
      <c r="AN441" s="28">
        <f>IF(Riskregister!$E$11="",0,COUNTIF(BL$4:BL$53,"&lt;"&amp;AL441)*IF(AM441&lt;0.5,Riskregister!$K$11+(Riskregister!$L$11-Riskregister!$K$11)*SQRT(AM441/2),Riskregister!$L$11-(Riskregister!$L$11-Riskregister!$K$11)*SQRT((1-AM441)/2)))</f>
        <v>0</v>
      </c>
      <c r="AO441" s="28">
        <f t="shared" ca="1" si="266"/>
        <v>0.93843283951752621</v>
      </c>
      <c r="AP441" s="28">
        <f t="shared" ca="1" si="266"/>
        <v>0.55950120488693378</v>
      </c>
      <c r="AQ441" s="28">
        <f>IF(Riskregister!$E$12="",0,COUNTIF(BM$4:BM$53,"&lt;"&amp;AO441)*IF(AP441&lt;0.5,Riskregister!$K$12+(Riskregister!$L$12-Riskregister!$K$12)*SQRT(AP441/2),Riskregister!$L$12-(Riskregister!$L$12-Riskregister!$K$12)*SQRT((1-AP441)/2)))</f>
        <v>0</v>
      </c>
      <c r="AR441" s="28">
        <f t="shared" ca="1" si="267"/>
        <v>0.69907355204259258</v>
      </c>
      <c r="AS441" s="28">
        <f t="shared" ca="1" si="267"/>
        <v>8.698298020131856E-2</v>
      </c>
      <c r="AT441" s="28">
        <f>IF(Riskregister!$E$13="",0,COUNTIF(BN$4:BN$53,"&lt;"&amp;AR441)*IF(AS441&lt;0.5,Riskregister!$K$13+(Riskregister!$L$13-Riskregister!$K$13)*SQRT(AS441/2),Riskregister!$L$13-(Riskregister!$L$13-Riskregister!$K$13)*SQRT((1-AS441)/2)))</f>
        <v>0</v>
      </c>
      <c r="AU441" s="28">
        <f t="shared" ca="1" si="268"/>
        <v>0.80407912694406869</v>
      </c>
      <c r="AV441" s="28">
        <f t="shared" ca="1" si="268"/>
        <v>0.40091309796825592</v>
      </c>
      <c r="AW441" s="28">
        <f>IF(Riskregister!$E$14="",0,COUNTIF(BO$4:BO$53,"&lt;"&amp;AU441)*IF(AV441&lt;0.5,Riskregister!$K$14+(Riskregister!$L$14-Riskregister!$K$14)*SQRT(AV441/2),Riskregister!$L$14-(Riskregister!$L$14-Riskregister!$K$14)*SQRT((1-AV441)/2)))</f>
        <v>0</v>
      </c>
      <c r="AX441" s="28">
        <f t="shared" ca="1" si="269"/>
        <v>0.59823852992870508</v>
      </c>
      <c r="AY441" s="28">
        <f t="shared" ca="1" si="269"/>
        <v>0.57247873598396681</v>
      </c>
      <c r="AZ441" s="28">
        <f>IF(Riskregister!$E$15="",0,COUNTIF(BP$4:BP$53,"&lt;"&amp;AX441)*IF(AY441&lt;0.5,Riskregister!$K$15+(Riskregister!$L$15-Riskregister!$K$15)*SQRT(AY441/2),Riskregister!$L$15-(Riskregister!$L$15-Riskregister!$K$15)*SQRT((1-AY441)/2)))</f>
        <v>0</v>
      </c>
      <c r="BA441" s="28">
        <f t="shared" ca="1" si="270"/>
        <v>0.88967689508981185</v>
      </c>
      <c r="BB441" s="28">
        <f t="shared" ca="1" si="270"/>
        <v>0.72704848607738526</v>
      </c>
      <c r="BC441" s="28">
        <f>IF(Riskregister!$E$16="",0,COUNTIF(BQ$4:BQ$53,"&lt;"&amp;BA441)*IF(BB441&lt;0.5,Riskregister!$K$16+(Riskregister!$L$16-Riskregister!$K$16)*SQRT(BB441/2),Riskregister!$L$16-(Riskregister!$L$16-Riskregister!$K$16)*SQRT((1-BB441)/2)))</f>
        <v>0</v>
      </c>
      <c r="BD441" s="28">
        <f t="shared" ca="1" si="246"/>
        <v>4455213.2723803017</v>
      </c>
    </row>
    <row r="442" spans="20:56" x14ac:dyDescent="0.35">
      <c r="T442" s="28">
        <f t="shared" ca="1" si="259"/>
        <v>0.85283702452386112</v>
      </c>
      <c r="U442" s="28">
        <f t="shared" ca="1" si="259"/>
        <v>3.0034928151916662E-2</v>
      </c>
      <c r="V442" s="28">
        <f ca="1">IF(Riskregister!$E$5="",0,COUNTIF(BF$4:BF$53,"&lt;"&amp;T442)*IF(U442&lt;0.5,Riskregister!$K$5+(Riskregister!$L$5-Riskregister!$K$5)*SQRT(U442/2),Riskregister!$L$5-(Riskregister!$L$5-Riskregister!$K$5)*SQRT((1-U442)/2)))</f>
        <v>205145.5934357548</v>
      </c>
      <c r="W442" s="28">
        <f t="shared" ca="1" si="260"/>
        <v>0.56584600141844299</v>
      </c>
      <c r="X442" s="28">
        <f t="shared" ca="1" si="260"/>
        <v>0.63723771194276391</v>
      </c>
      <c r="Y442" s="28">
        <f ca="1">IF(Riskregister!$E$6="",0,COUNTIF(BG$4:BG$53,"&lt;"&amp;W442)*IF(X442&lt;0.5,Riskregister!$K$6+(Riskregister!$L$6-Riskregister!$K$6)*SQRT(X442/2),Riskregister!$L$6-(Riskregister!$L$6-Riskregister!$K$6)*SQRT((1-X442)/2)))</f>
        <v>0</v>
      </c>
      <c r="Z442" s="28">
        <f t="shared" ca="1" si="261"/>
        <v>0.78609781447857585</v>
      </c>
      <c r="AA442" s="28">
        <f t="shared" ca="1" si="261"/>
        <v>0.54052541575853796</v>
      </c>
      <c r="AB442" s="28">
        <f ca="1">IF(Riskregister!$E$7="",0,COUNTIF(BH$4:BH$53,"&lt;"&amp;Z442)*IF(AA442&lt;0.5,Riskregister!$K$7+(Riskregister!$L$7-Riskregister!$K$7)*SQRT(AA442/2),Riskregister!$L$7-(Riskregister!$L$7-Riskregister!$K$7)*SQRT((1-AA442)/2)))</f>
        <v>232241.78623748539</v>
      </c>
      <c r="AC442" s="28">
        <f t="shared" ca="1" si="262"/>
        <v>0.79875767673129006</v>
      </c>
      <c r="AD442" s="28">
        <f t="shared" ca="1" si="262"/>
        <v>0.43336437577990783</v>
      </c>
      <c r="AE442" s="28">
        <f ca="1">IF(Riskregister!$E$8="",0,COUNTIF(BI$4:BI$53,"&lt;"&amp;AC442)*IF(AD442&lt;0.5,Riskregister!$K$8+(Riskregister!$L$8-Riskregister!$K$8)*SQRT(AD442/2),Riskregister!$L$8-(Riskregister!$L$8-Riskregister!$K$8)*SQRT((1-AD442)/2)))</f>
        <v>0</v>
      </c>
      <c r="AF442" s="28">
        <f t="shared" ca="1" si="263"/>
        <v>0.33479168183274399</v>
      </c>
      <c r="AG442" s="28">
        <f t="shared" ca="1" si="263"/>
        <v>0.98474162828890077</v>
      </c>
      <c r="AH442" s="28">
        <f>IF(Riskregister!$E$9="",0,COUNTIF(BJ$4:BJ$53,"&lt;"&amp;AF442)*IF(AG442&lt;0.5,Riskregister!$K$9+(Riskregister!$L$9-Riskregister!$K$9)*SQRT(AG442/2),Riskregister!$L$9-(Riskregister!$L$9-Riskregister!$K$9)*SQRT((1-AG442)/2)))</f>
        <v>0</v>
      </c>
      <c r="AI442" s="28">
        <f t="shared" ca="1" si="264"/>
        <v>0.37093721277383618</v>
      </c>
      <c r="AJ442" s="28">
        <f t="shared" ca="1" si="264"/>
        <v>0.77658600186204529</v>
      </c>
      <c r="AK442" s="28">
        <f>IF(Riskregister!$E$10="",0,COUNTIF(BK$4:BK$53,"&lt;"&amp;AI442)*IF(AJ442&lt;0.5,Riskregister!$K$10+(Riskregister!$L$10-Riskregister!$K$10)*SQRT(AJ442/2),Riskregister!$L$10-(Riskregister!$L$10-Riskregister!$K$10)*SQRT((1-AJ442)/2)))</f>
        <v>0</v>
      </c>
      <c r="AL442" s="28">
        <f t="shared" ca="1" si="265"/>
        <v>0.77909641704752919</v>
      </c>
      <c r="AM442" s="28">
        <f t="shared" ca="1" si="265"/>
        <v>0.67704816752281993</v>
      </c>
      <c r="AN442" s="28">
        <f>IF(Riskregister!$E$11="",0,COUNTIF(BL$4:BL$53,"&lt;"&amp;AL442)*IF(AM442&lt;0.5,Riskregister!$K$11+(Riskregister!$L$11-Riskregister!$K$11)*SQRT(AM442/2),Riskregister!$L$11-(Riskregister!$L$11-Riskregister!$K$11)*SQRT((1-AM442)/2)))</f>
        <v>0</v>
      </c>
      <c r="AO442" s="28">
        <f t="shared" ca="1" si="266"/>
        <v>0.13799606711968804</v>
      </c>
      <c r="AP442" s="28">
        <f t="shared" ca="1" si="266"/>
        <v>0.51210424438972302</v>
      </c>
      <c r="AQ442" s="28">
        <f>IF(Riskregister!$E$12="",0,COUNTIF(BM$4:BM$53,"&lt;"&amp;AO442)*IF(AP442&lt;0.5,Riskregister!$K$12+(Riskregister!$L$12-Riskregister!$K$12)*SQRT(AP442/2),Riskregister!$L$12-(Riskregister!$L$12-Riskregister!$K$12)*SQRT((1-AP442)/2)))</f>
        <v>0</v>
      </c>
      <c r="AR442" s="28">
        <f t="shared" ca="1" si="267"/>
        <v>0.87570941507497224</v>
      </c>
      <c r="AS442" s="28">
        <f t="shared" ca="1" si="267"/>
        <v>0.24753778832304185</v>
      </c>
      <c r="AT442" s="28">
        <f>IF(Riskregister!$E$13="",0,COUNTIF(BN$4:BN$53,"&lt;"&amp;AR442)*IF(AS442&lt;0.5,Riskregister!$K$13+(Riskregister!$L$13-Riskregister!$K$13)*SQRT(AS442/2),Riskregister!$L$13-(Riskregister!$L$13-Riskregister!$K$13)*SQRT((1-AS442)/2)))</f>
        <v>0</v>
      </c>
      <c r="AU442" s="28">
        <f t="shared" ca="1" si="268"/>
        <v>1.2519163208927431E-2</v>
      </c>
      <c r="AV442" s="28">
        <f t="shared" ca="1" si="268"/>
        <v>0.65130253397249005</v>
      </c>
      <c r="AW442" s="28">
        <f>IF(Riskregister!$E$14="",0,COUNTIF(BO$4:BO$53,"&lt;"&amp;AU442)*IF(AV442&lt;0.5,Riskregister!$K$14+(Riskregister!$L$14-Riskregister!$K$14)*SQRT(AV442/2),Riskregister!$L$14-(Riskregister!$L$14-Riskregister!$K$14)*SQRT((1-AV442)/2)))</f>
        <v>0</v>
      </c>
      <c r="AX442" s="28">
        <f t="shared" ca="1" si="269"/>
        <v>0.12119580063260427</v>
      </c>
      <c r="AY442" s="28">
        <f t="shared" ca="1" si="269"/>
        <v>0.71841474630161939</v>
      </c>
      <c r="AZ442" s="28">
        <f>IF(Riskregister!$E$15="",0,COUNTIF(BP$4:BP$53,"&lt;"&amp;AX442)*IF(AY442&lt;0.5,Riskregister!$K$15+(Riskregister!$L$15-Riskregister!$K$15)*SQRT(AY442/2),Riskregister!$L$15-(Riskregister!$L$15-Riskregister!$K$15)*SQRT((1-AY442)/2)))</f>
        <v>0</v>
      </c>
      <c r="BA442" s="28">
        <f t="shared" ca="1" si="270"/>
        <v>0.53726071923665442</v>
      </c>
      <c r="BB442" s="28">
        <f t="shared" ca="1" si="270"/>
        <v>0.62690116944509477</v>
      </c>
      <c r="BC442" s="28">
        <f>IF(Riskregister!$E$16="",0,COUNTIF(BQ$4:BQ$53,"&lt;"&amp;BA442)*IF(BB442&lt;0.5,Riskregister!$K$16+(Riskregister!$L$16-Riskregister!$K$16)*SQRT(BB442/2),Riskregister!$L$16-(Riskregister!$L$16-Riskregister!$K$16)*SQRT((1-BB442)/2)))</f>
        <v>0</v>
      </c>
      <c r="BD442" s="28">
        <f t="shared" ca="1" si="246"/>
        <v>437387.37967324018</v>
      </c>
    </row>
    <row r="443" spans="20:56" x14ac:dyDescent="0.35">
      <c r="T443" s="28">
        <f t="shared" ca="1" si="259"/>
        <v>0.394076344255467</v>
      </c>
      <c r="U443" s="28">
        <f t="shared" ca="1" si="259"/>
        <v>0.9109135653033984</v>
      </c>
      <c r="V443" s="28">
        <f ca="1">IF(Riskregister!$E$5="",0,COUNTIF(BF$4:BF$53,"&lt;"&amp;T443)*IF(U443&lt;0.5,Riskregister!$K$5+(Riskregister!$L$5-Riskregister!$K$5)*SQRT(U443/2),Riskregister!$L$5-(Riskregister!$L$5-Riskregister!$K$5)*SQRT((1-U443)/2)))</f>
        <v>0</v>
      </c>
      <c r="W443" s="28">
        <f t="shared" ca="1" si="260"/>
        <v>0.11120968945960219</v>
      </c>
      <c r="X443" s="28">
        <f t="shared" ca="1" si="260"/>
        <v>0.50588940414666461</v>
      </c>
      <c r="Y443" s="28">
        <f ca="1">IF(Riskregister!$E$6="",0,COUNTIF(BG$4:BG$53,"&lt;"&amp;W443)*IF(X443&lt;0.5,Riskregister!$K$6+(Riskregister!$L$6-Riskregister!$K$6)*SQRT(X443/2),Riskregister!$L$6-(Riskregister!$L$6-Riskregister!$K$6)*SQRT((1-X443)/2)))</f>
        <v>0</v>
      </c>
      <c r="Z443" s="28">
        <f t="shared" ca="1" si="261"/>
        <v>0.92123675787981329</v>
      </c>
      <c r="AA443" s="28">
        <f t="shared" ca="1" si="261"/>
        <v>0.8344604546848905</v>
      </c>
      <c r="AB443" s="28">
        <f ca="1">IF(Riskregister!$E$7="",0,COUNTIF(BH$4:BH$53,"&lt;"&amp;Z443)*IF(AA443&lt;0.5,Riskregister!$K$7+(Riskregister!$L$7-Riskregister!$K$7)*SQRT(AA443/2),Riskregister!$L$7-(Riskregister!$L$7-Riskregister!$K$7)*SQRT((1-AA443)/2)))</f>
        <v>299305.92296192166</v>
      </c>
      <c r="AC443" s="28">
        <f t="shared" ca="1" si="262"/>
        <v>0.75155360306455621</v>
      </c>
      <c r="AD443" s="28">
        <f t="shared" ca="1" si="262"/>
        <v>0.62528299590551284</v>
      </c>
      <c r="AE443" s="28">
        <f ca="1">IF(Riskregister!$E$8="",0,COUNTIF(BI$4:BI$53,"&lt;"&amp;AC443)*IF(AD443&lt;0.5,Riskregister!$K$8+(Riskregister!$L$8-Riskregister!$K$8)*SQRT(AD443/2),Riskregister!$L$8-(Riskregister!$L$8-Riskregister!$K$8)*SQRT((1-AD443)/2)))</f>
        <v>0</v>
      </c>
      <c r="AF443" s="28">
        <f t="shared" ca="1" si="263"/>
        <v>2.3198386174573926E-2</v>
      </c>
      <c r="AG443" s="28">
        <f t="shared" ca="1" si="263"/>
        <v>0.53208362754078231</v>
      </c>
      <c r="AH443" s="28">
        <f>IF(Riskregister!$E$9="",0,COUNTIF(BJ$4:BJ$53,"&lt;"&amp;AF443)*IF(AG443&lt;0.5,Riskregister!$K$9+(Riskregister!$L$9-Riskregister!$K$9)*SQRT(AG443/2),Riskregister!$L$9-(Riskregister!$L$9-Riskregister!$K$9)*SQRT((1-AG443)/2)))</f>
        <v>0</v>
      </c>
      <c r="AI443" s="28">
        <f t="shared" ca="1" si="264"/>
        <v>0.45407417699355179</v>
      </c>
      <c r="AJ443" s="28">
        <f t="shared" ca="1" si="264"/>
        <v>0.54131617648988373</v>
      </c>
      <c r="AK443" s="28">
        <f>IF(Riskregister!$E$10="",0,COUNTIF(BK$4:BK$53,"&lt;"&amp;AI443)*IF(AJ443&lt;0.5,Riskregister!$K$10+(Riskregister!$L$10-Riskregister!$K$10)*SQRT(AJ443/2),Riskregister!$L$10-(Riskregister!$L$10-Riskregister!$K$10)*SQRT((1-AJ443)/2)))</f>
        <v>0</v>
      </c>
      <c r="AL443" s="28">
        <f t="shared" ca="1" si="265"/>
        <v>0.29960381263974256</v>
      </c>
      <c r="AM443" s="28">
        <f t="shared" ca="1" si="265"/>
        <v>0.4253620028817191</v>
      </c>
      <c r="AN443" s="28">
        <f>IF(Riskregister!$E$11="",0,COUNTIF(BL$4:BL$53,"&lt;"&amp;AL443)*IF(AM443&lt;0.5,Riskregister!$K$11+(Riskregister!$L$11-Riskregister!$K$11)*SQRT(AM443/2),Riskregister!$L$11-(Riskregister!$L$11-Riskregister!$K$11)*SQRT((1-AM443)/2)))</f>
        <v>0</v>
      </c>
      <c r="AO443" s="28">
        <f t="shared" ca="1" si="266"/>
        <v>0.97907953689668892</v>
      </c>
      <c r="AP443" s="28">
        <f t="shared" ca="1" si="266"/>
        <v>0.68333310922313339</v>
      </c>
      <c r="AQ443" s="28">
        <f>IF(Riskregister!$E$12="",0,COUNTIF(BM$4:BM$53,"&lt;"&amp;AO443)*IF(AP443&lt;0.5,Riskregister!$K$12+(Riskregister!$L$12-Riskregister!$K$12)*SQRT(AP443/2),Riskregister!$L$12-(Riskregister!$L$12-Riskregister!$K$12)*SQRT((1-AP443)/2)))</f>
        <v>0</v>
      </c>
      <c r="AR443" s="28">
        <f t="shared" ca="1" si="267"/>
        <v>0.97033893500249158</v>
      </c>
      <c r="AS443" s="28">
        <f t="shared" ca="1" si="267"/>
        <v>0.38381366803778372</v>
      </c>
      <c r="AT443" s="28">
        <f>IF(Riskregister!$E$13="",0,COUNTIF(BN$4:BN$53,"&lt;"&amp;AR443)*IF(AS443&lt;0.5,Riskregister!$K$13+(Riskregister!$L$13-Riskregister!$K$13)*SQRT(AS443/2),Riskregister!$L$13-(Riskregister!$L$13-Riskregister!$K$13)*SQRT((1-AS443)/2)))</f>
        <v>0</v>
      </c>
      <c r="AU443" s="28">
        <f t="shared" ca="1" si="268"/>
        <v>1.6341674759907443E-2</v>
      </c>
      <c r="AV443" s="28">
        <f t="shared" ca="1" si="268"/>
        <v>0.67626368598491593</v>
      </c>
      <c r="AW443" s="28">
        <f>IF(Riskregister!$E$14="",0,COUNTIF(BO$4:BO$53,"&lt;"&amp;AU443)*IF(AV443&lt;0.5,Riskregister!$K$14+(Riskregister!$L$14-Riskregister!$K$14)*SQRT(AV443/2),Riskregister!$L$14-(Riskregister!$L$14-Riskregister!$K$14)*SQRT((1-AV443)/2)))</f>
        <v>0</v>
      </c>
      <c r="AX443" s="28">
        <f t="shared" ca="1" si="269"/>
        <v>0.37135612215903868</v>
      </c>
      <c r="AY443" s="28">
        <f t="shared" ca="1" si="269"/>
        <v>0.38302274258969371</v>
      </c>
      <c r="AZ443" s="28">
        <f>IF(Riskregister!$E$15="",0,COUNTIF(BP$4:BP$53,"&lt;"&amp;AX443)*IF(AY443&lt;0.5,Riskregister!$K$15+(Riskregister!$L$15-Riskregister!$K$15)*SQRT(AY443/2),Riskregister!$L$15-(Riskregister!$L$15-Riskregister!$K$15)*SQRT((1-AY443)/2)))</f>
        <v>0</v>
      </c>
      <c r="BA443" s="28">
        <f t="shared" ca="1" si="270"/>
        <v>0.34975818539661663</v>
      </c>
      <c r="BB443" s="28">
        <f t="shared" ca="1" si="270"/>
        <v>0.25761824934208399</v>
      </c>
      <c r="BC443" s="28">
        <f>IF(Riskregister!$E$16="",0,COUNTIF(BQ$4:BQ$53,"&lt;"&amp;BA443)*IF(BB443&lt;0.5,Riskregister!$K$16+(Riskregister!$L$16-Riskregister!$K$16)*SQRT(BB443/2),Riskregister!$L$16-(Riskregister!$L$16-Riskregister!$K$16)*SQRT((1-BB443)/2)))</f>
        <v>0</v>
      </c>
      <c r="BD443" s="28">
        <f t="shared" ca="1" si="246"/>
        <v>299305.92296192166</v>
      </c>
    </row>
    <row r="444" spans="20:56" x14ac:dyDescent="0.35">
      <c r="T444" s="28">
        <f t="shared" ref="T444:U463" ca="1" si="271">RAND()</f>
        <v>0.24407305191136297</v>
      </c>
      <c r="U444" s="28">
        <f t="shared" ca="1" si="271"/>
        <v>0.32103282597603411</v>
      </c>
      <c r="V444" s="28">
        <f ca="1">IF(Riskregister!$E$5="",0,COUNTIF(BF$4:BF$53,"&lt;"&amp;T444)*IF(U444&lt;0.5,Riskregister!$K$5+(Riskregister!$L$5-Riskregister!$K$5)*SQRT(U444/2),Riskregister!$L$5-(Riskregister!$L$5-Riskregister!$K$5)*SQRT((1-U444)/2)))</f>
        <v>0</v>
      </c>
      <c r="W444" s="28">
        <f t="shared" ref="W444:X463" ca="1" si="272">RAND()</f>
        <v>0.2705145785812465</v>
      </c>
      <c r="X444" s="28">
        <f t="shared" ca="1" si="272"/>
        <v>0.15602127189117632</v>
      </c>
      <c r="Y444" s="28">
        <f ca="1">IF(Riskregister!$E$6="",0,COUNTIF(BG$4:BG$53,"&lt;"&amp;W444)*IF(X444&lt;0.5,Riskregister!$K$6+(Riskregister!$L$6-Riskregister!$K$6)*SQRT(X444/2),Riskregister!$L$6-(Riskregister!$L$6-Riskregister!$K$6)*SQRT((1-X444)/2)))</f>
        <v>0</v>
      </c>
      <c r="Z444" s="28">
        <f t="shared" ref="Z444:AA463" ca="1" si="273">RAND()</f>
        <v>0.14580605732764607</v>
      </c>
      <c r="AA444" s="28">
        <f t="shared" ca="1" si="273"/>
        <v>0.68338711626840498</v>
      </c>
      <c r="AB444" s="28">
        <f ca="1">IF(Riskregister!$E$7="",0,COUNTIF(BH$4:BH$53,"&lt;"&amp;Z444)*IF(AA444&lt;0.5,Riskregister!$K$7+(Riskregister!$L$7-Riskregister!$K$7)*SQRT(AA444/2),Riskregister!$L$7-(Riskregister!$L$7-Riskregister!$K$7)*SQRT((1-AA444)/2)))</f>
        <v>0</v>
      </c>
      <c r="AC444" s="28">
        <f t="shared" ref="AC444:AD463" ca="1" si="274">RAND()</f>
        <v>0.75933024439647101</v>
      </c>
      <c r="AD444" s="28">
        <f t="shared" ca="1" si="274"/>
        <v>0.50687191556671773</v>
      </c>
      <c r="AE444" s="28">
        <f ca="1">IF(Riskregister!$E$8="",0,COUNTIF(BI$4:BI$53,"&lt;"&amp;AC444)*IF(AD444&lt;0.5,Riskregister!$K$8+(Riskregister!$L$8-Riskregister!$K$8)*SQRT(AD444/2),Riskregister!$L$8-(Riskregister!$L$8-Riskregister!$K$8)*SQRT((1-AD444)/2)))</f>
        <v>0</v>
      </c>
      <c r="AF444" s="28">
        <f t="shared" ref="AF444:AG463" ca="1" si="275">RAND()</f>
        <v>0.16664369281843749</v>
      </c>
      <c r="AG444" s="28">
        <f t="shared" ca="1" si="275"/>
        <v>0.6228275874621596</v>
      </c>
      <c r="AH444" s="28">
        <f>IF(Riskregister!$E$9="",0,COUNTIF(BJ$4:BJ$53,"&lt;"&amp;AF444)*IF(AG444&lt;0.5,Riskregister!$K$9+(Riskregister!$L$9-Riskregister!$K$9)*SQRT(AG444/2),Riskregister!$L$9-(Riskregister!$L$9-Riskregister!$K$9)*SQRT((1-AG444)/2)))</f>
        <v>0</v>
      </c>
      <c r="AI444" s="28">
        <f t="shared" ref="AI444:AJ463" ca="1" si="276">RAND()</f>
        <v>0.29045292027741432</v>
      </c>
      <c r="AJ444" s="28">
        <f t="shared" ca="1" si="276"/>
        <v>6.0424935792559031E-3</v>
      </c>
      <c r="AK444" s="28">
        <f>IF(Riskregister!$E$10="",0,COUNTIF(BK$4:BK$53,"&lt;"&amp;AI444)*IF(AJ444&lt;0.5,Riskregister!$K$10+(Riskregister!$L$10-Riskregister!$K$10)*SQRT(AJ444/2),Riskregister!$L$10-(Riskregister!$L$10-Riskregister!$K$10)*SQRT((1-AJ444)/2)))</f>
        <v>0</v>
      </c>
      <c r="AL444" s="28">
        <f t="shared" ref="AL444:AM463" ca="1" si="277">RAND()</f>
        <v>0.84871015853501652</v>
      </c>
      <c r="AM444" s="28">
        <f t="shared" ca="1" si="277"/>
        <v>0.68370301741541595</v>
      </c>
      <c r="AN444" s="28">
        <f>IF(Riskregister!$E$11="",0,COUNTIF(BL$4:BL$53,"&lt;"&amp;AL444)*IF(AM444&lt;0.5,Riskregister!$K$11+(Riskregister!$L$11-Riskregister!$K$11)*SQRT(AM444/2),Riskregister!$L$11-(Riskregister!$L$11-Riskregister!$K$11)*SQRT((1-AM444)/2)))</f>
        <v>0</v>
      </c>
      <c r="AO444" s="28">
        <f t="shared" ref="AO444:AP463" ca="1" si="278">RAND()</f>
        <v>0.37380266575784182</v>
      </c>
      <c r="AP444" s="28">
        <f t="shared" ca="1" si="278"/>
        <v>3.0799397231057513E-2</v>
      </c>
      <c r="AQ444" s="28">
        <f>IF(Riskregister!$E$12="",0,COUNTIF(BM$4:BM$53,"&lt;"&amp;AO444)*IF(AP444&lt;0.5,Riskregister!$K$12+(Riskregister!$L$12-Riskregister!$K$12)*SQRT(AP444/2),Riskregister!$L$12-(Riskregister!$L$12-Riskregister!$K$12)*SQRT((1-AP444)/2)))</f>
        <v>0</v>
      </c>
      <c r="AR444" s="28">
        <f t="shared" ref="AR444:AS463" ca="1" si="279">RAND()</f>
        <v>0.87751569454578038</v>
      </c>
      <c r="AS444" s="28">
        <f t="shared" ca="1" si="279"/>
        <v>8.2165378925758814E-2</v>
      </c>
      <c r="AT444" s="28">
        <f>IF(Riskregister!$E$13="",0,COUNTIF(BN$4:BN$53,"&lt;"&amp;AR444)*IF(AS444&lt;0.5,Riskregister!$K$13+(Riskregister!$L$13-Riskregister!$K$13)*SQRT(AS444/2),Riskregister!$L$13-(Riskregister!$L$13-Riskregister!$K$13)*SQRT((1-AS444)/2)))</f>
        <v>0</v>
      </c>
      <c r="AU444" s="28">
        <f t="shared" ref="AU444:AV463" ca="1" si="280">RAND()</f>
        <v>0.93846991285524173</v>
      </c>
      <c r="AV444" s="28">
        <f t="shared" ca="1" si="280"/>
        <v>0.31106162059736397</v>
      </c>
      <c r="AW444" s="28">
        <f>IF(Riskregister!$E$14="",0,COUNTIF(BO$4:BO$53,"&lt;"&amp;AU444)*IF(AV444&lt;0.5,Riskregister!$K$14+(Riskregister!$L$14-Riskregister!$K$14)*SQRT(AV444/2),Riskregister!$L$14-(Riskregister!$L$14-Riskregister!$K$14)*SQRT((1-AV444)/2)))</f>
        <v>0</v>
      </c>
      <c r="AX444" s="28">
        <f t="shared" ref="AX444:AY463" ca="1" si="281">RAND()</f>
        <v>0.91437027369580115</v>
      </c>
      <c r="AY444" s="28">
        <f t="shared" ca="1" si="281"/>
        <v>0.41875487611662754</v>
      </c>
      <c r="AZ444" s="28">
        <f>IF(Riskregister!$E$15="",0,COUNTIF(BP$4:BP$53,"&lt;"&amp;AX444)*IF(AY444&lt;0.5,Riskregister!$K$15+(Riskregister!$L$15-Riskregister!$K$15)*SQRT(AY444/2),Riskregister!$L$15-(Riskregister!$L$15-Riskregister!$K$15)*SQRT((1-AY444)/2)))</f>
        <v>0</v>
      </c>
      <c r="BA444" s="28">
        <f t="shared" ref="BA444:BB463" ca="1" si="282">RAND()</f>
        <v>0.45411411422141268</v>
      </c>
      <c r="BB444" s="28">
        <f t="shared" ca="1" si="282"/>
        <v>6.1583554621645109E-2</v>
      </c>
      <c r="BC444" s="28">
        <f>IF(Riskregister!$E$16="",0,COUNTIF(BQ$4:BQ$53,"&lt;"&amp;BA444)*IF(BB444&lt;0.5,Riskregister!$K$16+(Riskregister!$L$16-Riskregister!$K$16)*SQRT(BB444/2),Riskregister!$L$16-(Riskregister!$L$16-Riskregister!$K$16)*SQRT((1-BB444)/2)))</f>
        <v>0</v>
      </c>
      <c r="BD444" s="28">
        <f t="shared" ca="1" si="246"/>
        <v>0</v>
      </c>
    </row>
    <row r="445" spans="20:56" x14ac:dyDescent="0.35">
      <c r="T445" s="28">
        <f t="shared" ca="1" si="271"/>
        <v>0.84527581065382795</v>
      </c>
      <c r="U445" s="28">
        <f t="shared" ca="1" si="271"/>
        <v>0.34010054751255514</v>
      </c>
      <c r="V445" s="28">
        <f ca="1">IF(Riskregister!$E$5="",0,COUNTIF(BF$4:BF$53,"&lt;"&amp;T445)*IF(U445&lt;0.5,Riskregister!$K$5+(Riskregister!$L$5-Riskregister!$K$5)*SQRT(U445/2),Riskregister!$L$5-(Riskregister!$L$5-Riskregister!$K$5)*SQRT((1-U445)/2)))</f>
        <v>335567.18577282515</v>
      </c>
      <c r="W445" s="28">
        <f t="shared" ca="1" si="272"/>
        <v>0.53034303254531989</v>
      </c>
      <c r="X445" s="28">
        <f t="shared" ca="1" si="272"/>
        <v>0.88597043808508558</v>
      </c>
      <c r="Y445" s="28">
        <f ca="1">IF(Riskregister!$E$6="",0,COUNTIF(BG$4:BG$53,"&lt;"&amp;W445)*IF(X445&lt;0.5,Riskregister!$K$6+(Riskregister!$L$6-Riskregister!$K$6)*SQRT(X445/2),Riskregister!$L$6-(Riskregister!$L$6-Riskregister!$K$6)*SQRT((1-X445)/2)))</f>
        <v>0</v>
      </c>
      <c r="Z445" s="28">
        <f t="shared" ca="1" si="273"/>
        <v>0.56311191241440894</v>
      </c>
      <c r="AA445" s="28">
        <f t="shared" ca="1" si="273"/>
        <v>0.20161224607871597</v>
      </c>
      <c r="AB445" s="28">
        <f ca="1">IF(Riskregister!$E$7="",0,COUNTIF(BH$4:BH$53,"&lt;"&amp;Z445)*IF(AA445&lt;0.5,Riskregister!$K$7+(Riskregister!$L$7-Riskregister!$K$7)*SQRT(AA445/2),Riskregister!$L$7-(Riskregister!$L$7-Riskregister!$K$7)*SQRT((1-AA445)/2)))</f>
        <v>0</v>
      </c>
      <c r="AC445" s="28">
        <f t="shared" ca="1" si="274"/>
        <v>0.14107508183154605</v>
      </c>
      <c r="AD445" s="28">
        <f t="shared" ca="1" si="274"/>
        <v>0.19552640799927801</v>
      </c>
      <c r="AE445" s="28">
        <f ca="1">IF(Riskregister!$E$8="",0,COUNTIF(BI$4:BI$53,"&lt;"&amp;AC445)*IF(AD445&lt;0.5,Riskregister!$K$8+(Riskregister!$L$8-Riskregister!$K$8)*SQRT(AD445/2),Riskregister!$L$8-(Riskregister!$L$8-Riskregister!$K$8)*SQRT((1-AD445)/2)))</f>
        <v>0</v>
      </c>
      <c r="AF445" s="28">
        <f t="shared" ca="1" si="275"/>
        <v>0.83471926211169079</v>
      </c>
      <c r="AG445" s="28">
        <f t="shared" ca="1" si="275"/>
        <v>0.16189050466793053</v>
      </c>
      <c r="AH445" s="28">
        <f>IF(Riskregister!$E$9="",0,COUNTIF(BJ$4:BJ$53,"&lt;"&amp;AF445)*IF(AG445&lt;0.5,Riskregister!$K$9+(Riskregister!$L$9-Riskregister!$K$9)*SQRT(AG445/2),Riskregister!$L$9-(Riskregister!$L$9-Riskregister!$K$9)*SQRT((1-AG445)/2)))</f>
        <v>0</v>
      </c>
      <c r="AI445" s="28">
        <f t="shared" ca="1" si="276"/>
        <v>0.32174543304322123</v>
      </c>
      <c r="AJ445" s="28">
        <f t="shared" ca="1" si="276"/>
        <v>0.69487377099277836</v>
      </c>
      <c r="AK445" s="28">
        <f>IF(Riskregister!$E$10="",0,COUNTIF(BK$4:BK$53,"&lt;"&amp;AI445)*IF(AJ445&lt;0.5,Riskregister!$K$10+(Riskregister!$L$10-Riskregister!$K$10)*SQRT(AJ445/2),Riskregister!$L$10-(Riskregister!$L$10-Riskregister!$K$10)*SQRT((1-AJ445)/2)))</f>
        <v>0</v>
      </c>
      <c r="AL445" s="28">
        <f t="shared" ca="1" si="277"/>
        <v>0.95938263051444594</v>
      </c>
      <c r="AM445" s="28">
        <f t="shared" ca="1" si="277"/>
        <v>0.17864302016820433</v>
      </c>
      <c r="AN445" s="28">
        <f>IF(Riskregister!$E$11="",0,COUNTIF(BL$4:BL$53,"&lt;"&amp;AL445)*IF(AM445&lt;0.5,Riskregister!$K$11+(Riskregister!$L$11-Riskregister!$K$11)*SQRT(AM445/2),Riskregister!$L$11-(Riskregister!$L$11-Riskregister!$K$11)*SQRT((1-AM445)/2)))</f>
        <v>0</v>
      </c>
      <c r="AO445" s="28">
        <f t="shared" ca="1" si="278"/>
        <v>0.58731398915655997</v>
      </c>
      <c r="AP445" s="28">
        <f t="shared" ca="1" si="278"/>
        <v>4.4555782160387247E-2</v>
      </c>
      <c r="AQ445" s="28">
        <f>IF(Riskregister!$E$12="",0,COUNTIF(BM$4:BM$53,"&lt;"&amp;AO445)*IF(AP445&lt;0.5,Riskregister!$K$12+(Riskregister!$L$12-Riskregister!$K$12)*SQRT(AP445/2),Riskregister!$L$12-(Riskregister!$L$12-Riskregister!$K$12)*SQRT((1-AP445)/2)))</f>
        <v>0</v>
      </c>
      <c r="AR445" s="28">
        <f t="shared" ca="1" si="279"/>
        <v>0.32698605920643886</v>
      </c>
      <c r="AS445" s="28">
        <f t="shared" ca="1" si="279"/>
        <v>0.77031600330247596</v>
      </c>
      <c r="AT445" s="28">
        <f>IF(Riskregister!$E$13="",0,COUNTIF(BN$4:BN$53,"&lt;"&amp;AR445)*IF(AS445&lt;0.5,Riskregister!$K$13+(Riskregister!$L$13-Riskregister!$K$13)*SQRT(AS445/2),Riskregister!$L$13-(Riskregister!$L$13-Riskregister!$K$13)*SQRT((1-AS445)/2)))</f>
        <v>0</v>
      </c>
      <c r="AU445" s="28">
        <f t="shared" ca="1" si="280"/>
        <v>0.72649764045410414</v>
      </c>
      <c r="AV445" s="28">
        <f t="shared" ca="1" si="280"/>
        <v>0.97581665630921355</v>
      </c>
      <c r="AW445" s="28">
        <f>IF(Riskregister!$E$14="",0,COUNTIF(BO$4:BO$53,"&lt;"&amp;AU445)*IF(AV445&lt;0.5,Riskregister!$K$14+(Riskregister!$L$14-Riskregister!$K$14)*SQRT(AV445/2),Riskregister!$L$14-(Riskregister!$L$14-Riskregister!$K$14)*SQRT((1-AV445)/2)))</f>
        <v>0</v>
      </c>
      <c r="AX445" s="28">
        <f t="shared" ca="1" si="281"/>
        <v>0.99880541995662386</v>
      </c>
      <c r="AY445" s="28">
        <f t="shared" ca="1" si="281"/>
        <v>0.49362497449460219</v>
      </c>
      <c r="AZ445" s="28">
        <f>IF(Riskregister!$E$15="",0,COUNTIF(BP$4:BP$53,"&lt;"&amp;AX445)*IF(AY445&lt;0.5,Riskregister!$K$15+(Riskregister!$L$15-Riskregister!$K$15)*SQRT(AY445/2),Riskregister!$L$15-(Riskregister!$L$15-Riskregister!$K$15)*SQRT((1-AY445)/2)))</f>
        <v>0</v>
      </c>
      <c r="BA445" s="28">
        <f t="shared" ca="1" si="282"/>
        <v>0.30194053325549208</v>
      </c>
      <c r="BB445" s="28">
        <f t="shared" ca="1" si="282"/>
        <v>1.0538991646380613E-2</v>
      </c>
      <c r="BC445" s="28">
        <f>IF(Riskregister!$E$16="",0,COUNTIF(BQ$4:BQ$53,"&lt;"&amp;BA445)*IF(BB445&lt;0.5,Riskregister!$K$16+(Riskregister!$L$16-Riskregister!$K$16)*SQRT(BB445/2),Riskregister!$L$16-(Riskregister!$L$16-Riskregister!$K$16)*SQRT((1-BB445)/2)))</f>
        <v>0</v>
      </c>
      <c r="BD445" s="28">
        <f t="shared" ca="1" si="246"/>
        <v>335567.18577282515</v>
      </c>
    </row>
    <row r="446" spans="20:56" x14ac:dyDescent="0.35">
      <c r="T446" s="28">
        <f t="shared" ca="1" si="271"/>
        <v>0.53864121568962131</v>
      </c>
      <c r="U446" s="28">
        <f t="shared" ca="1" si="271"/>
        <v>0.58107098264508295</v>
      </c>
      <c r="V446" s="28">
        <f ca="1">IF(Riskregister!$E$5="",0,COUNTIF(BF$4:BF$53,"&lt;"&amp;T446)*IF(U446&lt;0.5,Riskregister!$K$5+(Riskregister!$L$5-Riskregister!$K$5)*SQRT(U446/2),Riskregister!$L$5-(Riskregister!$L$5-Riskregister!$K$5)*SQRT((1-U446)/2)))</f>
        <v>0</v>
      </c>
      <c r="W446" s="28">
        <f t="shared" ca="1" si="272"/>
        <v>0.48998329838465882</v>
      </c>
      <c r="X446" s="28">
        <f t="shared" ca="1" si="272"/>
        <v>0.48938448629806031</v>
      </c>
      <c r="Y446" s="28">
        <f ca="1">IF(Riskregister!$E$6="",0,COUNTIF(BG$4:BG$53,"&lt;"&amp;W446)*IF(X446&lt;0.5,Riskregister!$K$6+(Riskregister!$L$6-Riskregister!$K$6)*SQRT(X446/2),Riskregister!$L$6-(Riskregister!$L$6-Riskregister!$K$6)*SQRT((1-X446)/2)))</f>
        <v>0</v>
      </c>
      <c r="Z446" s="28">
        <f t="shared" ca="1" si="273"/>
        <v>0.46806991795292474</v>
      </c>
      <c r="AA446" s="28">
        <f t="shared" ca="1" si="273"/>
        <v>0.76030731812631136</v>
      </c>
      <c r="AB446" s="28">
        <f ca="1">IF(Riskregister!$E$7="",0,COUNTIF(BH$4:BH$53,"&lt;"&amp;Z446)*IF(AA446&lt;0.5,Riskregister!$K$7+(Riskregister!$L$7-Riskregister!$K$7)*SQRT(AA446/2),Riskregister!$L$7-(Riskregister!$L$7-Riskregister!$K$7)*SQRT((1-AA446)/2)))</f>
        <v>0</v>
      </c>
      <c r="AC446" s="28">
        <f t="shared" ca="1" si="274"/>
        <v>0.98713602904076103</v>
      </c>
      <c r="AD446" s="28">
        <f t="shared" ca="1" si="274"/>
        <v>0.29217739763837114</v>
      </c>
      <c r="AE446" s="28">
        <f ca="1">IF(Riskregister!$E$8="",0,COUNTIF(BI$4:BI$53,"&lt;"&amp;AC446)*IF(AD446&lt;0.5,Riskregister!$K$8+(Riskregister!$L$8-Riskregister!$K$8)*SQRT(AD446/2),Riskregister!$L$8-(Riskregister!$L$8-Riskregister!$K$8)*SQRT((1-AD446)/2)))</f>
        <v>2096412.9138134723</v>
      </c>
      <c r="AF446" s="28">
        <f t="shared" ca="1" si="275"/>
        <v>0.29231939497946868</v>
      </c>
      <c r="AG446" s="28">
        <f t="shared" ca="1" si="275"/>
        <v>0.695267934936729</v>
      </c>
      <c r="AH446" s="28">
        <f>IF(Riskregister!$E$9="",0,COUNTIF(BJ$4:BJ$53,"&lt;"&amp;AF446)*IF(AG446&lt;0.5,Riskregister!$K$9+(Riskregister!$L$9-Riskregister!$K$9)*SQRT(AG446/2),Riskregister!$L$9-(Riskregister!$L$9-Riskregister!$K$9)*SQRT((1-AG446)/2)))</f>
        <v>0</v>
      </c>
      <c r="AI446" s="28">
        <f t="shared" ca="1" si="276"/>
        <v>1.0215197466575732E-2</v>
      </c>
      <c r="AJ446" s="28">
        <f t="shared" ca="1" si="276"/>
        <v>0.83245796405623773</v>
      </c>
      <c r="AK446" s="28">
        <f>IF(Riskregister!$E$10="",0,COUNTIF(BK$4:BK$53,"&lt;"&amp;AI446)*IF(AJ446&lt;0.5,Riskregister!$K$10+(Riskregister!$L$10-Riskregister!$K$10)*SQRT(AJ446/2),Riskregister!$L$10-(Riskregister!$L$10-Riskregister!$K$10)*SQRT((1-AJ446)/2)))</f>
        <v>0</v>
      </c>
      <c r="AL446" s="28">
        <f t="shared" ca="1" si="277"/>
        <v>0.13152652206837456</v>
      </c>
      <c r="AM446" s="28">
        <f t="shared" ca="1" si="277"/>
        <v>0.84483141957197272</v>
      </c>
      <c r="AN446" s="28">
        <f>IF(Riskregister!$E$11="",0,COUNTIF(BL$4:BL$53,"&lt;"&amp;AL446)*IF(AM446&lt;0.5,Riskregister!$K$11+(Riskregister!$L$11-Riskregister!$K$11)*SQRT(AM446/2),Riskregister!$L$11-(Riskregister!$L$11-Riskregister!$K$11)*SQRT((1-AM446)/2)))</f>
        <v>0</v>
      </c>
      <c r="AO446" s="28">
        <f t="shared" ca="1" si="278"/>
        <v>0.50335119776732495</v>
      </c>
      <c r="AP446" s="28">
        <f t="shared" ca="1" si="278"/>
        <v>0.18762337209194568</v>
      </c>
      <c r="AQ446" s="28">
        <f>IF(Riskregister!$E$12="",0,COUNTIF(BM$4:BM$53,"&lt;"&amp;AO446)*IF(AP446&lt;0.5,Riskregister!$K$12+(Riskregister!$L$12-Riskregister!$K$12)*SQRT(AP446/2),Riskregister!$L$12-(Riskregister!$L$12-Riskregister!$K$12)*SQRT((1-AP446)/2)))</f>
        <v>0</v>
      </c>
      <c r="AR446" s="28">
        <f t="shared" ca="1" si="279"/>
        <v>0.76998338967143409</v>
      </c>
      <c r="AS446" s="28">
        <f t="shared" ca="1" si="279"/>
        <v>0.65165907813171231</v>
      </c>
      <c r="AT446" s="28">
        <f>IF(Riskregister!$E$13="",0,COUNTIF(BN$4:BN$53,"&lt;"&amp;AR446)*IF(AS446&lt;0.5,Riskregister!$K$13+(Riskregister!$L$13-Riskregister!$K$13)*SQRT(AS446/2),Riskregister!$L$13-(Riskregister!$L$13-Riskregister!$K$13)*SQRT((1-AS446)/2)))</f>
        <v>0</v>
      </c>
      <c r="AU446" s="28">
        <f t="shared" ca="1" si="280"/>
        <v>0.14317897971689053</v>
      </c>
      <c r="AV446" s="28">
        <f t="shared" ca="1" si="280"/>
        <v>0.96045791078654996</v>
      </c>
      <c r="AW446" s="28">
        <f>IF(Riskregister!$E$14="",0,COUNTIF(BO$4:BO$53,"&lt;"&amp;AU446)*IF(AV446&lt;0.5,Riskregister!$K$14+(Riskregister!$L$14-Riskregister!$K$14)*SQRT(AV446/2),Riskregister!$L$14-(Riskregister!$L$14-Riskregister!$K$14)*SQRT((1-AV446)/2)))</f>
        <v>0</v>
      </c>
      <c r="AX446" s="28">
        <f t="shared" ca="1" si="281"/>
        <v>0.36706353783884849</v>
      </c>
      <c r="AY446" s="28">
        <f t="shared" ca="1" si="281"/>
        <v>0.92999024381819029</v>
      </c>
      <c r="AZ446" s="28">
        <f>IF(Riskregister!$E$15="",0,COUNTIF(BP$4:BP$53,"&lt;"&amp;AX446)*IF(AY446&lt;0.5,Riskregister!$K$15+(Riskregister!$L$15-Riskregister!$K$15)*SQRT(AY446/2),Riskregister!$L$15-(Riskregister!$L$15-Riskregister!$K$15)*SQRT((1-AY446)/2)))</f>
        <v>0</v>
      </c>
      <c r="BA446" s="28">
        <f t="shared" ca="1" si="282"/>
        <v>0.26882378302433008</v>
      </c>
      <c r="BB446" s="28">
        <f t="shared" ca="1" si="282"/>
        <v>0.37605969825868768</v>
      </c>
      <c r="BC446" s="28">
        <f>IF(Riskregister!$E$16="",0,COUNTIF(BQ$4:BQ$53,"&lt;"&amp;BA446)*IF(BB446&lt;0.5,Riskregister!$K$16+(Riskregister!$L$16-Riskregister!$K$16)*SQRT(BB446/2),Riskregister!$L$16-(Riskregister!$L$16-Riskregister!$K$16)*SQRT((1-BB446)/2)))</f>
        <v>0</v>
      </c>
      <c r="BD446" s="28">
        <f t="shared" ca="1" si="246"/>
        <v>2096412.9138134723</v>
      </c>
    </row>
    <row r="447" spans="20:56" x14ac:dyDescent="0.35">
      <c r="T447" s="28">
        <f t="shared" ca="1" si="271"/>
        <v>0.55402152034133123</v>
      </c>
      <c r="U447" s="28">
        <f t="shared" ca="1" si="271"/>
        <v>0.96607934973338194</v>
      </c>
      <c r="V447" s="28">
        <f ca="1">IF(Riskregister!$E$5="",0,COUNTIF(BF$4:BF$53,"&lt;"&amp;T447)*IF(U447&lt;0.5,Riskregister!$K$5+(Riskregister!$L$5-Riskregister!$K$5)*SQRT(U447/2),Riskregister!$L$5-(Riskregister!$L$5-Riskregister!$K$5)*SQRT((1-U447)/2)))</f>
        <v>0</v>
      </c>
      <c r="W447" s="28">
        <f t="shared" ca="1" si="272"/>
        <v>0.36827400609501482</v>
      </c>
      <c r="X447" s="28">
        <f t="shared" ca="1" si="272"/>
        <v>0.64413675885945854</v>
      </c>
      <c r="Y447" s="28">
        <f ca="1">IF(Riskregister!$E$6="",0,COUNTIF(BG$4:BG$53,"&lt;"&amp;W447)*IF(X447&lt;0.5,Riskregister!$K$6+(Riskregister!$L$6-Riskregister!$K$6)*SQRT(X447/2),Riskregister!$L$6-(Riskregister!$L$6-Riskregister!$K$6)*SQRT((1-X447)/2)))</f>
        <v>0</v>
      </c>
      <c r="Z447" s="28">
        <f t="shared" ca="1" si="273"/>
        <v>0.45841038343790097</v>
      </c>
      <c r="AA447" s="28">
        <f t="shared" ca="1" si="273"/>
        <v>0.82589981899586262</v>
      </c>
      <c r="AB447" s="28">
        <f ca="1">IF(Riskregister!$E$7="",0,COUNTIF(BH$4:BH$53,"&lt;"&amp;Z447)*IF(AA447&lt;0.5,Riskregister!$K$7+(Riskregister!$L$7-Riskregister!$K$7)*SQRT(AA447/2),Riskregister!$L$7-(Riskregister!$L$7-Riskregister!$K$7)*SQRT((1-AA447)/2)))</f>
        <v>0</v>
      </c>
      <c r="AC447" s="28">
        <f t="shared" ca="1" si="274"/>
        <v>0.61298117908488514</v>
      </c>
      <c r="AD447" s="28">
        <f t="shared" ca="1" si="274"/>
        <v>0.90351613366549344</v>
      </c>
      <c r="AE447" s="28">
        <f ca="1">IF(Riskregister!$E$8="",0,COUNTIF(BI$4:BI$53,"&lt;"&amp;AC447)*IF(AD447&lt;0.5,Riskregister!$K$8+(Riskregister!$L$8-Riskregister!$K$8)*SQRT(AD447/2),Riskregister!$L$8-(Riskregister!$L$8-Riskregister!$K$8)*SQRT((1-AD447)/2)))</f>
        <v>0</v>
      </c>
      <c r="AF447" s="28">
        <f t="shared" ca="1" si="275"/>
        <v>0.89092728041125668</v>
      </c>
      <c r="AG447" s="28">
        <f t="shared" ca="1" si="275"/>
        <v>0.20776367770212922</v>
      </c>
      <c r="AH447" s="28">
        <f>IF(Riskregister!$E$9="",0,COUNTIF(BJ$4:BJ$53,"&lt;"&amp;AF447)*IF(AG447&lt;0.5,Riskregister!$K$9+(Riskregister!$L$9-Riskregister!$K$9)*SQRT(AG447/2),Riskregister!$L$9-(Riskregister!$L$9-Riskregister!$K$9)*SQRT((1-AG447)/2)))</f>
        <v>0</v>
      </c>
      <c r="AI447" s="28">
        <f t="shared" ca="1" si="276"/>
        <v>2.5142665304377698E-2</v>
      </c>
      <c r="AJ447" s="28">
        <f t="shared" ca="1" si="276"/>
        <v>0.12836895191186637</v>
      </c>
      <c r="AK447" s="28">
        <f>IF(Riskregister!$E$10="",0,COUNTIF(BK$4:BK$53,"&lt;"&amp;AI447)*IF(AJ447&lt;0.5,Riskregister!$K$10+(Riskregister!$L$10-Riskregister!$K$10)*SQRT(AJ447/2),Riskregister!$L$10-(Riskregister!$L$10-Riskregister!$K$10)*SQRT((1-AJ447)/2)))</f>
        <v>0</v>
      </c>
      <c r="AL447" s="28">
        <f t="shared" ca="1" si="277"/>
        <v>0.16506303888804319</v>
      </c>
      <c r="AM447" s="28">
        <f t="shared" ca="1" si="277"/>
        <v>0.90221992979677201</v>
      </c>
      <c r="AN447" s="28">
        <f>IF(Riskregister!$E$11="",0,COUNTIF(BL$4:BL$53,"&lt;"&amp;AL447)*IF(AM447&lt;0.5,Riskregister!$K$11+(Riskregister!$L$11-Riskregister!$K$11)*SQRT(AM447/2),Riskregister!$L$11-(Riskregister!$L$11-Riskregister!$K$11)*SQRT((1-AM447)/2)))</f>
        <v>0</v>
      </c>
      <c r="AO447" s="28">
        <f t="shared" ca="1" si="278"/>
        <v>0.11036496921112338</v>
      </c>
      <c r="AP447" s="28">
        <f t="shared" ca="1" si="278"/>
        <v>0.72321666223543379</v>
      </c>
      <c r="AQ447" s="28">
        <f>IF(Riskregister!$E$12="",0,COUNTIF(BM$4:BM$53,"&lt;"&amp;AO447)*IF(AP447&lt;0.5,Riskregister!$K$12+(Riskregister!$L$12-Riskregister!$K$12)*SQRT(AP447/2),Riskregister!$L$12-(Riskregister!$L$12-Riskregister!$K$12)*SQRT((1-AP447)/2)))</f>
        <v>0</v>
      </c>
      <c r="AR447" s="28">
        <f t="shared" ca="1" si="279"/>
        <v>0.44591764380858789</v>
      </c>
      <c r="AS447" s="28">
        <f t="shared" ca="1" si="279"/>
        <v>0.67206992423063072</v>
      </c>
      <c r="AT447" s="28">
        <f>IF(Riskregister!$E$13="",0,COUNTIF(BN$4:BN$53,"&lt;"&amp;AR447)*IF(AS447&lt;0.5,Riskregister!$K$13+(Riskregister!$L$13-Riskregister!$K$13)*SQRT(AS447/2),Riskregister!$L$13-(Riskregister!$L$13-Riskregister!$K$13)*SQRT((1-AS447)/2)))</f>
        <v>0</v>
      </c>
      <c r="AU447" s="28">
        <f t="shared" ca="1" si="280"/>
        <v>0.76993550805946998</v>
      </c>
      <c r="AV447" s="28">
        <f t="shared" ca="1" si="280"/>
        <v>0.20969430647864873</v>
      </c>
      <c r="AW447" s="28">
        <f>IF(Riskregister!$E$14="",0,COUNTIF(BO$4:BO$53,"&lt;"&amp;AU447)*IF(AV447&lt;0.5,Riskregister!$K$14+(Riskregister!$L$14-Riskregister!$K$14)*SQRT(AV447/2),Riskregister!$L$14-(Riskregister!$L$14-Riskregister!$K$14)*SQRT((1-AV447)/2)))</f>
        <v>0</v>
      </c>
      <c r="AX447" s="28">
        <f t="shared" ca="1" si="281"/>
        <v>0.24630595053165028</v>
      </c>
      <c r="AY447" s="28">
        <f t="shared" ca="1" si="281"/>
        <v>0.55191272304659655</v>
      </c>
      <c r="AZ447" s="28">
        <f>IF(Riskregister!$E$15="",0,COUNTIF(BP$4:BP$53,"&lt;"&amp;AX447)*IF(AY447&lt;0.5,Riskregister!$K$15+(Riskregister!$L$15-Riskregister!$K$15)*SQRT(AY447/2),Riskregister!$L$15-(Riskregister!$L$15-Riskregister!$K$15)*SQRT((1-AY447)/2)))</f>
        <v>0</v>
      </c>
      <c r="BA447" s="28">
        <f t="shared" ca="1" si="282"/>
        <v>0.55051194107844936</v>
      </c>
      <c r="BB447" s="28">
        <f t="shared" ca="1" si="282"/>
        <v>0.79220960074112479</v>
      </c>
      <c r="BC447" s="28">
        <f>IF(Riskregister!$E$16="",0,COUNTIF(BQ$4:BQ$53,"&lt;"&amp;BA447)*IF(BB447&lt;0.5,Riskregister!$K$16+(Riskregister!$L$16-Riskregister!$K$16)*SQRT(BB447/2),Riskregister!$L$16-(Riskregister!$L$16-Riskregister!$K$16)*SQRT((1-BB447)/2)))</f>
        <v>0</v>
      </c>
      <c r="BD447" s="28">
        <f t="shared" ca="1" si="246"/>
        <v>0</v>
      </c>
    </row>
    <row r="448" spans="20:56" x14ac:dyDescent="0.35">
      <c r="T448" s="28">
        <f t="shared" ca="1" si="271"/>
        <v>0.87378136696088327</v>
      </c>
      <c r="U448" s="28">
        <f t="shared" ca="1" si="271"/>
        <v>0.6606873655728851</v>
      </c>
      <c r="V448" s="28">
        <f ca="1">IF(Riskregister!$E$5="",0,COUNTIF(BF$4:BF$53,"&lt;"&amp;T448)*IF(U448&lt;0.5,Riskregister!$K$5+(Riskregister!$L$5-Riskregister!$K$5)*SQRT(U448/2),Riskregister!$L$5-(Riskregister!$L$5-Riskregister!$K$5)*SQRT((1-U448)/2)))</f>
        <v>414647.89120232442</v>
      </c>
      <c r="W448" s="28">
        <f t="shared" ca="1" si="272"/>
        <v>0.64290133283087814</v>
      </c>
      <c r="X448" s="28">
        <f t="shared" ca="1" si="272"/>
        <v>0.97789099650536926</v>
      </c>
      <c r="Y448" s="28">
        <f ca="1">IF(Riskregister!$E$6="",0,COUNTIF(BG$4:BG$53,"&lt;"&amp;W448)*IF(X448&lt;0.5,Riskregister!$K$6+(Riskregister!$L$6-Riskregister!$K$6)*SQRT(X448/2),Riskregister!$L$6-(Riskregister!$L$6-Riskregister!$K$6)*SQRT((1-X448)/2)))</f>
        <v>1810747.2968190368</v>
      </c>
      <c r="Z448" s="28">
        <f t="shared" ca="1" si="273"/>
        <v>0.27814244055045667</v>
      </c>
      <c r="AA448" s="28">
        <f t="shared" ca="1" si="273"/>
        <v>0.5095684311823816</v>
      </c>
      <c r="AB448" s="28">
        <f ca="1">IF(Riskregister!$E$7="",0,COUNTIF(BH$4:BH$53,"&lt;"&amp;Z448)*IF(AA448&lt;0.5,Riskregister!$K$7+(Riskregister!$L$7-Riskregister!$K$7)*SQRT(AA448/2),Riskregister!$L$7-(Riskregister!$L$7-Riskregister!$K$7)*SQRT((1-AA448)/2)))</f>
        <v>0</v>
      </c>
      <c r="AC448" s="28">
        <f t="shared" ca="1" si="274"/>
        <v>0.25231514031899582</v>
      </c>
      <c r="AD448" s="28">
        <f t="shared" ca="1" si="274"/>
        <v>0.59623538677445398</v>
      </c>
      <c r="AE448" s="28">
        <f ca="1">IF(Riskregister!$E$8="",0,COUNTIF(BI$4:BI$53,"&lt;"&amp;AC448)*IF(AD448&lt;0.5,Riskregister!$K$8+(Riskregister!$L$8-Riskregister!$K$8)*SQRT(AD448/2),Riskregister!$L$8-(Riskregister!$L$8-Riskregister!$K$8)*SQRT((1-AD448)/2)))</f>
        <v>0</v>
      </c>
      <c r="AF448" s="28">
        <f t="shared" ca="1" si="275"/>
        <v>0.77991255682726601</v>
      </c>
      <c r="AG448" s="28">
        <f t="shared" ca="1" si="275"/>
        <v>0.58950386692280754</v>
      </c>
      <c r="AH448" s="28">
        <f>IF(Riskregister!$E$9="",0,COUNTIF(BJ$4:BJ$53,"&lt;"&amp;AF448)*IF(AG448&lt;0.5,Riskregister!$K$9+(Riskregister!$L$9-Riskregister!$K$9)*SQRT(AG448/2),Riskregister!$L$9-(Riskregister!$L$9-Riskregister!$K$9)*SQRT((1-AG448)/2)))</f>
        <v>0</v>
      </c>
      <c r="AI448" s="28">
        <f t="shared" ca="1" si="276"/>
        <v>0.79629006958750015</v>
      </c>
      <c r="AJ448" s="28">
        <f t="shared" ca="1" si="276"/>
        <v>0.58670891200043318</v>
      </c>
      <c r="AK448" s="28">
        <f>IF(Riskregister!$E$10="",0,COUNTIF(BK$4:BK$53,"&lt;"&amp;AI448)*IF(AJ448&lt;0.5,Riskregister!$K$10+(Riskregister!$L$10-Riskregister!$K$10)*SQRT(AJ448/2),Riskregister!$L$10-(Riskregister!$L$10-Riskregister!$K$10)*SQRT((1-AJ448)/2)))</f>
        <v>0</v>
      </c>
      <c r="AL448" s="28">
        <f t="shared" ca="1" si="277"/>
        <v>0.40316818422533163</v>
      </c>
      <c r="AM448" s="28">
        <f t="shared" ca="1" si="277"/>
        <v>1.1138429253656046E-2</v>
      </c>
      <c r="AN448" s="28">
        <f>IF(Riskregister!$E$11="",0,COUNTIF(BL$4:BL$53,"&lt;"&amp;AL448)*IF(AM448&lt;0.5,Riskregister!$K$11+(Riskregister!$L$11-Riskregister!$K$11)*SQRT(AM448/2),Riskregister!$L$11-(Riskregister!$L$11-Riskregister!$K$11)*SQRT((1-AM448)/2)))</f>
        <v>0</v>
      </c>
      <c r="AO448" s="28">
        <f t="shared" ca="1" si="278"/>
        <v>0.77439833032657934</v>
      </c>
      <c r="AP448" s="28">
        <f t="shared" ca="1" si="278"/>
        <v>0.72919808093652227</v>
      </c>
      <c r="AQ448" s="28">
        <f>IF(Riskregister!$E$12="",0,COUNTIF(BM$4:BM$53,"&lt;"&amp;AO448)*IF(AP448&lt;0.5,Riskregister!$K$12+(Riskregister!$L$12-Riskregister!$K$12)*SQRT(AP448/2),Riskregister!$L$12-(Riskregister!$L$12-Riskregister!$K$12)*SQRT((1-AP448)/2)))</f>
        <v>0</v>
      </c>
      <c r="AR448" s="28">
        <f t="shared" ca="1" si="279"/>
        <v>0.52207354896135483</v>
      </c>
      <c r="AS448" s="28">
        <f t="shared" ca="1" si="279"/>
        <v>0.28433545700570373</v>
      </c>
      <c r="AT448" s="28">
        <f>IF(Riskregister!$E$13="",0,COUNTIF(BN$4:BN$53,"&lt;"&amp;AR448)*IF(AS448&lt;0.5,Riskregister!$K$13+(Riskregister!$L$13-Riskregister!$K$13)*SQRT(AS448/2),Riskregister!$L$13-(Riskregister!$L$13-Riskregister!$K$13)*SQRT((1-AS448)/2)))</f>
        <v>0</v>
      </c>
      <c r="AU448" s="28">
        <f t="shared" ca="1" si="280"/>
        <v>0.68358463228342048</v>
      </c>
      <c r="AV448" s="28">
        <f t="shared" ca="1" si="280"/>
        <v>0.83584056838602649</v>
      </c>
      <c r="AW448" s="28">
        <f>IF(Riskregister!$E$14="",0,COUNTIF(BO$4:BO$53,"&lt;"&amp;AU448)*IF(AV448&lt;0.5,Riskregister!$K$14+(Riskregister!$L$14-Riskregister!$K$14)*SQRT(AV448/2),Riskregister!$L$14-(Riskregister!$L$14-Riskregister!$K$14)*SQRT((1-AV448)/2)))</f>
        <v>0</v>
      </c>
      <c r="AX448" s="28">
        <f t="shared" ca="1" si="281"/>
        <v>0.95271817041179196</v>
      </c>
      <c r="AY448" s="28">
        <f t="shared" ca="1" si="281"/>
        <v>0.23126297005978591</v>
      </c>
      <c r="AZ448" s="28">
        <f>IF(Riskregister!$E$15="",0,COUNTIF(BP$4:BP$53,"&lt;"&amp;AX448)*IF(AY448&lt;0.5,Riskregister!$K$15+(Riskregister!$L$15-Riskregister!$K$15)*SQRT(AY448/2),Riskregister!$L$15-(Riskregister!$L$15-Riskregister!$K$15)*SQRT((1-AY448)/2)))</f>
        <v>0</v>
      </c>
      <c r="BA448" s="28">
        <f t="shared" ca="1" si="282"/>
        <v>0.33219710684971226</v>
      </c>
      <c r="BB448" s="28">
        <f t="shared" ca="1" si="282"/>
        <v>0.85576934157951878</v>
      </c>
      <c r="BC448" s="28">
        <f>IF(Riskregister!$E$16="",0,COUNTIF(BQ$4:BQ$53,"&lt;"&amp;BA448)*IF(BB448&lt;0.5,Riskregister!$K$16+(Riskregister!$L$16-Riskregister!$K$16)*SQRT(BB448/2),Riskregister!$L$16-(Riskregister!$L$16-Riskregister!$K$16)*SQRT((1-BB448)/2)))</f>
        <v>0</v>
      </c>
      <c r="BD448" s="28">
        <f t="shared" ca="1" si="246"/>
        <v>2225395.1880213614</v>
      </c>
    </row>
    <row r="449" spans="20:56" x14ac:dyDescent="0.35">
      <c r="T449" s="28">
        <f t="shared" ca="1" si="271"/>
        <v>4.0301557461124626E-2</v>
      </c>
      <c r="U449" s="28">
        <f t="shared" ca="1" si="271"/>
        <v>0.85518605080870913</v>
      </c>
      <c r="V449" s="28">
        <f ca="1">IF(Riskregister!$E$5="",0,COUNTIF(BF$4:BF$53,"&lt;"&amp;T449)*IF(U449&lt;0.5,Riskregister!$K$5+(Riskregister!$L$5-Riskregister!$K$5)*SQRT(U449/2),Riskregister!$L$5-(Riskregister!$L$5-Riskregister!$K$5)*SQRT((1-U449)/2)))</f>
        <v>0</v>
      </c>
      <c r="W449" s="28">
        <f t="shared" ca="1" si="272"/>
        <v>0.20291626537742891</v>
      </c>
      <c r="X449" s="28">
        <f t="shared" ca="1" si="272"/>
        <v>0.63197535296587526</v>
      </c>
      <c r="Y449" s="28">
        <f ca="1">IF(Riskregister!$E$6="",0,COUNTIF(BG$4:BG$53,"&lt;"&amp;W449)*IF(X449&lt;0.5,Riskregister!$K$6+(Riskregister!$L$6-Riskregister!$K$6)*SQRT(X449/2),Riskregister!$L$6-(Riskregister!$L$6-Riskregister!$K$6)*SQRT((1-X449)/2)))</f>
        <v>0</v>
      </c>
      <c r="Z449" s="28">
        <f t="shared" ca="1" si="273"/>
        <v>0.98313013312714848</v>
      </c>
      <c r="AA449" s="28">
        <f t="shared" ca="1" si="273"/>
        <v>0.84413178435552016</v>
      </c>
      <c r="AB449" s="28">
        <f ca="1">IF(Riskregister!$E$7="",0,COUNTIF(BH$4:BH$53,"&lt;"&amp;Z449)*IF(AA449&lt;0.5,Riskregister!$K$7+(Riskregister!$L$7-Riskregister!$K$7)*SQRT(AA449/2),Riskregister!$L$7-(Riskregister!$L$7-Riskregister!$K$7)*SQRT((1-AA449)/2)))</f>
        <v>604583.23297910811</v>
      </c>
      <c r="AC449" s="28">
        <f t="shared" ca="1" si="274"/>
        <v>0.11015960461409446</v>
      </c>
      <c r="AD449" s="28">
        <f t="shared" ca="1" si="274"/>
        <v>0.3480767685926458</v>
      </c>
      <c r="AE449" s="28">
        <f ca="1">IF(Riskregister!$E$8="",0,COUNTIF(BI$4:BI$53,"&lt;"&amp;AC449)*IF(AD449&lt;0.5,Riskregister!$K$8+(Riskregister!$L$8-Riskregister!$K$8)*SQRT(AD449/2),Riskregister!$L$8-(Riskregister!$L$8-Riskregister!$K$8)*SQRT((1-AD449)/2)))</f>
        <v>0</v>
      </c>
      <c r="AF449" s="28">
        <f t="shared" ca="1" si="275"/>
        <v>0.66858219957347742</v>
      </c>
      <c r="AG449" s="28">
        <f t="shared" ca="1" si="275"/>
        <v>0.32734473630286365</v>
      </c>
      <c r="AH449" s="28">
        <f>IF(Riskregister!$E$9="",0,COUNTIF(BJ$4:BJ$53,"&lt;"&amp;AF449)*IF(AG449&lt;0.5,Riskregister!$K$9+(Riskregister!$L$9-Riskregister!$K$9)*SQRT(AG449/2),Riskregister!$L$9-(Riskregister!$L$9-Riskregister!$K$9)*SQRT((1-AG449)/2)))</f>
        <v>0</v>
      </c>
      <c r="AI449" s="28">
        <f t="shared" ca="1" si="276"/>
        <v>0.81797216954535878</v>
      </c>
      <c r="AJ449" s="28">
        <f t="shared" ca="1" si="276"/>
        <v>0.74313626989659332</v>
      </c>
      <c r="AK449" s="28">
        <f>IF(Riskregister!$E$10="",0,COUNTIF(BK$4:BK$53,"&lt;"&amp;AI449)*IF(AJ449&lt;0.5,Riskregister!$K$10+(Riskregister!$L$10-Riskregister!$K$10)*SQRT(AJ449/2),Riskregister!$L$10-(Riskregister!$L$10-Riskregister!$K$10)*SQRT((1-AJ449)/2)))</f>
        <v>0</v>
      </c>
      <c r="AL449" s="28">
        <f t="shared" ca="1" si="277"/>
        <v>0.91784586342109586</v>
      </c>
      <c r="AM449" s="28">
        <f t="shared" ca="1" si="277"/>
        <v>0.85785560652525394</v>
      </c>
      <c r="AN449" s="28">
        <f>IF(Riskregister!$E$11="",0,COUNTIF(BL$4:BL$53,"&lt;"&amp;AL449)*IF(AM449&lt;0.5,Riskregister!$K$11+(Riskregister!$L$11-Riskregister!$K$11)*SQRT(AM449/2),Riskregister!$L$11-(Riskregister!$L$11-Riskregister!$K$11)*SQRT((1-AM449)/2)))</f>
        <v>0</v>
      </c>
      <c r="AO449" s="28">
        <f t="shared" ca="1" si="278"/>
        <v>9.02384855972862E-2</v>
      </c>
      <c r="AP449" s="28">
        <f t="shared" ca="1" si="278"/>
        <v>0.49456504188819383</v>
      </c>
      <c r="AQ449" s="28">
        <f>IF(Riskregister!$E$12="",0,COUNTIF(BM$4:BM$53,"&lt;"&amp;AO449)*IF(AP449&lt;0.5,Riskregister!$K$12+(Riskregister!$L$12-Riskregister!$K$12)*SQRT(AP449/2),Riskregister!$L$12-(Riskregister!$L$12-Riskregister!$K$12)*SQRT((1-AP449)/2)))</f>
        <v>0</v>
      </c>
      <c r="AR449" s="28">
        <f t="shared" ca="1" si="279"/>
        <v>0.2929844146993007</v>
      </c>
      <c r="AS449" s="28">
        <f t="shared" ca="1" si="279"/>
        <v>0.6349297345228605</v>
      </c>
      <c r="AT449" s="28">
        <f>IF(Riskregister!$E$13="",0,COUNTIF(BN$4:BN$53,"&lt;"&amp;AR449)*IF(AS449&lt;0.5,Riskregister!$K$13+(Riskregister!$L$13-Riskregister!$K$13)*SQRT(AS449/2),Riskregister!$L$13-(Riskregister!$L$13-Riskregister!$K$13)*SQRT((1-AS449)/2)))</f>
        <v>0</v>
      </c>
      <c r="AU449" s="28">
        <f t="shared" ca="1" si="280"/>
        <v>0.11524023119054327</v>
      </c>
      <c r="AV449" s="28">
        <f t="shared" ca="1" si="280"/>
        <v>0.88570242730211113</v>
      </c>
      <c r="AW449" s="28">
        <f>IF(Riskregister!$E$14="",0,COUNTIF(BO$4:BO$53,"&lt;"&amp;AU449)*IF(AV449&lt;0.5,Riskregister!$K$14+(Riskregister!$L$14-Riskregister!$K$14)*SQRT(AV449/2),Riskregister!$L$14-(Riskregister!$L$14-Riskregister!$K$14)*SQRT((1-AV449)/2)))</f>
        <v>0</v>
      </c>
      <c r="AX449" s="28">
        <f t="shared" ca="1" si="281"/>
        <v>0.68393898056376556</v>
      </c>
      <c r="AY449" s="28">
        <f t="shared" ca="1" si="281"/>
        <v>0.34800185953706919</v>
      </c>
      <c r="AZ449" s="28">
        <f>IF(Riskregister!$E$15="",0,COUNTIF(BP$4:BP$53,"&lt;"&amp;AX449)*IF(AY449&lt;0.5,Riskregister!$K$15+(Riskregister!$L$15-Riskregister!$K$15)*SQRT(AY449/2),Riskregister!$L$15-(Riskregister!$L$15-Riskregister!$K$15)*SQRT((1-AY449)/2)))</f>
        <v>0</v>
      </c>
      <c r="BA449" s="28">
        <f t="shared" ca="1" si="282"/>
        <v>6.156072758820752E-2</v>
      </c>
      <c r="BB449" s="28">
        <f t="shared" ca="1" si="282"/>
        <v>0.86789198556302749</v>
      </c>
      <c r="BC449" s="28">
        <f>IF(Riskregister!$E$16="",0,COUNTIF(BQ$4:BQ$53,"&lt;"&amp;BA449)*IF(BB449&lt;0.5,Riskregister!$K$16+(Riskregister!$L$16-Riskregister!$K$16)*SQRT(BB449/2),Riskregister!$L$16-(Riskregister!$L$16-Riskregister!$K$16)*SQRT((1-BB449)/2)))</f>
        <v>0</v>
      </c>
      <c r="BD449" s="28">
        <f t="shared" ca="1" si="246"/>
        <v>604583.23297910811</v>
      </c>
    </row>
    <row r="450" spans="20:56" x14ac:dyDescent="0.35">
      <c r="T450" s="28">
        <f t="shared" ca="1" si="271"/>
        <v>2.2069695671387057E-2</v>
      </c>
      <c r="U450" s="28">
        <f t="shared" ca="1" si="271"/>
        <v>0.45870668611811993</v>
      </c>
      <c r="V450" s="28">
        <f ca="1">IF(Riskregister!$E$5="",0,COUNTIF(BF$4:BF$53,"&lt;"&amp;T450)*IF(U450&lt;0.5,Riskregister!$K$5+(Riskregister!$L$5-Riskregister!$K$5)*SQRT(U450/2),Riskregister!$L$5-(Riskregister!$L$5-Riskregister!$K$5)*SQRT((1-U450)/2)))</f>
        <v>0</v>
      </c>
      <c r="W450" s="28">
        <f t="shared" ca="1" si="272"/>
        <v>0.73339351366335503</v>
      </c>
      <c r="X450" s="28">
        <f t="shared" ca="1" si="272"/>
        <v>0.72810549362137189</v>
      </c>
      <c r="Y450" s="28">
        <f ca="1">IF(Riskregister!$E$6="",0,COUNTIF(BG$4:BG$53,"&lt;"&amp;W450)*IF(X450&lt;0.5,Riskregister!$K$6+(Riskregister!$L$6-Riskregister!$K$6)*SQRT(X450/2),Riskregister!$L$6-(Riskregister!$L$6-Riskregister!$K$6)*SQRT((1-X450)/2)))</f>
        <v>1336321.538443971</v>
      </c>
      <c r="Z450" s="28">
        <f t="shared" ca="1" si="273"/>
        <v>0.32118193892729319</v>
      </c>
      <c r="AA450" s="28">
        <f t="shared" ca="1" si="273"/>
        <v>0.2870946360280533</v>
      </c>
      <c r="AB450" s="28">
        <f ca="1">IF(Riskregister!$E$7="",0,COUNTIF(BH$4:BH$53,"&lt;"&amp;Z450)*IF(AA450&lt;0.5,Riskregister!$K$7+(Riskregister!$L$7-Riskregister!$K$7)*SQRT(AA450/2),Riskregister!$L$7-(Riskregister!$L$7-Riskregister!$K$7)*SQRT((1-AA450)/2)))</f>
        <v>0</v>
      </c>
      <c r="AC450" s="28">
        <f t="shared" ca="1" si="274"/>
        <v>0.42943368316077812</v>
      </c>
      <c r="AD450" s="28">
        <f t="shared" ca="1" si="274"/>
        <v>0.75470210423450801</v>
      </c>
      <c r="AE450" s="28">
        <f ca="1">IF(Riskregister!$E$8="",0,COUNTIF(BI$4:BI$53,"&lt;"&amp;AC450)*IF(AD450&lt;0.5,Riskregister!$K$8+(Riskregister!$L$8-Riskregister!$K$8)*SQRT(AD450/2),Riskregister!$L$8-(Riskregister!$L$8-Riskregister!$K$8)*SQRT((1-AD450)/2)))</f>
        <v>0</v>
      </c>
      <c r="AF450" s="28">
        <f t="shared" ca="1" si="275"/>
        <v>0.19842831253389426</v>
      </c>
      <c r="AG450" s="28">
        <f t="shared" ca="1" si="275"/>
        <v>0.25446665245291422</v>
      </c>
      <c r="AH450" s="28">
        <f>IF(Riskregister!$E$9="",0,COUNTIF(BJ$4:BJ$53,"&lt;"&amp;AF450)*IF(AG450&lt;0.5,Riskregister!$K$9+(Riskregister!$L$9-Riskregister!$K$9)*SQRT(AG450/2),Riskregister!$L$9-(Riskregister!$L$9-Riskregister!$K$9)*SQRT((1-AG450)/2)))</f>
        <v>0</v>
      </c>
      <c r="AI450" s="28">
        <f t="shared" ca="1" si="276"/>
        <v>0.28175058577640266</v>
      </c>
      <c r="AJ450" s="28">
        <f t="shared" ca="1" si="276"/>
        <v>0.79250767610517181</v>
      </c>
      <c r="AK450" s="28">
        <f>IF(Riskregister!$E$10="",0,COUNTIF(BK$4:BK$53,"&lt;"&amp;AI450)*IF(AJ450&lt;0.5,Riskregister!$K$10+(Riskregister!$L$10-Riskregister!$K$10)*SQRT(AJ450/2),Riskregister!$L$10-(Riskregister!$L$10-Riskregister!$K$10)*SQRT((1-AJ450)/2)))</f>
        <v>0</v>
      </c>
      <c r="AL450" s="28">
        <f t="shared" ca="1" si="277"/>
        <v>0.40512892377670973</v>
      </c>
      <c r="AM450" s="28">
        <f t="shared" ca="1" si="277"/>
        <v>3.3772286581697286E-2</v>
      </c>
      <c r="AN450" s="28">
        <f>IF(Riskregister!$E$11="",0,COUNTIF(BL$4:BL$53,"&lt;"&amp;AL450)*IF(AM450&lt;0.5,Riskregister!$K$11+(Riskregister!$L$11-Riskregister!$K$11)*SQRT(AM450/2),Riskregister!$L$11-(Riskregister!$L$11-Riskregister!$K$11)*SQRT((1-AM450)/2)))</f>
        <v>0</v>
      </c>
      <c r="AO450" s="28">
        <f t="shared" ca="1" si="278"/>
        <v>8.0234207149815662E-2</v>
      </c>
      <c r="AP450" s="28">
        <f t="shared" ca="1" si="278"/>
        <v>0.29170130993397447</v>
      </c>
      <c r="AQ450" s="28">
        <f>IF(Riskregister!$E$12="",0,COUNTIF(BM$4:BM$53,"&lt;"&amp;AO450)*IF(AP450&lt;0.5,Riskregister!$K$12+(Riskregister!$L$12-Riskregister!$K$12)*SQRT(AP450/2),Riskregister!$L$12-(Riskregister!$L$12-Riskregister!$K$12)*SQRT((1-AP450)/2)))</f>
        <v>0</v>
      </c>
      <c r="AR450" s="28">
        <f t="shared" ca="1" si="279"/>
        <v>0.54352925584242251</v>
      </c>
      <c r="AS450" s="28">
        <f t="shared" ca="1" si="279"/>
        <v>0.86528730545760235</v>
      </c>
      <c r="AT450" s="28">
        <f>IF(Riskregister!$E$13="",0,COUNTIF(BN$4:BN$53,"&lt;"&amp;AR450)*IF(AS450&lt;0.5,Riskregister!$K$13+(Riskregister!$L$13-Riskregister!$K$13)*SQRT(AS450/2),Riskregister!$L$13-(Riskregister!$L$13-Riskregister!$K$13)*SQRT((1-AS450)/2)))</f>
        <v>0</v>
      </c>
      <c r="AU450" s="28">
        <f t="shared" ca="1" si="280"/>
        <v>0.12120600329371878</v>
      </c>
      <c r="AV450" s="28">
        <f t="shared" ca="1" si="280"/>
        <v>0.98062864933317895</v>
      </c>
      <c r="AW450" s="28">
        <f>IF(Riskregister!$E$14="",0,COUNTIF(BO$4:BO$53,"&lt;"&amp;AU450)*IF(AV450&lt;0.5,Riskregister!$K$14+(Riskregister!$L$14-Riskregister!$K$14)*SQRT(AV450/2),Riskregister!$L$14-(Riskregister!$L$14-Riskregister!$K$14)*SQRT((1-AV450)/2)))</f>
        <v>0</v>
      </c>
      <c r="AX450" s="28">
        <f t="shared" ca="1" si="281"/>
        <v>0.62174895295605315</v>
      </c>
      <c r="AY450" s="28">
        <f t="shared" ca="1" si="281"/>
        <v>0.8868106269126772</v>
      </c>
      <c r="AZ450" s="28">
        <f>IF(Riskregister!$E$15="",0,COUNTIF(BP$4:BP$53,"&lt;"&amp;AX450)*IF(AY450&lt;0.5,Riskregister!$K$15+(Riskregister!$L$15-Riskregister!$K$15)*SQRT(AY450/2),Riskregister!$L$15-(Riskregister!$L$15-Riskregister!$K$15)*SQRT((1-AY450)/2)))</f>
        <v>0</v>
      </c>
      <c r="BA450" s="28">
        <f t="shared" ca="1" si="282"/>
        <v>4.4889303183829776E-2</v>
      </c>
      <c r="BB450" s="28">
        <f t="shared" ca="1" si="282"/>
        <v>0.54405816082579717</v>
      </c>
      <c r="BC450" s="28">
        <f>IF(Riskregister!$E$16="",0,COUNTIF(BQ$4:BQ$53,"&lt;"&amp;BA450)*IF(BB450&lt;0.5,Riskregister!$K$16+(Riskregister!$L$16-Riskregister!$K$16)*SQRT(BB450/2),Riskregister!$L$16-(Riskregister!$L$16-Riskregister!$K$16)*SQRT((1-BB450)/2)))</f>
        <v>0</v>
      </c>
      <c r="BD450" s="28">
        <f t="shared" ca="1" si="246"/>
        <v>1336321.538443971</v>
      </c>
    </row>
    <row r="451" spans="20:56" x14ac:dyDescent="0.35">
      <c r="T451" s="28">
        <f t="shared" ca="1" si="271"/>
        <v>0.47264111845250889</v>
      </c>
      <c r="U451" s="28">
        <f t="shared" ca="1" si="271"/>
        <v>0.19408000226454625</v>
      </c>
      <c r="V451" s="28">
        <f ca="1">IF(Riskregister!$E$5="",0,COUNTIF(BF$4:BF$53,"&lt;"&amp;T451)*IF(U451&lt;0.5,Riskregister!$K$5+(Riskregister!$L$5-Riskregister!$K$5)*SQRT(U451/2),Riskregister!$L$5-(Riskregister!$L$5-Riskregister!$K$5)*SQRT((1-U451)/2)))</f>
        <v>0</v>
      </c>
      <c r="W451" s="28">
        <f t="shared" ca="1" si="272"/>
        <v>0.99128926660264127</v>
      </c>
      <c r="X451" s="28">
        <f t="shared" ca="1" si="272"/>
        <v>0.17512588023458076</v>
      </c>
      <c r="Y451" s="28">
        <f ca="1">IF(Riskregister!$E$6="",0,COUNTIF(BG$4:BG$53,"&lt;"&amp;W451)*IF(X451&lt;0.5,Riskregister!$K$6+(Riskregister!$L$6-Riskregister!$K$6)*SQRT(X451/2),Riskregister!$L$6-(Riskregister!$L$6-Riskregister!$K$6)*SQRT((1-X451)/2)))</f>
        <v>2197915.9345285306</v>
      </c>
      <c r="Z451" s="28">
        <f t="shared" ca="1" si="273"/>
        <v>0.21786622417680168</v>
      </c>
      <c r="AA451" s="28">
        <f t="shared" ca="1" si="273"/>
        <v>0.50177188403896045</v>
      </c>
      <c r="AB451" s="28">
        <f ca="1">IF(Riskregister!$E$7="",0,COUNTIF(BH$4:BH$53,"&lt;"&amp;Z451)*IF(AA451&lt;0.5,Riskregister!$K$7+(Riskregister!$L$7-Riskregister!$K$7)*SQRT(AA451/2),Riskregister!$L$7-(Riskregister!$L$7-Riskregister!$K$7)*SQRT((1-AA451)/2)))</f>
        <v>0</v>
      </c>
      <c r="AC451" s="28">
        <f t="shared" ca="1" si="274"/>
        <v>0.12827330284395655</v>
      </c>
      <c r="AD451" s="28">
        <f t="shared" ca="1" si="274"/>
        <v>4.1386550661931309E-2</v>
      </c>
      <c r="AE451" s="28">
        <f ca="1">IF(Riskregister!$E$8="",0,COUNTIF(BI$4:BI$53,"&lt;"&amp;AC451)*IF(AD451&lt;0.5,Riskregister!$K$8+(Riskregister!$L$8-Riskregister!$K$8)*SQRT(AD451/2),Riskregister!$L$8-(Riskregister!$L$8-Riskregister!$K$8)*SQRT((1-AD451)/2)))</f>
        <v>0</v>
      </c>
      <c r="AF451" s="28">
        <f t="shared" ca="1" si="275"/>
        <v>0.54816326539873572</v>
      </c>
      <c r="AG451" s="28">
        <f t="shared" ca="1" si="275"/>
        <v>0.21708451426969577</v>
      </c>
      <c r="AH451" s="28">
        <f>IF(Riskregister!$E$9="",0,COUNTIF(BJ$4:BJ$53,"&lt;"&amp;AF451)*IF(AG451&lt;0.5,Riskregister!$K$9+(Riskregister!$L$9-Riskregister!$K$9)*SQRT(AG451/2),Riskregister!$L$9-(Riskregister!$L$9-Riskregister!$K$9)*SQRT((1-AG451)/2)))</f>
        <v>0</v>
      </c>
      <c r="AI451" s="28">
        <f t="shared" ca="1" si="276"/>
        <v>0.56658418181415493</v>
      </c>
      <c r="AJ451" s="28">
        <f t="shared" ca="1" si="276"/>
        <v>0.62295360960483093</v>
      </c>
      <c r="AK451" s="28">
        <f>IF(Riskregister!$E$10="",0,COUNTIF(BK$4:BK$53,"&lt;"&amp;AI451)*IF(AJ451&lt;0.5,Riskregister!$K$10+(Riskregister!$L$10-Riskregister!$K$10)*SQRT(AJ451/2),Riskregister!$L$10-(Riskregister!$L$10-Riskregister!$K$10)*SQRT((1-AJ451)/2)))</f>
        <v>0</v>
      </c>
      <c r="AL451" s="28">
        <f t="shared" ca="1" si="277"/>
        <v>0.22218821581588621</v>
      </c>
      <c r="AM451" s="28">
        <f t="shared" ca="1" si="277"/>
        <v>6.6944924240412762E-2</v>
      </c>
      <c r="AN451" s="28">
        <f>IF(Riskregister!$E$11="",0,COUNTIF(BL$4:BL$53,"&lt;"&amp;AL451)*IF(AM451&lt;0.5,Riskregister!$K$11+(Riskregister!$L$11-Riskregister!$K$11)*SQRT(AM451/2),Riskregister!$L$11-(Riskregister!$L$11-Riskregister!$K$11)*SQRT((1-AM451)/2)))</f>
        <v>0</v>
      </c>
      <c r="AO451" s="28">
        <f t="shared" ca="1" si="278"/>
        <v>0.8186600992127272</v>
      </c>
      <c r="AP451" s="28">
        <f t="shared" ca="1" si="278"/>
        <v>0.1902266105416256</v>
      </c>
      <c r="AQ451" s="28">
        <f>IF(Riskregister!$E$12="",0,COUNTIF(BM$4:BM$53,"&lt;"&amp;AO451)*IF(AP451&lt;0.5,Riskregister!$K$12+(Riskregister!$L$12-Riskregister!$K$12)*SQRT(AP451/2),Riskregister!$L$12-(Riskregister!$L$12-Riskregister!$K$12)*SQRT((1-AP451)/2)))</f>
        <v>0</v>
      </c>
      <c r="AR451" s="28">
        <f t="shared" ca="1" si="279"/>
        <v>0.27152113748700979</v>
      </c>
      <c r="AS451" s="28">
        <f t="shared" ca="1" si="279"/>
        <v>0.89155091006606924</v>
      </c>
      <c r="AT451" s="28">
        <f>IF(Riskregister!$E$13="",0,COUNTIF(BN$4:BN$53,"&lt;"&amp;AR451)*IF(AS451&lt;0.5,Riskregister!$K$13+(Riskregister!$L$13-Riskregister!$K$13)*SQRT(AS451/2),Riskregister!$L$13-(Riskregister!$L$13-Riskregister!$K$13)*SQRT((1-AS451)/2)))</f>
        <v>0</v>
      </c>
      <c r="AU451" s="28">
        <f t="shared" ca="1" si="280"/>
        <v>0.16436784283521644</v>
      </c>
      <c r="AV451" s="28">
        <f t="shared" ca="1" si="280"/>
        <v>0.6750816679769327</v>
      </c>
      <c r="AW451" s="28">
        <f>IF(Riskregister!$E$14="",0,COUNTIF(BO$4:BO$53,"&lt;"&amp;AU451)*IF(AV451&lt;0.5,Riskregister!$K$14+(Riskregister!$L$14-Riskregister!$K$14)*SQRT(AV451/2),Riskregister!$L$14-(Riskregister!$L$14-Riskregister!$K$14)*SQRT((1-AV451)/2)))</f>
        <v>0</v>
      </c>
      <c r="AX451" s="28">
        <f t="shared" ca="1" si="281"/>
        <v>0.85731667224783192</v>
      </c>
      <c r="AY451" s="28">
        <f t="shared" ca="1" si="281"/>
        <v>0.21549170023064534</v>
      </c>
      <c r="AZ451" s="28">
        <f>IF(Riskregister!$E$15="",0,COUNTIF(BP$4:BP$53,"&lt;"&amp;AX451)*IF(AY451&lt;0.5,Riskregister!$K$15+(Riskregister!$L$15-Riskregister!$K$15)*SQRT(AY451/2),Riskregister!$L$15-(Riskregister!$L$15-Riskregister!$K$15)*SQRT((1-AY451)/2)))</f>
        <v>0</v>
      </c>
      <c r="BA451" s="28">
        <f t="shared" ca="1" si="282"/>
        <v>0.56866666427345791</v>
      </c>
      <c r="BB451" s="28">
        <f t="shared" ca="1" si="282"/>
        <v>5.7054106111127711E-2</v>
      </c>
      <c r="BC451" s="28">
        <f>IF(Riskregister!$E$16="",0,COUNTIF(BQ$4:BQ$53,"&lt;"&amp;BA451)*IF(BB451&lt;0.5,Riskregister!$K$16+(Riskregister!$L$16-Riskregister!$K$16)*SQRT(BB451/2),Riskregister!$L$16-(Riskregister!$L$16-Riskregister!$K$16)*SQRT((1-BB451)/2)))</f>
        <v>0</v>
      </c>
      <c r="BD451" s="28">
        <f t="shared" ca="1" si="246"/>
        <v>2197915.9345285306</v>
      </c>
    </row>
    <row r="452" spans="20:56" x14ac:dyDescent="0.35">
      <c r="T452" s="28">
        <f t="shared" ca="1" si="271"/>
        <v>0.12767532960897865</v>
      </c>
      <c r="U452" s="28">
        <f t="shared" ca="1" si="271"/>
        <v>0.54422338889193922</v>
      </c>
      <c r="V452" s="28">
        <f ca="1">IF(Riskregister!$E$5="",0,COUNTIF(BF$4:BF$53,"&lt;"&amp;T452)*IF(U452&lt;0.5,Riskregister!$K$5+(Riskregister!$L$5-Riskregister!$K$5)*SQRT(U452/2),Riskregister!$L$5-(Riskregister!$L$5-Riskregister!$K$5)*SQRT((1-U452)/2)))</f>
        <v>0</v>
      </c>
      <c r="W452" s="28">
        <f t="shared" ca="1" si="272"/>
        <v>0.42911005181303097</v>
      </c>
      <c r="X452" s="28">
        <f t="shared" ca="1" si="272"/>
        <v>0.13266316495929442</v>
      </c>
      <c r="Y452" s="28">
        <f ca="1">IF(Riskregister!$E$6="",0,COUNTIF(BG$4:BG$53,"&lt;"&amp;W452)*IF(X452&lt;0.5,Riskregister!$K$6+(Riskregister!$L$6-Riskregister!$K$6)*SQRT(X452/2),Riskregister!$L$6-(Riskregister!$L$6-Riskregister!$K$6)*SQRT((1-X452)/2)))</f>
        <v>0</v>
      </c>
      <c r="Z452" s="28">
        <f t="shared" ca="1" si="273"/>
        <v>0.87221204919018847</v>
      </c>
      <c r="AA452" s="28">
        <f t="shared" ca="1" si="273"/>
        <v>0.79939516508581343</v>
      </c>
      <c r="AB452" s="28">
        <f ca="1">IF(Riskregister!$E$7="",0,COUNTIF(BH$4:BH$53,"&lt;"&amp;Z452)*IF(AA452&lt;0.5,Riskregister!$K$7+(Riskregister!$L$7-Riskregister!$K$7)*SQRT(AA452/2),Riskregister!$L$7-(Riskregister!$L$7-Riskregister!$K$7)*SQRT((1-AA452)/2)))</f>
        <v>289153.05083813117</v>
      </c>
      <c r="AC452" s="28">
        <f t="shared" ca="1" si="274"/>
        <v>0.37339761487745748</v>
      </c>
      <c r="AD452" s="28">
        <f t="shared" ca="1" si="274"/>
        <v>0.3603490428736571</v>
      </c>
      <c r="AE452" s="28">
        <f ca="1">IF(Riskregister!$E$8="",0,COUNTIF(BI$4:BI$53,"&lt;"&amp;AC452)*IF(AD452&lt;0.5,Riskregister!$K$8+(Riskregister!$L$8-Riskregister!$K$8)*SQRT(AD452/2),Riskregister!$L$8-(Riskregister!$L$8-Riskregister!$K$8)*SQRT((1-AD452)/2)))</f>
        <v>0</v>
      </c>
      <c r="AF452" s="28">
        <f t="shared" ca="1" si="275"/>
        <v>0.1846283642891251</v>
      </c>
      <c r="AG452" s="28">
        <f t="shared" ca="1" si="275"/>
        <v>0.77201172366134529</v>
      </c>
      <c r="AH452" s="28">
        <f>IF(Riskregister!$E$9="",0,COUNTIF(BJ$4:BJ$53,"&lt;"&amp;AF452)*IF(AG452&lt;0.5,Riskregister!$K$9+(Riskregister!$L$9-Riskregister!$K$9)*SQRT(AG452/2),Riskregister!$L$9-(Riskregister!$L$9-Riskregister!$K$9)*SQRT((1-AG452)/2)))</f>
        <v>0</v>
      </c>
      <c r="AI452" s="28">
        <f t="shared" ca="1" si="276"/>
        <v>0.85754867048517458</v>
      </c>
      <c r="AJ452" s="28">
        <f t="shared" ca="1" si="276"/>
        <v>0.98536895130957658</v>
      </c>
      <c r="AK452" s="28">
        <f>IF(Riskregister!$E$10="",0,COUNTIF(BK$4:BK$53,"&lt;"&amp;AI452)*IF(AJ452&lt;0.5,Riskregister!$K$10+(Riskregister!$L$10-Riskregister!$K$10)*SQRT(AJ452/2),Riskregister!$L$10-(Riskregister!$L$10-Riskregister!$K$10)*SQRT((1-AJ452)/2)))</f>
        <v>0</v>
      </c>
      <c r="AL452" s="28">
        <f t="shared" ca="1" si="277"/>
        <v>0.46540676111068768</v>
      </c>
      <c r="AM452" s="28">
        <f t="shared" ca="1" si="277"/>
        <v>0.10248837562366131</v>
      </c>
      <c r="AN452" s="28">
        <f>IF(Riskregister!$E$11="",0,COUNTIF(BL$4:BL$53,"&lt;"&amp;AL452)*IF(AM452&lt;0.5,Riskregister!$K$11+(Riskregister!$L$11-Riskregister!$K$11)*SQRT(AM452/2),Riskregister!$L$11-(Riskregister!$L$11-Riskregister!$K$11)*SQRT((1-AM452)/2)))</f>
        <v>0</v>
      </c>
      <c r="AO452" s="28">
        <f t="shared" ca="1" si="278"/>
        <v>0.5424316312186751</v>
      </c>
      <c r="AP452" s="28">
        <f t="shared" ca="1" si="278"/>
        <v>0.30190241843160093</v>
      </c>
      <c r="AQ452" s="28">
        <f>IF(Riskregister!$E$12="",0,COUNTIF(BM$4:BM$53,"&lt;"&amp;AO452)*IF(AP452&lt;0.5,Riskregister!$K$12+(Riskregister!$L$12-Riskregister!$K$12)*SQRT(AP452/2),Riskregister!$L$12-(Riskregister!$L$12-Riskregister!$K$12)*SQRT((1-AP452)/2)))</f>
        <v>0</v>
      </c>
      <c r="AR452" s="28">
        <f t="shared" ca="1" si="279"/>
        <v>4.722537207411559E-3</v>
      </c>
      <c r="AS452" s="28">
        <f t="shared" ca="1" si="279"/>
        <v>0.35827419135384131</v>
      </c>
      <c r="AT452" s="28">
        <f>IF(Riskregister!$E$13="",0,COUNTIF(BN$4:BN$53,"&lt;"&amp;AR452)*IF(AS452&lt;0.5,Riskregister!$K$13+(Riskregister!$L$13-Riskregister!$K$13)*SQRT(AS452/2),Riskregister!$L$13-(Riskregister!$L$13-Riskregister!$K$13)*SQRT((1-AS452)/2)))</f>
        <v>0</v>
      </c>
      <c r="AU452" s="28">
        <f t="shared" ca="1" si="280"/>
        <v>6.841150226963244E-2</v>
      </c>
      <c r="AV452" s="28">
        <f t="shared" ca="1" si="280"/>
        <v>0.13816425204072336</v>
      </c>
      <c r="AW452" s="28">
        <f>IF(Riskregister!$E$14="",0,COUNTIF(BO$4:BO$53,"&lt;"&amp;AU452)*IF(AV452&lt;0.5,Riskregister!$K$14+(Riskregister!$L$14-Riskregister!$K$14)*SQRT(AV452/2),Riskregister!$L$14-(Riskregister!$L$14-Riskregister!$K$14)*SQRT((1-AV452)/2)))</f>
        <v>0</v>
      </c>
      <c r="AX452" s="28">
        <f t="shared" ca="1" si="281"/>
        <v>0.24350460954778375</v>
      </c>
      <c r="AY452" s="28">
        <f t="shared" ca="1" si="281"/>
        <v>0.59460322518786912</v>
      </c>
      <c r="AZ452" s="28">
        <f>IF(Riskregister!$E$15="",0,COUNTIF(BP$4:BP$53,"&lt;"&amp;AX452)*IF(AY452&lt;0.5,Riskregister!$K$15+(Riskregister!$L$15-Riskregister!$K$15)*SQRT(AY452/2),Riskregister!$L$15-(Riskregister!$L$15-Riskregister!$K$15)*SQRT((1-AY452)/2)))</f>
        <v>0</v>
      </c>
      <c r="BA452" s="28">
        <f t="shared" ca="1" si="282"/>
        <v>0.8461490617837637</v>
      </c>
      <c r="BB452" s="28">
        <f t="shared" ca="1" si="282"/>
        <v>0.56303138813217135</v>
      </c>
      <c r="BC452" s="28">
        <f>IF(Riskregister!$E$16="",0,COUNTIF(BQ$4:BQ$53,"&lt;"&amp;BA452)*IF(BB452&lt;0.5,Riskregister!$K$16+(Riskregister!$L$16-Riskregister!$K$16)*SQRT(BB452/2),Riskregister!$L$16-(Riskregister!$L$16-Riskregister!$K$16)*SQRT((1-BB452)/2)))</f>
        <v>0</v>
      </c>
      <c r="BD452" s="28">
        <f t="shared" ref="BD452:BD515" ca="1" si="283">V452+Y452+AB452+AE452+AH452+AK452+AN452+AQ452+AT452+AW452+AZ452+BC452</f>
        <v>289153.05083813117</v>
      </c>
    </row>
    <row r="453" spans="20:56" x14ac:dyDescent="0.35">
      <c r="T453" s="28">
        <f t="shared" ca="1" si="271"/>
        <v>9.6039866305543953E-3</v>
      </c>
      <c r="U453" s="28">
        <f t="shared" ca="1" si="271"/>
        <v>0.86547220823639814</v>
      </c>
      <c r="V453" s="28">
        <f ca="1">IF(Riskregister!$E$5="",0,COUNTIF(BF$4:BF$53,"&lt;"&amp;T453)*IF(U453&lt;0.5,Riskregister!$K$5+(Riskregister!$L$5-Riskregister!$K$5)*SQRT(U453/2),Riskregister!$L$5-(Riskregister!$L$5-Riskregister!$K$5)*SQRT((1-U453)/2)))</f>
        <v>0</v>
      </c>
      <c r="W453" s="28">
        <f t="shared" ca="1" si="272"/>
        <v>0.75348494759581053</v>
      </c>
      <c r="X453" s="28">
        <f t="shared" ca="1" si="272"/>
        <v>8.0186698467554107E-2</v>
      </c>
      <c r="Y453" s="28">
        <f ca="1">IF(Riskregister!$E$6="",0,COUNTIF(BG$4:BG$53,"&lt;"&amp;W453)*IF(X453&lt;0.5,Riskregister!$K$6+(Riskregister!$L$6-Riskregister!$K$6)*SQRT(X453/2),Riskregister!$L$6-(Riskregister!$L$6-Riskregister!$K$6)*SQRT((1-X453)/2)))</f>
        <v>560419.82675407524</v>
      </c>
      <c r="Z453" s="28">
        <f t="shared" ca="1" si="273"/>
        <v>0.14558250051442301</v>
      </c>
      <c r="AA453" s="28">
        <f t="shared" ca="1" si="273"/>
        <v>0.91233281257081789</v>
      </c>
      <c r="AB453" s="28">
        <f ca="1">IF(Riskregister!$E$7="",0,COUNTIF(BH$4:BH$53,"&lt;"&amp;Z453)*IF(AA453&lt;0.5,Riskregister!$K$7+(Riskregister!$L$7-Riskregister!$K$7)*SQRT(AA453/2),Riskregister!$L$7-(Riskregister!$L$7-Riskregister!$K$7)*SQRT((1-AA453)/2)))</f>
        <v>0</v>
      </c>
      <c r="AC453" s="28">
        <f t="shared" ca="1" si="274"/>
        <v>0.76076161859997526</v>
      </c>
      <c r="AD453" s="28">
        <f t="shared" ca="1" si="274"/>
        <v>0.17663293286446946</v>
      </c>
      <c r="AE453" s="28">
        <f ca="1">IF(Riskregister!$E$8="",0,COUNTIF(BI$4:BI$53,"&lt;"&amp;AC453)*IF(AD453&lt;0.5,Riskregister!$K$8+(Riskregister!$L$8-Riskregister!$K$8)*SQRT(AD453/2),Riskregister!$L$8-(Riskregister!$L$8-Riskregister!$K$8)*SQRT((1-AD453)/2)))</f>
        <v>0</v>
      </c>
      <c r="AF453" s="28">
        <f t="shared" ca="1" si="275"/>
        <v>0.24925137542148434</v>
      </c>
      <c r="AG453" s="28">
        <f t="shared" ca="1" si="275"/>
        <v>0.13641839605987705</v>
      </c>
      <c r="AH453" s="28">
        <f>IF(Riskregister!$E$9="",0,COUNTIF(BJ$4:BJ$53,"&lt;"&amp;AF453)*IF(AG453&lt;0.5,Riskregister!$K$9+(Riskregister!$L$9-Riskregister!$K$9)*SQRT(AG453/2),Riskregister!$L$9-(Riskregister!$L$9-Riskregister!$K$9)*SQRT((1-AG453)/2)))</f>
        <v>0</v>
      </c>
      <c r="AI453" s="28">
        <f t="shared" ca="1" si="276"/>
        <v>0.41192291362927091</v>
      </c>
      <c r="AJ453" s="28">
        <f t="shared" ca="1" si="276"/>
        <v>0.30673604393162079</v>
      </c>
      <c r="AK453" s="28">
        <f>IF(Riskregister!$E$10="",0,COUNTIF(BK$4:BK$53,"&lt;"&amp;AI453)*IF(AJ453&lt;0.5,Riskregister!$K$10+(Riskregister!$L$10-Riskregister!$K$10)*SQRT(AJ453/2),Riskregister!$L$10-(Riskregister!$L$10-Riskregister!$K$10)*SQRT((1-AJ453)/2)))</f>
        <v>0</v>
      </c>
      <c r="AL453" s="28">
        <f t="shared" ca="1" si="277"/>
        <v>9.6762053781531687E-2</v>
      </c>
      <c r="AM453" s="28">
        <f t="shared" ca="1" si="277"/>
        <v>4.0128440043605274E-3</v>
      </c>
      <c r="AN453" s="28">
        <f>IF(Riskregister!$E$11="",0,COUNTIF(BL$4:BL$53,"&lt;"&amp;AL453)*IF(AM453&lt;0.5,Riskregister!$K$11+(Riskregister!$L$11-Riskregister!$K$11)*SQRT(AM453/2),Riskregister!$L$11-(Riskregister!$L$11-Riskregister!$K$11)*SQRT((1-AM453)/2)))</f>
        <v>0</v>
      </c>
      <c r="AO453" s="28">
        <f t="shared" ca="1" si="278"/>
        <v>3.404690089813811E-3</v>
      </c>
      <c r="AP453" s="28">
        <f t="shared" ca="1" si="278"/>
        <v>0.18190471670469222</v>
      </c>
      <c r="AQ453" s="28">
        <f>IF(Riskregister!$E$12="",0,COUNTIF(BM$4:BM$53,"&lt;"&amp;AO453)*IF(AP453&lt;0.5,Riskregister!$K$12+(Riskregister!$L$12-Riskregister!$K$12)*SQRT(AP453/2),Riskregister!$L$12-(Riskregister!$L$12-Riskregister!$K$12)*SQRT((1-AP453)/2)))</f>
        <v>0</v>
      </c>
      <c r="AR453" s="28">
        <f t="shared" ca="1" si="279"/>
        <v>0.45675496451661113</v>
      </c>
      <c r="AS453" s="28">
        <f t="shared" ca="1" si="279"/>
        <v>0.87304017373025389</v>
      </c>
      <c r="AT453" s="28">
        <f>IF(Riskregister!$E$13="",0,COUNTIF(BN$4:BN$53,"&lt;"&amp;AR453)*IF(AS453&lt;0.5,Riskregister!$K$13+(Riskregister!$L$13-Riskregister!$K$13)*SQRT(AS453/2),Riskregister!$L$13-(Riskregister!$L$13-Riskregister!$K$13)*SQRT((1-AS453)/2)))</f>
        <v>0</v>
      </c>
      <c r="AU453" s="28">
        <f t="shared" ca="1" si="280"/>
        <v>0.86022297510715218</v>
      </c>
      <c r="AV453" s="28">
        <f t="shared" ca="1" si="280"/>
        <v>0.95542766485000996</v>
      </c>
      <c r="AW453" s="28">
        <f>IF(Riskregister!$E$14="",0,COUNTIF(BO$4:BO$53,"&lt;"&amp;AU453)*IF(AV453&lt;0.5,Riskregister!$K$14+(Riskregister!$L$14-Riskregister!$K$14)*SQRT(AV453/2),Riskregister!$L$14-(Riskregister!$L$14-Riskregister!$K$14)*SQRT((1-AV453)/2)))</f>
        <v>0</v>
      </c>
      <c r="AX453" s="28">
        <f t="shared" ca="1" si="281"/>
        <v>6.0864431036390054E-2</v>
      </c>
      <c r="AY453" s="28">
        <f t="shared" ca="1" si="281"/>
        <v>0.23718507613468209</v>
      </c>
      <c r="AZ453" s="28">
        <f>IF(Riskregister!$E$15="",0,COUNTIF(BP$4:BP$53,"&lt;"&amp;AX453)*IF(AY453&lt;0.5,Riskregister!$K$15+(Riskregister!$L$15-Riskregister!$K$15)*SQRT(AY453/2),Riskregister!$L$15-(Riskregister!$L$15-Riskregister!$K$15)*SQRT((1-AY453)/2)))</f>
        <v>0</v>
      </c>
      <c r="BA453" s="28">
        <f t="shared" ca="1" si="282"/>
        <v>0.53904643787418938</v>
      </c>
      <c r="BB453" s="28">
        <f t="shared" ca="1" si="282"/>
        <v>0.3889586324685903</v>
      </c>
      <c r="BC453" s="28">
        <f>IF(Riskregister!$E$16="",0,COUNTIF(BQ$4:BQ$53,"&lt;"&amp;BA453)*IF(BB453&lt;0.5,Riskregister!$K$16+(Riskregister!$L$16-Riskregister!$K$16)*SQRT(BB453/2),Riskregister!$L$16-(Riskregister!$L$16-Riskregister!$K$16)*SQRT((1-BB453)/2)))</f>
        <v>0</v>
      </c>
      <c r="BD453" s="28">
        <f t="shared" ca="1" si="283"/>
        <v>560419.82675407524</v>
      </c>
    </row>
    <row r="454" spans="20:56" x14ac:dyDescent="0.35">
      <c r="T454" s="28">
        <f t="shared" ca="1" si="271"/>
        <v>0.44788418664381313</v>
      </c>
      <c r="U454" s="28">
        <f t="shared" ca="1" si="271"/>
        <v>4.0425522519002333E-2</v>
      </c>
      <c r="V454" s="28">
        <f ca="1">IF(Riskregister!$E$5="",0,COUNTIF(BF$4:BF$53,"&lt;"&amp;T454)*IF(U454&lt;0.5,Riskregister!$K$5+(Riskregister!$L$5-Riskregister!$K$5)*SQRT(U454/2),Riskregister!$L$5-(Riskregister!$L$5-Riskregister!$K$5)*SQRT((1-U454)/2)))</f>
        <v>0</v>
      </c>
      <c r="W454" s="28">
        <f t="shared" ca="1" si="272"/>
        <v>0.92342154923956687</v>
      </c>
      <c r="X454" s="28">
        <f t="shared" ca="1" si="272"/>
        <v>0.89645017089925594</v>
      </c>
      <c r="Y454" s="28">
        <f ca="1">IF(Riskregister!$E$6="",0,COUNTIF(BG$4:BG$53,"&lt;"&amp;W454)*IF(X454&lt;0.5,Riskregister!$K$6+(Riskregister!$L$6-Riskregister!$K$6)*SQRT(X454/2),Riskregister!$L$6-(Riskregister!$L$6-Riskregister!$K$6)*SQRT((1-X454)/2)))</f>
        <v>3180852.3377480581</v>
      </c>
      <c r="Z454" s="28">
        <f t="shared" ca="1" si="273"/>
        <v>0.12232420586111814</v>
      </c>
      <c r="AA454" s="28">
        <f t="shared" ca="1" si="273"/>
        <v>0.1209088377937636</v>
      </c>
      <c r="AB454" s="28">
        <f ca="1">IF(Riskregister!$E$7="",0,COUNTIF(BH$4:BH$53,"&lt;"&amp;Z454)*IF(AA454&lt;0.5,Riskregister!$K$7+(Riskregister!$L$7-Riskregister!$K$7)*SQRT(AA454/2),Riskregister!$L$7-(Riskregister!$L$7-Riskregister!$K$7)*SQRT((1-AA454)/2)))</f>
        <v>0</v>
      </c>
      <c r="AC454" s="28">
        <f t="shared" ca="1" si="274"/>
        <v>0.88024971022840781</v>
      </c>
      <c r="AD454" s="28">
        <f t="shared" ca="1" si="274"/>
        <v>0.2678690752709727</v>
      </c>
      <c r="AE454" s="28">
        <f ca="1">IF(Riskregister!$E$8="",0,COUNTIF(BI$4:BI$53,"&lt;"&amp;AC454)*IF(AD454&lt;0.5,Riskregister!$K$8+(Riskregister!$L$8-Riskregister!$K$8)*SQRT(AD454/2),Riskregister!$L$8-(Riskregister!$L$8-Riskregister!$K$8)*SQRT((1-AD454)/2)))</f>
        <v>0</v>
      </c>
      <c r="AF454" s="28">
        <f t="shared" ca="1" si="275"/>
        <v>0.49476255741387043</v>
      </c>
      <c r="AG454" s="28">
        <f t="shared" ca="1" si="275"/>
        <v>0.99977129305551371</v>
      </c>
      <c r="AH454" s="28">
        <f>IF(Riskregister!$E$9="",0,COUNTIF(BJ$4:BJ$53,"&lt;"&amp;AF454)*IF(AG454&lt;0.5,Riskregister!$K$9+(Riskregister!$L$9-Riskregister!$K$9)*SQRT(AG454/2),Riskregister!$L$9-(Riskregister!$L$9-Riskregister!$K$9)*SQRT((1-AG454)/2)))</f>
        <v>0</v>
      </c>
      <c r="AI454" s="28">
        <f t="shared" ca="1" si="276"/>
        <v>0.68424615072142636</v>
      </c>
      <c r="AJ454" s="28">
        <f t="shared" ca="1" si="276"/>
        <v>0.55038462930559906</v>
      </c>
      <c r="AK454" s="28">
        <f>IF(Riskregister!$E$10="",0,COUNTIF(BK$4:BK$53,"&lt;"&amp;AI454)*IF(AJ454&lt;0.5,Riskregister!$K$10+(Riskregister!$L$10-Riskregister!$K$10)*SQRT(AJ454/2),Riskregister!$L$10-(Riskregister!$L$10-Riskregister!$K$10)*SQRT((1-AJ454)/2)))</f>
        <v>0</v>
      </c>
      <c r="AL454" s="28">
        <f t="shared" ca="1" si="277"/>
        <v>0.76861912504654362</v>
      </c>
      <c r="AM454" s="28">
        <f t="shared" ca="1" si="277"/>
        <v>0.9369584794082082</v>
      </c>
      <c r="AN454" s="28">
        <f>IF(Riskregister!$E$11="",0,COUNTIF(BL$4:BL$53,"&lt;"&amp;AL454)*IF(AM454&lt;0.5,Riskregister!$K$11+(Riskregister!$L$11-Riskregister!$K$11)*SQRT(AM454/2),Riskregister!$L$11-(Riskregister!$L$11-Riskregister!$K$11)*SQRT((1-AM454)/2)))</f>
        <v>0</v>
      </c>
      <c r="AO454" s="28">
        <f t="shared" ca="1" si="278"/>
        <v>6.3055775499905264E-2</v>
      </c>
      <c r="AP454" s="28">
        <f t="shared" ca="1" si="278"/>
        <v>0.23334135272658052</v>
      </c>
      <c r="AQ454" s="28">
        <f>IF(Riskregister!$E$12="",0,COUNTIF(BM$4:BM$53,"&lt;"&amp;AO454)*IF(AP454&lt;0.5,Riskregister!$K$12+(Riskregister!$L$12-Riskregister!$K$12)*SQRT(AP454/2),Riskregister!$L$12-(Riskregister!$L$12-Riskregister!$K$12)*SQRT((1-AP454)/2)))</f>
        <v>0</v>
      </c>
      <c r="AR454" s="28">
        <f t="shared" ca="1" si="279"/>
        <v>0.2913898326219384</v>
      </c>
      <c r="AS454" s="28">
        <f t="shared" ca="1" si="279"/>
        <v>0.23404714681446481</v>
      </c>
      <c r="AT454" s="28">
        <f>IF(Riskregister!$E$13="",0,COUNTIF(BN$4:BN$53,"&lt;"&amp;AR454)*IF(AS454&lt;0.5,Riskregister!$K$13+(Riskregister!$L$13-Riskregister!$K$13)*SQRT(AS454/2),Riskregister!$L$13-(Riskregister!$L$13-Riskregister!$K$13)*SQRT((1-AS454)/2)))</f>
        <v>0</v>
      </c>
      <c r="AU454" s="28">
        <f t="shared" ca="1" si="280"/>
        <v>0.90946681746275215</v>
      </c>
      <c r="AV454" s="28">
        <f t="shared" ca="1" si="280"/>
        <v>0.21417043155623439</v>
      </c>
      <c r="AW454" s="28">
        <f>IF(Riskregister!$E$14="",0,COUNTIF(BO$4:BO$53,"&lt;"&amp;AU454)*IF(AV454&lt;0.5,Riskregister!$K$14+(Riskregister!$L$14-Riskregister!$K$14)*SQRT(AV454/2),Riskregister!$L$14-(Riskregister!$L$14-Riskregister!$K$14)*SQRT((1-AV454)/2)))</f>
        <v>0</v>
      </c>
      <c r="AX454" s="28">
        <f t="shared" ca="1" si="281"/>
        <v>0.78950388879536681</v>
      </c>
      <c r="AY454" s="28">
        <f t="shared" ca="1" si="281"/>
        <v>0.45388758412480246</v>
      </c>
      <c r="AZ454" s="28">
        <f>IF(Riskregister!$E$15="",0,COUNTIF(BP$4:BP$53,"&lt;"&amp;AX454)*IF(AY454&lt;0.5,Riskregister!$K$15+(Riskregister!$L$15-Riskregister!$K$15)*SQRT(AY454/2),Riskregister!$L$15-(Riskregister!$L$15-Riskregister!$K$15)*SQRT((1-AY454)/2)))</f>
        <v>0</v>
      </c>
      <c r="BA454" s="28">
        <f t="shared" ca="1" si="282"/>
        <v>5.7988691228095801E-3</v>
      </c>
      <c r="BB454" s="28">
        <f t="shared" ca="1" si="282"/>
        <v>0.97698064242196692</v>
      </c>
      <c r="BC454" s="28">
        <f>IF(Riskregister!$E$16="",0,COUNTIF(BQ$4:BQ$53,"&lt;"&amp;BA454)*IF(BB454&lt;0.5,Riskregister!$K$16+(Riskregister!$L$16-Riskregister!$K$16)*SQRT(BB454/2),Riskregister!$L$16-(Riskregister!$L$16-Riskregister!$K$16)*SQRT((1-BB454)/2)))</f>
        <v>0</v>
      </c>
      <c r="BD454" s="28">
        <f t="shared" ca="1" si="283"/>
        <v>3180852.3377480581</v>
      </c>
    </row>
    <row r="455" spans="20:56" x14ac:dyDescent="0.35">
      <c r="T455" s="28">
        <f t="shared" ca="1" si="271"/>
        <v>4.808650716736429E-2</v>
      </c>
      <c r="U455" s="28">
        <f t="shared" ca="1" si="271"/>
        <v>0.93595214281338646</v>
      </c>
      <c r="V455" s="28">
        <f ca="1">IF(Riskregister!$E$5="",0,COUNTIF(BF$4:BF$53,"&lt;"&amp;T455)*IF(U455&lt;0.5,Riskregister!$K$5+(Riskregister!$L$5-Riskregister!$K$5)*SQRT(U455/2),Riskregister!$L$5-(Riskregister!$L$5-Riskregister!$K$5)*SQRT((1-U455)/2)))</f>
        <v>0</v>
      </c>
      <c r="W455" s="28">
        <f t="shared" ca="1" si="272"/>
        <v>0.81483639721169188</v>
      </c>
      <c r="X455" s="28">
        <f t="shared" ca="1" si="272"/>
        <v>0.52081435387902708</v>
      </c>
      <c r="Y455" s="28">
        <f ca="1">IF(Riskregister!$E$6="",0,COUNTIF(BG$4:BG$53,"&lt;"&amp;W455)*IF(X455&lt;0.5,Riskregister!$K$6+(Riskregister!$L$6-Riskregister!$K$6)*SQRT(X455/2),Riskregister!$L$6-(Riskregister!$L$6-Riskregister!$K$6)*SQRT((1-X455)/2)))</f>
        <v>1118932.0419422938</v>
      </c>
      <c r="Z455" s="28">
        <f t="shared" ca="1" si="273"/>
        <v>0.15261308810043384</v>
      </c>
      <c r="AA455" s="28">
        <f t="shared" ca="1" si="273"/>
        <v>0.72769674314479826</v>
      </c>
      <c r="AB455" s="28">
        <f ca="1">IF(Riskregister!$E$7="",0,COUNTIF(BH$4:BH$53,"&lt;"&amp;Z455)*IF(AA455&lt;0.5,Riskregister!$K$7+(Riskregister!$L$7-Riskregister!$K$7)*SQRT(AA455/2),Riskregister!$L$7-(Riskregister!$L$7-Riskregister!$K$7)*SQRT((1-AA455)/2)))</f>
        <v>0</v>
      </c>
      <c r="AC455" s="28">
        <f t="shared" ca="1" si="274"/>
        <v>0.54836017160853023</v>
      </c>
      <c r="AD455" s="28">
        <f t="shared" ca="1" si="274"/>
        <v>0.74465153433407505</v>
      </c>
      <c r="AE455" s="28">
        <f ca="1">IF(Riskregister!$E$8="",0,COUNTIF(BI$4:BI$53,"&lt;"&amp;AC455)*IF(AD455&lt;0.5,Riskregister!$K$8+(Riskregister!$L$8-Riskregister!$K$8)*SQRT(AD455/2),Riskregister!$L$8-(Riskregister!$L$8-Riskregister!$K$8)*SQRT((1-AD455)/2)))</f>
        <v>0</v>
      </c>
      <c r="AF455" s="28">
        <f t="shared" ca="1" si="275"/>
        <v>0.70837561562824847</v>
      </c>
      <c r="AG455" s="28">
        <f t="shared" ca="1" si="275"/>
        <v>0.15248965164694539</v>
      </c>
      <c r="AH455" s="28">
        <f>IF(Riskregister!$E$9="",0,COUNTIF(BJ$4:BJ$53,"&lt;"&amp;AF455)*IF(AG455&lt;0.5,Riskregister!$K$9+(Riskregister!$L$9-Riskregister!$K$9)*SQRT(AG455/2),Riskregister!$L$9-(Riskregister!$L$9-Riskregister!$K$9)*SQRT((1-AG455)/2)))</f>
        <v>0</v>
      </c>
      <c r="AI455" s="28">
        <f t="shared" ca="1" si="276"/>
        <v>0.85287890168996061</v>
      </c>
      <c r="AJ455" s="28">
        <f t="shared" ca="1" si="276"/>
        <v>0.181626833336197</v>
      </c>
      <c r="AK455" s="28">
        <f>IF(Riskregister!$E$10="",0,COUNTIF(BK$4:BK$53,"&lt;"&amp;AI455)*IF(AJ455&lt;0.5,Riskregister!$K$10+(Riskregister!$L$10-Riskregister!$K$10)*SQRT(AJ455/2),Riskregister!$L$10-(Riskregister!$L$10-Riskregister!$K$10)*SQRT((1-AJ455)/2)))</f>
        <v>0</v>
      </c>
      <c r="AL455" s="28">
        <f t="shared" ca="1" si="277"/>
        <v>6.2478674515344834E-2</v>
      </c>
      <c r="AM455" s="28">
        <f t="shared" ca="1" si="277"/>
        <v>0.25176672425311442</v>
      </c>
      <c r="AN455" s="28">
        <f>IF(Riskregister!$E$11="",0,COUNTIF(BL$4:BL$53,"&lt;"&amp;AL455)*IF(AM455&lt;0.5,Riskregister!$K$11+(Riskregister!$L$11-Riskregister!$K$11)*SQRT(AM455/2),Riskregister!$L$11-(Riskregister!$L$11-Riskregister!$K$11)*SQRT((1-AM455)/2)))</f>
        <v>0</v>
      </c>
      <c r="AO455" s="28">
        <f t="shared" ca="1" si="278"/>
        <v>0.35546372764138878</v>
      </c>
      <c r="AP455" s="28">
        <f t="shared" ca="1" si="278"/>
        <v>0.70921745316992935</v>
      </c>
      <c r="AQ455" s="28">
        <f>IF(Riskregister!$E$12="",0,COUNTIF(BM$4:BM$53,"&lt;"&amp;AO455)*IF(AP455&lt;0.5,Riskregister!$K$12+(Riskregister!$L$12-Riskregister!$K$12)*SQRT(AP455/2),Riskregister!$L$12-(Riskregister!$L$12-Riskregister!$K$12)*SQRT((1-AP455)/2)))</f>
        <v>0</v>
      </c>
      <c r="AR455" s="28">
        <f t="shared" ca="1" si="279"/>
        <v>0.52608249744825186</v>
      </c>
      <c r="AS455" s="28">
        <f t="shared" ca="1" si="279"/>
        <v>0.98339749792507669</v>
      </c>
      <c r="AT455" s="28">
        <f>IF(Riskregister!$E$13="",0,COUNTIF(BN$4:BN$53,"&lt;"&amp;AR455)*IF(AS455&lt;0.5,Riskregister!$K$13+(Riskregister!$L$13-Riskregister!$K$13)*SQRT(AS455/2),Riskregister!$L$13-(Riskregister!$L$13-Riskregister!$K$13)*SQRT((1-AS455)/2)))</f>
        <v>0</v>
      </c>
      <c r="AU455" s="28">
        <f t="shared" ca="1" si="280"/>
        <v>0.18873501280353877</v>
      </c>
      <c r="AV455" s="28">
        <f t="shared" ca="1" si="280"/>
        <v>0.92001134408016716</v>
      </c>
      <c r="AW455" s="28">
        <f>IF(Riskregister!$E$14="",0,COUNTIF(BO$4:BO$53,"&lt;"&amp;AU455)*IF(AV455&lt;0.5,Riskregister!$K$14+(Riskregister!$L$14-Riskregister!$K$14)*SQRT(AV455/2),Riskregister!$L$14-(Riskregister!$L$14-Riskregister!$K$14)*SQRT((1-AV455)/2)))</f>
        <v>0</v>
      </c>
      <c r="AX455" s="28">
        <f t="shared" ca="1" si="281"/>
        <v>0.81032498310734724</v>
      </c>
      <c r="AY455" s="28">
        <f t="shared" ca="1" si="281"/>
        <v>0.43106530127769782</v>
      </c>
      <c r="AZ455" s="28">
        <f>IF(Riskregister!$E$15="",0,COUNTIF(BP$4:BP$53,"&lt;"&amp;AX455)*IF(AY455&lt;0.5,Riskregister!$K$15+(Riskregister!$L$15-Riskregister!$K$15)*SQRT(AY455/2),Riskregister!$L$15-(Riskregister!$L$15-Riskregister!$K$15)*SQRT((1-AY455)/2)))</f>
        <v>0</v>
      </c>
      <c r="BA455" s="28">
        <f t="shared" ca="1" si="282"/>
        <v>0.76238539134154171</v>
      </c>
      <c r="BB455" s="28">
        <f t="shared" ca="1" si="282"/>
        <v>0.54829946921274741</v>
      </c>
      <c r="BC455" s="28">
        <f>IF(Riskregister!$E$16="",0,COUNTIF(BQ$4:BQ$53,"&lt;"&amp;BA455)*IF(BB455&lt;0.5,Riskregister!$K$16+(Riskregister!$L$16-Riskregister!$K$16)*SQRT(BB455/2),Riskregister!$L$16-(Riskregister!$L$16-Riskregister!$K$16)*SQRT((1-BB455)/2)))</f>
        <v>0</v>
      </c>
      <c r="BD455" s="28">
        <f t="shared" ca="1" si="283"/>
        <v>1118932.0419422938</v>
      </c>
    </row>
    <row r="456" spans="20:56" x14ac:dyDescent="0.35">
      <c r="T456" s="28">
        <f t="shared" ca="1" si="271"/>
        <v>0.27118893405972178</v>
      </c>
      <c r="U456" s="28">
        <f t="shared" ca="1" si="271"/>
        <v>0.32802895291286094</v>
      </c>
      <c r="V456" s="28">
        <f ca="1">IF(Riskregister!$E$5="",0,COUNTIF(BF$4:BF$53,"&lt;"&amp;T456)*IF(U456&lt;0.5,Riskregister!$K$5+(Riskregister!$L$5-Riskregister!$K$5)*SQRT(U456/2),Riskregister!$L$5-(Riskregister!$L$5-Riskregister!$K$5)*SQRT((1-U456)/2)))</f>
        <v>0</v>
      </c>
      <c r="W456" s="28">
        <f t="shared" ca="1" si="272"/>
        <v>2.2371105417018811E-2</v>
      </c>
      <c r="X456" s="28">
        <f t="shared" ca="1" si="272"/>
        <v>0.90772080618888984</v>
      </c>
      <c r="Y456" s="28">
        <f ca="1">IF(Riskregister!$E$6="",0,COUNTIF(BG$4:BG$53,"&lt;"&amp;W456)*IF(X456&lt;0.5,Riskregister!$K$6+(Riskregister!$L$6-Riskregister!$K$6)*SQRT(X456/2),Riskregister!$L$6-(Riskregister!$L$6-Riskregister!$K$6)*SQRT((1-X456)/2)))</f>
        <v>0</v>
      </c>
      <c r="Z456" s="28">
        <f t="shared" ca="1" si="273"/>
        <v>0.27758345397579354</v>
      </c>
      <c r="AA456" s="28">
        <f t="shared" ca="1" si="273"/>
        <v>0.62259071399404953</v>
      </c>
      <c r="AB456" s="28">
        <f ca="1">IF(Riskregister!$E$7="",0,COUNTIF(BH$4:BH$53,"&lt;"&amp;Z456)*IF(AA456&lt;0.5,Riskregister!$K$7+(Riskregister!$L$7-Riskregister!$K$7)*SQRT(AA456/2),Riskregister!$L$7-(Riskregister!$L$7-Riskregister!$K$7)*SQRT((1-AA456)/2)))</f>
        <v>0</v>
      </c>
      <c r="AC456" s="28">
        <f t="shared" ca="1" si="274"/>
        <v>0.87967529611108541</v>
      </c>
      <c r="AD456" s="28">
        <f t="shared" ca="1" si="274"/>
        <v>6.3328006508316714E-2</v>
      </c>
      <c r="AE456" s="28">
        <f ca="1">IF(Riskregister!$E$8="",0,COUNTIF(BI$4:BI$53,"&lt;"&amp;AC456)*IF(AD456&lt;0.5,Riskregister!$K$8+(Riskregister!$L$8-Riskregister!$K$8)*SQRT(AD456/2),Riskregister!$L$8-(Riskregister!$L$8-Riskregister!$K$8)*SQRT((1-AD456)/2)))</f>
        <v>0</v>
      </c>
      <c r="AF456" s="28">
        <f t="shared" ca="1" si="275"/>
        <v>0.65682881826929651</v>
      </c>
      <c r="AG456" s="28">
        <f t="shared" ca="1" si="275"/>
        <v>0.1036324122703226</v>
      </c>
      <c r="AH456" s="28">
        <f>IF(Riskregister!$E$9="",0,COUNTIF(BJ$4:BJ$53,"&lt;"&amp;AF456)*IF(AG456&lt;0.5,Riskregister!$K$9+(Riskregister!$L$9-Riskregister!$K$9)*SQRT(AG456/2),Riskregister!$L$9-(Riskregister!$L$9-Riskregister!$K$9)*SQRT((1-AG456)/2)))</f>
        <v>0</v>
      </c>
      <c r="AI456" s="28">
        <f t="shared" ca="1" si="276"/>
        <v>0.87283536655494609</v>
      </c>
      <c r="AJ456" s="28">
        <f t="shared" ca="1" si="276"/>
        <v>0.56851089039010938</v>
      </c>
      <c r="AK456" s="28">
        <f>IF(Riskregister!$E$10="",0,COUNTIF(BK$4:BK$53,"&lt;"&amp;AI456)*IF(AJ456&lt;0.5,Riskregister!$K$10+(Riskregister!$L$10-Riskregister!$K$10)*SQRT(AJ456/2),Riskregister!$L$10-(Riskregister!$L$10-Riskregister!$K$10)*SQRT((1-AJ456)/2)))</f>
        <v>0</v>
      </c>
      <c r="AL456" s="28">
        <f t="shared" ca="1" si="277"/>
        <v>0.54875709038401588</v>
      </c>
      <c r="AM456" s="28">
        <f t="shared" ca="1" si="277"/>
        <v>0.7039581194985417</v>
      </c>
      <c r="AN456" s="28">
        <f>IF(Riskregister!$E$11="",0,COUNTIF(BL$4:BL$53,"&lt;"&amp;AL456)*IF(AM456&lt;0.5,Riskregister!$K$11+(Riskregister!$L$11-Riskregister!$K$11)*SQRT(AM456/2),Riskregister!$L$11-(Riskregister!$L$11-Riskregister!$K$11)*SQRT((1-AM456)/2)))</f>
        <v>0</v>
      </c>
      <c r="AO456" s="28">
        <f t="shared" ca="1" si="278"/>
        <v>0.15648671286516203</v>
      </c>
      <c r="AP456" s="28">
        <f t="shared" ca="1" si="278"/>
        <v>0.83269649900273712</v>
      </c>
      <c r="AQ456" s="28">
        <f>IF(Riskregister!$E$12="",0,COUNTIF(BM$4:BM$53,"&lt;"&amp;AO456)*IF(AP456&lt;0.5,Riskregister!$K$12+(Riskregister!$L$12-Riskregister!$K$12)*SQRT(AP456/2),Riskregister!$L$12-(Riskregister!$L$12-Riskregister!$K$12)*SQRT((1-AP456)/2)))</f>
        <v>0</v>
      </c>
      <c r="AR456" s="28">
        <f t="shared" ca="1" si="279"/>
        <v>0.2239940806634253</v>
      </c>
      <c r="AS456" s="28">
        <f t="shared" ca="1" si="279"/>
        <v>0.70644381054980099</v>
      </c>
      <c r="AT456" s="28">
        <f>IF(Riskregister!$E$13="",0,COUNTIF(BN$4:BN$53,"&lt;"&amp;AR456)*IF(AS456&lt;0.5,Riskregister!$K$13+(Riskregister!$L$13-Riskregister!$K$13)*SQRT(AS456/2),Riskregister!$L$13-(Riskregister!$L$13-Riskregister!$K$13)*SQRT((1-AS456)/2)))</f>
        <v>0</v>
      </c>
      <c r="AU456" s="28">
        <f t="shared" ca="1" si="280"/>
        <v>0.24792150294947146</v>
      </c>
      <c r="AV456" s="28">
        <f t="shared" ca="1" si="280"/>
        <v>0.48572007908473214</v>
      </c>
      <c r="AW456" s="28">
        <f>IF(Riskregister!$E$14="",0,COUNTIF(BO$4:BO$53,"&lt;"&amp;AU456)*IF(AV456&lt;0.5,Riskregister!$K$14+(Riskregister!$L$14-Riskregister!$K$14)*SQRT(AV456/2),Riskregister!$L$14-(Riskregister!$L$14-Riskregister!$K$14)*SQRT((1-AV456)/2)))</f>
        <v>0</v>
      </c>
      <c r="AX456" s="28">
        <f t="shared" ca="1" si="281"/>
        <v>0.13690045928857708</v>
      </c>
      <c r="AY456" s="28">
        <f t="shared" ca="1" si="281"/>
        <v>0.86397106427649994</v>
      </c>
      <c r="AZ456" s="28">
        <f>IF(Riskregister!$E$15="",0,COUNTIF(BP$4:BP$53,"&lt;"&amp;AX456)*IF(AY456&lt;0.5,Riskregister!$K$15+(Riskregister!$L$15-Riskregister!$K$15)*SQRT(AY456/2),Riskregister!$L$15-(Riskregister!$L$15-Riskregister!$K$15)*SQRT((1-AY456)/2)))</f>
        <v>0</v>
      </c>
      <c r="BA456" s="28">
        <f t="shared" ca="1" si="282"/>
        <v>9.2371397748618467E-3</v>
      </c>
      <c r="BB456" s="28">
        <f t="shared" ca="1" si="282"/>
        <v>0.62839132140221199</v>
      </c>
      <c r="BC456" s="28">
        <f>IF(Riskregister!$E$16="",0,COUNTIF(BQ$4:BQ$53,"&lt;"&amp;BA456)*IF(BB456&lt;0.5,Riskregister!$K$16+(Riskregister!$L$16-Riskregister!$K$16)*SQRT(BB456/2),Riskregister!$L$16-(Riskregister!$L$16-Riskregister!$K$16)*SQRT((1-BB456)/2)))</f>
        <v>0</v>
      </c>
      <c r="BD456" s="28">
        <f t="shared" ca="1" si="283"/>
        <v>0</v>
      </c>
    </row>
    <row r="457" spans="20:56" x14ac:dyDescent="0.35">
      <c r="T457" s="28">
        <f t="shared" ca="1" si="271"/>
        <v>0.18358322500311397</v>
      </c>
      <c r="U457" s="28">
        <f t="shared" ca="1" si="271"/>
        <v>0.40166069624234624</v>
      </c>
      <c r="V457" s="28">
        <f ca="1">IF(Riskregister!$E$5="",0,COUNTIF(BF$4:BF$53,"&lt;"&amp;T457)*IF(U457&lt;0.5,Riskregister!$K$5+(Riskregister!$L$5-Riskregister!$K$5)*SQRT(U457/2),Riskregister!$L$5-(Riskregister!$L$5-Riskregister!$K$5)*SQRT((1-U457)/2)))</f>
        <v>0</v>
      </c>
      <c r="W457" s="28">
        <f t="shared" ca="1" si="272"/>
        <v>0.46766750896554732</v>
      </c>
      <c r="X457" s="28">
        <f t="shared" ca="1" si="272"/>
        <v>0.57226274617592543</v>
      </c>
      <c r="Y457" s="28">
        <f ca="1">IF(Riskregister!$E$6="",0,COUNTIF(BG$4:BG$53,"&lt;"&amp;W457)*IF(X457&lt;0.5,Riskregister!$K$6+(Riskregister!$L$6-Riskregister!$K$6)*SQRT(X457/2),Riskregister!$L$6-(Riskregister!$L$6-Riskregister!$K$6)*SQRT((1-X457)/2)))</f>
        <v>0</v>
      </c>
      <c r="Z457" s="28">
        <f t="shared" ca="1" si="273"/>
        <v>0.22700014947011948</v>
      </c>
      <c r="AA457" s="28">
        <f t="shared" ca="1" si="273"/>
        <v>0.71824856485610022</v>
      </c>
      <c r="AB457" s="28">
        <f ca="1">IF(Riskregister!$E$7="",0,COUNTIF(BH$4:BH$53,"&lt;"&amp;Z457)*IF(AA457&lt;0.5,Riskregister!$K$7+(Riskregister!$L$7-Riskregister!$K$7)*SQRT(AA457/2),Riskregister!$L$7-(Riskregister!$L$7-Riskregister!$K$7)*SQRT((1-AA457)/2)))</f>
        <v>0</v>
      </c>
      <c r="AC457" s="28">
        <f t="shared" ca="1" si="274"/>
        <v>0.79757464404240497</v>
      </c>
      <c r="AD457" s="28">
        <f t="shared" ca="1" si="274"/>
        <v>0.11339654610578787</v>
      </c>
      <c r="AE457" s="28">
        <f ca="1">IF(Riskregister!$E$8="",0,COUNTIF(BI$4:BI$53,"&lt;"&amp;AC457)*IF(AD457&lt;0.5,Riskregister!$K$8+(Riskregister!$L$8-Riskregister!$K$8)*SQRT(AD457/2),Riskregister!$L$8-(Riskregister!$L$8-Riskregister!$K$8)*SQRT((1-AD457)/2)))</f>
        <v>0</v>
      </c>
      <c r="AF457" s="28">
        <f t="shared" ca="1" si="275"/>
        <v>8.1390358751190828E-2</v>
      </c>
      <c r="AG457" s="28">
        <f t="shared" ca="1" si="275"/>
        <v>0.96586341312437973</v>
      </c>
      <c r="AH457" s="28">
        <f>IF(Riskregister!$E$9="",0,COUNTIF(BJ$4:BJ$53,"&lt;"&amp;AF457)*IF(AG457&lt;0.5,Riskregister!$K$9+(Riskregister!$L$9-Riskregister!$K$9)*SQRT(AG457/2),Riskregister!$L$9-(Riskregister!$L$9-Riskregister!$K$9)*SQRT((1-AG457)/2)))</f>
        <v>0</v>
      </c>
      <c r="AI457" s="28">
        <f t="shared" ca="1" si="276"/>
        <v>0.93916642715290355</v>
      </c>
      <c r="AJ457" s="28">
        <f t="shared" ca="1" si="276"/>
        <v>0.38409847370250338</v>
      </c>
      <c r="AK457" s="28">
        <f>IF(Riskregister!$E$10="",0,COUNTIF(BK$4:BK$53,"&lt;"&amp;AI457)*IF(AJ457&lt;0.5,Riskregister!$K$10+(Riskregister!$L$10-Riskregister!$K$10)*SQRT(AJ457/2),Riskregister!$L$10-(Riskregister!$L$10-Riskregister!$K$10)*SQRT((1-AJ457)/2)))</f>
        <v>0</v>
      </c>
      <c r="AL457" s="28">
        <f t="shared" ca="1" si="277"/>
        <v>2.3496734611463399E-3</v>
      </c>
      <c r="AM457" s="28">
        <f t="shared" ca="1" si="277"/>
        <v>0.67660300257267203</v>
      </c>
      <c r="AN457" s="28">
        <f>IF(Riskregister!$E$11="",0,COUNTIF(BL$4:BL$53,"&lt;"&amp;AL457)*IF(AM457&lt;0.5,Riskregister!$K$11+(Riskregister!$L$11-Riskregister!$K$11)*SQRT(AM457/2),Riskregister!$L$11-(Riskregister!$L$11-Riskregister!$K$11)*SQRT((1-AM457)/2)))</f>
        <v>0</v>
      </c>
      <c r="AO457" s="28">
        <f t="shared" ca="1" si="278"/>
        <v>0.79042042846521832</v>
      </c>
      <c r="AP457" s="28">
        <f t="shared" ca="1" si="278"/>
        <v>1.7363872661469326E-2</v>
      </c>
      <c r="AQ457" s="28">
        <f>IF(Riskregister!$E$12="",0,COUNTIF(BM$4:BM$53,"&lt;"&amp;AO457)*IF(AP457&lt;0.5,Riskregister!$K$12+(Riskregister!$L$12-Riskregister!$K$12)*SQRT(AP457/2),Riskregister!$L$12-(Riskregister!$L$12-Riskregister!$K$12)*SQRT((1-AP457)/2)))</f>
        <v>0</v>
      </c>
      <c r="AR457" s="28">
        <f t="shared" ca="1" si="279"/>
        <v>0.62059691092598701</v>
      </c>
      <c r="AS457" s="28">
        <f t="shared" ca="1" si="279"/>
        <v>0.82600007021755584</v>
      </c>
      <c r="AT457" s="28">
        <f>IF(Riskregister!$E$13="",0,COUNTIF(BN$4:BN$53,"&lt;"&amp;AR457)*IF(AS457&lt;0.5,Riskregister!$K$13+(Riskregister!$L$13-Riskregister!$K$13)*SQRT(AS457/2),Riskregister!$L$13-(Riskregister!$L$13-Riskregister!$K$13)*SQRT((1-AS457)/2)))</f>
        <v>0</v>
      </c>
      <c r="AU457" s="28">
        <f t="shared" ca="1" si="280"/>
        <v>0.60558584722544839</v>
      </c>
      <c r="AV457" s="28">
        <f t="shared" ca="1" si="280"/>
        <v>0.37265963120211743</v>
      </c>
      <c r="AW457" s="28">
        <f>IF(Riskregister!$E$14="",0,COUNTIF(BO$4:BO$53,"&lt;"&amp;AU457)*IF(AV457&lt;0.5,Riskregister!$K$14+(Riskregister!$L$14-Riskregister!$K$14)*SQRT(AV457/2),Riskregister!$L$14-(Riskregister!$L$14-Riskregister!$K$14)*SQRT((1-AV457)/2)))</f>
        <v>0</v>
      </c>
      <c r="AX457" s="28">
        <f t="shared" ca="1" si="281"/>
        <v>0.87205677388984848</v>
      </c>
      <c r="AY457" s="28">
        <f t="shared" ca="1" si="281"/>
        <v>0.73208305889828551</v>
      </c>
      <c r="AZ457" s="28">
        <f>IF(Riskregister!$E$15="",0,COUNTIF(BP$4:BP$53,"&lt;"&amp;AX457)*IF(AY457&lt;0.5,Riskregister!$K$15+(Riskregister!$L$15-Riskregister!$K$15)*SQRT(AY457/2),Riskregister!$L$15-(Riskregister!$L$15-Riskregister!$K$15)*SQRT((1-AY457)/2)))</f>
        <v>0</v>
      </c>
      <c r="BA457" s="28">
        <f t="shared" ca="1" si="282"/>
        <v>4.3591274190204032E-2</v>
      </c>
      <c r="BB457" s="28">
        <f t="shared" ca="1" si="282"/>
        <v>0.22299711593093385</v>
      </c>
      <c r="BC457" s="28">
        <f>IF(Riskregister!$E$16="",0,COUNTIF(BQ$4:BQ$53,"&lt;"&amp;BA457)*IF(BB457&lt;0.5,Riskregister!$K$16+(Riskregister!$L$16-Riskregister!$K$16)*SQRT(BB457/2),Riskregister!$L$16-(Riskregister!$L$16-Riskregister!$K$16)*SQRT((1-BB457)/2)))</f>
        <v>0</v>
      </c>
      <c r="BD457" s="28">
        <f t="shared" ca="1" si="283"/>
        <v>0</v>
      </c>
    </row>
    <row r="458" spans="20:56" x14ac:dyDescent="0.35">
      <c r="T458" s="28">
        <f t="shared" ca="1" si="271"/>
        <v>0.31057692838590756</v>
      </c>
      <c r="U458" s="28">
        <f t="shared" ca="1" si="271"/>
        <v>0.60002831065827344</v>
      </c>
      <c r="V458" s="28">
        <f ca="1">IF(Riskregister!$E$5="",0,COUNTIF(BF$4:BF$53,"&lt;"&amp;T458)*IF(U458&lt;0.5,Riskregister!$K$5+(Riskregister!$L$5-Riskregister!$K$5)*SQRT(U458/2),Riskregister!$L$5-(Riskregister!$L$5-Riskregister!$K$5)*SQRT((1-U458)/2)))</f>
        <v>0</v>
      </c>
      <c r="W458" s="28">
        <f t="shared" ca="1" si="272"/>
        <v>0.40051091129118699</v>
      </c>
      <c r="X458" s="28">
        <f t="shared" ca="1" si="272"/>
        <v>0.16540347538251099</v>
      </c>
      <c r="Y458" s="28">
        <f ca="1">IF(Riskregister!$E$6="",0,COUNTIF(BG$4:BG$53,"&lt;"&amp;W458)*IF(X458&lt;0.5,Riskregister!$K$6+(Riskregister!$L$6-Riskregister!$K$6)*SQRT(X458/2),Riskregister!$L$6-(Riskregister!$L$6-Riskregister!$K$6)*SQRT((1-X458)/2)))</f>
        <v>0</v>
      </c>
      <c r="Z458" s="28">
        <f t="shared" ca="1" si="273"/>
        <v>0.81500965084411681</v>
      </c>
      <c r="AA458" s="28">
        <f t="shared" ca="1" si="273"/>
        <v>4.6896621863385057E-2</v>
      </c>
      <c r="AB458" s="28">
        <f ca="1">IF(Riskregister!$E$7="",0,COUNTIF(BH$4:BH$53,"&lt;"&amp;Z458)*IF(AA458&lt;0.5,Riskregister!$K$7+(Riskregister!$L$7-Riskregister!$K$7)*SQRT(AA458/2),Riskregister!$L$7-(Riskregister!$L$7-Riskregister!$K$7)*SQRT((1-AA458)/2)))</f>
        <v>103594.94462290575</v>
      </c>
      <c r="AC458" s="28">
        <f t="shared" ca="1" si="274"/>
        <v>0.22014893804453883</v>
      </c>
      <c r="AD458" s="28">
        <f t="shared" ca="1" si="274"/>
        <v>0.94902228775829423</v>
      </c>
      <c r="AE458" s="28">
        <f ca="1">IF(Riskregister!$E$8="",0,COUNTIF(BI$4:BI$53,"&lt;"&amp;AC458)*IF(AD458&lt;0.5,Riskregister!$K$8+(Riskregister!$L$8-Riskregister!$K$8)*SQRT(AD458/2),Riskregister!$L$8-(Riskregister!$L$8-Riskregister!$K$8)*SQRT((1-AD458)/2)))</f>
        <v>0</v>
      </c>
      <c r="AF458" s="28">
        <f t="shared" ca="1" si="275"/>
        <v>0.16875607770376266</v>
      </c>
      <c r="AG458" s="28">
        <f t="shared" ca="1" si="275"/>
        <v>0.61722558236086067</v>
      </c>
      <c r="AH458" s="28">
        <f>IF(Riskregister!$E$9="",0,COUNTIF(BJ$4:BJ$53,"&lt;"&amp;AF458)*IF(AG458&lt;0.5,Riskregister!$K$9+(Riskregister!$L$9-Riskregister!$K$9)*SQRT(AG458/2),Riskregister!$L$9-(Riskregister!$L$9-Riskregister!$K$9)*SQRT((1-AG458)/2)))</f>
        <v>0</v>
      </c>
      <c r="AI458" s="28">
        <f t="shared" ca="1" si="276"/>
        <v>0.23942067810527801</v>
      </c>
      <c r="AJ458" s="28">
        <f t="shared" ca="1" si="276"/>
        <v>0.1348606354057057</v>
      </c>
      <c r="AK458" s="28">
        <f>IF(Riskregister!$E$10="",0,COUNTIF(BK$4:BK$53,"&lt;"&amp;AI458)*IF(AJ458&lt;0.5,Riskregister!$K$10+(Riskregister!$L$10-Riskregister!$K$10)*SQRT(AJ458/2),Riskregister!$L$10-(Riskregister!$L$10-Riskregister!$K$10)*SQRT((1-AJ458)/2)))</f>
        <v>0</v>
      </c>
      <c r="AL458" s="28">
        <f t="shared" ca="1" si="277"/>
        <v>0.32246839709462105</v>
      </c>
      <c r="AM458" s="28">
        <f t="shared" ca="1" si="277"/>
        <v>0.69907755849004205</v>
      </c>
      <c r="AN458" s="28">
        <f>IF(Riskregister!$E$11="",0,COUNTIF(BL$4:BL$53,"&lt;"&amp;AL458)*IF(AM458&lt;0.5,Riskregister!$K$11+(Riskregister!$L$11-Riskregister!$K$11)*SQRT(AM458/2),Riskregister!$L$11-(Riskregister!$L$11-Riskregister!$K$11)*SQRT((1-AM458)/2)))</f>
        <v>0</v>
      </c>
      <c r="AO458" s="28">
        <f t="shared" ca="1" si="278"/>
        <v>0.31557617311144193</v>
      </c>
      <c r="AP458" s="28">
        <f t="shared" ca="1" si="278"/>
        <v>0.38686701592951378</v>
      </c>
      <c r="AQ458" s="28">
        <f>IF(Riskregister!$E$12="",0,COUNTIF(BM$4:BM$53,"&lt;"&amp;AO458)*IF(AP458&lt;0.5,Riskregister!$K$12+(Riskregister!$L$12-Riskregister!$K$12)*SQRT(AP458/2),Riskregister!$L$12-(Riskregister!$L$12-Riskregister!$K$12)*SQRT((1-AP458)/2)))</f>
        <v>0</v>
      </c>
      <c r="AR458" s="28">
        <f t="shared" ca="1" si="279"/>
        <v>0.66628914198298061</v>
      </c>
      <c r="AS458" s="28">
        <f t="shared" ca="1" si="279"/>
        <v>0.72093272069444181</v>
      </c>
      <c r="AT458" s="28">
        <f>IF(Riskregister!$E$13="",0,COUNTIF(BN$4:BN$53,"&lt;"&amp;AR458)*IF(AS458&lt;0.5,Riskregister!$K$13+(Riskregister!$L$13-Riskregister!$K$13)*SQRT(AS458/2),Riskregister!$L$13-(Riskregister!$L$13-Riskregister!$K$13)*SQRT((1-AS458)/2)))</f>
        <v>0</v>
      </c>
      <c r="AU458" s="28">
        <f t="shared" ca="1" si="280"/>
        <v>0.47361805692800418</v>
      </c>
      <c r="AV458" s="28">
        <f t="shared" ca="1" si="280"/>
        <v>0.23580478983040021</v>
      </c>
      <c r="AW458" s="28">
        <f>IF(Riskregister!$E$14="",0,COUNTIF(BO$4:BO$53,"&lt;"&amp;AU458)*IF(AV458&lt;0.5,Riskregister!$K$14+(Riskregister!$L$14-Riskregister!$K$14)*SQRT(AV458/2),Riskregister!$L$14-(Riskregister!$L$14-Riskregister!$K$14)*SQRT((1-AV458)/2)))</f>
        <v>0</v>
      </c>
      <c r="AX458" s="28">
        <f t="shared" ca="1" si="281"/>
        <v>0.66886491047522578</v>
      </c>
      <c r="AY458" s="28">
        <f t="shared" ca="1" si="281"/>
        <v>0.37408926010262122</v>
      </c>
      <c r="AZ458" s="28">
        <f>IF(Riskregister!$E$15="",0,COUNTIF(BP$4:BP$53,"&lt;"&amp;AX458)*IF(AY458&lt;0.5,Riskregister!$K$15+(Riskregister!$L$15-Riskregister!$K$15)*SQRT(AY458/2),Riskregister!$L$15-(Riskregister!$L$15-Riskregister!$K$15)*SQRT((1-AY458)/2)))</f>
        <v>0</v>
      </c>
      <c r="BA458" s="28">
        <f t="shared" ca="1" si="282"/>
        <v>0.86157677470776439</v>
      </c>
      <c r="BB458" s="28">
        <f t="shared" ca="1" si="282"/>
        <v>0.68466988957241359</v>
      </c>
      <c r="BC458" s="28">
        <f>IF(Riskregister!$E$16="",0,COUNTIF(BQ$4:BQ$53,"&lt;"&amp;BA458)*IF(BB458&lt;0.5,Riskregister!$K$16+(Riskregister!$L$16-Riskregister!$K$16)*SQRT(BB458/2),Riskregister!$L$16-(Riskregister!$L$16-Riskregister!$K$16)*SQRT((1-BB458)/2)))</f>
        <v>0</v>
      </c>
      <c r="BD458" s="28">
        <f t="shared" ca="1" si="283"/>
        <v>103594.94462290575</v>
      </c>
    </row>
    <row r="459" spans="20:56" x14ac:dyDescent="0.35">
      <c r="T459" s="28">
        <f t="shared" ca="1" si="271"/>
        <v>0.16220334009625414</v>
      </c>
      <c r="U459" s="28">
        <f t="shared" ca="1" si="271"/>
        <v>9.1061794905562432E-2</v>
      </c>
      <c r="V459" s="28">
        <f ca="1">IF(Riskregister!$E$5="",0,COUNTIF(BF$4:BF$53,"&lt;"&amp;T459)*IF(U459&lt;0.5,Riskregister!$K$5+(Riskregister!$L$5-Riskregister!$K$5)*SQRT(U459/2),Riskregister!$L$5-(Riskregister!$L$5-Riskregister!$K$5)*SQRT((1-U459)/2)))</f>
        <v>0</v>
      </c>
      <c r="W459" s="28">
        <f t="shared" ca="1" si="272"/>
        <v>0.19153714198969951</v>
      </c>
      <c r="X459" s="28">
        <f t="shared" ca="1" si="272"/>
        <v>0.68290463545066205</v>
      </c>
      <c r="Y459" s="28">
        <f ca="1">IF(Riskregister!$E$6="",0,COUNTIF(BG$4:BG$53,"&lt;"&amp;W459)*IF(X459&lt;0.5,Riskregister!$K$6+(Riskregister!$L$6-Riskregister!$K$6)*SQRT(X459/2),Riskregister!$L$6-(Riskregister!$L$6-Riskregister!$K$6)*SQRT((1-X459)/2)))</f>
        <v>0</v>
      </c>
      <c r="Z459" s="28">
        <f t="shared" ca="1" si="273"/>
        <v>0.7681067219010338</v>
      </c>
      <c r="AA459" s="28">
        <f t="shared" ca="1" si="273"/>
        <v>0.59630979883759505</v>
      </c>
      <c r="AB459" s="28">
        <f ca="1">IF(Riskregister!$E$7="",0,COUNTIF(BH$4:BH$53,"&lt;"&amp;Z459)*IF(AA459&lt;0.5,Riskregister!$K$7+(Riskregister!$L$7-Riskregister!$K$7)*SQRT(AA459/2),Riskregister!$L$7-(Riskregister!$L$7-Riskregister!$K$7)*SQRT((1-AA459)/2)))</f>
        <v>242754.88935678379</v>
      </c>
      <c r="AC459" s="28">
        <f t="shared" ca="1" si="274"/>
        <v>0.21662312801657924</v>
      </c>
      <c r="AD459" s="28">
        <f t="shared" ca="1" si="274"/>
        <v>0.411985901145418</v>
      </c>
      <c r="AE459" s="28">
        <f ca="1">IF(Riskregister!$E$8="",0,COUNTIF(BI$4:BI$53,"&lt;"&amp;AC459)*IF(AD459&lt;0.5,Riskregister!$K$8+(Riskregister!$L$8-Riskregister!$K$8)*SQRT(AD459/2),Riskregister!$L$8-(Riskregister!$L$8-Riskregister!$K$8)*SQRT((1-AD459)/2)))</f>
        <v>0</v>
      </c>
      <c r="AF459" s="28">
        <f t="shared" ca="1" si="275"/>
        <v>0.9683781299408748</v>
      </c>
      <c r="AG459" s="28">
        <f t="shared" ca="1" si="275"/>
        <v>0.13837999680087787</v>
      </c>
      <c r="AH459" s="28">
        <f>IF(Riskregister!$E$9="",0,COUNTIF(BJ$4:BJ$53,"&lt;"&amp;AF459)*IF(AG459&lt;0.5,Riskregister!$K$9+(Riskregister!$L$9-Riskregister!$K$9)*SQRT(AG459/2),Riskregister!$L$9-(Riskregister!$L$9-Riskregister!$K$9)*SQRT((1-AG459)/2)))</f>
        <v>0</v>
      </c>
      <c r="AI459" s="28">
        <f t="shared" ca="1" si="276"/>
        <v>0.25680164324433075</v>
      </c>
      <c r="AJ459" s="28">
        <f t="shared" ca="1" si="276"/>
        <v>0.97067737152509714</v>
      </c>
      <c r="AK459" s="28">
        <f>IF(Riskregister!$E$10="",0,COUNTIF(BK$4:BK$53,"&lt;"&amp;AI459)*IF(AJ459&lt;0.5,Riskregister!$K$10+(Riskregister!$L$10-Riskregister!$K$10)*SQRT(AJ459/2),Riskregister!$L$10-(Riskregister!$L$10-Riskregister!$K$10)*SQRT((1-AJ459)/2)))</f>
        <v>0</v>
      </c>
      <c r="AL459" s="28">
        <f t="shared" ca="1" si="277"/>
        <v>0.39950831182112045</v>
      </c>
      <c r="AM459" s="28">
        <f t="shared" ca="1" si="277"/>
        <v>0.28831240693695848</v>
      </c>
      <c r="AN459" s="28">
        <f>IF(Riskregister!$E$11="",0,COUNTIF(BL$4:BL$53,"&lt;"&amp;AL459)*IF(AM459&lt;0.5,Riskregister!$K$11+(Riskregister!$L$11-Riskregister!$K$11)*SQRT(AM459/2),Riskregister!$L$11-(Riskregister!$L$11-Riskregister!$K$11)*SQRT((1-AM459)/2)))</f>
        <v>0</v>
      </c>
      <c r="AO459" s="28">
        <f t="shared" ca="1" si="278"/>
        <v>0.60249891729094462</v>
      </c>
      <c r="AP459" s="28">
        <f t="shared" ca="1" si="278"/>
        <v>2.4241430188984059E-2</v>
      </c>
      <c r="AQ459" s="28">
        <f>IF(Riskregister!$E$12="",0,COUNTIF(BM$4:BM$53,"&lt;"&amp;AO459)*IF(AP459&lt;0.5,Riskregister!$K$12+(Riskregister!$L$12-Riskregister!$K$12)*SQRT(AP459/2),Riskregister!$L$12-(Riskregister!$L$12-Riskregister!$K$12)*SQRT((1-AP459)/2)))</f>
        <v>0</v>
      </c>
      <c r="AR459" s="28">
        <f t="shared" ca="1" si="279"/>
        <v>0.37798488264939178</v>
      </c>
      <c r="AS459" s="28">
        <f t="shared" ca="1" si="279"/>
        <v>0.20434108287707431</v>
      </c>
      <c r="AT459" s="28">
        <f>IF(Riskregister!$E$13="",0,COUNTIF(BN$4:BN$53,"&lt;"&amp;AR459)*IF(AS459&lt;0.5,Riskregister!$K$13+(Riskregister!$L$13-Riskregister!$K$13)*SQRT(AS459/2),Riskregister!$L$13-(Riskregister!$L$13-Riskregister!$K$13)*SQRT((1-AS459)/2)))</f>
        <v>0</v>
      </c>
      <c r="AU459" s="28">
        <f t="shared" ca="1" si="280"/>
        <v>0.76135117944895603</v>
      </c>
      <c r="AV459" s="28">
        <f t="shared" ca="1" si="280"/>
        <v>0.1459988839824391</v>
      </c>
      <c r="AW459" s="28">
        <f>IF(Riskregister!$E$14="",0,COUNTIF(BO$4:BO$53,"&lt;"&amp;AU459)*IF(AV459&lt;0.5,Riskregister!$K$14+(Riskregister!$L$14-Riskregister!$K$14)*SQRT(AV459/2),Riskregister!$L$14-(Riskregister!$L$14-Riskregister!$K$14)*SQRT((1-AV459)/2)))</f>
        <v>0</v>
      </c>
      <c r="AX459" s="28">
        <f t="shared" ca="1" si="281"/>
        <v>7.2263662493769365E-2</v>
      </c>
      <c r="AY459" s="28">
        <f t="shared" ca="1" si="281"/>
        <v>0.46554453285478714</v>
      </c>
      <c r="AZ459" s="28">
        <f>IF(Riskregister!$E$15="",0,COUNTIF(BP$4:BP$53,"&lt;"&amp;AX459)*IF(AY459&lt;0.5,Riskregister!$K$15+(Riskregister!$L$15-Riskregister!$K$15)*SQRT(AY459/2),Riskregister!$L$15-(Riskregister!$L$15-Riskregister!$K$15)*SQRT((1-AY459)/2)))</f>
        <v>0</v>
      </c>
      <c r="BA459" s="28">
        <f t="shared" ca="1" si="282"/>
        <v>0.93126592070095093</v>
      </c>
      <c r="BB459" s="28">
        <f t="shared" ca="1" si="282"/>
        <v>2.1908930375120206E-2</v>
      </c>
      <c r="BC459" s="28">
        <f>IF(Riskregister!$E$16="",0,COUNTIF(BQ$4:BQ$53,"&lt;"&amp;BA459)*IF(BB459&lt;0.5,Riskregister!$K$16+(Riskregister!$L$16-Riskregister!$K$16)*SQRT(BB459/2),Riskregister!$L$16-(Riskregister!$L$16-Riskregister!$K$16)*SQRT((1-BB459)/2)))</f>
        <v>0</v>
      </c>
      <c r="BD459" s="28">
        <f t="shared" ca="1" si="283"/>
        <v>242754.88935678379</v>
      </c>
    </row>
    <row r="460" spans="20:56" x14ac:dyDescent="0.35">
      <c r="T460" s="28">
        <f t="shared" ca="1" si="271"/>
        <v>0.67816885073232658</v>
      </c>
      <c r="U460" s="28">
        <f t="shared" ca="1" si="271"/>
        <v>0.5050266825374693</v>
      </c>
      <c r="V460" s="28">
        <f ca="1">IF(Riskregister!$E$5="",0,COUNTIF(BF$4:BF$53,"&lt;"&amp;T460)*IF(U460&lt;0.5,Riskregister!$K$5+(Riskregister!$L$5-Riskregister!$K$5)*SQRT(U460/2),Riskregister!$L$5-(Riskregister!$L$5-Riskregister!$K$5)*SQRT((1-U460)/2)))</f>
        <v>376133.86054813641</v>
      </c>
      <c r="W460" s="28">
        <f t="shared" ca="1" si="272"/>
        <v>8.4936834228669378E-3</v>
      </c>
      <c r="X460" s="28">
        <f t="shared" ca="1" si="272"/>
        <v>0.40877972242173932</v>
      </c>
      <c r="Y460" s="28">
        <f ca="1">IF(Riskregister!$E$6="",0,COUNTIF(BG$4:BG$53,"&lt;"&amp;W460)*IF(X460&lt;0.5,Riskregister!$K$6+(Riskregister!$L$6-Riskregister!$K$6)*SQRT(X460/2),Riskregister!$L$6-(Riskregister!$L$6-Riskregister!$K$6)*SQRT((1-X460)/2)))</f>
        <v>0</v>
      </c>
      <c r="Z460" s="28">
        <f t="shared" ca="1" si="273"/>
        <v>0.44195696226124292</v>
      </c>
      <c r="AA460" s="28">
        <f t="shared" ca="1" si="273"/>
        <v>0.68747773862938766</v>
      </c>
      <c r="AB460" s="28">
        <f ca="1">IF(Riskregister!$E$7="",0,COUNTIF(BH$4:BH$53,"&lt;"&amp;Z460)*IF(AA460&lt;0.5,Riskregister!$K$7+(Riskregister!$L$7-Riskregister!$K$7)*SQRT(AA460/2),Riskregister!$L$7-(Riskregister!$L$7-Riskregister!$K$7)*SQRT((1-AA460)/2)))</f>
        <v>0</v>
      </c>
      <c r="AC460" s="28">
        <f t="shared" ca="1" si="274"/>
        <v>0.47865431741891762</v>
      </c>
      <c r="AD460" s="28">
        <f t="shared" ca="1" si="274"/>
        <v>2.0984923494358099E-2</v>
      </c>
      <c r="AE460" s="28">
        <f ca="1">IF(Riskregister!$E$8="",0,COUNTIF(BI$4:BI$53,"&lt;"&amp;AC460)*IF(AD460&lt;0.5,Riskregister!$K$8+(Riskregister!$L$8-Riskregister!$K$8)*SQRT(AD460/2),Riskregister!$L$8-(Riskregister!$L$8-Riskregister!$K$8)*SQRT((1-AD460)/2)))</f>
        <v>0</v>
      </c>
      <c r="AF460" s="28">
        <f t="shared" ca="1" si="275"/>
        <v>0.58415218669250624</v>
      </c>
      <c r="AG460" s="28">
        <f t="shared" ca="1" si="275"/>
        <v>0.90124685674961158</v>
      </c>
      <c r="AH460" s="28">
        <f>IF(Riskregister!$E$9="",0,COUNTIF(BJ$4:BJ$53,"&lt;"&amp;AF460)*IF(AG460&lt;0.5,Riskregister!$K$9+(Riskregister!$L$9-Riskregister!$K$9)*SQRT(AG460/2),Riskregister!$L$9-(Riskregister!$L$9-Riskregister!$K$9)*SQRT((1-AG460)/2)))</f>
        <v>0</v>
      </c>
      <c r="AI460" s="28">
        <f t="shared" ca="1" si="276"/>
        <v>2.7186151302618811E-2</v>
      </c>
      <c r="AJ460" s="28">
        <f t="shared" ca="1" si="276"/>
        <v>0.99205211084892331</v>
      </c>
      <c r="AK460" s="28">
        <f>IF(Riskregister!$E$10="",0,COUNTIF(BK$4:BK$53,"&lt;"&amp;AI460)*IF(AJ460&lt;0.5,Riskregister!$K$10+(Riskregister!$L$10-Riskregister!$K$10)*SQRT(AJ460/2),Riskregister!$L$10-(Riskregister!$L$10-Riskregister!$K$10)*SQRT((1-AJ460)/2)))</f>
        <v>0</v>
      </c>
      <c r="AL460" s="28">
        <f t="shared" ca="1" si="277"/>
        <v>0.44221107176128438</v>
      </c>
      <c r="AM460" s="28">
        <f t="shared" ca="1" si="277"/>
        <v>9.4857507973543864E-2</v>
      </c>
      <c r="AN460" s="28">
        <f>IF(Riskregister!$E$11="",0,COUNTIF(BL$4:BL$53,"&lt;"&amp;AL460)*IF(AM460&lt;0.5,Riskregister!$K$11+(Riskregister!$L$11-Riskregister!$K$11)*SQRT(AM460/2),Riskregister!$L$11-(Riskregister!$L$11-Riskregister!$K$11)*SQRT((1-AM460)/2)))</f>
        <v>0</v>
      </c>
      <c r="AO460" s="28">
        <f t="shared" ca="1" si="278"/>
        <v>0.51232268150449145</v>
      </c>
      <c r="AP460" s="28">
        <f t="shared" ca="1" si="278"/>
        <v>0.73824273784325134</v>
      </c>
      <c r="AQ460" s="28">
        <f>IF(Riskregister!$E$12="",0,COUNTIF(BM$4:BM$53,"&lt;"&amp;AO460)*IF(AP460&lt;0.5,Riskregister!$K$12+(Riskregister!$L$12-Riskregister!$K$12)*SQRT(AP460/2),Riskregister!$L$12-(Riskregister!$L$12-Riskregister!$K$12)*SQRT((1-AP460)/2)))</f>
        <v>0</v>
      </c>
      <c r="AR460" s="28">
        <f t="shared" ca="1" si="279"/>
        <v>0.62357979490099646</v>
      </c>
      <c r="AS460" s="28">
        <f t="shared" ca="1" si="279"/>
        <v>0.59626209249619677</v>
      </c>
      <c r="AT460" s="28">
        <f>IF(Riskregister!$E$13="",0,COUNTIF(BN$4:BN$53,"&lt;"&amp;AR460)*IF(AS460&lt;0.5,Riskregister!$K$13+(Riskregister!$L$13-Riskregister!$K$13)*SQRT(AS460/2),Riskregister!$L$13-(Riskregister!$L$13-Riskregister!$K$13)*SQRT((1-AS460)/2)))</f>
        <v>0</v>
      </c>
      <c r="AU460" s="28">
        <f t="shared" ca="1" si="280"/>
        <v>0.81168507372631205</v>
      </c>
      <c r="AV460" s="28">
        <f t="shared" ca="1" si="280"/>
        <v>0.9512191505616403</v>
      </c>
      <c r="AW460" s="28">
        <f>IF(Riskregister!$E$14="",0,COUNTIF(BO$4:BO$53,"&lt;"&amp;AU460)*IF(AV460&lt;0.5,Riskregister!$K$14+(Riskregister!$L$14-Riskregister!$K$14)*SQRT(AV460/2),Riskregister!$L$14-(Riskregister!$L$14-Riskregister!$K$14)*SQRT((1-AV460)/2)))</f>
        <v>0</v>
      </c>
      <c r="AX460" s="28">
        <f t="shared" ca="1" si="281"/>
        <v>0.33613501865917383</v>
      </c>
      <c r="AY460" s="28">
        <f t="shared" ca="1" si="281"/>
        <v>0.87507689557255319</v>
      </c>
      <c r="AZ460" s="28">
        <f>IF(Riskregister!$E$15="",0,COUNTIF(BP$4:BP$53,"&lt;"&amp;AX460)*IF(AY460&lt;0.5,Riskregister!$K$15+(Riskregister!$L$15-Riskregister!$K$15)*SQRT(AY460/2),Riskregister!$L$15-(Riskregister!$L$15-Riskregister!$K$15)*SQRT((1-AY460)/2)))</f>
        <v>0</v>
      </c>
      <c r="BA460" s="28">
        <f t="shared" ca="1" si="282"/>
        <v>0.6868472284150593</v>
      </c>
      <c r="BB460" s="28">
        <f t="shared" ca="1" si="282"/>
        <v>0.55216447402969138</v>
      </c>
      <c r="BC460" s="28">
        <f>IF(Riskregister!$E$16="",0,COUNTIF(BQ$4:BQ$53,"&lt;"&amp;BA460)*IF(BB460&lt;0.5,Riskregister!$K$16+(Riskregister!$L$16-Riskregister!$K$16)*SQRT(BB460/2),Riskregister!$L$16-(Riskregister!$L$16-Riskregister!$K$16)*SQRT((1-BB460)/2)))</f>
        <v>0</v>
      </c>
      <c r="BD460" s="28">
        <f t="shared" ca="1" si="283"/>
        <v>376133.86054813641</v>
      </c>
    </row>
    <row r="461" spans="20:56" x14ac:dyDescent="0.35">
      <c r="T461" s="28">
        <f t="shared" ca="1" si="271"/>
        <v>0.10299885043438295</v>
      </c>
      <c r="U461" s="28">
        <f t="shared" ca="1" si="271"/>
        <v>0.94600187684150983</v>
      </c>
      <c r="V461" s="28">
        <f ca="1">IF(Riskregister!$E$5="",0,COUNTIF(BF$4:BF$53,"&lt;"&amp;T461)*IF(U461&lt;0.5,Riskregister!$K$5+(Riskregister!$L$5-Riskregister!$K$5)*SQRT(U461/2),Riskregister!$L$5-(Riskregister!$L$5-Riskregister!$K$5)*SQRT((1-U461)/2)))</f>
        <v>0</v>
      </c>
      <c r="W461" s="28">
        <f t="shared" ca="1" si="272"/>
        <v>0.25726131583859191</v>
      </c>
      <c r="X461" s="28">
        <f t="shared" ca="1" si="272"/>
        <v>0.77179960757785993</v>
      </c>
      <c r="Y461" s="28">
        <f ca="1">IF(Riskregister!$E$6="",0,COUNTIF(BG$4:BG$53,"&lt;"&amp;W461)*IF(X461&lt;0.5,Riskregister!$K$6+(Riskregister!$L$6-Riskregister!$K$6)*SQRT(X461/2),Riskregister!$L$6-(Riskregister!$L$6-Riskregister!$K$6)*SQRT((1-X461)/2)))</f>
        <v>0</v>
      </c>
      <c r="Z461" s="28">
        <f t="shared" ca="1" si="273"/>
        <v>0.56320694458970877</v>
      </c>
      <c r="AA461" s="28">
        <f t="shared" ca="1" si="273"/>
        <v>0.43555407242031596</v>
      </c>
      <c r="AB461" s="28">
        <f ca="1">IF(Riskregister!$E$7="",0,COUNTIF(BH$4:BH$53,"&lt;"&amp;Z461)*IF(AA461&lt;0.5,Riskregister!$K$7+(Riskregister!$L$7-Riskregister!$K$7)*SQRT(AA461/2),Riskregister!$L$7-(Riskregister!$L$7-Riskregister!$K$7)*SQRT((1-AA461)/2)))</f>
        <v>0</v>
      </c>
      <c r="AC461" s="28">
        <f t="shared" ca="1" si="274"/>
        <v>8.677006387412034E-2</v>
      </c>
      <c r="AD461" s="28">
        <f t="shared" ca="1" si="274"/>
        <v>0.67014475565934073</v>
      </c>
      <c r="AE461" s="28">
        <f ca="1">IF(Riskregister!$E$8="",0,COUNTIF(BI$4:BI$53,"&lt;"&amp;AC461)*IF(AD461&lt;0.5,Riskregister!$K$8+(Riskregister!$L$8-Riskregister!$K$8)*SQRT(AD461/2),Riskregister!$L$8-(Riskregister!$L$8-Riskregister!$K$8)*SQRT((1-AD461)/2)))</f>
        <v>0</v>
      </c>
      <c r="AF461" s="28">
        <f t="shared" ca="1" si="275"/>
        <v>0.21882144743830534</v>
      </c>
      <c r="AG461" s="28">
        <f t="shared" ca="1" si="275"/>
        <v>0.58184193884381707</v>
      </c>
      <c r="AH461" s="28">
        <f>IF(Riskregister!$E$9="",0,COUNTIF(BJ$4:BJ$53,"&lt;"&amp;AF461)*IF(AG461&lt;0.5,Riskregister!$K$9+(Riskregister!$L$9-Riskregister!$K$9)*SQRT(AG461/2),Riskregister!$L$9-(Riskregister!$L$9-Riskregister!$K$9)*SQRT((1-AG461)/2)))</f>
        <v>0</v>
      </c>
      <c r="AI461" s="28">
        <f t="shared" ca="1" si="276"/>
        <v>2.1198786861907459E-2</v>
      </c>
      <c r="AJ461" s="28">
        <f t="shared" ca="1" si="276"/>
        <v>0.81858168780324159</v>
      </c>
      <c r="AK461" s="28">
        <f>IF(Riskregister!$E$10="",0,COUNTIF(BK$4:BK$53,"&lt;"&amp;AI461)*IF(AJ461&lt;0.5,Riskregister!$K$10+(Riskregister!$L$10-Riskregister!$K$10)*SQRT(AJ461/2),Riskregister!$L$10-(Riskregister!$L$10-Riskregister!$K$10)*SQRT((1-AJ461)/2)))</f>
        <v>0</v>
      </c>
      <c r="AL461" s="28">
        <f t="shared" ca="1" si="277"/>
        <v>0.52587531728554771</v>
      </c>
      <c r="AM461" s="28">
        <f t="shared" ca="1" si="277"/>
        <v>5.3536898638667285E-2</v>
      </c>
      <c r="AN461" s="28">
        <f>IF(Riskregister!$E$11="",0,COUNTIF(BL$4:BL$53,"&lt;"&amp;AL461)*IF(AM461&lt;0.5,Riskregister!$K$11+(Riskregister!$L$11-Riskregister!$K$11)*SQRT(AM461/2),Riskregister!$L$11-(Riskregister!$L$11-Riskregister!$K$11)*SQRT((1-AM461)/2)))</f>
        <v>0</v>
      </c>
      <c r="AO461" s="28">
        <f t="shared" ca="1" si="278"/>
        <v>0.82118295979532752</v>
      </c>
      <c r="AP461" s="28">
        <f t="shared" ca="1" si="278"/>
        <v>0.91550135724409709</v>
      </c>
      <c r="AQ461" s="28">
        <f>IF(Riskregister!$E$12="",0,COUNTIF(BM$4:BM$53,"&lt;"&amp;AO461)*IF(AP461&lt;0.5,Riskregister!$K$12+(Riskregister!$L$12-Riskregister!$K$12)*SQRT(AP461/2),Riskregister!$L$12-(Riskregister!$L$12-Riskregister!$K$12)*SQRT((1-AP461)/2)))</f>
        <v>0</v>
      </c>
      <c r="AR461" s="28">
        <f t="shared" ca="1" si="279"/>
        <v>0.23799171723406198</v>
      </c>
      <c r="AS461" s="28">
        <f t="shared" ca="1" si="279"/>
        <v>0.52207086867280872</v>
      </c>
      <c r="AT461" s="28">
        <f>IF(Riskregister!$E$13="",0,COUNTIF(BN$4:BN$53,"&lt;"&amp;AR461)*IF(AS461&lt;0.5,Riskregister!$K$13+(Riskregister!$L$13-Riskregister!$K$13)*SQRT(AS461/2),Riskregister!$L$13-(Riskregister!$L$13-Riskregister!$K$13)*SQRT((1-AS461)/2)))</f>
        <v>0</v>
      </c>
      <c r="AU461" s="28">
        <f t="shared" ca="1" si="280"/>
        <v>0.21642242165610914</v>
      </c>
      <c r="AV461" s="28">
        <f t="shared" ca="1" si="280"/>
        <v>0.60914964106551139</v>
      </c>
      <c r="AW461" s="28">
        <f>IF(Riskregister!$E$14="",0,COUNTIF(BO$4:BO$53,"&lt;"&amp;AU461)*IF(AV461&lt;0.5,Riskregister!$K$14+(Riskregister!$L$14-Riskregister!$K$14)*SQRT(AV461/2),Riskregister!$L$14-(Riskregister!$L$14-Riskregister!$K$14)*SQRT((1-AV461)/2)))</f>
        <v>0</v>
      </c>
      <c r="AX461" s="28">
        <f t="shared" ca="1" si="281"/>
        <v>0.82444245316102371</v>
      </c>
      <c r="AY461" s="28">
        <f t="shared" ca="1" si="281"/>
        <v>0.8060603427411196</v>
      </c>
      <c r="AZ461" s="28">
        <f>IF(Riskregister!$E$15="",0,COUNTIF(BP$4:BP$53,"&lt;"&amp;AX461)*IF(AY461&lt;0.5,Riskregister!$K$15+(Riskregister!$L$15-Riskregister!$K$15)*SQRT(AY461/2),Riskregister!$L$15-(Riskregister!$L$15-Riskregister!$K$15)*SQRT((1-AY461)/2)))</f>
        <v>0</v>
      </c>
      <c r="BA461" s="28">
        <f t="shared" ca="1" si="282"/>
        <v>0.67299227560564445</v>
      </c>
      <c r="BB461" s="28">
        <f t="shared" ca="1" si="282"/>
        <v>0.87991893674934885</v>
      </c>
      <c r="BC461" s="28">
        <f>IF(Riskregister!$E$16="",0,COUNTIF(BQ$4:BQ$53,"&lt;"&amp;BA461)*IF(BB461&lt;0.5,Riskregister!$K$16+(Riskregister!$L$16-Riskregister!$K$16)*SQRT(BB461/2),Riskregister!$L$16-(Riskregister!$L$16-Riskregister!$K$16)*SQRT((1-BB461)/2)))</f>
        <v>0</v>
      </c>
      <c r="BD461" s="28">
        <f t="shared" ca="1" si="283"/>
        <v>0</v>
      </c>
    </row>
    <row r="462" spans="20:56" x14ac:dyDescent="0.35">
      <c r="T462" s="28">
        <f t="shared" ca="1" si="271"/>
        <v>0.3227465194378637</v>
      </c>
      <c r="U462" s="28">
        <f t="shared" ca="1" si="271"/>
        <v>0.27060469413750099</v>
      </c>
      <c r="V462" s="28">
        <f ca="1">IF(Riskregister!$E$5="",0,COUNTIF(BF$4:BF$53,"&lt;"&amp;T462)*IF(U462&lt;0.5,Riskregister!$K$5+(Riskregister!$L$5-Riskregister!$K$5)*SQRT(U462/2),Riskregister!$L$5-(Riskregister!$L$5-Riskregister!$K$5)*SQRT((1-U462)/2)))</f>
        <v>0</v>
      </c>
      <c r="W462" s="28">
        <f t="shared" ca="1" si="272"/>
        <v>0.82146154628764723</v>
      </c>
      <c r="X462" s="28">
        <f t="shared" ca="1" si="272"/>
        <v>2.5277532840897732E-2</v>
      </c>
      <c r="Y462" s="28">
        <f ca="1">IF(Riskregister!$E$6="",0,COUNTIF(BG$4:BG$53,"&lt;"&amp;W462)*IF(X462&lt;0.5,Riskregister!$K$6+(Riskregister!$L$6-Riskregister!$K$6)*SQRT(X462/2),Riskregister!$L$6-(Riskregister!$L$6-Riskregister!$K$6)*SQRT((1-X462)/2)))</f>
        <v>402360.08302591281</v>
      </c>
      <c r="Z462" s="28">
        <f t="shared" ca="1" si="273"/>
        <v>0.88744828951008314</v>
      </c>
      <c r="AA462" s="28">
        <f t="shared" ca="1" si="273"/>
        <v>7.7849179026119653E-2</v>
      </c>
      <c r="AB462" s="28">
        <f ca="1">IF(Riskregister!$E$7="",0,COUNTIF(BH$4:BH$53,"&lt;"&amp;Z462)*IF(AA462&lt;0.5,Riskregister!$K$7+(Riskregister!$L$7-Riskregister!$K$7)*SQRT(AA462/2),Riskregister!$L$7-(Riskregister!$L$7-Riskregister!$K$7)*SQRT((1-AA462)/2)))</f>
        <v>119052.60469634602</v>
      </c>
      <c r="AC462" s="28">
        <f t="shared" ca="1" si="274"/>
        <v>0.51112294672498537</v>
      </c>
      <c r="AD462" s="28">
        <f t="shared" ca="1" si="274"/>
        <v>0.82416746606683078</v>
      </c>
      <c r="AE462" s="28">
        <f ca="1">IF(Riskregister!$E$8="",0,COUNTIF(BI$4:BI$53,"&lt;"&amp;AC462)*IF(AD462&lt;0.5,Riskregister!$K$8+(Riskregister!$L$8-Riskregister!$K$8)*SQRT(AD462/2),Riskregister!$L$8-(Riskregister!$L$8-Riskregister!$K$8)*SQRT((1-AD462)/2)))</f>
        <v>0</v>
      </c>
      <c r="AF462" s="28">
        <f t="shared" ca="1" si="275"/>
        <v>0.84589978616473216</v>
      </c>
      <c r="AG462" s="28">
        <f t="shared" ca="1" si="275"/>
        <v>0.33172379258661044</v>
      </c>
      <c r="AH462" s="28">
        <f>IF(Riskregister!$E$9="",0,COUNTIF(BJ$4:BJ$53,"&lt;"&amp;AF462)*IF(AG462&lt;0.5,Riskregister!$K$9+(Riskregister!$L$9-Riskregister!$K$9)*SQRT(AG462/2),Riskregister!$L$9-(Riskregister!$L$9-Riskregister!$K$9)*SQRT((1-AG462)/2)))</f>
        <v>0</v>
      </c>
      <c r="AI462" s="28">
        <f t="shared" ca="1" si="276"/>
        <v>0.69623199266768632</v>
      </c>
      <c r="AJ462" s="28">
        <f t="shared" ca="1" si="276"/>
        <v>7.9127628514561232E-2</v>
      </c>
      <c r="AK462" s="28">
        <f>IF(Riskregister!$E$10="",0,COUNTIF(BK$4:BK$53,"&lt;"&amp;AI462)*IF(AJ462&lt;0.5,Riskregister!$K$10+(Riskregister!$L$10-Riskregister!$K$10)*SQRT(AJ462/2),Riskregister!$L$10-(Riskregister!$L$10-Riskregister!$K$10)*SQRT((1-AJ462)/2)))</f>
        <v>0</v>
      </c>
      <c r="AL462" s="28">
        <f t="shared" ca="1" si="277"/>
        <v>0.57385160351927744</v>
      </c>
      <c r="AM462" s="28">
        <f t="shared" ca="1" si="277"/>
        <v>0.11215609007790184</v>
      </c>
      <c r="AN462" s="28">
        <f>IF(Riskregister!$E$11="",0,COUNTIF(BL$4:BL$53,"&lt;"&amp;AL462)*IF(AM462&lt;0.5,Riskregister!$K$11+(Riskregister!$L$11-Riskregister!$K$11)*SQRT(AM462/2),Riskregister!$L$11-(Riskregister!$L$11-Riskregister!$K$11)*SQRT((1-AM462)/2)))</f>
        <v>0</v>
      </c>
      <c r="AO462" s="28">
        <f t="shared" ca="1" si="278"/>
        <v>0.1259035147796731</v>
      </c>
      <c r="AP462" s="28">
        <f t="shared" ca="1" si="278"/>
        <v>5.1623684312102736E-2</v>
      </c>
      <c r="AQ462" s="28">
        <f>IF(Riskregister!$E$12="",0,COUNTIF(BM$4:BM$53,"&lt;"&amp;AO462)*IF(AP462&lt;0.5,Riskregister!$K$12+(Riskregister!$L$12-Riskregister!$K$12)*SQRT(AP462/2),Riskregister!$L$12-(Riskregister!$L$12-Riskregister!$K$12)*SQRT((1-AP462)/2)))</f>
        <v>0</v>
      </c>
      <c r="AR462" s="28">
        <f t="shared" ca="1" si="279"/>
        <v>0.48190006192262747</v>
      </c>
      <c r="AS462" s="28">
        <f t="shared" ca="1" si="279"/>
        <v>7.6192371926039226E-2</v>
      </c>
      <c r="AT462" s="28">
        <f>IF(Riskregister!$E$13="",0,COUNTIF(BN$4:BN$53,"&lt;"&amp;AR462)*IF(AS462&lt;0.5,Riskregister!$K$13+(Riskregister!$L$13-Riskregister!$K$13)*SQRT(AS462/2),Riskregister!$L$13-(Riskregister!$L$13-Riskregister!$K$13)*SQRT((1-AS462)/2)))</f>
        <v>0</v>
      </c>
      <c r="AU462" s="28">
        <f t="shared" ca="1" si="280"/>
        <v>0.51790867168907961</v>
      </c>
      <c r="AV462" s="28">
        <f t="shared" ca="1" si="280"/>
        <v>0.11435799261478818</v>
      </c>
      <c r="AW462" s="28">
        <f>IF(Riskregister!$E$14="",0,COUNTIF(BO$4:BO$53,"&lt;"&amp;AU462)*IF(AV462&lt;0.5,Riskregister!$K$14+(Riskregister!$L$14-Riskregister!$K$14)*SQRT(AV462/2),Riskregister!$L$14-(Riskregister!$L$14-Riskregister!$K$14)*SQRT((1-AV462)/2)))</f>
        <v>0</v>
      </c>
      <c r="AX462" s="28">
        <f t="shared" ca="1" si="281"/>
        <v>0.56156086285833606</v>
      </c>
      <c r="AY462" s="28">
        <f t="shared" ca="1" si="281"/>
        <v>0.57490368108218082</v>
      </c>
      <c r="AZ462" s="28">
        <f>IF(Riskregister!$E$15="",0,COUNTIF(BP$4:BP$53,"&lt;"&amp;AX462)*IF(AY462&lt;0.5,Riskregister!$K$15+(Riskregister!$L$15-Riskregister!$K$15)*SQRT(AY462/2),Riskregister!$L$15-(Riskregister!$L$15-Riskregister!$K$15)*SQRT((1-AY462)/2)))</f>
        <v>0</v>
      </c>
      <c r="BA462" s="28">
        <f t="shared" ca="1" si="282"/>
        <v>0.31669832436577028</v>
      </c>
      <c r="BB462" s="28">
        <f t="shared" ca="1" si="282"/>
        <v>6.2099418512291948E-2</v>
      </c>
      <c r="BC462" s="28">
        <f>IF(Riskregister!$E$16="",0,COUNTIF(BQ$4:BQ$53,"&lt;"&amp;BA462)*IF(BB462&lt;0.5,Riskregister!$K$16+(Riskregister!$L$16-Riskregister!$K$16)*SQRT(BB462/2),Riskregister!$L$16-(Riskregister!$L$16-Riskregister!$K$16)*SQRT((1-BB462)/2)))</f>
        <v>0</v>
      </c>
      <c r="BD462" s="28">
        <f t="shared" ca="1" si="283"/>
        <v>521412.68772225885</v>
      </c>
    </row>
    <row r="463" spans="20:56" x14ac:dyDescent="0.35">
      <c r="T463" s="28">
        <f t="shared" ca="1" si="271"/>
        <v>0.61998539398299068</v>
      </c>
      <c r="U463" s="28">
        <f t="shared" ca="1" si="271"/>
        <v>0.74912407874448594</v>
      </c>
      <c r="V463" s="28">
        <f ca="1">IF(Riskregister!$E$5="",0,COUNTIF(BF$4:BF$53,"&lt;"&amp;T463)*IF(U463&lt;0.5,Riskregister!$K$5+(Riskregister!$L$5-Riskregister!$K$5)*SQRT(U463/2),Riskregister!$L$5-(Riskregister!$L$5-Riskregister!$K$5)*SQRT((1-U463)/2)))</f>
        <v>0</v>
      </c>
      <c r="W463" s="28">
        <f t="shared" ca="1" si="272"/>
        <v>5.9097023368333224E-2</v>
      </c>
      <c r="X463" s="28">
        <f t="shared" ca="1" si="272"/>
        <v>0.41965134392499104</v>
      </c>
      <c r="Y463" s="28">
        <f ca="1">IF(Riskregister!$E$6="",0,COUNTIF(BG$4:BG$53,"&lt;"&amp;W463)*IF(X463&lt;0.5,Riskregister!$K$6+(Riskregister!$L$6-Riskregister!$K$6)*SQRT(X463/2),Riskregister!$L$6-(Riskregister!$L$6-Riskregister!$K$6)*SQRT((1-X463)/2)))</f>
        <v>0</v>
      </c>
      <c r="Z463" s="28">
        <f t="shared" ca="1" si="273"/>
        <v>0.14751968640731505</v>
      </c>
      <c r="AA463" s="28">
        <f t="shared" ca="1" si="273"/>
        <v>0.68075333813945216</v>
      </c>
      <c r="AB463" s="28">
        <f ca="1">IF(Riskregister!$E$7="",0,COUNTIF(BH$4:BH$53,"&lt;"&amp;Z463)*IF(AA463&lt;0.5,Riskregister!$K$7+(Riskregister!$L$7-Riskregister!$K$7)*SQRT(AA463/2),Riskregister!$L$7-(Riskregister!$L$7-Riskregister!$K$7)*SQRT((1-AA463)/2)))</f>
        <v>0</v>
      </c>
      <c r="AC463" s="28">
        <f t="shared" ca="1" si="274"/>
        <v>0.84089653930413577</v>
      </c>
      <c r="AD463" s="28">
        <f t="shared" ca="1" si="274"/>
        <v>0.59050061163994294</v>
      </c>
      <c r="AE463" s="28">
        <f ca="1">IF(Riskregister!$E$8="",0,COUNTIF(BI$4:BI$53,"&lt;"&amp;AC463)*IF(AD463&lt;0.5,Riskregister!$K$8+(Riskregister!$L$8-Riskregister!$K$8)*SQRT(AD463/2),Riskregister!$L$8-(Riskregister!$L$8-Riskregister!$K$8)*SQRT((1-AD463)/2)))</f>
        <v>0</v>
      </c>
      <c r="AF463" s="28">
        <f t="shared" ca="1" si="275"/>
        <v>0.25449129099857215</v>
      </c>
      <c r="AG463" s="28">
        <f t="shared" ca="1" si="275"/>
        <v>0.95801641666659554</v>
      </c>
      <c r="AH463" s="28">
        <f>IF(Riskregister!$E$9="",0,COUNTIF(BJ$4:BJ$53,"&lt;"&amp;AF463)*IF(AG463&lt;0.5,Riskregister!$K$9+(Riskregister!$L$9-Riskregister!$K$9)*SQRT(AG463/2),Riskregister!$L$9-(Riskregister!$L$9-Riskregister!$K$9)*SQRT((1-AG463)/2)))</f>
        <v>0</v>
      </c>
      <c r="AI463" s="28">
        <f t="shared" ca="1" si="276"/>
        <v>0.11559427443596115</v>
      </c>
      <c r="AJ463" s="28">
        <f t="shared" ca="1" si="276"/>
        <v>0.5986709736012672</v>
      </c>
      <c r="AK463" s="28">
        <f>IF(Riskregister!$E$10="",0,COUNTIF(BK$4:BK$53,"&lt;"&amp;AI463)*IF(AJ463&lt;0.5,Riskregister!$K$10+(Riskregister!$L$10-Riskregister!$K$10)*SQRT(AJ463/2),Riskregister!$L$10-(Riskregister!$L$10-Riskregister!$K$10)*SQRT((1-AJ463)/2)))</f>
        <v>0</v>
      </c>
      <c r="AL463" s="28">
        <f t="shared" ca="1" si="277"/>
        <v>0.5686079281627997</v>
      </c>
      <c r="AM463" s="28">
        <f t="shared" ca="1" si="277"/>
        <v>0.12981554602661416</v>
      </c>
      <c r="AN463" s="28">
        <f>IF(Riskregister!$E$11="",0,COUNTIF(BL$4:BL$53,"&lt;"&amp;AL463)*IF(AM463&lt;0.5,Riskregister!$K$11+(Riskregister!$L$11-Riskregister!$K$11)*SQRT(AM463/2),Riskregister!$L$11-(Riskregister!$L$11-Riskregister!$K$11)*SQRT((1-AM463)/2)))</f>
        <v>0</v>
      </c>
      <c r="AO463" s="28">
        <f t="shared" ca="1" si="278"/>
        <v>0.2951901647637869</v>
      </c>
      <c r="AP463" s="28">
        <f t="shared" ca="1" si="278"/>
        <v>0.55089054243894442</v>
      </c>
      <c r="AQ463" s="28">
        <f>IF(Riskregister!$E$12="",0,COUNTIF(BM$4:BM$53,"&lt;"&amp;AO463)*IF(AP463&lt;0.5,Riskregister!$K$12+(Riskregister!$L$12-Riskregister!$K$12)*SQRT(AP463/2),Riskregister!$L$12-(Riskregister!$L$12-Riskregister!$K$12)*SQRT((1-AP463)/2)))</f>
        <v>0</v>
      </c>
      <c r="AR463" s="28">
        <f t="shared" ca="1" si="279"/>
        <v>0.52544972331725892</v>
      </c>
      <c r="AS463" s="28">
        <f t="shared" ca="1" si="279"/>
        <v>0.52194510849630282</v>
      </c>
      <c r="AT463" s="28">
        <f>IF(Riskregister!$E$13="",0,COUNTIF(BN$4:BN$53,"&lt;"&amp;AR463)*IF(AS463&lt;0.5,Riskregister!$K$13+(Riskregister!$L$13-Riskregister!$K$13)*SQRT(AS463/2),Riskregister!$L$13-(Riskregister!$L$13-Riskregister!$K$13)*SQRT((1-AS463)/2)))</f>
        <v>0</v>
      </c>
      <c r="AU463" s="28">
        <f t="shared" ca="1" si="280"/>
        <v>0.89095010979053368</v>
      </c>
      <c r="AV463" s="28">
        <f t="shared" ca="1" si="280"/>
        <v>0.44492698783797435</v>
      </c>
      <c r="AW463" s="28">
        <f>IF(Riskregister!$E$14="",0,COUNTIF(BO$4:BO$53,"&lt;"&amp;AU463)*IF(AV463&lt;0.5,Riskregister!$K$14+(Riskregister!$L$14-Riskregister!$K$14)*SQRT(AV463/2),Riskregister!$L$14-(Riskregister!$L$14-Riskregister!$K$14)*SQRT((1-AV463)/2)))</f>
        <v>0</v>
      </c>
      <c r="AX463" s="28">
        <f t="shared" ca="1" si="281"/>
        <v>0.41461166634514646</v>
      </c>
      <c r="AY463" s="28">
        <f t="shared" ca="1" si="281"/>
        <v>0.22499462906825951</v>
      </c>
      <c r="AZ463" s="28">
        <f>IF(Riskregister!$E$15="",0,COUNTIF(BP$4:BP$53,"&lt;"&amp;AX463)*IF(AY463&lt;0.5,Riskregister!$K$15+(Riskregister!$L$15-Riskregister!$K$15)*SQRT(AY463/2),Riskregister!$L$15-(Riskregister!$L$15-Riskregister!$K$15)*SQRT((1-AY463)/2)))</f>
        <v>0</v>
      </c>
      <c r="BA463" s="28">
        <f t="shared" ca="1" si="282"/>
        <v>0.42821652678354316</v>
      </c>
      <c r="BB463" s="28">
        <f t="shared" ca="1" si="282"/>
        <v>0.38131051100030411</v>
      </c>
      <c r="BC463" s="28">
        <f>IF(Riskregister!$E$16="",0,COUNTIF(BQ$4:BQ$53,"&lt;"&amp;BA463)*IF(BB463&lt;0.5,Riskregister!$K$16+(Riskregister!$L$16-Riskregister!$K$16)*SQRT(BB463/2),Riskregister!$L$16-(Riskregister!$L$16-Riskregister!$K$16)*SQRT((1-BB463)/2)))</f>
        <v>0</v>
      </c>
      <c r="BD463" s="28">
        <f t="shared" ca="1" si="283"/>
        <v>0</v>
      </c>
    </row>
    <row r="464" spans="20:56" x14ac:dyDescent="0.35">
      <c r="T464" s="28">
        <f t="shared" ref="T464:U483" ca="1" si="284">RAND()</f>
        <v>0.8848497740811333</v>
      </c>
      <c r="U464" s="28">
        <f t="shared" ca="1" si="284"/>
        <v>0.63382219695109454</v>
      </c>
      <c r="V464" s="28">
        <f ca="1">IF(Riskregister!$E$5="",0,COUNTIF(BF$4:BF$53,"&lt;"&amp;T464)*IF(U464&lt;0.5,Riskregister!$K$5+(Riskregister!$L$5-Riskregister!$K$5)*SQRT(U464/2),Riskregister!$L$5-(Riskregister!$L$5-Riskregister!$K$5)*SQRT((1-U464)/2)))</f>
        <v>407449.99984756776</v>
      </c>
      <c r="W464" s="28">
        <f t="shared" ref="W464:X483" ca="1" si="285">RAND()</f>
        <v>0.96024798510981468</v>
      </c>
      <c r="X464" s="28">
        <f t="shared" ca="1" si="285"/>
        <v>0.66473319993624658</v>
      </c>
      <c r="Y464" s="28">
        <f ca="1">IF(Riskregister!$E$6="",0,COUNTIF(BG$4:BG$53,"&lt;"&amp;W464)*IF(X464&lt;0.5,Riskregister!$K$6+(Riskregister!$L$6-Riskregister!$K$6)*SQRT(X464/2),Riskregister!$L$6-(Riskregister!$L$6-Riskregister!$K$6)*SQRT((1-X464)/2)))</f>
        <v>2526049.9111526459</v>
      </c>
      <c r="Z464" s="28">
        <f t="shared" ref="Z464:AA483" ca="1" si="286">RAND()</f>
        <v>0.8394033987692916</v>
      </c>
      <c r="AA464" s="28">
        <f t="shared" ca="1" si="286"/>
        <v>0.14869627792328943</v>
      </c>
      <c r="AB464" s="28">
        <f ca="1">IF(Riskregister!$E$7="",0,COUNTIF(BH$4:BH$53,"&lt;"&amp;Z464)*IF(AA464&lt;0.5,Riskregister!$K$7+(Riskregister!$L$7-Riskregister!$K$7)*SQRT(AA464/2),Riskregister!$L$7-(Riskregister!$L$7-Riskregister!$K$7)*SQRT((1-AA464)/2)))</f>
        <v>145433.99301507551</v>
      </c>
      <c r="AC464" s="28">
        <f t="shared" ref="AC464:AD483" ca="1" si="287">RAND()</f>
        <v>0.30302675880894814</v>
      </c>
      <c r="AD464" s="28">
        <f t="shared" ca="1" si="287"/>
        <v>0.4607083839398699</v>
      </c>
      <c r="AE464" s="28">
        <f ca="1">IF(Riskregister!$E$8="",0,COUNTIF(BI$4:BI$53,"&lt;"&amp;AC464)*IF(AD464&lt;0.5,Riskregister!$K$8+(Riskregister!$L$8-Riskregister!$K$8)*SQRT(AD464/2),Riskregister!$L$8-(Riskregister!$L$8-Riskregister!$K$8)*SQRT((1-AD464)/2)))</f>
        <v>0</v>
      </c>
      <c r="AF464" s="28">
        <f t="shared" ref="AF464:AG483" ca="1" si="288">RAND()</f>
        <v>0.20948041494770708</v>
      </c>
      <c r="AG464" s="28">
        <f t="shared" ca="1" si="288"/>
        <v>0.43130081899259853</v>
      </c>
      <c r="AH464" s="28">
        <f>IF(Riskregister!$E$9="",0,COUNTIF(BJ$4:BJ$53,"&lt;"&amp;AF464)*IF(AG464&lt;0.5,Riskregister!$K$9+(Riskregister!$L$9-Riskregister!$K$9)*SQRT(AG464/2),Riskregister!$L$9-(Riskregister!$L$9-Riskregister!$K$9)*SQRT((1-AG464)/2)))</f>
        <v>0</v>
      </c>
      <c r="AI464" s="28">
        <f t="shared" ref="AI464:AJ483" ca="1" si="289">RAND()</f>
        <v>0.10768113667249224</v>
      </c>
      <c r="AJ464" s="28">
        <f t="shared" ca="1" si="289"/>
        <v>0.82014050984965225</v>
      </c>
      <c r="AK464" s="28">
        <f>IF(Riskregister!$E$10="",0,COUNTIF(BK$4:BK$53,"&lt;"&amp;AI464)*IF(AJ464&lt;0.5,Riskregister!$K$10+(Riskregister!$L$10-Riskregister!$K$10)*SQRT(AJ464/2),Riskregister!$L$10-(Riskregister!$L$10-Riskregister!$K$10)*SQRT((1-AJ464)/2)))</f>
        <v>0</v>
      </c>
      <c r="AL464" s="28">
        <f t="shared" ref="AL464:AM483" ca="1" si="290">RAND()</f>
        <v>5.0059535335053029E-2</v>
      </c>
      <c r="AM464" s="28">
        <f t="shared" ca="1" si="290"/>
        <v>0.38589574453350772</v>
      </c>
      <c r="AN464" s="28">
        <f>IF(Riskregister!$E$11="",0,COUNTIF(BL$4:BL$53,"&lt;"&amp;AL464)*IF(AM464&lt;0.5,Riskregister!$K$11+(Riskregister!$L$11-Riskregister!$K$11)*SQRT(AM464/2),Riskregister!$L$11-(Riskregister!$L$11-Riskregister!$K$11)*SQRT((1-AM464)/2)))</f>
        <v>0</v>
      </c>
      <c r="AO464" s="28">
        <f t="shared" ref="AO464:AP483" ca="1" si="291">RAND()</f>
        <v>0.18498469620028624</v>
      </c>
      <c r="AP464" s="28">
        <f t="shared" ca="1" si="291"/>
        <v>0.1038049841967551</v>
      </c>
      <c r="AQ464" s="28">
        <f>IF(Riskregister!$E$12="",0,COUNTIF(BM$4:BM$53,"&lt;"&amp;AO464)*IF(AP464&lt;0.5,Riskregister!$K$12+(Riskregister!$L$12-Riskregister!$K$12)*SQRT(AP464/2),Riskregister!$L$12-(Riskregister!$L$12-Riskregister!$K$12)*SQRT((1-AP464)/2)))</f>
        <v>0</v>
      </c>
      <c r="AR464" s="28">
        <f t="shared" ref="AR464:AS483" ca="1" si="292">RAND()</f>
        <v>0.18530619556788164</v>
      </c>
      <c r="AS464" s="28">
        <f t="shared" ca="1" si="292"/>
        <v>0.13334621061994389</v>
      </c>
      <c r="AT464" s="28">
        <f>IF(Riskregister!$E$13="",0,COUNTIF(BN$4:BN$53,"&lt;"&amp;AR464)*IF(AS464&lt;0.5,Riskregister!$K$13+(Riskregister!$L$13-Riskregister!$K$13)*SQRT(AS464/2),Riskregister!$L$13-(Riskregister!$L$13-Riskregister!$K$13)*SQRT((1-AS464)/2)))</f>
        <v>0</v>
      </c>
      <c r="AU464" s="28">
        <f t="shared" ref="AU464:AV483" ca="1" si="293">RAND()</f>
        <v>0.41487200146679892</v>
      </c>
      <c r="AV464" s="28">
        <f t="shared" ca="1" si="293"/>
        <v>0.37943632478485012</v>
      </c>
      <c r="AW464" s="28">
        <f>IF(Riskregister!$E$14="",0,COUNTIF(BO$4:BO$53,"&lt;"&amp;AU464)*IF(AV464&lt;0.5,Riskregister!$K$14+(Riskregister!$L$14-Riskregister!$K$14)*SQRT(AV464/2),Riskregister!$L$14-(Riskregister!$L$14-Riskregister!$K$14)*SQRT((1-AV464)/2)))</f>
        <v>0</v>
      </c>
      <c r="AX464" s="28">
        <f t="shared" ref="AX464:AY483" ca="1" si="294">RAND()</f>
        <v>0.29668650932639917</v>
      </c>
      <c r="AY464" s="28">
        <f t="shared" ca="1" si="294"/>
        <v>0.47504668901051039</v>
      </c>
      <c r="AZ464" s="28">
        <f>IF(Riskregister!$E$15="",0,COUNTIF(BP$4:BP$53,"&lt;"&amp;AX464)*IF(AY464&lt;0.5,Riskregister!$K$15+(Riskregister!$L$15-Riskregister!$K$15)*SQRT(AY464/2),Riskregister!$L$15-(Riskregister!$L$15-Riskregister!$K$15)*SQRT((1-AY464)/2)))</f>
        <v>0</v>
      </c>
      <c r="BA464" s="28">
        <f t="shared" ref="BA464:BB483" ca="1" si="295">RAND()</f>
        <v>0.14262422646024764</v>
      </c>
      <c r="BB464" s="28">
        <f t="shared" ca="1" si="295"/>
        <v>0.68853730619525644</v>
      </c>
      <c r="BC464" s="28">
        <f>IF(Riskregister!$E$16="",0,COUNTIF(BQ$4:BQ$53,"&lt;"&amp;BA464)*IF(BB464&lt;0.5,Riskregister!$K$16+(Riskregister!$L$16-Riskregister!$K$16)*SQRT(BB464/2),Riskregister!$L$16-(Riskregister!$L$16-Riskregister!$K$16)*SQRT((1-BB464)/2)))</f>
        <v>0</v>
      </c>
      <c r="BD464" s="28">
        <f t="shared" ca="1" si="283"/>
        <v>3078933.9040152892</v>
      </c>
    </row>
    <row r="465" spans="20:56" x14ac:dyDescent="0.35">
      <c r="T465" s="28">
        <f t="shared" ca="1" si="284"/>
        <v>0.9584470998245892</v>
      </c>
      <c r="U465" s="28">
        <f t="shared" ca="1" si="284"/>
        <v>0.38645222451992489</v>
      </c>
      <c r="V465" s="28">
        <f ca="1">IF(Riskregister!$E$5="",0,COUNTIF(BF$4:BF$53,"&lt;"&amp;T465)*IF(U465&lt;0.5,Riskregister!$K$5+(Riskregister!$L$5-Riskregister!$K$5)*SQRT(U465/2),Riskregister!$L$5-(Riskregister!$L$5-Riskregister!$K$5)*SQRT((1-U465)/2)))</f>
        <v>695617.43001360493</v>
      </c>
      <c r="W465" s="28">
        <f t="shared" ca="1" si="285"/>
        <v>0.39344397142528642</v>
      </c>
      <c r="X465" s="28">
        <f t="shared" ca="1" si="285"/>
        <v>0.14913969094472734</v>
      </c>
      <c r="Y465" s="28">
        <f ca="1">IF(Riskregister!$E$6="",0,COUNTIF(BG$4:BG$53,"&lt;"&amp;W465)*IF(X465&lt;0.5,Riskregister!$K$6+(Riskregister!$L$6-Riskregister!$K$6)*SQRT(X465/2),Riskregister!$L$6-(Riskregister!$L$6-Riskregister!$K$6)*SQRT((1-X465)/2)))</f>
        <v>0</v>
      </c>
      <c r="Z465" s="28">
        <f t="shared" ca="1" si="286"/>
        <v>0.84184159672076098</v>
      </c>
      <c r="AA465" s="28">
        <f t="shared" ca="1" si="286"/>
        <v>0.20508595595653789</v>
      </c>
      <c r="AB465" s="28">
        <f ca="1">IF(Riskregister!$E$7="",0,COUNTIF(BH$4:BH$53,"&lt;"&amp;Z465)*IF(AA465&lt;0.5,Riskregister!$K$7+(Riskregister!$L$7-Riskregister!$K$7)*SQRT(AA465/2),Riskregister!$L$7-(Riskregister!$L$7-Riskregister!$K$7)*SQRT((1-AA465)/2)))</f>
        <v>162078.1638069519</v>
      </c>
      <c r="AC465" s="28">
        <f t="shared" ca="1" si="287"/>
        <v>0.25169310019795799</v>
      </c>
      <c r="AD465" s="28">
        <f t="shared" ca="1" si="287"/>
        <v>0.94892088813888165</v>
      </c>
      <c r="AE465" s="28">
        <f ca="1">IF(Riskregister!$E$8="",0,COUNTIF(BI$4:BI$53,"&lt;"&amp;AC465)*IF(AD465&lt;0.5,Riskregister!$K$8+(Riskregister!$L$8-Riskregister!$K$8)*SQRT(AD465/2),Riskregister!$L$8-(Riskregister!$L$8-Riskregister!$K$8)*SQRT((1-AD465)/2)))</f>
        <v>0</v>
      </c>
      <c r="AF465" s="28">
        <f t="shared" ca="1" si="288"/>
        <v>0.73471566123622878</v>
      </c>
      <c r="AG465" s="28">
        <f t="shared" ca="1" si="288"/>
        <v>0.96610077123395743</v>
      </c>
      <c r="AH465" s="28">
        <f>IF(Riskregister!$E$9="",0,COUNTIF(BJ$4:BJ$53,"&lt;"&amp;AF465)*IF(AG465&lt;0.5,Riskregister!$K$9+(Riskregister!$L$9-Riskregister!$K$9)*SQRT(AG465/2),Riskregister!$L$9-(Riskregister!$L$9-Riskregister!$K$9)*SQRT((1-AG465)/2)))</f>
        <v>0</v>
      </c>
      <c r="AI465" s="28">
        <f t="shared" ca="1" si="289"/>
        <v>0.68926640795803717</v>
      </c>
      <c r="AJ465" s="28">
        <f t="shared" ca="1" si="289"/>
        <v>0.87669984525433098</v>
      </c>
      <c r="AK465" s="28">
        <f>IF(Riskregister!$E$10="",0,COUNTIF(BK$4:BK$53,"&lt;"&amp;AI465)*IF(AJ465&lt;0.5,Riskregister!$K$10+(Riskregister!$L$10-Riskregister!$K$10)*SQRT(AJ465/2),Riskregister!$L$10-(Riskregister!$L$10-Riskregister!$K$10)*SQRT((1-AJ465)/2)))</f>
        <v>0</v>
      </c>
      <c r="AL465" s="28">
        <f t="shared" ca="1" si="290"/>
        <v>0.28129659751944891</v>
      </c>
      <c r="AM465" s="28">
        <f t="shared" ca="1" si="290"/>
        <v>0.87268768929358453</v>
      </c>
      <c r="AN465" s="28">
        <f>IF(Riskregister!$E$11="",0,COUNTIF(BL$4:BL$53,"&lt;"&amp;AL465)*IF(AM465&lt;0.5,Riskregister!$K$11+(Riskregister!$L$11-Riskregister!$K$11)*SQRT(AM465/2),Riskregister!$L$11-(Riskregister!$L$11-Riskregister!$K$11)*SQRT((1-AM465)/2)))</f>
        <v>0</v>
      </c>
      <c r="AO465" s="28">
        <f t="shared" ca="1" si="291"/>
        <v>0.89969676278851762</v>
      </c>
      <c r="AP465" s="28">
        <f t="shared" ca="1" si="291"/>
        <v>0.39957777905409075</v>
      </c>
      <c r="AQ465" s="28">
        <f>IF(Riskregister!$E$12="",0,COUNTIF(BM$4:BM$53,"&lt;"&amp;AO465)*IF(AP465&lt;0.5,Riskregister!$K$12+(Riskregister!$L$12-Riskregister!$K$12)*SQRT(AP465/2),Riskregister!$L$12-(Riskregister!$L$12-Riskregister!$K$12)*SQRT((1-AP465)/2)))</f>
        <v>0</v>
      </c>
      <c r="AR465" s="28">
        <f t="shared" ca="1" si="292"/>
        <v>0.1135566745358042</v>
      </c>
      <c r="AS465" s="28">
        <f t="shared" ca="1" si="292"/>
        <v>0.31427935744569746</v>
      </c>
      <c r="AT465" s="28">
        <f>IF(Riskregister!$E$13="",0,COUNTIF(BN$4:BN$53,"&lt;"&amp;AR465)*IF(AS465&lt;0.5,Riskregister!$K$13+(Riskregister!$L$13-Riskregister!$K$13)*SQRT(AS465/2),Riskregister!$L$13-(Riskregister!$L$13-Riskregister!$K$13)*SQRT((1-AS465)/2)))</f>
        <v>0</v>
      </c>
      <c r="AU465" s="28">
        <f t="shared" ca="1" si="293"/>
        <v>0.10397568802463741</v>
      </c>
      <c r="AV465" s="28">
        <f t="shared" ca="1" si="293"/>
        <v>0.79332271744027105</v>
      </c>
      <c r="AW465" s="28">
        <f>IF(Riskregister!$E$14="",0,COUNTIF(BO$4:BO$53,"&lt;"&amp;AU465)*IF(AV465&lt;0.5,Riskregister!$K$14+(Riskregister!$L$14-Riskregister!$K$14)*SQRT(AV465/2),Riskregister!$L$14-(Riskregister!$L$14-Riskregister!$K$14)*SQRT((1-AV465)/2)))</f>
        <v>0</v>
      </c>
      <c r="AX465" s="28">
        <f t="shared" ca="1" si="294"/>
        <v>0.62475909574273791</v>
      </c>
      <c r="AY465" s="28">
        <f t="shared" ca="1" si="294"/>
        <v>0.58748748825061792</v>
      </c>
      <c r="AZ465" s="28">
        <f>IF(Riskregister!$E$15="",0,COUNTIF(BP$4:BP$53,"&lt;"&amp;AX465)*IF(AY465&lt;0.5,Riskregister!$K$15+(Riskregister!$L$15-Riskregister!$K$15)*SQRT(AY465/2),Riskregister!$L$15-(Riskregister!$L$15-Riskregister!$K$15)*SQRT((1-AY465)/2)))</f>
        <v>0</v>
      </c>
      <c r="BA465" s="28">
        <f t="shared" ca="1" si="295"/>
        <v>0.48210432953741045</v>
      </c>
      <c r="BB465" s="28">
        <f t="shared" ca="1" si="295"/>
        <v>0.98700860308161864</v>
      </c>
      <c r="BC465" s="28">
        <f>IF(Riskregister!$E$16="",0,COUNTIF(BQ$4:BQ$53,"&lt;"&amp;BA465)*IF(BB465&lt;0.5,Riskregister!$K$16+(Riskregister!$L$16-Riskregister!$K$16)*SQRT(BB465/2),Riskregister!$L$16-(Riskregister!$L$16-Riskregister!$K$16)*SQRT((1-BB465)/2)))</f>
        <v>0</v>
      </c>
      <c r="BD465" s="28">
        <f t="shared" ca="1" si="283"/>
        <v>857695.59382055677</v>
      </c>
    </row>
    <row r="466" spans="20:56" x14ac:dyDescent="0.35">
      <c r="T466" s="28">
        <f t="shared" ca="1" si="284"/>
        <v>0.26695747794729341</v>
      </c>
      <c r="U466" s="28">
        <f t="shared" ca="1" si="284"/>
        <v>0.37547235969126747</v>
      </c>
      <c r="V466" s="28">
        <f ca="1">IF(Riskregister!$E$5="",0,COUNTIF(BF$4:BF$53,"&lt;"&amp;T466)*IF(U466&lt;0.5,Riskregister!$K$5+(Riskregister!$L$5-Riskregister!$K$5)*SQRT(U466/2),Riskregister!$L$5-(Riskregister!$L$5-Riskregister!$K$5)*SQRT((1-U466)/2)))</f>
        <v>0</v>
      </c>
      <c r="W466" s="28">
        <f t="shared" ca="1" si="285"/>
        <v>0.39818656533222718</v>
      </c>
      <c r="X466" s="28">
        <f t="shared" ca="1" si="285"/>
        <v>0.13325295993412456</v>
      </c>
      <c r="Y466" s="28">
        <f ca="1">IF(Riskregister!$E$6="",0,COUNTIF(BG$4:BG$53,"&lt;"&amp;W466)*IF(X466&lt;0.5,Riskregister!$K$6+(Riskregister!$L$6-Riskregister!$K$6)*SQRT(X466/2),Riskregister!$L$6-(Riskregister!$L$6-Riskregister!$K$6)*SQRT((1-X466)/2)))</f>
        <v>0</v>
      </c>
      <c r="Z466" s="28">
        <f t="shared" ca="1" si="286"/>
        <v>0.83137402337327837</v>
      </c>
      <c r="AA466" s="28">
        <f t="shared" ca="1" si="286"/>
        <v>0.9195628099809654</v>
      </c>
      <c r="AB466" s="28">
        <f ca="1">IF(Riskregister!$E$7="",0,COUNTIF(BH$4:BH$53,"&lt;"&amp;Z466)*IF(AA466&lt;0.5,Riskregister!$K$7+(Riskregister!$L$7-Riskregister!$K$7)*SQRT(AA466/2),Riskregister!$L$7-(Riskregister!$L$7-Riskregister!$K$7)*SQRT((1-AA466)/2)))</f>
        <v>329808.98997260496</v>
      </c>
      <c r="AC466" s="28">
        <f t="shared" ca="1" si="287"/>
        <v>0.20749719597508487</v>
      </c>
      <c r="AD466" s="28">
        <f t="shared" ca="1" si="287"/>
        <v>0.31484470762782257</v>
      </c>
      <c r="AE466" s="28">
        <f ca="1">IF(Riskregister!$E$8="",0,COUNTIF(BI$4:BI$53,"&lt;"&amp;AC466)*IF(AD466&lt;0.5,Riskregister!$K$8+(Riskregister!$L$8-Riskregister!$K$8)*SQRT(AD466/2),Riskregister!$L$8-(Riskregister!$L$8-Riskregister!$K$8)*SQRT((1-AD466)/2)))</f>
        <v>0</v>
      </c>
      <c r="AF466" s="28">
        <f t="shared" ca="1" si="288"/>
        <v>0.21500194792397243</v>
      </c>
      <c r="AG466" s="28">
        <f t="shared" ca="1" si="288"/>
        <v>0.38631345792726668</v>
      </c>
      <c r="AH466" s="28">
        <f>IF(Riskregister!$E$9="",0,COUNTIF(BJ$4:BJ$53,"&lt;"&amp;AF466)*IF(AG466&lt;0.5,Riskregister!$K$9+(Riskregister!$L$9-Riskregister!$K$9)*SQRT(AG466/2),Riskregister!$L$9-(Riskregister!$L$9-Riskregister!$K$9)*SQRT((1-AG466)/2)))</f>
        <v>0</v>
      </c>
      <c r="AI466" s="28">
        <f t="shared" ca="1" si="289"/>
        <v>0.98527910611036784</v>
      </c>
      <c r="AJ466" s="28">
        <f t="shared" ca="1" si="289"/>
        <v>0.80656135581566124</v>
      </c>
      <c r="AK466" s="28">
        <f>IF(Riskregister!$E$10="",0,COUNTIF(BK$4:BK$53,"&lt;"&amp;AI466)*IF(AJ466&lt;0.5,Riskregister!$K$10+(Riskregister!$L$10-Riskregister!$K$10)*SQRT(AJ466/2),Riskregister!$L$10-(Riskregister!$L$10-Riskregister!$K$10)*SQRT((1-AJ466)/2)))</f>
        <v>0</v>
      </c>
      <c r="AL466" s="28">
        <f t="shared" ca="1" si="290"/>
        <v>0.38429992782086586</v>
      </c>
      <c r="AM466" s="28">
        <f t="shared" ca="1" si="290"/>
        <v>5.3345727670174647E-2</v>
      </c>
      <c r="AN466" s="28">
        <f>IF(Riskregister!$E$11="",0,COUNTIF(BL$4:BL$53,"&lt;"&amp;AL466)*IF(AM466&lt;0.5,Riskregister!$K$11+(Riskregister!$L$11-Riskregister!$K$11)*SQRT(AM466/2),Riskregister!$L$11-(Riskregister!$L$11-Riskregister!$K$11)*SQRT((1-AM466)/2)))</f>
        <v>0</v>
      </c>
      <c r="AO466" s="28">
        <f t="shared" ca="1" si="291"/>
        <v>0.94597280456684985</v>
      </c>
      <c r="AP466" s="28">
        <f t="shared" ca="1" si="291"/>
        <v>0.55001299048565122</v>
      </c>
      <c r="AQ466" s="28">
        <f>IF(Riskregister!$E$12="",0,COUNTIF(BM$4:BM$53,"&lt;"&amp;AO466)*IF(AP466&lt;0.5,Riskregister!$K$12+(Riskregister!$L$12-Riskregister!$K$12)*SQRT(AP466/2),Riskregister!$L$12-(Riskregister!$L$12-Riskregister!$K$12)*SQRT((1-AP466)/2)))</f>
        <v>0</v>
      </c>
      <c r="AR466" s="28">
        <f t="shared" ca="1" si="292"/>
        <v>0.92970773841136556</v>
      </c>
      <c r="AS466" s="28">
        <f t="shared" ca="1" si="292"/>
        <v>0.78914504242893835</v>
      </c>
      <c r="AT466" s="28">
        <f>IF(Riskregister!$E$13="",0,COUNTIF(BN$4:BN$53,"&lt;"&amp;AR466)*IF(AS466&lt;0.5,Riskregister!$K$13+(Riskregister!$L$13-Riskregister!$K$13)*SQRT(AS466/2),Riskregister!$L$13-(Riskregister!$L$13-Riskregister!$K$13)*SQRT((1-AS466)/2)))</f>
        <v>0</v>
      </c>
      <c r="AU466" s="28">
        <f t="shared" ca="1" si="293"/>
        <v>0.79104920630581188</v>
      </c>
      <c r="AV466" s="28">
        <f t="shared" ca="1" si="293"/>
        <v>0.90458646512598384</v>
      </c>
      <c r="AW466" s="28">
        <f>IF(Riskregister!$E$14="",0,COUNTIF(BO$4:BO$53,"&lt;"&amp;AU466)*IF(AV466&lt;0.5,Riskregister!$K$14+(Riskregister!$L$14-Riskregister!$K$14)*SQRT(AV466/2),Riskregister!$L$14-(Riskregister!$L$14-Riskregister!$K$14)*SQRT((1-AV466)/2)))</f>
        <v>0</v>
      </c>
      <c r="AX466" s="28">
        <f t="shared" ca="1" si="294"/>
        <v>8.3314377864452838E-2</v>
      </c>
      <c r="AY466" s="28">
        <f t="shared" ca="1" si="294"/>
        <v>0.31652124652882374</v>
      </c>
      <c r="AZ466" s="28">
        <f>IF(Riskregister!$E$15="",0,COUNTIF(BP$4:BP$53,"&lt;"&amp;AX466)*IF(AY466&lt;0.5,Riskregister!$K$15+(Riskregister!$L$15-Riskregister!$K$15)*SQRT(AY466/2),Riskregister!$L$15-(Riskregister!$L$15-Riskregister!$K$15)*SQRT((1-AY466)/2)))</f>
        <v>0</v>
      </c>
      <c r="BA466" s="28">
        <f t="shared" ca="1" si="295"/>
        <v>0.19812987386426217</v>
      </c>
      <c r="BB466" s="28">
        <f t="shared" ca="1" si="295"/>
        <v>0.99783254430680757</v>
      </c>
      <c r="BC466" s="28">
        <f>IF(Riskregister!$E$16="",0,COUNTIF(BQ$4:BQ$53,"&lt;"&amp;BA466)*IF(BB466&lt;0.5,Riskregister!$K$16+(Riskregister!$L$16-Riskregister!$K$16)*SQRT(BB466/2),Riskregister!$L$16-(Riskregister!$L$16-Riskregister!$K$16)*SQRT((1-BB466)/2)))</f>
        <v>0</v>
      </c>
      <c r="BD466" s="28">
        <f t="shared" ca="1" si="283"/>
        <v>329808.98997260496</v>
      </c>
    </row>
    <row r="467" spans="20:56" x14ac:dyDescent="0.35">
      <c r="T467" s="28">
        <f t="shared" ca="1" si="284"/>
        <v>0.87156765682739501</v>
      </c>
      <c r="U467" s="28">
        <f t="shared" ca="1" si="284"/>
        <v>0.9516961187338927</v>
      </c>
      <c r="V467" s="28">
        <f ca="1">IF(Riskregister!$E$5="",0,COUNTIF(BF$4:BF$53,"&lt;"&amp;T467)*IF(U467&lt;0.5,Riskregister!$K$5+(Riskregister!$L$5-Riskregister!$K$5)*SQRT(U467/2),Riskregister!$L$5-(Riskregister!$L$5-Riskregister!$K$5)*SQRT((1-U467)/2)))</f>
        <v>530065.97410277766</v>
      </c>
      <c r="W467" s="28">
        <f t="shared" ca="1" si="285"/>
        <v>0.7249646168975753</v>
      </c>
      <c r="X467" s="28">
        <f t="shared" ca="1" si="285"/>
        <v>0.63971667721016623</v>
      </c>
      <c r="Y467" s="28">
        <f ca="1">IF(Riskregister!$E$6="",0,COUNTIF(BG$4:BG$53,"&lt;"&amp;W467)*IF(X467&lt;0.5,Riskregister!$K$6+(Riskregister!$L$6-Riskregister!$K$6)*SQRT(X467/2),Riskregister!$L$6-(Riskregister!$L$6-Riskregister!$K$6)*SQRT((1-X467)/2)))</f>
        <v>1236024.2262221067</v>
      </c>
      <c r="Z467" s="28">
        <f t="shared" ca="1" si="286"/>
        <v>8.9011317831153791E-2</v>
      </c>
      <c r="AA467" s="28">
        <f t="shared" ca="1" si="286"/>
        <v>0.58235844703596873</v>
      </c>
      <c r="AB467" s="28">
        <f ca="1">IF(Riskregister!$E$7="",0,COUNTIF(BH$4:BH$53,"&lt;"&amp;Z467)*IF(AA467&lt;0.5,Riskregister!$K$7+(Riskregister!$L$7-Riskregister!$K$7)*SQRT(AA467/2),Riskregister!$L$7-(Riskregister!$L$7-Riskregister!$K$7)*SQRT((1-AA467)/2)))</f>
        <v>0</v>
      </c>
      <c r="AC467" s="28">
        <f t="shared" ca="1" si="287"/>
        <v>0.91372734319909665</v>
      </c>
      <c r="AD467" s="28">
        <f t="shared" ca="1" si="287"/>
        <v>0.6154365972236181</v>
      </c>
      <c r="AE467" s="28">
        <f ca="1">IF(Riskregister!$E$8="",0,COUNTIF(BI$4:BI$53,"&lt;"&amp;AC467)*IF(AD467&lt;0.5,Riskregister!$K$8+(Riskregister!$L$8-Riskregister!$K$8)*SQRT(AD467/2),Riskregister!$L$8-(Riskregister!$L$8-Riskregister!$K$8)*SQRT((1-AD467)/2)))</f>
        <v>0</v>
      </c>
      <c r="AF467" s="28">
        <f t="shared" ca="1" si="288"/>
        <v>0.97663485557974639</v>
      </c>
      <c r="AG467" s="28">
        <f t="shared" ca="1" si="288"/>
        <v>0.54310105391565089</v>
      </c>
      <c r="AH467" s="28">
        <f>IF(Riskregister!$E$9="",0,COUNTIF(BJ$4:BJ$53,"&lt;"&amp;AF467)*IF(AG467&lt;0.5,Riskregister!$K$9+(Riskregister!$L$9-Riskregister!$K$9)*SQRT(AG467/2),Riskregister!$L$9-(Riskregister!$L$9-Riskregister!$K$9)*SQRT((1-AG467)/2)))</f>
        <v>0</v>
      </c>
      <c r="AI467" s="28">
        <f t="shared" ca="1" si="289"/>
        <v>0.24220872023957174</v>
      </c>
      <c r="AJ467" s="28">
        <f t="shared" ca="1" si="289"/>
        <v>0.78918149112799862</v>
      </c>
      <c r="AK467" s="28">
        <f>IF(Riskregister!$E$10="",0,COUNTIF(BK$4:BK$53,"&lt;"&amp;AI467)*IF(AJ467&lt;0.5,Riskregister!$K$10+(Riskregister!$L$10-Riskregister!$K$10)*SQRT(AJ467/2),Riskregister!$L$10-(Riskregister!$L$10-Riskregister!$K$10)*SQRT((1-AJ467)/2)))</f>
        <v>0</v>
      </c>
      <c r="AL467" s="28">
        <f t="shared" ca="1" si="290"/>
        <v>0.51567211755102182</v>
      </c>
      <c r="AM467" s="28">
        <f t="shared" ca="1" si="290"/>
        <v>0.62133362959813787</v>
      </c>
      <c r="AN467" s="28">
        <f>IF(Riskregister!$E$11="",0,COUNTIF(BL$4:BL$53,"&lt;"&amp;AL467)*IF(AM467&lt;0.5,Riskregister!$K$11+(Riskregister!$L$11-Riskregister!$K$11)*SQRT(AM467/2),Riskregister!$L$11-(Riskregister!$L$11-Riskregister!$K$11)*SQRT((1-AM467)/2)))</f>
        <v>0</v>
      </c>
      <c r="AO467" s="28">
        <f t="shared" ca="1" si="291"/>
        <v>0.660598156548731</v>
      </c>
      <c r="AP467" s="28">
        <f t="shared" ca="1" si="291"/>
        <v>0.92576168640781809</v>
      </c>
      <c r="AQ467" s="28">
        <f>IF(Riskregister!$E$12="",0,COUNTIF(BM$4:BM$53,"&lt;"&amp;AO467)*IF(AP467&lt;0.5,Riskregister!$K$12+(Riskregister!$L$12-Riskregister!$K$12)*SQRT(AP467/2),Riskregister!$L$12-(Riskregister!$L$12-Riskregister!$K$12)*SQRT((1-AP467)/2)))</f>
        <v>0</v>
      </c>
      <c r="AR467" s="28">
        <f t="shared" ca="1" si="292"/>
        <v>0.80675833716399825</v>
      </c>
      <c r="AS467" s="28">
        <f t="shared" ca="1" si="292"/>
        <v>0.41750187990195764</v>
      </c>
      <c r="AT467" s="28">
        <f>IF(Riskregister!$E$13="",0,COUNTIF(BN$4:BN$53,"&lt;"&amp;AR467)*IF(AS467&lt;0.5,Riskregister!$K$13+(Riskregister!$L$13-Riskregister!$K$13)*SQRT(AS467/2),Riskregister!$L$13-(Riskregister!$L$13-Riskregister!$K$13)*SQRT((1-AS467)/2)))</f>
        <v>0</v>
      </c>
      <c r="AU467" s="28">
        <f t="shared" ca="1" si="293"/>
        <v>0.28619443195194727</v>
      </c>
      <c r="AV467" s="28">
        <f t="shared" ca="1" si="293"/>
        <v>0.25843810584022753</v>
      </c>
      <c r="AW467" s="28">
        <f>IF(Riskregister!$E$14="",0,COUNTIF(BO$4:BO$53,"&lt;"&amp;AU467)*IF(AV467&lt;0.5,Riskregister!$K$14+(Riskregister!$L$14-Riskregister!$K$14)*SQRT(AV467/2),Riskregister!$L$14-(Riskregister!$L$14-Riskregister!$K$14)*SQRT((1-AV467)/2)))</f>
        <v>0</v>
      </c>
      <c r="AX467" s="28">
        <f t="shared" ca="1" si="294"/>
        <v>0.25032041241060499</v>
      </c>
      <c r="AY467" s="28">
        <f t="shared" ca="1" si="294"/>
        <v>8.7691988891169803E-3</v>
      </c>
      <c r="AZ467" s="28">
        <f>IF(Riskregister!$E$15="",0,COUNTIF(BP$4:BP$53,"&lt;"&amp;AX467)*IF(AY467&lt;0.5,Riskregister!$K$15+(Riskregister!$L$15-Riskregister!$K$15)*SQRT(AY467/2),Riskregister!$L$15-(Riskregister!$L$15-Riskregister!$K$15)*SQRT((1-AY467)/2)))</f>
        <v>0</v>
      </c>
      <c r="BA467" s="28">
        <f t="shared" ca="1" si="295"/>
        <v>0.1973278652765067</v>
      </c>
      <c r="BB467" s="28">
        <f t="shared" ca="1" si="295"/>
        <v>0.17080754219742345</v>
      </c>
      <c r="BC467" s="28">
        <f>IF(Riskregister!$E$16="",0,COUNTIF(BQ$4:BQ$53,"&lt;"&amp;BA467)*IF(BB467&lt;0.5,Riskregister!$K$16+(Riskregister!$L$16-Riskregister!$K$16)*SQRT(BB467/2),Riskregister!$L$16-(Riskregister!$L$16-Riskregister!$K$16)*SQRT((1-BB467)/2)))</f>
        <v>0</v>
      </c>
      <c r="BD467" s="28">
        <f t="shared" ca="1" si="283"/>
        <v>1766090.2003248844</v>
      </c>
    </row>
    <row r="468" spans="20:56" x14ac:dyDescent="0.35">
      <c r="T468" s="28">
        <f t="shared" ca="1" si="284"/>
        <v>0.12085396142837701</v>
      </c>
      <c r="U468" s="28">
        <f t="shared" ca="1" si="284"/>
        <v>0.92618756760174281</v>
      </c>
      <c r="V468" s="28">
        <f ca="1">IF(Riskregister!$E$5="",0,COUNTIF(BF$4:BF$53,"&lt;"&amp;T468)*IF(U468&lt;0.5,Riskregister!$K$5+(Riskregister!$L$5-Riskregister!$K$5)*SQRT(U468/2),Riskregister!$L$5-(Riskregister!$L$5-Riskregister!$K$5)*SQRT((1-U468)/2)))</f>
        <v>0</v>
      </c>
      <c r="W468" s="28">
        <f t="shared" ca="1" si="285"/>
        <v>7.8864519238693753E-2</v>
      </c>
      <c r="X468" s="28">
        <f t="shared" ca="1" si="285"/>
        <v>0.42629519914748193</v>
      </c>
      <c r="Y468" s="28">
        <f ca="1">IF(Riskregister!$E$6="",0,COUNTIF(BG$4:BG$53,"&lt;"&amp;W468)*IF(X468&lt;0.5,Riskregister!$K$6+(Riskregister!$L$6-Riskregister!$K$6)*SQRT(X468/2),Riskregister!$L$6-(Riskregister!$L$6-Riskregister!$K$6)*SQRT((1-X468)/2)))</f>
        <v>0</v>
      </c>
      <c r="Z468" s="28">
        <f t="shared" ca="1" si="286"/>
        <v>0.33292850540789132</v>
      </c>
      <c r="AA468" s="28">
        <f t="shared" ca="1" si="286"/>
        <v>0.60489848234391097</v>
      </c>
      <c r="AB468" s="28">
        <f ca="1">IF(Riskregister!$E$7="",0,COUNTIF(BH$4:BH$53,"&lt;"&amp;Z468)*IF(AA468&lt;0.5,Riskregister!$K$7+(Riskregister!$L$7-Riskregister!$K$7)*SQRT(AA468/2),Riskregister!$L$7-(Riskregister!$L$7-Riskregister!$K$7)*SQRT((1-AA468)/2)))</f>
        <v>0</v>
      </c>
      <c r="AC468" s="28">
        <f t="shared" ca="1" si="287"/>
        <v>0.58173428164227059</v>
      </c>
      <c r="AD468" s="28">
        <f t="shared" ca="1" si="287"/>
        <v>0.39708570209056415</v>
      </c>
      <c r="AE468" s="28">
        <f ca="1">IF(Riskregister!$E$8="",0,COUNTIF(BI$4:BI$53,"&lt;"&amp;AC468)*IF(AD468&lt;0.5,Riskregister!$K$8+(Riskregister!$L$8-Riskregister!$K$8)*SQRT(AD468/2),Riskregister!$L$8-(Riskregister!$L$8-Riskregister!$K$8)*SQRT((1-AD468)/2)))</f>
        <v>0</v>
      </c>
      <c r="AF468" s="28">
        <f t="shared" ca="1" si="288"/>
        <v>0.66702730167074387</v>
      </c>
      <c r="AG468" s="28">
        <f t="shared" ca="1" si="288"/>
        <v>0.89485012188895308</v>
      </c>
      <c r="AH468" s="28">
        <f>IF(Riskregister!$E$9="",0,COUNTIF(BJ$4:BJ$53,"&lt;"&amp;AF468)*IF(AG468&lt;0.5,Riskregister!$K$9+(Riskregister!$L$9-Riskregister!$K$9)*SQRT(AG468/2),Riskregister!$L$9-(Riskregister!$L$9-Riskregister!$K$9)*SQRT((1-AG468)/2)))</f>
        <v>0</v>
      </c>
      <c r="AI468" s="28">
        <f t="shared" ca="1" si="289"/>
        <v>0.99755485071335226</v>
      </c>
      <c r="AJ468" s="28">
        <f t="shared" ca="1" si="289"/>
        <v>0.22978955870310658</v>
      </c>
      <c r="AK468" s="28">
        <f>IF(Riskregister!$E$10="",0,COUNTIF(BK$4:BK$53,"&lt;"&amp;AI468)*IF(AJ468&lt;0.5,Riskregister!$K$10+(Riskregister!$L$10-Riskregister!$K$10)*SQRT(AJ468/2),Riskregister!$L$10-(Riskregister!$L$10-Riskregister!$K$10)*SQRT((1-AJ468)/2)))</f>
        <v>0</v>
      </c>
      <c r="AL468" s="28">
        <f t="shared" ca="1" si="290"/>
        <v>0.47256222995403541</v>
      </c>
      <c r="AM468" s="28">
        <f t="shared" ca="1" si="290"/>
        <v>0.64799735770372191</v>
      </c>
      <c r="AN468" s="28">
        <f>IF(Riskregister!$E$11="",0,COUNTIF(BL$4:BL$53,"&lt;"&amp;AL468)*IF(AM468&lt;0.5,Riskregister!$K$11+(Riskregister!$L$11-Riskregister!$K$11)*SQRT(AM468/2),Riskregister!$L$11-(Riskregister!$L$11-Riskregister!$K$11)*SQRT((1-AM468)/2)))</f>
        <v>0</v>
      </c>
      <c r="AO468" s="28">
        <f t="shared" ca="1" si="291"/>
        <v>0.91337057821401246</v>
      </c>
      <c r="AP468" s="28">
        <f t="shared" ca="1" si="291"/>
        <v>0.90820523294606215</v>
      </c>
      <c r="AQ468" s="28">
        <f>IF(Riskregister!$E$12="",0,COUNTIF(BM$4:BM$53,"&lt;"&amp;AO468)*IF(AP468&lt;0.5,Riskregister!$K$12+(Riskregister!$L$12-Riskregister!$K$12)*SQRT(AP468/2),Riskregister!$L$12-(Riskregister!$L$12-Riskregister!$K$12)*SQRT((1-AP468)/2)))</f>
        <v>0</v>
      </c>
      <c r="AR468" s="28">
        <f t="shared" ca="1" si="292"/>
        <v>9.9739197247042166E-2</v>
      </c>
      <c r="AS468" s="28">
        <f t="shared" ca="1" si="292"/>
        <v>0.92119519267032324</v>
      </c>
      <c r="AT468" s="28">
        <f>IF(Riskregister!$E$13="",0,COUNTIF(BN$4:BN$53,"&lt;"&amp;AR468)*IF(AS468&lt;0.5,Riskregister!$K$13+(Riskregister!$L$13-Riskregister!$K$13)*SQRT(AS468/2),Riskregister!$L$13-(Riskregister!$L$13-Riskregister!$K$13)*SQRT((1-AS468)/2)))</f>
        <v>0</v>
      </c>
      <c r="AU468" s="28">
        <f t="shared" ca="1" si="293"/>
        <v>0.34858431808650314</v>
      </c>
      <c r="AV468" s="28">
        <f t="shared" ca="1" si="293"/>
        <v>0.79536054578291826</v>
      </c>
      <c r="AW468" s="28">
        <f>IF(Riskregister!$E$14="",0,COUNTIF(BO$4:BO$53,"&lt;"&amp;AU468)*IF(AV468&lt;0.5,Riskregister!$K$14+(Riskregister!$L$14-Riskregister!$K$14)*SQRT(AV468/2),Riskregister!$L$14-(Riskregister!$L$14-Riskregister!$K$14)*SQRT((1-AV468)/2)))</f>
        <v>0</v>
      </c>
      <c r="AX468" s="28">
        <f t="shared" ca="1" si="294"/>
        <v>0.89448394147566412</v>
      </c>
      <c r="AY468" s="28">
        <f t="shared" ca="1" si="294"/>
        <v>0.91761454143338239</v>
      </c>
      <c r="AZ468" s="28">
        <f>IF(Riskregister!$E$15="",0,COUNTIF(BP$4:BP$53,"&lt;"&amp;AX468)*IF(AY468&lt;0.5,Riskregister!$K$15+(Riskregister!$L$15-Riskregister!$K$15)*SQRT(AY468/2),Riskregister!$L$15-(Riskregister!$L$15-Riskregister!$K$15)*SQRT((1-AY468)/2)))</f>
        <v>0</v>
      </c>
      <c r="BA468" s="28">
        <f t="shared" ca="1" si="295"/>
        <v>0.69948124647006005</v>
      </c>
      <c r="BB468" s="28">
        <f t="shared" ca="1" si="295"/>
        <v>0.41433413007000219</v>
      </c>
      <c r="BC468" s="28">
        <f>IF(Riskregister!$E$16="",0,COUNTIF(BQ$4:BQ$53,"&lt;"&amp;BA468)*IF(BB468&lt;0.5,Riskregister!$K$16+(Riskregister!$L$16-Riskregister!$K$16)*SQRT(BB468/2),Riskregister!$L$16-(Riskregister!$L$16-Riskregister!$K$16)*SQRT((1-BB468)/2)))</f>
        <v>0</v>
      </c>
      <c r="BD468" s="28">
        <f t="shared" ca="1" si="283"/>
        <v>0</v>
      </c>
    </row>
    <row r="469" spans="20:56" x14ac:dyDescent="0.35">
      <c r="T469" s="28">
        <f t="shared" ca="1" si="284"/>
        <v>0.36424674013771352</v>
      </c>
      <c r="U469" s="28">
        <f t="shared" ca="1" si="284"/>
        <v>0.25122345027163873</v>
      </c>
      <c r="V469" s="28">
        <f ca="1">IF(Riskregister!$E$5="",0,COUNTIF(BF$4:BF$53,"&lt;"&amp;T469)*IF(U469&lt;0.5,Riskregister!$K$5+(Riskregister!$L$5-Riskregister!$K$5)*SQRT(U469/2),Riskregister!$L$5-(Riskregister!$L$5-Riskregister!$K$5)*SQRT((1-U469)/2)))</f>
        <v>0</v>
      </c>
      <c r="W469" s="28">
        <f t="shared" ca="1" si="285"/>
        <v>0.35235305743780443</v>
      </c>
      <c r="X469" s="28">
        <f t="shared" ca="1" si="285"/>
        <v>0.63266304383967298</v>
      </c>
      <c r="Y469" s="28">
        <f ca="1">IF(Riskregister!$E$6="",0,COUNTIF(BG$4:BG$53,"&lt;"&amp;W469)*IF(X469&lt;0.5,Riskregister!$K$6+(Riskregister!$L$6-Riskregister!$K$6)*SQRT(X469/2),Riskregister!$L$6-(Riskregister!$L$6-Riskregister!$K$6)*SQRT((1-X469)/2)))</f>
        <v>0</v>
      </c>
      <c r="Z469" s="28">
        <f t="shared" ca="1" si="286"/>
        <v>0.36518157445119581</v>
      </c>
      <c r="AA469" s="28">
        <f t="shared" ca="1" si="286"/>
        <v>0.51138959257565553</v>
      </c>
      <c r="AB469" s="28">
        <f ca="1">IF(Riskregister!$E$7="",0,COUNTIF(BH$4:BH$53,"&lt;"&amp;Z469)*IF(AA469&lt;0.5,Riskregister!$K$7+(Riskregister!$L$7-Riskregister!$K$7)*SQRT(AA469/2),Riskregister!$L$7-(Riskregister!$L$7-Riskregister!$K$7)*SQRT((1-AA469)/2)))</f>
        <v>0</v>
      </c>
      <c r="AC469" s="28">
        <f t="shared" ca="1" si="287"/>
        <v>0.97761505813824279</v>
      </c>
      <c r="AD469" s="28">
        <f t="shared" ca="1" si="287"/>
        <v>0.79787707974327859</v>
      </c>
      <c r="AE469" s="28">
        <f ca="1">IF(Riskregister!$E$8="",0,COUNTIF(BI$4:BI$53,"&lt;"&amp;AC469)*IF(AD469&lt;0.5,Riskregister!$K$8+(Riskregister!$L$8-Riskregister!$K$8)*SQRT(AD469/2),Riskregister!$L$8-(Riskregister!$L$8-Riskregister!$K$8)*SQRT((1-AD469)/2)))</f>
        <v>3505862.2371964864</v>
      </c>
      <c r="AF469" s="28">
        <f t="shared" ca="1" si="288"/>
        <v>8.1205218254203348E-2</v>
      </c>
      <c r="AG469" s="28">
        <f t="shared" ca="1" si="288"/>
        <v>0.57974526408574456</v>
      </c>
      <c r="AH469" s="28">
        <f>IF(Riskregister!$E$9="",0,COUNTIF(BJ$4:BJ$53,"&lt;"&amp;AF469)*IF(AG469&lt;0.5,Riskregister!$K$9+(Riskregister!$L$9-Riskregister!$K$9)*SQRT(AG469/2),Riskregister!$L$9-(Riskregister!$L$9-Riskregister!$K$9)*SQRT((1-AG469)/2)))</f>
        <v>0</v>
      </c>
      <c r="AI469" s="28">
        <f t="shared" ca="1" si="289"/>
        <v>0.98541155325769902</v>
      </c>
      <c r="AJ469" s="28">
        <f t="shared" ca="1" si="289"/>
        <v>0.71428423072431313</v>
      </c>
      <c r="AK469" s="28">
        <f>IF(Riskregister!$E$10="",0,COUNTIF(BK$4:BK$53,"&lt;"&amp;AI469)*IF(AJ469&lt;0.5,Riskregister!$K$10+(Riskregister!$L$10-Riskregister!$K$10)*SQRT(AJ469/2),Riskregister!$L$10-(Riskregister!$L$10-Riskregister!$K$10)*SQRT((1-AJ469)/2)))</f>
        <v>0</v>
      </c>
      <c r="AL469" s="28">
        <f t="shared" ca="1" si="290"/>
        <v>0.64294103501615774</v>
      </c>
      <c r="AM469" s="28">
        <f t="shared" ca="1" si="290"/>
        <v>3.4826070586459368E-2</v>
      </c>
      <c r="AN469" s="28">
        <f>IF(Riskregister!$E$11="",0,COUNTIF(BL$4:BL$53,"&lt;"&amp;AL469)*IF(AM469&lt;0.5,Riskregister!$K$11+(Riskregister!$L$11-Riskregister!$K$11)*SQRT(AM469/2),Riskregister!$L$11-(Riskregister!$L$11-Riskregister!$K$11)*SQRT((1-AM469)/2)))</f>
        <v>0</v>
      </c>
      <c r="AO469" s="28">
        <f t="shared" ca="1" si="291"/>
        <v>0.72743182840804166</v>
      </c>
      <c r="AP469" s="28">
        <f t="shared" ca="1" si="291"/>
        <v>0.52906073121514907</v>
      </c>
      <c r="AQ469" s="28">
        <f>IF(Riskregister!$E$12="",0,COUNTIF(BM$4:BM$53,"&lt;"&amp;AO469)*IF(AP469&lt;0.5,Riskregister!$K$12+(Riskregister!$L$12-Riskregister!$K$12)*SQRT(AP469/2),Riskregister!$L$12-(Riskregister!$L$12-Riskregister!$K$12)*SQRT((1-AP469)/2)))</f>
        <v>0</v>
      </c>
      <c r="AR469" s="28">
        <f t="shared" ca="1" si="292"/>
        <v>0.86188496622526589</v>
      </c>
      <c r="AS469" s="28">
        <f t="shared" ca="1" si="292"/>
        <v>0.50614808228964148</v>
      </c>
      <c r="AT469" s="28">
        <f>IF(Riskregister!$E$13="",0,COUNTIF(BN$4:BN$53,"&lt;"&amp;AR469)*IF(AS469&lt;0.5,Riskregister!$K$13+(Riskregister!$L$13-Riskregister!$K$13)*SQRT(AS469/2),Riskregister!$L$13-(Riskregister!$L$13-Riskregister!$K$13)*SQRT((1-AS469)/2)))</f>
        <v>0</v>
      </c>
      <c r="AU469" s="28">
        <f t="shared" ca="1" si="293"/>
        <v>0.28013919291916056</v>
      </c>
      <c r="AV469" s="28">
        <f t="shared" ca="1" si="293"/>
        <v>0.95940643663255587</v>
      </c>
      <c r="AW469" s="28">
        <f>IF(Riskregister!$E$14="",0,COUNTIF(BO$4:BO$53,"&lt;"&amp;AU469)*IF(AV469&lt;0.5,Riskregister!$K$14+(Riskregister!$L$14-Riskregister!$K$14)*SQRT(AV469/2),Riskregister!$L$14-(Riskregister!$L$14-Riskregister!$K$14)*SQRT((1-AV469)/2)))</f>
        <v>0</v>
      </c>
      <c r="AX469" s="28">
        <f t="shared" ca="1" si="294"/>
        <v>0.17109829294392087</v>
      </c>
      <c r="AY469" s="28">
        <f t="shared" ca="1" si="294"/>
        <v>5.7819337802153647E-2</v>
      </c>
      <c r="AZ469" s="28">
        <f>IF(Riskregister!$E$15="",0,COUNTIF(BP$4:BP$53,"&lt;"&amp;AX469)*IF(AY469&lt;0.5,Riskregister!$K$15+(Riskregister!$L$15-Riskregister!$K$15)*SQRT(AY469/2),Riskregister!$L$15-(Riskregister!$L$15-Riskregister!$K$15)*SQRT((1-AY469)/2)))</f>
        <v>0</v>
      </c>
      <c r="BA469" s="28">
        <f t="shared" ca="1" si="295"/>
        <v>0.37884388034421901</v>
      </c>
      <c r="BB469" s="28">
        <f t="shared" ca="1" si="295"/>
        <v>0.38330194204875068</v>
      </c>
      <c r="BC469" s="28">
        <f>IF(Riskregister!$E$16="",0,COUNTIF(BQ$4:BQ$53,"&lt;"&amp;BA469)*IF(BB469&lt;0.5,Riskregister!$K$16+(Riskregister!$L$16-Riskregister!$K$16)*SQRT(BB469/2),Riskregister!$L$16-(Riskregister!$L$16-Riskregister!$K$16)*SQRT((1-BB469)/2)))</f>
        <v>0</v>
      </c>
      <c r="BD469" s="28">
        <f t="shared" ca="1" si="283"/>
        <v>3505862.2371964864</v>
      </c>
    </row>
    <row r="470" spans="20:56" x14ac:dyDescent="0.35">
      <c r="T470" s="28">
        <f t="shared" ca="1" si="284"/>
        <v>7.9405995805277851E-2</v>
      </c>
      <c r="U470" s="28">
        <f t="shared" ca="1" si="284"/>
        <v>0.88129367921771462</v>
      </c>
      <c r="V470" s="28">
        <f ca="1">IF(Riskregister!$E$5="",0,COUNTIF(BF$4:BF$53,"&lt;"&amp;T470)*IF(U470&lt;0.5,Riskregister!$K$5+(Riskregister!$L$5-Riskregister!$K$5)*SQRT(U470/2),Riskregister!$L$5-(Riskregister!$L$5-Riskregister!$K$5)*SQRT((1-U470)/2)))</f>
        <v>0</v>
      </c>
      <c r="W470" s="28">
        <f t="shared" ca="1" si="285"/>
        <v>0.66388915177352414</v>
      </c>
      <c r="X470" s="28">
        <f t="shared" ca="1" si="285"/>
        <v>0.92925106375691002</v>
      </c>
      <c r="Y470" s="28">
        <f ca="1">IF(Riskregister!$E$6="",0,COUNTIF(BG$4:BG$53,"&lt;"&amp;W470)*IF(X470&lt;0.5,Riskregister!$K$6+(Riskregister!$L$6-Riskregister!$K$6)*SQRT(X470/2),Riskregister!$L$6-(Riskregister!$L$6-Riskregister!$K$6)*SQRT((1-X470)/2)))</f>
        <v>1661454.1733918348</v>
      </c>
      <c r="Z470" s="28">
        <f t="shared" ca="1" si="286"/>
        <v>0.94023093069959718</v>
      </c>
      <c r="AA470" s="28">
        <f t="shared" ca="1" si="286"/>
        <v>0.97071996388547666</v>
      </c>
      <c r="AB470" s="28">
        <f ca="1">IF(Riskregister!$E$7="",0,COUNTIF(BH$4:BH$53,"&lt;"&amp;Z470)*IF(AA470&lt;0.5,Riskregister!$K$7+(Riskregister!$L$7-Riskregister!$K$7)*SQRT(AA470/2),Riskregister!$L$7-(Riskregister!$L$7-Riskregister!$K$7)*SQRT((1-AA470)/2)))</f>
        <v>357651.42018893012</v>
      </c>
      <c r="AC470" s="28">
        <f t="shared" ca="1" si="287"/>
        <v>0.81319152851743814</v>
      </c>
      <c r="AD470" s="28">
        <f t="shared" ca="1" si="287"/>
        <v>0.36484083900962305</v>
      </c>
      <c r="AE470" s="28">
        <f ca="1">IF(Riskregister!$E$8="",0,COUNTIF(BI$4:BI$53,"&lt;"&amp;AC470)*IF(AD470&lt;0.5,Riskregister!$K$8+(Riskregister!$L$8-Riskregister!$K$8)*SQRT(AD470/2),Riskregister!$L$8-(Riskregister!$L$8-Riskregister!$K$8)*SQRT((1-AD470)/2)))</f>
        <v>0</v>
      </c>
      <c r="AF470" s="28">
        <f t="shared" ca="1" si="288"/>
        <v>4.6428867584281552E-2</v>
      </c>
      <c r="AG470" s="28">
        <f t="shared" ca="1" si="288"/>
        <v>0.86442623005858643</v>
      </c>
      <c r="AH470" s="28">
        <f>IF(Riskregister!$E$9="",0,COUNTIF(BJ$4:BJ$53,"&lt;"&amp;AF470)*IF(AG470&lt;0.5,Riskregister!$K$9+(Riskregister!$L$9-Riskregister!$K$9)*SQRT(AG470/2),Riskregister!$L$9-(Riskregister!$L$9-Riskregister!$K$9)*SQRT((1-AG470)/2)))</f>
        <v>0</v>
      </c>
      <c r="AI470" s="28">
        <f t="shared" ca="1" si="289"/>
        <v>7.8900787207914935E-2</v>
      </c>
      <c r="AJ470" s="28">
        <f t="shared" ca="1" si="289"/>
        <v>3.5883466919885421E-2</v>
      </c>
      <c r="AK470" s="28">
        <f>IF(Riskregister!$E$10="",0,COUNTIF(BK$4:BK$53,"&lt;"&amp;AI470)*IF(AJ470&lt;0.5,Riskregister!$K$10+(Riskregister!$L$10-Riskregister!$K$10)*SQRT(AJ470/2),Riskregister!$L$10-(Riskregister!$L$10-Riskregister!$K$10)*SQRT((1-AJ470)/2)))</f>
        <v>0</v>
      </c>
      <c r="AL470" s="28">
        <f t="shared" ca="1" si="290"/>
        <v>0.86780857824760982</v>
      </c>
      <c r="AM470" s="28">
        <f t="shared" ca="1" si="290"/>
        <v>0.49296248519992414</v>
      </c>
      <c r="AN470" s="28">
        <f>IF(Riskregister!$E$11="",0,COUNTIF(BL$4:BL$53,"&lt;"&amp;AL470)*IF(AM470&lt;0.5,Riskregister!$K$11+(Riskregister!$L$11-Riskregister!$K$11)*SQRT(AM470/2),Riskregister!$L$11-(Riskregister!$L$11-Riskregister!$K$11)*SQRT((1-AM470)/2)))</f>
        <v>0</v>
      </c>
      <c r="AO470" s="28">
        <f t="shared" ca="1" si="291"/>
        <v>0.17178631701472491</v>
      </c>
      <c r="AP470" s="28">
        <f t="shared" ca="1" si="291"/>
        <v>0.64204777766932752</v>
      </c>
      <c r="AQ470" s="28">
        <f>IF(Riskregister!$E$12="",0,COUNTIF(BM$4:BM$53,"&lt;"&amp;AO470)*IF(AP470&lt;0.5,Riskregister!$K$12+(Riskregister!$L$12-Riskregister!$K$12)*SQRT(AP470/2),Riskregister!$L$12-(Riskregister!$L$12-Riskregister!$K$12)*SQRT((1-AP470)/2)))</f>
        <v>0</v>
      </c>
      <c r="AR470" s="28">
        <f t="shared" ca="1" si="292"/>
        <v>0.2294037653746136</v>
      </c>
      <c r="AS470" s="28">
        <f t="shared" ca="1" si="292"/>
        <v>0.84967957349320578</v>
      </c>
      <c r="AT470" s="28">
        <f>IF(Riskregister!$E$13="",0,COUNTIF(BN$4:BN$53,"&lt;"&amp;AR470)*IF(AS470&lt;0.5,Riskregister!$K$13+(Riskregister!$L$13-Riskregister!$K$13)*SQRT(AS470/2),Riskregister!$L$13-(Riskregister!$L$13-Riskregister!$K$13)*SQRT((1-AS470)/2)))</f>
        <v>0</v>
      </c>
      <c r="AU470" s="28">
        <f t="shared" ca="1" si="293"/>
        <v>0.76466779961259901</v>
      </c>
      <c r="AV470" s="28">
        <f t="shared" ca="1" si="293"/>
        <v>0.27874071734207861</v>
      </c>
      <c r="AW470" s="28">
        <f>IF(Riskregister!$E$14="",0,COUNTIF(BO$4:BO$53,"&lt;"&amp;AU470)*IF(AV470&lt;0.5,Riskregister!$K$14+(Riskregister!$L$14-Riskregister!$K$14)*SQRT(AV470/2),Riskregister!$L$14-(Riskregister!$L$14-Riskregister!$K$14)*SQRT((1-AV470)/2)))</f>
        <v>0</v>
      </c>
      <c r="AX470" s="28">
        <f t="shared" ca="1" si="294"/>
        <v>0.61166255092744715</v>
      </c>
      <c r="AY470" s="28">
        <f t="shared" ca="1" si="294"/>
        <v>0.72780698339607952</v>
      </c>
      <c r="AZ470" s="28">
        <f>IF(Riskregister!$E$15="",0,COUNTIF(BP$4:BP$53,"&lt;"&amp;AX470)*IF(AY470&lt;0.5,Riskregister!$K$15+(Riskregister!$L$15-Riskregister!$K$15)*SQRT(AY470/2),Riskregister!$L$15-(Riskregister!$L$15-Riskregister!$K$15)*SQRT((1-AY470)/2)))</f>
        <v>0</v>
      </c>
      <c r="BA470" s="28">
        <f t="shared" ca="1" si="295"/>
        <v>0.39239457054677129</v>
      </c>
      <c r="BB470" s="28">
        <f t="shared" ca="1" si="295"/>
        <v>8.1107872981723173E-2</v>
      </c>
      <c r="BC470" s="28">
        <f>IF(Riskregister!$E$16="",0,COUNTIF(BQ$4:BQ$53,"&lt;"&amp;BA470)*IF(BB470&lt;0.5,Riskregister!$K$16+(Riskregister!$L$16-Riskregister!$K$16)*SQRT(BB470/2),Riskregister!$L$16-(Riskregister!$L$16-Riskregister!$K$16)*SQRT((1-BB470)/2)))</f>
        <v>0</v>
      </c>
      <c r="BD470" s="28">
        <f t="shared" ca="1" si="283"/>
        <v>2019105.593580765</v>
      </c>
    </row>
    <row r="471" spans="20:56" x14ac:dyDescent="0.35">
      <c r="T471" s="28">
        <f t="shared" ca="1" si="284"/>
        <v>0.17737080768379698</v>
      </c>
      <c r="U471" s="28">
        <f t="shared" ca="1" si="284"/>
        <v>0.91714448272568183</v>
      </c>
      <c r="V471" s="28">
        <f ca="1">IF(Riskregister!$E$5="",0,COUNTIF(BF$4:BF$53,"&lt;"&amp;T471)*IF(U471&lt;0.5,Riskregister!$K$5+(Riskregister!$L$5-Riskregister!$K$5)*SQRT(U471/2),Riskregister!$L$5-(Riskregister!$L$5-Riskregister!$K$5)*SQRT((1-U471)/2)))</f>
        <v>0</v>
      </c>
      <c r="W471" s="28">
        <f t="shared" ca="1" si="285"/>
        <v>0.87645653678053304</v>
      </c>
      <c r="X471" s="28">
        <f t="shared" ca="1" si="285"/>
        <v>0.30920998157011981</v>
      </c>
      <c r="Y471" s="28">
        <f ca="1">IF(Riskregister!$E$6="",0,COUNTIF(BG$4:BG$53,"&lt;"&amp;W471)*IF(X471&lt;0.5,Riskregister!$K$6+(Riskregister!$L$6-Riskregister!$K$6)*SQRT(X471/2),Riskregister!$L$6-(Riskregister!$L$6-Riskregister!$K$6)*SQRT((1-X471)/2)))</f>
        <v>907757.14065178751</v>
      </c>
      <c r="Z471" s="28">
        <f t="shared" ca="1" si="286"/>
        <v>0.97644990279985067</v>
      </c>
      <c r="AA471" s="28">
        <f t="shared" ca="1" si="286"/>
        <v>0.56902766156027718</v>
      </c>
      <c r="AB471" s="28">
        <f ca="1">IF(Riskregister!$E$7="",0,COUNTIF(BH$4:BH$53,"&lt;"&amp;Z471)*IF(AA471&lt;0.5,Riskregister!$K$7+(Riskregister!$L$7-Riskregister!$K$7)*SQRT(AA471/2),Riskregister!$L$7-(Riskregister!$L$7-Riskregister!$K$7)*SQRT((1-AA471)/2)))</f>
        <v>475056.58505251701</v>
      </c>
      <c r="AC471" s="28">
        <f t="shared" ca="1" si="287"/>
        <v>0.98916460502481718</v>
      </c>
      <c r="AD471" s="28">
        <f t="shared" ca="1" si="287"/>
        <v>0.74131104900425981</v>
      </c>
      <c r="AE471" s="28">
        <f ca="1">IF(Riskregister!$E$8="",0,COUNTIF(BI$4:BI$53,"&lt;"&amp;AC471)*IF(AD471&lt;0.5,Riskregister!$K$8+(Riskregister!$L$8-Riskregister!$K$8)*SQRT(AD471/2),Riskregister!$L$8-(Riskregister!$L$8-Riskregister!$K$8)*SQRT((1-AD471)/2)))</f>
        <v>3309668.8301554779</v>
      </c>
      <c r="AF471" s="28">
        <f t="shared" ca="1" si="288"/>
        <v>0.4327351042293629</v>
      </c>
      <c r="AG471" s="28">
        <f t="shared" ca="1" si="288"/>
        <v>0.51990950838025052</v>
      </c>
      <c r="AH471" s="28">
        <f>IF(Riskregister!$E$9="",0,COUNTIF(BJ$4:BJ$53,"&lt;"&amp;AF471)*IF(AG471&lt;0.5,Riskregister!$K$9+(Riskregister!$L$9-Riskregister!$K$9)*SQRT(AG471/2),Riskregister!$L$9-(Riskregister!$L$9-Riskregister!$K$9)*SQRT((1-AG471)/2)))</f>
        <v>0</v>
      </c>
      <c r="AI471" s="28">
        <f t="shared" ca="1" si="289"/>
        <v>0.62732047526467738</v>
      </c>
      <c r="AJ471" s="28">
        <f t="shared" ca="1" si="289"/>
        <v>0.86179299597932002</v>
      </c>
      <c r="AK471" s="28">
        <f>IF(Riskregister!$E$10="",0,COUNTIF(BK$4:BK$53,"&lt;"&amp;AI471)*IF(AJ471&lt;0.5,Riskregister!$K$10+(Riskregister!$L$10-Riskregister!$K$10)*SQRT(AJ471/2),Riskregister!$L$10-(Riskregister!$L$10-Riskregister!$K$10)*SQRT((1-AJ471)/2)))</f>
        <v>0</v>
      </c>
      <c r="AL471" s="28">
        <f t="shared" ca="1" si="290"/>
        <v>0.17738232450780911</v>
      </c>
      <c r="AM471" s="28">
        <f t="shared" ca="1" si="290"/>
        <v>0.40260406800109994</v>
      </c>
      <c r="AN471" s="28">
        <f>IF(Riskregister!$E$11="",0,COUNTIF(BL$4:BL$53,"&lt;"&amp;AL471)*IF(AM471&lt;0.5,Riskregister!$K$11+(Riskregister!$L$11-Riskregister!$K$11)*SQRT(AM471/2),Riskregister!$L$11-(Riskregister!$L$11-Riskregister!$K$11)*SQRT((1-AM471)/2)))</f>
        <v>0</v>
      </c>
      <c r="AO471" s="28">
        <f t="shared" ca="1" si="291"/>
        <v>0.31156046356977107</v>
      </c>
      <c r="AP471" s="28">
        <f t="shared" ca="1" si="291"/>
        <v>0.73644741803382474</v>
      </c>
      <c r="AQ471" s="28">
        <f>IF(Riskregister!$E$12="",0,COUNTIF(BM$4:BM$53,"&lt;"&amp;AO471)*IF(AP471&lt;0.5,Riskregister!$K$12+(Riskregister!$L$12-Riskregister!$K$12)*SQRT(AP471/2),Riskregister!$L$12-(Riskregister!$L$12-Riskregister!$K$12)*SQRT((1-AP471)/2)))</f>
        <v>0</v>
      </c>
      <c r="AR471" s="28">
        <f t="shared" ca="1" si="292"/>
        <v>0.13774162976085991</v>
      </c>
      <c r="AS471" s="28">
        <f t="shared" ca="1" si="292"/>
        <v>0.28560853761152127</v>
      </c>
      <c r="AT471" s="28">
        <f>IF(Riskregister!$E$13="",0,COUNTIF(BN$4:BN$53,"&lt;"&amp;AR471)*IF(AS471&lt;0.5,Riskregister!$K$13+(Riskregister!$L$13-Riskregister!$K$13)*SQRT(AS471/2),Riskregister!$L$13-(Riskregister!$L$13-Riskregister!$K$13)*SQRT((1-AS471)/2)))</f>
        <v>0</v>
      </c>
      <c r="AU471" s="28">
        <f t="shared" ca="1" si="293"/>
        <v>0.95835851805911876</v>
      </c>
      <c r="AV471" s="28">
        <f t="shared" ca="1" si="293"/>
        <v>0.73458952628397922</v>
      </c>
      <c r="AW471" s="28">
        <f>IF(Riskregister!$E$14="",0,COUNTIF(BO$4:BO$53,"&lt;"&amp;AU471)*IF(AV471&lt;0.5,Riskregister!$K$14+(Riskregister!$L$14-Riskregister!$K$14)*SQRT(AV471/2),Riskregister!$L$14-(Riskregister!$L$14-Riskregister!$K$14)*SQRT((1-AV471)/2)))</f>
        <v>0</v>
      </c>
      <c r="AX471" s="28">
        <f t="shared" ca="1" si="294"/>
        <v>0.35353761267866313</v>
      </c>
      <c r="AY471" s="28">
        <f t="shared" ca="1" si="294"/>
        <v>0.22670007832937777</v>
      </c>
      <c r="AZ471" s="28">
        <f>IF(Riskregister!$E$15="",0,COUNTIF(BP$4:BP$53,"&lt;"&amp;AX471)*IF(AY471&lt;0.5,Riskregister!$K$15+(Riskregister!$L$15-Riskregister!$K$15)*SQRT(AY471/2),Riskregister!$L$15-(Riskregister!$L$15-Riskregister!$K$15)*SQRT((1-AY471)/2)))</f>
        <v>0</v>
      </c>
      <c r="BA471" s="28">
        <f t="shared" ca="1" si="295"/>
        <v>0.80279246152475781</v>
      </c>
      <c r="BB471" s="28">
        <f t="shared" ca="1" si="295"/>
        <v>0.6616117220748331</v>
      </c>
      <c r="BC471" s="28">
        <f>IF(Riskregister!$E$16="",0,COUNTIF(BQ$4:BQ$53,"&lt;"&amp;BA471)*IF(BB471&lt;0.5,Riskregister!$K$16+(Riskregister!$L$16-Riskregister!$K$16)*SQRT(BB471/2),Riskregister!$L$16-(Riskregister!$L$16-Riskregister!$K$16)*SQRT((1-BB471)/2)))</f>
        <v>0</v>
      </c>
      <c r="BD471" s="28">
        <f t="shared" ca="1" si="283"/>
        <v>4692482.5558597818</v>
      </c>
    </row>
    <row r="472" spans="20:56" x14ac:dyDescent="0.35">
      <c r="T472" s="28">
        <f t="shared" ca="1" si="284"/>
        <v>0.61286296223947645</v>
      </c>
      <c r="U472" s="28">
        <f t="shared" ca="1" si="284"/>
        <v>0.16631152807733451</v>
      </c>
      <c r="V472" s="28">
        <f ca="1">IF(Riskregister!$E$5="",0,COUNTIF(BF$4:BF$53,"&lt;"&amp;T472)*IF(U472&lt;0.5,Riskregister!$K$5+(Riskregister!$L$5-Riskregister!$K$5)*SQRT(U472/2),Riskregister!$L$5-(Riskregister!$L$5-Riskregister!$K$5)*SQRT((1-U472)/2)))</f>
        <v>0</v>
      </c>
      <c r="W472" s="28">
        <f t="shared" ca="1" si="285"/>
        <v>0.85407751790097008</v>
      </c>
      <c r="X472" s="28">
        <f t="shared" ca="1" si="285"/>
        <v>0.53297591270293443</v>
      </c>
      <c r="Y472" s="28">
        <f ca="1">IF(Riskregister!$E$6="",0,COUNTIF(BG$4:BG$53,"&lt;"&amp;W472)*IF(X472&lt;0.5,Riskregister!$K$6+(Riskregister!$L$6-Riskregister!$K$6)*SQRT(X472/2),Riskregister!$L$6-(Riskregister!$L$6-Riskregister!$K$6)*SQRT((1-X472)/2)))</f>
        <v>1130184.4900088031</v>
      </c>
      <c r="Z472" s="28">
        <f t="shared" ca="1" si="286"/>
        <v>0.27069671954112384</v>
      </c>
      <c r="AA472" s="28">
        <f t="shared" ca="1" si="286"/>
        <v>0.78768822046428411</v>
      </c>
      <c r="AB472" s="28">
        <f ca="1">IF(Riskregister!$E$7="",0,COUNTIF(BH$4:BH$53,"&lt;"&amp;Z472)*IF(AA472&lt;0.5,Riskregister!$K$7+(Riskregister!$L$7-Riskregister!$K$7)*SQRT(AA472/2),Riskregister!$L$7-(Riskregister!$L$7-Riskregister!$K$7)*SQRT((1-AA472)/2)))</f>
        <v>0</v>
      </c>
      <c r="AC472" s="28">
        <f t="shared" ca="1" si="287"/>
        <v>0.65756653774577867</v>
      </c>
      <c r="AD472" s="28">
        <f t="shared" ca="1" si="287"/>
        <v>9.7820560185863603E-2</v>
      </c>
      <c r="AE472" s="28">
        <f ca="1">IF(Riskregister!$E$8="",0,COUNTIF(BI$4:BI$53,"&lt;"&amp;AC472)*IF(AD472&lt;0.5,Riskregister!$K$8+(Riskregister!$L$8-Riskregister!$K$8)*SQRT(AD472/2),Riskregister!$L$8-(Riskregister!$L$8-Riskregister!$K$8)*SQRT((1-AD472)/2)))</f>
        <v>0</v>
      </c>
      <c r="AF472" s="28">
        <f t="shared" ca="1" si="288"/>
        <v>0.46181645651793979</v>
      </c>
      <c r="AG472" s="28">
        <f t="shared" ca="1" si="288"/>
        <v>0.48175073460223294</v>
      </c>
      <c r="AH472" s="28">
        <f>IF(Riskregister!$E$9="",0,COUNTIF(BJ$4:BJ$53,"&lt;"&amp;AF472)*IF(AG472&lt;0.5,Riskregister!$K$9+(Riskregister!$L$9-Riskregister!$K$9)*SQRT(AG472/2),Riskregister!$L$9-(Riskregister!$L$9-Riskregister!$K$9)*SQRT((1-AG472)/2)))</f>
        <v>0</v>
      </c>
      <c r="AI472" s="28">
        <f t="shared" ca="1" si="289"/>
        <v>0.34248159232505249</v>
      </c>
      <c r="AJ472" s="28">
        <f t="shared" ca="1" si="289"/>
        <v>2.2946945188870194E-2</v>
      </c>
      <c r="AK472" s="28">
        <f>IF(Riskregister!$E$10="",0,COUNTIF(BK$4:BK$53,"&lt;"&amp;AI472)*IF(AJ472&lt;0.5,Riskregister!$K$10+(Riskregister!$L$10-Riskregister!$K$10)*SQRT(AJ472/2),Riskregister!$L$10-(Riskregister!$L$10-Riskregister!$K$10)*SQRT((1-AJ472)/2)))</f>
        <v>0</v>
      </c>
      <c r="AL472" s="28">
        <f t="shared" ca="1" si="290"/>
        <v>0.5532503186841875</v>
      </c>
      <c r="AM472" s="28">
        <f t="shared" ca="1" si="290"/>
        <v>0.24296326357563836</v>
      </c>
      <c r="AN472" s="28">
        <f>IF(Riskregister!$E$11="",0,COUNTIF(BL$4:BL$53,"&lt;"&amp;AL472)*IF(AM472&lt;0.5,Riskregister!$K$11+(Riskregister!$L$11-Riskregister!$K$11)*SQRT(AM472/2),Riskregister!$L$11-(Riskregister!$L$11-Riskregister!$K$11)*SQRT((1-AM472)/2)))</f>
        <v>0</v>
      </c>
      <c r="AO472" s="28">
        <f t="shared" ca="1" si="291"/>
        <v>0.36259689243185</v>
      </c>
      <c r="AP472" s="28">
        <f t="shared" ca="1" si="291"/>
        <v>0.48226118920235672</v>
      </c>
      <c r="AQ472" s="28">
        <f>IF(Riskregister!$E$12="",0,COUNTIF(BM$4:BM$53,"&lt;"&amp;AO472)*IF(AP472&lt;0.5,Riskregister!$K$12+(Riskregister!$L$12-Riskregister!$K$12)*SQRT(AP472/2),Riskregister!$L$12-(Riskregister!$L$12-Riskregister!$K$12)*SQRT((1-AP472)/2)))</f>
        <v>0</v>
      </c>
      <c r="AR472" s="28">
        <f t="shared" ca="1" si="292"/>
        <v>5.5168568526795081E-2</v>
      </c>
      <c r="AS472" s="28">
        <f t="shared" ca="1" si="292"/>
        <v>0.71639747646218455</v>
      </c>
      <c r="AT472" s="28">
        <f>IF(Riskregister!$E$13="",0,COUNTIF(BN$4:BN$53,"&lt;"&amp;AR472)*IF(AS472&lt;0.5,Riskregister!$K$13+(Riskregister!$L$13-Riskregister!$K$13)*SQRT(AS472/2),Riskregister!$L$13-(Riskregister!$L$13-Riskregister!$K$13)*SQRT((1-AS472)/2)))</f>
        <v>0</v>
      </c>
      <c r="AU472" s="28">
        <f t="shared" ca="1" si="293"/>
        <v>0.89955018074814108</v>
      </c>
      <c r="AV472" s="28">
        <f t="shared" ca="1" si="293"/>
        <v>0.97559019789480239</v>
      </c>
      <c r="AW472" s="28">
        <f>IF(Riskregister!$E$14="",0,COUNTIF(BO$4:BO$53,"&lt;"&amp;AU472)*IF(AV472&lt;0.5,Riskregister!$K$14+(Riskregister!$L$14-Riskregister!$K$14)*SQRT(AV472/2),Riskregister!$L$14-(Riskregister!$L$14-Riskregister!$K$14)*SQRT((1-AV472)/2)))</f>
        <v>0</v>
      </c>
      <c r="AX472" s="28">
        <f t="shared" ca="1" si="294"/>
        <v>0.90279738060107262</v>
      </c>
      <c r="AY472" s="28">
        <f t="shared" ca="1" si="294"/>
        <v>0.20313453783434177</v>
      </c>
      <c r="AZ472" s="28">
        <f>IF(Riskregister!$E$15="",0,COUNTIF(BP$4:BP$53,"&lt;"&amp;AX472)*IF(AY472&lt;0.5,Riskregister!$K$15+(Riskregister!$L$15-Riskregister!$K$15)*SQRT(AY472/2),Riskregister!$L$15-(Riskregister!$L$15-Riskregister!$K$15)*SQRT((1-AY472)/2)))</f>
        <v>0</v>
      </c>
      <c r="BA472" s="28">
        <f t="shared" ca="1" si="295"/>
        <v>0.87418234424794017</v>
      </c>
      <c r="BB472" s="28">
        <f t="shared" ca="1" si="295"/>
        <v>0.75494670810577214</v>
      </c>
      <c r="BC472" s="28">
        <f>IF(Riskregister!$E$16="",0,COUNTIF(BQ$4:BQ$53,"&lt;"&amp;BA472)*IF(BB472&lt;0.5,Riskregister!$K$16+(Riskregister!$L$16-Riskregister!$K$16)*SQRT(BB472/2),Riskregister!$L$16-(Riskregister!$L$16-Riskregister!$K$16)*SQRT((1-BB472)/2)))</f>
        <v>0</v>
      </c>
      <c r="BD472" s="28">
        <f t="shared" ca="1" si="283"/>
        <v>1130184.4900088031</v>
      </c>
    </row>
    <row r="473" spans="20:56" x14ac:dyDescent="0.35">
      <c r="T473" s="28">
        <f t="shared" ca="1" si="284"/>
        <v>0.74032495460720527</v>
      </c>
      <c r="U473" s="28">
        <f t="shared" ca="1" si="284"/>
        <v>0.20006400330236485</v>
      </c>
      <c r="V473" s="28">
        <f ca="1">IF(Riskregister!$E$5="",0,COUNTIF(BF$4:BF$53,"&lt;"&amp;T473)*IF(U473&lt;0.5,Riskregister!$K$5+(Riskregister!$L$5-Riskregister!$K$5)*SQRT(U473/2),Riskregister!$L$5-(Riskregister!$L$5-Riskregister!$K$5)*SQRT((1-U473)/2)))</f>
        <v>292325.26246019872</v>
      </c>
      <c r="W473" s="28">
        <f t="shared" ca="1" si="285"/>
        <v>0.33829545152679052</v>
      </c>
      <c r="X473" s="28">
        <f t="shared" ca="1" si="285"/>
        <v>0.84509311571747359</v>
      </c>
      <c r="Y473" s="28">
        <f ca="1">IF(Riskregister!$E$6="",0,COUNTIF(BG$4:BG$53,"&lt;"&amp;W473)*IF(X473&lt;0.5,Riskregister!$K$6+(Riskregister!$L$6-Riskregister!$K$6)*SQRT(X473/2),Riskregister!$L$6-(Riskregister!$L$6-Riskregister!$K$6)*SQRT((1-X473)/2)))</f>
        <v>0</v>
      </c>
      <c r="Z473" s="28">
        <f t="shared" ca="1" si="286"/>
        <v>0.90493845983602861</v>
      </c>
      <c r="AA473" s="28">
        <f t="shared" ca="1" si="286"/>
        <v>0.35239592025698241</v>
      </c>
      <c r="AB473" s="28">
        <f ca="1">IF(Riskregister!$E$7="",0,COUNTIF(BH$4:BH$53,"&lt;"&amp;Z473)*IF(AA473&lt;0.5,Riskregister!$K$7+(Riskregister!$L$7-Riskregister!$K$7)*SQRT(AA473/2),Riskregister!$L$7-(Riskregister!$L$7-Riskregister!$K$7)*SQRT((1-AA473)/2)))</f>
        <v>196915.79260154496</v>
      </c>
      <c r="AC473" s="28">
        <f t="shared" ca="1" si="287"/>
        <v>0.87109408428767832</v>
      </c>
      <c r="AD473" s="28">
        <f t="shared" ca="1" si="287"/>
        <v>0.26647247626977544</v>
      </c>
      <c r="AE473" s="28">
        <f ca="1">IF(Riskregister!$E$8="",0,COUNTIF(BI$4:BI$53,"&lt;"&amp;AC473)*IF(AD473&lt;0.5,Riskregister!$K$8+(Riskregister!$L$8-Riskregister!$K$8)*SQRT(AD473/2),Riskregister!$L$8-(Riskregister!$L$8-Riskregister!$K$8)*SQRT((1-AD473)/2)))</f>
        <v>0</v>
      </c>
      <c r="AF473" s="28">
        <f t="shared" ca="1" si="288"/>
        <v>0.49309257120982031</v>
      </c>
      <c r="AG473" s="28">
        <f t="shared" ca="1" si="288"/>
        <v>0.80080071494068417</v>
      </c>
      <c r="AH473" s="28">
        <f>IF(Riskregister!$E$9="",0,COUNTIF(BJ$4:BJ$53,"&lt;"&amp;AF473)*IF(AG473&lt;0.5,Riskregister!$K$9+(Riskregister!$L$9-Riskregister!$K$9)*SQRT(AG473/2),Riskregister!$L$9-(Riskregister!$L$9-Riskregister!$K$9)*SQRT((1-AG473)/2)))</f>
        <v>0</v>
      </c>
      <c r="AI473" s="28">
        <f t="shared" ca="1" si="289"/>
        <v>0.38831693837892378</v>
      </c>
      <c r="AJ473" s="28">
        <f t="shared" ca="1" si="289"/>
        <v>0.17503205554874324</v>
      </c>
      <c r="AK473" s="28">
        <f>IF(Riskregister!$E$10="",0,COUNTIF(BK$4:BK$53,"&lt;"&amp;AI473)*IF(AJ473&lt;0.5,Riskregister!$K$10+(Riskregister!$L$10-Riskregister!$K$10)*SQRT(AJ473/2),Riskregister!$L$10-(Riskregister!$L$10-Riskregister!$K$10)*SQRT((1-AJ473)/2)))</f>
        <v>0</v>
      </c>
      <c r="AL473" s="28">
        <f t="shared" ca="1" si="290"/>
        <v>0.86586469527224341</v>
      </c>
      <c r="AM473" s="28">
        <f t="shared" ca="1" si="290"/>
        <v>0.67700630525707128</v>
      </c>
      <c r="AN473" s="28">
        <f>IF(Riskregister!$E$11="",0,COUNTIF(BL$4:BL$53,"&lt;"&amp;AL473)*IF(AM473&lt;0.5,Riskregister!$K$11+(Riskregister!$L$11-Riskregister!$K$11)*SQRT(AM473/2),Riskregister!$L$11-(Riskregister!$L$11-Riskregister!$K$11)*SQRT((1-AM473)/2)))</f>
        <v>0</v>
      </c>
      <c r="AO473" s="28">
        <f t="shared" ca="1" si="291"/>
        <v>0.26765573111412766</v>
      </c>
      <c r="AP473" s="28">
        <f t="shared" ca="1" si="291"/>
        <v>0.34565759882253533</v>
      </c>
      <c r="AQ473" s="28">
        <f>IF(Riskregister!$E$12="",0,COUNTIF(BM$4:BM$53,"&lt;"&amp;AO473)*IF(AP473&lt;0.5,Riskregister!$K$12+(Riskregister!$L$12-Riskregister!$K$12)*SQRT(AP473/2),Riskregister!$L$12-(Riskregister!$L$12-Riskregister!$K$12)*SQRT((1-AP473)/2)))</f>
        <v>0</v>
      </c>
      <c r="AR473" s="28">
        <f t="shared" ca="1" si="292"/>
        <v>0.94678170270026396</v>
      </c>
      <c r="AS473" s="28">
        <f t="shared" ca="1" si="292"/>
        <v>0.22933181419050119</v>
      </c>
      <c r="AT473" s="28">
        <f>IF(Riskregister!$E$13="",0,COUNTIF(BN$4:BN$53,"&lt;"&amp;AR473)*IF(AS473&lt;0.5,Riskregister!$K$13+(Riskregister!$L$13-Riskregister!$K$13)*SQRT(AS473/2),Riskregister!$L$13-(Riskregister!$L$13-Riskregister!$K$13)*SQRT((1-AS473)/2)))</f>
        <v>0</v>
      </c>
      <c r="AU473" s="28">
        <f t="shared" ca="1" si="293"/>
        <v>0.92342866180832317</v>
      </c>
      <c r="AV473" s="28">
        <f t="shared" ca="1" si="293"/>
        <v>4.2904742068883173E-2</v>
      </c>
      <c r="AW473" s="28">
        <f>IF(Riskregister!$E$14="",0,COUNTIF(BO$4:BO$53,"&lt;"&amp;AU473)*IF(AV473&lt;0.5,Riskregister!$K$14+(Riskregister!$L$14-Riskregister!$K$14)*SQRT(AV473/2),Riskregister!$L$14-(Riskregister!$L$14-Riskregister!$K$14)*SQRT((1-AV473)/2)))</f>
        <v>0</v>
      </c>
      <c r="AX473" s="28">
        <f t="shared" ca="1" si="294"/>
        <v>3.6479862877548008E-2</v>
      </c>
      <c r="AY473" s="28">
        <f t="shared" ca="1" si="294"/>
        <v>0.49628112595180474</v>
      </c>
      <c r="AZ473" s="28">
        <f>IF(Riskregister!$E$15="",0,COUNTIF(BP$4:BP$53,"&lt;"&amp;AX473)*IF(AY473&lt;0.5,Riskregister!$K$15+(Riskregister!$L$15-Riskregister!$K$15)*SQRT(AY473/2),Riskregister!$L$15-(Riskregister!$L$15-Riskregister!$K$15)*SQRT((1-AY473)/2)))</f>
        <v>0</v>
      </c>
      <c r="BA473" s="28">
        <f t="shared" ca="1" si="295"/>
        <v>0.41241921617107213</v>
      </c>
      <c r="BB473" s="28">
        <f t="shared" ca="1" si="295"/>
        <v>0.28536341624974004</v>
      </c>
      <c r="BC473" s="28">
        <f>IF(Riskregister!$E$16="",0,COUNTIF(BQ$4:BQ$53,"&lt;"&amp;BA473)*IF(BB473&lt;0.5,Riskregister!$K$16+(Riskregister!$L$16-Riskregister!$K$16)*SQRT(BB473/2),Riskregister!$L$16-(Riskregister!$L$16-Riskregister!$K$16)*SQRT((1-BB473)/2)))</f>
        <v>0</v>
      </c>
      <c r="BD473" s="28">
        <f t="shared" ca="1" si="283"/>
        <v>489241.05506174371</v>
      </c>
    </row>
    <row r="474" spans="20:56" x14ac:dyDescent="0.35">
      <c r="T474" s="28">
        <f t="shared" ca="1" si="284"/>
        <v>0.14415809726945572</v>
      </c>
      <c r="U474" s="28">
        <f t="shared" ca="1" si="284"/>
        <v>0.78546887790373321</v>
      </c>
      <c r="V474" s="28">
        <f ca="1">IF(Riskregister!$E$5="",0,COUNTIF(BF$4:BF$53,"&lt;"&amp;T474)*IF(U474&lt;0.5,Riskregister!$K$5+(Riskregister!$L$5-Riskregister!$K$5)*SQRT(U474/2),Riskregister!$L$5-(Riskregister!$L$5-Riskregister!$K$5)*SQRT((1-U474)/2)))</f>
        <v>0</v>
      </c>
      <c r="W474" s="28">
        <f t="shared" ca="1" si="285"/>
        <v>0.48225851221341276</v>
      </c>
      <c r="X474" s="28">
        <f t="shared" ca="1" si="285"/>
        <v>0.2555194436873155</v>
      </c>
      <c r="Y474" s="28">
        <f ca="1">IF(Riskregister!$E$6="",0,COUNTIF(BG$4:BG$53,"&lt;"&amp;W474)*IF(X474&lt;0.5,Riskregister!$K$6+(Riskregister!$L$6-Riskregister!$K$6)*SQRT(X474/2),Riskregister!$L$6-(Riskregister!$L$6-Riskregister!$K$6)*SQRT((1-X474)/2)))</f>
        <v>0</v>
      </c>
      <c r="Z474" s="28">
        <f t="shared" ca="1" si="286"/>
        <v>6.7932871825180596E-2</v>
      </c>
      <c r="AA474" s="28">
        <f t="shared" ca="1" si="286"/>
        <v>0.87377865281853662</v>
      </c>
      <c r="AB474" s="28">
        <f ca="1">IF(Riskregister!$E$7="",0,COUNTIF(BH$4:BH$53,"&lt;"&amp;Z474)*IF(AA474&lt;0.5,Riskregister!$K$7+(Riskregister!$L$7-Riskregister!$K$7)*SQRT(AA474/2),Riskregister!$L$7-(Riskregister!$L$7-Riskregister!$K$7)*SQRT((1-AA474)/2)))</f>
        <v>0</v>
      </c>
      <c r="AC474" s="28">
        <f t="shared" ca="1" si="287"/>
        <v>0.62379002633939895</v>
      </c>
      <c r="AD474" s="28">
        <f t="shared" ca="1" si="287"/>
        <v>0.26918735064828836</v>
      </c>
      <c r="AE474" s="28">
        <f ca="1">IF(Riskregister!$E$8="",0,COUNTIF(BI$4:BI$53,"&lt;"&amp;AC474)*IF(AD474&lt;0.5,Riskregister!$K$8+(Riskregister!$L$8-Riskregister!$K$8)*SQRT(AD474/2),Riskregister!$L$8-(Riskregister!$L$8-Riskregister!$K$8)*SQRT((1-AD474)/2)))</f>
        <v>0</v>
      </c>
      <c r="AF474" s="28">
        <f t="shared" ca="1" si="288"/>
        <v>0.65936640305082861</v>
      </c>
      <c r="AG474" s="28">
        <f t="shared" ca="1" si="288"/>
        <v>0.57222419152009307</v>
      </c>
      <c r="AH474" s="28">
        <f>IF(Riskregister!$E$9="",0,COUNTIF(BJ$4:BJ$53,"&lt;"&amp;AF474)*IF(AG474&lt;0.5,Riskregister!$K$9+(Riskregister!$L$9-Riskregister!$K$9)*SQRT(AG474/2),Riskregister!$L$9-(Riskregister!$L$9-Riskregister!$K$9)*SQRT((1-AG474)/2)))</f>
        <v>0</v>
      </c>
      <c r="AI474" s="28">
        <f t="shared" ca="1" si="289"/>
        <v>0.20420156076248153</v>
      </c>
      <c r="AJ474" s="28">
        <f t="shared" ca="1" si="289"/>
        <v>0.74992051142753235</v>
      </c>
      <c r="AK474" s="28">
        <f>IF(Riskregister!$E$10="",0,COUNTIF(BK$4:BK$53,"&lt;"&amp;AI474)*IF(AJ474&lt;0.5,Riskregister!$K$10+(Riskregister!$L$10-Riskregister!$K$10)*SQRT(AJ474/2),Riskregister!$L$10-(Riskregister!$L$10-Riskregister!$K$10)*SQRT((1-AJ474)/2)))</f>
        <v>0</v>
      </c>
      <c r="AL474" s="28">
        <f t="shared" ca="1" si="290"/>
        <v>0.7334864080980612</v>
      </c>
      <c r="AM474" s="28">
        <f t="shared" ca="1" si="290"/>
        <v>5.7518426495037467E-2</v>
      </c>
      <c r="AN474" s="28">
        <f>IF(Riskregister!$E$11="",0,COUNTIF(BL$4:BL$53,"&lt;"&amp;AL474)*IF(AM474&lt;0.5,Riskregister!$K$11+(Riskregister!$L$11-Riskregister!$K$11)*SQRT(AM474/2),Riskregister!$L$11-(Riskregister!$L$11-Riskregister!$K$11)*SQRT((1-AM474)/2)))</f>
        <v>0</v>
      </c>
      <c r="AO474" s="28">
        <f t="shared" ca="1" si="291"/>
        <v>0.71650742371075438</v>
      </c>
      <c r="AP474" s="28">
        <f t="shared" ca="1" si="291"/>
        <v>2.4185734048539853E-2</v>
      </c>
      <c r="AQ474" s="28">
        <f>IF(Riskregister!$E$12="",0,COUNTIF(BM$4:BM$53,"&lt;"&amp;AO474)*IF(AP474&lt;0.5,Riskregister!$K$12+(Riskregister!$L$12-Riskregister!$K$12)*SQRT(AP474/2),Riskregister!$L$12-(Riskregister!$L$12-Riskregister!$K$12)*SQRT((1-AP474)/2)))</f>
        <v>0</v>
      </c>
      <c r="AR474" s="28">
        <f t="shared" ca="1" si="292"/>
        <v>0.50425884727488257</v>
      </c>
      <c r="AS474" s="28">
        <f t="shared" ca="1" si="292"/>
        <v>0.23534730288916328</v>
      </c>
      <c r="AT474" s="28">
        <f>IF(Riskregister!$E$13="",0,COUNTIF(BN$4:BN$53,"&lt;"&amp;AR474)*IF(AS474&lt;0.5,Riskregister!$K$13+(Riskregister!$L$13-Riskregister!$K$13)*SQRT(AS474/2),Riskregister!$L$13-(Riskregister!$L$13-Riskregister!$K$13)*SQRT((1-AS474)/2)))</f>
        <v>0</v>
      </c>
      <c r="AU474" s="28">
        <f t="shared" ca="1" si="293"/>
        <v>0.27777497452586031</v>
      </c>
      <c r="AV474" s="28">
        <f t="shared" ca="1" si="293"/>
        <v>0.67044965941476253</v>
      </c>
      <c r="AW474" s="28">
        <f>IF(Riskregister!$E$14="",0,COUNTIF(BO$4:BO$53,"&lt;"&amp;AU474)*IF(AV474&lt;0.5,Riskregister!$K$14+(Riskregister!$L$14-Riskregister!$K$14)*SQRT(AV474/2),Riskregister!$L$14-(Riskregister!$L$14-Riskregister!$K$14)*SQRT((1-AV474)/2)))</f>
        <v>0</v>
      </c>
      <c r="AX474" s="28">
        <f t="shared" ca="1" si="294"/>
        <v>5.1146011509768829E-2</v>
      </c>
      <c r="AY474" s="28">
        <f t="shared" ca="1" si="294"/>
        <v>0.29641843619235664</v>
      </c>
      <c r="AZ474" s="28">
        <f>IF(Riskregister!$E$15="",0,COUNTIF(BP$4:BP$53,"&lt;"&amp;AX474)*IF(AY474&lt;0.5,Riskregister!$K$15+(Riskregister!$L$15-Riskregister!$K$15)*SQRT(AY474/2),Riskregister!$L$15-(Riskregister!$L$15-Riskregister!$K$15)*SQRT((1-AY474)/2)))</f>
        <v>0</v>
      </c>
      <c r="BA474" s="28">
        <f t="shared" ca="1" si="295"/>
        <v>0.76243267002292625</v>
      </c>
      <c r="BB474" s="28">
        <f t="shared" ca="1" si="295"/>
        <v>0.36053831483099308</v>
      </c>
      <c r="BC474" s="28">
        <f>IF(Riskregister!$E$16="",0,COUNTIF(BQ$4:BQ$53,"&lt;"&amp;BA474)*IF(BB474&lt;0.5,Riskregister!$K$16+(Riskregister!$L$16-Riskregister!$K$16)*SQRT(BB474/2),Riskregister!$L$16-(Riskregister!$L$16-Riskregister!$K$16)*SQRT((1-BB474)/2)))</f>
        <v>0</v>
      </c>
      <c r="BD474" s="28">
        <f t="shared" ca="1" si="283"/>
        <v>0</v>
      </c>
    </row>
    <row r="475" spans="20:56" x14ac:dyDescent="0.35">
      <c r="T475" s="28">
        <f t="shared" ca="1" si="284"/>
        <v>0.95078004900403168</v>
      </c>
      <c r="U475" s="28">
        <f t="shared" ca="1" si="284"/>
        <v>0.13017122376086288</v>
      </c>
      <c r="V475" s="28">
        <f ca="1">IF(Riskregister!$E$5="",0,COUNTIF(BF$4:BF$53,"&lt;"&amp;T475)*IF(U475&lt;0.5,Riskregister!$K$5+(Riskregister!$L$5-Riskregister!$K$5)*SQRT(U475/2),Riskregister!$L$5-(Riskregister!$L$5-Riskregister!$K$5)*SQRT((1-U475)/2)))</f>
        <v>529606.93722784042</v>
      </c>
      <c r="W475" s="28">
        <f t="shared" ca="1" si="285"/>
        <v>0.59918718830688811</v>
      </c>
      <c r="X475" s="28">
        <f t="shared" ca="1" si="285"/>
        <v>0.5862080116687004</v>
      </c>
      <c r="Y475" s="28">
        <f ca="1">IF(Riskregister!$E$6="",0,COUNTIF(BG$4:BG$53,"&lt;"&amp;W475)*IF(X475&lt;0.5,Riskregister!$K$6+(Riskregister!$L$6-Riskregister!$K$6)*SQRT(X475/2),Riskregister!$L$6-(Riskregister!$L$6-Riskregister!$K$6)*SQRT((1-X475)/2)))</f>
        <v>0</v>
      </c>
      <c r="Z475" s="28">
        <f t="shared" ca="1" si="286"/>
        <v>0.54411124952712775</v>
      </c>
      <c r="AA475" s="28">
        <f t="shared" ca="1" si="286"/>
        <v>0.9472464091847379</v>
      </c>
      <c r="AB475" s="28">
        <f ca="1">IF(Riskregister!$E$7="",0,COUNTIF(BH$4:BH$53,"&lt;"&amp;Z475)*IF(AA475&lt;0.5,Riskregister!$K$7+(Riskregister!$L$7-Riskregister!$K$7)*SQRT(AA475/2),Riskregister!$L$7-(Riskregister!$L$7-Riskregister!$K$7)*SQRT((1-AA475)/2)))</f>
        <v>0</v>
      </c>
      <c r="AC475" s="28">
        <f t="shared" ca="1" si="287"/>
        <v>3.7454417025478248E-2</v>
      </c>
      <c r="AD475" s="28">
        <f t="shared" ca="1" si="287"/>
        <v>0.82202593598565332</v>
      </c>
      <c r="AE475" s="28">
        <f ca="1">IF(Riskregister!$E$8="",0,COUNTIF(BI$4:BI$53,"&lt;"&amp;AC475)*IF(AD475&lt;0.5,Riskregister!$K$8+(Riskregister!$L$8-Riskregister!$K$8)*SQRT(AD475/2),Riskregister!$L$8-(Riskregister!$L$8-Riskregister!$K$8)*SQRT((1-AD475)/2)))</f>
        <v>0</v>
      </c>
      <c r="AF475" s="28">
        <f t="shared" ca="1" si="288"/>
        <v>0.31199889271245529</v>
      </c>
      <c r="AG475" s="28">
        <f t="shared" ca="1" si="288"/>
        <v>0.80537174888404217</v>
      </c>
      <c r="AH475" s="28">
        <f>IF(Riskregister!$E$9="",0,COUNTIF(BJ$4:BJ$53,"&lt;"&amp;AF475)*IF(AG475&lt;0.5,Riskregister!$K$9+(Riskregister!$L$9-Riskregister!$K$9)*SQRT(AG475/2),Riskregister!$L$9-(Riskregister!$L$9-Riskregister!$K$9)*SQRT((1-AG475)/2)))</f>
        <v>0</v>
      </c>
      <c r="AI475" s="28">
        <f t="shared" ca="1" si="289"/>
        <v>0.43426452718871533</v>
      </c>
      <c r="AJ475" s="28">
        <f t="shared" ca="1" si="289"/>
        <v>0.72700212503782358</v>
      </c>
      <c r="AK475" s="28">
        <f>IF(Riskregister!$E$10="",0,COUNTIF(BK$4:BK$53,"&lt;"&amp;AI475)*IF(AJ475&lt;0.5,Riskregister!$K$10+(Riskregister!$L$10-Riskregister!$K$10)*SQRT(AJ475/2),Riskregister!$L$10-(Riskregister!$L$10-Riskregister!$K$10)*SQRT((1-AJ475)/2)))</f>
        <v>0</v>
      </c>
      <c r="AL475" s="28">
        <f t="shared" ca="1" si="290"/>
        <v>0.65452625296952727</v>
      </c>
      <c r="AM475" s="28">
        <f t="shared" ca="1" si="290"/>
        <v>0.17225235210553669</v>
      </c>
      <c r="AN475" s="28">
        <f>IF(Riskregister!$E$11="",0,COUNTIF(BL$4:BL$53,"&lt;"&amp;AL475)*IF(AM475&lt;0.5,Riskregister!$K$11+(Riskregister!$L$11-Riskregister!$K$11)*SQRT(AM475/2),Riskregister!$L$11-(Riskregister!$L$11-Riskregister!$K$11)*SQRT((1-AM475)/2)))</f>
        <v>0</v>
      </c>
      <c r="AO475" s="28">
        <f t="shared" ca="1" si="291"/>
        <v>0.70919323251850808</v>
      </c>
      <c r="AP475" s="28">
        <f t="shared" ca="1" si="291"/>
        <v>1.8578892559800719E-2</v>
      </c>
      <c r="AQ475" s="28">
        <f>IF(Riskregister!$E$12="",0,COUNTIF(BM$4:BM$53,"&lt;"&amp;AO475)*IF(AP475&lt;0.5,Riskregister!$K$12+(Riskregister!$L$12-Riskregister!$K$12)*SQRT(AP475/2),Riskregister!$L$12-(Riskregister!$L$12-Riskregister!$K$12)*SQRT((1-AP475)/2)))</f>
        <v>0</v>
      </c>
      <c r="AR475" s="28">
        <f t="shared" ca="1" si="292"/>
        <v>0.93570047813090695</v>
      </c>
      <c r="AS475" s="28">
        <f t="shared" ca="1" si="292"/>
        <v>0.2396550092390094</v>
      </c>
      <c r="AT475" s="28">
        <f>IF(Riskregister!$E$13="",0,COUNTIF(BN$4:BN$53,"&lt;"&amp;AR475)*IF(AS475&lt;0.5,Riskregister!$K$13+(Riskregister!$L$13-Riskregister!$K$13)*SQRT(AS475/2),Riskregister!$L$13-(Riskregister!$L$13-Riskregister!$K$13)*SQRT((1-AS475)/2)))</f>
        <v>0</v>
      </c>
      <c r="AU475" s="28">
        <f t="shared" ca="1" si="293"/>
        <v>0.92332295074752668</v>
      </c>
      <c r="AV475" s="28">
        <f t="shared" ca="1" si="293"/>
        <v>0.87187323171014086</v>
      </c>
      <c r="AW475" s="28">
        <f>IF(Riskregister!$E$14="",0,COUNTIF(BO$4:BO$53,"&lt;"&amp;AU475)*IF(AV475&lt;0.5,Riskregister!$K$14+(Riskregister!$L$14-Riskregister!$K$14)*SQRT(AV475/2),Riskregister!$L$14-(Riskregister!$L$14-Riskregister!$K$14)*SQRT((1-AV475)/2)))</f>
        <v>0</v>
      </c>
      <c r="AX475" s="28">
        <f t="shared" ca="1" si="294"/>
        <v>0.18300156744022411</v>
      </c>
      <c r="AY475" s="28">
        <f t="shared" ca="1" si="294"/>
        <v>0.53056941735205143</v>
      </c>
      <c r="AZ475" s="28">
        <f>IF(Riskregister!$E$15="",0,COUNTIF(BP$4:BP$53,"&lt;"&amp;AX475)*IF(AY475&lt;0.5,Riskregister!$K$15+(Riskregister!$L$15-Riskregister!$K$15)*SQRT(AY475/2),Riskregister!$L$15-(Riskregister!$L$15-Riskregister!$K$15)*SQRT((1-AY475)/2)))</f>
        <v>0</v>
      </c>
      <c r="BA475" s="28">
        <f t="shared" ca="1" si="295"/>
        <v>0.68455080485742203</v>
      </c>
      <c r="BB475" s="28">
        <f t="shared" ca="1" si="295"/>
        <v>0.63985606575456044</v>
      </c>
      <c r="BC475" s="28">
        <f>IF(Riskregister!$E$16="",0,COUNTIF(BQ$4:BQ$53,"&lt;"&amp;BA475)*IF(BB475&lt;0.5,Riskregister!$K$16+(Riskregister!$L$16-Riskregister!$K$16)*SQRT(BB475/2),Riskregister!$L$16-(Riskregister!$L$16-Riskregister!$K$16)*SQRT((1-BB475)/2)))</f>
        <v>0</v>
      </c>
      <c r="BD475" s="28">
        <f t="shared" ca="1" si="283"/>
        <v>529606.93722784042</v>
      </c>
    </row>
    <row r="476" spans="20:56" x14ac:dyDescent="0.35">
      <c r="T476" s="28">
        <f t="shared" ca="1" si="284"/>
        <v>0.56143530505689887</v>
      </c>
      <c r="U476" s="28">
        <f t="shared" ca="1" si="284"/>
        <v>0.27256397210243088</v>
      </c>
      <c r="V476" s="28">
        <f ca="1">IF(Riskregister!$E$5="",0,COUNTIF(BF$4:BF$53,"&lt;"&amp;T476)*IF(U476&lt;0.5,Riskregister!$K$5+(Riskregister!$L$5-Riskregister!$K$5)*SQRT(U476/2),Riskregister!$L$5-(Riskregister!$L$5-Riskregister!$K$5)*SQRT((1-U476)/2)))</f>
        <v>0</v>
      </c>
      <c r="W476" s="28">
        <f t="shared" ca="1" si="285"/>
        <v>0.45564801849229453</v>
      </c>
      <c r="X476" s="28">
        <f t="shared" ca="1" si="285"/>
        <v>0.96715573567162616</v>
      </c>
      <c r="Y476" s="28">
        <f ca="1">IF(Riskregister!$E$6="",0,COUNTIF(BG$4:BG$53,"&lt;"&amp;W476)*IF(X476&lt;0.5,Riskregister!$K$6+(Riskregister!$L$6-Riskregister!$K$6)*SQRT(X476/2),Riskregister!$L$6-(Riskregister!$L$6-Riskregister!$K$6)*SQRT((1-X476)/2)))</f>
        <v>0</v>
      </c>
      <c r="Z476" s="28">
        <f t="shared" ca="1" si="286"/>
        <v>0.14132004934529818</v>
      </c>
      <c r="AA476" s="28">
        <f t="shared" ca="1" si="286"/>
        <v>0.96564138778222031</v>
      </c>
      <c r="AB476" s="28">
        <f ca="1">IF(Riskregister!$E$7="",0,COUNTIF(BH$4:BH$53,"&lt;"&amp;Z476)*IF(AA476&lt;0.5,Riskregister!$K$7+(Riskregister!$L$7-Riskregister!$K$7)*SQRT(AA476/2),Riskregister!$L$7-(Riskregister!$L$7-Riskregister!$K$7)*SQRT((1-AA476)/2)))</f>
        <v>0</v>
      </c>
      <c r="AC476" s="28">
        <f t="shared" ca="1" si="287"/>
        <v>0.90930431350744201</v>
      </c>
      <c r="AD476" s="28">
        <f t="shared" ca="1" si="287"/>
        <v>0.37028954987631246</v>
      </c>
      <c r="AE476" s="28">
        <f ca="1">IF(Riskregister!$E$8="",0,COUNTIF(BI$4:BI$53,"&lt;"&amp;AC476)*IF(AD476&lt;0.5,Riskregister!$K$8+(Riskregister!$L$8-Riskregister!$K$8)*SQRT(AD476/2),Riskregister!$L$8-(Riskregister!$L$8-Riskregister!$K$8)*SQRT((1-AD476)/2)))</f>
        <v>0</v>
      </c>
      <c r="AF476" s="28">
        <f t="shared" ca="1" si="288"/>
        <v>0.33217614931173733</v>
      </c>
      <c r="AG476" s="28">
        <f t="shared" ca="1" si="288"/>
        <v>0.72149702381789071</v>
      </c>
      <c r="AH476" s="28">
        <f>IF(Riskregister!$E$9="",0,COUNTIF(BJ$4:BJ$53,"&lt;"&amp;AF476)*IF(AG476&lt;0.5,Riskregister!$K$9+(Riskregister!$L$9-Riskregister!$K$9)*SQRT(AG476/2),Riskregister!$L$9-(Riskregister!$L$9-Riskregister!$K$9)*SQRT((1-AG476)/2)))</f>
        <v>0</v>
      </c>
      <c r="AI476" s="28">
        <f t="shared" ca="1" si="289"/>
        <v>7.1657253299812984E-2</v>
      </c>
      <c r="AJ476" s="28">
        <f t="shared" ca="1" si="289"/>
        <v>0.72634775028162823</v>
      </c>
      <c r="AK476" s="28">
        <f>IF(Riskregister!$E$10="",0,COUNTIF(BK$4:BK$53,"&lt;"&amp;AI476)*IF(AJ476&lt;0.5,Riskregister!$K$10+(Riskregister!$L$10-Riskregister!$K$10)*SQRT(AJ476/2),Riskregister!$L$10-(Riskregister!$L$10-Riskregister!$K$10)*SQRT((1-AJ476)/2)))</f>
        <v>0</v>
      </c>
      <c r="AL476" s="28">
        <f t="shared" ca="1" si="290"/>
        <v>0.34886138030156033</v>
      </c>
      <c r="AM476" s="28">
        <f t="shared" ca="1" si="290"/>
        <v>0.1474944867716379</v>
      </c>
      <c r="AN476" s="28">
        <f>IF(Riskregister!$E$11="",0,COUNTIF(BL$4:BL$53,"&lt;"&amp;AL476)*IF(AM476&lt;0.5,Riskregister!$K$11+(Riskregister!$L$11-Riskregister!$K$11)*SQRT(AM476/2),Riskregister!$L$11-(Riskregister!$L$11-Riskregister!$K$11)*SQRT((1-AM476)/2)))</f>
        <v>0</v>
      </c>
      <c r="AO476" s="28">
        <f t="shared" ca="1" si="291"/>
        <v>3.79190825214345E-2</v>
      </c>
      <c r="AP476" s="28">
        <f t="shared" ca="1" si="291"/>
        <v>0.92127530163776361</v>
      </c>
      <c r="AQ476" s="28">
        <f>IF(Riskregister!$E$12="",0,COUNTIF(BM$4:BM$53,"&lt;"&amp;AO476)*IF(AP476&lt;0.5,Riskregister!$K$12+(Riskregister!$L$12-Riskregister!$K$12)*SQRT(AP476/2),Riskregister!$L$12-(Riskregister!$L$12-Riskregister!$K$12)*SQRT((1-AP476)/2)))</f>
        <v>0</v>
      </c>
      <c r="AR476" s="28">
        <f t="shared" ca="1" si="292"/>
        <v>0.54628063310249986</v>
      </c>
      <c r="AS476" s="28">
        <f t="shared" ca="1" si="292"/>
        <v>0.23681432820544912</v>
      </c>
      <c r="AT476" s="28">
        <f>IF(Riskregister!$E$13="",0,COUNTIF(BN$4:BN$53,"&lt;"&amp;AR476)*IF(AS476&lt;0.5,Riskregister!$K$13+(Riskregister!$L$13-Riskregister!$K$13)*SQRT(AS476/2),Riskregister!$L$13-(Riskregister!$L$13-Riskregister!$K$13)*SQRT((1-AS476)/2)))</f>
        <v>0</v>
      </c>
      <c r="AU476" s="28">
        <f t="shared" ca="1" si="293"/>
        <v>0.34386363257027586</v>
      </c>
      <c r="AV476" s="28">
        <f t="shared" ca="1" si="293"/>
        <v>0.65059616348174942</v>
      </c>
      <c r="AW476" s="28">
        <f>IF(Riskregister!$E$14="",0,COUNTIF(BO$4:BO$53,"&lt;"&amp;AU476)*IF(AV476&lt;0.5,Riskregister!$K$14+(Riskregister!$L$14-Riskregister!$K$14)*SQRT(AV476/2),Riskregister!$L$14-(Riskregister!$L$14-Riskregister!$K$14)*SQRT((1-AV476)/2)))</f>
        <v>0</v>
      </c>
      <c r="AX476" s="28">
        <f t="shared" ca="1" si="294"/>
        <v>0.51503183539577257</v>
      </c>
      <c r="AY476" s="28">
        <f t="shared" ca="1" si="294"/>
        <v>0.55161993123833575</v>
      </c>
      <c r="AZ476" s="28">
        <f>IF(Riskregister!$E$15="",0,COUNTIF(BP$4:BP$53,"&lt;"&amp;AX476)*IF(AY476&lt;0.5,Riskregister!$K$15+(Riskregister!$L$15-Riskregister!$K$15)*SQRT(AY476/2),Riskregister!$L$15-(Riskregister!$L$15-Riskregister!$K$15)*SQRT((1-AY476)/2)))</f>
        <v>0</v>
      </c>
      <c r="BA476" s="28">
        <f t="shared" ca="1" si="295"/>
        <v>5.0965929810986021E-2</v>
      </c>
      <c r="BB476" s="28">
        <f t="shared" ca="1" si="295"/>
        <v>0.63629586242575342</v>
      </c>
      <c r="BC476" s="28">
        <f>IF(Riskregister!$E$16="",0,COUNTIF(BQ$4:BQ$53,"&lt;"&amp;BA476)*IF(BB476&lt;0.5,Riskregister!$K$16+(Riskregister!$L$16-Riskregister!$K$16)*SQRT(BB476/2),Riskregister!$L$16-(Riskregister!$L$16-Riskregister!$K$16)*SQRT((1-BB476)/2)))</f>
        <v>0</v>
      </c>
      <c r="BD476" s="28">
        <f t="shared" ca="1" si="283"/>
        <v>0</v>
      </c>
    </row>
    <row r="477" spans="20:56" x14ac:dyDescent="0.35">
      <c r="T477" s="28">
        <f t="shared" ca="1" si="284"/>
        <v>0.32825662123452404</v>
      </c>
      <c r="U477" s="28">
        <f t="shared" ca="1" si="284"/>
        <v>0.76752158431921003</v>
      </c>
      <c r="V477" s="28">
        <f ca="1">IF(Riskregister!$E$5="",0,COUNTIF(BF$4:BF$53,"&lt;"&amp;T477)*IF(U477&lt;0.5,Riskregister!$K$5+(Riskregister!$L$5-Riskregister!$K$5)*SQRT(U477/2),Riskregister!$L$5-(Riskregister!$L$5-Riskregister!$K$5)*SQRT((1-U477)/2)))</f>
        <v>0</v>
      </c>
      <c r="W477" s="28">
        <f t="shared" ca="1" si="285"/>
        <v>0.68551764536155713</v>
      </c>
      <c r="X477" s="28">
        <f t="shared" ca="1" si="285"/>
        <v>0.54774944010518478</v>
      </c>
      <c r="Y477" s="28">
        <f ca="1">IF(Riskregister!$E$6="",0,COUNTIF(BG$4:BG$53,"&lt;"&amp;W477)*IF(X477&lt;0.5,Riskregister!$K$6+(Riskregister!$L$6-Riskregister!$K$6)*SQRT(X477/2),Riskregister!$L$6-(Riskregister!$L$6-Riskregister!$K$6)*SQRT((1-X477)/2)))</f>
        <v>1144052.626016295</v>
      </c>
      <c r="Z477" s="28">
        <f t="shared" ca="1" si="286"/>
        <v>0.18770310006376278</v>
      </c>
      <c r="AA477" s="28">
        <f t="shared" ca="1" si="286"/>
        <v>5.4576205273273115E-2</v>
      </c>
      <c r="AB477" s="28">
        <f ca="1">IF(Riskregister!$E$7="",0,COUNTIF(BH$4:BH$53,"&lt;"&amp;Z477)*IF(AA477&lt;0.5,Riskregister!$K$7+(Riskregister!$L$7-Riskregister!$K$7)*SQRT(AA477/2),Riskregister!$L$7-(Riskregister!$L$7-Riskregister!$K$7)*SQRT((1-AA477)/2)))</f>
        <v>0</v>
      </c>
      <c r="AC477" s="28">
        <f t="shared" ca="1" si="287"/>
        <v>0.13486005386380262</v>
      </c>
      <c r="AD477" s="28">
        <f t="shared" ca="1" si="287"/>
        <v>0.54177265789113127</v>
      </c>
      <c r="AE477" s="28">
        <f ca="1">IF(Riskregister!$E$8="",0,COUNTIF(BI$4:BI$53,"&lt;"&amp;AC477)*IF(AD477&lt;0.5,Riskregister!$K$8+(Riskregister!$L$8-Riskregister!$K$8)*SQRT(AD477/2),Riskregister!$L$8-(Riskregister!$L$8-Riskregister!$K$8)*SQRT((1-AD477)/2)))</f>
        <v>0</v>
      </c>
      <c r="AF477" s="28">
        <f t="shared" ca="1" si="288"/>
        <v>0.7711262050860157</v>
      </c>
      <c r="AG477" s="28">
        <f t="shared" ca="1" si="288"/>
        <v>0.19057028635699713</v>
      </c>
      <c r="AH477" s="28">
        <f>IF(Riskregister!$E$9="",0,COUNTIF(BJ$4:BJ$53,"&lt;"&amp;AF477)*IF(AG477&lt;0.5,Riskregister!$K$9+(Riskregister!$L$9-Riskregister!$K$9)*SQRT(AG477/2),Riskregister!$L$9-(Riskregister!$L$9-Riskregister!$K$9)*SQRT((1-AG477)/2)))</f>
        <v>0</v>
      </c>
      <c r="AI477" s="28">
        <f t="shared" ca="1" si="289"/>
        <v>0.48880175515227442</v>
      </c>
      <c r="AJ477" s="28">
        <f t="shared" ca="1" si="289"/>
        <v>0.63833021958141689</v>
      </c>
      <c r="AK477" s="28">
        <f>IF(Riskregister!$E$10="",0,COUNTIF(BK$4:BK$53,"&lt;"&amp;AI477)*IF(AJ477&lt;0.5,Riskregister!$K$10+(Riskregister!$L$10-Riskregister!$K$10)*SQRT(AJ477/2),Riskregister!$L$10-(Riskregister!$L$10-Riskregister!$K$10)*SQRT((1-AJ477)/2)))</f>
        <v>0</v>
      </c>
      <c r="AL477" s="28">
        <f t="shared" ca="1" si="290"/>
        <v>0.77220637881720022</v>
      </c>
      <c r="AM477" s="28">
        <f t="shared" ca="1" si="290"/>
        <v>0.83698199249056848</v>
      </c>
      <c r="AN477" s="28">
        <f>IF(Riskregister!$E$11="",0,COUNTIF(BL$4:BL$53,"&lt;"&amp;AL477)*IF(AM477&lt;0.5,Riskregister!$K$11+(Riskregister!$L$11-Riskregister!$K$11)*SQRT(AM477/2),Riskregister!$L$11-(Riskregister!$L$11-Riskregister!$K$11)*SQRT((1-AM477)/2)))</f>
        <v>0</v>
      </c>
      <c r="AO477" s="28">
        <f t="shared" ca="1" si="291"/>
        <v>0.35476760236778904</v>
      </c>
      <c r="AP477" s="28">
        <f t="shared" ca="1" si="291"/>
        <v>3.1674111212233624E-2</v>
      </c>
      <c r="AQ477" s="28">
        <f>IF(Riskregister!$E$12="",0,COUNTIF(BM$4:BM$53,"&lt;"&amp;AO477)*IF(AP477&lt;0.5,Riskregister!$K$12+(Riskregister!$L$12-Riskregister!$K$12)*SQRT(AP477/2),Riskregister!$L$12-(Riskregister!$L$12-Riskregister!$K$12)*SQRT((1-AP477)/2)))</f>
        <v>0</v>
      </c>
      <c r="AR477" s="28">
        <f t="shared" ca="1" si="292"/>
        <v>0.96901240949065559</v>
      </c>
      <c r="AS477" s="28">
        <f t="shared" ca="1" si="292"/>
        <v>0.42376766542271405</v>
      </c>
      <c r="AT477" s="28">
        <f>IF(Riskregister!$E$13="",0,COUNTIF(BN$4:BN$53,"&lt;"&amp;AR477)*IF(AS477&lt;0.5,Riskregister!$K$13+(Riskregister!$L$13-Riskregister!$K$13)*SQRT(AS477/2),Riskregister!$L$13-(Riskregister!$L$13-Riskregister!$K$13)*SQRT((1-AS477)/2)))</f>
        <v>0</v>
      </c>
      <c r="AU477" s="28">
        <f t="shared" ca="1" si="293"/>
        <v>0.26713517251153174</v>
      </c>
      <c r="AV477" s="28">
        <f t="shared" ca="1" si="293"/>
        <v>0.87229988473453235</v>
      </c>
      <c r="AW477" s="28">
        <f>IF(Riskregister!$E$14="",0,COUNTIF(BO$4:BO$53,"&lt;"&amp;AU477)*IF(AV477&lt;0.5,Riskregister!$K$14+(Riskregister!$L$14-Riskregister!$K$14)*SQRT(AV477/2),Riskregister!$L$14-(Riskregister!$L$14-Riskregister!$K$14)*SQRT((1-AV477)/2)))</f>
        <v>0</v>
      </c>
      <c r="AX477" s="28">
        <f t="shared" ca="1" si="294"/>
        <v>0.94513301113540182</v>
      </c>
      <c r="AY477" s="28">
        <f t="shared" ca="1" si="294"/>
        <v>0.46544021694473925</v>
      </c>
      <c r="AZ477" s="28">
        <f>IF(Riskregister!$E$15="",0,COUNTIF(BP$4:BP$53,"&lt;"&amp;AX477)*IF(AY477&lt;0.5,Riskregister!$K$15+(Riskregister!$L$15-Riskregister!$K$15)*SQRT(AY477/2),Riskregister!$L$15-(Riskregister!$L$15-Riskregister!$K$15)*SQRT((1-AY477)/2)))</f>
        <v>0</v>
      </c>
      <c r="BA477" s="28">
        <f t="shared" ca="1" si="295"/>
        <v>0.34164374633770367</v>
      </c>
      <c r="BB477" s="28">
        <f t="shared" ca="1" si="295"/>
        <v>0.65211894637302315</v>
      </c>
      <c r="BC477" s="28">
        <f>IF(Riskregister!$E$16="",0,COUNTIF(BQ$4:BQ$53,"&lt;"&amp;BA477)*IF(BB477&lt;0.5,Riskregister!$K$16+(Riskregister!$L$16-Riskregister!$K$16)*SQRT(BB477/2),Riskregister!$L$16-(Riskregister!$L$16-Riskregister!$K$16)*SQRT((1-BB477)/2)))</f>
        <v>0</v>
      </c>
      <c r="BD477" s="28">
        <f t="shared" ca="1" si="283"/>
        <v>1144052.626016295</v>
      </c>
    </row>
    <row r="478" spans="20:56" x14ac:dyDescent="0.35">
      <c r="T478" s="28">
        <f t="shared" ca="1" si="284"/>
        <v>0.46349615027624647</v>
      </c>
      <c r="U478" s="28">
        <f t="shared" ca="1" si="284"/>
        <v>0.9234912821038066</v>
      </c>
      <c r="V478" s="28">
        <f ca="1">IF(Riskregister!$E$5="",0,COUNTIF(BF$4:BF$53,"&lt;"&amp;T478)*IF(U478&lt;0.5,Riskregister!$K$5+(Riskregister!$L$5-Riskregister!$K$5)*SQRT(U478/2),Riskregister!$L$5-(Riskregister!$L$5-Riskregister!$K$5)*SQRT((1-U478)/2)))</f>
        <v>0</v>
      </c>
      <c r="W478" s="28">
        <f t="shared" ca="1" si="285"/>
        <v>0.68488673951870083</v>
      </c>
      <c r="X478" s="28">
        <f t="shared" ca="1" si="285"/>
        <v>2.6212062954278914E-2</v>
      </c>
      <c r="Y478" s="28">
        <f ca="1">IF(Riskregister!$E$6="",0,COUNTIF(BG$4:BG$53,"&lt;"&amp;W478)*IF(X478&lt;0.5,Riskregister!$K$6+(Riskregister!$L$6-Riskregister!$K$6)*SQRT(X478/2),Riskregister!$L$6-(Riskregister!$L$6-Riskregister!$K$6)*SQRT((1-X478)/2)))</f>
        <v>406066.8386372049</v>
      </c>
      <c r="Z478" s="28">
        <f t="shared" ca="1" si="286"/>
        <v>0.98914898143540897</v>
      </c>
      <c r="AA478" s="28">
        <f t="shared" ca="1" si="286"/>
        <v>0.77854764541488286</v>
      </c>
      <c r="AB478" s="28">
        <f ca="1">IF(Riskregister!$E$7="",0,COUNTIF(BH$4:BH$53,"&lt;"&amp;Z478)*IF(AA478&lt;0.5,Riskregister!$K$7+(Riskregister!$L$7-Riskregister!$K$7)*SQRT(AA478/2),Riskregister!$L$7-(Riskregister!$L$7-Riskregister!$K$7)*SQRT((1-AA478)/2)))</f>
        <v>567071.19784502022</v>
      </c>
      <c r="AC478" s="28">
        <f t="shared" ca="1" si="287"/>
        <v>0.37711898093393548</v>
      </c>
      <c r="AD478" s="28">
        <f t="shared" ca="1" si="287"/>
        <v>0.8716217855660402</v>
      </c>
      <c r="AE478" s="28">
        <f ca="1">IF(Riskregister!$E$8="",0,COUNTIF(BI$4:BI$53,"&lt;"&amp;AC478)*IF(AD478&lt;0.5,Riskregister!$K$8+(Riskregister!$L$8-Riskregister!$K$8)*SQRT(AD478/2),Riskregister!$L$8-(Riskregister!$L$8-Riskregister!$K$8)*SQRT((1-AD478)/2)))</f>
        <v>0</v>
      </c>
      <c r="AF478" s="28">
        <f t="shared" ca="1" si="288"/>
        <v>0.44583144942465425</v>
      </c>
      <c r="AG478" s="28">
        <f t="shared" ca="1" si="288"/>
        <v>0.5431951041794526</v>
      </c>
      <c r="AH478" s="28">
        <f>IF(Riskregister!$E$9="",0,COUNTIF(BJ$4:BJ$53,"&lt;"&amp;AF478)*IF(AG478&lt;0.5,Riskregister!$K$9+(Riskregister!$L$9-Riskregister!$K$9)*SQRT(AG478/2),Riskregister!$L$9-(Riskregister!$L$9-Riskregister!$K$9)*SQRT((1-AG478)/2)))</f>
        <v>0</v>
      </c>
      <c r="AI478" s="28">
        <f t="shared" ca="1" si="289"/>
        <v>1.014954442861371E-3</v>
      </c>
      <c r="AJ478" s="28">
        <f t="shared" ca="1" si="289"/>
        <v>0.43703886739495656</v>
      </c>
      <c r="AK478" s="28">
        <f>IF(Riskregister!$E$10="",0,COUNTIF(BK$4:BK$53,"&lt;"&amp;AI478)*IF(AJ478&lt;0.5,Riskregister!$K$10+(Riskregister!$L$10-Riskregister!$K$10)*SQRT(AJ478/2),Riskregister!$L$10-(Riskregister!$L$10-Riskregister!$K$10)*SQRT((1-AJ478)/2)))</f>
        <v>0</v>
      </c>
      <c r="AL478" s="28">
        <f t="shared" ca="1" si="290"/>
        <v>0.9200410874277738</v>
      </c>
      <c r="AM478" s="28">
        <f t="shared" ca="1" si="290"/>
        <v>2.4199953942524499E-2</v>
      </c>
      <c r="AN478" s="28">
        <f>IF(Riskregister!$E$11="",0,COUNTIF(BL$4:BL$53,"&lt;"&amp;AL478)*IF(AM478&lt;0.5,Riskregister!$K$11+(Riskregister!$L$11-Riskregister!$K$11)*SQRT(AM478/2),Riskregister!$L$11-(Riskregister!$L$11-Riskregister!$K$11)*SQRT((1-AM478)/2)))</f>
        <v>0</v>
      </c>
      <c r="AO478" s="28">
        <f t="shared" ca="1" si="291"/>
        <v>2.507678640285671E-3</v>
      </c>
      <c r="AP478" s="28">
        <f t="shared" ca="1" si="291"/>
        <v>0.56825245069496022</v>
      </c>
      <c r="AQ478" s="28">
        <f>IF(Riskregister!$E$12="",0,COUNTIF(BM$4:BM$53,"&lt;"&amp;AO478)*IF(AP478&lt;0.5,Riskregister!$K$12+(Riskregister!$L$12-Riskregister!$K$12)*SQRT(AP478/2),Riskregister!$L$12-(Riskregister!$L$12-Riskregister!$K$12)*SQRT((1-AP478)/2)))</f>
        <v>0</v>
      </c>
      <c r="AR478" s="28">
        <f t="shared" ca="1" si="292"/>
        <v>9.9325215648485843E-3</v>
      </c>
      <c r="AS478" s="28">
        <f t="shared" ca="1" si="292"/>
        <v>0.52683309022625935</v>
      </c>
      <c r="AT478" s="28">
        <f>IF(Riskregister!$E$13="",0,COUNTIF(BN$4:BN$53,"&lt;"&amp;AR478)*IF(AS478&lt;0.5,Riskregister!$K$13+(Riskregister!$L$13-Riskregister!$K$13)*SQRT(AS478/2),Riskregister!$L$13-(Riskregister!$L$13-Riskregister!$K$13)*SQRT((1-AS478)/2)))</f>
        <v>0</v>
      </c>
      <c r="AU478" s="28">
        <f t="shared" ca="1" si="293"/>
        <v>0.96335355913255871</v>
      </c>
      <c r="AV478" s="28">
        <f t="shared" ca="1" si="293"/>
        <v>0.40351336854575937</v>
      </c>
      <c r="AW478" s="28">
        <f>IF(Riskregister!$E$14="",0,COUNTIF(BO$4:BO$53,"&lt;"&amp;AU478)*IF(AV478&lt;0.5,Riskregister!$K$14+(Riskregister!$L$14-Riskregister!$K$14)*SQRT(AV478/2),Riskregister!$L$14-(Riskregister!$L$14-Riskregister!$K$14)*SQRT((1-AV478)/2)))</f>
        <v>0</v>
      </c>
      <c r="AX478" s="28">
        <f t="shared" ca="1" si="294"/>
        <v>0.4426238710363869</v>
      </c>
      <c r="AY478" s="28">
        <f t="shared" ca="1" si="294"/>
        <v>0.89112072435526701</v>
      </c>
      <c r="AZ478" s="28">
        <f>IF(Riskregister!$E$15="",0,COUNTIF(BP$4:BP$53,"&lt;"&amp;AX478)*IF(AY478&lt;0.5,Riskregister!$K$15+(Riskregister!$L$15-Riskregister!$K$15)*SQRT(AY478/2),Riskregister!$L$15-(Riskregister!$L$15-Riskregister!$K$15)*SQRT((1-AY478)/2)))</f>
        <v>0</v>
      </c>
      <c r="BA478" s="28">
        <f t="shared" ca="1" si="295"/>
        <v>0.31801724405526333</v>
      </c>
      <c r="BB478" s="28">
        <f t="shared" ca="1" si="295"/>
        <v>0.16765047709095515</v>
      </c>
      <c r="BC478" s="28">
        <f>IF(Riskregister!$E$16="",0,COUNTIF(BQ$4:BQ$53,"&lt;"&amp;BA478)*IF(BB478&lt;0.5,Riskregister!$K$16+(Riskregister!$L$16-Riskregister!$K$16)*SQRT(BB478/2),Riskregister!$L$16-(Riskregister!$L$16-Riskregister!$K$16)*SQRT((1-BB478)/2)))</f>
        <v>0</v>
      </c>
      <c r="BD478" s="28">
        <f t="shared" ca="1" si="283"/>
        <v>973138.03648222517</v>
      </c>
    </row>
    <row r="479" spans="20:56" x14ac:dyDescent="0.35">
      <c r="T479" s="28">
        <f t="shared" ca="1" si="284"/>
        <v>0.22137867008828582</v>
      </c>
      <c r="U479" s="28">
        <f t="shared" ca="1" si="284"/>
        <v>0.47948255236422122</v>
      </c>
      <c r="V479" s="28">
        <f ca="1">IF(Riskregister!$E$5="",0,COUNTIF(BF$4:BF$53,"&lt;"&amp;T479)*IF(U479&lt;0.5,Riskregister!$K$5+(Riskregister!$L$5-Riskregister!$K$5)*SQRT(U479/2),Riskregister!$L$5-(Riskregister!$L$5-Riskregister!$K$5)*SQRT((1-U479)/2)))</f>
        <v>0</v>
      </c>
      <c r="W479" s="28">
        <f t="shared" ca="1" si="285"/>
        <v>4.9719964621610324E-2</v>
      </c>
      <c r="X479" s="28">
        <f t="shared" ca="1" si="285"/>
        <v>3.1467832542794616E-2</v>
      </c>
      <c r="Y479" s="28">
        <f ca="1">IF(Riskregister!$E$6="",0,COUNTIF(BG$4:BG$53,"&lt;"&amp;W479)*IF(X479&lt;0.5,Riskregister!$K$6+(Riskregister!$L$6-Riskregister!$K$6)*SQRT(X479/2),Riskregister!$L$6-(Riskregister!$L$6-Riskregister!$K$6)*SQRT((1-X479)/2)))</f>
        <v>0</v>
      </c>
      <c r="Z479" s="28">
        <f t="shared" ca="1" si="286"/>
        <v>0.26551285746346742</v>
      </c>
      <c r="AA479" s="28">
        <f t="shared" ca="1" si="286"/>
        <v>8.1863752647045818E-2</v>
      </c>
      <c r="AB479" s="28">
        <f ca="1">IF(Riskregister!$E$7="",0,COUNTIF(BH$4:BH$53,"&lt;"&amp;Z479)*IF(AA479&lt;0.5,Riskregister!$K$7+(Riskregister!$L$7-Riskregister!$K$7)*SQRT(AA479/2),Riskregister!$L$7-(Riskregister!$L$7-Riskregister!$K$7)*SQRT((1-AA479)/2)))</f>
        <v>0</v>
      </c>
      <c r="AC479" s="28">
        <f t="shared" ca="1" si="287"/>
        <v>0.77471038793993796</v>
      </c>
      <c r="AD479" s="28">
        <f t="shared" ca="1" si="287"/>
        <v>0.4896054926668707</v>
      </c>
      <c r="AE479" s="28">
        <f ca="1">IF(Riskregister!$E$8="",0,COUNTIF(BI$4:BI$53,"&lt;"&amp;AC479)*IF(AD479&lt;0.5,Riskregister!$K$8+(Riskregister!$L$8-Riskregister!$K$8)*SQRT(AD479/2),Riskregister!$L$8-(Riskregister!$L$8-Riskregister!$K$8)*SQRT((1-AD479)/2)))</f>
        <v>0</v>
      </c>
      <c r="AF479" s="28">
        <f t="shared" ca="1" si="288"/>
        <v>0.34709640643212381</v>
      </c>
      <c r="AG479" s="28">
        <f t="shared" ca="1" si="288"/>
        <v>0.997055998657846</v>
      </c>
      <c r="AH479" s="28">
        <f>IF(Riskregister!$E$9="",0,COUNTIF(BJ$4:BJ$53,"&lt;"&amp;AF479)*IF(AG479&lt;0.5,Riskregister!$K$9+(Riskregister!$L$9-Riskregister!$K$9)*SQRT(AG479/2),Riskregister!$L$9-(Riskregister!$L$9-Riskregister!$K$9)*SQRT((1-AG479)/2)))</f>
        <v>0</v>
      </c>
      <c r="AI479" s="28">
        <f t="shared" ca="1" si="289"/>
        <v>0.24557154892826727</v>
      </c>
      <c r="AJ479" s="28">
        <f t="shared" ca="1" si="289"/>
        <v>0.72723072902950991</v>
      </c>
      <c r="AK479" s="28">
        <f>IF(Riskregister!$E$10="",0,COUNTIF(BK$4:BK$53,"&lt;"&amp;AI479)*IF(AJ479&lt;0.5,Riskregister!$K$10+(Riskregister!$L$10-Riskregister!$K$10)*SQRT(AJ479/2),Riskregister!$L$10-(Riskregister!$L$10-Riskregister!$K$10)*SQRT((1-AJ479)/2)))</f>
        <v>0</v>
      </c>
      <c r="AL479" s="28">
        <f t="shared" ca="1" si="290"/>
        <v>0.91394060900725693</v>
      </c>
      <c r="AM479" s="28">
        <f t="shared" ca="1" si="290"/>
        <v>0.76236399491720197</v>
      </c>
      <c r="AN479" s="28">
        <f>IF(Riskregister!$E$11="",0,COUNTIF(BL$4:BL$53,"&lt;"&amp;AL479)*IF(AM479&lt;0.5,Riskregister!$K$11+(Riskregister!$L$11-Riskregister!$K$11)*SQRT(AM479/2),Riskregister!$L$11-(Riskregister!$L$11-Riskregister!$K$11)*SQRT((1-AM479)/2)))</f>
        <v>0</v>
      </c>
      <c r="AO479" s="28">
        <f t="shared" ca="1" si="291"/>
        <v>9.2249199163783047E-3</v>
      </c>
      <c r="AP479" s="28">
        <f t="shared" ca="1" si="291"/>
        <v>0.28554282722952051</v>
      </c>
      <c r="AQ479" s="28">
        <f>IF(Riskregister!$E$12="",0,COUNTIF(BM$4:BM$53,"&lt;"&amp;AO479)*IF(AP479&lt;0.5,Riskregister!$K$12+(Riskregister!$L$12-Riskregister!$K$12)*SQRT(AP479/2),Riskregister!$L$12-(Riskregister!$L$12-Riskregister!$K$12)*SQRT((1-AP479)/2)))</f>
        <v>0</v>
      </c>
      <c r="AR479" s="28">
        <f t="shared" ca="1" si="292"/>
        <v>0.76089087233469743</v>
      </c>
      <c r="AS479" s="28">
        <f t="shared" ca="1" si="292"/>
        <v>0.73579221208841383</v>
      </c>
      <c r="AT479" s="28">
        <f>IF(Riskregister!$E$13="",0,COUNTIF(BN$4:BN$53,"&lt;"&amp;AR479)*IF(AS479&lt;0.5,Riskregister!$K$13+(Riskregister!$L$13-Riskregister!$K$13)*SQRT(AS479/2),Riskregister!$L$13-(Riskregister!$L$13-Riskregister!$K$13)*SQRT((1-AS479)/2)))</f>
        <v>0</v>
      </c>
      <c r="AU479" s="28">
        <f t="shared" ca="1" si="293"/>
        <v>0.21065398939431268</v>
      </c>
      <c r="AV479" s="28">
        <f t="shared" ca="1" si="293"/>
        <v>0.54917125618538809</v>
      </c>
      <c r="AW479" s="28">
        <f>IF(Riskregister!$E$14="",0,COUNTIF(BO$4:BO$53,"&lt;"&amp;AU479)*IF(AV479&lt;0.5,Riskregister!$K$14+(Riskregister!$L$14-Riskregister!$K$14)*SQRT(AV479/2),Riskregister!$L$14-(Riskregister!$L$14-Riskregister!$K$14)*SQRT((1-AV479)/2)))</f>
        <v>0</v>
      </c>
      <c r="AX479" s="28">
        <f t="shared" ca="1" si="294"/>
        <v>0.73338705933666393</v>
      </c>
      <c r="AY479" s="28">
        <f t="shared" ca="1" si="294"/>
        <v>0.7061999113245041</v>
      </c>
      <c r="AZ479" s="28">
        <f>IF(Riskregister!$E$15="",0,COUNTIF(BP$4:BP$53,"&lt;"&amp;AX479)*IF(AY479&lt;0.5,Riskregister!$K$15+(Riskregister!$L$15-Riskregister!$K$15)*SQRT(AY479/2),Riskregister!$L$15-(Riskregister!$L$15-Riskregister!$K$15)*SQRT((1-AY479)/2)))</f>
        <v>0</v>
      </c>
      <c r="BA479" s="28">
        <f t="shared" ca="1" si="295"/>
        <v>0.62798706292597295</v>
      </c>
      <c r="BB479" s="28">
        <f t="shared" ca="1" si="295"/>
        <v>0.67056075611498522</v>
      </c>
      <c r="BC479" s="28">
        <f>IF(Riskregister!$E$16="",0,COUNTIF(BQ$4:BQ$53,"&lt;"&amp;BA479)*IF(BB479&lt;0.5,Riskregister!$K$16+(Riskregister!$L$16-Riskregister!$K$16)*SQRT(BB479/2),Riskregister!$L$16-(Riskregister!$L$16-Riskregister!$K$16)*SQRT((1-BB479)/2)))</f>
        <v>0</v>
      </c>
      <c r="BD479" s="28">
        <f t="shared" ca="1" si="283"/>
        <v>0</v>
      </c>
    </row>
    <row r="480" spans="20:56" x14ac:dyDescent="0.35">
      <c r="T480" s="28">
        <f t="shared" ca="1" si="284"/>
        <v>0.95942255601529824</v>
      </c>
      <c r="U480" s="28">
        <f t="shared" ca="1" si="284"/>
        <v>0.53621288034405012</v>
      </c>
      <c r="V480" s="28">
        <f ca="1">IF(Riskregister!$E$5="",0,COUNTIF(BF$4:BF$53,"&lt;"&amp;T480)*IF(U480&lt;0.5,Riskregister!$K$5+(Riskregister!$L$5-Riskregister!$K$5)*SQRT(U480/2),Riskregister!$L$5-(Riskregister!$L$5-Riskregister!$K$5)*SQRT((1-U480)/2)))</f>
        <v>766602.04954261763</v>
      </c>
      <c r="W480" s="28">
        <f t="shared" ca="1" si="285"/>
        <v>0.50435379033446714</v>
      </c>
      <c r="X480" s="28">
        <f t="shared" ca="1" si="285"/>
        <v>0.217223849128651</v>
      </c>
      <c r="Y480" s="28">
        <f ca="1">IF(Riskregister!$E$6="",0,COUNTIF(BG$4:BG$53,"&lt;"&amp;W480)*IF(X480&lt;0.5,Riskregister!$K$6+(Riskregister!$L$6-Riskregister!$K$6)*SQRT(X480/2),Riskregister!$L$6-(Riskregister!$L$6-Riskregister!$K$6)*SQRT((1-X480)/2)))</f>
        <v>0</v>
      </c>
      <c r="Z480" s="28">
        <f t="shared" ca="1" si="286"/>
        <v>0.42384378985405158</v>
      </c>
      <c r="AA480" s="28">
        <f t="shared" ca="1" si="286"/>
        <v>0.51969519251927498</v>
      </c>
      <c r="AB480" s="28">
        <f ca="1">IF(Riskregister!$E$7="",0,COUNTIF(BH$4:BH$53,"&lt;"&amp;Z480)*IF(AA480&lt;0.5,Riskregister!$K$7+(Riskregister!$L$7-Riskregister!$K$7)*SQRT(AA480/2),Riskregister!$L$7-(Riskregister!$L$7-Riskregister!$K$7)*SQRT((1-AA480)/2)))</f>
        <v>0</v>
      </c>
      <c r="AC480" s="28">
        <f t="shared" ca="1" si="287"/>
        <v>0.46713158657328369</v>
      </c>
      <c r="AD480" s="28">
        <f t="shared" ca="1" si="287"/>
        <v>0.41875828189771991</v>
      </c>
      <c r="AE480" s="28">
        <f ca="1">IF(Riskregister!$E$8="",0,COUNTIF(BI$4:BI$53,"&lt;"&amp;AC480)*IF(AD480&lt;0.5,Riskregister!$K$8+(Riskregister!$L$8-Riskregister!$K$8)*SQRT(AD480/2),Riskregister!$L$8-(Riskregister!$L$8-Riskregister!$K$8)*SQRT((1-AD480)/2)))</f>
        <v>0</v>
      </c>
      <c r="AF480" s="28">
        <f t="shared" ca="1" si="288"/>
        <v>3.4247891755497917E-2</v>
      </c>
      <c r="AG480" s="28">
        <f t="shared" ca="1" si="288"/>
        <v>0.73659631672696169</v>
      </c>
      <c r="AH480" s="28">
        <f>IF(Riskregister!$E$9="",0,COUNTIF(BJ$4:BJ$53,"&lt;"&amp;AF480)*IF(AG480&lt;0.5,Riskregister!$K$9+(Riskregister!$L$9-Riskregister!$K$9)*SQRT(AG480/2),Riskregister!$L$9-(Riskregister!$L$9-Riskregister!$K$9)*SQRT((1-AG480)/2)))</f>
        <v>0</v>
      </c>
      <c r="AI480" s="28">
        <f t="shared" ca="1" si="289"/>
        <v>0.52164177555468316</v>
      </c>
      <c r="AJ480" s="28">
        <f t="shared" ca="1" si="289"/>
        <v>0.10134538507889834</v>
      </c>
      <c r="AK480" s="28">
        <f>IF(Riskregister!$E$10="",0,COUNTIF(BK$4:BK$53,"&lt;"&amp;AI480)*IF(AJ480&lt;0.5,Riskregister!$K$10+(Riskregister!$L$10-Riskregister!$K$10)*SQRT(AJ480/2),Riskregister!$L$10-(Riskregister!$L$10-Riskregister!$K$10)*SQRT((1-AJ480)/2)))</f>
        <v>0</v>
      </c>
      <c r="AL480" s="28">
        <f t="shared" ca="1" si="290"/>
        <v>0.59607733627449155</v>
      </c>
      <c r="AM480" s="28">
        <f t="shared" ca="1" si="290"/>
        <v>0.27691823768326118</v>
      </c>
      <c r="AN480" s="28">
        <f>IF(Riskregister!$E$11="",0,COUNTIF(BL$4:BL$53,"&lt;"&amp;AL480)*IF(AM480&lt;0.5,Riskregister!$K$11+(Riskregister!$L$11-Riskregister!$K$11)*SQRT(AM480/2),Riskregister!$L$11-(Riskregister!$L$11-Riskregister!$K$11)*SQRT((1-AM480)/2)))</f>
        <v>0</v>
      </c>
      <c r="AO480" s="28">
        <f t="shared" ca="1" si="291"/>
        <v>0.17588448968318227</v>
      </c>
      <c r="AP480" s="28">
        <f t="shared" ca="1" si="291"/>
        <v>0.9146716153246931</v>
      </c>
      <c r="AQ480" s="28">
        <f>IF(Riskregister!$E$12="",0,COUNTIF(BM$4:BM$53,"&lt;"&amp;AO480)*IF(AP480&lt;0.5,Riskregister!$K$12+(Riskregister!$L$12-Riskregister!$K$12)*SQRT(AP480/2),Riskregister!$L$12-(Riskregister!$L$12-Riskregister!$K$12)*SQRT((1-AP480)/2)))</f>
        <v>0</v>
      </c>
      <c r="AR480" s="28">
        <f t="shared" ca="1" si="292"/>
        <v>0.82252707882713771</v>
      </c>
      <c r="AS480" s="28">
        <f t="shared" ca="1" si="292"/>
        <v>0.17106887036348861</v>
      </c>
      <c r="AT480" s="28">
        <f>IF(Riskregister!$E$13="",0,COUNTIF(BN$4:BN$53,"&lt;"&amp;AR480)*IF(AS480&lt;0.5,Riskregister!$K$13+(Riskregister!$L$13-Riskregister!$K$13)*SQRT(AS480/2),Riskregister!$L$13-(Riskregister!$L$13-Riskregister!$K$13)*SQRT((1-AS480)/2)))</f>
        <v>0</v>
      </c>
      <c r="AU480" s="28">
        <f t="shared" ca="1" si="293"/>
        <v>0.3726067464872832</v>
      </c>
      <c r="AV480" s="28">
        <f t="shared" ca="1" si="293"/>
        <v>0.15670652240838912</v>
      </c>
      <c r="AW480" s="28">
        <f>IF(Riskregister!$E$14="",0,COUNTIF(BO$4:BO$53,"&lt;"&amp;AU480)*IF(AV480&lt;0.5,Riskregister!$K$14+(Riskregister!$L$14-Riskregister!$K$14)*SQRT(AV480/2),Riskregister!$L$14-(Riskregister!$L$14-Riskregister!$K$14)*SQRT((1-AV480)/2)))</f>
        <v>0</v>
      </c>
      <c r="AX480" s="28">
        <f t="shared" ca="1" si="294"/>
        <v>6.9802122271482636E-2</v>
      </c>
      <c r="AY480" s="28">
        <f t="shared" ca="1" si="294"/>
        <v>0.7751831604137206</v>
      </c>
      <c r="AZ480" s="28">
        <f>IF(Riskregister!$E$15="",0,COUNTIF(BP$4:BP$53,"&lt;"&amp;AX480)*IF(AY480&lt;0.5,Riskregister!$K$15+(Riskregister!$L$15-Riskregister!$K$15)*SQRT(AY480/2),Riskregister!$L$15-(Riskregister!$L$15-Riskregister!$K$15)*SQRT((1-AY480)/2)))</f>
        <v>0</v>
      </c>
      <c r="BA480" s="28">
        <f t="shared" ca="1" si="295"/>
        <v>5.4744609765805419E-2</v>
      </c>
      <c r="BB480" s="28">
        <f t="shared" ca="1" si="295"/>
        <v>0.89086959662610321</v>
      </c>
      <c r="BC480" s="28">
        <f>IF(Riskregister!$E$16="",0,COUNTIF(BQ$4:BQ$53,"&lt;"&amp;BA480)*IF(BB480&lt;0.5,Riskregister!$K$16+(Riskregister!$L$16-Riskregister!$K$16)*SQRT(BB480/2),Riskregister!$L$16-(Riskregister!$L$16-Riskregister!$K$16)*SQRT((1-BB480)/2)))</f>
        <v>0</v>
      </c>
      <c r="BD480" s="28">
        <f t="shared" ca="1" si="283"/>
        <v>766602.04954261763</v>
      </c>
    </row>
    <row r="481" spans="20:56" x14ac:dyDescent="0.35">
      <c r="T481" s="28">
        <f t="shared" ca="1" si="284"/>
        <v>0.80304473267166254</v>
      </c>
      <c r="U481" s="28">
        <f t="shared" ca="1" si="284"/>
        <v>0.86316033781072732</v>
      </c>
      <c r="V481" s="28">
        <f ca="1">IF(Riskregister!$E$5="",0,COUNTIF(BF$4:BF$53,"&lt;"&amp;T481)*IF(U481&lt;0.5,Riskregister!$K$5+(Riskregister!$L$5-Riskregister!$K$5)*SQRT(U481/2),Riskregister!$L$5-(Riskregister!$L$5-Riskregister!$K$5)*SQRT((1-U481)/2)))</f>
        <v>482292.66889159428</v>
      </c>
      <c r="W481" s="28">
        <f t="shared" ca="1" si="285"/>
        <v>0.88745080776832386</v>
      </c>
      <c r="X481" s="28">
        <f t="shared" ca="1" si="285"/>
        <v>0.13556833662498891</v>
      </c>
      <c r="Y481" s="28">
        <f ca="1">IF(Riskregister!$E$6="",0,COUNTIF(BG$4:BG$53,"&lt;"&amp;W481)*IF(X481&lt;0.5,Riskregister!$K$6+(Riskregister!$L$6-Riskregister!$K$6)*SQRT(X481/2),Riskregister!$L$6-(Riskregister!$L$6-Riskregister!$K$6)*SQRT((1-X481)/2)))</f>
        <v>668637.07208508591</v>
      </c>
      <c r="Z481" s="28">
        <f t="shared" ca="1" si="286"/>
        <v>0.94341252289088573</v>
      </c>
      <c r="AA481" s="28">
        <f t="shared" ca="1" si="286"/>
        <v>0.12143864068425048</v>
      </c>
      <c r="AB481" s="28">
        <f ca="1">IF(Riskregister!$E$7="",0,COUNTIF(BH$4:BH$53,"&lt;"&amp;Z481)*IF(AA481&lt;0.5,Riskregister!$K$7+(Riskregister!$L$7-Riskregister!$K$7)*SQRT(AA481/2),Riskregister!$L$7-(Riskregister!$L$7-Riskregister!$K$7)*SQRT((1-AA481)/2)))</f>
        <v>136244.51717013866</v>
      </c>
      <c r="AC481" s="28">
        <f t="shared" ca="1" si="287"/>
        <v>0.74802270999806908</v>
      </c>
      <c r="AD481" s="28">
        <f t="shared" ca="1" si="287"/>
        <v>0.70628690286766727</v>
      </c>
      <c r="AE481" s="28">
        <f ca="1">IF(Riskregister!$E$8="",0,COUNTIF(BI$4:BI$53,"&lt;"&amp;AC481)*IF(AD481&lt;0.5,Riskregister!$K$8+(Riskregister!$L$8-Riskregister!$K$8)*SQRT(AD481/2),Riskregister!$L$8-(Riskregister!$L$8-Riskregister!$K$8)*SQRT((1-AD481)/2)))</f>
        <v>0</v>
      </c>
      <c r="AF481" s="28">
        <f t="shared" ca="1" si="288"/>
        <v>0.98351238497324667</v>
      </c>
      <c r="AG481" s="28">
        <f t="shared" ca="1" si="288"/>
        <v>0.2174884080226559</v>
      </c>
      <c r="AH481" s="28">
        <f>IF(Riskregister!$E$9="",0,COUNTIF(BJ$4:BJ$53,"&lt;"&amp;AF481)*IF(AG481&lt;0.5,Riskregister!$K$9+(Riskregister!$L$9-Riskregister!$K$9)*SQRT(AG481/2),Riskregister!$L$9-(Riskregister!$L$9-Riskregister!$K$9)*SQRT((1-AG481)/2)))</f>
        <v>0</v>
      </c>
      <c r="AI481" s="28">
        <f t="shared" ca="1" si="289"/>
        <v>0.16285009209741008</v>
      </c>
      <c r="AJ481" s="28">
        <f t="shared" ca="1" si="289"/>
        <v>0.37315078897079124</v>
      </c>
      <c r="AK481" s="28">
        <f>IF(Riskregister!$E$10="",0,COUNTIF(BK$4:BK$53,"&lt;"&amp;AI481)*IF(AJ481&lt;0.5,Riskregister!$K$10+(Riskregister!$L$10-Riskregister!$K$10)*SQRT(AJ481/2),Riskregister!$L$10-(Riskregister!$L$10-Riskregister!$K$10)*SQRT((1-AJ481)/2)))</f>
        <v>0</v>
      </c>
      <c r="AL481" s="28">
        <f t="shared" ca="1" si="290"/>
        <v>0.21826396728203268</v>
      </c>
      <c r="AM481" s="28">
        <f t="shared" ca="1" si="290"/>
        <v>0.65317206518633009</v>
      </c>
      <c r="AN481" s="28">
        <f>IF(Riskregister!$E$11="",0,COUNTIF(BL$4:BL$53,"&lt;"&amp;AL481)*IF(AM481&lt;0.5,Riskregister!$K$11+(Riskregister!$L$11-Riskregister!$K$11)*SQRT(AM481/2),Riskregister!$L$11-(Riskregister!$L$11-Riskregister!$K$11)*SQRT((1-AM481)/2)))</f>
        <v>0</v>
      </c>
      <c r="AO481" s="28">
        <f t="shared" ca="1" si="291"/>
        <v>2.9253499147070205E-2</v>
      </c>
      <c r="AP481" s="28">
        <f t="shared" ca="1" si="291"/>
        <v>0.56748581262139053</v>
      </c>
      <c r="AQ481" s="28">
        <f>IF(Riskregister!$E$12="",0,COUNTIF(BM$4:BM$53,"&lt;"&amp;AO481)*IF(AP481&lt;0.5,Riskregister!$K$12+(Riskregister!$L$12-Riskregister!$K$12)*SQRT(AP481/2),Riskregister!$L$12-(Riskregister!$L$12-Riskregister!$K$12)*SQRT((1-AP481)/2)))</f>
        <v>0</v>
      </c>
      <c r="AR481" s="28">
        <f t="shared" ca="1" si="292"/>
        <v>8.9806660763702695E-4</v>
      </c>
      <c r="AS481" s="28">
        <f t="shared" ca="1" si="292"/>
        <v>0.68202263626729653</v>
      </c>
      <c r="AT481" s="28">
        <f>IF(Riskregister!$E$13="",0,COUNTIF(BN$4:BN$53,"&lt;"&amp;AR481)*IF(AS481&lt;0.5,Riskregister!$K$13+(Riskregister!$L$13-Riskregister!$K$13)*SQRT(AS481/2),Riskregister!$L$13-(Riskregister!$L$13-Riskregister!$K$13)*SQRT((1-AS481)/2)))</f>
        <v>0</v>
      </c>
      <c r="AU481" s="28">
        <f t="shared" ca="1" si="293"/>
        <v>0.14889530604911538</v>
      </c>
      <c r="AV481" s="28">
        <f t="shared" ca="1" si="293"/>
        <v>0.37604249605067663</v>
      </c>
      <c r="AW481" s="28">
        <f>IF(Riskregister!$E$14="",0,COUNTIF(BO$4:BO$53,"&lt;"&amp;AU481)*IF(AV481&lt;0.5,Riskregister!$K$14+(Riskregister!$L$14-Riskregister!$K$14)*SQRT(AV481/2),Riskregister!$L$14-(Riskregister!$L$14-Riskregister!$K$14)*SQRT((1-AV481)/2)))</f>
        <v>0</v>
      </c>
      <c r="AX481" s="28">
        <f t="shared" ca="1" si="294"/>
        <v>0.92095709521064384</v>
      </c>
      <c r="AY481" s="28">
        <f t="shared" ca="1" si="294"/>
        <v>0.54966774126428697</v>
      </c>
      <c r="AZ481" s="28">
        <f>IF(Riskregister!$E$15="",0,COUNTIF(BP$4:BP$53,"&lt;"&amp;AX481)*IF(AY481&lt;0.5,Riskregister!$K$15+(Riskregister!$L$15-Riskregister!$K$15)*SQRT(AY481/2),Riskregister!$L$15-(Riskregister!$L$15-Riskregister!$K$15)*SQRT((1-AY481)/2)))</f>
        <v>0</v>
      </c>
      <c r="BA481" s="28">
        <f t="shared" ca="1" si="295"/>
        <v>9.8890323658094248E-2</v>
      </c>
      <c r="BB481" s="28">
        <f t="shared" ca="1" si="295"/>
        <v>2.096865912421586E-2</v>
      </c>
      <c r="BC481" s="28">
        <f>IF(Riskregister!$E$16="",0,COUNTIF(BQ$4:BQ$53,"&lt;"&amp;BA481)*IF(BB481&lt;0.5,Riskregister!$K$16+(Riskregister!$L$16-Riskregister!$K$16)*SQRT(BB481/2),Riskregister!$L$16-(Riskregister!$L$16-Riskregister!$K$16)*SQRT((1-BB481)/2)))</f>
        <v>0</v>
      </c>
      <c r="BD481" s="28">
        <f t="shared" ca="1" si="283"/>
        <v>1287174.2581468187</v>
      </c>
    </row>
    <row r="482" spans="20:56" x14ac:dyDescent="0.35">
      <c r="T482" s="28">
        <f t="shared" ca="1" si="284"/>
        <v>0.36758282686168009</v>
      </c>
      <c r="U482" s="28">
        <f t="shared" ca="1" si="284"/>
        <v>0.75209106758051258</v>
      </c>
      <c r="V482" s="28">
        <f ca="1">IF(Riskregister!$E$5="",0,COUNTIF(BF$4:BF$53,"&lt;"&amp;T482)*IF(U482&lt;0.5,Riskregister!$K$5+(Riskregister!$L$5-Riskregister!$K$5)*SQRT(U482/2),Riskregister!$L$5-(Riskregister!$L$5-Riskregister!$K$5)*SQRT((1-U482)/2)))</f>
        <v>0</v>
      </c>
      <c r="W482" s="28">
        <f t="shared" ca="1" si="285"/>
        <v>0.45412040602018999</v>
      </c>
      <c r="X482" s="28">
        <f t="shared" ca="1" si="285"/>
        <v>0.15516229037835183</v>
      </c>
      <c r="Y482" s="28">
        <f ca="1">IF(Riskregister!$E$6="",0,COUNTIF(BG$4:BG$53,"&lt;"&amp;W482)*IF(X482&lt;0.5,Riskregister!$K$6+(Riskregister!$L$6-Riskregister!$K$6)*SQRT(X482/2),Riskregister!$L$6-(Riskregister!$L$6-Riskregister!$K$6)*SQRT((1-X482)/2)))</f>
        <v>0</v>
      </c>
      <c r="Z482" s="28">
        <f t="shared" ca="1" si="286"/>
        <v>0.52499979137129305</v>
      </c>
      <c r="AA482" s="28">
        <f t="shared" ca="1" si="286"/>
        <v>0.34819023252182968</v>
      </c>
      <c r="AB482" s="28">
        <f ca="1">IF(Riskregister!$E$7="",0,COUNTIF(BH$4:BH$53,"&lt;"&amp;Z482)*IF(AA482&lt;0.5,Riskregister!$K$7+(Riskregister!$L$7-Riskregister!$K$7)*SQRT(AA482/2),Riskregister!$L$7-(Riskregister!$L$7-Riskregister!$K$7)*SQRT((1-AA482)/2)))</f>
        <v>0</v>
      </c>
      <c r="AC482" s="28">
        <f t="shared" ca="1" si="287"/>
        <v>0.17990599696822263</v>
      </c>
      <c r="AD482" s="28">
        <f t="shared" ca="1" si="287"/>
        <v>0.73937255274760194</v>
      </c>
      <c r="AE482" s="28">
        <f ca="1">IF(Riskregister!$E$8="",0,COUNTIF(BI$4:BI$53,"&lt;"&amp;AC482)*IF(AD482&lt;0.5,Riskregister!$K$8+(Riskregister!$L$8-Riskregister!$K$8)*SQRT(AD482/2),Riskregister!$L$8-(Riskregister!$L$8-Riskregister!$K$8)*SQRT((1-AD482)/2)))</f>
        <v>0</v>
      </c>
      <c r="AF482" s="28">
        <f t="shared" ca="1" si="288"/>
        <v>0.46271296625114289</v>
      </c>
      <c r="AG482" s="28">
        <f t="shared" ca="1" si="288"/>
        <v>0.58095041467252895</v>
      </c>
      <c r="AH482" s="28">
        <f>IF(Riskregister!$E$9="",0,COUNTIF(BJ$4:BJ$53,"&lt;"&amp;AF482)*IF(AG482&lt;0.5,Riskregister!$K$9+(Riskregister!$L$9-Riskregister!$K$9)*SQRT(AG482/2),Riskregister!$L$9-(Riskregister!$L$9-Riskregister!$K$9)*SQRT((1-AG482)/2)))</f>
        <v>0</v>
      </c>
      <c r="AI482" s="28">
        <f t="shared" ca="1" si="289"/>
        <v>1.8253584334285811E-2</v>
      </c>
      <c r="AJ482" s="28">
        <f t="shared" ca="1" si="289"/>
        <v>9.7862404714251117E-2</v>
      </c>
      <c r="AK482" s="28">
        <f>IF(Riskregister!$E$10="",0,COUNTIF(BK$4:BK$53,"&lt;"&amp;AI482)*IF(AJ482&lt;0.5,Riskregister!$K$10+(Riskregister!$L$10-Riskregister!$K$10)*SQRT(AJ482/2),Riskregister!$L$10-(Riskregister!$L$10-Riskregister!$K$10)*SQRT((1-AJ482)/2)))</f>
        <v>0</v>
      </c>
      <c r="AL482" s="28">
        <f t="shared" ca="1" si="290"/>
        <v>0.23894958781383002</v>
      </c>
      <c r="AM482" s="28">
        <f t="shared" ca="1" si="290"/>
        <v>0.22150411230468448</v>
      </c>
      <c r="AN482" s="28">
        <f>IF(Riskregister!$E$11="",0,COUNTIF(BL$4:BL$53,"&lt;"&amp;AL482)*IF(AM482&lt;0.5,Riskregister!$K$11+(Riskregister!$L$11-Riskregister!$K$11)*SQRT(AM482/2),Riskregister!$L$11-(Riskregister!$L$11-Riskregister!$K$11)*SQRT((1-AM482)/2)))</f>
        <v>0</v>
      </c>
      <c r="AO482" s="28">
        <f t="shared" ca="1" si="291"/>
        <v>0.23308066158559426</v>
      </c>
      <c r="AP482" s="28">
        <f t="shared" ca="1" si="291"/>
        <v>0.45159464229299406</v>
      </c>
      <c r="AQ482" s="28">
        <f>IF(Riskregister!$E$12="",0,COUNTIF(BM$4:BM$53,"&lt;"&amp;AO482)*IF(AP482&lt;0.5,Riskregister!$K$12+(Riskregister!$L$12-Riskregister!$K$12)*SQRT(AP482/2),Riskregister!$L$12-(Riskregister!$L$12-Riskregister!$K$12)*SQRT((1-AP482)/2)))</f>
        <v>0</v>
      </c>
      <c r="AR482" s="28">
        <f t="shared" ca="1" si="292"/>
        <v>4.5109810094249303E-2</v>
      </c>
      <c r="AS482" s="28">
        <f t="shared" ca="1" si="292"/>
        <v>0.10643069380648651</v>
      </c>
      <c r="AT482" s="28">
        <f>IF(Riskregister!$E$13="",0,COUNTIF(BN$4:BN$53,"&lt;"&amp;AR482)*IF(AS482&lt;0.5,Riskregister!$K$13+(Riskregister!$L$13-Riskregister!$K$13)*SQRT(AS482/2),Riskregister!$L$13-(Riskregister!$L$13-Riskregister!$K$13)*SQRT((1-AS482)/2)))</f>
        <v>0</v>
      </c>
      <c r="AU482" s="28">
        <f t="shared" ca="1" si="293"/>
        <v>4.5510578409546532E-2</v>
      </c>
      <c r="AV482" s="28">
        <f t="shared" ca="1" si="293"/>
        <v>0.82740320060964445</v>
      </c>
      <c r="AW482" s="28">
        <f>IF(Riskregister!$E$14="",0,COUNTIF(BO$4:BO$53,"&lt;"&amp;AU482)*IF(AV482&lt;0.5,Riskregister!$K$14+(Riskregister!$L$14-Riskregister!$K$14)*SQRT(AV482/2),Riskregister!$L$14-(Riskregister!$L$14-Riskregister!$K$14)*SQRT((1-AV482)/2)))</f>
        <v>0</v>
      </c>
      <c r="AX482" s="28">
        <f t="shared" ca="1" si="294"/>
        <v>0.2497289338342682</v>
      </c>
      <c r="AY482" s="28">
        <f t="shared" ca="1" si="294"/>
        <v>1.5691299256265778E-2</v>
      </c>
      <c r="AZ482" s="28">
        <f>IF(Riskregister!$E$15="",0,COUNTIF(BP$4:BP$53,"&lt;"&amp;AX482)*IF(AY482&lt;0.5,Riskregister!$K$15+(Riskregister!$L$15-Riskregister!$K$15)*SQRT(AY482/2),Riskregister!$L$15-(Riskregister!$L$15-Riskregister!$K$15)*SQRT((1-AY482)/2)))</f>
        <v>0</v>
      </c>
      <c r="BA482" s="28">
        <f t="shared" ca="1" si="295"/>
        <v>0.14306530435927756</v>
      </c>
      <c r="BB482" s="28">
        <f t="shared" ca="1" si="295"/>
        <v>3.1740574582321934E-2</v>
      </c>
      <c r="BC482" s="28">
        <f>IF(Riskregister!$E$16="",0,COUNTIF(BQ$4:BQ$53,"&lt;"&amp;BA482)*IF(BB482&lt;0.5,Riskregister!$K$16+(Riskregister!$L$16-Riskregister!$K$16)*SQRT(BB482/2),Riskregister!$L$16-(Riskregister!$L$16-Riskregister!$K$16)*SQRT((1-BB482)/2)))</f>
        <v>0</v>
      </c>
      <c r="BD482" s="28">
        <f t="shared" ca="1" si="283"/>
        <v>0</v>
      </c>
    </row>
    <row r="483" spans="20:56" x14ac:dyDescent="0.35">
      <c r="T483" s="28">
        <f t="shared" ca="1" si="284"/>
        <v>0.38428849943484522</v>
      </c>
      <c r="U483" s="28">
        <f t="shared" ca="1" si="284"/>
        <v>0.6112682380226282</v>
      </c>
      <c r="V483" s="28">
        <f ca="1">IF(Riskregister!$E$5="",0,COUNTIF(BF$4:BF$53,"&lt;"&amp;T483)*IF(U483&lt;0.5,Riskregister!$K$5+(Riskregister!$L$5-Riskregister!$K$5)*SQRT(U483/2),Riskregister!$L$5-(Riskregister!$L$5-Riskregister!$K$5)*SQRT((1-U483)/2)))</f>
        <v>0</v>
      </c>
      <c r="W483" s="28">
        <f t="shared" ca="1" si="285"/>
        <v>0.97526400127984203</v>
      </c>
      <c r="X483" s="28">
        <f t="shared" ca="1" si="285"/>
        <v>0.6326438758363252</v>
      </c>
      <c r="Y483" s="28">
        <f ca="1">IF(Riskregister!$E$6="",0,COUNTIF(BG$4:BG$53,"&lt;"&amp;W483)*IF(X483&lt;0.5,Riskregister!$K$6+(Riskregister!$L$6-Riskregister!$K$6)*SQRT(X483/2),Riskregister!$L$6-(Riskregister!$L$6-Riskregister!$K$6)*SQRT((1-X483)/2)))</f>
        <v>2457123.5679482906</v>
      </c>
      <c r="Z483" s="28">
        <f t="shared" ca="1" si="286"/>
        <v>0.66346665300350249</v>
      </c>
      <c r="AA483" s="28">
        <f t="shared" ca="1" si="286"/>
        <v>0.95029385288979951</v>
      </c>
      <c r="AB483" s="28">
        <f ca="1">IF(Riskregister!$E$7="",0,COUNTIF(BH$4:BH$53,"&lt;"&amp;Z483)*IF(AA483&lt;0.5,Riskregister!$K$7+(Riskregister!$L$7-Riskregister!$K$7)*SQRT(AA483/2),Riskregister!$L$7-(Riskregister!$L$7-Riskregister!$K$7)*SQRT((1-AA483)/2)))</f>
        <v>0</v>
      </c>
      <c r="AC483" s="28">
        <f t="shared" ca="1" si="287"/>
        <v>0.91450081438473785</v>
      </c>
      <c r="AD483" s="28">
        <f t="shared" ca="1" si="287"/>
        <v>0.95736740957649258</v>
      </c>
      <c r="AE483" s="28">
        <f ca="1">IF(Riskregister!$E$8="",0,COUNTIF(BI$4:BI$53,"&lt;"&amp;AC483)*IF(AD483&lt;0.5,Riskregister!$K$8+(Riskregister!$L$8-Riskregister!$K$8)*SQRT(AD483/2),Riskregister!$L$8-(Riskregister!$L$8-Riskregister!$K$8)*SQRT((1-AD483)/2)))</f>
        <v>0</v>
      </c>
      <c r="AF483" s="28">
        <f t="shared" ca="1" si="288"/>
        <v>0.4113164722729169</v>
      </c>
      <c r="AG483" s="28">
        <f t="shared" ca="1" si="288"/>
        <v>0.44534459172360596</v>
      </c>
      <c r="AH483" s="28">
        <f>IF(Riskregister!$E$9="",0,COUNTIF(BJ$4:BJ$53,"&lt;"&amp;AF483)*IF(AG483&lt;0.5,Riskregister!$K$9+(Riskregister!$L$9-Riskregister!$K$9)*SQRT(AG483/2),Riskregister!$L$9-(Riskregister!$L$9-Riskregister!$K$9)*SQRT((1-AG483)/2)))</f>
        <v>0</v>
      </c>
      <c r="AI483" s="28">
        <f t="shared" ca="1" si="289"/>
        <v>0.97016337369126715</v>
      </c>
      <c r="AJ483" s="28">
        <f t="shared" ca="1" si="289"/>
        <v>0.97923181855809427</v>
      </c>
      <c r="AK483" s="28">
        <f>IF(Riskregister!$E$10="",0,COUNTIF(BK$4:BK$53,"&lt;"&amp;AI483)*IF(AJ483&lt;0.5,Riskregister!$K$10+(Riskregister!$L$10-Riskregister!$K$10)*SQRT(AJ483/2),Riskregister!$L$10-(Riskregister!$L$10-Riskregister!$K$10)*SQRT((1-AJ483)/2)))</f>
        <v>0</v>
      </c>
      <c r="AL483" s="28">
        <f t="shared" ca="1" si="290"/>
        <v>0.15352488002329934</v>
      </c>
      <c r="AM483" s="28">
        <f t="shared" ca="1" si="290"/>
        <v>0.80687232247380924</v>
      </c>
      <c r="AN483" s="28">
        <f>IF(Riskregister!$E$11="",0,COUNTIF(BL$4:BL$53,"&lt;"&amp;AL483)*IF(AM483&lt;0.5,Riskregister!$K$11+(Riskregister!$L$11-Riskregister!$K$11)*SQRT(AM483/2),Riskregister!$L$11-(Riskregister!$L$11-Riskregister!$K$11)*SQRT((1-AM483)/2)))</f>
        <v>0</v>
      </c>
      <c r="AO483" s="28">
        <f t="shared" ca="1" si="291"/>
        <v>0.60489290129258821</v>
      </c>
      <c r="AP483" s="28">
        <f t="shared" ca="1" si="291"/>
        <v>0.51391333885967128</v>
      </c>
      <c r="AQ483" s="28">
        <f>IF(Riskregister!$E$12="",0,COUNTIF(BM$4:BM$53,"&lt;"&amp;AO483)*IF(AP483&lt;0.5,Riskregister!$K$12+(Riskregister!$L$12-Riskregister!$K$12)*SQRT(AP483/2),Riskregister!$L$12-(Riskregister!$L$12-Riskregister!$K$12)*SQRT((1-AP483)/2)))</f>
        <v>0</v>
      </c>
      <c r="AR483" s="28">
        <f t="shared" ca="1" si="292"/>
        <v>0.70864275194916437</v>
      </c>
      <c r="AS483" s="28">
        <f t="shared" ca="1" si="292"/>
        <v>0.10853003610817002</v>
      </c>
      <c r="AT483" s="28">
        <f>IF(Riskregister!$E$13="",0,COUNTIF(BN$4:BN$53,"&lt;"&amp;AR483)*IF(AS483&lt;0.5,Riskregister!$K$13+(Riskregister!$L$13-Riskregister!$K$13)*SQRT(AS483/2),Riskregister!$L$13-(Riskregister!$L$13-Riskregister!$K$13)*SQRT((1-AS483)/2)))</f>
        <v>0</v>
      </c>
      <c r="AU483" s="28">
        <f t="shared" ca="1" si="293"/>
        <v>0.53228810529521742</v>
      </c>
      <c r="AV483" s="28">
        <f t="shared" ca="1" si="293"/>
        <v>0.59745604644671568</v>
      </c>
      <c r="AW483" s="28">
        <f>IF(Riskregister!$E$14="",0,COUNTIF(BO$4:BO$53,"&lt;"&amp;AU483)*IF(AV483&lt;0.5,Riskregister!$K$14+(Riskregister!$L$14-Riskregister!$K$14)*SQRT(AV483/2),Riskregister!$L$14-(Riskregister!$L$14-Riskregister!$K$14)*SQRT((1-AV483)/2)))</f>
        <v>0</v>
      </c>
      <c r="AX483" s="28">
        <f t="shared" ca="1" si="294"/>
        <v>0.1644529787428769</v>
      </c>
      <c r="AY483" s="28">
        <f t="shared" ca="1" si="294"/>
        <v>0.86028865173177327</v>
      </c>
      <c r="AZ483" s="28">
        <f>IF(Riskregister!$E$15="",0,COUNTIF(BP$4:BP$53,"&lt;"&amp;AX483)*IF(AY483&lt;0.5,Riskregister!$K$15+(Riskregister!$L$15-Riskregister!$K$15)*SQRT(AY483/2),Riskregister!$L$15-(Riskregister!$L$15-Riskregister!$K$15)*SQRT((1-AY483)/2)))</f>
        <v>0</v>
      </c>
      <c r="BA483" s="28">
        <f t="shared" ca="1" si="295"/>
        <v>2.6685074083441895E-2</v>
      </c>
      <c r="BB483" s="28">
        <f t="shared" ca="1" si="295"/>
        <v>0.67275783840167303</v>
      </c>
      <c r="BC483" s="28">
        <f>IF(Riskregister!$E$16="",0,COUNTIF(BQ$4:BQ$53,"&lt;"&amp;BA483)*IF(BB483&lt;0.5,Riskregister!$K$16+(Riskregister!$L$16-Riskregister!$K$16)*SQRT(BB483/2),Riskregister!$L$16-(Riskregister!$L$16-Riskregister!$K$16)*SQRT((1-BB483)/2)))</f>
        <v>0</v>
      </c>
      <c r="BD483" s="28">
        <f t="shared" ca="1" si="283"/>
        <v>2457123.5679482906</v>
      </c>
    </row>
    <row r="484" spans="20:56" x14ac:dyDescent="0.35">
      <c r="T484" s="28">
        <f t="shared" ref="T484:U503" ca="1" si="296">RAND()</f>
        <v>0.69628975317895969</v>
      </c>
      <c r="U484" s="28">
        <f t="shared" ca="1" si="296"/>
        <v>0.2665440530859281</v>
      </c>
      <c r="V484" s="28">
        <f ca="1">IF(Riskregister!$E$5="",0,COUNTIF(BF$4:BF$53,"&lt;"&amp;T484)*IF(U484&lt;0.5,Riskregister!$K$5+(Riskregister!$L$5-Riskregister!$K$5)*SQRT(U484/2),Riskregister!$L$5-(Riskregister!$L$5-Riskregister!$K$5)*SQRT((1-U484)/2)))</f>
        <v>314278.9864071185</v>
      </c>
      <c r="W484" s="28">
        <f t="shared" ref="W484:X503" ca="1" si="297">RAND()</f>
        <v>0.1964027497344516</v>
      </c>
      <c r="X484" s="28">
        <f t="shared" ca="1" si="297"/>
        <v>0.90501956944590567</v>
      </c>
      <c r="Y484" s="28">
        <f ca="1">IF(Riskregister!$E$6="",0,COUNTIF(BG$4:BG$53,"&lt;"&amp;W484)*IF(X484&lt;0.5,Riskregister!$K$6+(Riskregister!$L$6-Riskregister!$K$6)*SQRT(X484/2),Riskregister!$L$6-(Riskregister!$L$6-Riskregister!$K$6)*SQRT((1-X484)/2)))</f>
        <v>0</v>
      </c>
      <c r="Z484" s="28">
        <f t="shared" ref="Z484:AA503" ca="1" si="298">RAND()</f>
        <v>0.2759393054410626</v>
      </c>
      <c r="AA484" s="28">
        <f t="shared" ca="1" si="298"/>
        <v>0.47377188465292808</v>
      </c>
      <c r="AB484" s="28">
        <f ca="1">IF(Riskregister!$E$7="",0,COUNTIF(BH$4:BH$53,"&lt;"&amp;Z484)*IF(AA484&lt;0.5,Riskregister!$K$7+(Riskregister!$L$7-Riskregister!$K$7)*SQRT(AA484/2),Riskregister!$L$7-(Riskregister!$L$7-Riskregister!$K$7)*SQRT((1-AA484)/2)))</f>
        <v>0</v>
      </c>
      <c r="AC484" s="28">
        <f t="shared" ref="AC484:AD503" ca="1" si="299">RAND()</f>
        <v>0.25106993917187248</v>
      </c>
      <c r="AD484" s="28">
        <f t="shared" ca="1" si="299"/>
        <v>0.17373969371568354</v>
      </c>
      <c r="AE484" s="28">
        <f ca="1">IF(Riskregister!$E$8="",0,COUNTIF(BI$4:BI$53,"&lt;"&amp;AC484)*IF(AD484&lt;0.5,Riskregister!$K$8+(Riskregister!$L$8-Riskregister!$K$8)*SQRT(AD484/2),Riskregister!$L$8-(Riskregister!$L$8-Riskregister!$K$8)*SQRT((1-AD484)/2)))</f>
        <v>0</v>
      </c>
      <c r="AF484" s="28">
        <f t="shared" ref="AF484:AG503" ca="1" si="300">RAND()</f>
        <v>3.8917298110625609E-3</v>
      </c>
      <c r="AG484" s="28">
        <f t="shared" ca="1" si="300"/>
        <v>0.34999477207044705</v>
      </c>
      <c r="AH484" s="28">
        <f>IF(Riskregister!$E$9="",0,COUNTIF(BJ$4:BJ$53,"&lt;"&amp;AF484)*IF(AG484&lt;0.5,Riskregister!$K$9+(Riskregister!$L$9-Riskregister!$K$9)*SQRT(AG484/2),Riskregister!$L$9-(Riskregister!$L$9-Riskregister!$K$9)*SQRT((1-AG484)/2)))</f>
        <v>0</v>
      </c>
      <c r="AI484" s="28">
        <f t="shared" ref="AI484:AJ503" ca="1" si="301">RAND()</f>
        <v>0.69759317791698316</v>
      </c>
      <c r="AJ484" s="28">
        <f t="shared" ca="1" si="301"/>
        <v>0.3119821925958951</v>
      </c>
      <c r="AK484" s="28">
        <f>IF(Riskregister!$E$10="",0,COUNTIF(BK$4:BK$53,"&lt;"&amp;AI484)*IF(AJ484&lt;0.5,Riskregister!$K$10+(Riskregister!$L$10-Riskregister!$K$10)*SQRT(AJ484/2),Riskregister!$L$10-(Riskregister!$L$10-Riskregister!$K$10)*SQRT((1-AJ484)/2)))</f>
        <v>0</v>
      </c>
      <c r="AL484" s="28">
        <f t="shared" ref="AL484:AM503" ca="1" si="302">RAND()</f>
        <v>0.28935281685035052</v>
      </c>
      <c r="AM484" s="28">
        <f t="shared" ca="1" si="302"/>
        <v>0.31708004013853119</v>
      </c>
      <c r="AN484" s="28">
        <f>IF(Riskregister!$E$11="",0,COUNTIF(BL$4:BL$53,"&lt;"&amp;AL484)*IF(AM484&lt;0.5,Riskregister!$K$11+(Riskregister!$L$11-Riskregister!$K$11)*SQRT(AM484/2),Riskregister!$L$11-(Riskregister!$L$11-Riskregister!$K$11)*SQRT((1-AM484)/2)))</f>
        <v>0</v>
      </c>
      <c r="AO484" s="28">
        <f t="shared" ref="AO484:AP503" ca="1" si="303">RAND()</f>
        <v>0.92646540908250219</v>
      </c>
      <c r="AP484" s="28">
        <f t="shared" ca="1" si="303"/>
        <v>0.42983587325924677</v>
      </c>
      <c r="AQ484" s="28">
        <f>IF(Riskregister!$E$12="",0,COUNTIF(BM$4:BM$53,"&lt;"&amp;AO484)*IF(AP484&lt;0.5,Riskregister!$K$12+(Riskregister!$L$12-Riskregister!$K$12)*SQRT(AP484/2),Riskregister!$L$12-(Riskregister!$L$12-Riskregister!$K$12)*SQRT((1-AP484)/2)))</f>
        <v>0</v>
      </c>
      <c r="AR484" s="28">
        <f t="shared" ref="AR484:AS503" ca="1" si="304">RAND()</f>
        <v>0.22687761226205905</v>
      </c>
      <c r="AS484" s="28">
        <f t="shared" ca="1" si="304"/>
        <v>0.87960116645487507</v>
      </c>
      <c r="AT484" s="28">
        <f>IF(Riskregister!$E$13="",0,COUNTIF(BN$4:BN$53,"&lt;"&amp;AR484)*IF(AS484&lt;0.5,Riskregister!$K$13+(Riskregister!$L$13-Riskregister!$K$13)*SQRT(AS484/2),Riskregister!$L$13-(Riskregister!$L$13-Riskregister!$K$13)*SQRT((1-AS484)/2)))</f>
        <v>0</v>
      </c>
      <c r="AU484" s="28">
        <f t="shared" ref="AU484:AV503" ca="1" si="305">RAND()</f>
        <v>0.78672028435057317</v>
      </c>
      <c r="AV484" s="28">
        <f t="shared" ca="1" si="305"/>
        <v>3.020594225409734E-2</v>
      </c>
      <c r="AW484" s="28">
        <f>IF(Riskregister!$E$14="",0,COUNTIF(BO$4:BO$53,"&lt;"&amp;AU484)*IF(AV484&lt;0.5,Riskregister!$K$14+(Riskregister!$L$14-Riskregister!$K$14)*SQRT(AV484/2),Riskregister!$L$14-(Riskregister!$L$14-Riskregister!$K$14)*SQRT((1-AV484)/2)))</f>
        <v>0</v>
      </c>
      <c r="AX484" s="28">
        <f t="shared" ref="AX484:AY503" ca="1" si="306">RAND()</f>
        <v>0.544472006172664</v>
      </c>
      <c r="AY484" s="28">
        <f t="shared" ca="1" si="306"/>
        <v>0.52438242725268458</v>
      </c>
      <c r="AZ484" s="28">
        <f>IF(Riskregister!$E$15="",0,COUNTIF(BP$4:BP$53,"&lt;"&amp;AX484)*IF(AY484&lt;0.5,Riskregister!$K$15+(Riskregister!$L$15-Riskregister!$K$15)*SQRT(AY484/2),Riskregister!$L$15-(Riskregister!$L$15-Riskregister!$K$15)*SQRT((1-AY484)/2)))</f>
        <v>0</v>
      </c>
      <c r="BA484" s="28">
        <f t="shared" ref="BA484:BB503" ca="1" si="307">RAND()</f>
        <v>0.78640974708080613</v>
      </c>
      <c r="BB484" s="28">
        <f t="shared" ca="1" si="307"/>
        <v>0.54437987695675283</v>
      </c>
      <c r="BC484" s="28">
        <f>IF(Riskregister!$E$16="",0,COUNTIF(BQ$4:BQ$53,"&lt;"&amp;BA484)*IF(BB484&lt;0.5,Riskregister!$K$16+(Riskregister!$L$16-Riskregister!$K$16)*SQRT(BB484/2),Riskregister!$L$16-(Riskregister!$L$16-Riskregister!$K$16)*SQRT((1-BB484)/2)))</f>
        <v>0</v>
      </c>
      <c r="BD484" s="28">
        <f t="shared" ca="1" si="283"/>
        <v>314278.9864071185</v>
      </c>
    </row>
    <row r="485" spans="20:56" x14ac:dyDescent="0.35">
      <c r="T485" s="28">
        <f t="shared" ca="1" si="296"/>
        <v>0.42406813642624785</v>
      </c>
      <c r="U485" s="28">
        <f t="shared" ca="1" si="296"/>
        <v>0.84614041929871298</v>
      </c>
      <c r="V485" s="28">
        <f ca="1">IF(Riskregister!$E$5="",0,COUNTIF(BF$4:BF$53,"&lt;"&amp;T485)*IF(U485&lt;0.5,Riskregister!$K$5+(Riskregister!$L$5-Riskregister!$K$5)*SQRT(U485/2),Riskregister!$L$5-(Riskregister!$L$5-Riskregister!$K$5)*SQRT((1-U485)/2)))</f>
        <v>0</v>
      </c>
      <c r="W485" s="28">
        <f t="shared" ca="1" si="297"/>
        <v>0.59091844819209138</v>
      </c>
      <c r="X485" s="28">
        <f t="shared" ca="1" si="297"/>
        <v>0.29196914028218768</v>
      </c>
      <c r="Y485" s="28">
        <f ca="1">IF(Riskregister!$E$6="",0,COUNTIF(BG$4:BG$53,"&lt;"&amp;W485)*IF(X485&lt;0.5,Riskregister!$K$6+(Riskregister!$L$6-Riskregister!$K$6)*SQRT(X485/2),Riskregister!$L$6-(Riskregister!$L$6-Riskregister!$K$6)*SQRT((1-X485)/2)))</f>
        <v>0</v>
      </c>
      <c r="Z485" s="28">
        <f t="shared" ca="1" si="298"/>
        <v>0.21502279814526348</v>
      </c>
      <c r="AA485" s="28">
        <f t="shared" ca="1" si="298"/>
        <v>0.14785716892134615</v>
      </c>
      <c r="AB485" s="28">
        <f ca="1">IF(Riskregister!$E$7="",0,COUNTIF(BH$4:BH$53,"&lt;"&amp;Z485)*IF(AA485&lt;0.5,Riskregister!$K$7+(Riskregister!$L$7-Riskregister!$K$7)*SQRT(AA485/2),Riskregister!$L$7-(Riskregister!$L$7-Riskregister!$K$7)*SQRT((1-AA485)/2)))</f>
        <v>0</v>
      </c>
      <c r="AC485" s="28">
        <f t="shared" ca="1" si="299"/>
        <v>0.7106326520546109</v>
      </c>
      <c r="AD485" s="28">
        <f t="shared" ca="1" si="299"/>
        <v>0.89682704075925879</v>
      </c>
      <c r="AE485" s="28">
        <f ca="1">IF(Riskregister!$E$8="",0,COUNTIF(BI$4:BI$53,"&lt;"&amp;AC485)*IF(AD485&lt;0.5,Riskregister!$K$8+(Riskregister!$L$8-Riskregister!$K$8)*SQRT(AD485/2),Riskregister!$L$8-(Riskregister!$L$8-Riskregister!$K$8)*SQRT((1-AD485)/2)))</f>
        <v>0</v>
      </c>
      <c r="AF485" s="28">
        <f t="shared" ca="1" si="300"/>
        <v>0.79779241233552189</v>
      </c>
      <c r="AG485" s="28">
        <f t="shared" ca="1" si="300"/>
        <v>0.92058445810535328</v>
      </c>
      <c r="AH485" s="28">
        <f>IF(Riskregister!$E$9="",0,COUNTIF(BJ$4:BJ$53,"&lt;"&amp;AF485)*IF(AG485&lt;0.5,Riskregister!$K$9+(Riskregister!$L$9-Riskregister!$K$9)*SQRT(AG485/2),Riskregister!$L$9-(Riskregister!$L$9-Riskregister!$K$9)*SQRT((1-AG485)/2)))</f>
        <v>0</v>
      </c>
      <c r="AI485" s="28">
        <f t="shared" ca="1" si="301"/>
        <v>0.61515131371312293</v>
      </c>
      <c r="AJ485" s="28">
        <f t="shared" ca="1" si="301"/>
        <v>0.30913836573439424</v>
      </c>
      <c r="AK485" s="28">
        <f>IF(Riskregister!$E$10="",0,COUNTIF(BK$4:BK$53,"&lt;"&amp;AI485)*IF(AJ485&lt;0.5,Riskregister!$K$10+(Riskregister!$L$10-Riskregister!$K$10)*SQRT(AJ485/2),Riskregister!$L$10-(Riskregister!$L$10-Riskregister!$K$10)*SQRT((1-AJ485)/2)))</f>
        <v>0</v>
      </c>
      <c r="AL485" s="28">
        <f t="shared" ca="1" si="302"/>
        <v>0.21024754212372954</v>
      </c>
      <c r="AM485" s="28">
        <f t="shared" ca="1" si="302"/>
        <v>0.16852678370381247</v>
      </c>
      <c r="AN485" s="28">
        <f>IF(Riskregister!$E$11="",0,COUNTIF(BL$4:BL$53,"&lt;"&amp;AL485)*IF(AM485&lt;0.5,Riskregister!$K$11+(Riskregister!$L$11-Riskregister!$K$11)*SQRT(AM485/2),Riskregister!$L$11-(Riskregister!$L$11-Riskregister!$K$11)*SQRT((1-AM485)/2)))</f>
        <v>0</v>
      </c>
      <c r="AO485" s="28">
        <f t="shared" ca="1" si="303"/>
        <v>0.91116493540480814</v>
      </c>
      <c r="AP485" s="28">
        <f t="shared" ca="1" si="303"/>
        <v>0.24342476005084701</v>
      </c>
      <c r="AQ485" s="28">
        <f>IF(Riskregister!$E$12="",0,COUNTIF(BM$4:BM$53,"&lt;"&amp;AO485)*IF(AP485&lt;0.5,Riskregister!$K$12+(Riskregister!$L$12-Riskregister!$K$12)*SQRT(AP485/2),Riskregister!$L$12-(Riskregister!$L$12-Riskregister!$K$12)*SQRT((1-AP485)/2)))</f>
        <v>0</v>
      </c>
      <c r="AR485" s="28">
        <f t="shared" ca="1" si="304"/>
        <v>0.32730991423354883</v>
      </c>
      <c r="AS485" s="28">
        <f t="shared" ca="1" si="304"/>
        <v>0.50114554000938882</v>
      </c>
      <c r="AT485" s="28">
        <f>IF(Riskregister!$E$13="",0,COUNTIF(BN$4:BN$53,"&lt;"&amp;AR485)*IF(AS485&lt;0.5,Riskregister!$K$13+(Riskregister!$L$13-Riskregister!$K$13)*SQRT(AS485/2),Riskregister!$L$13-(Riskregister!$L$13-Riskregister!$K$13)*SQRT((1-AS485)/2)))</f>
        <v>0</v>
      </c>
      <c r="AU485" s="28">
        <f t="shared" ca="1" si="305"/>
        <v>0.51263510364493048</v>
      </c>
      <c r="AV485" s="28">
        <f t="shared" ca="1" si="305"/>
        <v>0.68365297374856548</v>
      </c>
      <c r="AW485" s="28">
        <f>IF(Riskregister!$E$14="",0,COUNTIF(BO$4:BO$53,"&lt;"&amp;AU485)*IF(AV485&lt;0.5,Riskregister!$K$14+(Riskregister!$L$14-Riskregister!$K$14)*SQRT(AV485/2),Riskregister!$L$14-(Riskregister!$L$14-Riskregister!$K$14)*SQRT((1-AV485)/2)))</f>
        <v>0</v>
      </c>
      <c r="AX485" s="28">
        <f t="shared" ca="1" si="306"/>
        <v>0.72431857852962933</v>
      </c>
      <c r="AY485" s="28">
        <f t="shared" ca="1" si="306"/>
        <v>0.51898530578541202</v>
      </c>
      <c r="AZ485" s="28">
        <f>IF(Riskregister!$E$15="",0,COUNTIF(BP$4:BP$53,"&lt;"&amp;AX485)*IF(AY485&lt;0.5,Riskregister!$K$15+(Riskregister!$L$15-Riskregister!$K$15)*SQRT(AY485/2),Riskregister!$L$15-(Riskregister!$L$15-Riskregister!$K$15)*SQRT((1-AY485)/2)))</f>
        <v>0</v>
      </c>
      <c r="BA485" s="28">
        <f t="shared" ca="1" si="307"/>
        <v>0.48938416993775857</v>
      </c>
      <c r="BB485" s="28">
        <f t="shared" ca="1" si="307"/>
        <v>0.91111433658362218</v>
      </c>
      <c r="BC485" s="28">
        <f>IF(Riskregister!$E$16="",0,COUNTIF(BQ$4:BQ$53,"&lt;"&amp;BA485)*IF(BB485&lt;0.5,Riskregister!$K$16+(Riskregister!$L$16-Riskregister!$K$16)*SQRT(BB485/2),Riskregister!$L$16-(Riskregister!$L$16-Riskregister!$K$16)*SQRT((1-BB485)/2)))</f>
        <v>0</v>
      </c>
      <c r="BD485" s="28">
        <f t="shared" ca="1" si="283"/>
        <v>0</v>
      </c>
    </row>
    <row r="486" spans="20:56" x14ac:dyDescent="0.35">
      <c r="T486" s="28">
        <f t="shared" ca="1" si="296"/>
        <v>0.37183116624856349</v>
      </c>
      <c r="U486" s="28">
        <f t="shared" ca="1" si="296"/>
        <v>0.98636850035269763</v>
      </c>
      <c r="V486" s="28">
        <f ca="1">IF(Riskregister!$E$5="",0,COUNTIF(BF$4:BF$53,"&lt;"&amp;T486)*IF(U486&lt;0.5,Riskregister!$K$5+(Riskregister!$L$5-Riskregister!$K$5)*SQRT(U486/2),Riskregister!$L$5-(Riskregister!$L$5-Riskregister!$K$5)*SQRT((1-U486)/2)))</f>
        <v>0</v>
      </c>
      <c r="W486" s="28">
        <f t="shared" ca="1" si="297"/>
        <v>0.59092913398656655</v>
      </c>
      <c r="X486" s="28">
        <f t="shared" ca="1" si="297"/>
        <v>0.38003046720377831</v>
      </c>
      <c r="Y486" s="28">
        <f ca="1">IF(Riskregister!$E$6="",0,COUNTIF(BG$4:BG$53,"&lt;"&amp;W486)*IF(X486&lt;0.5,Riskregister!$K$6+(Riskregister!$L$6-Riskregister!$K$6)*SQRT(X486/2),Riskregister!$L$6-(Riskregister!$L$6-Riskregister!$K$6)*SQRT((1-X486)/2)))</f>
        <v>0</v>
      </c>
      <c r="Z486" s="28">
        <f t="shared" ca="1" si="298"/>
        <v>0.75394068488352095</v>
      </c>
      <c r="AA486" s="28">
        <f t="shared" ca="1" si="298"/>
        <v>0.97796751004313009</v>
      </c>
      <c r="AB486" s="28">
        <f ca="1">IF(Riskregister!$E$7="",0,COUNTIF(BH$4:BH$53,"&lt;"&amp;Z486)*IF(AA486&lt;0.5,Riskregister!$K$7+(Riskregister!$L$7-Riskregister!$K$7)*SQRT(AA486/2),Riskregister!$L$7-(Riskregister!$L$7-Riskregister!$K$7)*SQRT((1-AA486)/2)))</f>
        <v>363264.59460059978</v>
      </c>
      <c r="AC486" s="28">
        <f t="shared" ca="1" si="299"/>
        <v>0.64967150276109042</v>
      </c>
      <c r="AD486" s="28">
        <f t="shared" ca="1" si="299"/>
        <v>0.7434360887907574</v>
      </c>
      <c r="AE486" s="28">
        <f ca="1">IF(Riskregister!$E$8="",0,COUNTIF(BI$4:BI$53,"&lt;"&amp;AC486)*IF(AD486&lt;0.5,Riskregister!$K$8+(Riskregister!$L$8-Riskregister!$K$8)*SQRT(AD486/2),Riskregister!$L$8-(Riskregister!$L$8-Riskregister!$K$8)*SQRT((1-AD486)/2)))</f>
        <v>0</v>
      </c>
      <c r="AF486" s="28">
        <f t="shared" ca="1" si="300"/>
        <v>0.93820946353896872</v>
      </c>
      <c r="AG486" s="28">
        <f t="shared" ca="1" si="300"/>
        <v>0.44130082077214228</v>
      </c>
      <c r="AH486" s="28">
        <f>IF(Riskregister!$E$9="",0,COUNTIF(BJ$4:BJ$53,"&lt;"&amp;AF486)*IF(AG486&lt;0.5,Riskregister!$K$9+(Riskregister!$L$9-Riskregister!$K$9)*SQRT(AG486/2),Riskregister!$L$9-(Riskregister!$L$9-Riskregister!$K$9)*SQRT((1-AG486)/2)))</f>
        <v>0</v>
      </c>
      <c r="AI486" s="28">
        <f t="shared" ca="1" si="301"/>
        <v>0.26540254958624654</v>
      </c>
      <c r="AJ486" s="28">
        <f t="shared" ca="1" si="301"/>
        <v>2.2825298073601119E-2</v>
      </c>
      <c r="AK486" s="28">
        <f>IF(Riskregister!$E$10="",0,COUNTIF(BK$4:BK$53,"&lt;"&amp;AI486)*IF(AJ486&lt;0.5,Riskregister!$K$10+(Riskregister!$L$10-Riskregister!$K$10)*SQRT(AJ486/2),Riskregister!$L$10-(Riskregister!$L$10-Riskregister!$K$10)*SQRT((1-AJ486)/2)))</f>
        <v>0</v>
      </c>
      <c r="AL486" s="28">
        <f t="shared" ca="1" si="302"/>
        <v>0.68266273822348178</v>
      </c>
      <c r="AM486" s="28">
        <f t="shared" ca="1" si="302"/>
        <v>0.304337309387953</v>
      </c>
      <c r="AN486" s="28">
        <f>IF(Riskregister!$E$11="",0,COUNTIF(BL$4:BL$53,"&lt;"&amp;AL486)*IF(AM486&lt;0.5,Riskregister!$K$11+(Riskregister!$L$11-Riskregister!$K$11)*SQRT(AM486/2),Riskregister!$L$11-(Riskregister!$L$11-Riskregister!$K$11)*SQRT((1-AM486)/2)))</f>
        <v>0</v>
      </c>
      <c r="AO486" s="28">
        <f t="shared" ca="1" si="303"/>
        <v>0.74158030263833097</v>
      </c>
      <c r="AP486" s="28">
        <f t="shared" ca="1" si="303"/>
        <v>0.83373922298299374</v>
      </c>
      <c r="AQ486" s="28">
        <f>IF(Riskregister!$E$12="",0,COUNTIF(BM$4:BM$53,"&lt;"&amp;AO486)*IF(AP486&lt;0.5,Riskregister!$K$12+(Riskregister!$L$12-Riskregister!$K$12)*SQRT(AP486/2),Riskregister!$L$12-(Riskregister!$L$12-Riskregister!$K$12)*SQRT((1-AP486)/2)))</f>
        <v>0</v>
      </c>
      <c r="AR486" s="28">
        <f t="shared" ca="1" si="304"/>
        <v>7.5301439831595651E-2</v>
      </c>
      <c r="AS486" s="28">
        <f t="shared" ca="1" si="304"/>
        <v>0.89726925817202163</v>
      </c>
      <c r="AT486" s="28">
        <f>IF(Riskregister!$E$13="",0,COUNTIF(BN$4:BN$53,"&lt;"&amp;AR486)*IF(AS486&lt;0.5,Riskregister!$K$13+(Riskregister!$L$13-Riskregister!$K$13)*SQRT(AS486/2),Riskregister!$L$13-(Riskregister!$L$13-Riskregister!$K$13)*SQRT((1-AS486)/2)))</f>
        <v>0</v>
      </c>
      <c r="AU486" s="28">
        <f t="shared" ca="1" si="305"/>
        <v>0.20671207489045407</v>
      </c>
      <c r="AV486" s="28">
        <f t="shared" ca="1" si="305"/>
        <v>0.13456974635334507</v>
      </c>
      <c r="AW486" s="28">
        <f>IF(Riskregister!$E$14="",0,COUNTIF(BO$4:BO$53,"&lt;"&amp;AU486)*IF(AV486&lt;0.5,Riskregister!$K$14+(Riskregister!$L$14-Riskregister!$K$14)*SQRT(AV486/2),Riskregister!$L$14-(Riskregister!$L$14-Riskregister!$K$14)*SQRT((1-AV486)/2)))</f>
        <v>0</v>
      </c>
      <c r="AX486" s="28">
        <f t="shared" ca="1" si="306"/>
        <v>0.84405819166898666</v>
      </c>
      <c r="AY486" s="28">
        <f t="shared" ca="1" si="306"/>
        <v>0.13931084822984419</v>
      </c>
      <c r="AZ486" s="28">
        <f>IF(Riskregister!$E$15="",0,COUNTIF(BP$4:BP$53,"&lt;"&amp;AX486)*IF(AY486&lt;0.5,Riskregister!$K$15+(Riskregister!$L$15-Riskregister!$K$15)*SQRT(AY486/2),Riskregister!$L$15-(Riskregister!$L$15-Riskregister!$K$15)*SQRT((1-AY486)/2)))</f>
        <v>0</v>
      </c>
      <c r="BA486" s="28">
        <f t="shared" ca="1" si="307"/>
        <v>0.92264765379886082</v>
      </c>
      <c r="BB486" s="28">
        <f t="shared" ca="1" si="307"/>
        <v>9.7703149337683315E-2</v>
      </c>
      <c r="BC486" s="28">
        <f>IF(Riskregister!$E$16="",0,COUNTIF(BQ$4:BQ$53,"&lt;"&amp;BA486)*IF(BB486&lt;0.5,Riskregister!$K$16+(Riskregister!$L$16-Riskregister!$K$16)*SQRT(BB486/2),Riskregister!$L$16-(Riskregister!$L$16-Riskregister!$K$16)*SQRT((1-BB486)/2)))</f>
        <v>0</v>
      </c>
      <c r="BD486" s="28">
        <f t="shared" ca="1" si="283"/>
        <v>363264.59460059978</v>
      </c>
    </row>
    <row r="487" spans="20:56" x14ac:dyDescent="0.35">
      <c r="T487" s="28">
        <f t="shared" ca="1" si="296"/>
        <v>0.57831066372925632</v>
      </c>
      <c r="U487" s="28">
        <f t="shared" ca="1" si="296"/>
        <v>0.4114233409836735</v>
      </c>
      <c r="V487" s="28">
        <f ca="1">IF(Riskregister!$E$5="",0,COUNTIF(BF$4:BF$53,"&lt;"&amp;T487)*IF(U487&lt;0.5,Riskregister!$K$5+(Riskregister!$L$5-Riskregister!$K$5)*SQRT(U487/2),Riskregister!$L$5-(Riskregister!$L$5-Riskregister!$K$5)*SQRT((1-U487)/2)))</f>
        <v>0</v>
      </c>
      <c r="W487" s="28">
        <f t="shared" ca="1" si="297"/>
        <v>0.6989535121100825</v>
      </c>
      <c r="X487" s="28">
        <f t="shared" ca="1" si="297"/>
        <v>0.63442191677496063</v>
      </c>
      <c r="Y487" s="28">
        <f ca="1">IF(Riskregister!$E$6="",0,COUNTIF(BG$4:BG$53,"&lt;"&amp;W487)*IF(X487&lt;0.5,Riskregister!$K$6+(Riskregister!$L$6-Riskregister!$K$6)*SQRT(X487/2),Riskregister!$L$6-(Riskregister!$L$6-Riskregister!$K$6)*SQRT((1-X487)/2)))</f>
        <v>1230430.9681227007</v>
      </c>
      <c r="Z487" s="28">
        <f t="shared" ca="1" si="298"/>
        <v>0.40597403152326217</v>
      </c>
      <c r="AA487" s="28">
        <f t="shared" ca="1" si="298"/>
        <v>0.55287410891437483</v>
      </c>
      <c r="AB487" s="28">
        <f ca="1">IF(Riskregister!$E$7="",0,COUNTIF(BH$4:BH$53,"&lt;"&amp;Z487)*IF(AA487&lt;0.5,Riskregister!$K$7+(Riskregister!$L$7-Riskregister!$K$7)*SQRT(AA487/2),Riskregister!$L$7-(Riskregister!$L$7-Riskregister!$K$7)*SQRT((1-AA487)/2)))</f>
        <v>0</v>
      </c>
      <c r="AC487" s="28">
        <f t="shared" ca="1" si="299"/>
        <v>6.5274048541015595E-2</v>
      </c>
      <c r="AD487" s="28">
        <f t="shared" ca="1" si="299"/>
        <v>5.984322483675153E-2</v>
      </c>
      <c r="AE487" s="28">
        <f ca="1">IF(Riskregister!$E$8="",0,COUNTIF(BI$4:BI$53,"&lt;"&amp;AC487)*IF(AD487&lt;0.5,Riskregister!$K$8+(Riskregister!$L$8-Riskregister!$K$8)*SQRT(AD487/2),Riskregister!$L$8-(Riskregister!$L$8-Riskregister!$K$8)*SQRT((1-AD487)/2)))</f>
        <v>0</v>
      </c>
      <c r="AF487" s="28">
        <f t="shared" ca="1" si="300"/>
        <v>0.35364572453117071</v>
      </c>
      <c r="AG487" s="28">
        <f t="shared" ca="1" si="300"/>
        <v>0.56832267082848242</v>
      </c>
      <c r="AH487" s="28">
        <f>IF(Riskregister!$E$9="",0,COUNTIF(BJ$4:BJ$53,"&lt;"&amp;AF487)*IF(AG487&lt;0.5,Riskregister!$K$9+(Riskregister!$L$9-Riskregister!$K$9)*SQRT(AG487/2),Riskregister!$L$9-(Riskregister!$L$9-Riskregister!$K$9)*SQRT((1-AG487)/2)))</f>
        <v>0</v>
      </c>
      <c r="AI487" s="28">
        <f t="shared" ca="1" si="301"/>
        <v>1.1275236238647901E-2</v>
      </c>
      <c r="AJ487" s="28">
        <f t="shared" ca="1" si="301"/>
        <v>0.87069602334611185</v>
      </c>
      <c r="AK487" s="28">
        <f>IF(Riskregister!$E$10="",0,COUNTIF(BK$4:BK$53,"&lt;"&amp;AI487)*IF(AJ487&lt;0.5,Riskregister!$K$10+(Riskregister!$L$10-Riskregister!$K$10)*SQRT(AJ487/2),Riskregister!$L$10-(Riskregister!$L$10-Riskregister!$K$10)*SQRT((1-AJ487)/2)))</f>
        <v>0</v>
      </c>
      <c r="AL487" s="28">
        <f t="shared" ca="1" si="302"/>
        <v>0.23185437392054087</v>
      </c>
      <c r="AM487" s="28">
        <f t="shared" ca="1" si="302"/>
        <v>0.47272851811429017</v>
      </c>
      <c r="AN487" s="28">
        <f>IF(Riskregister!$E$11="",0,COUNTIF(BL$4:BL$53,"&lt;"&amp;AL487)*IF(AM487&lt;0.5,Riskregister!$K$11+(Riskregister!$L$11-Riskregister!$K$11)*SQRT(AM487/2),Riskregister!$L$11-(Riskregister!$L$11-Riskregister!$K$11)*SQRT((1-AM487)/2)))</f>
        <v>0</v>
      </c>
      <c r="AO487" s="28">
        <f t="shared" ca="1" si="303"/>
        <v>0.80596131499801249</v>
      </c>
      <c r="AP487" s="28">
        <f t="shared" ca="1" si="303"/>
        <v>0.72308852180825722</v>
      </c>
      <c r="AQ487" s="28">
        <f>IF(Riskregister!$E$12="",0,COUNTIF(BM$4:BM$53,"&lt;"&amp;AO487)*IF(AP487&lt;0.5,Riskregister!$K$12+(Riskregister!$L$12-Riskregister!$K$12)*SQRT(AP487/2),Riskregister!$L$12-(Riskregister!$L$12-Riskregister!$K$12)*SQRT((1-AP487)/2)))</f>
        <v>0</v>
      </c>
      <c r="AR487" s="28">
        <f t="shared" ca="1" si="304"/>
        <v>0.55157710617757283</v>
      </c>
      <c r="AS487" s="28">
        <f t="shared" ca="1" si="304"/>
        <v>0.5487739700775236</v>
      </c>
      <c r="AT487" s="28">
        <f>IF(Riskregister!$E$13="",0,COUNTIF(BN$4:BN$53,"&lt;"&amp;AR487)*IF(AS487&lt;0.5,Riskregister!$K$13+(Riskregister!$L$13-Riskregister!$K$13)*SQRT(AS487/2),Riskregister!$L$13-(Riskregister!$L$13-Riskregister!$K$13)*SQRT((1-AS487)/2)))</f>
        <v>0</v>
      </c>
      <c r="AU487" s="28">
        <f t="shared" ca="1" si="305"/>
        <v>0.61014621393782376</v>
      </c>
      <c r="AV487" s="28">
        <f t="shared" ca="1" si="305"/>
        <v>0.12608838488424789</v>
      </c>
      <c r="AW487" s="28">
        <f>IF(Riskregister!$E$14="",0,COUNTIF(BO$4:BO$53,"&lt;"&amp;AU487)*IF(AV487&lt;0.5,Riskregister!$K$14+(Riskregister!$L$14-Riskregister!$K$14)*SQRT(AV487/2),Riskregister!$L$14-(Riskregister!$L$14-Riskregister!$K$14)*SQRT((1-AV487)/2)))</f>
        <v>0</v>
      </c>
      <c r="AX487" s="28">
        <f t="shared" ca="1" si="306"/>
        <v>0.56353680341975787</v>
      </c>
      <c r="AY487" s="28">
        <f t="shared" ca="1" si="306"/>
        <v>2.2782375412680578E-2</v>
      </c>
      <c r="AZ487" s="28">
        <f>IF(Riskregister!$E$15="",0,COUNTIF(BP$4:BP$53,"&lt;"&amp;AX487)*IF(AY487&lt;0.5,Riskregister!$K$15+(Riskregister!$L$15-Riskregister!$K$15)*SQRT(AY487/2),Riskregister!$L$15-(Riskregister!$L$15-Riskregister!$K$15)*SQRT((1-AY487)/2)))</f>
        <v>0</v>
      </c>
      <c r="BA487" s="28">
        <f t="shared" ca="1" si="307"/>
        <v>0.48279243351245327</v>
      </c>
      <c r="BB487" s="28">
        <f t="shared" ca="1" si="307"/>
        <v>0.88111708533287147</v>
      </c>
      <c r="BC487" s="28">
        <f>IF(Riskregister!$E$16="",0,COUNTIF(BQ$4:BQ$53,"&lt;"&amp;BA487)*IF(BB487&lt;0.5,Riskregister!$K$16+(Riskregister!$L$16-Riskregister!$K$16)*SQRT(BB487/2),Riskregister!$L$16-(Riskregister!$L$16-Riskregister!$K$16)*SQRT((1-BB487)/2)))</f>
        <v>0</v>
      </c>
      <c r="BD487" s="28">
        <f t="shared" ca="1" si="283"/>
        <v>1230430.9681227007</v>
      </c>
    </row>
    <row r="488" spans="20:56" x14ac:dyDescent="0.35">
      <c r="T488" s="28">
        <f t="shared" ca="1" si="296"/>
        <v>5.1645456191266703E-2</v>
      </c>
      <c r="U488" s="28">
        <f t="shared" ca="1" si="296"/>
        <v>0.53498918358507719</v>
      </c>
      <c r="V488" s="28">
        <f ca="1">IF(Riskregister!$E$5="",0,COUNTIF(BF$4:BF$53,"&lt;"&amp;T488)*IF(U488&lt;0.5,Riskregister!$K$5+(Riskregister!$L$5-Riskregister!$K$5)*SQRT(U488/2),Riskregister!$L$5-(Riskregister!$L$5-Riskregister!$K$5)*SQRT((1-U488)/2)))</f>
        <v>0</v>
      </c>
      <c r="W488" s="28">
        <f t="shared" ca="1" si="297"/>
        <v>0.69845435121015254</v>
      </c>
      <c r="X488" s="28">
        <f t="shared" ca="1" si="297"/>
        <v>0.74790520028254137</v>
      </c>
      <c r="Y488" s="28">
        <f ca="1">IF(Riskregister!$E$6="",0,COUNTIF(BG$4:BG$53,"&lt;"&amp;W488)*IF(X488&lt;0.5,Riskregister!$K$6+(Riskregister!$L$6-Riskregister!$K$6)*SQRT(X488/2),Riskregister!$L$6-(Riskregister!$L$6-Riskregister!$K$6)*SQRT((1-X488)/2)))</f>
        <v>1360943.2141489435</v>
      </c>
      <c r="Z488" s="28">
        <f t="shared" ca="1" si="298"/>
        <v>0.25963942757235914</v>
      </c>
      <c r="AA488" s="28">
        <f t="shared" ca="1" si="298"/>
        <v>3.3079619072056587E-2</v>
      </c>
      <c r="AB488" s="28">
        <f ca="1">IF(Riskregister!$E$7="",0,COUNTIF(BH$4:BH$53,"&lt;"&amp;Z488)*IF(AA488&lt;0.5,Riskregister!$K$7+(Riskregister!$L$7-Riskregister!$K$7)*SQRT(AA488/2),Riskregister!$L$7-(Riskregister!$L$7-Riskregister!$K$7)*SQRT((1-AA488)/2)))</f>
        <v>0</v>
      </c>
      <c r="AC488" s="28">
        <f t="shared" ca="1" si="299"/>
        <v>0.13171123203826063</v>
      </c>
      <c r="AD488" s="28">
        <f t="shared" ca="1" si="299"/>
        <v>0.91952276155858548</v>
      </c>
      <c r="AE488" s="28">
        <f ca="1">IF(Riskregister!$E$8="",0,COUNTIF(BI$4:BI$53,"&lt;"&amp;AC488)*IF(AD488&lt;0.5,Riskregister!$K$8+(Riskregister!$L$8-Riskregister!$K$8)*SQRT(AD488/2),Riskregister!$L$8-(Riskregister!$L$8-Riskregister!$K$8)*SQRT((1-AD488)/2)))</f>
        <v>0</v>
      </c>
      <c r="AF488" s="28">
        <f t="shared" ca="1" si="300"/>
        <v>0.32711061197553282</v>
      </c>
      <c r="AG488" s="28">
        <f t="shared" ca="1" si="300"/>
        <v>0.26750152621118894</v>
      </c>
      <c r="AH488" s="28">
        <f>IF(Riskregister!$E$9="",0,COUNTIF(BJ$4:BJ$53,"&lt;"&amp;AF488)*IF(AG488&lt;0.5,Riskregister!$K$9+(Riskregister!$L$9-Riskregister!$K$9)*SQRT(AG488/2),Riskregister!$L$9-(Riskregister!$L$9-Riskregister!$K$9)*SQRT((1-AG488)/2)))</f>
        <v>0</v>
      </c>
      <c r="AI488" s="28">
        <f t="shared" ca="1" si="301"/>
        <v>0.25331762928509882</v>
      </c>
      <c r="AJ488" s="28">
        <f t="shared" ca="1" si="301"/>
        <v>0.36823564215704896</v>
      </c>
      <c r="AK488" s="28">
        <f>IF(Riskregister!$E$10="",0,COUNTIF(BK$4:BK$53,"&lt;"&amp;AI488)*IF(AJ488&lt;0.5,Riskregister!$K$10+(Riskregister!$L$10-Riskregister!$K$10)*SQRT(AJ488/2),Riskregister!$L$10-(Riskregister!$L$10-Riskregister!$K$10)*SQRT((1-AJ488)/2)))</f>
        <v>0</v>
      </c>
      <c r="AL488" s="28">
        <f t="shared" ca="1" si="302"/>
        <v>0.85183494071375354</v>
      </c>
      <c r="AM488" s="28">
        <f t="shared" ca="1" si="302"/>
        <v>8.9327329563284819E-2</v>
      </c>
      <c r="AN488" s="28">
        <f>IF(Riskregister!$E$11="",0,COUNTIF(BL$4:BL$53,"&lt;"&amp;AL488)*IF(AM488&lt;0.5,Riskregister!$K$11+(Riskregister!$L$11-Riskregister!$K$11)*SQRT(AM488/2),Riskregister!$L$11-(Riskregister!$L$11-Riskregister!$K$11)*SQRT((1-AM488)/2)))</f>
        <v>0</v>
      </c>
      <c r="AO488" s="28">
        <f t="shared" ca="1" si="303"/>
        <v>0.21549049722881097</v>
      </c>
      <c r="AP488" s="28">
        <f t="shared" ca="1" si="303"/>
        <v>0.93334394504494822</v>
      </c>
      <c r="AQ488" s="28">
        <f>IF(Riskregister!$E$12="",0,COUNTIF(BM$4:BM$53,"&lt;"&amp;AO488)*IF(AP488&lt;0.5,Riskregister!$K$12+(Riskregister!$L$12-Riskregister!$K$12)*SQRT(AP488/2),Riskregister!$L$12-(Riskregister!$L$12-Riskregister!$K$12)*SQRT((1-AP488)/2)))</f>
        <v>0</v>
      </c>
      <c r="AR488" s="28">
        <f t="shared" ca="1" si="304"/>
        <v>0.16617313765208519</v>
      </c>
      <c r="AS488" s="28">
        <f t="shared" ca="1" si="304"/>
        <v>0.16269047657847213</v>
      </c>
      <c r="AT488" s="28">
        <f>IF(Riskregister!$E$13="",0,COUNTIF(BN$4:BN$53,"&lt;"&amp;AR488)*IF(AS488&lt;0.5,Riskregister!$K$13+(Riskregister!$L$13-Riskregister!$K$13)*SQRT(AS488/2),Riskregister!$L$13-(Riskregister!$L$13-Riskregister!$K$13)*SQRT((1-AS488)/2)))</f>
        <v>0</v>
      </c>
      <c r="AU488" s="28">
        <f t="shared" ca="1" si="305"/>
        <v>0.96526198990865453</v>
      </c>
      <c r="AV488" s="28">
        <f t="shared" ca="1" si="305"/>
        <v>0.71191286946260146</v>
      </c>
      <c r="AW488" s="28">
        <f>IF(Riskregister!$E$14="",0,COUNTIF(BO$4:BO$53,"&lt;"&amp;AU488)*IF(AV488&lt;0.5,Riskregister!$K$14+(Riskregister!$L$14-Riskregister!$K$14)*SQRT(AV488/2),Riskregister!$L$14-(Riskregister!$L$14-Riskregister!$K$14)*SQRT((1-AV488)/2)))</f>
        <v>0</v>
      </c>
      <c r="AX488" s="28">
        <f t="shared" ca="1" si="306"/>
        <v>0.15152954624484061</v>
      </c>
      <c r="AY488" s="28">
        <f t="shared" ca="1" si="306"/>
        <v>0.13487150939508263</v>
      </c>
      <c r="AZ488" s="28">
        <f>IF(Riskregister!$E$15="",0,COUNTIF(BP$4:BP$53,"&lt;"&amp;AX488)*IF(AY488&lt;0.5,Riskregister!$K$15+(Riskregister!$L$15-Riskregister!$K$15)*SQRT(AY488/2),Riskregister!$L$15-(Riskregister!$L$15-Riskregister!$K$15)*SQRT((1-AY488)/2)))</f>
        <v>0</v>
      </c>
      <c r="BA488" s="28">
        <f t="shared" ca="1" si="307"/>
        <v>0.72446509280799221</v>
      </c>
      <c r="BB488" s="28">
        <f t="shared" ca="1" si="307"/>
        <v>6.4153327614977718E-2</v>
      </c>
      <c r="BC488" s="28">
        <f>IF(Riskregister!$E$16="",0,COUNTIF(BQ$4:BQ$53,"&lt;"&amp;BA488)*IF(BB488&lt;0.5,Riskregister!$K$16+(Riskregister!$L$16-Riskregister!$K$16)*SQRT(BB488/2),Riskregister!$L$16-(Riskregister!$L$16-Riskregister!$K$16)*SQRT((1-BB488)/2)))</f>
        <v>0</v>
      </c>
      <c r="BD488" s="28">
        <f t="shared" ca="1" si="283"/>
        <v>1360943.2141489435</v>
      </c>
    </row>
    <row r="489" spans="20:56" x14ac:dyDescent="0.35">
      <c r="T489" s="28">
        <f t="shared" ca="1" si="296"/>
        <v>1.3529246725799138E-2</v>
      </c>
      <c r="U489" s="28">
        <f t="shared" ca="1" si="296"/>
        <v>0.50217166645570532</v>
      </c>
      <c r="V489" s="28">
        <f ca="1">IF(Riskregister!$E$5="",0,COUNTIF(BF$4:BF$53,"&lt;"&amp;T489)*IF(U489&lt;0.5,Riskregister!$K$5+(Riskregister!$L$5-Riskregister!$K$5)*SQRT(U489/2),Riskregister!$L$5-(Riskregister!$L$5-Riskregister!$K$5)*SQRT((1-U489)/2)))</f>
        <v>0</v>
      </c>
      <c r="W489" s="28">
        <f t="shared" ca="1" si="297"/>
        <v>0.39337525286357899</v>
      </c>
      <c r="X489" s="28">
        <f t="shared" ca="1" si="297"/>
        <v>0.57071755878821984</v>
      </c>
      <c r="Y489" s="28">
        <f ca="1">IF(Riskregister!$E$6="",0,COUNTIF(BG$4:BG$53,"&lt;"&amp;W489)*IF(X489&lt;0.5,Riskregister!$K$6+(Riskregister!$L$6-Riskregister!$K$6)*SQRT(X489/2),Riskregister!$L$6-(Riskregister!$L$6-Riskregister!$K$6)*SQRT((1-X489)/2)))</f>
        <v>0</v>
      </c>
      <c r="Z489" s="28">
        <f t="shared" ca="1" si="298"/>
        <v>0.9405048838730995</v>
      </c>
      <c r="AA489" s="28">
        <f t="shared" ca="1" si="298"/>
        <v>0.70508893011825746</v>
      </c>
      <c r="AB489" s="28">
        <f ca="1">IF(Riskregister!$E$7="",0,COUNTIF(BH$4:BH$53,"&lt;"&amp;Z489)*IF(AA489&lt;0.5,Riskregister!$K$7+(Riskregister!$L$7-Riskregister!$K$7)*SQRT(AA489/2),Riskregister!$L$7-(Riskregister!$L$7-Riskregister!$K$7)*SQRT((1-AA489)/2)))</f>
        <v>265600.21194117633</v>
      </c>
      <c r="AC489" s="28">
        <f t="shared" ca="1" si="299"/>
        <v>0.9563192970707669</v>
      </c>
      <c r="AD489" s="28">
        <f t="shared" ca="1" si="299"/>
        <v>0.36776984106680322</v>
      </c>
      <c r="AE489" s="28">
        <f ca="1">IF(Riskregister!$E$8="",0,COUNTIF(BI$4:BI$53,"&lt;"&amp;AC489)*IF(AD489&lt;0.5,Riskregister!$K$8+(Riskregister!$L$8-Riskregister!$K$8)*SQRT(AD489/2),Riskregister!$L$8-(Riskregister!$L$8-Riskregister!$K$8)*SQRT((1-AD489)/2)))</f>
        <v>0</v>
      </c>
      <c r="AF489" s="28">
        <f t="shared" ca="1" si="300"/>
        <v>8.1891547947106624E-2</v>
      </c>
      <c r="AG489" s="28">
        <f t="shared" ca="1" si="300"/>
        <v>0.63485924454667197</v>
      </c>
      <c r="AH489" s="28">
        <f>IF(Riskregister!$E$9="",0,COUNTIF(BJ$4:BJ$53,"&lt;"&amp;AF489)*IF(AG489&lt;0.5,Riskregister!$K$9+(Riskregister!$L$9-Riskregister!$K$9)*SQRT(AG489/2),Riskregister!$L$9-(Riskregister!$L$9-Riskregister!$K$9)*SQRT((1-AG489)/2)))</f>
        <v>0</v>
      </c>
      <c r="AI489" s="28">
        <f t="shared" ca="1" si="301"/>
        <v>0.56968010724813334</v>
      </c>
      <c r="AJ489" s="28">
        <f t="shared" ca="1" si="301"/>
        <v>0.33968814953776894</v>
      </c>
      <c r="AK489" s="28">
        <f>IF(Riskregister!$E$10="",0,COUNTIF(BK$4:BK$53,"&lt;"&amp;AI489)*IF(AJ489&lt;0.5,Riskregister!$K$10+(Riskregister!$L$10-Riskregister!$K$10)*SQRT(AJ489/2),Riskregister!$L$10-(Riskregister!$L$10-Riskregister!$K$10)*SQRT((1-AJ489)/2)))</f>
        <v>0</v>
      </c>
      <c r="AL489" s="28">
        <f t="shared" ca="1" si="302"/>
        <v>0.62237073072079985</v>
      </c>
      <c r="AM489" s="28">
        <f t="shared" ca="1" si="302"/>
        <v>0.83143588216797559</v>
      </c>
      <c r="AN489" s="28">
        <f>IF(Riskregister!$E$11="",0,COUNTIF(BL$4:BL$53,"&lt;"&amp;AL489)*IF(AM489&lt;0.5,Riskregister!$K$11+(Riskregister!$L$11-Riskregister!$K$11)*SQRT(AM489/2),Riskregister!$L$11-(Riskregister!$L$11-Riskregister!$K$11)*SQRT((1-AM489)/2)))</f>
        <v>0</v>
      </c>
      <c r="AO489" s="28">
        <f t="shared" ca="1" si="303"/>
        <v>0.75426093327309085</v>
      </c>
      <c r="AP489" s="28">
        <f t="shared" ca="1" si="303"/>
        <v>0.42776850602640748</v>
      </c>
      <c r="AQ489" s="28">
        <f>IF(Riskregister!$E$12="",0,COUNTIF(BM$4:BM$53,"&lt;"&amp;AO489)*IF(AP489&lt;0.5,Riskregister!$K$12+(Riskregister!$L$12-Riskregister!$K$12)*SQRT(AP489/2),Riskregister!$L$12-(Riskregister!$L$12-Riskregister!$K$12)*SQRT((1-AP489)/2)))</f>
        <v>0</v>
      </c>
      <c r="AR489" s="28">
        <f t="shared" ca="1" si="304"/>
        <v>0.50360989308554172</v>
      </c>
      <c r="AS489" s="28">
        <f t="shared" ca="1" si="304"/>
        <v>0.72389336493265688</v>
      </c>
      <c r="AT489" s="28">
        <f>IF(Riskregister!$E$13="",0,COUNTIF(BN$4:BN$53,"&lt;"&amp;AR489)*IF(AS489&lt;0.5,Riskregister!$K$13+(Riskregister!$L$13-Riskregister!$K$13)*SQRT(AS489/2),Riskregister!$L$13-(Riskregister!$L$13-Riskregister!$K$13)*SQRT((1-AS489)/2)))</f>
        <v>0</v>
      </c>
      <c r="AU489" s="28">
        <f t="shared" ca="1" si="305"/>
        <v>0.87151183062642079</v>
      </c>
      <c r="AV489" s="28">
        <f t="shared" ca="1" si="305"/>
        <v>0.22418514634642417</v>
      </c>
      <c r="AW489" s="28">
        <f>IF(Riskregister!$E$14="",0,COUNTIF(BO$4:BO$53,"&lt;"&amp;AU489)*IF(AV489&lt;0.5,Riskregister!$K$14+(Riskregister!$L$14-Riskregister!$K$14)*SQRT(AV489/2),Riskregister!$L$14-(Riskregister!$L$14-Riskregister!$K$14)*SQRT((1-AV489)/2)))</f>
        <v>0</v>
      </c>
      <c r="AX489" s="28">
        <f t="shared" ca="1" si="306"/>
        <v>0.71039412614486253</v>
      </c>
      <c r="AY489" s="28">
        <f t="shared" ca="1" si="306"/>
        <v>0.68212510991637776</v>
      </c>
      <c r="AZ489" s="28">
        <f>IF(Riskregister!$E$15="",0,COUNTIF(BP$4:BP$53,"&lt;"&amp;AX489)*IF(AY489&lt;0.5,Riskregister!$K$15+(Riskregister!$L$15-Riskregister!$K$15)*SQRT(AY489/2),Riskregister!$L$15-(Riskregister!$L$15-Riskregister!$K$15)*SQRT((1-AY489)/2)))</f>
        <v>0</v>
      </c>
      <c r="BA489" s="28">
        <f t="shared" ca="1" si="307"/>
        <v>0.9696978814894357</v>
      </c>
      <c r="BB489" s="28">
        <f t="shared" ca="1" si="307"/>
        <v>0.31847466833652849</v>
      </c>
      <c r="BC489" s="28">
        <f>IF(Riskregister!$E$16="",0,COUNTIF(BQ$4:BQ$53,"&lt;"&amp;BA489)*IF(BB489&lt;0.5,Riskregister!$K$16+(Riskregister!$L$16-Riskregister!$K$16)*SQRT(BB489/2),Riskregister!$L$16-(Riskregister!$L$16-Riskregister!$K$16)*SQRT((1-BB489)/2)))</f>
        <v>0</v>
      </c>
      <c r="BD489" s="28">
        <f t="shared" ca="1" si="283"/>
        <v>265600.21194117633</v>
      </c>
    </row>
    <row r="490" spans="20:56" x14ac:dyDescent="0.35">
      <c r="T490" s="28">
        <f t="shared" ca="1" si="296"/>
        <v>0.9571918826289727</v>
      </c>
      <c r="U490" s="28">
        <f t="shared" ca="1" si="296"/>
        <v>0.16886611910477611</v>
      </c>
      <c r="V490" s="28">
        <f ca="1">IF(Riskregister!$E$5="",0,COUNTIF(BF$4:BF$53,"&lt;"&amp;T490)*IF(U490&lt;0.5,Riskregister!$K$5+(Riskregister!$L$5-Riskregister!$K$5)*SQRT(U490/2),Riskregister!$L$5-(Riskregister!$L$5-Riskregister!$K$5)*SQRT((1-U490)/2)))</f>
        <v>561516.30587295</v>
      </c>
      <c r="W490" s="28">
        <f t="shared" ca="1" si="297"/>
        <v>0.23231699403825579</v>
      </c>
      <c r="X490" s="28">
        <f t="shared" ca="1" si="297"/>
        <v>0.48757091587081236</v>
      </c>
      <c r="Y490" s="28">
        <f ca="1">IF(Riskregister!$E$6="",0,COUNTIF(BG$4:BG$53,"&lt;"&amp;W490)*IF(X490&lt;0.5,Riskregister!$K$6+(Riskregister!$L$6-Riskregister!$K$6)*SQRT(X490/2),Riskregister!$L$6-(Riskregister!$L$6-Riskregister!$K$6)*SQRT((1-X490)/2)))</f>
        <v>0</v>
      </c>
      <c r="Z490" s="28">
        <f t="shared" ca="1" si="298"/>
        <v>6.1394404140171166E-2</v>
      </c>
      <c r="AA490" s="28">
        <f t="shared" ca="1" si="298"/>
        <v>0.73742692781267927</v>
      </c>
      <c r="AB490" s="28">
        <f ca="1">IF(Riskregister!$E$7="",0,COUNTIF(BH$4:BH$53,"&lt;"&amp;Z490)*IF(AA490&lt;0.5,Riskregister!$K$7+(Riskregister!$L$7-Riskregister!$K$7)*SQRT(AA490/2),Riskregister!$L$7-(Riskregister!$L$7-Riskregister!$K$7)*SQRT((1-AA490)/2)))</f>
        <v>0</v>
      </c>
      <c r="AC490" s="28">
        <f t="shared" ca="1" si="299"/>
        <v>0.12660227644322108</v>
      </c>
      <c r="AD490" s="28">
        <f t="shared" ca="1" si="299"/>
        <v>0.37433925523938316</v>
      </c>
      <c r="AE490" s="28">
        <f ca="1">IF(Riskregister!$E$8="",0,COUNTIF(BI$4:BI$53,"&lt;"&amp;AC490)*IF(AD490&lt;0.5,Riskregister!$K$8+(Riskregister!$L$8-Riskregister!$K$8)*SQRT(AD490/2),Riskregister!$L$8-(Riskregister!$L$8-Riskregister!$K$8)*SQRT((1-AD490)/2)))</f>
        <v>0</v>
      </c>
      <c r="AF490" s="28">
        <f t="shared" ca="1" si="300"/>
        <v>0.9242791521622955</v>
      </c>
      <c r="AG490" s="28">
        <f t="shared" ca="1" si="300"/>
        <v>0.14002510756834141</v>
      </c>
      <c r="AH490" s="28">
        <f>IF(Riskregister!$E$9="",0,COUNTIF(BJ$4:BJ$53,"&lt;"&amp;AF490)*IF(AG490&lt;0.5,Riskregister!$K$9+(Riskregister!$L$9-Riskregister!$K$9)*SQRT(AG490/2),Riskregister!$L$9-(Riskregister!$L$9-Riskregister!$K$9)*SQRT((1-AG490)/2)))</f>
        <v>0</v>
      </c>
      <c r="AI490" s="28">
        <f t="shared" ca="1" si="301"/>
        <v>0.40289586304523795</v>
      </c>
      <c r="AJ490" s="28">
        <f t="shared" ca="1" si="301"/>
        <v>0.44195829623340355</v>
      </c>
      <c r="AK490" s="28">
        <f>IF(Riskregister!$E$10="",0,COUNTIF(BK$4:BK$53,"&lt;"&amp;AI490)*IF(AJ490&lt;0.5,Riskregister!$K$10+(Riskregister!$L$10-Riskregister!$K$10)*SQRT(AJ490/2),Riskregister!$L$10-(Riskregister!$L$10-Riskregister!$K$10)*SQRT((1-AJ490)/2)))</f>
        <v>0</v>
      </c>
      <c r="AL490" s="28">
        <f t="shared" ca="1" si="302"/>
        <v>6.0723571924604092E-2</v>
      </c>
      <c r="AM490" s="28">
        <f t="shared" ca="1" si="302"/>
        <v>0.34024087824291704</v>
      </c>
      <c r="AN490" s="28">
        <f>IF(Riskregister!$E$11="",0,COUNTIF(BL$4:BL$53,"&lt;"&amp;AL490)*IF(AM490&lt;0.5,Riskregister!$K$11+(Riskregister!$L$11-Riskregister!$K$11)*SQRT(AM490/2),Riskregister!$L$11-(Riskregister!$L$11-Riskregister!$K$11)*SQRT((1-AM490)/2)))</f>
        <v>0</v>
      </c>
      <c r="AO490" s="28">
        <f t="shared" ca="1" si="303"/>
        <v>0.16305241176025442</v>
      </c>
      <c r="AP490" s="28">
        <f t="shared" ca="1" si="303"/>
        <v>0.51491134821649187</v>
      </c>
      <c r="AQ490" s="28">
        <f>IF(Riskregister!$E$12="",0,COUNTIF(BM$4:BM$53,"&lt;"&amp;AO490)*IF(AP490&lt;0.5,Riskregister!$K$12+(Riskregister!$L$12-Riskregister!$K$12)*SQRT(AP490/2),Riskregister!$L$12-(Riskregister!$L$12-Riskregister!$K$12)*SQRT((1-AP490)/2)))</f>
        <v>0</v>
      </c>
      <c r="AR490" s="28">
        <f t="shared" ca="1" si="304"/>
        <v>6.1230042679135011E-2</v>
      </c>
      <c r="AS490" s="28">
        <f t="shared" ca="1" si="304"/>
        <v>0.73753431463194585</v>
      </c>
      <c r="AT490" s="28">
        <f>IF(Riskregister!$E$13="",0,COUNTIF(BN$4:BN$53,"&lt;"&amp;AR490)*IF(AS490&lt;0.5,Riskregister!$K$13+(Riskregister!$L$13-Riskregister!$K$13)*SQRT(AS490/2),Riskregister!$L$13-(Riskregister!$L$13-Riskregister!$K$13)*SQRT((1-AS490)/2)))</f>
        <v>0</v>
      </c>
      <c r="AU490" s="28">
        <f t="shared" ca="1" si="305"/>
        <v>9.7223480941886598E-2</v>
      </c>
      <c r="AV490" s="28">
        <f t="shared" ca="1" si="305"/>
        <v>4.6825947488257635E-2</v>
      </c>
      <c r="AW490" s="28">
        <f>IF(Riskregister!$E$14="",0,COUNTIF(BO$4:BO$53,"&lt;"&amp;AU490)*IF(AV490&lt;0.5,Riskregister!$K$14+(Riskregister!$L$14-Riskregister!$K$14)*SQRT(AV490/2),Riskregister!$L$14-(Riskregister!$L$14-Riskregister!$K$14)*SQRT((1-AV490)/2)))</f>
        <v>0</v>
      </c>
      <c r="AX490" s="28">
        <f t="shared" ca="1" si="306"/>
        <v>0.82235959937607539</v>
      </c>
      <c r="AY490" s="28">
        <f t="shared" ca="1" si="306"/>
        <v>0.97337103746821008</v>
      </c>
      <c r="AZ490" s="28">
        <f>IF(Riskregister!$E$15="",0,COUNTIF(BP$4:BP$53,"&lt;"&amp;AX490)*IF(AY490&lt;0.5,Riskregister!$K$15+(Riskregister!$L$15-Riskregister!$K$15)*SQRT(AY490/2),Riskregister!$L$15-(Riskregister!$L$15-Riskregister!$K$15)*SQRT((1-AY490)/2)))</f>
        <v>0</v>
      </c>
      <c r="BA490" s="28">
        <f t="shared" ca="1" si="307"/>
        <v>0.57021868896868178</v>
      </c>
      <c r="BB490" s="28">
        <f t="shared" ca="1" si="307"/>
        <v>0.87951971500232951</v>
      </c>
      <c r="BC490" s="28">
        <f>IF(Riskregister!$E$16="",0,COUNTIF(BQ$4:BQ$53,"&lt;"&amp;BA490)*IF(BB490&lt;0.5,Riskregister!$K$16+(Riskregister!$L$16-Riskregister!$K$16)*SQRT(BB490/2),Riskregister!$L$16-(Riskregister!$L$16-Riskregister!$K$16)*SQRT((1-BB490)/2)))</f>
        <v>0</v>
      </c>
      <c r="BD490" s="28">
        <f t="shared" ca="1" si="283"/>
        <v>561516.30587295</v>
      </c>
    </row>
    <row r="491" spans="20:56" x14ac:dyDescent="0.35">
      <c r="T491" s="28">
        <f t="shared" ca="1" si="296"/>
        <v>0.84489367140541016</v>
      </c>
      <c r="U491" s="28">
        <f t="shared" ca="1" si="296"/>
        <v>0.84174681149237762</v>
      </c>
      <c r="V491" s="28">
        <f ca="1">IF(Riskregister!$E$5="",0,COUNTIF(BF$4:BF$53,"&lt;"&amp;T491)*IF(U491&lt;0.5,Riskregister!$K$5+(Riskregister!$L$5-Riskregister!$K$5)*SQRT(U491/2),Riskregister!$L$5-(Riskregister!$L$5-Riskregister!$K$5)*SQRT((1-U491)/2)))</f>
        <v>473417.47618096421</v>
      </c>
      <c r="W491" s="28">
        <f t="shared" ca="1" si="297"/>
        <v>0.8757389640971126</v>
      </c>
      <c r="X491" s="28">
        <f t="shared" ca="1" si="297"/>
        <v>0.88820161977794865</v>
      </c>
      <c r="Y491" s="28">
        <f ca="1">IF(Riskregister!$E$6="",0,COUNTIF(BG$4:BG$53,"&lt;"&amp;W491)*IF(X491&lt;0.5,Riskregister!$K$6+(Riskregister!$L$6-Riskregister!$K$6)*SQRT(X491/2),Riskregister!$L$6-(Riskregister!$L$6-Riskregister!$K$6)*SQRT((1-X491)/2)))</f>
        <v>1574425.8278986809</v>
      </c>
      <c r="Z491" s="28">
        <f t="shared" ca="1" si="298"/>
        <v>0.25621962247487085</v>
      </c>
      <c r="AA491" s="28">
        <f t="shared" ca="1" si="298"/>
        <v>0.90814070526204183</v>
      </c>
      <c r="AB491" s="28">
        <f ca="1">IF(Riskregister!$E$7="",0,COUNTIF(BH$4:BH$53,"&lt;"&amp;Z491)*IF(AA491&lt;0.5,Riskregister!$K$7+(Riskregister!$L$7-Riskregister!$K$7)*SQRT(AA491/2),Riskregister!$L$7-(Riskregister!$L$7-Riskregister!$K$7)*SQRT((1-AA491)/2)))</f>
        <v>0</v>
      </c>
      <c r="AC491" s="28">
        <f t="shared" ca="1" si="299"/>
        <v>0.89913417255647599</v>
      </c>
      <c r="AD491" s="28">
        <f t="shared" ca="1" si="299"/>
        <v>0.25128556666460478</v>
      </c>
      <c r="AE491" s="28">
        <f ca="1">IF(Riskregister!$E$8="",0,COUNTIF(BI$4:BI$53,"&lt;"&amp;AC491)*IF(AD491&lt;0.5,Riskregister!$K$8+(Riskregister!$L$8-Riskregister!$K$8)*SQRT(AD491/2),Riskregister!$L$8-(Riskregister!$L$8-Riskregister!$K$8)*SQRT((1-AD491)/2)))</f>
        <v>0</v>
      </c>
      <c r="AF491" s="28">
        <f t="shared" ca="1" si="300"/>
        <v>0.31738660502276661</v>
      </c>
      <c r="AG491" s="28">
        <f t="shared" ca="1" si="300"/>
        <v>0.94617037144718674</v>
      </c>
      <c r="AH491" s="28">
        <f>IF(Riskregister!$E$9="",0,COUNTIF(BJ$4:BJ$53,"&lt;"&amp;AF491)*IF(AG491&lt;0.5,Riskregister!$K$9+(Riskregister!$L$9-Riskregister!$K$9)*SQRT(AG491/2),Riskregister!$L$9-(Riskregister!$L$9-Riskregister!$K$9)*SQRT((1-AG491)/2)))</f>
        <v>0</v>
      </c>
      <c r="AI491" s="28">
        <f t="shared" ca="1" si="301"/>
        <v>8.7424782454739502E-2</v>
      </c>
      <c r="AJ491" s="28">
        <f t="shared" ca="1" si="301"/>
        <v>0.50053060595393506</v>
      </c>
      <c r="AK491" s="28">
        <f>IF(Riskregister!$E$10="",0,COUNTIF(BK$4:BK$53,"&lt;"&amp;AI491)*IF(AJ491&lt;0.5,Riskregister!$K$10+(Riskregister!$L$10-Riskregister!$K$10)*SQRT(AJ491/2),Riskregister!$L$10-(Riskregister!$L$10-Riskregister!$K$10)*SQRT((1-AJ491)/2)))</f>
        <v>0</v>
      </c>
      <c r="AL491" s="28">
        <f t="shared" ca="1" si="302"/>
        <v>0.81165406134003104</v>
      </c>
      <c r="AM491" s="28">
        <f t="shared" ca="1" si="302"/>
        <v>0.34489666952940512</v>
      </c>
      <c r="AN491" s="28">
        <f>IF(Riskregister!$E$11="",0,COUNTIF(BL$4:BL$53,"&lt;"&amp;AL491)*IF(AM491&lt;0.5,Riskregister!$K$11+(Riskregister!$L$11-Riskregister!$K$11)*SQRT(AM491/2),Riskregister!$L$11-(Riskregister!$L$11-Riskregister!$K$11)*SQRT((1-AM491)/2)))</f>
        <v>0</v>
      </c>
      <c r="AO491" s="28">
        <f t="shared" ca="1" si="303"/>
        <v>0.16828835617273707</v>
      </c>
      <c r="AP491" s="28">
        <f t="shared" ca="1" si="303"/>
        <v>0.40100107051221134</v>
      </c>
      <c r="AQ491" s="28">
        <f>IF(Riskregister!$E$12="",0,COUNTIF(BM$4:BM$53,"&lt;"&amp;AO491)*IF(AP491&lt;0.5,Riskregister!$K$12+(Riskregister!$L$12-Riskregister!$K$12)*SQRT(AP491/2),Riskregister!$L$12-(Riskregister!$L$12-Riskregister!$K$12)*SQRT((1-AP491)/2)))</f>
        <v>0</v>
      </c>
      <c r="AR491" s="28">
        <f t="shared" ca="1" si="304"/>
        <v>0.92353466353627978</v>
      </c>
      <c r="AS491" s="28">
        <f t="shared" ca="1" si="304"/>
        <v>1.5823969952966976E-2</v>
      </c>
      <c r="AT491" s="28">
        <f>IF(Riskregister!$E$13="",0,COUNTIF(BN$4:BN$53,"&lt;"&amp;AR491)*IF(AS491&lt;0.5,Riskregister!$K$13+(Riskregister!$L$13-Riskregister!$K$13)*SQRT(AS491/2),Riskregister!$L$13-(Riskregister!$L$13-Riskregister!$K$13)*SQRT((1-AS491)/2)))</f>
        <v>0</v>
      </c>
      <c r="AU491" s="28">
        <f t="shared" ca="1" si="305"/>
        <v>2.2083379805206027E-2</v>
      </c>
      <c r="AV491" s="28">
        <f t="shared" ca="1" si="305"/>
        <v>0.4815886263229503</v>
      </c>
      <c r="AW491" s="28">
        <f>IF(Riskregister!$E$14="",0,COUNTIF(BO$4:BO$53,"&lt;"&amp;AU491)*IF(AV491&lt;0.5,Riskregister!$K$14+(Riskregister!$L$14-Riskregister!$K$14)*SQRT(AV491/2),Riskregister!$L$14-(Riskregister!$L$14-Riskregister!$K$14)*SQRT((1-AV491)/2)))</f>
        <v>0</v>
      </c>
      <c r="AX491" s="28">
        <f t="shared" ca="1" si="306"/>
        <v>0.95127870341971954</v>
      </c>
      <c r="AY491" s="28">
        <f t="shared" ca="1" si="306"/>
        <v>0.64122953651146752</v>
      </c>
      <c r="AZ491" s="28">
        <f>IF(Riskregister!$E$15="",0,COUNTIF(BP$4:BP$53,"&lt;"&amp;AX491)*IF(AY491&lt;0.5,Riskregister!$K$15+(Riskregister!$L$15-Riskregister!$K$15)*SQRT(AY491/2),Riskregister!$L$15-(Riskregister!$L$15-Riskregister!$K$15)*SQRT((1-AY491)/2)))</f>
        <v>0</v>
      </c>
      <c r="BA491" s="28">
        <f t="shared" ca="1" si="307"/>
        <v>0.94887323468494089</v>
      </c>
      <c r="BB491" s="28">
        <f t="shared" ca="1" si="307"/>
        <v>0.66212122177329336</v>
      </c>
      <c r="BC491" s="28">
        <f>IF(Riskregister!$E$16="",0,COUNTIF(BQ$4:BQ$53,"&lt;"&amp;BA491)*IF(BB491&lt;0.5,Riskregister!$K$16+(Riskregister!$L$16-Riskregister!$K$16)*SQRT(BB491/2),Riskregister!$L$16-(Riskregister!$L$16-Riskregister!$K$16)*SQRT((1-BB491)/2)))</f>
        <v>0</v>
      </c>
      <c r="BD491" s="28">
        <f t="shared" ca="1" si="283"/>
        <v>2047843.3040796451</v>
      </c>
    </row>
    <row r="492" spans="20:56" x14ac:dyDescent="0.35">
      <c r="T492" s="28">
        <f t="shared" ca="1" si="296"/>
        <v>0.26503650848811877</v>
      </c>
      <c r="U492" s="28">
        <f t="shared" ca="1" si="296"/>
        <v>0.93500623135877514</v>
      </c>
      <c r="V492" s="28">
        <f ca="1">IF(Riskregister!$E$5="",0,COUNTIF(BF$4:BF$53,"&lt;"&amp;T492)*IF(U492&lt;0.5,Riskregister!$K$5+(Riskregister!$L$5-Riskregister!$K$5)*SQRT(U492/2),Riskregister!$L$5-(Riskregister!$L$5-Riskregister!$K$5)*SQRT((1-U492)/2)))</f>
        <v>0</v>
      </c>
      <c r="W492" s="28">
        <f t="shared" ca="1" si="297"/>
        <v>0.22464770806915912</v>
      </c>
      <c r="X492" s="28">
        <f t="shared" ca="1" si="297"/>
        <v>0.82014139453395241</v>
      </c>
      <c r="Y492" s="28">
        <f ca="1">IF(Riskregister!$E$6="",0,COUNTIF(BG$4:BG$53,"&lt;"&amp;W492)*IF(X492&lt;0.5,Riskregister!$K$6+(Riskregister!$L$6-Riskregister!$K$6)*SQRT(X492/2),Riskregister!$L$6-(Riskregister!$L$6-Riskregister!$K$6)*SQRT((1-X492)/2)))</f>
        <v>0</v>
      </c>
      <c r="Z492" s="28">
        <f t="shared" ca="1" si="298"/>
        <v>0.61263168469324081</v>
      </c>
      <c r="AA492" s="28">
        <f t="shared" ca="1" si="298"/>
        <v>0.79887122876993621</v>
      </c>
      <c r="AB492" s="28">
        <f ca="1">IF(Riskregister!$E$7="",0,COUNTIF(BH$4:BH$53,"&lt;"&amp;Z492)*IF(AA492&lt;0.5,Riskregister!$K$7+(Riskregister!$L$7-Riskregister!$K$7)*SQRT(AA492/2),Riskregister!$L$7-(Riskregister!$L$7-Riskregister!$K$7)*SQRT((1-AA492)/2)))</f>
        <v>0</v>
      </c>
      <c r="AC492" s="28">
        <f t="shared" ca="1" si="299"/>
        <v>0.84985949835984609</v>
      </c>
      <c r="AD492" s="28">
        <f t="shared" ca="1" si="299"/>
        <v>0.16688876954236798</v>
      </c>
      <c r="AE492" s="28">
        <f ca="1">IF(Riskregister!$E$8="",0,COUNTIF(BI$4:BI$53,"&lt;"&amp;AC492)*IF(AD492&lt;0.5,Riskregister!$K$8+(Riskregister!$L$8-Riskregister!$K$8)*SQRT(AD492/2),Riskregister!$L$8-(Riskregister!$L$8-Riskregister!$K$8)*SQRT((1-AD492)/2)))</f>
        <v>0</v>
      </c>
      <c r="AF492" s="28">
        <f t="shared" ca="1" si="300"/>
        <v>0.67050356314787007</v>
      </c>
      <c r="AG492" s="28">
        <f t="shared" ca="1" si="300"/>
        <v>0.77683732505955716</v>
      </c>
      <c r="AH492" s="28">
        <f>IF(Riskregister!$E$9="",0,COUNTIF(BJ$4:BJ$53,"&lt;"&amp;AF492)*IF(AG492&lt;0.5,Riskregister!$K$9+(Riskregister!$L$9-Riskregister!$K$9)*SQRT(AG492/2),Riskregister!$L$9-(Riskregister!$L$9-Riskregister!$K$9)*SQRT((1-AG492)/2)))</f>
        <v>0</v>
      </c>
      <c r="AI492" s="28">
        <f t="shared" ca="1" si="301"/>
        <v>0.35594106539340287</v>
      </c>
      <c r="AJ492" s="28">
        <f t="shared" ca="1" si="301"/>
        <v>0.3766391182972727</v>
      </c>
      <c r="AK492" s="28">
        <f>IF(Riskregister!$E$10="",0,COUNTIF(BK$4:BK$53,"&lt;"&amp;AI492)*IF(AJ492&lt;0.5,Riskregister!$K$10+(Riskregister!$L$10-Riskregister!$K$10)*SQRT(AJ492/2),Riskregister!$L$10-(Riskregister!$L$10-Riskregister!$K$10)*SQRT((1-AJ492)/2)))</f>
        <v>0</v>
      </c>
      <c r="AL492" s="28">
        <f t="shared" ca="1" si="302"/>
        <v>0.20745757219097227</v>
      </c>
      <c r="AM492" s="28">
        <f t="shared" ca="1" si="302"/>
        <v>0.27084401041127593</v>
      </c>
      <c r="AN492" s="28">
        <f>IF(Riskregister!$E$11="",0,COUNTIF(BL$4:BL$53,"&lt;"&amp;AL492)*IF(AM492&lt;0.5,Riskregister!$K$11+(Riskregister!$L$11-Riskregister!$K$11)*SQRT(AM492/2),Riskregister!$L$11-(Riskregister!$L$11-Riskregister!$K$11)*SQRT((1-AM492)/2)))</f>
        <v>0</v>
      </c>
      <c r="AO492" s="28">
        <f t="shared" ca="1" si="303"/>
        <v>0.3223637918030533</v>
      </c>
      <c r="AP492" s="28">
        <f t="shared" ca="1" si="303"/>
        <v>0.45416116659872352</v>
      </c>
      <c r="AQ492" s="28">
        <f>IF(Riskregister!$E$12="",0,COUNTIF(BM$4:BM$53,"&lt;"&amp;AO492)*IF(AP492&lt;0.5,Riskregister!$K$12+(Riskregister!$L$12-Riskregister!$K$12)*SQRT(AP492/2),Riskregister!$L$12-(Riskregister!$L$12-Riskregister!$K$12)*SQRT((1-AP492)/2)))</f>
        <v>0</v>
      </c>
      <c r="AR492" s="28">
        <f t="shared" ca="1" si="304"/>
        <v>0.52672314332809711</v>
      </c>
      <c r="AS492" s="28">
        <f t="shared" ca="1" si="304"/>
        <v>0.83739561478662983</v>
      </c>
      <c r="AT492" s="28">
        <f>IF(Riskregister!$E$13="",0,COUNTIF(BN$4:BN$53,"&lt;"&amp;AR492)*IF(AS492&lt;0.5,Riskregister!$K$13+(Riskregister!$L$13-Riskregister!$K$13)*SQRT(AS492/2),Riskregister!$L$13-(Riskregister!$L$13-Riskregister!$K$13)*SQRT((1-AS492)/2)))</f>
        <v>0</v>
      </c>
      <c r="AU492" s="28">
        <f t="shared" ca="1" si="305"/>
        <v>7.8094110075780598E-2</v>
      </c>
      <c r="AV492" s="28">
        <f t="shared" ca="1" si="305"/>
        <v>0.3146029459567331</v>
      </c>
      <c r="AW492" s="28">
        <f>IF(Riskregister!$E$14="",0,COUNTIF(BO$4:BO$53,"&lt;"&amp;AU492)*IF(AV492&lt;0.5,Riskregister!$K$14+(Riskregister!$L$14-Riskregister!$K$14)*SQRT(AV492/2),Riskregister!$L$14-(Riskregister!$L$14-Riskregister!$K$14)*SQRT((1-AV492)/2)))</f>
        <v>0</v>
      </c>
      <c r="AX492" s="28">
        <f t="shared" ca="1" si="306"/>
        <v>0.9203795156455391</v>
      </c>
      <c r="AY492" s="28">
        <f t="shared" ca="1" si="306"/>
        <v>0.91616836154415193</v>
      </c>
      <c r="AZ492" s="28">
        <f>IF(Riskregister!$E$15="",0,COUNTIF(BP$4:BP$53,"&lt;"&amp;AX492)*IF(AY492&lt;0.5,Riskregister!$K$15+(Riskregister!$L$15-Riskregister!$K$15)*SQRT(AY492/2),Riskregister!$L$15-(Riskregister!$L$15-Riskregister!$K$15)*SQRT((1-AY492)/2)))</f>
        <v>0</v>
      </c>
      <c r="BA492" s="28">
        <f t="shared" ca="1" si="307"/>
        <v>0.83560026916819075</v>
      </c>
      <c r="BB492" s="28">
        <f t="shared" ca="1" si="307"/>
        <v>0.9135392452001011</v>
      </c>
      <c r="BC492" s="28">
        <f>IF(Riskregister!$E$16="",0,COUNTIF(BQ$4:BQ$53,"&lt;"&amp;BA492)*IF(BB492&lt;0.5,Riskregister!$K$16+(Riskregister!$L$16-Riskregister!$K$16)*SQRT(BB492/2),Riskregister!$L$16-(Riskregister!$L$16-Riskregister!$K$16)*SQRT((1-BB492)/2)))</f>
        <v>0</v>
      </c>
      <c r="BD492" s="28">
        <f t="shared" ca="1" si="283"/>
        <v>0</v>
      </c>
    </row>
    <row r="493" spans="20:56" x14ac:dyDescent="0.35">
      <c r="T493" s="28">
        <f t="shared" ca="1" si="296"/>
        <v>0.4356268882051525</v>
      </c>
      <c r="U493" s="28">
        <f t="shared" ca="1" si="296"/>
        <v>9.6725693545231528E-2</v>
      </c>
      <c r="V493" s="28">
        <f ca="1">IF(Riskregister!$E$5="",0,COUNTIF(BF$4:BF$53,"&lt;"&amp;T493)*IF(U493&lt;0.5,Riskregister!$K$5+(Riskregister!$L$5-Riskregister!$K$5)*SQRT(U493/2),Riskregister!$L$5-(Riskregister!$L$5-Riskregister!$K$5)*SQRT((1-U493)/2)))</f>
        <v>0</v>
      </c>
      <c r="W493" s="28">
        <f t="shared" ca="1" si="297"/>
        <v>0.2370522639639413</v>
      </c>
      <c r="X493" s="28">
        <f t="shared" ca="1" si="297"/>
        <v>0.92631733119062509</v>
      </c>
      <c r="Y493" s="28">
        <f ca="1">IF(Riskregister!$E$6="",0,COUNTIF(BG$4:BG$53,"&lt;"&amp;W493)*IF(X493&lt;0.5,Riskregister!$K$6+(Riskregister!$L$6-Riskregister!$K$6)*SQRT(X493/2),Riskregister!$L$6-(Riskregister!$L$6-Riskregister!$K$6)*SQRT((1-X493)/2)))</f>
        <v>0</v>
      </c>
      <c r="Z493" s="28">
        <f t="shared" ca="1" si="298"/>
        <v>0.21163556880600798</v>
      </c>
      <c r="AA493" s="28">
        <f t="shared" ca="1" si="298"/>
        <v>0.80269214480857209</v>
      </c>
      <c r="AB493" s="28">
        <f ca="1">IF(Riskregister!$E$7="",0,COUNTIF(BH$4:BH$53,"&lt;"&amp;Z493)*IF(AA493&lt;0.5,Riskregister!$K$7+(Riskregister!$L$7-Riskregister!$K$7)*SQRT(AA493/2),Riskregister!$L$7-(Riskregister!$L$7-Riskregister!$K$7)*SQRT((1-AA493)/2)))</f>
        <v>0</v>
      </c>
      <c r="AC493" s="28">
        <f t="shared" ca="1" si="299"/>
        <v>2.1499762019378754E-2</v>
      </c>
      <c r="AD493" s="28">
        <f t="shared" ca="1" si="299"/>
        <v>0.35592389502354083</v>
      </c>
      <c r="AE493" s="28">
        <f ca="1">IF(Riskregister!$E$8="",0,COUNTIF(BI$4:BI$53,"&lt;"&amp;AC493)*IF(AD493&lt;0.5,Riskregister!$K$8+(Riskregister!$L$8-Riskregister!$K$8)*SQRT(AD493/2),Riskregister!$L$8-(Riskregister!$L$8-Riskregister!$K$8)*SQRT((1-AD493)/2)))</f>
        <v>0</v>
      </c>
      <c r="AF493" s="28">
        <f t="shared" ca="1" si="300"/>
        <v>0.26569562505135313</v>
      </c>
      <c r="AG493" s="28">
        <f t="shared" ca="1" si="300"/>
        <v>0.5677719129367389</v>
      </c>
      <c r="AH493" s="28">
        <f>IF(Riskregister!$E$9="",0,COUNTIF(BJ$4:BJ$53,"&lt;"&amp;AF493)*IF(AG493&lt;0.5,Riskregister!$K$9+(Riskregister!$L$9-Riskregister!$K$9)*SQRT(AG493/2),Riskregister!$L$9-(Riskregister!$L$9-Riskregister!$K$9)*SQRT((1-AG493)/2)))</f>
        <v>0</v>
      </c>
      <c r="AI493" s="28">
        <f t="shared" ca="1" si="301"/>
        <v>7.9594279338430995E-2</v>
      </c>
      <c r="AJ493" s="28">
        <f t="shared" ca="1" si="301"/>
        <v>0.57616324621776172</v>
      </c>
      <c r="AK493" s="28">
        <f>IF(Riskregister!$E$10="",0,COUNTIF(BK$4:BK$53,"&lt;"&amp;AI493)*IF(AJ493&lt;0.5,Riskregister!$K$10+(Riskregister!$L$10-Riskregister!$K$10)*SQRT(AJ493/2),Riskregister!$L$10-(Riskregister!$L$10-Riskregister!$K$10)*SQRT((1-AJ493)/2)))</f>
        <v>0</v>
      </c>
      <c r="AL493" s="28">
        <f t="shared" ca="1" si="302"/>
        <v>3.5809976556112066E-2</v>
      </c>
      <c r="AM493" s="28">
        <f t="shared" ca="1" si="302"/>
        <v>0.30532255729099633</v>
      </c>
      <c r="AN493" s="28">
        <f>IF(Riskregister!$E$11="",0,COUNTIF(BL$4:BL$53,"&lt;"&amp;AL493)*IF(AM493&lt;0.5,Riskregister!$K$11+(Riskregister!$L$11-Riskregister!$K$11)*SQRT(AM493/2),Riskregister!$L$11-(Riskregister!$L$11-Riskregister!$K$11)*SQRT((1-AM493)/2)))</f>
        <v>0</v>
      </c>
      <c r="AO493" s="28">
        <f t="shared" ca="1" si="303"/>
        <v>0.78049684211189396</v>
      </c>
      <c r="AP493" s="28">
        <f t="shared" ca="1" si="303"/>
        <v>0.57137083164711588</v>
      </c>
      <c r="AQ493" s="28">
        <f>IF(Riskregister!$E$12="",0,COUNTIF(BM$4:BM$53,"&lt;"&amp;AO493)*IF(AP493&lt;0.5,Riskregister!$K$12+(Riskregister!$L$12-Riskregister!$K$12)*SQRT(AP493/2),Riskregister!$L$12-(Riskregister!$L$12-Riskregister!$K$12)*SQRT((1-AP493)/2)))</f>
        <v>0</v>
      </c>
      <c r="AR493" s="28">
        <f t="shared" ca="1" si="304"/>
        <v>0.72242871546235687</v>
      </c>
      <c r="AS493" s="28">
        <f t="shared" ca="1" si="304"/>
        <v>0.33627190966556553</v>
      </c>
      <c r="AT493" s="28">
        <f>IF(Riskregister!$E$13="",0,COUNTIF(BN$4:BN$53,"&lt;"&amp;AR493)*IF(AS493&lt;0.5,Riskregister!$K$13+(Riskregister!$L$13-Riskregister!$K$13)*SQRT(AS493/2),Riskregister!$L$13-(Riskregister!$L$13-Riskregister!$K$13)*SQRT((1-AS493)/2)))</f>
        <v>0</v>
      </c>
      <c r="AU493" s="28">
        <f t="shared" ca="1" si="305"/>
        <v>9.6141401559810769E-2</v>
      </c>
      <c r="AV493" s="28">
        <f t="shared" ca="1" si="305"/>
        <v>0.24272242513102538</v>
      </c>
      <c r="AW493" s="28">
        <f>IF(Riskregister!$E$14="",0,COUNTIF(BO$4:BO$53,"&lt;"&amp;AU493)*IF(AV493&lt;0.5,Riskregister!$K$14+(Riskregister!$L$14-Riskregister!$K$14)*SQRT(AV493/2),Riskregister!$L$14-(Riskregister!$L$14-Riskregister!$K$14)*SQRT((1-AV493)/2)))</f>
        <v>0</v>
      </c>
      <c r="AX493" s="28">
        <f t="shared" ca="1" si="306"/>
        <v>0.42960886738101078</v>
      </c>
      <c r="AY493" s="28">
        <f t="shared" ca="1" si="306"/>
        <v>0.2772692246103422</v>
      </c>
      <c r="AZ493" s="28">
        <f>IF(Riskregister!$E$15="",0,COUNTIF(BP$4:BP$53,"&lt;"&amp;AX493)*IF(AY493&lt;0.5,Riskregister!$K$15+(Riskregister!$L$15-Riskregister!$K$15)*SQRT(AY493/2),Riskregister!$L$15-(Riskregister!$L$15-Riskregister!$K$15)*SQRT((1-AY493)/2)))</f>
        <v>0</v>
      </c>
      <c r="BA493" s="28">
        <f t="shared" ca="1" si="307"/>
        <v>0.23348181123730183</v>
      </c>
      <c r="BB493" s="28">
        <f t="shared" ca="1" si="307"/>
        <v>0.62231395553907198</v>
      </c>
      <c r="BC493" s="28">
        <f>IF(Riskregister!$E$16="",0,COUNTIF(BQ$4:BQ$53,"&lt;"&amp;BA493)*IF(BB493&lt;0.5,Riskregister!$K$16+(Riskregister!$L$16-Riskregister!$K$16)*SQRT(BB493/2),Riskregister!$L$16-(Riskregister!$L$16-Riskregister!$K$16)*SQRT((1-BB493)/2)))</f>
        <v>0</v>
      </c>
      <c r="BD493" s="28">
        <f t="shared" ca="1" si="283"/>
        <v>0</v>
      </c>
    </row>
    <row r="494" spans="20:56" x14ac:dyDescent="0.35">
      <c r="T494" s="28">
        <f t="shared" ca="1" si="296"/>
        <v>0.37907536378598738</v>
      </c>
      <c r="U494" s="28">
        <f t="shared" ca="1" si="296"/>
        <v>0.47647946708378097</v>
      </c>
      <c r="V494" s="28">
        <f ca="1">IF(Riskregister!$E$5="",0,COUNTIF(BF$4:BF$53,"&lt;"&amp;T494)*IF(U494&lt;0.5,Riskregister!$K$5+(Riskregister!$L$5-Riskregister!$K$5)*SQRT(U494/2),Riskregister!$L$5-(Riskregister!$L$5-Riskregister!$K$5)*SQRT((1-U494)/2)))</f>
        <v>0</v>
      </c>
      <c r="W494" s="28">
        <f t="shared" ca="1" si="297"/>
        <v>0.37314043044873357</v>
      </c>
      <c r="X494" s="28">
        <f t="shared" ca="1" si="297"/>
        <v>0.97060129088228453</v>
      </c>
      <c r="Y494" s="28">
        <f ca="1">IF(Riskregister!$E$6="",0,COUNTIF(BG$4:BG$53,"&lt;"&amp;W494)*IF(X494&lt;0.5,Riskregister!$K$6+(Riskregister!$L$6-Riskregister!$K$6)*SQRT(X494/2),Riskregister!$L$6-(Riskregister!$L$6-Riskregister!$K$6)*SQRT((1-X494)/2)))</f>
        <v>0</v>
      </c>
      <c r="Z494" s="28">
        <f t="shared" ca="1" si="298"/>
        <v>0.47445511283171393</v>
      </c>
      <c r="AA494" s="28">
        <f t="shared" ca="1" si="298"/>
        <v>0.93537981556567795</v>
      </c>
      <c r="AB494" s="28">
        <f ca="1">IF(Riskregister!$E$7="",0,COUNTIF(BH$4:BH$53,"&lt;"&amp;Z494)*IF(AA494&lt;0.5,Riskregister!$K$7+(Riskregister!$L$7-Riskregister!$K$7)*SQRT(AA494/2),Riskregister!$L$7-(Riskregister!$L$7-Riskregister!$K$7)*SQRT((1-AA494)/2)))</f>
        <v>0</v>
      </c>
      <c r="AC494" s="28">
        <f t="shared" ca="1" si="299"/>
        <v>0.29685441417335234</v>
      </c>
      <c r="AD494" s="28">
        <f t="shared" ca="1" si="299"/>
        <v>0.81880173342173634</v>
      </c>
      <c r="AE494" s="28">
        <f ca="1">IF(Riskregister!$E$8="",0,COUNTIF(BI$4:BI$53,"&lt;"&amp;AC494)*IF(AD494&lt;0.5,Riskregister!$K$8+(Riskregister!$L$8-Riskregister!$K$8)*SQRT(AD494/2),Riskregister!$L$8-(Riskregister!$L$8-Riskregister!$K$8)*SQRT((1-AD494)/2)))</f>
        <v>0</v>
      </c>
      <c r="AF494" s="28">
        <f t="shared" ca="1" si="300"/>
        <v>0.94577833777196263</v>
      </c>
      <c r="AG494" s="28">
        <f t="shared" ca="1" si="300"/>
        <v>0.77408252347463136</v>
      </c>
      <c r="AH494" s="28">
        <f>IF(Riskregister!$E$9="",0,COUNTIF(BJ$4:BJ$53,"&lt;"&amp;AF494)*IF(AG494&lt;0.5,Riskregister!$K$9+(Riskregister!$L$9-Riskregister!$K$9)*SQRT(AG494/2),Riskregister!$L$9-(Riskregister!$L$9-Riskregister!$K$9)*SQRT((1-AG494)/2)))</f>
        <v>0</v>
      </c>
      <c r="AI494" s="28">
        <f t="shared" ca="1" si="301"/>
        <v>0.65311926854675484</v>
      </c>
      <c r="AJ494" s="28">
        <f t="shared" ca="1" si="301"/>
        <v>0.85693852754367761</v>
      </c>
      <c r="AK494" s="28">
        <f>IF(Riskregister!$E$10="",0,COUNTIF(BK$4:BK$53,"&lt;"&amp;AI494)*IF(AJ494&lt;0.5,Riskregister!$K$10+(Riskregister!$L$10-Riskregister!$K$10)*SQRT(AJ494/2),Riskregister!$L$10-(Riskregister!$L$10-Riskregister!$K$10)*SQRT((1-AJ494)/2)))</f>
        <v>0</v>
      </c>
      <c r="AL494" s="28">
        <f t="shared" ca="1" si="302"/>
        <v>0.85891585452704933</v>
      </c>
      <c r="AM494" s="28">
        <f t="shared" ca="1" si="302"/>
        <v>0.80754238366648723</v>
      </c>
      <c r="AN494" s="28">
        <f>IF(Riskregister!$E$11="",0,COUNTIF(BL$4:BL$53,"&lt;"&amp;AL494)*IF(AM494&lt;0.5,Riskregister!$K$11+(Riskregister!$L$11-Riskregister!$K$11)*SQRT(AM494/2),Riskregister!$L$11-(Riskregister!$L$11-Riskregister!$K$11)*SQRT((1-AM494)/2)))</f>
        <v>0</v>
      </c>
      <c r="AO494" s="28">
        <f t="shared" ca="1" si="303"/>
        <v>0.85559453582185796</v>
      </c>
      <c r="AP494" s="28">
        <f t="shared" ca="1" si="303"/>
        <v>0.97783216668886075</v>
      </c>
      <c r="AQ494" s="28">
        <f>IF(Riskregister!$E$12="",0,COUNTIF(BM$4:BM$53,"&lt;"&amp;AO494)*IF(AP494&lt;0.5,Riskregister!$K$12+(Riskregister!$L$12-Riskregister!$K$12)*SQRT(AP494/2),Riskregister!$L$12-(Riskregister!$L$12-Riskregister!$K$12)*SQRT((1-AP494)/2)))</f>
        <v>0</v>
      </c>
      <c r="AR494" s="28">
        <f t="shared" ca="1" si="304"/>
        <v>0.45033491780216817</v>
      </c>
      <c r="AS494" s="28">
        <f t="shared" ca="1" si="304"/>
        <v>0.76990125283283617</v>
      </c>
      <c r="AT494" s="28">
        <f>IF(Riskregister!$E$13="",0,COUNTIF(BN$4:BN$53,"&lt;"&amp;AR494)*IF(AS494&lt;0.5,Riskregister!$K$13+(Riskregister!$L$13-Riskregister!$K$13)*SQRT(AS494/2),Riskregister!$L$13-(Riskregister!$L$13-Riskregister!$K$13)*SQRT((1-AS494)/2)))</f>
        <v>0</v>
      </c>
      <c r="AU494" s="28">
        <f t="shared" ca="1" si="305"/>
        <v>0.65435713607633428</v>
      </c>
      <c r="AV494" s="28">
        <f t="shared" ca="1" si="305"/>
        <v>0.57884890869029615</v>
      </c>
      <c r="AW494" s="28">
        <f>IF(Riskregister!$E$14="",0,COUNTIF(BO$4:BO$53,"&lt;"&amp;AU494)*IF(AV494&lt;0.5,Riskregister!$K$14+(Riskregister!$L$14-Riskregister!$K$14)*SQRT(AV494/2),Riskregister!$L$14-(Riskregister!$L$14-Riskregister!$K$14)*SQRT((1-AV494)/2)))</f>
        <v>0</v>
      </c>
      <c r="AX494" s="28">
        <f t="shared" ca="1" si="306"/>
        <v>0.47861162607498586</v>
      </c>
      <c r="AY494" s="28">
        <f t="shared" ca="1" si="306"/>
        <v>0.990257868199515</v>
      </c>
      <c r="AZ494" s="28">
        <f>IF(Riskregister!$E$15="",0,COUNTIF(BP$4:BP$53,"&lt;"&amp;AX494)*IF(AY494&lt;0.5,Riskregister!$K$15+(Riskregister!$L$15-Riskregister!$K$15)*SQRT(AY494/2),Riskregister!$L$15-(Riskregister!$L$15-Riskregister!$K$15)*SQRT((1-AY494)/2)))</f>
        <v>0</v>
      </c>
      <c r="BA494" s="28">
        <f t="shared" ca="1" si="307"/>
        <v>0.28357021301149865</v>
      </c>
      <c r="BB494" s="28">
        <f t="shared" ca="1" si="307"/>
        <v>0.21948313439540201</v>
      </c>
      <c r="BC494" s="28">
        <f>IF(Riskregister!$E$16="",0,COUNTIF(BQ$4:BQ$53,"&lt;"&amp;BA494)*IF(BB494&lt;0.5,Riskregister!$K$16+(Riskregister!$L$16-Riskregister!$K$16)*SQRT(BB494/2),Riskregister!$L$16-(Riskregister!$L$16-Riskregister!$K$16)*SQRT((1-BB494)/2)))</f>
        <v>0</v>
      </c>
      <c r="BD494" s="28">
        <f t="shared" ca="1" si="283"/>
        <v>0</v>
      </c>
    </row>
    <row r="495" spans="20:56" x14ac:dyDescent="0.35">
      <c r="T495" s="28">
        <f t="shared" ca="1" si="296"/>
        <v>0.74948880185408562</v>
      </c>
      <c r="U495" s="28">
        <f t="shared" ca="1" si="296"/>
        <v>0.2184351094716902</v>
      </c>
      <c r="V495" s="28">
        <f ca="1">IF(Riskregister!$E$5="",0,COUNTIF(BF$4:BF$53,"&lt;"&amp;T495)*IF(U495&lt;0.5,Riskregister!$K$5+(Riskregister!$L$5-Riskregister!$K$5)*SQRT(U495/2),Riskregister!$L$5-(Riskregister!$L$5-Riskregister!$K$5)*SQRT((1-U495)/2)))</f>
        <v>298716.3569820369</v>
      </c>
      <c r="W495" s="28">
        <f t="shared" ca="1" si="297"/>
        <v>9.9453665628145838E-2</v>
      </c>
      <c r="X495" s="28">
        <f t="shared" ca="1" si="297"/>
        <v>0.65107761364431649</v>
      </c>
      <c r="Y495" s="28">
        <f ca="1">IF(Riskregister!$E$6="",0,COUNTIF(BG$4:BG$53,"&lt;"&amp;W495)*IF(X495&lt;0.5,Riskregister!$K$6+(Riskregister!$L$6-Riskregister!$K$6)*SQRT(X495/2),Riskregister!$L$6-(Riskregister!$L$6-Riskregister!$K$6)*SQRT((1-X495)/2)))</f>
        <v>0</v>
      </c>
      <c r="Z495" s="28">
        <f t="shared" ca="1" si="298"/>
        <v>0.90499333537227311</v>
      </c>
      <c r="AA495" s="28">
        <f t="shared" ca="1" si="298"/>
        <v>0.50458398253040893</v>
      </c>
      <c r="AB495" s="28">
        <f ca="1">IF(Riskregister!$E$7="",0,COUNTIF(BH$4:BH$53,"&lt;"&amp;Z495)*IF(AA495&lt;0.5,Riskregister!$K$7+(Riskregister!$L$7-Riskregister!$K$7)*SQRT(AA495/2),Riskregister!$L$7-(Riskregister!$L$7-Riskregister!$K$7)*SQRT((1-AA495)/2)))</f>
        <v>225804.04404805359</v>
      </c>
      <c r="AC495" s="28">
        <f t="shared" ca="1" si="299"/>
        <v>0.62491115519185214</v>
      </c>
      <c r="AD495" s="28">
        <f t="shared" ca="1" si="299"/>
        <v>0.55641710427408675</v>
      </c>
      <c r="AE495" s="28">
        <f ca="1">IF(Riskregister!$E$8="",0,COUNTIF(BI$4:BI$53,"&lt;"&amp;AC495)*IF(AD495&lt;0.5,Riskregister!$K$8+(Riskregister!$L$8-Riskregister!$K$8)*SQRT(AD495/2),Riskregister!$L$8-(Riskregister!$L$8-Riskregister!$K$8)*SQRT((1-AD495)/2)))</f>
        <v>0</v>
      </c>
      <c r="AF495" s="28">
        <f t="shared" ca="1" si="300"/>
        <v>0.13475429379549042</v>
      </c>
      <c r="AG495" s="28">
        <f t="shared" ca="1" si="300"/>
        <v>0.77425696580763925</v>
      </c>
      <c r="AH495" s="28">
        <f>IF(Riskregister!$E$9="",0,COUNTIF(BJ$4:BJ$53,"&lt;"&amp;AF495)*IF(AG495&lt;0.5,Riskregister!$K$9+(Riskregister!$L$9-Riskregister!$K$9)*SQRT(AG495/2),Riskregister!$L$9-(Riskregister!$L$9-Riskregister!$K$9)*SQRT((1-AG495)/2)))</f>
        <v>0</v>
      </c>
      <c r="AI495" s="28">
        <f t="shared" ca="1" si="301"/>
        <v>0.92336338744568591</v>
      </c>
      <c r="AJ495" s="28">
        <f t="shared" ca="1" si="301"/>
        <v>0.5229129485907269</v>
      </c>
      <c r="AK495" s="28">
        <f>IF(Riskregister!$E$10="",0,COUNTIF(BK$4:BK$53,"&lt;"&amp;AI495)*IF(AJ495&lt;0.5,Riskregister!$K$10+(Riskregister!$L$10-Riskregister!$K$10)*SQRT(AJ495/2),Riskregister!$L$10-(Riskregister!$L$10-Riskregister!$K$10)*SQRT((1-AJ495)/2)))</f>
        <v>0</v>
      </c>
      <c r="AL495" s="28">
        <f t="shared" ca="1" si="302"/>
        <v>0.58489389177679063</v>
      </c>
      <c r="AM495" s="28">
        <f t="shared" ca="1" si="302"/>
        <v>9.5808377725641991E-2</v>
      </c>
      <c r="AN495" s="28">
        <f>IF(Riskregister!$E$11="",0,COUNTIF(BL$4:BL$53,"&lt;"&amp;AL495)*IF(AM495&lt;0.5,Riskregister!$K$11+(Riskregister!$L$11-Riskregister!$K$11)*SQRT(AM495/2),Riskregister!$L$11-(Riskregister!$L$11-Riskregister!$K$11)*SQRT((1-AM495)/2)))</f>
        <v>0</v>
      </c>
      <c r="AO495" s="28">
        <f t="shared" ca="1" si="303"/>
        <v>0.60251020331123661</v>
      </c>
      <c r="AP495" s="28">
        <f t="shared" ca="1" si="303"/>
        <v>0.88146589171416978</v>
      </c>
      <c r="AQ495" s="28">
        <f>IF(Riskregister!$E$12="",0,COUNTIF(BM$4:BM$53,"&lt;"&amp;AO495)*IF(AP495&lt;0.5,Riskregister!$K$12+(Riskregister!$L$12-Riskregister!$K$12)*SQRT(AP495/2),Riskregister!$L$12-(Riskregister!$L$12-Riskregister!$K$12)*SQRT((1-AP495)/2)))</f>
        <v>0</v>
      </c>
      <c r="AR495" s="28">
        <f t="shared" ca="1" si="304"/>
        <v>0.93293602275007059</v>
      </c>
      <c r="AS495" s="28">
        <f t="shared" ca="1" si="304"/>
        <v>6.4662147472196563E-2</v>
      </c>
      <c r="AT495" s="28">
        <f>IF(Riskregister!$E$13="",0,COUNTIF(BN$4:BN$53,"&lt;"&amp;AR495)*IF(AS495&lt;0.5,Riskregister!$K$13+(Riskregister!$L$13-Riskregister!$K$13)*SQRT(AS495/2),Riskregister!$L$13-(Riskregister!$L$13-Riskregister!$K$13)*SQRT((1-AS495)/2)))</f>
        <v>0</v>
      </c>
      <c r="AU495" s="28">
        <f t="shared" ca="1" si="305"/>
        <v>5.2934598277520895E-2</v>
      </c>
      <c r="AV495" s="28">
        <f t="shared" ca="1" si="305"/>
        <v>0.99380623588741845</v>
      </c>
      <c r="AW495" s="28">
        <f>IF(Riskregister!$E$14="",0,COUNTIF(BO$4:BO$53,"&lt;"&amp;AU495)*IF(AV495&lt;0.5,Riskregister!$K$14+(Riskregister!$L$14-Riskregister!$K$14)*SQRT(AV495/2),Riskregister!$L$14-(Riskregister!$L$14-Riskregister!$K$14)*SQRT((1-AV495)/2)))</f>
        <v>0</v>
      </c>
      <c r="AX495" s="28">
        <f t="shared" ca="1" si="306"/>
        <v>0.86268875755535701</v>
      </c>
      <c r="AY495" s="28">
        <f t="shared" ca="1" si="306"/>
        <v>0.48652542274597432</v>
      </c>
      <c r="AZ495" s="28">
        <f>IF(Riskregister!$E$15="",0,COUNTIF(BP$4:BP$53,"&lt;"&amp;AX495)*IF(AY495&lt;0.5,Riskregister!$K$15+(Riskregister!$L$15-Riskregister!$K$15)*SQRT(AY495/2),Riskregister!$L$15-(Riskregister!$L$15-Riskregister!$K$15)*SQRT((1-AY495)/2)))</f>
        <v>0</v>
      </c>
      <c r="BA495" s="28">
        <f t="shared" ca="1" si="307"/>
        <v>3.0189460796542167E-2</v>
      </c>
      <c r="BB495" s="28">
        <f t="shared" ca="1" si="307"/>
        <v>0.31006997035012629</v>
      </c>
      <c r="BC495" s="28">
        <f>IF(Riskregister!$E$16="",0,COUNTIF(BQ$4:BQ$53,"&lt;"&amp;BA495)*IF(BB495&lt;0.5,Riskregister!$K$16+(Riskregister!$L$16-Riskregister!$K$16)*SQRT(BB495/2),Riskregister!$L$16-(Riskregister!$L$16-Riskregister!$K$16)*SQRT((1-BB495)/2)))</f>
        <v>0</v>
      </c>
      <c r="BD495" s="28">
        <f t="shared" ca="1" si="283"/>
        <v>524520.40103009052</v>
      </c>
    </row>
    <row r="496" spans="20:56" x14ac:dyDescent="0.35">
      <c r="T496" s="28">
        <f t="shared" ca="1" si="296"/>
        <v>0.64227432832284015</v>
      </c>
      <c r="U496" s="28">
        <f t="shared" ca="1" si="296"/>
        <v>0.61035263175234367</v>
      </c>
      <c r="V496" s="28">
        <f ca="1">IF(Riskregister!$E$5="",0,COUNTIF(BF$4:BF$53,"&lt;"&amp;T496)*IF(U496&lt;0.5,Riskregister!$K$5+(Riskregister!$L$5-Riskregister!$K$5)*SQRT(U496/2),Riskregister!$L$5-(Riskregister!$L$5-Riskregister!$K$5)*SQRT((1-U496)/2)))</f>
        <v>401375.23811197351</v>
      </c>
      <c r="W496" s="28">
        <f t="shared" ca="1" si="297"/>
        <v>0.93345088558480693</v>
      </c>
      <c r="X496" s="28">
        <f t="shared" ca="1" si="297"/>
        <v>0.24260900129843643</v>
      </c>
      <c r="Y496" s="28">
        <f ca="1">IF(Riskregister!$E$6="",0,COUNTIF(BG$4:BG$53,"&lt;"&amp;W496)*IF(X496&lt;0.5,Riskregister!$K$6+(Riskregister!$L$6-Riskregister!$K$6)*SQRT(X496/2),Riskregister!$L$6-(Riskregister!$L$6-Riskregister!$K$6)*SQRT((1-X496)/2)))</f>
        <v>1653836.6434324163</v>
      </c>
      <c r="Z496" s="28">
        <f t="shared" ca="1" si="298"/>
        <v>0.41572471112964338</v>
      </c>
      <c r="AA496" s="28">
        <f t="shared" ca="1" si="298"/>
        <v>0.19612701590397275</v>
      </c>
      <c r="AB496" s="28">
        <f ca="1">IF(Riskregister!$E$7="",0,COUNTIF(BH$4:BH$53,"&lt;"&amp;Z496)*IF(AA496&lt;0.5,Riskregister!$K$7+(Riskregister!$L$7-Riskregister!$K$7)*SQRT(AA496/2),Riskregister!$L$7-(Riskregister!$L$7-Riskregister!$K$7)*SQRT((1-AA496)/2)))</f>
        <v>0</v>
      </c>
      <c r="AC496" s="28">
        <f t="shared" ca="1" si="299"/>
        <v>0.66190975994790746</v>
      </c>
      <c r="AD496" s="28">
        <f t="shared" ca="1" si="299"/>
        <v>0.70085054416878612</v>
      </c>
      <c r="AE496" s="28">
        <f ca="1">IF(Riskregister!$E$8="",0,COUNTIF(BI$4:BI$53,"&lt;"&amp;AC496)*IF(AD496&lt;0.5,Riskregister!$K$8+(Riskregister!$L$8-Riskregister!$K$8)*SQRT(AD496/2),Riskregister!$L$8-(Riskregister!$L$8-Riskregister!$K$8)*SQRT((1-AD496)/2)))</f>
        <v>0</v>
      </c>
      <c r="AF496" s="28">
        <f t="shared" ca="1" si="300"/>
        <v>0.26922625613476348</v>
      </c>
      <c r="AG496" s="28">
        <f t="shared" ca="1" si="300"/>
        <v>0.66652909156163509</v>
      </c>
      <c r="AH496" s="28">
        <f>IF(Riskregister!$E$9="",0,COUNTIF(BJ$4:BJ$53,"&lt;"&amp;AF496)*IF(AG496&lt;0.5,Riskregister!$K$9+(Riskregister!$L$9-Riskregister!$K$9)*SQRT(AG496/2),Riskregister!$L$9-(Riskregister!$L$9-Riskregister!$K$9)*SQRT((1-AG496)/2)))</f>
        <v>0</v>
      </c>
      <c r="AI496" s="28">
        <f t="shared" ca="1" si="301"/>
        <v>0.79059962624496471</v>
      </c>
      <c r="AJ496" s="28">
        <f t="shared" ca="1" si="301"/>
        <v>0.98794902257130912</v>
      </c>
      <c r="AK496" s="28">
        <f>IF(Riskregister!$E$10="",0,COUNTIF(BK$4:BK$53,"&lt;"&amp;AI496)*IF(AJ496&lt;0.5,Riskregister!$K$10+(Riskregister!$L$10-Riskregister!$K$10)*SQRT(AJ496/2),Riskregister!$L$10-(Riskregister!$L$10-Riskregister!$K$10)*SQRT((1-AJ496)/2)))</f>
        <v>0</v>
      </c>
      <c r="AL496" s="28">
        <f t="shared" ca="1" si="302"/>
        <v>0.81164472734559723</v>
      </c>
      <c r="AM496" s="28">
        <f t="shared" ca="1" si="302"/>
        <v>0.22449971312118044</v>
      </c>
      <c r="AN496" s="28">
        <f>IF(Riskregister!$E$11="",0,COUNTIF(BL$4:BL$53,"&lt;"&amp;AL496)*IF(AM496&lt;0.5,Riskregister!$K$11+(Riskregister!$L$11-Riskregister!$K$11)*SQRT(AM496/2),Riskregister!$L$11-(Riskregister!$L$11-Riskregister!$K$11)*SQRT((1-AM496)/2)))</f>
        <v>0</v>
      </c>
      <c r="AO496" s="28">
        <f t="shared" ca="1" si="303"/>
        <v>0.38224069032556429</v>
      </c>
      <c r="AP496" s="28">
        <f t="shared" ca="1" si="303"/>
        <v>0.15856811651364056</v>
      </c>
      <c r="AQ496" s="28">
        <f>IF(Riskregister!$E$12="",0,COUNTIF(BM$4:BM$53,"&lt;"&amp;AO496)*IF(AP496&lt;0.5,Riskregister!$K$12+(Riskregister!$L$12-Riskregister!$K$12)*SQRT(AP496/2),Riskregister!$L$12-(Riskregister!$L$12-Riskregister!$K$12)*SQRT((1-AP496)/2)))</f>
        <v>0</v>
      </c>
      <c r="AR496" s="28">
        <f t="shared" ca="1" si="304"/>
        <v>1.8651744948138926E-2</v>
      </c>
      <c r="AS496" s="28">
        <f t="shared" ca="1" si="304"/>
        <v>0.37408313860416686</v>
      </c>
      <c r="AT496" s="28">
        <f>IF(Riskregister!$E$13="",0,COUNTIF(BN$4:BN$53,"&lt;"&amp;AR496)*IF(AS496&lt;0.5,Riskregister!$K$13+(Riskregister!$L$13-Riskregister!$K$13)*SQRT(AS496/2),Riskregister!$L$13-(Riskregister!$L$13-Riskregister!$K$13)*SQRT((1-AS496)/2)))</f>
        <v>0</v>
      </c>
      <c r="AU496" s="28">
        <f t="shared" ca="1" si="305"/>
        <v>0.40860023505597898</v>
      </c>
      <c r="AV496" s="28">
        <f t="shared" ca="1" si="305"/>
        <v>0.96800626325012795</v>
      </c>
      <c r="AW496" s="28">
        <f>IF(Riskregister!$E$14="",0,COUNTIF(BO$4:BO$53,"&lt;"&amp;AU496)*IF(AV496&lt;0.5,Riskregister!$K$14+(Riskregister!$L$14-Riskregister!$K$14)*SQRT(AV496/2),Riskregister!$L$14-(Riskregister!$L$14-Riskregister!$K$14)*SQRT((1-AV496)/2)))</f>
        <v>0</v>
      </c>
      <c r="AX496" s="28">
        <f t="shared" ca="1" si="306"/>
        <v>0.63844797238522966</v>
      </c>
      <c r="AY496" s="28">
        <f t="shared" ca="1" si="306"/>
        <v>0.23260304120329578</v>
      </c>
      <c r="AZ496" s="28">
        <f>IF(Riskregister!$E$15="",0,COUNTIF(BP$4:BP$53,"&lt;"&amp;AX496)*IF(AY496&lt;0.5,Riskregister!$K$15+(Riskregister!$L$15-Riskregister!$K$15)*SQRT(AY496/2),Riskregister!$L$15-(Riskregister!$L$15-Riskregister!$K$15)*SQRT((1-AY496)/2)))</f>
        <v>0</v>
      </c>
      <c r="BA496" s="28">
        <f t="shared" ca="1" si="307"/>
        <v>0.40126355505312683</v>
      </c>
      <c r="BB496" s="28">
        <f t="shared" ca="1" si="307"/>
        <v>0.3332087820301598</v>
      </c>
      <c r="BC496" s="28">
        <f>IF(Riskregister!$E$16="",0,COUNTIF(BQ$4:BQ$53,"&lt;"&amp;BA496)*IF(BB496&lt;0.5,Riskregister!$K$16+(Riskregister!$L$16-Riskregister!$K$16)*SQRT(BB496/2),Riskregister!$L$16-(Riskregister!$L$16-Riskregister!$K$16)*SQRT((1-BB496)/2)))</f>
        <v>0</v>
      </c>
      <c r="BD496" s="28">
        <f t="shared" ca="1" si="283"/>
        <v>2055211.8815443898</v>
      </c>
    </row>
    <row r="497" spans="20:56" x14ac:dyDescent="0.35">
      <c r="T497" s="28">
        <f t="shared" ca="1" si="296"/>
        <v>0.71439978648038238</v>
      </c>
      <c r="U497" s="28">
        <f t="shared" ca="1" si="296"/>
        <v>0.91205332528145</v>
      </c>
      <c r="V497" s="28">
        <f ca="1">IF(Riskregister!$E$5="",0,COUNTIF(BF$4:BF$53,"&lt;"&amp;T497)*IF(U497&lt;0.5,Riskregister!$K$5+(Riskregister!$L$5-Riskregister!$K$5)*SQRT(U497/2),Riskregister!$L$5-(Riskregister!$L$5-Riskregister!$K$5)*SQRT((1-U497)/2)))</f>
        <v>505635.80755788146</v>
      </c>
      <c r="W497" s="28">
        <f t="shared" ca="1" si="297"/>
        <v>4.4120615783978079E-2</v>
      </c>
      <c r="X497" s="28">
        <f t="shared" ca="1" si="297"/>
        <v>0.49331114667181875</v>
      </c>
      <c r="Y497" s="28">
        <f ca="1">IF(Riskregister!$E$6="",0,COUNTIF(BG$4:BG$53,"&lt;"&amp;W497)*IF(X497&lt;0.5,Riskregister!$K$6+(Riskregister!$L$6-Riskregister!$K$6)*SQRT(X497/2),Riskregister!$L$6-(Riskregister!$L$6-Riskregister!$K$6)*SQRT((1-X497)/2)))</f>
        <v>0</v>
      </c>
      <c r="Z497" s="28">
        <f t="shared" ca="1" si="298"/>
        <v>0.45933526910962275</v>
      </c>
      <c r="AA497" s="28">
        <f t="shared" ca="1" si="298"/>
        <v>0.8192374445787779</v>
      </c>
      <c r="AB497" s="28">
        <f ca="1">IF(Riskregister!$E$7="",0,COUNTIF(BH$4:BH$53,"&lt;"&amp;Z497)*IF(AA497&lt;0.5,Riskregister!$K$7+(Riskregister!$L$7-Riskregister!$K$7)*SQRT(AA497/2),Riskregister!$L$7-(Riskregister!$L$7-Riskregister!$K$7)*SQRT((1-AA497)/2)))</f>
        <v>0</v>
      </c>
      <c r="AC497" s="28">
        <f t="shared" ca="1" si="299"/>
        <v>0.7766313111620734</v>
      </c>
      <c r="AD497" s="28">
        <f t="shared" ca="1" si="299"/>
        <v>3.3222322625420353E-2</v>
      </c>
      <c r="AE497" s="28">
        <f ca="1">IF(Riskregister!$E$8="",0,COUNTIF(BI$4:BI$53,"&lt;"&amp;AC497)*IF(AD497&lt;0.5,Riskregister!$K$8+(Riskregister!$L$8-Riskregister!$K$8)*SQRT(AD497/2),Riskregister!$L$8-(Riskregister!$L$8-Riskregister!$K$8)*SQRT((1-AD497)/2)))</f>
        <v>0</v>
      </c>
      <c r="AF497" s="28">
        <f t="shared" ca="1" si="300"/>
        <v>0.33740909330752311</v>
      </c>
      <c r="AG497" s="28">
        <f t="shared" ca="1" si="300"/>
        <v>0.83168869126146761</v>
      </c>
      <c r="AH497" s="28">
        <f>IF(Riskregister!$E$9="",0,COUNTIF(BJ$4:BJ$53,"&lt;"&amp;AF497)*IF(AG497&lt;0.5,Riskregister!$K$9+(Riskregister!$L$9-Riskregister!$K$9)*SQRT(AG497/2),Riskregister!$L$9-(Riskregister!$L$9-Riskregister!$K$9)*SQRT((1-AG497)/2)))</f>
        <v>0</v>
      </c>
      <c r="AI497" s="28">
        <f t="shared" ca="1" si="301"/>
        <v>0.39783522654604686</v>
      </c>
      <c r="AJ497" s="28">
        <f t="shared" ca="1" si="301"/>
        <v>0.47903857944367623</v>
      </c>
      <c r="AK497" s="28">
        <f>IF(Riskregister!$E$10="",0,COUNTIF(BK$4:BK$53,"&lt;"&amp;AI497)*IF(AJ497&lt;0.5,Riskregister!$K$10+(Riskregister!$L$10-Riskregister!$K$10)*SQRT(AJ497/2),Riskregister!$L$10-(Riskregister!$L$10-Riskregister!$K$10)*SQRT((1-AJ497)/2)))</f>
        <v>0</v>
      </c>
      <c r="AL497" s="28">
        <f t="shared" ca="1" si="302"/>
        <v>0.6588690632546168</v>
      </c>
      <c r="AM497" s="28">
        <f t="shared" ca="1" si="302"/>
        <v>0.21604174981113633</v>
      </c>
      <c r="AN497" s="28">
        <f>IF(Riskregister!$E$11="",0,COUNTIF(BL$4:BL$53,"&lt;"&amp;AL497)*IF(AM497&lt;0.5,Riskregister!$K$11+(Riskregister!$L$11-Riskregister!$K$11)*SQRT(AM497/2),Riskregister!$L$11-(Riskregister!$L$11-Riskregister!$K$11)*SQRT((1-AM497)/2)))</f>
        <v>0</v>
      </c>
      <c r="AO497" s="28">
        <f t="shared" ca="1" si="303"/>
        <v>0.15936663010805041</v>
      </c>
      <c r="AP497" s="28">
        <f t="shared" ca="1" si="303"/>
        <v>0.79584883974907361</v>
      </c>
      <c r="AQ497" s="28">
        <f>IF(Riskregister!$E$12="",0,COUNTIF(BM$4:BM$53,"&lt;"&amp;AO497)*IF(AP497&lt;0.5,Riskregister!$K$12+(Riskregister!$L$12-Riskregister!$K$12)*SQRT(AP497/2),Riskregister!$L$12-(Riskregister!$L$12-Riskregister!$K$12)*SQRT((1-AP497)/2)))</f>
        <v>0</v>
      </c>
      <c r="AR497" s="28">
        <f t="shared" ca="1" si="304"/>
        <v>0.98611106530166226</v>
      </c>
      <c r="AS497" s="28">
        <f t="shared" ca="1" si="304"/>
        <v>0.80806292929655432</v>
      </c>
      <c r="AT497" s="28">
        <f>IF(Riskregister!$E$13="",0,COUNTIF(BN$4:BN$53,"&lt;"&amp;AR497)*IF(AS497&lt;0.5,Riskregister!$K$13+(Riskregister!$L$13-Riskregister!$K$13)*SQRT(AS497/2),Riskregister!$L$13-(Riskregister!$L$13-Riskregister!$K$13)*SQRT((1-AS497)/2)))</f>
        <v>0</v>
      </c>
      <c r="AU497" s="28">
        <f t="shared" ca="1" si="305"/>
        <v>0.48388276606407088</v>
      </c>
      <c r="AV497" s="28">
        <f t="shared" ca="1" si="305"/>
        <v>0.84543459576288649</v>
      </c>
      <c r="AW497" s="28">
        <f>IF(Riskregister!$E$14="",0,COUNTIF(BO$4:BO$53,"&lt;"&amp;AU497)*IF(AV497&lt;0.5,Riskregister!$K$14+(Riskregister!$L$14-Riskregister!$K$14)*SQRT(AV497/2),Riskregister!$L$14-(Riskregister!$L$14-Riskregister!$K$14)*SQRT((1-AV497)/2)))</f>
        <v>0</v>
      </c>
      <c r="AX497" s="28">
        <f t="shared" ca="1" si="306"/>
        <v>0.40749413368812959</v>
      </c>
      <c r="AY497" s="28">
        <f t="shared" ca="1" si="306"/>
        <v>0.21679236397299839</v>
      </c>
      <c r="AZ497" s="28">
        <f>IF(Riskregister!$E$15="",0,COUNTIF(BP$4:BP$53,"&lt;"&amp;AX497)*IF(AY497&lt;0.5,Riskregister!$K$15+(Riskregister!$L$15-Riskregister!$K$15)*SQRT(AY497/2),Riskregister!$L$15-(Riskregister!$L$15-Riskregister!$K$15)*SQRT((1-AY497)/2)))</f>
        <v>0</v>
      </c>
      <c r="BA497" s="28">
        <f t="shared" ca="1" si="307"/>
        <v>0.19128135541203084</v>
      </c>
      <c r="BB497" s="28">
        <f t="shared" ca="1" si="307"/>
        <v>0.65872170022356102</v>
      </c>
      <c r="BC497" s="28">
        <f>IF(Riskregister!$E$16="",0,COUNTIF(BQ$4:BQ$53,"&lt;"&amp;BA497)*IF(BB497&lt;0.5,Riskregister!$K$16+(Riskregister!$L$16-Riskregister!$K$16)*SQRT(BB497/2),Riskregister!$L$16-(Riskregister!$L$16-Riskregister!$K$16)*SQRT((1-BB497)/2)))</f>
        <v>0</v>
      </c>
      <c r="BD497" s="28">
        <f t="shared" ca="1" si="283"/>
        <v>505635.80755788146</v>
      </c>
    </row>
    <row r="498" spans="20:56" x14ac:dyDescent="0.35">
      <c r="T498" s="28">
        <f t="shared" ca="1" si="296"/>
        <v>0.96437614922958648</v>
      </c>
      <c r="U498" s="28">
        <f t="shared" ca="1" si="296"/>
        <v>0.92031502005031718</v>
      </c>
      <c r="V498" s="28">
        <f ca="1">IF(Riskregister!$E$5="",0,COUNTIF(BF$4:BF$53,"&lt;"&amp;T498)*IF(U498&lt;0.5,Riskregister!$K$5+(Riskregister!$L$5-Riskregister!$K$5)*SQRT(U498/2),Riskregister!$L$5-(Riskregister!$L$5-Riskregister!$K$5)*SQRT((1-U498)/2)))</f>
        <v>1020354.7471275082</v>
      </c>
      <c r="W498" s="28">
        <f t="shared" ca="1" si="297"/>
        <v>0.86750938509179398</v>
      </c>
      <c r="X498" s="28">
        <f t="shared" ca="1" si="297"/>
        <v>0.21608796173172473</v>
      </c>
      <c r="Y498" s="28">
        <f ca="1">IF(Riskregister!$E$6="",0,COUNTIF(BG$4:BG$53,"&lt;"&amp;W498)*IF(X498&lt;0.5,Riskregister!$K$6+(Riskregister!$L$6-Riskregister!$K$6)*SQRT(X498/2),Riskregister!$L$6-(Riskregister!$L$6-Riskregister!$K$6)*SQRT((1-X498)/2)))</f>
        <v>791660.7964073621</v>
      </c>
      <c r="Z498" s="28">
        <f t="shared" ca="1" si="298"/>
        <v>0.33385101273989903</v>
      </c>
      <c r="AA498" s="28">
        <f t="shared" ca="1" si="298"/>
        <v>0.34737298775730963</v>
      </c>
      <c r="AB498" s="28">
        <f ca="1">IF(Riskregister!$E$7="",0,COUNTIF(BH$4:BH$53,"&lt;"&amp;Z498)*IF(AA498&lt;0.5,Riskregister!$K$7+(Riskregister!$L$7-Riskregister!$K$7)*SQRT(AA498/2),Riskregister!$L$7-(Riskregister!$L$7-Riskregister!$K$7)*SQRT((1-AA498)/2)))</f>
        <v>0</v>
      </c>
      <c r="AC498" s="28">
        <f t="shared" ca="1" si="299"/>
        <v>0.90936762982085295</v>
      </c>
      <c r="AD498" s="28">
        <f t="shared" ca="1" si="299"/>
        <v>0.48875307638734966</v>
      </c>
      <c r="AE498" s="28">
        <f ca="1">IF(Riskregister!$E$8="",0,COUNTIF(BI$4:BI$53,"&lt;"&amp;AC498)*IF(AD498&lt;0.5,Riskregister!$K$8+(Riskregister!$L$8-Riskregister!$K$8)*SQRT(AD498/2),Riskregister!$L$8-(Riskregister!$L$8-Riskregister!$K$8)*SQRT((1-AD498)/2)))</f>
        <v>0</v>
      </c>
      <c r="AF498" s="28">
        <f t="shared" ca="1" si="300"/>
        <v>0.2282529806274739</v>
      </c>
      <c r="AG498" s="28">
        <f t="shared" ca="1" si="300"/>
        <v>0.39484282608129218</v>
      </c>
      <c r="AH498" s="28">
        <f>IF(Riskregister!$E$9="",0,COUNTIF(BJ$4:BJ$53,"&lt;"&amp;AF498)*IF(AG498&lt;0.5,Riskregister!$K$9+(Riskregister!$L$9-Riskregister!$K$9)*SQRT(AG498/2),Riskregister!$L$9-(Riskregister!$L$9-Riskregister!$K$9)*SQRT((1-AG498)/2)))</f>
        <v>0</v>
      </c>
      <c r="AI498" s="28">
        <f t="shared" ca="1" si="301"/>
        <v>0.49641628319551157</v>
      </c>
      <c r="AJ498" s="28">
        <f t="shared" ca="1" si="301"/>
        <v>0.85229164289759995</v>
      </c>
      <c r="AK498" s="28">
        <f>IF(Riskregister!$E$10="",0,COUNTIF(BK$4:BK$53,"&lt;"&amp;AI498)*IF(AJ498&lt;0.5,Riskregister!$K$10+(Riskregister!$L$10-Riskregister!$K$10)*SQRT(AJ498/2),Riskregister!$L$10-(Riskregister!$L$10-Riskregister!$K$10)*SQRT((1-AJ498)/2)))</f>
        <v>0</v>
      </c>
      <c r="AL498" s="28">
        <f t="shared" ca="1" si="302"/>
        <v>0.19031872058135846</v>
      </c>
      <c r="AM498" s="28">
        <f t="shared" ca="1" si="302"/>
        <v>0.748304209097993</v>
      </c>
      <c r="AN498" s="28">
        <f>IF(Riskregister!$E$11="",0,COUNTIF(BL$4:BL$53,"&lt;"&amp;AL498)*IF(AM498&lt;0.5,Riskregister!$K$11+(Riskregister!$L$11-Riskregister!$K$11)*SQRT(AM498/2),Riskregister!$L$11-(Riskregister!$L$11-Riskregister!$K$11)*SQRT((1-AM498)/2)))</f>
        <v>0</v>
      </c>
      <c r="AO498" s="28">
        <f t="shared" ca="1" si="303"/>
        <v>0.53341101163442428</v>
      </c>
      <c r="AP498" s="28">
        <f t="shared" ca="1" si="303"/>
        <v>0.361531278459158</v>
      </c>
      <c r="AQ498" s="28">
        <f>IF(Riskregister!$E$12="",0,COUNTIF(BM$4:BM$53,"&lt;"&amp;AO498)*IF(AP498&lt;0.5,Riskregister!$K$12+(Riskregister!$L$12-Riskregister!$K$12)*SQRT(AP498/2),Riskregister!$L$12-(Riskregister!$L$12-Riskregister!$K$12)*SQRT((1-AP498)/2)))</f>
        <v>0</v>
      </c>
      <c r="AR498" s="28">
        <f t="shared" ca="1" si="304"/>
        <v>0.5443960481683825</v>
      </c>
      <c r="AS498" s="28">
        <f t="shared" ca="1" si="304"/>
        <v>0.70372264370332183</v>
      </c>
      <c r="AT498" s="28">
        <f>IF(Riskregister!$E$13="",0,COUNTIF(BN$4:BN$53,"&lt;"&amp;AR498)*IF(AS498&lt;0.5,Riskregister!$K$13+(Riskregister!$L$13-Riskregister!$K$13)*SQRT(AS498/2),Riskregister!$L$13-(Riskregister!$L$13-Riskregister!$K$13)*SQRT((1-AS498)/2)))</f>
        <v>0</v>
      </c>
      <c r="AU498" s="28">
        <f t="shared" ca="1" si="305"/>
        <v>0.50115963454483525</v>
      </c>
      <c r="AV498" s="28">
        <f t="shared" ca="1" si="305"/>
        <v>0.16883494654244924</v>
      </c>
      <c r="AW498" s="28">
        <f>IF(Riskregister!$E$14="",0,COUNTIF(BO$4:BO$53,"&lt;"&amp;AU498)*IF(AV498&lt;0.5,Riskregister!$K$14+(Riskregister!$L$14-Riskregister!$K$14)*SQRT(AV498/2),Riskregister!$L$14-(Riskregister!$L$14-Riskregister!$K$14)*SQRT((1-AV498)/2)))</f>
        <v>0</v>
      </c>
      <c r="AX498" s="28">
        <f t="shared" ca="1" si="306"/>
        <v>0.15308649574937194</v>
      </c>
      <c r="AY498" s="28">
        <f t="shared" ca="1" si="306"/>
        <v>0.47787062763184052</v>
      </c>
      <c r="AZ498" s="28">
        <f>IF(Riskregister!$E$15="",0,COUNTIF(BP$4:BP$53,"&lt;"&amp;AX498)*IF(AY498&lt;0.5,Riskregister!$K$15+(Riskregister!$L$15-Riskregister!$K$15)*SQRT(AY498/2),Riskregister!$L$15-(Riskregister!$L$15-Riskregister!$K$15)*SQRT((1-AY498)/2)))</f>
        <v>0</v>
      </c>
      <c r="BA498" s="28">
        <f t="shared" ca="1" si="307"/>
        <v>2.7473766803255195E-2</v>
      </c>
      <c r="BB498" s="28">
        <f t="shared" ca="1" si="307"/>
        <v>0.14077076727194382</v>
      </c>
      <c r="BC498" s="28">
        <f>IF(Riskregister!$E$16="",0,COUNTIF(BQ$4:BQ$53,"&lt;"&amp;BA498)*IF(BB498&lt;0.5,Riskregister!$K$16+(Riskregister!$L$16-Riskregister!$K$16)*SQRT(BB498/2),Riskregister!$L$16-(Riskregister!$L$16-Riskregister!$K$16)*SQRT((1-BB498)/2)))</f>
        <v>0</v>
      </c>
      <c r="BD498" s="28">
        <f t="shared" ca="1" si="283"/>
        <v>1812015.5435348703</v>
      </c>
    </row>
    <row r="499" spans="20:56" x14ac:dyDescent="0.35">
      <c r="T499" s="28">
        <f t="shared" ca="1" si="296"/>
        <v>0.17295049852791566</v>
      </c>
      <c r="U499" s="28">
        <f t="shared" ca="1" si="296"/>
        <v>7.6668138875972347E-2</v>
      </c>
      <c r="V499" s="28">
        <f ca="1">IF(Riskregister!$E$5="",0,COUNTIF(BF$4:BF$53,"&lt;"&amp;T499)*IF(U499&lt;0.5,Riskregister!$K$5+(Riskregister!$L$5-Riskregister!$K$5)*SQRT(U499/2),Riskregister!$L$5-(Riskregister!$L$5-Riskregister!$K$5)*SQRT((1-U499)/2)))</f>
        <v>0</v>
      </c>
      <c r="W499" s="28">
        <f t="shared" ca="1" si="297"/>
        <v>0.28653998186023821</v>
      </c>
      <c r="X499" s="28">
        <f t="shared" ca="1" si="297"/>
        <v>0.10033185974293324</v>
      </c>
      <c r="Y499" s="28">
        <f ca="1">IF(Riskregister!$E$6="",0,COUNTIF(BG$4:BG$53,"&lt;"&amp;W499)*IF(X499&lt;0.5,Riskregister!$K$6+(Riskregister!$L$6-Riskregister!$K$6)*SQRT(X499/2),Riskregister!$L$6-(Riskregister!$L$6-Riskregister!$K$6)*SQRT((1-X499)/2)))</f>
        <v>0</v>
      </c>
      <c r="Z499" s="28">
        <f t="shared" ca="1" si="298"/>
        <v>0.79572477984013956</v>
      </c>
      <c r="AA499" s="28">
        <f t="shared" ca="1" si="298"/>
        <v>0.84837809772885231</v>
      </c>
      <c r="AB499" s="28">
        <f ca="1">IF(Riskregister!$E$7="",0,COUNTIF(BH$4:BH$53,"&lt;"&amp;Z499)*IF(AA499&lt;0.5,Riskregister!$K$7+(Riskregister!$L$7-Riskregister!$K$7)*SQRT(AA499/2),Riskregister!$L$7-(Riskregister!$L$7-Riskregister!$K$7)*SQRT((1-AA499)/2)))</f>
        <v>303631.74011061632</v>
      </c>
      <c r="AC499" s="28">
        <f t="shared" ca="1" si="299"/>
        <v>0.92122185236243537</v>
      </c>
      <c r="AD499" s="28">
        <f t="shared" ca="1" si="299"/>
        <v>0.37868169260290208</v>
      </c>
      <c r="AE499" s="28">
        <f ca="1">IF(Riskregister!$E$8="",0,COUNTIF(BI$4:BI$53,"&lt;"&amp;AC499)*IF(AD499&lt;0.5,Riskregister!$K$8+(Riskregister!$L$8-Riskregister!$K$8)*SQRT(AD499/2),Riskregister!$L$8-(Riskregister!$L$8-Riskregister!$K$8)*SQRT((1-AD499)/2)))</f>
        <v>0</v>
      </c>
      <c r="AF499" s="28">
        <f t="shared" ca="1" si="300"/>
        <v>0.96577841862618274</v>
      </c>
      <c r="AG499" s="28">
        <f t="shared" ca="1" si="300"/>
        <v>0.30862626052891995</v>
      </c>
      <c r="AH499" s="28">
        <f>IF(Riskregister!$E$9="",0,COUNTIF(BJ$4:BJ$53,"&lt;"&amp;AF499)*IF(AG499&lt;0.5,Riskregister!$K$9+(Riskregister!$L$9-Riskregister!$K$9)*SQRT(AG499/2),Riskregister!$L$9-(Riskregister!$L$9-Riskregister!$K$9)*SQRT((1-AG499)/2)))</f>
        <v>0</v>
      </c>
      <c r="AI499" s="28">
        <f t="shared" ca="1" si="301"/>
        <v>0.50289501370231171</v>
      </c>
      <c r="AJ499" s="28">
        <f t="shared" ca="1" si="301"/>
        <v>0.92875316568133348</v>
      </c>
      <c r="AK499" s="28">
        <f>IF(Riskregister!$E$10="",0,COUNTIF(BK$4:BK$53,"&lt;"&amp;AI499)*IF(AJ499&lt;0.5,Riskregister!$K$10+(Riskregister!$L$10-Riskregister!$K$10)*SQRT(AJ499/2),Riskregister!$L$10-(Riskregister!$L$10-Riskregister!$K$10)*SQRT((1-AJ499)/2)))</f>
        <v>0</v>
      </c>
      <c r="AL499" s="28">
        <f t="shared" ca="1" si="302"/>
        <v>8.7240553719908354E-2</v>
      </c>
      <c r="AM499" s="28">
        <f t="shared" ca="1" si="302"/>
        <v>0.76391132803364836</v>
      </c>
      <c r="AN499" s="28">
        <f>IF(Riskregister!$E$11="",0,COUNTIF(BL$4:BL$53,"&lt;"&amp;AL499)*IF(AM499&lt;0.5,Riskregister!$K$11+(Riskregister!$L$11-Riskregister!$K$11)*SQRT(AM499/2),Riskregister!$L$11-(Riskregister!$L$11-Riskregister!$K$11)*SQRT((1-AM499)/2)))</f>
        <v>0</v>
      </c>
      <c r="AO499" s="28">
        <f t="shared" ca="1" si="303"/>
        <v>0.15375457513829205</v>
      </c>
      <c r="AP499" s="28">
        <f t="shared" ca="1" si="303"/>
        <v>0.686188491845238</v>
      </c>
      <c r="AQ499" s="28">
        <f>IF(Riskregister!$E$12="",0,COUNTIF(BM$4:BM$53,"&lt;"&amp;AO499)*IF(AP499&lt;0.5,Riskregister!$K$12+(Riskregister!$L$12-Riskregister!$K$12)*SQRT(AP499/2),Riskregister!$L$12-(Riskregister!$L$12-Riskregister!$K$12)*SQRT((1-AP499)/2)))</f>
        <v>0</v>
      </c>
      <c r="AR499" s="28">
        <f t="shared" ca="1" si="304"/>
        <v>0.18003578733244974</v>
      </c>
      <c r="AS499" s="28">
        <f t="shared" ca="1" si="304"/>
        <v>0.17094812685821137</v>
      </c>
      <c r="AT499" s="28">
        <f>IF(Riskregister!$E$13="",0,COUNTIF(BN$4:BN$53,"&lt;"&amp;AR499)*IF(AS499&lt;0.5,Riskregister!$K$13+(Riskregister!$L$13-Riskregister!$K$13)*SQRT(AS499/2),Riskregister!$L$13-(Riskregister!$L$13-Riskregister!$K$13)*SQRT((1-AS499)/2)))</f>
        <v>0</v>
      </c>
      <c r="AU499" s="28">
        <f t="shared" ca="1" si="305"/>
        <v>0.86968966809588</v>
      </c>
      <c r="AV499" s="28">
        <f t="shared" ca="1" si="305"/>
        <v>0.14840489200360385</v>
      </c>
      <c r="AW499" s="28">
        <f>IF(Riskregister!$E$14="",0,COUNTIF(BO$4:BO$53,"&lt;"&amp;AU499)*IF(AV499&lt;0.5,Riskregister!$K$14+(Riskregister!$L$14-Riskregister!$K$14)*SQRT(AV499/2),Riskregister!$L$14-(Riskregister!$L$14-Riskregister!$K$14)*SQRT((1-AV499)/2)))</f>
        <v>0</v>
      </c>
      <c r="AX499" s="28">
        <f t="shared" ca="1" si="306"/>
        <v>0.27666115812764258</v>
      </c>
      <c r="AY499" s="28">
        <f t="shared" ca="1" si="306"/>
        <v>0.63436040332777799</v>
      </c>
      <c r="AZ499" s="28">
        <f>IF(Riskregister!$E$15="",0,COUNTIF(BP$4:BP$53,"&lt;"&amp;AX499)*IF(AY499&lt;0.5,Riskregister!$K$15+(Riskregister!$L$15-Riskregister!$K$15)*SQRT(AY499/2),Riskregister!$L$15-(Riskregister!$L$15-Riskregister!$K$15)*SQRT((1-AY499)/2)))</f>
        <v>0</v>
      </c>
      <c r="BA499" s="28">
        <f t="shared" ca="1" si="307"/>
        <v>0.81233023167475282</v>
      </c>
      <c r="BB499" s="28">
        <f t="shared" ca="1" si="307"/>
        <v>0.19418474966669774</v>
      </c>
      <c r="BC499" s="28">
        <f>IF(Riskregister!$E$16="",0,COUNTIF(BQ$4:BQ$53,"&lt;"&amp;BA499)*IF(BB499&lt;0.5,Riskregister!$K$16+(Riskregister!$L$16-Riskregister!$K$16)*SQRT(BB499/2),Riskregister!$L$16-(Riskregister!$L$16-Riskregister!$K$16)*SQRT((1-BB499)/2)))</f>
        <v>0</v>
      </c>
      <c r="BD499" s="28">
        <f t="shared" ca="1" si="283"/>
        <v>303631.74011061632</v>
      </c>
    </row>
    <row r="500" spans="20:56" x14ac:dyDescent="0.35">
      <c r="T500" s="28">
        <f t="shared" ca="1" si="296"/>
        <v>0.93325176899484108</v>
      </c>
      <c r="U500" s="28">
        <f t="shared" ca="1" si="296"/>
        <v>0.1989761951433433</v>
      </c>
      <c r="V500" s="28">
        <f ca="1">IF(Riskregister!$E$5="",0,COUNTIF(BF$4:BF$53,"&lt;"&amp;T500)*IF(U500&lt;0.5,Riskregister!$K$5+(Riskregister!$L$5-Riskregister!$K$5)*SQRT(U500/2),Riskregister!$L$5-(Riskregister!$L$5-Riskregister!$K$5)*SQRT((1-U500)/2)))</f>
        <v>583875.60485722264</v>
      </c>
      <c r="W500" s="28">
        <f t="shared" ca="1" si="297"/>
        <v>0.59093191540482037</v>
      </c>
      <c r="X500" s="28">
        <f t="shared" ca="1" si="297"/>
        <v>0.70434655364971666</v>
      </c>
      <c r="Y500" s="28">
        <f ca="1">IF(Riskregister!$E$6="",0,COUNTIF(BG$4:BG$53,"&lt;"&amp;W500)*IF(X500&lt;0.5,Riskregister!$K$6+(Riskregister!$L$6-Riskregister!$K$6)*SQRT(X500/2),Riskregister!$L$6-(Riskregister!$L$6-Riskregister!$K$6)*SQRT((1-X500)/2)))</f>
        <v>0</v>
      </c>
      <c r="Z500" s="28">
        <f t="shared" ca="1" si="298"/>
        <v>0.92423798668060664</v>
      </c>
      <c r="AA500" s="28">
        <f t="shared" ca="1" si="298"/>
        <v>0.30807247673000659</v>
      </c>
      <c r="AB500" s="28">
        <f ca="1">IF(Riskregister!$E$7="",0,COUNTIF(BH$4:BH$53,"&lt;"&amp;Z500)*IF(AA500&lt;0.5,Riskregister!$K$7+(Riskregister!$L$7-Riskregister!$K$7)*SQRT(AA500/2),Riskregister!$L$7-(Riskregister!$L$7-Riskregister!$K$7)*SQRT((1-AA500)/2)))</f>
        <v>187366.07732520028</v>
      </c>
      <c r="AC500" s="28">
        <f t="shared" ca="1" si="299"/>
        <v>5.9628525541812083E-2</v>
      </c>
      <c r="AD500" s="28">
        <f t="shared" ca="1" si="299"/>
        <v>0.22903553092213713</v>
      </c>
      <c r="AE500" s="28">
        <f ca="1">IF(Riskregister!$E$8="",0,COUNTIF(BI$4:BI$53,"&lt;"&amp;AC500)*IF(AD500&lt;0.5,Riskregister!$K$8+(Riskregister!$L$8-Riskregister!$K$8)*SQRT(AD500/2),Riskregister!$L$8-(Riskregister!$L$8-Riskregister!$K$8)*SQRT((1-AD500)/2)))</f>
        <v>0</v>
      </c>
      <c r="AF500" s="28">
        <f t="shared" ca="1" si="300"/>
        <v>0.22204827638431224</v>
      </c>
      <c r="AG500" s="28">
        <f t="shared" ca="1" si="300"/>
        <v>0.82339242822036451</v>
      </c>
      <c r="AH500" s="28">
        <f>IF(Riskregister!$E$9="",0,COUNTIF(BJ$4:BJ$53,"&lt;"&amp;AF500)*IF(AG500&lt;0.5,Riskregister!$K$9+(Riskregister!$L$9-Riskregister!$K$9)*SQRT(AG500/2),Riskregister!$L$9-(Riskregister!$L$9-Riskregister!$K$9)*SQRT((1-AG500)/2)))</f>
        <v>0</v>
      </c>
      <c r="AI500" s="28">
        <f t="shared" ca="1" si="301"/>
        <v>0.38806480035899849</v>
      </c>
      <c r="AJ500" s="28">
        <f t="shared" ca="1" si="301"/>
        <v>0.38476231181477072</v>
      </c>
      <c r="AK500" s="28">
        <f>IF(Riskregister!$E$10="",0,COUNTIF(BK$4:BK$53,"&lt;"&amp;AI500)*IF(AJ500&lt;0.5,Riskregister!$K$10+(Riskregister!$L$10-Riskregister!$K$10)*SQRT(AJ500/2),Riskregister!$L$10-(Riskregister!$L$10-Riskregister!$K$10)*SQRT((1-AJ500)/2)))</f>
        <v>0</v>
      </c>
      <c r="AL500" s="28">
        <f t="shared" ca="1" si="302"/>
        <v>0.22874728654370602</v>
      </c>
      <c r="AM500" s="28">
        <f t="shared" ca="1" si="302"/>
        <v>0.60082090079673189</v>
      </c>
      <c r="AN500" s="28">
        <f>IF(Riskregister!$E$11="",0,COUNTIF(BL$4:BL$53,"&lt;"&amp;AL500)*IF(AM500&lt;0.5,Riskregister!$K$11+(Riskregister!$L$11-Riskregister!$K$11)*SQRT(AM500/2),Riskregister!$L$11-(Riskregister!$L$11-Riskregister!$K$11)*SQRT((1-AM500)/2)))</f>
        <v>0</v>
      </c>
      <c r="AO500" s="28">
        <f t="shared" ca="1" si="303"/>
        <v>0.30250866519313857</v>
      </c>
      <c r="AP500" s="28">
        <f t="shared" ca="1" si="303"/>
        <v>0.86001070570559079</v>
      </c>
      <c r="AQ500" s="28">
        <f>IF(Riskregister!$E$12="",0,COUNTIF(BM$4:BM$53,"&lt;"&amp;AO500)*IF(AP500&lt;0.5,Riskregister!$K$12+(Riskregister!$L$12-Riskregister!$K$12)*SQRT(AP500/2),Riskregister!$L$12-(Riskregister!$L$12-Riskregister!$K$12)*SQRT((1-AP500)/2)))</f>
        <v>0</v>
      </c>
      <c r="AR500" s="28">
        <f t="shared" ca="1" si="304"/>
        <v>8.8975287435412276E-2</v>
      </c>
      <c r="AS500" s="28">
        <f t="shared" ca="1" si="304"/>
        <v>9.5532930852008091E-2</v>
      </c>
      <c r="AT500" s="28">
        <f>IF(Riskregister!$E$13="",0,COUNTIF(BN$4:BN$53,"&lt;"&amp;AR500)*IF(AS500&lt;0.5,Riskregister!$K$13+(Riskregister!$L$13-Riskregister!$K$13)*SQRT(AS500/2),Riskregister!$L$13-(Riskregister!$L$13-Riskregister!$K$13)*SQRT((1-AS500)/2)))</f>
        <v>0</v>
      </c>
      <c r="AU500" s="28">
        <f t="shared" ca="1" si="305"/>
        <v>0.66639656441923945</v>
      </c>
      <c r="AV500" s="28">
        <f t="shared" ca="1" si="305"/>
        <v>9.2763893542407994E-2</v>
      </c>
      <c r="AW500" s="28">
        <f>IF(Riskregister!$E$14="",0,COUNTIF(BO$4:BO$53,"&lt;"&amp;AU500)*IF(AV500&lt;0.5,Riskregister!$K$14+(Riskregister!$L$14-Riskregister!$K$14)*SQRT(AV500/2),Riskregister!$L$14-(Riskregister!$L$14-Riskregister!$K$14)*SQRT((1-AV500)/2)))</f>
        <v>0</v>
      </c>
      <c r="AX500" s="28">
        <f t="shared" ca="1" si="306"/>
        <v>8.299292600058128E-2</v>
      </c>
      <c r="AY500" s="28">
        <f t="shared" ca="1" si="306"/>
        <v>0.44463040099790196</v>
      </c>
      <c r="AZ500" s="28">
        <f>IF(Riskregister!$E$15="",0,COUNTIF(BP$4:BP$53,"&lt;"&amp;AX500)*IF(AY500&lt;0.5,Riskregister!$K$15+(Riskregister!$L$15-Riskregister!$K$15)*SQRT(AY500/2),Riskregister!$L$15-(Riskregister!$L$15-Riskregister!$K$15)*SQRT((1-AY500)/2)))</f>
        <v>0</v>
      </c>
      <c r="BA500" s="28">
        <f t="shared" ca="1" si="307"/>
        <v>0.11114152180399028</v>
      </c>
      <c r="BB500" s="28">
        <f t="shared" ca="1" si="307"/>
        <v>0.59325682157768445</v>
      </c>
      <c r="BC500" s="28">
        <f>IF(Riskregister!$E$16="",0,COUNTIF(BQ$4:BQ$53,"&lt;"&amp;BA500)*IF(BB500&lt;0.5,Riskregister!$K$16+(Riskregister!$L$16-Riskregister!$K$16)*SQRT(BB500/2),Riskregister!$L$16-(Riskregister!$L$16-Riskregister!$K$16)*SQRT((1-BB500)/2)))</f>
        <v>0</v>
      </c>
      <c r="BD500" s="28">
        <f t="shared" ca="1" si="283"/>
        <v>771241.68218242296</v>
      </c>
    </row>
    <row r="501" spans="20:56" x14ac:dyDescent="0.35">
      <c r="T501" s="28">
        <f t="shared" ca="1" si="296"/>
        <v>0.18512774028462298</v>
      </c>
      <c r="U501" s="28">
        <f t="shared" ca="1" si="296"/>
        <v>0.27373542715169696</v>
      </c>
      <c r="V501" s="28">
        <f ca="1">IF(Riskregister!$E$5="",0,COUNTIF(BF$4:BF$53,"&lt;"&amp;T501)*IF(U501&lt;0.5,Riskregister!$K$5+(Riskregister!$L$5-Riskregister!$K$5)*SQRT(U501/2),Riskregister!$L$5-(Riskregister!$L$5-Riskregister!$K$5)*SQRT((1-U501)/2)))</f>
        <v>0</v>
      </c>
      <c r="W501" s="28">
        <f t="shared" ca="1" si="297"/>
        <v>0.57245187532641784</v>
      </c>
      <c r="X501" s="28">
        <f t="shared" ca="1" si="297"/>
        <v>0.44793925229975984</v>
      </c>
      <c r="Y501" s="28">
        <f ca="1">IF(Riskregister!$E$6="",0,COUNTIF(BG$4:BG$53,"&lt;"&amp;W501)*IF(X501&lt;0.5,Riskregister!$K$6+(Riskregister!$L$6-Riskregister!$K$6)*SQRT(X501/2),Riskregister!$L$6-(Riskregister!$L$6-Riskregister!$K$6)*SQRT((1-X501)/2)))</f>
        <v>0</v>
      </c>
      <c r="Z501" s="28">
        <f t="shared" ca="1" si="298"/>
        <v>0.39884511159692115</v>
      </c>
      <c r="AA501" s="28">
        <f t="shared" ca="1" si="298"/>
        <v>0.30219240258377844</v>
      </c>
      <c r="AB501" s="28">
        <f ca="1">IF(Riskregister!$E$7="",0,COUNTIF(BH$4:BH$53,"&lt;"&amp;Z501)*IF(AA501&lt;0.5,Riskregister!$K$7+(Riskregister!$L$7-Riskregister!$K$7)*SQRT(AA501/2),Riskregister!$L$7-(Riskregister!$L$7-Riskregister!$K$7)*SQRT((1-AA501)/2)))</f>
        <v>0</v>
      </c>
      <c r="AC501" s="28">
        <f t="shared" ca="1" si="299"/>
        <v>0.93072721143347947</v>
      </c>
      <c r="AD501" s="28">
        <f t="shared" ca="1" si="299"/>
        <v>1.4520517075556905E-2</v>
      </c>
      <c r="AE501" s="28">
        <f ca="1">IF(Riskregister!$E$8="",0,COUNTIF(BI$4:BI$53,"&lt;"&amp;AC501)*IF(AD501&lt;0.5,Riskregister!$K$8+(Riskregister!$L$8-Riskregister!$K$8)*SQRT(AD501/2),Riskregister!$L$8-(Riskregister!$L$8-Riskregister!$K$8)*SQRT((1-AD501)/2)))</f>
        <v>0</v>
      </c>
      <c r="AF501" s="28">
        <f t="shared" ca="1" si="300"/>
        <v>0.46145551291715037</v>
      </c>
      <c r="AG501" s="28">
        <f t="shared" ca="1" si="300"/>
        <v>0.21523415564519277</v>
      </c>
      <c r="AH501" s="28">
        <f>IF(Riskregister!$E$9="",0,COUNTIF(BJ$4:BJ$53,"&lt;"&amp;AF501)*IF(AG501&lt;0.5,Riskregister!$K$9+(Riskregister!$L$9-Riskregister!$K$9)*SQRT(AG501/2),Riskregister!$L$9-(Riskregister!$L$9-Riskregister!$K$9)*SQRT((1-AG501)/2)))</f>
        <v>0</v>
      </c>
      <c r="AI501" s="28">
        <f t="shared" ca="1" si="301"/>
        <v>0.19741364508531745</v>
      </c>
      <c r="AJ501" s="28">
        <f t="shared" ca="1" si="301"/>
        <v>7.0934182458510797E-2</v>
      </c>
      <c r="AK501" s="28">
        <f>IF(Riskregister!$E$10="",0,COUNTIF(BK$4:BK$53,"&lt;"&amp;AI501)*IF(AJ501&lt;0.5,Riskregister!$K$10+(Riskregister!$L$10-Riskregister!$K$10)*SQRT(AJ501/2),Riskregister!$L$10-(Riskregister!$L$10-Riskregister!$K$10)*SQRT((1-AJ501)/2)))</f>
        <v>0</v>
      </c>
      <c r="AL501" s="28">
        <f t="shared" ca="1" si="302"/>
        <v>5.7471122321999246E-3</v>
      </c>
      <c r="AM501" s="28">
        <f t="shared" ca="1" si="302"/>
        <v>0.3137372766865647</v>
      </c>
      <c r="AN501" s="28">
        <f>IF(Riskregister!$E$11="",0,COUNTIF(BL$4:BL$53,"&lt;"&amp;AL501)*IF(AM501&lt;0.5,Riskregister!$K$11+(Riskregister!$L$11-Riskregister!$K$11)*SQRT(AM501/2),Riskregister!$L$11-(Riskregister!$L$11-Riskregister!$K$11)*SQRT((1-AM501)/2)))</f>
        <v>0</v>
      </c>
      <c r="AO501" s="28">
        <f t="shared" ca="1" si="303"/>
        <v>0.47391361041431646</v>
      </c>
      <c r="AP501" s="28">
        <f t="shared" ca="1" si="303"/>
        <v>0.30446418259997543</v>
      </c>
      <c r="AQ501" s="28">
        <f>IF(Riskregister!$E$12="",0,COUNTIF(BM$4:BM$53,"&lt;"&amp;AO501)*IF(AP501&lt;0.5,Riskregister!$K$12+(Riskregister!$L$12-Riskregister!$K$12)*SQRT(AP501/2),Riskregister!$L$12-(Riskregister!$L$12-Riskregister!$K$12)*SQRT((1-AP501)/2)))</f>
        <v>0</v>
      </c>
      <c r="AR501" s="28">
        <f t="shared" ca="1" si="304"/>
        <v>0.19994014591740916</v>
      </c>
      <c r="AS501" s="28">
        <f t="shared" ca="1" si="304"/>
        <v>0.11997615838754072</v>
      </c>
      <c r="AT501" s="28">
        <f>IF(Riskregister!$E$13="",0,COUNTIF(BN$4:BN$53,"&lt;"&amp;AR501)*IF(AS501&lt;0.5,Riskregister!$K$13+(Riskregister!$L$13-Riskregister!$K$13)*SQRT(AS501/2),Riskregister!$L$13-(Riskregister!$L$13-Riskregister!$K$13)*SQRT((1-AS501)/2)))</f>
        <v>0</v>
      </c>
      <c r="AU501" s="28">
        <f t="shared" ca="1" si="305"/>
        <v>0.67084219487933772</v>
      </c>
      <c r="AV501" s="28">
        <f t="shared" ca="1" si="305"/>
        <v>0.54539127529738629</v>
      </c>
      <c r="AW501" s="28">
        <f>IF(Riskregister!$E$14="",0,COUNTIF(BO$4:BO$53,"&lt;"&amp;AU501)*IF(AV501&lt;0.5,Riskregister!$K$14+(Riskregister!$L$14-Riskregister!$K$14)*SQRT(AV501/2),Riskregister!$L$14-(Riskregister!$L$14-Riskregister!$K$14)*SQRT((1-AV501)/2)))</f>
        <v>0</v>
      </c>
      <c r="AX501" s="28">
        <f t="shared" ca="1" si="306"/>
        <v>0.71823556847710734</v>
      </c>
      <c r="AY501" s="28">
        <f t="shared" ca="1" si="306"/>
        <v>0.49707966897152456</v>
      </c>
      <c r="AZ501" s="28">
        <f>IF(Riskregister!$E$15="",0,COUNTIF(BP$4:BP$53,"&lt;"&amp;AX501)*IF(AY501&lt;0.5,Riskregister!$K$15+(Riskregister!$L$15-Riskregister!$K$15)*SQRT(AY501/2),Riskregister!$L$15-(Riskregister!$L$15-Riskregister!$K$15)*SQRT((1-AY501)/2)))</f>
        <v>0</v>
      </c>
      <c r="BA501" s="28">
        <f t="shared" ca="1" si="307"/>
        <v>8.4892555775506473E-4</v>
      </c>
      <c r="BB501" s="28">
        <f t="shared" ca="1" si="307"/>
        <v>0.42723822623087548</v>
      </c>
      <c r="BC501" s="28">
        <f>IF(Riskregister!$E$16="",0,COUNTIF(BQ$4:BQ$53,"&lt;"&amp;BA501)*IF(BB501&lt;0.5,Riskregister!$K$16+(Riskregister!$L$16-Riskregister!$K$16)*SQRT(BB501/2),Riskregister!$L$16-(Riskregister!$L$16-Riskregister!$K$16)*SQRT((1-BB501)/2)))</f>
        <v>0</v>
      </c>
      <c r="BD501" s="28">
        <f t="shared" ca="1" si="283"/>
        <v>0</v>
      </c>
    </row>
    <row r="502" spans="20:56" x14ac:dyDescent="0.35">
      <c r="T502" s="28">
        <f t="shared" ca="1" si="296"/>
        <v>0.28732381332470591</v>
      </c>
      <c r="U502" s="28">
        <f t="shared" ca="1" si="296"/>
        <v>9.8539055431779543E-2</v>
      </c>
      <c r="V502" s="28">
        <f ca="1">IF(Riskregister!$E$5="",0,COUNTIF(BF$4:BF$53,"&lt;"&amp;T502)*IF(U502&lt;0.5,Riskregister!$K$5+(Riskregister!$L$5-Riskregister!$K$5)*SQRT(U502/2),Riskregister!$L$5-(Riskregister!$L$5-Riskregister!$K$5)*SQRT((1-U502)/2)))</f>
        <v>0</v>
      </c>
      <c r="W502" s="28">
        <f t="shared" ca="1" si="297"/>
        <v>0.95796369790526759</v>
      </c>
      <c r="X502" s="28">
        <f t="shared" ca="1" si="297"/>
        <v>0.18108156067994663</v>
      </c>
      <c r="Y502" s="28">
        <f ca="1">IF(Riskregister!$E$6="",0,COUNTIF(BG$4:BG$53,"&lt;"&amp;W502)*IF(X502&lt;0.5,Riskregister!$K$6+(Riskregister!$L$6-Riskregister!$K$6)*SQRT(X502/2),Riskregister!$L$6-(Riskregister!$L$6-Riskregister!$K$6)*SQRT((1-X502)/2)))</f>
        <v>1483239.8225721091</v>
      </c>
      <c r="Z502" s="28">
        <f t="shared" ca="1" si="298"/>
        <v>0.18057389687911118</v>
      </c>
      <c r="AA502" s="28">
        <f t="shared" ca="1" si="298"/>
        <v>0.174726274051346</v>
      </c>
      <c r="AB502" s="28">
        <f ca="1">IF(Riskregister!$E$7="",0,COUNTIF(BH$4:BH$53,"&lt;"&amp;Z502)*IF(AA502&lt;0.5,Riskregister!$K$7+(Riskregister!$L$7-Riskregister!$K$7)*SQRT(AA502/2),Riskregister!$L$7-(Riskregister!$L$7-Riskregister!$K$7)*SQRT((1-AA502)/2)))</f>
        <v>0</v>
      </c>
      <c r="AC502" s="28">
        <f t="shared" ca="1" si="299"/>
        <v>0.56075425144972846</v>
      </c>
      <c r="AD502" s="28">
        <f t="shared" ca="1" si="299"/>
        <v>0.25625529445027251</v>
      </c>
      <c r="AE502" s="28">
        <f ca="1">IF(Riskregister!$E$8="",0,COUNTIF(BI$4:BI$53,"&lt;"&amp;AC502)*IF(AD502&lt;0.5,Riskregister!$K$8+(Riskregister!$L$8-Riskregister!$K$8)*SQRT(AD502/2),Riskregister!$L$8-(Riskregister!$L$8-Riskregister!$K$8)*SQRT((1-AD502)/2)))</f>
        <v>0</v>
      </c>
      <c r="AF502" s="28">
        <f t="shared" ca="1" si="300"/>
        <v>0.83549054606576867</v>
      </c>
      <c r="AG502" s="28">
        <f t="shared" ca="1" si="300"/>
        <v>0.42592360432413701</v>
      </c>
      <c r="AH502" s="28">
        <f>IF(Riskregister!$E$9="",0,COUNTIF(BJ$4:BJ$53,"&lt;"&amp;AF502)*IF(AG502&lt;0.5,Riskregister!$K$9+(Riskregister!$L$9-Riskregister!$K$9)*SQRT(AG502/2),Riskregister!$L$9-(Riskregister!$L$9-Riskregister!$K$9)*SQRT((1-AG502)/2)))</f>
        <v>0</v>
      </c>
      <c r="AI502" s="28">
        <f t="shared" ca="1" si="301"/>
        <v>0.81403502552467732</v>
      </c>
      <c r="AJ502" s="28">
        <f t="shared" ca="1" si="301"/>
        <v>0.79104041362734356</v>
      </c>
      <c r="AK502" s="28">
        <f>IF(Riskregister!$E$10="",0,COUNTIF(BK$4:BK$53,"&lt;"&amp;AI502)*IF(AJ502&lt;0.5,Riskregister!$K$10+(Riskregister!$L$10-Riskregister!$K$10)*SQRT(AJ502/2),Riskregister!$L$10-(Riskregister!$L$10-Riskregister!$K$10)*SQRT((1-AJ502)/2)))</f>
        <v>0</v>
      </c>
      <c r="AL502" s="28">
        <f t="shared" ca="1" si="302"/>
        <v>0.11530874279317327</v>
      </c>
      <c r="AM502" s="28">
        <f t="shared" ca="1" si="302"/>
        <v>0.4316066197597811</v>
      </c>
      <c r="AN502" s="28">
        <f>IF(Riskregister!$E$11="",0,COUNTIF(BL$4:BL$53,"&lt;"&amp;AL502)*IF(AM502&lt;0.5,Riskregister!$K$11+(Riskregister!$L$11-Riskregister!$K$11)*SQRT(AM502/2),Riskregister!$L$11-(Riskregister!$L$11-Riskregister!$K$11)*SQRT((1-AM502)/2)))</f>
        <v>0</v>
      </c>
      <c r="AO502" s="28">
        <f t="shared" ca="1" si="303"/>
        <v>0.25295050014044695</v>
      </c>
      <c r="AP502" s="28">
        <f t="shared" ca="1" si="303"/>
        <v>0.83470235136027837</v>
      </c>
      <c r="AQ502" s="28">
        <f>IF(Riskregister!$E$12="",0,COUNTIF(BM$4:BM$53,"&lt;"&amp;AO502)*IF(AP502&lt;0.5,Riskregister!$K$12+(Riskregister!$L$12-Riskregister!$K$12)*SQRT(AP502/2),Riskregister!$L$12-(Riskregister!$L$12-Riskregister!$K$12)*SQRT((1-AP502)/2)))</f>
        <v>0</v>
      </c>
      <c r="AR502" s="28">
        <f t="shared" ca="1" si="304"/>
        <v>0.62036003110010063</v>
      </c>
      <c r="AS502" s="28">
        <f t="shared" ca="1" si="304"/>
        <v>6.5955978075375565E-2</v>
      </c>
      <c r="AT502" s="28">
        <f>IF(Riskregister!$E$13="",0,COUNTIF(BN$4:BN$53,"&lt;"&amp;AR502)*IF(AS502&lt;0.5,Riskregister!$K$13+(Riskregister!$L$13-Riskregister!$K$13)*SQRT(AS502/2),Riskregister!$L$13-(Riskregister!$L$13-Riskregister!$K$13)*SQRT((1-AS502)/2)))</f>
        <v>0</v>
      </c>
      <c r="AU502" s="28">
        <f t="shared" ca="1" si="305"/>
        <v>0.17616628797292988</v>
      </c>
      <c r="AV502" s="28">
        <f t="shared" ca="1" si="305"/>
        <v>0.307160170640422</v>
      </c>
      <c r="AW502" s="28">
        <f>IF(Riskregister!$E$14="",0,COUNTIF(BO$4:BO$53,"&lt;"&amp;AU502)*IF(AV502&lt;0.5,Riskregister!$K$14+(Riskregister!$L$14-Riskregister!$K$14)*SQRT(AV502/2),Riskregister!$L$14-(Riskregister!$L$14-Riskregister!$K$14)*SQRT((1-AV502)/2)))</f>
        <v>0</v>
      </c>
      <c r="AX502" s="28">
        <f t="shared" ca="1" si="306"/>
        <v>0.68844928590027121</v>
      </c>
      <c r="AY502" s="28">
        <f t="shared" ca="1" si="306"/>
        <v>0.36758850110087715</v>
      </c>
      <c r="AZ502" s="28">
        <f>IF(Riskregister!$E$15="",0,COUNTIF(BP$4:BP$53,"&lt;"&amp;AX502)*IF(AY502&lt;0.5,Riskregister!$K$15+(Riskregister!$L$15-Riskregister!$K$15)*SQRT(AY502/2),Riskregister!$L$15-(Riskregister!$L$15-Riskregister!$K$15)*SQRT((1-AY502)/2)))</f>
        <v>0</v>
      </c>
      <c r="BA502" s="28">
        <f t="shared" ca="1" si="307"/>
        <v>4.2424369646229532E-2</v>
      </c>
      <c r="BB502" s="28">
        <f t="shared" ca="1" si="307"/>
        <v>0.35403757957515747</v>
      </c>
      <c r="BC502" s="28">
        <f>IF(Riskregister!$E$16="",0,COUNTIF(BQ$4:BQ$53,"&lt;"&amp;BA502)*IF(BB502&lt;0.5,Riskregister!$K$16+(Riskregister!$L$16-Riskregister!$K$16)*SQRT(BB502/2),Riskregister!$L$16-(Riskregister!$L$16-Riskregister!$K$16)*SQRT((1-BB502)/2)))</f>
        <v>0</v>
      </c>
      <c r="BD502" s="28">
        <f t="shared" ca="1" si="283"/>
        <v>1483239.8225721091</v>
      </c>
    </row>
    <row r="503" spans="20:56" x14ac:dyDescent="0.35">
      <c r="T503" s="28">
        <f t="shared" ca="1" si="296"/>
        <v>0.23141677767025071</v>
      </c>
      <c r="U503" s="28">
        <f t="shared" ca="1" si="296"/>
        <v>4.0103955993720741E-2</v>
      </c>
      <c r="V503" s="28">
        <f ca="1">IF(Riskregister!$E$5="",0,COUNTIF(BF$4:BF$53,"&lt;"&amp;T503)*IF(U503&lt;0.5,Riskregister!$K$5+(Riskregister!$L$5-Riskregister!$K$5)*SQRT(U503/2),Riskregister!$L$5-(Riskregister!$L$5-Riskregister!$K$5)*SQRT((1-U503)/2)))</f>
        <v>0</v>
      </c>
      <c r="W503" s="28">
        <f t="shared" ca="1" si="297"/>
        <v>0.40065376653242468</v>
      </c>
      <c r="X503" s="28">
        <f t="shared" ca="1" si="297"/>
        <v>0.38876090128666696</v>
      </c>
      <c r="Y503" s="28">
        <f ca="1">IF(Riskregister!$E$6="",0,COUNTIF(BG$4:BG$53,"&lt;"&amp;W503)*IF(X503&lt;0.5,Riskregister!$K$6+(Riskregister!$L$6-Riskregister!$K$6)*SQRT(X503/2),Riskregister!$L$6-(Riskregister!$L$6-Riskregister!$K$6)*SQRT((1-X503)/2)))</f>
        <v>0</v>
      </c>
      <c r="Z503" s="28">
        <f t="shared" ca="1" si="298"/>
        <v>0.32208139706098315</v>
      </c>
      <c r="AA503" s="28">
        <f t="shared" ca="1" si="298"/>
        <v>0.77502831658311777</v>
      </c>
      <c r="AB503" s="28">
        <f ca="1">IF(Riskregister!$E$7="",0,COUNTIF(BH$4:BH$53,"&lt;"&amp;Z503)*IF(AA503&lt;0.5,Riskregister!$K$7+(Riskregister!$L$7-Riskregister!$K$7)*SQRT(AA503/2),Riskregister!$L$7-(Riskregister!$L$7-Riskregister!$K$7)*SQRT((1-AA503)/2)))</f>
        <v>0</v>
      </c>
      <c r="AC503" s="28">
        <f t="shared" ca="1" si="299"/>
        <v>0.15408048674245756</v>
      </c>
      <c r="AD503" s="28">
        <f t="shared" ca="1" si="299"/>
        <v>0.67064768972912059</v>
      </c>
      <c r="AE503" s="28">
        <f ca="1">IF(Riskregister!$E$8="",0,COUNTIF(BI$4:BI$53,"&lt;"&amp;AC503)*IF(AD503&lt;0.5,Riskregister!$K$8+(Riskregister!$L$8-Riskregister!$K$8)*SQRT(AD503/2),Riskregister!$L$8-(Riskregister!$L$8-Riskregister!$K$8)*SQRT((1-AD503)/2)))</f>
        <v>0</v>
      </c>
      <c r="AF503" s="28">
        <f t="shared" ca="1" si="300"/>
        <v>6.4530778083363827E-2</v>
      </c>
      <c r="AG503" s="28">
        <f t="shared" ca="1" si="300"/>
        <v>0.24656098045276709</v>
      </c>
      <c r="AH503" s="28">
        <f>IF(Riskregister!$E$9="",0,COUNTIF(BJ$4:BJ$53,"&lt;"&amp;AF503)*IF(AG503&lt;0.5,Riskregister!$K$9+(Riskregister!$L$9-Riskregister!$K$9)*SQRT(AG503/2),Riskregister!$L$9-(Riskregister!$L$9-Riskregister!$K$9)*SQRT((1-AG503)/2)))</f>
        <v>0</v>
      </c>
      <c r="AI503" s="28">
        <f t="shared" ca="1" si="301"/>
        <v>0.88743924535167396</v>
      </c>
      <c r="AJ503" s="28">
        <f t="shared" ca="1" si="301"/>
        <v>5.3833048233985381E-2</v>
      </c>
      <c r="AK503" s="28">
        <f>IF(Riskregister!$E$10="",0,COUNTIF(BK$4:BK$53,"&lt;"&amp;AI503)*IF(AJ503&lt;0.5,Riskregister!$K$10+(Riskregister!$L$10-Riskregister!$K$10)*SQRT(AJ503/2),Riskregister!$L$10-(Riskregister!$L$10-Riskregister!$K$10)*SQRT((1-AJ503)/2)))</f>
        <v>0</v>
      </c>
      <c r="AL503" s="28">
        <f t="shared" ca="1" si="302"/>
        <v>8.0129632448271093E-2</v>
      </c>
      <c r="AM503" s="28">
        <f t="shared" ca="1" si="302"/>
        <v>2.4898735241616565E-2</v>
      </c>
      <c r="AN503" s="28">
        <f>IF(Riskregister!$E$11="",0,COUNTIF(BL$4:BL$53,"&lt;"&amp;AL503)*IF(AM503&lt;0.5,Riskregister!$K$11+(Riskregister!$L$11-Riskregister!$K$11)*SQRT(AM503/2),Riskregister!$L$11-(Riskregister!$L$11-Riskregister!$K$11)*SQRT((1-AM503)/2)))</f>
        <v>0</v>
      </c>
      <c r="AO503" s="28">
        <f t="shared" ca="1" si="303"/>
        <v>0.15418743649702482</v>
      </c>
      <c r="AP503" s="28">
        <f t="shared" ca="1" si="303"/>
        <v>0.85212497118678066</v>
      </c>
      <c r="AQ503" s="28">
        <f>IF(Riskregister!$E$12="",0,COUNTIF(BM$4:BM$53,"&lt;"&amp;AO503)*IF(AP503&lt;0.5,Riskregister!$K$12+(Riskregister!$L$12-Riskregister!$K$12)*SQRT(AP503/2),Riskregister!$L$12-(Riskregister!$L$12-Riskregister!$K$12)*SQRT((1-AP503)/2)))</f>
        <v>0</v>
      </c>
      <c r="AR503" s="28">
        <f t="shared" ca="1" si="304"/>
        <v>0.48282555585615217</v>
      </c>
      <c r="AS503" s="28">
        <f t="shared" ca="1" si="304"/>
        <v>0.48722099100630467</v>
      </c>
      <c r="AT503" s="28">
        <f>IF(Riskregister!$E$13="",0,COUNTIF(BN$4:BN$53,"&lt;"&amp;AR503)*IF(AS503&lt;0.5,Riskregister!$K$13+(Riskregister!$L$13-Riskregister!$K$13)*SQRT(AS503/2),Riskregister!$L$13-(Riskregister!$L$13-Riskregister!$K$13)*SQRT((1-AS503)/2)))</f>
        <v>0</v>
      </c>
      <c r="AU503" s="28">
        <f t="shared" ca="1" si="305"/>
        <v>2.9554782008393343E-2</v>
      </c>
      <c r="AV503" s="28">
        <f t="shared" ca="1" si="305"/>
        <v>0.89517648461603816</v>
      </c>
      <c r="AW503" s="28">
        <f>IF(Riskregister!$E$14="",0,COUNTIF(BO$4:BO$53,"&lt;"&amp;AU503)*IF(AV503&lt;0.5,Riskregister!$K$14+(Riskregister!$L$14-Riskregister!$K$14)*SQRT(AV503/2),Riskregister!$L$14-(Riskregister!$L$14-Riskregister!$K$14)*SQRT((1-AV503)/2)))</f>
        <v>0</v>
      </c>
      <c r="AX503" s="28">
        <f t="shared" ca="1" si="306"/>
        <v>0.61343692164339159</v>
      </c>
      <c r="AY503" s="28">
        <f t="shared" ca="1" si="306"/>
        <v>0.58616699552568419</v>
      </c>
      <c r="AZ503" s="28">
        <f>IF(Riskregister!$E$15="",0,COUNTIF(BP$4:BP$53,"&lt;"&amp;AX503)*IF(AY503&lt;0.5,Riskregister!$K$15+(Riskregister!$L$15-Riskregister!$K$15)*SQRT(AY503/2),Riskregister!$L$15-(Riskregister!$L$15-Riskregister!$K$15)*SQRT((1-AY503)/2)))</f>
        <v>0</v>
      </c>
      <c r="BA503" s="28">
        <f t="shared" ca="1" si="307"/>
        <v>0.3787723339212542</v>
      </c>
      <c r="BB503" s="28">
        <f t="shared" ca="1" si="307"/>
        <v>0.93493642292332702</v>
      </c>
      <c r="BC503" s="28">
        <f>IF(Riskregister!$E$16="",0,COUNTIF(BQ$4:BQ$53,"&lt;"&amp;BA503)*IF(BB503&lt;0.5,Riskregister!$K$16+(Riskregister!$L$16-Riskregister!$K$16)*SQRT(BB503/2),Riskregister!$L$16-(Riskregister!$L$16-Riskregister!$K$16)*SQRT((1-BB503)/2)))</f>
        <v>0</v>
      </c>
      <c r="BD503" s="28">
        <f t="shared" ca="1" si="283"/>
        <v>0</v>
      </c>
    </row>
    <row r="504" spans="20:56" x14ac:dyDescent="0.35">
      <c r="T504" s="28">
        <f t="shared" ref="T504:U523" ca="1" si="308">RAND()</f>
        <v>0.97395377305457254</v>
      </c>
      <c r="U504" s="28">
        <f t="shared" ca="1" si="308"/>
        <v>0.53803304993688505</v>
      </c>
      <c r="V504" s="28">
        <f ca="1">IF(Riskregister!$E$5="",0,COUNTIF(BF$4:BF$53,"&lt;"&amp;T504)*IF(U504&lt;0.5,Riskregister!$K$5+(Riskregister!$L$5-Riskregister!$K$5)*SQRT(U504/2),Riskregister!$L$5-(Riskregister!$L$5-Riskregister!$K$5)*SQRT((1-U504)/2)))</f>
        <v>767453.33803673671</v>
      </c>
      <c r="W504" s="28">
        <f t="shared" ref="W504:X523" ca="1" si="309">RAND()</f>
        <v>0.27102430710367986</v>
      </c>
      <c r="X504" s="28">
        <f t="shared" ca="1" si="309"/>
        <v>0.46814844382093823</v>
      </c>
      <c r="Y504" s="28">
        <f ca="1">IF(Riskregister!$E$6="",0,COUNTIF(BG$4:BG$53,"&lt;"&amp;W504)*IF(X504&lt;0.5,Riskregister!$K$6+(Riskregister!$L$6-Riskregister!$K$6)*SQRT(X504/2),Riskregister!$L$6-(Riskregister!$L$6-Riskregister!$K$6)*SQRT((1-X504)/2)))</f>
        <v>0</v>
      </c>
      <c r="Z504" s="28">
        <f t="shared" ref="Z504:AA523" ca="1" si="310">RAND()</f>
        <v>0.27511262618574672</v>
      </c>
      <c r="AA504" s="28">
        <f t="shared" ca="1" si="310"/>
        <v>0.10420545883766108</v>
      </c>
      <c r="AB504" s="28">
        <f ca="1">IF(Riskregister!$E$7="",0,COUNTIF(BH$4:BH$53,"&lt;"&amp;Z504)*IF(AA504&lt;0.5,Riskregister!$K$7+(Riskregister!$L$7-Riskregister!$K$7)*SQRT(AA504/2),Riskregister!$L$7-(Riskregister!$L$7-Riskregister!$K$7)*SQRT((1-AA504)/2)))</f>
        <v>0</v>
      </c>
      <c r="AC504" s="28">
        <f t="shared" ref="AC504:AD523" ca="1" si="311">RAND()</f>
        <v>0.2135698092210454</v>
      </c>
      <c r="AD504" s="28">
        <f t="shared" ca="1" si="311"/>
        <v>0.21613895500009439</v>
      </c>
      <c r="AE504" s="28">
        <f ca="1">IF(Riskregister!$E$8="",0,COUNTIF(BI$4:BI$53,"&lt;"&amp;AC504)*IF(AD504&lt;0.5,Riskregister!$K$8+(Riskregister!$L$8-Riskregister!$K$8)*SQRT(AD504/2),Riskregister!$L$8-(Riskregister!$L$8-Riskregister!$K$8)*SQRT((1-AD504)/2)))</f>
        <v>0</v>
      </c>
      <c r="AF504" s="28">
        <f t="shared" ref="AF504:AG523" ca="1" si="312">RAND()</f>
        <v>0.3223287785391048</v>
      </c>
      <c r="AG504" s="28">
        <f t="shared" ca="1" si="312"/>
        <v>0.89368989710984381</v>
      </c>
      <c r="AH504" s="28">
        <f>IF(Riskregister!$E$9="",0,COUNTIF(BJ$4:BJ$53,"&lt;"&amp;AF504)*IF(AG504&lt;0.5,Riskregister!$K$9+(Riskregister!$L$9-Riskregister!$K$9)*SQRT(AG504/2),Riskregister!$L$9-(Riskregister!$L$9-Riskregister!$K$9)*SQRT((1-AG504)/2)))</f>
        <v>0</v>
      </c>
      <c r="AI504" s="28">
        <f t="shared" ref="AI504:AJ523" ca="1" si="313">RAND()</f>
        <v>0.7322674765035081</v>
      </c>
      <c r="AJ504" s="28">
        <f t="shared" ca="1" si="313"/>
        <v>6.2379303161718136E-3</v>
      </c>
      <c r="AK504" s="28">
        <f>IF(Riskregister!$E$10="",0,COUNTIF(BK$4:BK$53,"&lt;"&amp;AI504)*IF(AJ504&lt;0.5,Riskregister!$K$10+(Riskregister!$L$10-Riskregister!$K$10)*SQRT(AJ504/2),Riskregister!$L$10-(Riskregister!$L$10-Riskregister!$K$10)*SQRT((1-AJ504)/2)))</f>
        <v>0</v>
      </c>
      <c r="AL504" s="28">
        <f t="shared" ref="AL504:AM523" ca="1" si="314">RAND()</f>
        <v>0.43125669156513369</v>
      </c>
      <c r="AM504" s="28">
        <f t="shared" ca="1" si="314"/>
        <v>0.64626918259129962</v>
      </c>
      <c r="AN504" s="28">
        <f>IF(Riskregister!$E$11="",0,COUNTIF(BL$4:BL$53,"&lt;"&amp;AL504)*IF(AM504&lt;0.5,Riskregister!$K$11+(Riskregister!$L$11-Riskregister!$K$11)*SQRT(AM504/2),Riskregister!$L$11-(Riskregister!$L$11-Riskregister!$K$11)*SQRT((1-AM504)/2)))</f>
        <v>0</v>
      </c>
      <c r="AO504" s="28">
        <f t="shared" ref="AO504:AP523" ca="1" si="315">RAND()</f>
        <v>0.62471621808311384</v>
      </c>
      <c r="AP504" s="28">
        <f t="shared" ca="1" si="315"/>
        <v>0.6854723602056858</v>
      </c>
      <c r="AQ504" s="28">
        <f>IF(Riskregister!$E$12="",0,COUNTIF(BM$4:BM$53,"&lt;"&amp;AO504)*IF(AP504&lt;0.5,Riskregister!$K$12+(Riskregister!$L$12-Riskregister!$K$12)*SQRT(AP504/2),Riskregister!$L$12-(Riskregister!$L$12-Riskregister!$K$12)*SQRT((1-AP504)/2)))</f>
        <v>0</v>
      </c>
      <c r="AR504" s="28">
        <f t="shared" ref="AR504:AS523" ca="1" si="316">RAND()</f>
        <v>0.85673711947731779</v>
      </c>
      <c r="AS504" s="28">
        <f t="shared" ca="1" si="316"/>
        <v>0.30303716419290738</v>
      </c>
      <c r="AT504" s="28">
        <f>IF(Riskregister!$E$13="",0,COUNTIF(BN$4:BN$53,"&lt;"&amp;AR504)*IF(AS504&lt;0.5,Riskregister!$K$13+(Riskregister!$L$13-Riskregister!$K$13)*SQRT(AS504/2),Riskregister!$L$13-(Riskregister!$L$13-Riskregister!$K$13)*SQRT((1-AS504)/2)))</f>
        <v>0</v>
      </c>
      <c r="AU504" s="28">
        <f t="shared" ref="AU504:AV523" ca="1" si="317">RAND()</f>
        <v>0.48765930221509646</v>
      </c>
      <c r="AV504" s="28">
        <f t="shared" ca="1" si="317"/>
        <v>4.3609488028405141E-2</v>
      </c>
      <c r="AW504" s="28">
        <f>IF(Riskregister!$E$14="",0,COUNTIF(BO$4:BO$53,"&lt;"&amp;AU504)*IF(AV504&lt;0.5,Riskregister!$K$14+(Riskregister!$L$14-Riskregister!$K$14)*SQRT(AV504/2),Riskregister!$L$14-(Riskregister!$L$14-Riskregister!$K$14)*SQRT((1-AV504)/2)))</f>
        <v>0</v>
      </c>
      <c r="AX504" s="28">
        <f t="shared" ref="AX504:AY523" ca="1" si="318">RAND()</f>
        <v>4.5839373920644744E-2</v>
      </c>
      <c r="AY504" s="28">
        <f t="shared" ca="1" si="318"/>
        <v>0.2273081004048676</v>
      </c>
      <c r="AZ504" s="28">
        <f>IF(Riskregister!$E$15="",0,COUNTIF(BP$4:BP$53,"&lt;"&amp;AX504)*IF(AY504&lt;0.5,Riskregister!$K$15+(Riskregister!$L$15-Riskregister!$K$15)*SQRT(AY504/2),Riskregister!$L$15-(Riskregister!$L$15-Riskregister!$K$15)*SQRT((1-AY504)/2)))</f>
        <v>0</v>
      </c>
      <c r="BA504" s="28">
        <f t="shared" ref="BA504:BB523" ca="1" si="319">RAND()</f>
        <v>0.29035676919357878</v>
      </c>
      <c r="BB504" s="28">
        <f t="shared" ca="1" si="319"/>
        <v>8.3187425876457999E-2</v>
      </c>
      <c r="BC504" s="28">
        <f>IF(Riskregister!$E$16="",0,COUNTIF(BQ$4:BQ$53,"&lt;"&amp;BA504)*IF(BB504&lt;0.5,Riskregister!$K$16+(Riskregister!$L$16-Riskregister!$K$16)*SQRT(BB504/2),Riskregister!$L$16-(Riskregister!$L$16-Riskregister!$K$16)*SQRT((1-BB504)/2)))</f>
        <v>0</v>
      </c>
      <c r="BD504" s="28">
        <f t="shared" ca="1" si="283"/>
        <v>767453.33803673671</v>
      </c>
    </row>
    <row r="505" spans="20:56" x14ac:dyDescent="0.35">
      <c r="T505" s="28">
        <f t="shared" ca="1" si="308"/>
        <v>0.44805617999029634</v>
      </c>
      <c r="U505" s="28">
        <f t="shared" ca="1" si="308"/>
        <v>0.52784626012602498</v>
      </c>
      <c r="V505" s="28">
        <f ca="1">IF(Riskregister!$E$5="",0,COUNTIF(BF$4:BF$53,"&lt;"&amp;T505)*IF(U505&lt;0.5,Riskregister!$K$5+(Riskregister!$L$5-Riskregister!$K$5)*SQRT(U505/2),Riskregister!$L$5-(Riskregister!$L$5-Riskregister!$K$5)*SQRT((1-U505)/2)))</f>
        <v>0</v>
      </c>
      <c r="W505" s="28">
        <f t="shared" ca="1" si="309"/>
        <v>0.68055553394844603</v>
      </c>
      <c r="X505" s="28">
        <f t="shared" ca="1" si="309"/>
        <v>0.7190989071248638</v>
      </c>
      <c r="Y505" s="28">
        <f ca="1">IF(Riskregister!$E$6="",0,COUNTIF(BG$4:BG$53,"&lt;"&amp;W505)*IF(X505&lt;0.5,Riskregister!$K$6+(Riskregister!$L$6-Riskregister!$K$6)*SQRT(X505/2),Riskregister!$L$6-(Riskregister!$L$6-Riskregister!$K$6)*SQRT((1-X505)/2)))</f>
        <v>1325418.8184823706</v>
      </c>
      <c r="Z505" s="28">
        <f t="shared" ca="1" si="310"/>
        <v>0.56477536627305402</v>
      </c>
      <c r="AA505" s="28">
        <f t="shared" ca="1" si="310"/>
        <v>0.5197520199129847</v>
      </c>
      <c r="AB505" s="28">
        <f ca="1">IF(Riskregister!$E$7="",0,COUNTIF(BH$4:BH$53,"&lt;"&amp;Z505)*IF(AA505&lt;0.5,Riskregister!$K$7+(Riskregister!$L$7-Riskregister!$K$7)*SQRT(AA505/2),Riskregister!$L$7-(Riskregister!$L$7-Riskregister!$K$7)*SQRT((1-AA505)/2)))</f>
        <v>0</v>
      </c>
      <c r="AC505" s="28">
        <f t="shared" ca="1" si="311"/>
        <v>0.38657293630886413</v>
      </c>
      <c r="AD505" s="28">
        <f t="shared" ca="1" si="311"/>
        <v>0.43109986331419692</v>
      </c>
      <c r="AE505" s="28">
        <f ca="1">IF(Riskregister!$E$8="",0,COUNTIF(BI$4:BI$53,"&lt;"&amp;AC505)*IF(AD505&lt;0.5,Riskregister!$K$8+(Riskregister!$L$8-Riskregister!$K$8)*SQRT(AD505/2),Riskregister!$L$8-(Riskregister!$L$8-Riskregister!$K$8)*SQRT((1-AD505)/2)))</f>
        <v>0</v>
      </c>
      <c r="AF505" s="28">
        <f t="shared" ca="1" si="312"/>
        <v>0.92824737921383316</v>
      </c>
      <c r="AG505" s="28">
        <f t="shared" ca="1" si="312"/>
        <v>0.31297751637963911</v>
      </c>
      <c r="AH505" s="28">
        <f>IF(Riskregister!$E$9="",0,COUNTIF(BJ$4:BJ$53,"&lt;"&amp;AF505)*IF(AG505&lt;0.5,Riskregister!$K$9+(Riskregister!$L$9-Riskregister!$K$9)*SQRT(AG505/2),Riskregister!$L$9-(Riskregister!$L$9-Riskregister!$K$9)*SQRT((1-AG505)/2)))</f>
        <v>0</v>
      </c>
      <c r="AI505" s="28">
        <f t="shared" ca="1" si="313"/>
        <v>0.92863370053233407</v>
      </c>
      <c r="AJ505" s="28">
        <f t="shared" ca="1" si="313"/>
        <v>8.9239220600261682E-2</v>
      </c>
      <c r="AK505" s="28">
        <f>IF(Riskregister!$E$10="",0,COUNTIF(BK$4:BK$53,"&lt;"&amp;AI505)*IF(AJ505&lt;0.5,Riskregister!$K$10+(Riskregister!$L$10-Riskregister!$K$10)*SQRT(AJ505/2),Riskregister!$L$10-(Riskregister!$L$10-Riskregister!$K$10)*SQRT((1-AJ505)/2)))</f>
        <v>0</v>
      </c>
      <c r="AL505" s="28">
        <f t="shared" ca="1" si="314"/>
        <v>0.33797504317112304</v>
      </c>
      <c r="AM505" s="28">
        <f t="shared" ca="1" si="314"/>
        <v>0.60194290542579287</v>
      </c>
      <c r="AN505" s="28">
        <f>IF(Riskregister!$E$11="",0,COUNTIF(BL$4:BL$53,"&lt;"&amp;AL505)*IF(AM505&lt;0.5,Riskregister!$K$11+(Riskregister!$L$11-Riskregister!$K$11)*SQRT(AM505/2),Riskregister!$L$11-(Riskregister!$L$11-Riskregister!$K$11)*SQRT((1-AM505)/2)))</f>
        <v>0</v>
      </c>
      <c r="AO505" s="28">
        <f t="shared" ca="1" si="315"/>
        <v>0.63390374072842748</v>
      </c>
      <c r="AP505" s="28">
        <f t="shared" ca="1" si="315"/>
        <v>0.99618412102066478</v>
      </c>
      <c r="AQ505" s="28">
        <f>IF(Riskregister!$E$12="",0,COUNTIF(BM$4:BM$53,"&lt;"&amp;AO505)*IF(AP505&lt;0.5,Riskregister!$K$12+(Riskregister!$L$12-Riskregister!$K$12)*SQRT(AP505/2),Riskregister!$L$12-(Riskregister!$L$12-Riskregister!$K$12)*SQRT((1-AP505)/2)))</f>
        <v>0</v>
      </c>
      <c r="AR505" s="28">
        <f t="shared" ca="1" si="316"/>
        <v>0.74678975879163201</v>
      </c>
      <c r="AS505" s="28">
        <f t="shared" ca="1" si="316"/>
        <v>0.64038114441663119</v>
      </c>
      <c r="AT505" s="28">
        <f>IF(Riskregister!$E$13="",0,COUNTIF(BN$4:BN$53,"&lt;"&amp;AR505)*IF(AS505&lt;0.5,Riskregister!$K$13+(Riskregister!$L$13-Riskregister!$K$13)*SQRT(AS505/2),Riskregister!$L$13-(Riskregister!$L$13-Riskregister!$K$13)*SQRT((1-AS505)/2)))</f>
        <v>0</v>
      </c>
      <c r="AU505" s="28">
        <f t="shared" ca="1" si="317"/>
        <v>4.9354811794351194E-2</v>
      </c>
      <c r="AV505" s="28">
        <f t="shared" ca="1" si="317"/>
        <v>0.14891293245610293</v>
      </c>
      <c r="AW505" s="28">
        <f>IF(Riskregister!$E$14="",0,COUNTIF(BO$4:BO$53,"&lt;"&amp;AU505)*IF(AV505&lt;0.5,Riskregister!$K$14+(Riskregister!$L$14-Riskregister!$K$14)*SQRT(AV505/2),Riskregister!$L$14-(Riskregister!$L$14-Riskregister!$K$14)*SQRT((1-AV505)/2)))</f>
        <v>0</v>
      </c>
      <c r="AX505" s="28">
        <f t="shared" ca="1" si="318"/>
        <v>0.19041189241779788</v>
      </c>
      <c r="AY505" s="28">
        <f t="shared" ca="1" si="318"/>
        <v>3.6365683650533276E-3</v>
      </c>
      <c r="AZ505" s="28">
        <f>IF(Riskregister!$E$15="",0,COUNTIF(BP$4:BP$53,"&lt;"&amp;AX505)*IF(AY505&lt;0.5,Riskregister!$K$15+(Riskregister!$L$15-Riskregister!$K$15)*SQRT(AY505/2),Riskregister!$L$15-(Riskregister!$L$15-Riskregister!$K$15)*SQRT((1-AY505)/2)))</f>
        <v>0</v>
      </c>
      <c r="BA505" s="28">
        <f t="shared" ca="1" si="319"/>
        <v>0.71479104363376711</v>
      </c>
      <c r="BB505" s="28">
        <f t="shared" ca="1" si="319"/>
        <v>0.10965419854757519</v>
      </c>
      <c r="BC505" s="28">
        <f>IF(Riskregister!$E$16="",0,COUNTIF(BQ$4:BQ$53,"&lt;"&amp;BA505)*IF(BB505&lt;0.5,Riskregister!$K$16+(Riskregister!$L$16-Riskregister!$K$16)*SQRT(BB505/2),Riskregister!$L$16-(Riskregister!$L$16-Riskregister!$K$16)*SQRT((1-BB505)/2)))</f>
        <v>0</v>
      </c>
      <c r="BD505" s="28">
        <f t="shared" ca="1" si="283"/>
        <v>1325418.8184823706</v>
      </c>
    </row>
    <row r="506" spans="20:56" x14ac:dyDescent="0.35">
      <c r="T506" s="28">
        <f t="shared" ca="1" si="308"/>
        <v>0.54055507442898354</v>
      </c>
      <c r="U506" s="28">
        <f t="shared" ca="1" si="308"/>
        <v>0.95751404313168675</v>
      </c>
      <c r="V506" s="28">
        <f ca="1">IF(Riskregister!$E$5="",0,COUNTIF(BF$4:BF$53,"&lt;"&amp;T506)*IF(U506&lt;0.5,Riskregister!$K$5+(Riskregister!$L$5-Riskregister!$K$5)*SQRT(U506/2),Riskregister!$L$5-(Riskregister!$L$5-Riskregister!$K$5)*SQRT((1-U506)/2)))</f>
        <v>0</v>
      </c>
      <c r="W506" s="28">
        <f t="shared" ca="1" si="309"/>
        <v>0.59787364085210415</v>
      </c>
      <c r="X506" s="28">
        <f t="shared" ca="1" si="309"/>
        <v>9.152290731469781E-2</v>
      </c>
      <c r="Y506" s="28">
        <f ca="1">IF(Riskregister!$E$6="",0,COUNTIF(BG$4:BG$53,"&lt;"&amp;W506)*IF(X506&lt;0.5,Riskregister!$K$6+(Riskregister!$L$6-Riskregister!$K$6)*SQRT(X506/2),Riskregister!$L$6-(Riskregister!$L$6-Riskregister!$K$6)*SQRT((1-X506)/2)))</f>
        <v>0</v>
      </c>
      <c r="Z506" s="28">
        <f t="shared" ca="1" si="310"/>
        <v>0.84263678027302635</v>
      </c>
      <c r="AA506" s="28">
        <f t="shared" ca="1" si="310"/>
        <v>7.4931848023117142E-2</v>
      </c>
      <c r="AB506" s="28">
        <f ca="1">IF(Riskregister!$E$7="",0,COUNTIF(BH$4:BH$53,"&lt;"&amp;Z506)*IF(AA506&lt;0.5,Riskregister!$K$7+(Riskregister!$L$7-Riskregister!$K$7)*SQRT(AA506/2),Riskregister!$L$7-(Riskregister!$L$7-Riskregister!$K$7)*SQRT((1-AA506)/2)))</f>
        <v>117746.40722146028</v>
      </c>
      <c r="AC506" s="28">
        <f t="shared" ca="1" si="311"/>
        <v>0.52525007542351643</v>
      </c>
      <c r="AD506" s="28">
        <f t="shared" ca="1" si="311"/>
        <v>0.83055762926694154</v>
      </c>
      <c r="AE506" s="28">
        <f ca="1">IF(Riskregister!$E$8="",0,COUNTIF(BI$4:BI$53,"&lt;"&amp;AC506)*IF(AD506&lt;0.5,Riskregister!$K$8+(Riskregister!$L$8-Riskregister!$K$8)*SQRT(AD506/2),Riskregister!$L$8-(Riskregister!$L$8-Riskregister!$K$8)*SQRT((1-AD506)/2)))</f>
        <v>0</v>
      </c>
      <c r="AF506" s="28">
        <f t="shared" ca="1" si="312"/>
        <v>0.74684656655053017</v>
      </c>
      <c r="AG506" s="28">
        <f t="shared" ca="1" si="312"/>
        <v>0.81350123945686803</v>
      </c>
      <c r="AH506" s="28">
        <f>IF(Riskregister!$E$9="",0,COUNTIF(BJ$4:BJ$53,"&lt;"&amp;AF506)*IF(AG506&lt;0.5,Riskregister!$K$9+(Riskregister!$L$9-Riskregister!$K$9)*SQRT(AG506/2),Riskregister!$L$9-(Riskregister!$L$9-Riskregister!$K$9)*SQRT((1-AG506)/2)))</f>
        <v>0</v>
      </c>
      <c r="AI506" s="28">
        <f t="shared" ca="1" si="313"/>
        <v>0.58658481514391025</v>
      </c>
      <c r="AJ506" s="28">
        <f t="shared" ca="1" si="313"/>
        <v>0.28642850491463778</v>
      </c>
      <c r="AK506" s="28">
        <f>IF(Riskregister!$E$10="",0,COUNTIF(BK$4:BK$53,"&lt;"&amp;AI506)*IF(AJ506&lt;0.5,Riskregister!$K$10+(Riskregister!$L$10-Riskregister!$K$10)*SQRT(AJ506/2),Riskregister!$L$10-(Riskregister!$L$10-Riskregister!$K$10)*SQRT((1-AJ506)/2)))</f>
        <v>0</v>
      </c>
      <c r="AL506" s="28">
        <f t="shared" ca="1" si="314"/>
        <v>0.8412637139336131</v>
      </c>
      <c r="AM506" s="28">
        <f t="shared" ca="1" si="314"/>
        <v>0.34304450345941373</v>
      </c>
      <c r="AN506" s="28">
        <f>IF(Riskregister!$E$11="",0,COUNTIF(BL$4:BL$53,"&lt;"&amp;AL506)*IF(AM506&lt;0.5,Riskregister!$K$11+(Riskregister!$L$11-Riskregister!$K$11)*SQRT(AM506/2),Riskregister!$L$11-(Riskregister!$L$11-Riskregister!$K$11)*SQRT((1-AM506)/2)))</f>
        <v>0</v>
      </c>
      <c r="AO506" s="28">
        <f t="shared" ca="1" si="315"/>
        <v>0.5395565531937988</v>
      </c>
      <c r="AP506" s="28">
        <f t="shared" ca="1" si="315"/>
        <v>0.98625503199371978</v>
      </c>
      <c r="AQ506" s="28">
        <f>IF(Riskregister!$E$12="",0,COUNTIF(BM$4:BM$53,"&lt;"&amp;AO506)*IF(AP506&lt;0.5,Riskregister!$K$12+(Riskregister!$L$12-Riskregister!$K$12)*SQRT(AP506/2),Riskregister!$L$12-(Riskregister!$L$12-Riskregister!$K$12)*SQRT((1-AP506)/2)))</f>
        <v>0</v>
      </c>
      <c r="AR506" s="28">
        <f t="shared" ca="1" si="316"/>
        <v>0.48691514035855776</v>
      </c>
      <c r="AS506" s="28">
        <f t="shared" ca="1" si="316"/>
        <v>0.39281343534602864</v>
      </c>
      <c r="AT506" s="28">
        <f>IF(Riskregister!$E$13="",0,COUNTIF(BN$4:BN$53,"&lt;"&amp;AR506)*IF(AS506&lt;0.5,Riskregister!$K$13+(Riskregister!$L$13-Riskregister!$K$13)*SQRT(AS506/2),Riskregister!$L$13-(Riskregister!$L$13-Riskregister!$K$13)*SQRT((1-AS506)/2)))</f>
        <v>0</v>
      </c>
      <c r="AU506" s="28">
        <f t="shared" ca="1" si="317"/>
        <v>0.59474188051344368</v>
      </c>
      <c r="AV506" s="28">
        <f t="shared" ca="1" si="317"/>
        <v>0.86837999780964847</v>
      </c>
      <c r="AW506" s="28">
        <f>IF(Riskregister!$E$14="",0,COUNTIF(BO$4:BO$53,"&lt;"&amp;AU506)*IF(AV506&lt;0.5,Riskregister!$K$14+(Riskregister!$L$14-Riskregister!$K$14)*SQRT(AV506/2),Riskregister!$L$14-(Riskregister!$L$14-Riskregister!$K$14)*SQRT((1-AV506)/2)))</f>
        <v>0</v>
      </c>
      <c r="AX506" s="28">
        <f t="shared" ca="1" si="318"/>
        <v>5.4230856806004368E-2</v>
      </c>
      <c r="AY506" s="28">
        <f t="shared" ca="1" si="318"/>
        <v>0.89872876625227882</v>
      </c>
      <c r="AZ506" s="28">
        <f>IF(Riskregister!$E$15="",0,COUNTIF(BP$4:BP$53,"&lt;"&amp;AX506)*IF(AY506&lt;0.5,Riskregister!$K$15+(Riskregister!$L$15-Riskregister!$K$15)*SQRT(AY506/2),Riskregister!$L$15-(Riskregister!$L$15-Riskregister!$K$15)*SQRT((1-AY506)/2)))</f>
        <v>0</v>
      </c>
      <c r="BA506" s="28">
        <f t="shared" ca="1" si="319"/>
        <v>0.86625493809581589</v>
      </c>
      <c r="BB506" s="28">
        <f t="shared" ca="1" si="319"/>
        <v>0.47267795605839746</v>
      </c>
      <c r="BC506" s="28">
        <f>IF(Riskregister!$E$16="",0,COUNTIF(BQ$4:BQ$53,"&lt;"&amp;BA506)*IF(BB506&lt;0.5,Riskregister!$K$16+(Riskregister!$L$16-Riskregister!$K$16)*SQRT(BB506/2),Riskregister!$L$16-(Riskregister!$L$16-Riskregister!$K$16)*SQRT((1-BB506)/2)))</f>
        <v>0</v>
      </c>
      <c r="BD506" s="28">
        <f t="shared" ca="1" si="283"/>
        <v>117746.40722146028</v>
      </c>
    </row>
    <row r="507" spans="20:56" x14ac:dyDescent="0.35">
      <c r="T507" s="28">
        <f t="shared" ca="1" si="308"/>
        <v>1.316540138998068E-2</v>
      </c>
      <c r="U507" s="28">
        <f t="shared" ca="1" si="308"/>
        <v>0.72523058979773236</v>
      </c>
      <c r="V507" s="28">
        <f ca="1">IF(Riskregister!$E$5="",0,COUNTIF(BF$4:BF$53,"&lt;"&amp;T507)*IF(U507&lt;0.5,Riskregister!$K$5+(Riskregister!$L$5-Riskregister!$K$5)*SQRT(U507/2),Riskregister!$L$5-(Riskregister!$L$5-Riskregister!$K$5)*SQRT((1-U507)/2)))</f>
        <v>0</v>
      </c>
      <c r="W507" s="28">
        <f t="shared" ca="1" si="309"/>
        <v>0.21049302651236146</v>
      </c>
      <c r="X507" s="28">
        <f t="shared" ca="1" si="309"/>
        <v>0.7405571691870515</v>
      </c>
      <c r="Y507" s="28">
        <f ca="1">IF(Riskregister!$E$6="",0,COUNTIF(BG$4:BG$53,"&lt;"&amp;W507)*IF(X507&lt;0.5,Riskregister!$K$6+(Riskregister!$L$6-Riskregister!$K$6)*SQRT(X507/2),Riskregister!$L$6-(Riskregister!$L$6-Riskregister!$K$6)*SQRT((1-X507)/2)))</f>
        <v>0</v>
      </c>
      <c r="Z507" s="28">
        <f t="shared" ca="1" si="310"/>
        <v>0.53483559434537375</v>
      </c>
      <c r="AA507" s="28">
        <f t="shared" ca="1" si="310"/>
        <v>0.70594654343693819</v>
      </c>
      <c r="AB507" s="28">
        <f ca="1">IF(Riskregister!$E$7="",0,COUNTIF(BH$4:BH$53,"&lt;"&amp;Z507)*IF(AA507&lt;0.5,Riskregister!$K$7+(Riskregister!$L$7-Riskregister!$K$7)*SQRT(AA507/2),Riskregister!$L$7-(Riskregister!$L$7-Riskregister!$K$7)*SQRT((1-AA507)/2)))</f>
        <v>0</v>
      </c>
      <c r="AC507" s="28">
        <f t="shared" ca="1" si="311"/>
        <v>0.11983973903246425</v>
      </c>
      <c r="AD507" s="28">
        <f t="shared" ca="1" si="311"/>
        <v>0.72766055190917456</v>
      </c>
      <c r="AE507" s="28">
        <f ca="1">IF(Riskregister!$E$8="",0,COUNTIF(BI$4:BI$53,"&lt;"&amp;AC507)*IF(AD507&lt;0.5,Riskregister!$K$8+(Riskregister!$L$8-Riskregister!$K$8)*SQRT(AD507/2),Riskregister!$L$8-(Riskregister!$L$8-Riskregister!$K$8)*SQRT((1-AD507)/2)))</f>
        <v>0</v>
      </c>
      <c r="AF507" s="28">
        <f t="shared" ca="1" si="312"/>
        <v>0.70070439007921537</v>
      </c>
      <c r="AG507" s="28">
        <f t="shared" ca="1" si="312"/>
        <v>0.48672411859306275</v>
      </c>
      <c r="AH507" s="28">
        <f>IF(Riskregister!$E$9="",0,COUNTIF(BJ$4:BJ$53,"&lt;"&amp;AF507)*IF(AG507&lt;0.5,Riskregister!$K$9+(Riskregister!$L$9-Riskregister!$K$9)*SQRT(AG507/2),Riskregister!$L$9-(Riskregister!$L$9-Riskregister!$K$9)*SQRT((1-AG507)/2)))</f>
        <v>0</v>
      </c>
      <c r="AI507" s="28">
        <f t="shared" ca="1" si="313"/>
        <v>0.27379056052696826</v>
      </c>
      <c r="AJ507" s="28">
        <f t="shared" ca="1" si="313"/>
        <v>0.82242683863892518</v>
      </c>
      <c r="AK507" s="28">
        <f>IF(Riskregister!$E$10="",0,COUNTIF(BK$4:BK$53,"&lt;"&amp;AI507)*IF(AJ507&lt;0.5,Riskregister!$K$10+(Riskregister!$L$10-Riskregister!$K$10)*SQRT(AJ507/2),Riskregister!$L$10-(Riskregister!$L$10-Riskregister!$K$10)*SQRT((1-AJ507)/2)))</f>
        <v>0</v>
      </c>
      <c r="AL507" s="28">
        <f t="shared" ca="1" si="314"/>
        <v>0.87557702815838179</v>
      </c>
      <c r="AM507" s="28">
        <f t="shared" ca="1" si="314"/>
        <v>0.78671076614631752</v>
      </c>
      <c r="AN507" s="28">
        <f>IF(Riskregister!$E$11="",0,COUNTIF(BL$4:BL$53,"&lt;"&amp;AL507)*IF(AM507&lt;0.5,Riskregister!$K$11+(Riskregister!$L$11-Riskregister!$K$11)*SQRT(AM507/2),Riskregister!$L$11-(Riskregister!$L$11-Riskregister!$K$11)*SQRT((1-AM507)/2)))</f>
        <v>0</v>
      </c>
      <c r="AO507" s="28">
        <f t="shared" ca="1" si="315"/>
        <v>0.96780364737809765</v>
      </c>
      <c r="AP507" s="28">
        <f t="shared" ca="1" si="315"/>
        <v>0.31943369674625932</v>
      </c>
      <c r="AQ507" s="28">
        <f>IF(Riskregister!$E$12="",0,COUNTIF(BM$4:BM$53,"&lt;"&amp;AO507)*IF(AP507&lt;0.5,Riskregister!$K$12+(Riskregister!$L$12-Riskregister!$K$12)*SQRT(AP507/2),Riskregister!$L$12-(Riskregister!$L$12-Riskregister!$K$12)*SQRT((1-AP507)/2)))</f>
        <v>0</v>
      </c>
      <c r="AR507" s="28">
        <f t="shared" ca="1" si="316"/>
        <v>7.5551606603471155E-3</v>
      </c>
      <c r="AS507" s="28">
        <f t="shared" ca="1" si="316"/>
        <v>0.25583693414262576</v>
      </c>
      <c r="AT507" s="28">
        <f>IF(Riskregister!$E$13="",0,COUNTIF(BN$4:BN$53,"&lt;"&amp;AR507)*IF(AS507&lt;0.5,Riskregister!$K$13+(Riskregister!$L$13-Riskregister!$K$13)*SQRT(AS507/2),Riskregister!$L$13-(Riskregister!$L$13-Riskregister!$K$13)*SQRT((1-AS507)/2)))</f>
        <v>0</v>
      </c>
      <c r="AU507" s="28">
        <f t="shared" ca="1" si="317"/>
        <v>0.78643930687192043</v>
      </c>
      <c r="AV507" s="28">
        <f t="shared" ca="1" si="317"/>
        <v>0.68869080379425163</v>
      </c>
      <c r="AW507" s="28">
        <f>IF(Riskregister!$E$14="",0,COUNTIF(BO$4:BO$53,"&lt;"&amp;AU507)*IF(AV507&lt;0.5,Riskregister!$K$14+(Riskregister!$L$14-Riskregister!$K$14)*SQRT(AV507/2),Riskregister!$L$14-(Riskregister!$L$14-Riskregister!$K$14)*SQRT((1-AV507)/2)))</f>
        <v>0</v>
      </c>
      <c r="AX507" s="28">
        <f t="shared" ca="1" si="318"/>
        <v>0.49543735887136464</v>
      </c>
      <c r="AY507" s="28">
        <f t="shared" ca="1" si="318"/>
        <v>0.97785709152436651</v>
      </c>
      <c r="AZ507" s="28">
        <f>IF(Riskregister!$E$15="",0,COUNTIF(BP$4:BP$53,"&lt;"&amp;AX507)*IF(AY507&lt;0.5,Riskregister!$K$15+(Riskregister!$L$15-Riskregister!$K$15)*SQRT(AY507/2),Riskregister!$L$15-(Riskregister!$L$15-Riskregister!$K$15)*SQRT((1-AY507)/2)))</f>
        <v>0</v>
      </c>
      <c r="BA507" s="28">
        <f t="shared" ca="1" si="319"/>
        <v>3.1119160185790196E-2</v>
      </c>
      <c r="BB507" s="28">
        <f t="shared" ca="1" si="319"/>
        <v>0.98235388787477873</v>
      </c>
      <c r="BC507" s="28">
        <f>IF(Riskregister!$E$16="",0,COUNTIF(BQ$4:BQ$53,"&lt;"&amp;BA507)*IF(BB507&lt;0.5,Riskregister!$K$16+(Riskregister!$L$16-Riskregister!$K$16)*SQRT(BB507/2),Riskregister!$L$16-(Riskregister!$L$16-Riskregister!$K$16)*SQRT((1-BB507)/2)))</f>
        <v>0</v>
      </c>
      <c r="BD507" s="28">
        <f t="shared" ca="1" si="283"/>
        <v>0</v>
      </c>
    </row>
    <row r="508" spans="20:56" x14ac:dyDescent="0.35">
      <c r="T508" s="28">
        <f t="shared" ca="1" si="308"/>
        <v>0.97957556423354208</v>
      </c>
      <c r="U508" s="28">
        <f t="shared" ca="1" si="308"/>
        <v>0.29123359371483681</v>
      </c>
      <c r="V508" s="28">
        <f ca="1">IF(Riskregister!$E$5="",0,COUNTIF(BF$4:BF$53,"&lt;"&amp;T508)*IF(U508&lt;0.5,Riskregister!$K$5+(Riskregister!$L$5-Riskregister!$K$5)*SQRT(U508/2),Riskregister!$L$5-(Riskregister!$L$5-Riskregister!$K$5)*SQRT((1-U508)/2)))</f>
        <v>643437.92081613373</v>
      </c>
      <c r="W508" s="28">
        <f t="shared" ca="1" si="309"/>
        <v>0.4292835763154883</v>
      </c>
      <c r="X508" s="28">
        <f t="shared" ca="1" si="309"/>
        <v>0.18954723960755593</v>
      </c>
      <c r="Y508" s="28">
        <f ca="1">IF(Riskregister!$E$6="",0,COUNTIF(BG$4:BG$53,"&lt;"&amp;W508)*IF(X508&lt;0.5,Riskregister!$K$6+(Riskregister!$L$6-Riskregister!$K$6)*SQRT(X508/2),Riskregister!$L$6-(Riskregister!$L$6-Riskregister!$K$6)*SQRT((1-X508)/2)))</f>
        <v>0</v>
      </c>
      <c r="Z508" s="28">
        <f t="shared" ca="1" si="310"/>
        <v>0.54124931519495045</v>
      </c>
      <c r="AA508" s="28">
        <f t="shared" ca="1" si="310"/>
        <v>0.1170504025596828</v>
      </c>
      <c r="AB508" s="28">
        <f ca="1">IF(Riskregister!$E$7="",0,COUNTIF(BH$4:BH$53,"&lt;"&amp;Z508)*IF(AA508&lt;0.5,Riskregister!$K$7+(Riskregister!$L$7-Riskregister!$K$7)*SQRT(AA508/2),Riskregister!$L$7-(Riskregister!$L$7-Riskregister!$K$7)*SQRT((1-AA508)/2)))</f>
        <v>0</v>
      </c>
      <c r="AC508" s="28">
        <f t="shared" ca="1" si="311"/>
        <v>0.1425720683581182</v>
      </c>
      <c r="AD508" s="28">
        <f t="shared" ca="1" si="311"/>
        <v>0.78750360274229114</v>
      </c>
      <c r="AE508" s="28">
        <f ca="1">IF(Riskregister!$E$8="",0,COUNTIF(BI$4:BI$53,"&lt;"&amp;AC508)*IF(AD508&lt;0.5,Riskregister!$K$8+(Riskregister!$L$8-Riskregister!$K$8)*SQRT(AD508/2),Riskregister!$L$8-(Riskregister!$L$8-Riskregister!$K$8)*SQRT((1-AD508)/2)))</f>
        <v>0</v>
      </c>
      <c r="AF508" s="28">
        <f t="shared" ca="1" si="312"/>
        <v>0.9582842520598106</v>
      </c>
      <c r="AG508" s="28">
        <f t="shared" ca="1" si="312"/>
        <v>0.15950902726746508</v>
      </c>
      <c r="AH508" s="28">
        <f>IF(Riskregister!$E$9="",0,COUNTIF(BJ$4:BJ$53,"&lt;"&amp;AF508)*IF(AG508&lt;0.5,Riskregister!$K$9+(Riskregister!$L$9-Riskregister!$K$9)*SQRT(AG508/2),Riskregister!$L$9-(Riskregister!$L$9-Riskregister!$K$9)*SQRT((1-AG508)/2)))</f>
        <v>0</v>
      </c>
      <c r="AI508" s="28">
        <f t="shared" ca="1" si="313"/>
        <v>0.40246474430972157</v>
      </c>
      <c r="AJ508" s="28">
        <f t="shared" ca="1" si="313"/>
        <v>0.18613591461251378</v>
      </c>
      <c r="AK508" s="28">
        <f>IF(Riskregister!$E$10="",0,COUNTIF(BK$4:BK$53,"&lt;"&amp;AI508)*IF(AJ508&lt;0.5,Riskregister!$K$10+(Riskregister!$L$10-Riskregister!$K$10)*SQRT(AJ508/2),Riskregister!$L$10-(Riskregister!$L$10-Riskregister!$K$10)*SQRT((1-AJ508)/2)))</f>
        <v>0</v>
      </c>
      <c r="AL508" s="28">
        <f t="shared" ca="1" si="314"/>
        <v>0.46184251430277168</v>
      </c>
      <c r="AM508" s="28">
        <f t="shared" ca="1" si="314"/>
        <v>8.4890630926914068E-2</v>
      </c>
      <c r="AN508" s="28">
        <f>IF(Riskregister!$E$11="",0,COUNTIF(BL$4:BL$53,"&lt;"&amp;AL508)*IF(AM508&lt;0.5,Riskregister!$K$11+(Riskregister!$L$11-Riskregister!$K$11)*SQRT(AM508/2),Riskregister!$L$11-(Riskregister!$L$11-Riskregister!$K$11)*SQRT((1-AM508)/2)))</f>
        <v>0</v>
      </c>
      <c r="AO508" s="28">
        <f t="shared" ca="1" si="315"/>
        <v>2.7978938319952129E-2</v>
      </c>
      <c r="AP508" s="28">
        <f t="shared" ca="1" si="315"/>
        <v>0.38856363456099896</v>
      </c>
      <c r="AQ508" s="28">
        <f>IF(Riskregister!$E$12="",0,COUNTIF(BM$4:BM$53,"&lt;"&amp;AO508)*IF(AP508&lt;0.5,Riskregister!$K$12+(Riskregister!$L$12-Riskregister!$K$12)*SQRT(AP508/2),Riskregister!$L$12-(Riskregister!$L$12-Riskregister!$K$12)*SQRT((1-AP508)/2)))</f>
        <v>0</v>
      </c>
      <c r="AR508" s="28">
        <f t="shared" ca="1" si="316"/>
        <v>8.9750950394243523E-2</v>
      </c>
      <c r="AS508" s="28">
        <f t="shared" ca="1" si="316"/>
        <v>0.29440355634164728</v>
      </c>
      <c r="AT508" s="28">
        <f>IF(Riskregister!$E$13="",0,COUNTIF(BN$4:BN$53,"&lt;"&amp;AR508)*IF(AS508&lt;0.5,Riskregister!$K$13+(Riskregister!$L$13-Riskregister!$K$13)*SQRT(AS508/2),Riskregister!$L$13-(Riskregister!$L$13-Riskregister!$K$13)*SQRT((1-AS508)/2)))</f>
        <v>0</v>
      </c>
      <c r="AU508" s="28">
        <f t="shared" ca="1" si="317"/>
        <v>0.93502327151860765</v>
      </c>
      <c r="AV508" s="28">
        <f t="shared" ca="1" si="317"/>
        <v>0.9558659767957709</v>
      </c>
      <c r="AW508" s="28">
        <f>IF(Riskregister!$E$14="",0,COUNTIF(BO$4:BO$53,"&lt;"&amp;AU508)*IF(AV508&lt;0.5,Riskregister!$K$14+(Riskregister!$L$14-Riskregister!$K$14)*SQRT(AV508/2),Riskregister!$L$14-(Riskregister!$L$14-Riskregister!$K$14)*SQRT((1-AV508)/2)))</f>
        <v>0</v>
      </c>
      <c r="AX508" s="28">
        <f t="shared" ca="1" si="318"/>
        <v>0.85585748704134845</v>
      </c>
      <c r="AY508" s="28">
        <f t="shared" ca="1" si="318"/>
        <v>0.4499998422998589</v>
      </c>
      <c r="AZ508" s="28">
        <f>IF(Riskregister!$E$15="",0,COUNTIF(BP$4:BP$53,"&lt;"&amp;AX508)*IF(AY508&lt;0.5,Riskregister!$K$15+(Riskregister!$L$15-Riskregister!$K$15)*SQRT(AY508/2),Riskregister!$L$15-(Riskregister!$L$15-Riskregister!$K$15)*SQRT((1-AY508)/2)))</f>
        <v>0</v>
      </c>
      <c r="BA508" s="28">
        <f t="shared" ca="1" si="319"/>
        <v>0.28948916115820555</v>
      </c>
      <c r="BB508" s="28">
        <f t="shared" ca="1" si="319"/>
        <v>0.47080785642052336</v>
      </c>
      <c r="BC508" s="28">
        <f>IF(Riskregister!$E$16="",0,COUNTIF(BQ$4:BQ$53,"&lt;"&amp;BA508)*IF(BB508&lt;0.5,Riskregister!$K$16+(Riskregister!$L$16-Riskregister!$K$16)*SQRT(BB508/2),Riskregister!$L$16-(Riskregister!$L$16-Riskregister!$K$16)*SQRT((1-BB508)/2)))</f>
        <v>0</v>
      </c>
      <c r="BD508" s="28">
        <f t="shared" ca="1" si="283"/>
        <v>643437.92081613373</v>
      </c>
    </row>
    <row r="509" spans="20:56" x14ac:dyDescent="0.35">
      <c r="T509" s="28">
        <f t="shared" ca="1" si="308"/>
        <v>0.66231663373865202</v>
      </c>
      <c r="U509" s="28">
        <f t="shared" ca="1" si="308"/>
        <v>0.83572778221813515</v>
      </c>
      <c r="V509" s="28">
        <f ca="1">IF(Riskregister!$E$5="",0,COUNTIF(BF$4:BF$53,"&lt;"&amp;T509)*IF(U509&lt;0.5,Riskregister!$K$5+(Riskregister!$L$5-Riskregister!$K$5)*SQRT(U509/2),Riskregister!$L$5-(Riskregister!$L$5-Riskregister!$K$5)*SQRT((1-U509)/2)))</f>
        <v>471032.70937786659</v>
      </c>
      <c r="W509" s="28">
        <f t="shared" ca="1" si="309"/>
        <v>0.51097810499920582</v>
      </c>
      <c r="X509" s="28">
        <f t="shared" ca="1" si="309"/>
        <v>0.1630287861734091</v>
      </c>
      <c r="Y509" s="28">
        <f ca="1">IF(Riskregister!$E$6="",0,COUNTIF(BG$4:BG$53,"&lt;"&amp;W509)*IF(X509&lt;0.5,Riskregister!$K$6+(Riskregister!$L$6-Riskregister!$K$6)*SQRT(X509/2),Riskregister!$L$6-(Riskregister!$L$6-Riskregister!$K$6)*SQRT((1-X509)/2)))</f>
        <v>0</v>
      </c>
      <c r="Z509" s="28">
        <f t="shared" ca="1" si="310"/>
        <v>0.40413116490487011</v>
      </c>
      <c r="AA509" s="28">
        <f t="shared" ca="1" si="310"/>
        <v>0.87944904677828062</v>
      </c>
      <c r="AB509" s="28">
        <f ca="1">IF(Riskregister!$E$7="",0,COUNTIF(BH$4:BH$53,"&lt;"&amp;Z509)*IF(AA509&lt;0.5,Riskregister!$K$7+(Riskregister!$L$7-Riskregister!$K$7)*SQRT(AA509/2),Riskregister!$L$7-(Riskregister!$L$7-Riskregister!$K$7)*SQRT((1-AA509)/2)))</f>
        <v>0</v>
      </c>
      <c r="AC509" s="28">
        <f t="shared" ca="1" si="311"/>
        <v>0.78222070513984721</v>
      </c>
      <c r="AD509" s="28">
        <f t="shared" ca="1" si="311"/>
        <v>0.98802164743356924</v>
      </c>
      <c r="AE509" s="28">
        <f ca="1">IF(Riskregister!$E$8="",0,COUNTIF(BI$4:BI$53,"&lt;"&amp;AC509)*IF(AD509&lt;0.5,Riskregister!$K$8+(Riskregister!$L$8-Riskregister!$K$8)*SQRT(AD509/2),Riskregister!$L$8-(Riskregister!$L$8-Riskregister!$K$8)*SQRT((1-AD509)/2)))</f>
        <v>0</v>
      </c>
      <c r="AF509" s="28">
        <f t="shared" ca="1" si="312"/>
        <v>0.20618816214505375</v>
      </c>
      <c r="AG509" s="28">
        <f t="shared" ca="1" si="312"/>
        <v>0.34822184653877064</v>
      </c>
      <c r="AH509" s="28">
        <f>IF(Riskregister!$E$9="",0,COUNTIF(BJ$4:BJ$53,"&lt;"&amp;AF509)*IF(AG509&lt;0.5,Riskregister!$K$9+(Riskregister!$L$9-Riskregister!$K$9)*SQRT(AG509/2),Riskregister!$L$9-(Riskregister!$L$9-Riskregister!$K$9)*SQRT((1-AG509)/2)))</f>
        <v>0</v>
      </c>
      <c r="AI509" s="28">
        <f t="shared" ca="1" si="313"/>
        <v>0.47160027386590297</v>
      </c>
      <c r="AJ509" s="28">
        <f t="shared" ca="1" si="313"/>
        <v>0.2867955271787922</v>
      </c>
      <c r="AK509" s="28">
        <f>IF(Riskregister!$E$10="",0,COUNTIF(BK$4:BK$53,"&lt;"&amp;AI509)*IF(AJ509&lt;0.5,Riskregister!$K$10+(Riskregister!$L$10-Riskregister!$K$10)*SQRT(AJ509/2),Riskregister!$L$10-(Riskregister!$L$10-Riskregister!$K$10)*SQRT((1-AJ509)/2)))</f>
        <v>0</v>
      </c>
      <c r="AL509" s="28">
        <f t="shared" ca="1" si="314"/>
        <v>1.3168518157608777E-2</v>
      </c>
      <c r="AM509" s="28">
        <f t="shared" ca="1" si="314"/>
        <v>0.93985433468730084</v>
      </c>
      <c r="AN509" s="28">
        <f>IF(Riskregister!$E$11="",0,COUNTIF(BL$4:BL$53,"&lt;"&amp;AL509)*IF(AM509&lt;0.5,Riskregister!$K$11+(Riskregister!$L$11-Riskregister!$K$11)*SQRT(AM509/2),Riskregister!$L$11-(Riskregister!$L$11-Riskregister!$K$11)*SQRT((1-AM509)/2)))</f>
        <v>0</v>
      </c>
      <c r="AO509" s="28">
        <f t="shared" ca="1" si="315"/>
        <v>0.30650091831329984</v>
      </c>
      <c r="AP509" s="28">
        <f t="shared" ca="1" si="315"/>
        <v>0.38892792145736499</v>
      </c>
      <c r="AQ509" s="28">
        <f>IF(Riskregister!$E$12="",0,COUNTIF(BM$4:BM$53,"&lt;"&amp;AO509)*IF(AP509&lt;0.5,Riskregister!$K$12+(Riskregister!$L$12-Riskregister!$K$12)*SQRT(AP509/2),Riskregister!$L$12-(Riskregister!$L$12-Riskregister!$K$12)*SQRT((1-AP509)/2)))</f>
        <v>0</v>
      </c>
      <c r="AR509" s="28">
        <f t="shared" ca="1" si="316"/>
        <v>0.42785058118128783</v>
      </c>
      <c r="AS509" s="28">
        <f t="shared" ca="1" si="316"/>
        <v>0.10980655522713012</v>
      </c>
      <c r="AT509" s="28">
        <f>IF(Riskregister!$E$13="",0,COUNTIF(BN$4:BN$53,"&lt;"&amp;AR509)*IF(AS509&lt;0.5,Riskregister!$K$13+(Riskregister!$L$13-Riskregister!$K$13)*SQRT(AS509/2),Riskregister!$L$13-(Riskregister!$L$13-Riskregister!$K$13)*SQRT((1-AS509)/2)))</f>
        <v>0</v>
      </c>
      <c r="AU509" s="28">
        <f t="shared" ca="1" si="317"/>
        <v>0.13611314719969647</v>
      </c>
      <c r="AV509" s="28">
        <f t="shared" ca="1" si="317"/>
        <v>0.2038937433011484</v>
      </c>
      <c r="AW509" s="28">
        <f>IF(Riskregister!$E$14="",0,COUNTIF(BO$4:BO$53,"&lt;"&amp;AU509)*IF(AV509&lt;0.5,Riskregister!$K$14+(Riskregister!$L$14-Riskregister!$K$14)*SQRT(AV509/2),Riskregister!$L$14-(Riskregister!$L$14-Riskregister!$K$14)*SQRT((1-AV509)/2)))</f>
        <v>0</v>
      </c>
      <c r="AX509" s="28">
        <f t="shared" ca="1" si="318"/>
        <v>0.89997231140099132</v>
      </c>
      <c r="AY509" s="28">
        <f t="shared" ca="1" si="318"/>
        <v>0.35510346018987105</v>
      </c>
      <c r="AZ509" s="28">
        <f>IF(Riskregister!$E$15="",0,COUNTIF(BP$4:BP$53,"&lt;"&amp;AX509)*IF(AY509&lt;0.5,Riskregister!$K$15+(Riskregister!$L$15-Riskregister!$K$15)*SQRT(AY509/2),Riskregister!$L$15-(Riskregister!$L$15-Riskregister!$K$15)*SQRT((1-AY509)/2)))</f>
        <v>0</v>
      </c>
      <c r="BA509" s="28">
        <f t="shared" ca="1" si="319"/>
        <v>0.14284541466173883</v>
      </c>
      <c r="BB509" s="28">
        <f t="shared" ca="1" si="319"/>
        <v>0.22139116466579678</v>
      </c>
      <c r="BC509" s="28">
        <f>IF(Riskregister!$E$16="",0,COUNTIF(BQ$4:BQ$53,"&lt;"&amp;BA509)*IF(BB509&lt;0.5,Riskregister!$K$16+(Riskregister!$L$16-Riskregister!$K$16)*SQRT(BB509/2),Riskregister!$L$16-(Riskregister!$L$16-Riskregister!$K$16)*SQRT((1-BB509)/2)))</f>
        <v>0</v>
      </c>
      <c r="BD509" s="28">
        <f t="shared" ca="1" si="283"/>
        <v>471032.70937786659</v>
      </c>
    </row>
    <row r="510" spans="20:56" x14ac:dyDescent="0.35">
      <c r="T510" s="28">
        <f t="shared" ca="1" si="308"/>
        <v>0.8157340038351043</v>
      </c>
      <c r="U510" s="28">
        <f t="shared" ca="1" si="308"/>
        <v>0.4390226126187633</v>
      </c>
      <c r="V510" s="28">
        <f ca="1">IF(Riskregister!$E$5="",0,COUNTIF(BF$4:BF$53,"&lt;"&amp;T510)*IF(U510&lt;0.5,Riskregister!$K$5+(Riskregister!$L$5-Riskregister!$K$5)*SQRT(U510/2),Riskregister!$L$5-(Riskregister!$L$5-Riskregister!$K$5)*SQRT((1-U510)/2)))</f>
        <v>360834.15171088814</v>
      </c>
      <c r="W510" s="28">
        <f t="shared" ca="1" si="309"/>
        <v>0.72607474832686136</v>
      </c>
      <c r="X510" s="28">
        <f t="shared" ca="1" si="309"/>
        <v>0.39415121277457799</v>
      </c>
      <c r="Y510" s="28">
        <f ca="1">IF(Riskregister!$E$6="",0,COUNTIF(BG$4:BG$53,"&lt;"&amp;W510)*IF(X510&lt;0.5,Riskregister!$K$6+(Riskregister!$L$6-Riskregister!$K$6)*SQRT(X510/2),Riskregister!$L$6-(Riskregister!$L$6-Riskregister!$K$6)*SQRT((1-X510)/2)))</f>
        <v>999077.57113738114</v>
      </c>
      <c r="Z510" s="28">
        <f t="shared" ca="1" si="310"/>
        <v>0.95103404971737882</v>
      </c>
      <c r="AA510" s="28">
        <f t="shared" ca="1" si="310"/>
        <v>0.3512417352013949</v>
      </c>
      <c r="AB510" s="28">
        <f ca="1">IF(Riskregister!$E$7="",0,COUNTIF(BH$4:BH$53,"&lt;"&amp;Z510)*IF(AA510&lt;0.5,Riskregister!$K$7+(Riskregister!$L$7-Riskregister!$K$7)*SQRT(AA510/2),Riskregister!$L$7-(Riskregister!$L$7-Riskregister!$K$7)*SQRT((1-AA510)/2)))</f>
        <v>196675.0022365278</v>
      </c>
      <c r="AC510" s="28">
        <f t="shared" ca="1" si="311"/>
        <v>0.13571203136989662</v>
      </c>
      <c r="AD510" s="28">
        <f t="shared" ca="1" si="311"/>
        <v>0.20705734845558343</v>
      </c>
      <c r="AE510" s="28">
        <f ca="1">IF(Riskregister!$E$8="",0,COUNTIF(BI$4:BI$53,"&lt;"&amp;AC510)*IF(AD510&lt;0.5,Riskregister!$K$8+(Riskregister!$L$8-Riskregister!$K$8)*SQRT(AD510/2),Riskregister!$L$8-(Riskregister!$L$8-Riskregister!$K$8)*SQRT((1-AD510)/2)))</f>
        <v>0</v>
      </c>
      <c r="AF510" s="28">
        <f t="shared" ca="1" si="312"/>
        <v>0.3267849272434763</v>
      </c>
      <c r="AG510" s="28">
        <f t="shared" ca="1" si="312"/>
        <v>0.21499096008541674</v>
      </c>
      <c r="AH510" s="28">
        <f>IF(Riskregister!$E$9="",0,COUNTIF(BJ$4:BJ$53,"&lt;"&amp;AF510)*IF(AG510&lt;0.5,Riskregister!$K$9+(Riskregister!$L$9-Riskregister!$K$9)*SQRT(AG510/2),Riskregister!$L$9-(Riskregister!$L$9-Riskregister!$K$9)*SQRT((1-AG510)/2)))</f>
        <v>0</v>
      </c>
      <c r="AI510" s="28">
        <f t="shared" ca="1" si="313"/>
        <v>0.33489534419386779</v>
      </c>
      <c r="AJ510" s="28">
        <f t="shared" ca="1" si="313"/>
        <v>0.5021444183536905</v>
      </c>
      <c r="AK510" s="28">
        <f>IF(Riskregister!$E$10="",0,COUNTIF(BK$4:BK$53,"&lt;"&amp;AI510)*IF(AJ510&lt;0.5,Riskregister!$K$10+(Riskregister!$L$10-Riskregister!$K$10)*SQRT(AJ510/2),Riskregister!$L$10-(Riskregister!$L$10-Riskregister!$K$10)*SQRT((1-AJ510)/2)))</f>
        <v>0</v>
      </c>
      <c r="AL510" s="28">
        <f t="shared" ca="1" si="314"/>
        <v>0.89863433138036952</v>
      </c>
      <c r="AM510" s="28">
        <f t="shared" ca="1" si="314"/>
        <v>6.0271301440797398E-3</v>
      </c>
      <c r="AN510" s="28">
        <f>IF(Riskregister!$E$11="",0,COUNTIF(BL$4:BL$53,"&lt;"&amp;AL510)*IF(AM510&lt;0.5,Riskregister!$K$11+(Riskregister!$L$11-Riskregister!$K$11)*SQRT(AM510/2),Riskregister!$L$11-(Riskregister!$L$11-Riskregister!$K$11)*SQRT((1-AM510)/2)))</f>
        <v>0</v>
      </c>
      <c r="AO510" s="28">
        <f t="shared" ca="1" si="315"/>
        <v>0.97730503259690549</v>
      </c>
      <c r="AP510" s="28">
        <f t="shared" ca="1" si="315"/>
        <v>0.88450202248314114</v>
      </c>
      <c r="AQ510" s="28">
        <f>IF(Riskregister!$E$12="",0,COUNTIF(BM$4:BM$53,"&lt;"&amp;AO510)*IF(AP510&lt;0.5,Riskregister!$K$12+(Riskregister!$L$12-Riskregister!$K$12)*SQRT(AP510/2),Riskregister!$L$12-(Riskregister!$L$12-Riskregister!$K$12)*SQRT((1-AP510)/2)))</f>
        <v>0</v>
      </c>
      <c r="AR510" s="28">
        <f t="shared" ca="1" si="316"/>
        <v>0.4624625236847969</v>
      </c>
      <c r="AS510" s="28">
        <f t="shared" ca="1" si="316"/>
        <v>0.94237880818618325</v>
      </c>
      <c r="AT510" s="28">
        <f>IF(Riskregister!$E$13="",0,COUNTIF(BN$4:BN$53,"&lt;"&amp;AR510)*IF(AS510&lt;0.5,Riskregister!$K$13+(Riskregister!$L$13-Riskregister!$K$13)*SQRT(AS510/2),Riskregister!$L$13-(Riskregister!$L$13-Riskregister!$K$13)*SQRT((1-AS510)/2)))</f>
        <v>0</v>
      </c>
      <c r="AU510" s="28">
        <f t="shared" ca="1" si="317"/>
        <v>0.12659528507070517</v>
      </c>
      <c r="AV510" s="28">
        <f t="shared" ca="1" si="317"/>
        <v>0.50774280597937382</v>
      </c>
      <c r="AW510" s="28">
        <f>IF(Riskregister!$E$14="",0,COUNTIF(BO$4:BO$53,"&lt;"&amp;AU510)*IF(AV510&lt;0.5,Riskregister!$K$14+(Riskregister!$L$14-Riskregister!$K$14)*SQRT(AV510/2),Riskregister!$L$14-(Riskregister!$L$14-Riskregister!$K$14)*SQRT((1-AV510)/2)))</f>
        <v>0</v>
      </c>
      <c r="AX510" s="28">
        <f t="shared" ca="1" si="318"/>
        <v>0.22044146960428368</v>
      </c>
      <c r="AY510" s="28">
        <f t="shared" ca="1" si="318"/>
        <v>0.38482839362343702</v>
      </c>
      <c r="AZ510" s="28">
        <f>IF(Riskregister!$E$15="",0,COUNTIF(BP$4:BP$53,"&lt;"&amp;AX510)*IF(AY510&lt;0.5,Riskregister!$K$15+(Riskregister!$L$15-Riskregister!$K$15)*SQRT(AY510/2),Riskregister!$L$15-(Riskregister!$L$15-Riskregister!$K$15)*SQRT((1-AY510)/2)))</f>
        <v>0</v>
      </c>
      <c r="BA510" s="28">
        <f t="shared" ca="1" si="319"/>
        <v>0.45982823614108514</v>
      </c>
      <c r="BB510" s="28">
        <f t="shared" ca="1" si="319"/>
        <v>0.61350026308819439</v>
      </c>
      <c r="BC510" s="28">
        <f>IF(Riskregister!$E$16="",0,COUNTIF(BQ$4:BQ$53,"&lt;"&amp;BA510)*IF(BB510&lt;0.5,Riskregister!$K$16+(Riskregister!$L$16-Riskregister!$K$16)*SQRT(BB510/2),Riskregister!$L$16-(Riskregister!$L$16-Riskregister!$K$16)*SQRT((1-BB510)/2)))</f>
        <v>0</v>
      </c>
      <c r="BD510" s="28">
        <f t="shared" ca="1" si="283"/>
        <v>1556586.725084797</v>
      </c>
    </row>
    <row r="511" spans="20:56" x14ac:dyDescent="0.35">
      <c r="T511" s="28">
        <f t="shared" ca="1" si="308"/>
        <v>0.19656508581919641</v>
      </c>
      <c r="U511" s="28">
        <f t="shared" ca="1" si="308"/>
        <v>0.15151457656202549</v>
      </c>
      <c r="V511" s="28">
        <f ca="1">IF(Riskregister!$E$5="",0,COUNTIF(BF$4:BF$53,"&lt;"&amp;T511)*IF(U511&lt;0.5,Riskregister!$K$5+(Riskregister!$L$5-Riskregister!$K$5)*SQRT(U511/2),Riskregister!$L$5-(Riskregister!$L$5-Riskregister!$K$5)*SQRT((1-U511)/2)))</f>
        <v>0</v>
      </c>
      <c r="W511" s="28">
        <f t="shared" ca="1" si="309"/>
        <v>0.78772998501486446</v>
      </c>
      <c r="X511" s="28">
        <f t="shared" ca="1" si="309"/>
        <v>0.12822583447095992</v>
      </c>
      <c r="Y511" s="28">
        <f ca="1">IF(Riskregister!$E$6="",0,COUNTIF(BG$4:BG$53,"&lt;"&amp;W511)*IF(X511&lt;0.5,Riskregister!$K$6+(Riskregister!$L$6-Riskregister!$K$6)*SQRT(X511/2),Riskregister!$L$6-(Riskregister!$L$6-Riskregister!$K$6)*SQRT((1-X511)/2)))</f>
        <v>655769.51614051056</v>
      </c>
      <c r="Z511" s="28">
        <f t="shared" ca="1" si="310"/>
        <v>0.37465411981505892</v>
      </c>
      <c r="AA511" s="28">
        <f t="shared" ca="1" si="310"/>
        <v>0.77806505311673269</v>
      </c>
      <c r="AB511" s="28">
        <f ca="1">IF(Riskregister!$E$7="",0,COUNTIF(BH$4:BH$53,"&lt;"&amp;Z511)*IF(AA511&lt;0.5,Riskregister!$K$7+(Riskregister!$L$7-Riskregister!$K$7)*SQRT(AA511/2),Riskregister!$L$7-(Riskregister!$L$7-Riskregister!$K$7)*SQRT((1-AA511)/2)))</f>
        <v>0</v>
      </c>
      <c r="AC511" s="28">
        <f t="shared" ca="1" si="311"/>
        <v>0.97346625670790865</v>
      </c>
      <c r="AD511" s="28">
        <f t="shared" ca="1" si="311"/>
        <v>0.45761288602007222</v>
      </c>
      <c r="AE511" s="28">
        <f ca="1">IF(Riskregister!$E$8="",0,COUNTIF(BI$4:BI$53,"&lt;"&amp;AC511)*IF(AD511&lt;0.5,Riskregister!$K$8+(Riskregister!$L$8-Riskregister!$K$8)*SQRT(AD511/2),Riskregister!$L$8-(Riskregister!$L$8-Riskregister!$K$8)*SQRT((1-AD511)/2)))</f>
        <v>2548184.6734847422</v>
      </c>
      <c r="AF511" s="28">
        <f t="shared" ca="1" si="312"/>
        <v>0.25787323529537209</v>
      </c>
      <c r="AG511" s="28">
        <f t="shared" ca="1" si="312"/>
        <v>0.91928161751150372</v>
      </c>
      <c r="AH511" s="28">
        <f>IF(Riskregister!$E$9="",0,COUNTIF(BJ$4:BJ$53,"&lt;"&amp;AF511)*IF(AG511&lt;0.5,Riskregister!$K$9+(Riskregister!$L$9-Riskregister!$K$9)*SQRT(AG511/2),Riskregister!$L$9-(Riskregister!$L$9-Riskregister!$K$9)*SQRT((1-AG511)/2)))</f>
        <v>0</v>
      </c>
      <c r="AI511" s="28">
        <f t="shared" ca="1" si="313"/>
        <v>0.72763281362833421</v>
      </c>
      <c r="AJ511" s="28">
        <f t="shared" ca="1" si="313"/>
        <v>7.4741458978602626E-2</v>
      </c>
      <c r="AK511" s="28">
        <f>IF(Riskregister!$E$10="",0,COUNTIF(BK$4:BK$53,"&lt;"&amp;AI511)*IF(AJ511&lt;0.5,Riskregister!$K$10+(Riskregister!$L$10-Riskregister!$K$10)*SQRT(AJ511/2),Riskregister!$L$10-(Riskregister!$L$10-Riskregister!$K$10)*SQRT((1-AJ511)/2)))</f>
        <v>0</v>
      </c>
      <c r="AL511" s="28">
        <f t="shared" ca="1" si="314"/>
        <v>5.4714382882211199E-2</v>
      </c>
      <c r="AM511" s="28">
        <f t="shared" ca="1" si="314"/>
        <v>7.6166162902325918E-2</v>
      </c>
      <c r="AN511" s="28">
        <f>IF(Riskregister!$E$11="",0,COUNTIF(BL$4:BL$53,"&lt;"&amp;AL511)*IF(AM511&lt;0.5,Riskregister!$K$11+(Riskregister!$L$11-Riskregister!$K$11)*SQRT(AM511/2),Riskregister!$L$11-(Riskregister!$L$11-Riskregister!$K$11)*SQRT((1-AM511)/2)))</f>
        <v>0</v>
      </c>
      <c r="AO511" s="28">
        <f t="shared" ca="1" si="315"/>
        <v>0.582685435351745</v>
      </c>
      <c r="AP511" s="28">
        <f t="shared" ca="1" si="315"/>
        <v>0.57067195426750217</v>
      </c>
      <c r="AQ511" s="28">
        <f>IF(Riskregister!$E$12="",0,COUNTIF(BM$4:BM$53,"&lt;"&amp;AO511)*IF(AP511&lt;0.5,Riskregister!$K$12+(Riskregister!$L$12-Riskregister!$K$12)*SQRT(AP511/2),Riskregister!$L$12-(Riskregister!$L$12-Riskregister!$K$12)*SQRT((1-AP511)/2)))</f>
        <v>0</v>
      </c>
      <c r="AR511" s="28">
        <f t="shared" ca="1" si="316"/>
        <v>0.13282305892041857</v>
      </c>
      <c r="AS511" s="28">
        <f t="shared" ca="1" si="316"/>
        <v>0.90757471953012803</v>
      </c>
      <c r="AT511" s="28">
        <f>IF(Riskregister!$E$13="",0,COUNTIF(BN$4:BN$53,"&lt;"&amp;AR511)*IF(AS511&lt;0.5,Riskregister!$K$13+(Riskregister!$L$13-Riskregister!$K$13)*SQRT(AS511/2),Riskregister!$L$13-(Riskregister!$L$13-Riskregister!$K$13)*SQRT((1-AS511)/2)))</f>
        <v>0</v>
      </c>
      <c r="AU511" s="28">
        <f t="shared" ca="1" si="317"/>
        <v>0.62757593088513441</v>
      </c>
      <c r="AV511" s="28">
        <f t="shared" ca="1" si="317"/>
        <v>0.6953230091397089</v>
      </c>
      <c r="AW511" s="28">
        <f>IF(Riskregister!$E$14="",0,COUNTIF(BO$4:BO$53,"&lt;"&amp;AU511)*IF(AV511&lt;0.5,Riskregister!$K$14+(Riskregister!$L$14-Riskregister!$K$14)*SQRT(AV511/2),Riskregister!$L$14-(Riskregister!$L$14-Riskregister!$K$14)*SQRT((1-AV511)/2)))</f>
        <v>0</v>
      </c>
      <c r="AX511" s="28">
        <f t="shared" ca="1" si="318"/>
        <v>0.7652286863400799</v>
      </c>
      <c r="AY511" s="28">
        <f t="shared" ca="1" si="318"/>
        <v>0.10249327196620894</v>
      </c>
      <c r="AZ511" s="28">
        <f>IF(Riskregister!$E$15="",0,COUNTIF(BP$4:BP$53,"&lt;"&amp;AX511)*IF(AY511&lt;0.5,Riskregister!$K$15+(Riskregister!$L$15-Riskregister!$K$15)*SQRT(AY511/2),Riskregister!$L$15-(Riskregister!$L$15-Riskregister!$K$15)*SQRT((1-AY511)/2)))</f>
        <v>0</v>
      </c>
      <c r="BA511" s="28">
        <f t="shared" ca="1" si="319"/>
        <v>0.33191105274645083</v>
      </c>
      <c r="BB511" s="28">
        <f t="shared" ca="1" si="319"/>
        <v>0.81245122073484743</v>
      </c>
      <c r="BC511" s="28">
        <f>IF(Riskregister!$E$16="",0,COUNTIF(BQ$4:BQ$53,"&lt;"&amp;BA511)*IF(BB511&lt;0.5,Riskregister!$K$16+(Riskregister!$L$16-Riskregister!$K$16)*SQRT(BB511/2),Riskregister!$L$16-(Riskregister!$L$16-Riskregister!$K$16)*SQRT((1-BB511)/2)))</f>
        <v>0</v>
      </c>
      <c r="BD511" s="28">
        <f t="shared" ca="1" si="283"/>
        <v>3203954.189625253</v>
      </c>
    </row>
    <row r="512" spans="20:56" x14ac:dyDescent="0.35">
      <c r="T512" s="28">
        <f t="shared" ca="1" si="308"/>
        <v>0.39182281003642727</v>
      </c>
      <c r="U512" s="28">
        <f t="shared" ca="1" si="308"/>
        <v>0.98313036679150623</v>
      </c>
      <c r="V512" s="28">
        <f ca="1">IF(Riskregister!$E$5="",0,COUNTIF(BF$4:BF$53,"&lt;"&amp;T512)*IF(U512&lt;0.5,Riskregister!$K$5+(Riskregister!$L$5-Riskregister!$K$5)*SQRT(U512/2),Riskregister!$L$5-(Riskregister!$L$5-Riskregister!$K$5)*SQRT((1-U512)/2)))</f>
        <v>0</v>
      </c>
      <c r="W512" s="28">
        <f t="shared" ca="1" si="309"/>
        <v>0.46662244447690515</v>
      </c>
      <c r="X512" s="28">
        <f t="shared" ca="1" si="309"/>
        <v>0.85200829301267433</v>
      </c>
      <c r="Y512" s="28">
        <f ca="1">IF(Riskregister!$E$6="",0,COUNTIF(BG$4:BG$53,"&lt;"&amp;W512)*IF(X512&lt;0.5,Riskregister!$K$6+(Riskregister!$L$6-Riskregister!$K$6)*SQRT(X512/2),Riskregister!$L$6-(Riskregister!$L$6-Riskregister!$K$6)*SQRT((1-X512)/2)))</f>
        <v>0</v>
      </c>
      <c r="Z512" s="28">
        <f t="shared" ca="1" si="310"/>
        <v>0.98953419163752399</v>
      </c>
      <c r="AA512" s="28">
        <f t="shared" ca="1" si="310"/>
        <v>0.71413537908762559</v>
      </c>
      <c r="AB512" s="28">
        <f ca="1">IF(Riskregister!$E$7="",0,COUNTIF(BH$4:BH$53,"&lt;"&amp;Z512)*IF(AA512&lt;0.5,Riskregister!$K$7+(Riskregister!$L$7-Riskregister!$K$7)*SQRT(AA512/2),Riskregister!$L$7-(Riskregister!$L$7-Riskregister!$K$7)*SQRT((1-AA512)/2)))</f>
        <v>535355.27187655575</v>
      </c>
      <c r="AC512" s="28">
        <f t="shared" ca="1" si="311"/>
        <v>0.45350711504284458</v>
      </c>
      <c r="AD512" s="28">
        <f t="shared" ca="1" si="311"/>
        <v>8.1417570324843092E-2</v>
      </c>
      <c r="AE512" s="28">
        <f ca="1">IF(Riskregister!$E$8="",0,COUNTIF(BI$4:BI$53,"&lt;"&amp;AC512)*IF(AD512&lt;0.5,Riskregister!$K$8+(Riskregister!$L$8-Riskregister!$K$8)*SQRT(AD512/2),Riskregister!$L$8-(Riskregister!$L$8-Riskregister!$K$8)*SQRT((1-AD512)/2)))</f>
        <v>0</v>
      </c>
      <c r="AF512" s="28">
        <f t="shared" ca="1" si="312"/>
        <v>0.34623955065268675</v>
      </c>
      <c r="AG512" s="28">
        <f t="shared" ca="1" si="312"/>
        <v>0.70795191175644101</v>
      </c>
      <c r="AH512" s="28">
        <f>IF(Riskregister!$E$9="",0,COUNTIF(BJ$4:BJ$53,"&lt;"&amp;AF512)*IF(AG512&lt;0.5,Riskregister!$K$9+(Riskregister!$L$9-Riskregister!$K$9)*SQRT(AG512/2),Riskregister!$L$9-(Riskregister!$L$9-Riskregister!$K$9)*SQRT((1-AG512)/2)))</f>
        <v>0</v>
      </c>
      <c r="AI512" s="28">
        <f t="shared" ca="1" si="313"/>
        <v>0.59243783264077876</v>
      </c>
      <c r="AJ512" s="28">
        <f t="shared" ca="1" si="313"/>
        <v>0.10995039754731806</v>
      </c>
      <c r="AK512" s="28">
        <f>IF(Riskregister!$E$10="",0,COUNTIF(BK$4:BK$53,"&lt;"&amp;AI512)*IF(AJ512&lt;0.5,Riskregister!$K$10+(Riskregister!$L$10-Riskregister!$K$10)*SQRT(AJ512/2),Riskregister!$L$10-(Riskregister!$L$10-Riskregister!$K$10)*SQRT((1-AJ512)/2)))</f>
        <v>0</v>
      </c>
      <c r="AL512" s="28">
        <f t="shared" ca="1" si="314"/>
        <v>0.125720494779478</v>
      </c>
      <c r="AM512" s="28">
        <f t="shared" ca="1" si="314"/>
        <v>0.45817347624056193</v>
      </c>
      <c r="AN512" s="28">
        <f>IF(Riskregister!$E$11="",0,COUNTIF(BL$4:BL$53,"&lt;"&amp;AL512)*IF(AM512&lt;0.5,Riskregister!$K$11+(Riskregister!$L$11-Riskregister!$K$11)*SQRT(AM512/2),Riskregister!$L$11-(Riskregister!$L$11-Riskregister!$K$11)*SQRT((1-AM512)/2)))</f>
        <v>0</v>
      </c>
      <c r="AO512" s="28">
        <f t="shared" ca="1" si="315"/>
        <v>0.24811914690479897</v>
      </c>
      <c r="AP512" s="28">
        <f t="shared" ca="1" si="315"/>
        <v>0.78874397794721063</v>
      </c>
      <c r="AQ512" s="28">
        <f>IF(Riskregister!$E$12="",0,COUNTIF(BM$4:BM$53,"&lt;"&amp;AO512)*IF(AP512&lt;0.5,Riskregister!$K$12+(Riskregister!$L$12-Riskregister!$K$12)*SQRT(AP512/2),Riskregister!$L$12-(Riskregister!$L$12-Riskregister!$K$12)*SQRT((1-AP512)/2)))</f>
        <v>0</v>
      </c>
      <c r="AR512" s="28">
        <f t="shared" ca="1" si="316"/>
        <v>0.7921267858895662</v>
      </c>
      <c r="AS512" s="28">
        <f t="shared" ca="1" si="316"/>
        <v>0.49388575455002126</v>
      </c>
      <c r="AT512" s="28">
        <f>IF(Riskregister!$E$13="",0,COUNTIF(BN$4:BN$53,"&lt;"&amp;AR512)*IF(AS512&lt;0.5,Riskregister!$K$13+(Riskregister!$L$13-Riskregister!$K$13)*SQRT(AS512/2),Riskregister!$L$13-(Riskregister!$L$13-Riskregister!$K$13)*SQRT((1-AS512)/2)))</f>
        <v>0</v>
      </c>
      <c r="AU512" s="28">
        <f t="shared" ca="1" si="317"/>
        <v>0.71188885415851821</v>
      </c>
      <c r="AV512" s="28">
        <f t="shared" ca="1" si="317"/>
        <v>0.52806286795869006</v>
      </c>
      <c r="AW512" s="28">
        <f>IF(Riskregister!$E$14="",0,COUNTIF(BO$4:BO$53,"&lt;"&amp;AU512)*IF(AV512&lt;0.5,Riskregister!$K$14+(Riskregister!$L$14-Riskregister!$K$14)*SQRT(AV512/2),Riskregister!$L$14-(Riskregister!$L$14-Riskregister!$K$14)*SQRT((1-AV512)/2)))</f>
        <v>0</v>
      </c>
      <c r="AX512" s="28">
        <f t="shared" ca="1" si="318"/>
        <v>0.89380472126038768</v>
      </c>
      <c r="AY512" s="28">
        <f t="shared" ca="1" si="318"/>
        <v>0.28328841998875021</v>
      </c>
      <c r="AZ512" s="28">
        <f>IF(Riskregister!$E$15="",0,COUNTIF(BP$4:BP$53,"&lt;"&amp;AX512)*IF(AY512&lt;0.5,Riskregister!$K$15+(Riskregister!$L$15-Riskregister!$K$15)*SQRT(AY512/2),Riskregister!$L$15-(Riskregister!$L$15-Riskregister!$K$15)*SQRT((1-AY512)/2)))</f>
        <v>0</v>
      </c>
      <c r="BA512" s="28">
        <f t="shared" ca="1" si="319"/>
        <v>0.66171378925486868</v>
      </c>
      <c r="BB512" s="28">
        <f t="shared" ca="1" si="319"/>
        <v>0.15999229690146233</v>
      </c>
      <c r="BC512" s="28">
        <f>IF(Riskregister!$E$16="",0,COUNTIF(BQ$4:BQ$53,"&lt;"&amp;BA512)*IF(BB512&lt;0.5,Riskregister!$K$16+(Riskregister!$L$16-Riskregister!$K$16)*SQRT(BB512/2),Riskregister!$L$16-(Riskregister!$L$16-Riskregister!$K$16)*SQRT((1-BB512)/2)))</f>
        <v>0</v>
      </c>
      <c r="BD512" s="28">
        <f t="shared" ca="1" si="283"/>
        <v>535355.27187655575</v>
      </c>
    </row>
    <row r="513" spans="20:56" x14ac:dyDescent="0.35">
      <c r="T513" s="28">
        <f t="shared" ca="1" si="308"/>
        <v>0.55134566050933331</v>
      </c>
      <c r="U513" s="28">
        <f t="shared" ca="1" si="308"/>
        <v>0.71305572739460554</v>
      </c>
      <c r="V513" s="28">
        <f ca="1">IF(Riskregister!$E$5="",0,COUNTIF(BF$4:BF$53,"&lt;"&amp;T513)*IF(U513&lt;0.5,Riskregister!$K$5+(Riskregister!$L$5-Riskregister!$K$5)*SQRT(U513/2),Riskregister!$L$5-(Riskregister!$L$5-Riskregister!$K$5)*SQRT((1-U513)/2)))</f>
        <v>0</v>
      </c>
      <c r="W513" s="28">
        <f t="shared" ca="1" si="309"/>
        <v>0.42448467908488496</v>
      </c>
      <c r="X513" s="28">
        <f t="shared" ca="1" si="309"/>
        <v>0.705186610088684</v>
      </c>
      <c r="Y513" s="28">
        <f ca="1">IF(Riskregister!$E$6="",0,COUNTIF(BG$4:BG$53,"&lt;"&amp;W513)*IF(X513&lt;0.5,Riskregister!$K$6+(Riskregister!$L$6-Riskregister!$K$6)*SQRT(X513/2),Riskregister!$L$6-(Riskregister!$L$6-Riskregister!$K$6)*SQRT((1-X513)/2)))</f>
        <v>0</v>
      </c>
      <c r="Z513" s="28">
        <f t="shared" ca="1" si="310"/>
        <v>0.19121381865626441</v>
      </c>
      <c r="AA513" s="28">
        <f t="shared" ca="1" si="310"/>
        <v>0.31375015882729851</v>
      </c>
      <c r="AB513" s="28">
        <f ca="1">IF(Riskregister!$E$7="",0,COUNTIF(BH$4:BH$53,"&lt;"&amp;Z513)*IF(AA513&lt;0.5,Riskregister!$K$7+(Riskregister!$L$7-Riskregister!$K$7)*SQRT(AA513/2),Riskregister!$L$7-(Riskregister!$L$7-Riskregister!$K$7)*SQRT((1-AA513)/2)))</f>
        <v>0</v>
      </c>
      <c r="AC513" s="28">
        <f t="shared" ca="1" si="311"/>
        <v>4.5639444240531679E-3</v>
      </c>
      <c r="AD513" s="28">
        <f t="shared" ca="1" si="311"/>
        <v>0.85801816080229898</v>
      </c>
      <c r="AE513" s="28">
        <f ca="1">IF(Riskregister!$E$8="",0,COUNTIF(BI$4:BI$53,"&lt;"&amp;AC513)*IF(AD513&lt;0.5,Riskregister!$K$8+(Riskregister!$L$8-Riskregister!$K$8)*SQRT(AD513/2),Riskregister!$L$8-(Riskregister!$L$8-Riskregister!$K$8)*SQRT((1-AD513)/2)))</f>
        <v>0</v>
      </c>
      <c r="AF513" s="28">
        <f t="shared" ca="1" si="312"/>
        <v>9.0101241674559462E-3</v>
      </c>
      <c r="AG513" s="28">
        <f t="shared" ca="1" si="312"/>
        <v>0.49007848712933966</v>
      </c>
      <c r="AH513" s="28">
        <f>IF(Riskregister!$E$9="",0,COUNTIF(BJ$4:BJ$53,"&lt;"&amp;AF513)*IF(AG513&lt;0.5,Riskregister!$K$9+(Riskregister!$L$9-Riskregister!$K$9)*SQRT(AG513/2),Riskregister!$L$9-(Riskregister!$L$9-Riskregister!$K$9)*SQRT((1-AG513)/2)))</f>
        <v>0</v>
      </c>
      <c r="AI513" s="28">
        <f t="shared" ca="1" si="313"/>
        <v>0.1244537288964126</v>
      </c>
      <c r="AJ513" s="28">
        <f t="shared" ca="1" si="313"/>
        <v>0.42194122430042802</v>
      </c>
      <c r="AK513" s="28">
        <f>IF(Riskregister!$E$10="",0,COUNTIF(BK$4:BK$53,"&lt;"&amp;AI513)*IF(AJ513&lt;0.5,Riskregister!$K$10+(Riskregister!$L$10-Riskregister!$K$10)*SQRT(AJ513/2),Riskregister!$L$10-(Riskregister!$L$10-Riskregister!$K$10)*SQRT((1-AJ513)/2)))</f>
        <v>0</v>
      </c>
      <c r="AL513" s="28">
        <f t="shared" ca="1" si="314"/>
        <v>0.61286962795554545</v>
      </c>
      <c r="AM513" s="28">
        <f t="shared" ca="1" si="314"/>
        <v>0.96968062956231327</v>
      </c>
      <c r="AN513" s="28">
        <f>IF(Riskregister!$E$11="",0,COUNTIF(BL$4:BL$53,"&lt;"&amp;AL513)*IF(AM513&lt;0.5,Riskregister!$K$11+(Riskregister!$L$11-Riskregister!$K$11)*SQRT(AM513/2),Riskregister!$L$11-(Riskregister!$L$11-Riskregister!$K$11)*SQRT((1-AM513)/2)))</f>
        <v>0</v>
      </c>
      <c r="AO513" s="28">
        <f t="shared" ca="1" si="315"/>
        <v>0.34318306492904016</v>
      </c>
      <c r="AP513" s="28">
        <f t="shared" ca="1" si="315"/>
        <v>0.59159809075980341</v>
      </c>
      <c r="AQ513" s="28">
        <f>IF(Riskregister!$E$12="",0,COUNTIF(BM$4:BM$53,"&lt;"&amp;AO513)*IF(AP513&lt;0.5,Riskregister!$K$12+(Riskregister!$L$12-Riskregister!$K$12)*SQRT(AP513/2),Riskregister!$L$12-(Riskregister!$L$12-Riskregister!$K$12)*SQRT((1-AP513)/2)))</f>
        <v>0</v>
      </c>
      <c r="AR513" s="28">
        <f t="shared" ca="1" si="316"/>
        <v>0.6217741541286198</v>
      </c>
      <c r="AS513" s="28">
        <f t="shared" ca="1" si="316"/>
        <v>0.39413802944793974</v>
      </c>
      <c r="AT513" s="28">
        <f>IF(Riskregister!$E$13="",0,COUNTIF(BN$4:BN$53,"&lt;"&amp;AR513)*IF(AS513&lt;0.5,Riskregister!$K$13+(Riskregister!$L$13-Riskregister!$K$13)*SQRT(AS513/2),Riskregister!$L$13-(Riskregister!$L$13-Riskregister!$K$13)*SQRT((1-AS513)/2)))</f>
        <v>0</v>
      </c>
      <c r="AU513" s="28">
        <f t="shared" ca="1" si="317"/>
        <v>0.80062577505928689</v>
      </c>
      <c r="AV513" s="28">
        <f t="shared" ca="1" si="317"/>
        <v>0.53792229270038039</v>
      </c>
      <c r="AW513" s="28">
        <f>IF(Riskregister!$E$14="",0,COUNTIF(BO$4:BO$53,"&lt;"&amp;AU513)*IF(AV513&lt;0.5,Riskregister!$K$14+(Riskregister!$L$14-Riskregister!$K$14)*SQRT(AV513/2),Riskregister!$L$14-(Riskregister!$L$14-Riskregister!$K$14)*SQRT((1-AV513)/2)))</f>
        <v>0</v>
      </c>
      <c r="AX513" s="28">
        <f t="shared" ca="1" si="318"/>
        <v>0.85439781277577642</v>
      </c>
      <c r="AY513" s="28">
        <f t="shared" ca="1" si="318"/>
        <v>1.6418191880235189E-2</v>
      </c>
      <c r="AZ513" s="28">
        <f>IF(Riskregister!$E$15="",0,COUNTIF(BP$4:BP$53,"&lt;"&amp;AX513)*IF(AY513&lt;0.5,Riskregister!$K$15+(Riskregister!$L$15-Riskregister!$K$15)*SQRT(AY513/2),Riskregister!$L$15-(Riskregister!$L$15-Riskregister!$K$15)*SQRT((1-AY513)/2)))</f>
        <v>0</v>
      </c>
      <c r="BA513" s="28">
        <f t="shared" ca="1" si="319"/>
        <v>0.88637858146843362</v>
      </c>
      <c r="BB513" s="28">
        <f t="shared" ca="1" si="319"/>
        <v>0.96113415686937598</v>
      </c>
      <c r="BC513" s="28">
        <f>IF(Riskregister!$E$16="",0,COUNTIF(BQ$4:BQ$53,"&lt;"&amp;BA513)*IF(BB513&lt;0.5,Riskregister!$K$16+(Riskregister!$L$16-Riskregister!$K$16)*SQRT(BB513/2),Riskregister!$L$16-(Riskregister!$L$16-Riskregister!$K$16)*SQRT((1-BB513)/2)))</f>
        <v>0</v>
      </c>
      <c r="BD513" s="28">
        <f t="shared" ca="1" si="283"/>
        <v>0</v>
      </c>
    </row>
    <row r="514" spans="20:56" x14ac:dyDescent="0.35">
      <c r="T514" s="28">
        <f t="shared" ca="1" si="308"/>
        <v>0.78241089205508718</v>
      </c>
      <c r="U514" s="28">
        <f t="shared" ca="1" si="308"/>
        <v>0.64234841192175862</v>
      </c>
      <c r="V514" s="28">
        <f ca="1">IF(Riskregister!$E$5="",0,COUNTIF(BF$4:BF$53,"&lt;"&amp;T514)*IF(U514&lt;0.5,Riskregister!$K$5+(Riskregister!$L$5-Riskregister!$K$5)*SQRT(U514/2),Riskregister!$L$5-(Riskregister!$L$5-Riskregister!$K$5)*SQRT((1-U514)/2)))</f>
        <v>409704.90470608044</v>
      </c>
      <c r="W514" s="28">
        <f t="shared" ca="1" si="309"/>
        <v>0.42667940564810369</v>
      </c>
      <c r="X514" s="28">
        <f t="shared" ca="1" si="309"/>
        <v>0.98179154151487569</v>
      </c>
      <c r="Y514" s="28">
        <f ca="1">IF(Riskregister!$E$6="",0,COUNTIF(BG$4:BG$53,"&lt;"&amp;W514)*IF(X514&lt;0.5,Riskregister!$K$6+(Riskregister!$L$6-Riskregister!$K$6)*SQRT(X514/2),Riskregister!$L$6-(Riskregister!$L$6-Riskregister!$K$6)*SQRT((1-X514)/2)))</f>
        <v>0</v>
      </c>
      <c r="Z514" s="28">
        <f t="shared" ca="1" si="310"/>
        <v>0.84819236196221592</v>
      </c>
      <c r="AA514" s="28">
        <f t="shared" ca="1" si="310"/>
        <v>0.59263064310661717</v>
      </c>
      <c r="AB514" s="28">
        <f ca="1">IF(Riskregister!$E$7="",0,COUNTIF(BH$4:BH$53,"&lt;"&amp;Z514)*IF(AA514&lt;0.5,Riskregister!$K$7+(Riskregister!$L$7-Riskregister!$K$7)*SQRT(AA514/2),Riskregister!$L$7-(Riskregister!$L$7-Riskregister!$K$7)*SQRT((1-AA514)/2)))</f>
        <v>242039.9635676172</v>
      </c>
      <c r="AC514" s="28">
        <f t="shared" ca="1" si="311"/>
        <v>0.39024405803373385</v>
      </c>
      <c r="AD514" s="28">
        <f t="shared" ca="1" si="311"/>
        <v>3.2061425872709215E-3</v>
      </c>
      <c r="AE514" s="28">
        <f ca="1">IF(Riskregister!$E$8="",0,COUNTIF(BI$4:BI$53,"&lt;"&amp;AC514)*IF(AD514&lt;0.5,Riskregister!$K$8+(Riskregister!$L$8-Riskregister!$K$8)*SQRT(AD514/2),Riskregister!$L$8-(Riskregister!$L$8-Riskregister!$K$8)*SQRT((1-AD514)/2)))</f>
        <v>0</v>
      </c>
      <c r="AF514" s="28">
        <f t="shared" ca="1" si="312"/>
        <v>0.52604443258820577</v>
      </c>
      <c r="AG514" s="28">
        <f t="shared" ca="1" si="312"/>
        <v>0.68250746548627395</v>
      </c>
      <c r="AH514" s="28">
        <f>IF(Riskregister!$E$9="",0,COUNTIF(BJ$4:BJ$53,"&lt;"&amp;AF514)*IF(AG514&lt;0.5,Riskregister!$K$9+(Riskregister!$L$9-Riskregister!$K$9)*SQRT(AG514/2),Riskregister!$L$9-(Riskregister!$L$9-Riskregister!$K$9)*SQRT((1-AG514)/2)))</f>
        <v>0</v>
      </c>
      <c r="AI514" s="28">
        <f t="shared" ca="1" si="313"/>
        <v>0.2294844680955096</v>
      </c>
      <c r="AJ514" s="28">
        <f t="shared" ca="1" si="313"/>
        <v>0.51045276714878773</v>
      </c>
      <c r="AK514" s="28">
        <f>IF(Riskregister!$E$10="",0,COUNTIF(BK$4:BK$53,"&lt;"&amp;AI514)*IF(AJ514&lt;0.5,Riskregister!$K$10+(Riskregister!$L$10-Riskregister!$K$10)*SQRT(AJ514/2),Riskregister!$L$10-(Riskregister!$L$10-Riskregister!$K$10)*SQRT((1-AJ514)/2)))</f>
        <v>0</v>
      </c>
      <c r="AL514" s="28">
        <f t="shared" ca="1" si="314"/>
        <v>1.8806417823470478E-2</v>
      </c>
      <c r="AM514" s="28">
        <f t="shared" ca="1" si="314"/>
        <v>0.64141763520621364</v>
      </c>
      <c r="AN514" s="28">
        <f>IF(Riskregister!$E$11="",0,COUNTIF(BL$4:BL$53,"&lt;"&amp;AL514)*IF(AM514&lt;0.5,Riskregister!$K$11+(Riskregister!$L$11-Riskregister!$K$11)*SQRT(AM514/2),Riskregister!$L$11-(Riskregister!$L$11-Riskregister!$K$11)*SQRT((1-AM514)/2)))</f>
        <v>0</v>
      </c>
      <c r="AO514" s="28">
        <f t="shared" ca="1" si="315"/>
        <v>0.92471339010778231</v>
      </c>
      <c r="AP514" s="28">
        <f t="shared" ca="1" si="315"/>
        <v>0.89716553789175602</v>
      </c>
      <c r="AQ514" s="28">
        <f>IF(Riskregister!$E$12="",0,COUNTIF(BM$4:BM$53,"&lt;"&amp;AO514)*IF(AP514&lt;0.5,Riskregister!$K$12+(Riskregister!$L$12-Riskregister!$K$12)*SQRT(AP514/2),Riskregister!$L$12-(Riskregister!$L$12-Riskregister!$K$12)*SQRT((1-AP514)/2)))</f>
        <v>0</v>
      </c>
      <c r="AR514" s="28">
        <f t="shared" ca="1" si="316"/>
        <v>0.42426856342877128</v>
      </c>
      <c r="AS514" s="28">
        <f t="shared" ca="1" si="316"/>
        <v>0.42205617808936757</v>
      </c>
      <c r="AT514" s="28">
        <f>IF(Riskregister!$E$13="",0,COUNTIF(BN$4:BN$53,"&lt;"&amp;AR514)*IF(AS514&lt;0.5,Riskregister!$K$13+(Riskregister!$L$13-Riskregister!$K$13)*SQRT(AS514/2),Riskregister!$L$13-(Riskregister!$L$13-Riskregister!$K$13)*SQRT((1-AS514)/2)))</f>
        <v>0</v>
      </c>
      <c r="AU514" s="28">
        <f t="shared" ca="1" si="317"/>
        <v>0.54696656197809035</v>
      </c>
      <c r="AV514" s="28">
        <f t="shared" ca="1" si="317"/>
        <v>9.801726463580307E-2</v>
      </c>
      <c r="AW514" s="28">
        <f>IF(Riskregister!$E$14="",0,COUNTIF(BO$4:BO$53,"&lt;"&amp;AU514)*IF(AV514&lt;0.5,Riskregister!$K$14+(Riskregister!$L$14-Riskregister!$K$14)*SQRT(AV514/2),Riskregister!$L$14-(Riskregister!$L$14-Riskregister!$K$14)*SQRT((1-AV514)/2)))</f>
        <v>0</v>
      </c>
      <c r="AX514" s="28">
        <f t="shared" ca="1" si="318"/>
        <v>0.46108168566147245</v>
      </c>
      <c r="AY514" s="28">
        <f t="shared" ca="1" si="318"/>
        <v>0.63055430364104503</v>
      </c>
      <c r="AZ514" s="28">
        <f>IF(Riskregister!$E$15="",0,COUNTIF(BP$4:BP$53,"&lt;"&amp;AX514)*IF(AY514&lt;0.5,Riskregister!$K$15+(Riskregister!$L$15-Riskregister!$K$15)*SQRT(AY514/2),Riskregister!$L$15-(Riskregister!$L$15-Riskregister!$K$15)*SQRT((1-AY514)/2)))</f>
        <v>0</v>
      </c>
      <c r="BA514" s="28">
        <f t="shared" ca="1" si="319"/>
        <v>0.70751453631725303</v>
      </c>
      <c r="BB514" s="28">
        <f t="shared" ca="1" si="319"/>
        <v>0.91894458528862655</v>
      </c>
      <c r="BC514" s="28">
        <f>IF(Riskregister!$E$16="",0,COUNTIF(BQ$4:BQ$53,"&lt;"&amp;BA514)*IF(BB514&lt;0.5,Riskregister!$K$16+(Riskregister!$L$16-Riskregister!$K$16)*SQRT(BB514/2),Riskregister!$L$16-(Riskregister!$L$16-Riskregister!$K$16)*SQRT((1-BB514)/2)))</f>
        <v>0</v>
      </c>
      <c r="BD514" s="28">
        <f t="shared" ca="1" si="283"/>
        <v>651744.86827369768</v>
      </c>
    </row>
    <row r="515" spans="20:56" x14ac:dyDescent="0.35">
      <c r="T515" s="28">
        <f t="shared" ca="1" si="308"/>
        <v>6.0126268061879706E-3</v>
      </c>
      <c r="U515" s="28">
        <f t="shared" ca="1" si="308"/>
        <v>0.11564419814942384</v>
      </c>
      <c r="V515" s="28">
        <f ca="1">IF(Riskregister!$E$5="",0,COUNTIF(BF$4:BF$53,"&lt;"&amp;T515)*IF(U515&lt;0.5,Riskregister!$K$5+(Riskregister!$L$5-Riskregister!$K$5)*SQRT(U515/2),Riskregister!$L$5-(Riskregister!$L$5-Riskregister!$K$5)*SQRT((1-U515)/2)))</f>
        <v>0</v>
      </c>
      <c r="W515" s="28">
        <f t="shared" ca="1" si="309"/>
        <v>0.3287819360170926</v>
      </c>
      <c r="X515" s="28">
        <f t="shared" ca="1" si="309"/>
        <v>0.21971018339601434</v>
      </c>
      <c r="Y515" s="28">
        <f ca="1">IF(Riskregister!$E$6="",0,COUNTIF(BG$4:BG$53,"&lt;"&amp;W515)*IF(X515&lt;0.5,Riskregister!$K$6+(Riskregister!$L$6-Riskregister!$K$6)*SQRT(X515/2),Riskregister!$L$6-(Riskregister!$L$6-Riskregister!$K$6)*SQRT((1-X515)/2)))</f>
        <v>0</v>
      </c>
      <c r="Z515" s="28">
        <f t="shared" ca="1" si="310"/>
        <v>0.68756851819587728</v>
      </c>
      <c r="AA515" s="28">
        <f t="shared" ca="1" si="310"/>
        <v>0.72596095221243062</v>
      </c>
      <c r="AB515" s="28">
        <f ca="1">IF(Riskregister!$E$7="",0,COUNTIF(BH$4:BH$53,"&lt;"&amp;Z515)*IF(AA515&lt;0.5,Riskregister!$K$7+(Riskregister!$L$7-Riskregister!$K$7)*SQRT(AA515/2),Riskregister!$L$7-(Riskregister!$L$7-Riskregister!$K$7)*SQRT((1-AA515)/2)))</f>
        <v>0</v>
      </c>
      <c r="AC515" s="28">
        <f t="shared" ca="1" si="311"/>
        <v>0.83689011457395168</v>
      </c>
      <c r="AD515" s="28">
        <f t="shared" ca="1" si="311"/>
        <v>0.89460685421460695</v>
      </c>
      <c r="AE515" s="28">
        <f ca="1">IF(Riskregister!$E$8="",0,COUNTIF(BI$4:BI$53,"&lt;"&amp;AC515)*IF(AD515&lt;0.5,Riskregister!$K$8+(Riskregister!$L$8-Riskregister!$K$8)*SQRT(AD515/2),Riskregister!$L$8-(Riskregister!$L$8-Riskregister!$K$8)*SQRT((1-AD515)/2)))</f>
        <v>0</v>
      </c>
      <c r="AF515" s="28">
        <f t="shared" ca="1" si="312"/>
        <v>0.2951151679266466</v>
      </c>
      <c r="AG515" s="28">
        <f t="shared" ca="1" si="312"/>
        <v>0.43746146225462268</v>
      </c>
      <c r="AH515" s="28">
        <f>IF(Riskregister!$E$9="",0,COUNTIF(BJ$4:BJ$53,"&lt;"&amp;AF515)*IF(AG515&lt;0.5,Riskregister!$K$9+(Riskregister!$L$9-Riskregister!$K$9)*SQRT(AG515/2),Riskregister!$L$9-(Riskregister!$L$9-Riskregister!$K$9)*SQRT((1-AG515)/2)))</f>
        <v>0</v>
      </c>
      <c r="AI515" s="28">
        <f t="shared" ca="1" si="313"/>
        <v>0.17868717439120152</v>
      </c>
      <c r="AJ515" s="28">
        <f t="shared" ca="1" si="313"/>
        <v>0.96202156491798085</v>
      </c>
      <c r="AK515" s="28">
        <f>IF(Riskregister!$E$10="",0,COUNTIF(BK$4:BK$53,"&lt;"&amp;AI515)*IF(AJ515&lt;0.5,Riskregister!$K$10+(Riskregister!$L$10-Riskregister!$K$10)*SQRT(AJ515/2),Riskregister!$L$10-(Riskregister!$L$10-Riskregister!$K$10)*SQRT((1-AJ515)/2)))</f>
        <v>0</v>
      </c>
      <c r="AL515" s="28">
        <f t="shared" ca="1" si="314"/>
        <v>0.74321487410043463</v>
      </c>
      <c r="AM515" s="28">
        <f t="shared" ca="1" si="314"/>
        <v>0.46121374625472411</v>
      </c>
      <c r="AN515" s="28">
        <f>IF(Riskregister!$E$11="",0,COUNTIF(BL$4:BL$53,"&lt;"&amp;AL515)*IF(AM515&lt;0.5,Riskregister!$K$11+(Riskregister!$L$11-Riskregister!$K$11)*SQRT(AM515/2),Riskregister!$L$11-(Riskregister!$L$11-Riskregister!$K$11)*SQRT((1-AM515)/2)))</f>
        <v>0</v>
      </c>
      <c r="AO515" s="28">
        <f t="shared" ca="1" si="315"/>
        <v>0.96877696459471241</v>
      </c>
      <c r="AP515" s="28">
        <f t="shared" ca="1" si="315"/>
        <v>0.62908283507228557</v>
      </c>
      <c r="AQ515" s="28">
        <f>IF(Riskregister!$E$12="",0,COUNTIF(BM$4:BM$53,"&lt;"&amp;AO515)*IF(AP515&lt;0.5,Riskregister!$K$12+(Riskregister!$L$12-Riskregister!$K$12)*SQRT(AP515/2),Riskregister!$L$12-(Riskregister!$L$12-Riskregister!$K$12)*SQRT((1-AP515)/2)))</f>
        <v>0</v>
      </c>
      <c r="AR515" s="28">
        <f t="shared" ca="1" si="316"/>
        <v>0.40638899180890931</v>
      </c>
      <c r="AS515" s="28">
        <f t="shared" ca="1" si="316"/>
        <v>0.45958149011482585</v>
      </c>
      <c r="AT515" s="28">
        <f>IF(Riskregister!$E$13="",0,COUNTIF(BN$4:BN$53,"&lt;"&amp;AR515)*IF(AS515&lt;0.5,Riskregister!$K$13+(Riskregister!$L$13-Riskregister!$K$13)*SQRT(AS515/2),Riskregister!$L$13-(Riskregister!$L$13-Riskregister!$K$13)*SQRT((1-AS515)/2)))</f>
        <v>0</v>
      </c>
      <c r="AU515" s="28">
        <f t="shared" ca="1" si="317"/>
        <v>0.25906426898575496</v>
      </c>
      <c r="AV515" s="28">
        <f t="shared" ca="1" si="317"/>
        <v>0.52815659563942152</v>
      </c>
      <c r="AW515" s="28">
        <f>IF(Riskregister!$E$14="",0,COUNTIF(BO$4:BO$53,"&lt;"&amp;AU515)*IF(AV515&lt;0.5,Riskregister!$K$14+(Riskregister!$L$14-Riskregister!$K$14)*SQRT(AV515/2),Riskregister!$L$14-(Riskregister!$L$14-Riskregister!$K$14)*SQRT((1-AV515)/2)))</f>
        <v>0</v>
      </c>
      <c r="AX515" s="28">
        <f t="shared" ca="1" si="318"/>
        <v>0.37246421723670509</v>
      </c>
      <c r="AY515" s="28">
        <f t="shared" ca="1" si="318"/>
        <v>0.15845125398123017</v>
      </c>
      <c r="AZ515" s="28">
        <f>IF(Riskregister!$E$15="",0,COUNTIF(BP$4:BP$53,"&lt;"&amp;AX515)*IF(AY515&lt;0.5,Riskregister!$K$15+(Riskregister!$L$15-Riskregister!$K$15)*SQRT(AY515/2),Riskregister!$L$15-(Riskregister!$L$15-Riskregister!$K$15)*SQRT((1-AY515)/2)))</f>
        <v>0</v>
      </c>
      <c r="BA515" s="28">
        <f t="shared" ca="1" si="319"/>
        <v>0.89428861708088292</v>
      </c>
      <c r="BB515" s="28">
        <f t="shared" ca="1" si="319"/>
        <v>0.17480690660646248</v>
      </c>
      <c r="BC515" s="28">
        <f>IF(Riskregister!$E$16="",0,COUNTIF(BQ$4:BQ$53,"&lt;"&amp;BA515)*IF(BB515&lt;0.5,Riskregister!$K$16+(Riskregister!$L$16-Riskregister!$K$16)*SQRT(BB515/2),Riskregister!$L$16-(Riskregister!$L$16-Riskregister!$K$16)*SQRT((1-BB515)/2)))</f>
        <v>0</v>
      </c>
      <c r="BD515" s="28">
        <f t="shared" ca="1" si="283"/>
        <v>0</v>
      </c>
    </row>
    <row r="516" spans="20:56" x14ac:dyDescent="0.35">
      <c r="T516" s="28">
        <f t="shared" ca="1" si="308"/>
        <v>0.62345050818183567</v>
      </c>
      <c r="U516" s="28">
        <f t="shared" ca="1" si="308"/>
        <v>0.47230267304633422</v>
      </c>
      <c r="V516" s="28">
        <f ca="1">IF(Riskregister!$E$5="",0,COUNTIF(BF$4:BF$53,"&lt;"&amp;T516)*IF(U516&lt;0.5,Riskregister!$K$5+(Riskregister!$L$5-Riskregister!$K$5)*SQRT(U516/2),Riskregister!$L$5-(Riskregister!$L$5-Riskregister!$K$5)*SQRT((1-U516)/2)))</f>
        <v>0</v>
      </c>
      <c r="W516" s="28">
        <f t="shared" ca="1" si="309"/>
        <v>0.5830467208367045</v>
      </c>
      <c r="X516" s="28">
        <f t="shared" ca="1" si="309"/>
        <v>0.45297831230229457</v>
      </c>
      <c r="Y516" s="28">
        <f ca="1">IF(Riskregister!$E$6="",0,COUNTIF(BG$4:BG$53,"&lt;"&amp;W516)*IF(X516&lt;0.5,Riskregister!$K$6+(Riskregister!$L$6-Riskregister!$K$6)*SQRT(X516/2),Riskregister!$L$6-(Riskregister!$L$6-Riskregister!$K$6)*SQRT((1-X516)/2)))</f>
        <v>0</v>
      </c>
      <c r="Z516" s="28">
        <f t="shared" ca="1" si="310"/>
        <v>7.1637666517466725E-2</v>
      </c>
      <c r="AA516" s="28">
        <f t="shared" ca="1" si="310"/>
        <v>0.38411903548490633</v>
      </c>
      <c r="AB516" s="28">
        <f ca="1">IF(Riskregister!$E$7="",0,COUNTIF(BH$4:BH$53,"&lt;"&amp;Z516)*IF(AA516&lt;0.5,Riskregister!$K$7+(Riskregister!$L$7-Riskregister!$K$7)*SQRT(AA516/2),Riskregister!$L$7-(Riskregister!$L$7-Riskregister!$K$7)*SQRT((1-AA516)/2)))</f>
        <v>0</v>
      </c>
      <c r="AC516" s="28">
        <f t="shared" ca="1" si="311"/>
        <v>0.96201753442597704</v>
      </c>
      <c r="AD516" s="28">
        <f t="shared" ca="1" si="311"/>
        <v>0.423795388094937</v>
      </c>
      <c r="AE516" s="28">
        <f ca="1">IF(Riskregister!$E$8="",0,COUNTIF(BI$4:BI$53,"&lt;"&amp;AC516)*IF(AD516&lt;0.5,Riskregister!$K$8+(Riskregister!$L$8-Riskregister!$K$8)*SQRT(AD516/2),Riskregister!$L$8-(Riskregister!$L$8-Riskregister!$K$8)*SQRT((1-AD516)/2)))</f>
        <v>0</v>
      </c>
      <c r="AF516" s="28">
        <f t="shared" ca="1" si="312"/>
        <v>0.23661519970315903</v>
      </c>
      <c r="AG516" s="28">
        <f t="shared" ca="1" si="312"/>
        <v>0.56408739027225341</v>
      </c>
      <c r="AH516" s="28">
        <f>IF(Riskregister!$E$9="",0,COUNTIF(BJ$4:BJ$53,"&lt;"&amp;AF516)*IF(AG516&lt;0.5,Riskregister!$K$9+(Riskregister!$L$9-Riskregister!$K$9)*SQRT(AG516/2),Riskregister!$L$9-(Riskregister!$L$9-Riskregister!$K$9)*SQRT((1-AG516)/2)))</f>
        <v>0</v>
      </c>
      <c r="AI516" s="28">
        <f t="shared" ca="1" si="313"/>
        <v>0.6586743980667974</v>
      </c>
      <c r="AJ516" s="28">
        <f t="shared" ca="1" si="313"/>
        <v>0.57329963543608997</v>
      </c>
      <c r="AK516" s="28">
        <f>IF(Riskregister!$E$10="",0,COUNTIF(BK$4:BK$53,"&lt;"&amp;AI516)*IF(AJ516&lt;0.5,Riskregister!$K$10+(Riskregister!$L$10-Riskregister!$K$10)*SQRT(AJ516/2),Riskregister!$L$10-(Riskregister!$L$10-Riskregister!$K$10)*SQRT((1-AJ516)/2)))</f>
        <v>0</v>
      </c>
      <c r="AL516" s="28">
        <f t="shared" ca="1" si="314"/>
        <v>0.21291905807087541</v>
      </c>
      <c r="AM516" s="28">
        <f t="shared" ca="1" si="314"/>
        <v>0.20884139323060713</v>
      </c>
      <c r="AN516" s="28">
        <f>IF(Riskregister!$E$11="",0,COUNTIF(BL$4:BL$53,"&lt;"&amp;AL516)*IF(AM516&lt;0.5,Riskregister!$K$11+(Riskregister!$L$11-Riskregister!$K$11)*SQRT(AM516/2),Riskregister!$L$11-(Riskregister!$L$11-Riskregister!$K$11)*SQRT((1-AM516)/2)))</f>
        <v>0</v>
      </c>
      <c r="AO516" s="28">
        <f t="shared" ca="1" si="315"/>
        <v>0.78703210003518742</v>
      </c>
      <c r="AP516" s="28">
        <f t="shared" ca="1" si="315"/>
        <v>4.4082702066138957E-2</v>
      </c>
      <c r="AQ516" s="28">
        <f>IF(Riskregister!$E$12="",0,COUNTIF(BM$4:BM$53,"&lt;"&amp;AO516)*IF(AP516&lt;0.5,Riskregister!$K$12+(Riskregister!$L$12-Riskregister!$K$12)*SQRT(AP516/2),Riskregister!$L$12-(Riskregister!$L$12-Riskregister!$K$12)*SQRT((1-AP516)/2)))</f>
        <v>0</v>
      </c>
      <c r="AR516" s="28">
        <f t="shared" ca="1" si="316"/>
        <v>0.93201129236027958</v>
      </c>
      <c r="AS516" s="28">
        <f t="shared" ca="1" si="316"/>
        <v>0.63755895158232156</v>
      </c>
      <c r="AT516" s="28">
        <f>IF(Riskregister!$E$13="",0,COUNTIF(BN$4:BN$53,"&lt;"&amp;AR516)*IF(AS516&lt;0.5,Riskregister!$K$13+(Riskregister!$L$13-Riskregister!$K$13)*SQRT(AS516/2),Riskregister!$L$13-(Riskregister!$L$13-Riskregister!$K$13)*SQRT((1-AS516)/2)))</f>
        <v>0</v>
      </c>
      <c r="AU516" s="28">
        <f t="shared" ca="1" si="317"/>
        <v>0.219021029028868</v>
      </c>
      <c r="AV516" s="28">
        <f t="shared" ca="1" si="317"/>
        <v>0.87551939903579201</v>
      </c>
      <c r="AW516" s="28">
        <f>IF(Riskregister!$E$14="",0,COUNTIF(BO$4:BO$53,"&lt;"&amp;AU516)*IF(AV516&lt;0.5,Riskregister!$K$14+(Riskregister!$L$14-Riskregister!$K$14)*SQRT(AV516/2),Riskregister!$L$14-(Riskregister!$L$14-Riskregister!$K$14)*SQRT((1-AV516)/2)))</f>
        <v>0</v>
      </c>
      <c r="AX516" s="28">
        <f t="shared" ca="1" si="318"/>
        <v>0.18098720215783748</v>
      </c>
      <c r="AY516" s="28">
        <f t="shared" ca="1" si="318"/>
        <v>0.21236138084275646</v>
      </c>
      <c r="AZ516" s="28">
        <f>IF(Riskregister!$E$15="",0,COUNTIF(BP$4:BP$53,"&lt;"&amp;AX516)*IF(AY516&lt;0.5,Riskregister!$K$15+(Riskregister!$L$15-Riskregister!$K$15)*SQRT(AY516/2),Riskregister!$L$15-(Riskregister!$L$15-Riskregister!$K$15)*SQRT((1-AY516)/2)))</f>
        <v>0</v>
      </c>
      <c r="BA516" s="28">
        <f t="shared" ca="1" si="319"/>
        <v>0.2558326538015947</v>
      </c>
      <c r="BB516" s="28">
        <f t="shared" ca="1" si="319"/>
        <v>0.35487643277353731</v>
      </c>
      <c r="BC516" s="28">
        <f>IF(Riskregister!$E$16="",0,COUNTIF(BQ$4:BQ$53,"&lt;"&amp;BA516)*IF(BB516&lt;0.5,Riskregister!$K$16+(Riskregister!$L$16-Riskregister!$K$16)*SQRT(BB516/2),Riskregister!$L$16-(Riskregister!$L$16-Riskregister!$K$16)*SQRT((1-BB516)/2)))</f>
        <v>0</v>
      </c>
      <c r="BD516" s="28">
        <f t="shared" ref="BD516:BD579" ca="1" si="320">V516+Y516+AB516+AE516+AH516+AK516+AN516+AQ516+AT516+AW516+AZ516+BC516</f>
        <v>0</v>
      </c>
    </row>
    <row r="517" spans="20:56" x14ac:dyDescent="0.35">
      <c r="T517" s="28">
        <f t="shared" ca="1" si="308"/>
        <v>0.48891042060391499</v>
      </c>
      <c r="U517" s="28">
        <f t="shared" ca="1" si="308"/>
        <v>0.23452829252675234</v>
      </c>
      <c r="V517" s="28">
        <f ca="1">IF(Riskregister!$E$5="",0,COUNTIF(BF$4:BF$53,"&lt;"&amp;T517)*IF(U517&lt;0.5,Riskregister!$K$5+(Riskregister!$L$5-Riskregister!$K$5)*SQRT(U517/2),Riskregister!$L$5-(Riskregister!$L$5-Riskregister!$K$5)*SQRT((1-U517)/2)))</f>
        <v>0</v>
      </c>
      <c r="W517" s="28">
        <f t="shared" ca="1" si="309"/>
        <v>0.10096560702473201</v>
      </c>
      <c r="X517" s="28">
        <f t="shared" ca="1" si="309"/>
        <v>0.57384052715742473</v>
      </c>
      <c r="Y517" s="28">
        <f ca="1">IF(Riskregister!$E$6="",0,COUNTIF(BG$4:BG$53,"&lt;"&amp;W517)*IF(X517&lt;0.5,Riskregister!$K$6+(Riskregister!$L$6-Riskregister!$K$6)*SQRT(X517/2),Riskregister!$L$6-(Riskregister!$L$6-Riskregister!$K$6)*SQRT((1-X517)/2)))</f>
        <v>0</v>
      </c>
      <c r="Z517" s="28">
        <f t="shared" ca="1" si="310"/>
        <v>0.89929582808289021</v>
      </c>
      <c r="AA517" s="28">
        <f t="shared" ca="1" si="310"/>
        <v>0.99350128880496946</v>
      </c>
      <c r="AB517" s="28">
        <f ca="1">IF(Riskregister!$E$7="",0,COUNTIF(BH$4:BH$53,"&lt;"&amp;Z517)*IF(AA517&lt;0.5,Riskregister!$K$7+(Riskregister!$L$7-Riskregister!$K$7)*SQRT(AA517/2),Riskregister!$L$7-(Riskregister!$L$7-Riskregister!$K$7)*SQRT((1-AA517)/2)))</f>
        <v>380048.90828311339</v>
      </c>
      <c r="AC517" s="28">
        <f t="shared" ca="1" si="311"/>
        <v>0.18325044418091829</v>
      </c>
      <c r="AD517" s="28">
        <f t="shared" ca="1" si="311"/>
        <v>0.51374477434983046</v>
      </c>
      <c r="AE517" s="28">
        <f ca="1">IF(Riskregister!$E$8="",0,COUNTIF(BI$4:BI$53,"&lt;"&amp;AC517)*IF(AD517&lt;0.5,Riskregister!$K$8+(Riskregister!$L$8-Riskregister!$K$8)*SQRT(AD517/2),Riskregister!$L$8-(Riskregister!$L$8-Riskregister!$K$8)*SQRT((1-AD517)/2)))</f>
        <v>0</v>
      </c>
      <c r="AF517" s="28">
        <f t="shared" ca="1" si="312"/>
        <v>0.26174786392058025</v>
      </c>
      <c r="AG517" s="28">
        <f t="shared" ca="1" si="312"/>
        <v>0.26501978022045247</v>
      </c>
      <c r="AH517" s="28">
        <f>IF(Riskregister!$E$9="",0,COUNTIF(BJ$4:BJ$53,"&lt;"&amp;AF517)*IF(AG517&lt;0.5,Riskregister!$K$9+(Riskregister!$L$9-Riskregister!$K$9)*SQRT(AG517/2),Riskregister!$L$9-(Riskregister!$L$9-Riskregister!$K$9)*SQRT((1-AG517)/2)))</f>
        <v>0</v>
      </c>
      <c r="AI517" s="28">
        <f t="shared" ca="1" si="313"/>
        <v>0.50418174220453249</v>
      </c>
      <c r="AJ517" s="28">
        <f t="shared" ca="1" si="313"/>
        <v>0.27606796541102896</v>
      </c>
      <c r="AK517" s="28">
        <f>IF(Riskregister!$E$10="",0,COUNTIF(BK$4:BK$53,"&lt;"&amp;AI517)*IF(AJ517&lt;0.5,Riskregister!$K$10+(Riskregister!$L$10-Riskregister!$K$10)*SQRT(AJ517/2),Riskregister!$L$10-(Riskregister!$L$10-Riskregister!$K$10)*SQRT((1-AJ517)/2)))</f>
        <v>0</v>
      </c>
      <c r="AL517" s="28">
        <f t="shared" ca="1" si="314"/>
        <v>0.21539404679992469</v>
      </c>
      <c r="AM517" s="28">
        <f t="shared" ca="1" si="314"/>
        <v>0.95304072754802616</v>
      </c>
      <c r="AN517" s="28">
        <f>IF(Riskregister!$E$11="",0,COUNTIF(BL$4:BL$53,"&lt;"&amp;AL517)*IF(AM517&lt;0.5,Riskregister!$K$11+(Riskregister!$L$11-Riskregister!$K$11)*SQRT(AM517/2),Riskregister!$L$11-(Riskregister!$L$11-Riskregister!$K$11)*SQRT((1-AM517)/2)))</f>
        <v>0</v>
      </c>
      <c r="AO517" s="28">
        <f t="shared" ca="1" si="315"/>
        <v>0.68433527326365395</v>
      </c>
      <c r="AP517" s="28">
        <f t="shared" ca="1" si="315"/>
        <v>0.42741073274130814</v>
      </c>
      <c r="AQ517" s="28">
        <f>IF(Riskregister!$E$12="",0,COUNTIF(BM$4:BM$53,"&lt;"&amp;AO517)*IF(AP517&lt;0.5,Riskregister!$K$12+(Riskregister!$L$12-Riskregister!$K$12)*SQRT(AP517/2),Riskregister!$L$12-(Riskregister!$L$12-Riskregister!$K$12)*SQRT((1-AP517)/2)))</f>
        <v>0</v>
      </c>
      <c r="AR517" s="28">
        <f t="shared" ca="1" si="316"/>
        <v>0.353049015335548</v>
      </c>
      <c r="AS517" s="28">
        <f t="shared" ca="1" si="316"/>
        <v>0.24198988764316254</v>
      </c>
      <c r="AT517" s="28">
        <f>IF(Riskregister!$E$13="",0,COUNTIF(BN$4:BN$53,"&lt;"&amp;AR517)*IF(AS517&lt;0.5,Riskregister!$K$13+(Riskregister!$L$13-Riskregister!$K$13)*SQRT(AS517/2),Riskregister!$L$13-(Riskregister!$L$13-Riskregister!$K$13)*SQRT((1-AS517)/2)))</f>
        <v>0</v>
      </c>
      <c r="AU517" s="28">
        <f t="shared" ca="1" si="317"/>
        <v>0.48067799763282759</v>
      </c>
      <c r="AV517" s="28">
        <f t="shared" ca="1" si="317"/>
        <v>0.59129076591538288</v>
      </c>
      <c r="AW517" s="28">
        <f>IF(Riskregister!$E$14="",0,COUNTIF(BO$4:BO$53,"&lt;"&amp;AU517)*IF(AV517&lt;0.5,Riskregister!$K$14+(Riskregister!$L$14-Riskregister!$K$14)*SQRT(AV517/2),Riskregister!$L$14-(Riskregister!$L$14-Riskregister!$K$14)*SQRT((1-AV517)/2)))</f>
        <v>0</v>
      </c>
      <c r="AX517" s="28">
        <f t="shared" ca="1" si="318"/>
        <v>0.45996350433519306</v>
      </c>
      <c r="AY517" s="28">
        <f t="shared" ca="1" si="318"/>
        <v>0.43027557391056592</v>
      </c>
      <c r="AZ517" s="28">
        <f>IF(Riskregister!$E$15="",0,COUNTIF(BP$4:BP$53,"&lt;"&amp;AX517)*IF(AY517&lt;0.5,Riskregister!$K$15+(Riskregister!$L$15-Riskregister!$K$15)*SQRT(AY517/2),Riskregister!$L$15-(Riskregister!$L$15-Riskregister!$K$15)*SQRT((1-AY517)/2)))</f>
        <v>0</v>
      </c>
      <c r="BA517" s="28">
        <f t="shared" ca="1" si="319"/>
        <v>0.78483187975441049</v>
      </c>
      <c r="BB517" s="28">
        <f t="shared" ca="1" si="319"/>
        <v>0.16826946968828571</v>
      </c>
      <c r="BC517" s="28">
        <f>IF(Riskregister!$E$16="",0,COUNTIF(BQ$4:BQ$53,"&lt;"&amp;BA517)*IF(BB517&lt;0.5,Riskregister!$K$16+(Riskregister!$L$16-Riskregister!$K$16)*SQRT(BB517/2),Riskregister!$L$16-(Riskregister!$L$16-Riskregister!$K$16)*SQRT((1-BB517)/2)))</f>
        <v>0</v>
      </c>
      <c r="BD517" s="28">
        <f t="shared" ca="1" si="320"/>
        <v>380048.90828311339</v>
      </c>
    </row>
    <row r="518" spans="20:56" x14ac:dyDescent="0.35">
      <c r="T518" s="28">
        <f t="shared" ca="1" si="308"/>
        <v>2.5692224556894572E-2</v>
      </c>
      <c r="U518" s="28">
        <f t="shared" ca="1" si="308"/>
        <v>0.8544936714898046</v>
      </c>
      <c r="V518" s="28">
        <f ca="1">IF(Riskregister!$E$5="",0,COUNTIF(BF$4:BF$53,"&lt;"&amp;T518)*IF(U518&lt;0.5,Riskregister!$K$5+(Riskregister!$L$5-Riskregister!$K$5)*SQRT(U518/2),Riskregister!$L$5-(Riskregister!$L$5-Riskregister!$K$5)*SQRT((1-U518)/2)))</f>
        <v>0</v>
      </c>
      <c r="W518" s="28">
        <f t="shared" ca="1" si="309"/>
        <v>0.44361223962123542</v>
      </c>
      <c r="X518" s="28">
        <f t="shared" ca="1" si="309"/>
        <v>0.17821130498063409</v>
      </c>
      <c r="Y518" s="28">
        <f ca="1">IF(Riskregister!$E$6="",0,COUNTIF(BG$4:BG$53,"&lt;"&amp;W518)*IF(X518&lt;0.5,Riskregister!$K$6+(Riskregister!$L$6-Riskregister!$K$6)*SQRT(X518/2),Riskregister!$L$6-(Riskregister!$L$6-Riskregister!$K$6)*SQRT((1-X518)/2)))</f>
        <v>0</v>
      </c>
      <c r="Z518" s="28">
        <f t="shared" ca="1" si="310"/>
        <v>0.10607508685348899</v>
      </c>
      <c r="AA518" s="28">
        <f t="shared" ca="1" si="310"/>
        <v>0.70219612518541441</v>
      </c>
      <c r="AB518" s="28">
        <f ca="1">IF(Riskregister!$E$7="",0,COUNTIF(BH$4:BH$53,"&lt;"&amp;Z518)*IF(AA518&lt;0.5,Riskregister!$K$7+(Riskregister!$L$7-Riskregister!$K$7)*SQRT(AA518/2),Riskregister!$L$7-(Riskregister!$L$7-Riskregister!$K$7)*SQRT((1-AA518)/2)))</f>
        <v>0</v>
      </c>
      <c r="AC518" s="28">
        <f t="shared" ca="1" si="311"/>
        <v>0.58534743347906948</v>
      </c>
      <c r="AD518" s="28">
        <f t="shared" ca="1" si="311"/>
        <v>0.16215211569282806</v>
      </c>
      <c r="AE518" s="28">
        <f ca="1">IF(Riskregister!$E$8="",0,COUNTIF(BI$4:BI$53,"&lt;"&amp;AC518)*IF(AD518&lt;0.5,Riskregister!$K$8+(Riskregister!$L$8-Riskregister!$K$8)*SQRT(AD518/2),Riskregister!$L$8-(Riskregister!$L$8-Riskregister!$K$8)*SQRT((1-AD518)/2)))</f>
        <v>0</v>
      </c>
      <c r="AF518" s="28">
        <f t="shared" ca="1" si="312"/>
        <v>0.71001496341792303</v>
      </c>
      <c r="AG518" s="28">
        <f t="shared" ca="1" si="312"/>
        <v>0.74276265957386289</v>
      </c>
      <c r="AH518" s="28">
        <f>IF(Riskregister!$E$9="",0,COUNTIF(BJ$4:BJ$53,"&lt;"&amp;AF518)*IF(AG518&lt;0.5,Riskregister!$K$9+(Riskregister!$L$9-Riskregister!$K$9)*SQRT(AG518/2),Riskregister!$L$9-(Riskregister!$L$9-Riskregister!$K$9)*SQRT((1-AG518)/2)))</f>
        <v>0</v>
      </c>
      <c r="AI518" s="28">
        <f t="shared" ca="1" si="313"/>
        <v>0.95660569045058053</v>
      </c>
      <c r="AJ518" s="28">
        <f t="shared" ca="1" si="313"/>
        <v>0.71293491740477921</v>
      </c>
      <c r="AK518" s="28">
        <f>IF(Riskregister!$E$10="",0,COUNTIF(BK$4:BK$53,"&lt;"&amp;AI518)*IF(AJ518&lt;0.5,Riskregister!$K$10+(Riskregister!$L$10-Riskregister!$K$10)*SQRT(AJ518/2),Riskregister!$L$10-(Riskregister!$L$10-Riskregister!$K$10)*SQRT((1-AJ518)/2)))</f>
        <v>0</v>
      </c>
      <c r="AL518" s="28">
        <f t="shared" ca="1" si="314"/>
        <v>0.58125314612442947</v>
      </c>
      <c r="AM518" s="28">
        <f t="shared" ca="1" si="314"/>
        <v>0.2964906032504</v>
      </c>
      <c r="AN518" s="28">
        <f>IF(Riskregister!$E$11="",0,COUNTIF(BL$4:BL$53,"&lt;"&amp;AL518)*IF(AM518&lt;0.5,Riskregister!$K$11+(Riskregister!$L$11-Riskregister!$K$11)*SQRT(AM518/2),Riskregister!$L$11-(Riskregister!$L$11-Riskregister!$K$11)*SQRT((1-AM518)/2)))</f>
        <v>0</v>
      </c>
      <c r="AO518" s="28">
        <f t="shared" ca="1" si="315"/>
        <v>9.8744458134382151E-3</v>
      </c>
      <c r="AP518" s="28">
        <f t="shared" ca="1" si="315"/>
        <v>0.64608163571445687</v>
      </c>
      <c r="AQ518" s="28">
        <f>IF(Riskregister!$E$12="",0,COUNTIF(BM$4:BM$53,"&lt;"&amp;AO518)*IF(AP518&lt;0.5,Riskregister!$K$12+(Riskregister!$L$12-Riskregister!$K$12)*SQRT(AP518/2),Riskregister!$L$12-(Riskregister!$L$12-Riskregister!$K$12)*SQRT((1-AP518)/2)))</f>
        <v>0</v>
      </c>
      <c r="AR518" s="28">
        <f t="shared" ca="1" si="316"/>
        <v>0.95991736182071374</v>
      </c>
      <c r="AS518" s="28">
        <f t="shared" ca="1" si="316"/>
        <v>7.9250211463693709E-2</v>
      </c>
      <c r="AT518" s="28">
        <f>IF(Riskregister!$E$13="",0,COUNTIF(BN$4:BN$53,"&lt;"&amp;AR518)*IF(AS518&lt;0.5,Riskregister!$K$13+(Riskregister!$L$13-Riskregister!$K$13)*SQRT(AS518/2),Riskregister!$L$13-(Riskregister!$L$13-Riskregister!$K$13)*SQRT((1-AS518)/2)))</f>
        <v>0</v>
      </c>
      <c r="AU518" s="28">
        <f t="shared" ca="1" si="317"/>
        <v>0.48414647396357779</v>
      </c>
      <c r="AV518" s="28">
        <f t="shared" ca="1" si="317"/>
        <v>0.38081277499022492</v>
      </c>
      <c r="AW518" s="28">
        <f>IF(Riskregister!$E$14="",0,COUNTIF(BO$4:BO$53,"&lt;"&amp;AU518)*IF(AV518&lt;0.5,Riskregister!$K$14+(Riskregister!$L$14-Riskregister!$K$14)*SQRT(AV518/2),Riskregister!$L$14-(Riskregister!$L$14-Riskregister!$K$14)*SQRT((1-AV518)/2)))</f>
        <v>0</v>
      </c>
      <c r="AX518" s="28">
        <f t="shared" ca="1" si="318"/>
        <v>0.24714244497306992</v>
      </c>
      <c r="AY518" s="28">
        <f t="shared" ca="1" si="318"/>
        <v>0.12120421189431685</v>
      </c>
      <c r="AZ518" s="28">
        <f>IF(Riskregister!$E$15="",0,COUNTIF(BP$4:BP$53,"&lt;"&amp;AX518)*IF(AY518&lt;0.5,Riskregister!$K$15+(Riskregister!$L$15-Riskregister!$K$15)*SQRT(AY518/2),Riskregister!$L$15-(Riskregister!$L$15-Riskregister!$K$15)*SQRT((1-AY518)/2)))</f>
        <v>0</v>
      </c>
      <c r="BA518" s="28">
        <f t="shared" ca="1" si="319"/>
        <v>0.66293363571420993</v>
      </c>
      <c r="BB518" s="28">
        <f t="shared" ca="1" si="319"/>
        <v>0.93773896741587959</v>
      </c>
      <c r="BC518" s="28">
        <f>IF(Riskregister!$E$16="",0,COUNTIF(BQ$4:BQ$53,"&lt;"&amp;BA518)*IF(BB518&lt;0.5,Riskregister!$K$16+(Riskregister!$L$16-Riskregister!$K$16)*SQRT(BB518/2),Riskregister!$L$16-(Riskregister!$L$16-Riskregister!$K$16)*SQRT((1-BB518)/2)))</f>
        <v>0</v>
      </c>
      <c r="BD518" s="28">
        <f t="shared" ca="1" si="320"/>
        <v>0</v>
      </c>
    </row>
    <row r="519" spans="20:56" x14ac:dyDescent="0.35">
      <c r="T519" s="28">
        <f t="shared" ca="1" si="308"/>
        <v>0.28957275930799597</v>
      </c>
      <c r="U519" s="28">
        <f t="shared" ca="1" si="308"/>
        <v>0.41430109745417809</v>
      </c>
      <c r="V519" s="28">
        <f ca="1">IF(Riskregister!$E$5="",0,COUNTIF(BF$4:BF$53,"&lt;"&amp;T519)*IF(U519&lt;0.5,Riskregister!$K$5+(Riskregister!$L$5-Riskregister!$K$5)*SQRT(U519/2),Riskregister!$L$5-(Riskregister!$L$5-Riskregister!$K$5)*SQRT((1-U519)/2)))</f>
        <v>0</v>
      </c>
      <c r="W519" s="28">
        <f t="shared" ca="1" si="309"/>
        <v>0.60391650065018487</v>
      </c>
      <c r="X519" s="28">
        <f t="shared" ca="1" si="309"/>
        <v>0.6805966885308331</v>
      </c>
      <c r="Y519" s="28">
        <f ca="1">IF(Riskregister!$E$6="",0,COUNTIF(BG$4:BG$53,"&lt;"&amp;W519)*IF(X519&lt;0.5,Riskregister!$K$6+(Riskregister!$L$6-Riskregister!$K$6)*SQRT(X519/2),Riskregister!$L$6-(Riskregister!$L$6-Riskregister!$K$6)*SQRT((1-X519)/2)))</f>
        <v>0</v>
      </c>
      <c r="Z519" s="28">
        <f t="shared" ca="1" si="310"/>
        <v>0.76775841533590317</v>
      </c>
      <c r="AA519" s="28">
        <f t="shared" ca="1" si="310"/>
        <v>0.2763865058190218</v>
      </c>
      <c r="AB519" s="28">
        <f ca="1">IF(Riskregister!$E$7="",0,COUNTIF(BH$4:BH$53,"&lt;"&amp;Z519)*IF(AA519&lt;0.5,Riskregister!$K$7+(Riskregister!$L$7-Riskregister!$K$7)*SQRT(AA519/2),Riskregister!$L$7-(Riskregister!$L$7-Riskregister!$K$7)*SQRT((1-AA519)/2)))</f>
        <v>180110.23588255877</v>
      </c>
      <c r="AC519" s="28">
        <f t="shared" ca="1" si="311"/>
        <v>0.45341748087746769</v>
      </c>
      <c r="AD519" s="28">
        <f t="shared" ca="1" si="311"/>
        <v>0.79682372684667402</v>
      </c>
      <c r="AE519" s="28">
        <f ca="1">IF(Riskregister!$E$8="",0,COUNTIF(BI$4:BI$53,"&lt;"&amp;AC519)*IF(AD519&lt;0.5,Riskregister!$K$8+(Riskregister!$L$8-Riskregister!$K$8)*SQRT(AD519/2),Riskregister!$L$8-(Riskregister!$L$8-Riskregister!$K$8)*SQRT((1-AD519)/2)))</f>
        <v>0</v>
      </c>
      <c r="AF519" s="28">
        <f t="shared" ca="1" si="312"/>
        <v>0.71325371002823124</v>
      </c>
      <c r="AG519" s="28">
        <f t="shared" ca="1" si="312"/>
        <v>0.75272762602512433</v>
      </c>
      <c r="AH519" s="28">
        <f>IF(Riskregister!$E$9="",0,COUNTIF(BJ$4:BJ$53,"&lt;"&amp;AF519)*IF(AG519&lt;0.5,Riskregister!$K$9+(Riskregister!$L$9-Riskregister!$K$9)*SQRT(AG519/2),Riskregister!$L$9-(Riskregister!$L$9-Riskregister!$K$9)*SQRT((1-AG519)/2)))</f>
        <v>0</v>
      </c>
      <c r="AI519" s="28">
        <f t="shared" ca="1" si="313"/>
        <v>0.48643806881518636</v>
      </c>
      <c r="AJ519" s="28">
        <f t="shared" ca="1" si="313"/>
        <v>0.97517989223995383</v>
      </c>
      <c r="AK519" s="28">
        <f>IF(Riskregister!$E$10="",0,COUNTIF(BK$4:BK$53,"&lt;"&amp;AI519)*IF(AJ519&lt;0.5,Riskregister!$K$10+(Riskregister!$L$10-Riskregister!$K$10)*SQRT(AJ519/2),Riskregister!$L$10-(Riskregister!$L$10-Riskregister!$K$10)*SQRT((1-AJ519)/2)))</f>
        <v>0</v>
      </c>
      <c r="AL519" s="28">
        <f t="shared" ca="1" si="314"/>
        <v>0.64205508113115661</v>
      </c>
      <c r="AM519" s="28">
        <f t="shared" ca="1" si="314"/>
        <v>0.13798365220907183</v>
      </c>
      <c r="AN519" s="28">
        <f>IF(Riskregister!$E$11="",0,COUNTIF(BL$4:BL$53,"&lt;"&amp;AL519)*IF(AM519&lt;0.5,Riskregister!$K$11+(Riskregister!$L$11-Riskregister!$K$11)*SQRT(AM519/2),Riskregister!$L$11-(Riskregister!$L$11-Riskregister!$K$11)*SQRT((1-AM519)/2)))</f>
        <v>0</v>
      </c>
      <c r="AO519" s="28">
        <f t="shared" ca="1" si="315"/>
        <v>0.15452092634306547</v>
      </c>
      <c r="AP519" s="28">
        <f t="shared" ca="1" si="315"/>
        <v>0.90129790590916026</v>
      </c>
      <c r="AQ519" s="28">
        <f>IF(Riskregister!$E$12="",0,COUNTIF(BM$4:BM$53,"&lt;"&amp;AO519)*IF(AP519&lt;0.5,Riskregister!$K$12+(Riskregister!$L$12-Riskregister!$K$12)*SQRT(AP519/2),Riskregister!$L$12-(Riskregister!$L$12-Riskregister!$K$12)*SQRT((1-AP519)/2)))</f>
        <v>0</v>
      </c>
      <c r="AR519" s="28">
        <f t="shared" ca="1" si="316"/>
        <v>0.36657183601281573</v>
      </c>
      <c r="AS519" s="28">
        <f t="shared" ca="1" si="316"/>
        <v>0.19488732711081669</v>
      </c>
      <c r="AT519" s="28">
        <f>IF(Riskregister!$E$13="",0,COUNTIF(BN$4:BN$53,"&lt;"&amp;AR519)*IF(AS519&lt;0.5,Riskregister!$K$13+(Riskregister!$L$13-Riskregister!$K$13)*SQRT(AS519/2),Riskregister!$L$13-(Riskregister!$L$13-Riskregister!$K$13)*SQRT((1-AS519)/2)))</f>
        <v>0</v>
      </c>
      <c r="AU519" s="28">
        <f t="shared" ca="1" si="317"/>
        <v>6.5885225802370884E-2</v>
      </c>
      <c r="AV519" s="28">
        <f t="shared" ca="1" si="317"/>
        <v>8.2155382010743683E-2</v>
      </c>
      <c r="AW519" s="28">
        <f>IF(Riskregister!$E$14="",0,COUNTIF(BO$4:BO$53,"&lt;"&amp;AU519)*IF(AV519&lt;0.5,Riskregister!$K$14+(Riskregister!$L$14-Riskregister!$K$14)*SQRT(AV519/2),Riskregister!$L$14-(Riskregister!$L$14-Riskregister!$K$14)*SQRT((1-AV519)/2)))</f>
        <v>0</v>
      </c>
      <c r="AX519" s="28">
        <f t="shared" ca="1" si="318"/>
        <v>0.18561140711627422</v>
      </c>
      <c r="AY519" s="28">
        <f t="shared" ca="1" si="318"/>
        <v>0.47239271623998869</v>
      </c>
      <c r="AZ519" s="28">
        <f>IF(Riskregister!$E$15="",0,COUNTIF(BP$4:BP$53,"&lt;"&amp;AX519)*IF(AY519&lt;0.5,Riskregister!$K$15+(Riskregister!$L$15-Riskregister!$K$15)*SQRT(AY519/2),Riskregister!$L$15-(Riskregister!$L$15-Riskregister!$K$15)*SQRT((1-AY519)/2)))</f>
        <v>0</v>
      </c>
      <c r="BA519" s="28">
        <f t="shared" ca="1" si="319"/>
        <v>3.1913427252038273E-2</v>
      </c>
      <c r="BB519" s="28">
        <f t="shared" ca="1" si="319"/>
        <v>0.69406153068169407</v>
      </c>
      <c r="BC519" s="28">
        <f>IF(Riskregister!$E$16="",0,COUNTIF(BQ$4:BQ$53,"&lt;"&amp;BA519)*IF(BB519&lt;0.5,Riskregister!$K$16+(Riskregister!$L$16-Riskregister!$K$16)*SQRT(BB519/2),Riskregister!$L$16-(Riskregister!$L$16-Riskregister!$K$16)*SQRT((1-BB519)/2)))</f>
        <v>0</v>
      </c>
      <c r="BD519" s="28">
        <f t="shared" ca="1" si="320"/>
        <v>180110.23588255877</v>
      </c>
    </row>
    <row r="520" spans="20:56" x14ac:dyDescent="0.35">
      <c r="T520" s="28">
        <f t="shared" ca="1" si="308"/>
        <v>0.15163872334099704</v>
      </c>
      <c r="U520" s="28">
        <f t="shared" ca="1" si="308"/>
        <v>0.84785764831149357</v>
      </c>
      <c r="V520" s="28">
        <f ca="1">IF(Riskregister!$E$5="",0,COUNTIF(BF$4:BF$53,"&lt;"&amp;T520)*IF(U520&lt;0.5,Riskregister!$K$5+(Riskregister!$L$5-Riskregister!$K$5)*SQRT(U520/2),Riskregister!$L$5-(Riskregister!$L$5-Riskregister!$K$5)*SQRT((1-U520)/2)))</f>
        <v>0</v>
      </c>
      <c r="W520" s="28">
        <f t="shared" ca="1" si="309"/>
        <v>0.33084394814106843</v>
      </c>
      <c r="X520" s="28">
        <f t="shared" ca="1" si="309"/>
        <v>0.18653222807422742</v>
      </c>
      <c r="Y520" s="28">
        <f ca="1">IF(Riskregister!$E$6="",0,COUNTIF(BG$4:BG$53,"&lt;"&amp;W520)*IF(X520&lt;0.5,Riskregister!$K$6+(Riskregister!$L$6-Riskregister!$K$6)*SQRT(X520/2),Riskregister!$L$6-(Riskregister!$L$6-Riskregister!$K$6)*SQRT((1-X520)/2)))</f>
        <v>0</v>
      </c>
      <c r="Z520" s="28">
        <f t="shared" ca="1" si="310"/>
        <v>0.9039569985951913</v>
      </c>
      <c r="AA520" s="28">
        <f t="shared" ca="1" si="310"/>
        <v>0.67747994565157654</v>
      </c>
      <c r="AB520" s="28">
        <f ca="1">IF(Riskregister!$E$7="",0,COUNTIF(BH$4:BH$53,"&lt;"&amp;Z520)*IF(AA520&lt;0.5,Riskregister!$K$7+(Riskregister!$L$7-Riskregister!$K$7)*SQRT(AA520/2),Riskregister!$L$7-(Riskregister!$L$7-Riskregister!$K$7)*SQRT((1-AA520)/2)))</f>
        <v>259449.81917891058</v>
      </c>
      <c r="AC520" s="28">
        <f t="shared" ca="1" si="311"/>
        <v>0.61305178767282997</v>
      </c>
      <c r="AD520" s="28">
        <f t="shared" ca="1" si="311"/>
        <v>0.78642461767393224</v>
      </c>
      <c r="AE520" s="28">
        <f ca="1">IF(Riskregister!$E$8="",0,COUNTIF(BI$4:BI$53,"&lt;"&amp;AC520)*IF(AD520&lt;0.5,Riskregister!$K$8+(Riskregister!$L$8-Riskregister!$K$8)*SQRT(AD520/2),Riskregister!$L$8-(Riskregister!$L$8-Riskregister!$K$8)*SQRT((1-AD520)/2)))</f>
        <v>0</v>
      </c>
      <c r="AF520" s="28">
        <f t="shared" ca="1" si="312"/>
        <v>1.3175799039656932E-2</v>
      </c>
      <c r="AG520" s="28">
        <f t="shared" ca="1" si="312"/>
        <v>0.42019302509181689</v>
      </c>
      <c r="AH520" s="28">
        <f>IF(Riskregister!$E$9="",0,COUNTIF(BJ$4:BJ$53,"&lt;"&amp;AF520)*IF(AG520&lt;0.5,Riskregister!$K$9+(Riskregister!$L$9-Riskregister!$K$9)*SQRT(AG520/2),Riskregister!$L$9-(Riskregister!$L$9-Riskregister!$K$9)*SQRT((1-AG520)/2)))</f>
        <v>0</v>
      </c>
      <c r="AI520" s="28">
        <f t="shared" ca="1" si="313"/>
        <v>0.9124701524599288</v>
      </c>
      <c r="AJ520" s="28">
        <f t="shared" ca="1" si="313"/>
        <v>0.23663154935845765</v>
      </c>
      <c r="AK520" s="28">
        <f>IF(Riskregister!$E$10="",0,COUNTIF(BK$4:BK$53,"&lt;"&amp;AI520)*IF(AJ520&lt;0.5,Riskregister!$K$10+(Riskregister!$L$10-Riskregister!$K$10)*SQRT(AJ520/2),Riskregister!$L$10-(Riskregister!$L$10-Riskregister!$K$10)*SQRT((1-AJ520)/2)))</f>
        <v>0</v>
      </c>
      <c r="AL520" s="28">
        <f t="shared" ca="1" si="314"/>
        <v>0.99572646292168965</v>
      </c>
      <c r="AM520" s="28">
        <f t="shared" ca="1" si="314"/>
        <v>0.74712367121378509</v>
      </c>
      <c r="AN520" s="28">
        <f>IF(Riskregister!$E$11="",0,COUNTIF(BL$4:BL$53,"&lt;"&amp;AL520)*IF(AM520&lt;0.5,Riskregister!$K$11+(Riskregister!$L$11-Riskregister!$K$11)*SQRT(AM520/2),Riskregister!$L$11-(Riskregister!$L$11-Riskregister!$K$11)*SQRT((1-AM520)/2)))</f>
        <v>0</v>
      </c>
      <c r="AO520" s="28">
        <f t="shared" ca="1" si="315"/>
        <v>0.96190259957243351</v>
      </c>
      <c r="AP520" s="28">
        <f t="shared" ca="1" si="315"/>
        <v>0.40653008483582664</v>
      </c>
      <c r="AQ520" s="28">
        <f>IF(Riskregister!$E$12="",0,COUNTIF(BM$4:BM$53,"&lt;"&amp;AO520)*IF(AP520&lt;0.5,Riskregister!$K$12+(Riskregister!$L$12-Riskregister!$K$12)*SQRT(AP520/2),Riskregister!$L$12-(Riskregister!$L$12-Riskregister!$K$12)*SQRT((1-AP520)/2)))</f>
        <v>0</v>
      </c>
      <c r="AR520" s="28">
        <f t="shared" ca="1" si="316"/>
        <v>0.17520223639800414</v>
      </c>
      <c r="AS520" s="28">
        <f t="shared" ca="1" si="316"/>
        <v>0.43673122243531048</v>
      </c>
      <c r="AT520" s="28">
        <f>IF(Riskregister!$E$13="",0,COUNTIF(BN$4:BN$53,"&lt;"&amp;AR520)*IF(AS520&lt;0.5,Riskregister!$K$13+(Riskregister!$L$13-Riskregister!$K$13)*SQRT(AS520/2),Riskregister!$L$13-(Riskregister!$L$13-Riskregister!$K$13)*SQRT((1-AS520)/2)))</f>
        <v>0</v>
      </c>
      <c r="AU520" s="28">
        <f t="shared" ca="1" si="317"/>
        <v>0.92598419255370112</v>
      </c>
      <c r="AV520" s="28">
        <f t="shared" ca="1" si="317"/>
        <v>0.36046339451627918</v>
      </c>
      <c r="AW520" s="28">
        <f>IF(Riskregister!$E$14="",0,COUNTIF(BO$4:BO$53,"&lt;"&amp;AU520)*IF(AV520&lt;0.5,Riskregister!$K$14+(Riskregister!$L$14-Riskregister!$K$14)*SQRT(AV520/2),Riskregister!$L$14-(Riskregister!$L$14-Riskregister!$K$14)*SQRT((1-AV520)/2)))</f>
        <v>0</v>
      </c>
      <c r="AX520" s="28">
        <f t="shared" ca="1" si="318"/>
        <v>0.13542442962997536</v>
      </c>
      <c r="AY520" s="28">
        <f t="shared" ca="1" si="318"/>
        <v>0.80743386720769228</v>
      </c>
      <c r="AZ520" s="28">
        <f>IF(Riskregister!$E$15="",0,COUNTIF(BP$4:BP$53,"&lt;"&amp;AX520)*IF(AY520&lt;0.5,Riskregister!$K$15+(Riskregister!$L$15-Riskregister!$K$15)*SQRT(AY520/2),Riskregister!$L$15-(Riskregister!$L$15-Riskregister!$K$15)*SQRT((1-AY520)/2)))</f>
        <v>0</v>
      </c>
      <c r="BA520" s="28">
        <f t="shared" ca="1" si="319"/>
        <v>0.97020916979082061</v>
      </c>
      <c r="BB520" s="28">
        <f t="shared" ca="1" si="319"/>
        <v>0.70732040628534876</v>
      </c>
      <c r="BC520" s="28">
        <f>IF(Riskregister!$E$16="",0,COUNTIF(BQ$4:BQ$53,"&lt;"&amp;BA520)*IF(BB520&lt;0.5,Riskregister!$K$16+(Riskregister!$L$16-Riskregister!$K$16)*SQRT(BB520/2),Riskregister!$L$16-(Riskregister!$L$16-Riskregister!$K$16)*SQRT((1-BB520)/2)))</f>
        <v>0</v>
      </c>
      <c r="BD520" s="28">
        <f t="shared" ca="1" si="320"/>
        <v>259449.81917891058</v>
      </c>
    </row>
    <row r="521" spans="20:56" x14ac:dyDescent="0.35">
      <c r="T521" s="28">
        <f t="shared" ca="1" si="308"/>
        <v>0.84750349351513443</v>
      </c>
      <c r="U521" s="28">
        <f t="shared" ca="1" si="308"/>
        <v>0.90121417161589845</v>
      </c>
      <c r="V521" s="28">
        <f ca="1">IF(Riskregister!$E$5="",0,COUNTIF(BF$4:BF$53,"&lt;"&amp;T521)*IF(U521&lt;0.5,Riskregister!$K$5+(Riskregister!$L$5-Riskregister!$K$5)*SQRT(U521/2),Riskregister!$L$5-(Riskregister!$L$5-Riskregister!$K$5)*SQRT((1-U521)/2)))</f>
        <v>499989.67491358565</v>
      </c>
      <c r="W521" s="28">
        <f t="shared" ca="1" si="309"/>
        <v>0.9993695571729978</v>
      </c>
      <c r="X521" s="28">
        <f t="shared" ca="1" si="309"/>
        <v>0.37896323923536035</v>
      </c>
      <c r="Y521" s="28">
        <f ca="1">IF(Riskregister!$E$6="",0,COUNTIF(BG$4:BG$53,"&lt;"&amp;W521)*IF(X521&lt;0.5,Riskregister!$K$6+(Riskregister!$L$6-Riskregister!$K$6)*SQRT(X521/2),Riskregister!$L$6-(Riskregister!$L$6-Riskregister!$K$6)*SQRT((1-X521)/2)))</f>
        <v>3934123.0290115513</v>
      </c>
      <c r="Z521" s="28">
        <f t="shared" ca="1" si="310"/>
        <v>0.7254823026274716</v>
      </c>
      <c r="AA521" s="28">
        <f t="shared" ca="1" si="310"/>
        <v>0.9075601688698689</v>
      </c>
      <c r="AB521" s="28">
        <f ca="1">IF(Riskregister!$E$7="",0,COUNTIF(BH$4:BH$53,"&lt;"&amp;Z521)*IF(AA521&lt;0.5,Riskregister!$K$7+(Riskregister!$L$7-Riskregister!$K$7)*SQRT(AA521/2),Riskregister!$L$7-(Riskregister!$L$7-Riskregister!$K$7)*SQRT((1-AA521)/2)))</f>
        <v>324754.13860735908</v>
      </c>
      <c r="AC521" s="28">
        <f t="shared" ca="1" si="311"/>
        <v>0.96485156990812571</v>
      </c>
      <c r="AD521" s="28">
        <f t="shared" ca="1" si="311"/>
        <v>0.57691421985035973</v>
      </c>
      <c r="AE521" s="28">
        <f ca="1">IF(Riskregister!$E$8="",0,COUNTIF(BI$4:BI$53,"&lt;"&amp;AC521)*IF(AD521&lt;0.5,Riskregister!$K$8+(Riskregister!$L$8-Riskregister!$K$8)*SQRT(AD521/2),Riskregister!$L$8-(Riskregister!$L$8-Riskregister!$K$8)*SQRT((1-AD521)/2)))</f>
        <v>0</v>
      </c>
      <c r="AF521" s="28">
        <f t="shared" ca="1" si="312"/>
        <v>0.57299739411158412</v>
      </c>
      <c r="AG521" s="28">
        <f t="shared" ca="1" si="312"/>
        <v>0.37637915104732911</v>
      </c>
      <c r="AH521" s="28">
        <f>IF(Riskregister!$E$9="",0,COUNTIF(BJ$4:BJ$53,"&lt;"&amp;AF521)*IF(AG521&lt;0.5,Riskregister!$K$9+(Riskregister!$L$9-Riskregister!$K$9)*SQRT(AG521/2),Riskregister!$L$9-(Riskregister!$L$9-Riskregister!$K$9)*SQRT((1-AG521)/2)))</f>
        <v>0</v>
      </c>
      <c r="AI521" s="28">
        <f t="shared" ca="1" si="313"/>
        <v>0.62703625885712966</v>
      </c>
      <c r="AJ521" s="28">
        <f t="shared" ca="1" si="313"/>
        <v>0.19565723575090677</v>
      </c>
      <c r="AK521" s="28">
        <f>IF(Riskregister!$E$10="",0,COUNTIF(BK$4:BK$53,"&lt;"&amp;AI521)*IF(AJ521&lt;0.5,Riskregister!$K$10+(Riskregister!$L$10-Riskregister!$K$10)*SQRT(AJ521/2),Riskregister!$L$10-(Riskregister!$L$10-Riskregister!$K$10)*SQRT((1-AJ521)/2)))</f>
        <v>0</v>
      </c>
      <c r="AL521" s="28">
        <f t="shared" ca="1" si="314"/>
        <v>2.2151800894292251E-2</v>
      </c>
      <c r="AM521" s="28">
        <f t="shared" ca="1" si="314"/>
        <v>0.66655656192094925</v>
      </c>
      <c r="AN521" s="28">
        <f>IF(Riskregister!$E$11="",0,COUNTIF(BL$4:BL$53,"&lt;"&amp;AL521)*IF(AM521&lt;0.5,Riskregister!$K$11+(Riskregister!$L$11-Riskregister!$K$11)*SQRT(AM521/2),Riskregister!$L$11-(Riskregister!$L$11-Riskregister!$K$11)*SQRT((1-AM521)/2)))</f>
        <v>0</v>
      </c>
      <c r="AO521" s="28">
        <f t="shared" ca="1" si="315"/>
        <v>5.2886696062393601E-2</v>
      </c>
      <c r="AP521" s="28">
        <f t="shared" ca="1" si="315"/>
        <v>0.68558060202181503</v>
      </c>
      <c r="AQ521" s="28">
        <f>IF(Riskregister!$E$12="",0,COUNTIF(BM$4:BM$53,"&lt;"&amp;AO521)*IF(AP521&lt;0.5,Riskregister!$K$12+(Riskregister!$L$12-Riskregister!$K$12)*SQRT(AP521/2),Riskregister!$L$12-(Riskregister!$L$12-Riskregister!$K$12)*SQRT((1-AP521)/2)))</f>
        <v>0</v>
      </c>
      <c r="AR521" s="28">
        <f t="shared" ca="1" si="316"/>
        <v>0.93071367380398518</v>
      </c>
      <c r="AS521" s="28">
        <f t="shared" ca="1" si="316"/>
        <v>0.36991018770897766</v>
      </c>
      <c r="AT521" s="28">
        <f>IF(Riskregister!$E$13="",0,COUNTIF(BN$4:BN$53,"&lt;"&amp;AR521)*IF(AS521&lt;0.5,Riskregister!$K$13+(Riskregister!$L$13-Riskregister!$K$13)*SQRT(AS521/2),Riskregister!$L$13-(Riskregister!$L$13-Riskregister!$K$13)*SQRT((1-AS521)/2)))</f>
        <v>0</v>
      </c>
      <c r="AU521" s="28">
        <f t="shared" ca="1" si="317"/>
        <v>0.93439185793111679</v>
      </c>
      <c r="AV521" s="28">
        <f t="shared" ca="1" si="317"/>
        <v>6.6829364676891823E-2</v>
      </c>
      <c r="AW521" s="28">
        <f>IF(Riskregister!$E$14="",0,COUNTIF(BO$4:BO$53,"&lt;"&amp;AU521)*IF(AV521&lt;0.5,Riskregister!$K$14+(Riskregister!$L$14-Riskregister!$K$14)*SQRT(AV521/2),Riskregister!$L$14-(Riskregister!$L$14-Riskregister!$K$14)*SQRT((1-AV521)/2)))</f>
        <v>0</v>
      </c>
      <c r="AX521" s="28">
        <f t="shared" ca="1" si="318"/>
        <v>0.7999781227918985</v>
      </c>
      <c r="AY521" s="28">
        <f t="shared" ca="1" si="318"/>
        <v>0.78391339421028006</v>
      </c>
      <c r="AZ521" s="28">
        <f>IF(Riskregister!$E$15="",0,COUNTIF(BP$4:BP$53,"&lt;"&amp;AX521)*IF(AY521&lt;0.5,Riskregister!$K$15+(Riskregister!$L$15-Riskregister!$K$15)*SQRT(AY521/2),Riskregister!$L$15-(Riskregister!$L$15-Riskregister!$K$15)*SQRT((1-AY521)/2)))</f>
        <v>0</v>
      </c>
      <c r="BA521" s="28">
        <f t="shared" ca="1" si="319"/>
        <v>4.7785333044734868E-2</v>
      </c>
      <c r="BB521" s="28">
        <f t="shared" ca="1" si="319"/>
        <v>0.92734646324476055</v>
      </c>
      <c r="BC521" s="28">
        <f>IF(Riskregister!$E$16="",0,COUNTIF(BQ$4:BQ$53,"&lt;"&amp;BA521)*IF(BB521&lt;0.5,Riskregister!$K$16+(Riskregister!$L$16-Riskregister!$K$16)*SQRT(BB521/2),Riskregister!$L$16-(Riskregister!$L$16-Riskregister!$K$16)*SQRT((1-BB521)/2)))</f>
        <v>0</v>
      </c>
      <c r="BD521" s="28">
        <f t="shared" ca="1" si="320"/>
        <v>4758866.842532496</v>
      </c>
    </row>
    <row r="522" spans="20:56" x14ac:dyDescent="0.35">
      <c r="T522" s="28">
        <f t="shared" ca="1" si="308"/>
        <v>0.45846353881279545</v>
      </c>
      <c r="U522" s="28">
        <f t="shared" ca="1" si="308"/>
        <v>0.79294782312536471</v>
      </c>
      <c r="V522" s="28">
        <f ca="1">IF(Riskregister!$E$5="",0,COUNTIF(BF$4:BF$53,"&lt;"&amp;T522)*IF(U522&lt;0.5,Riskregister!$K$5+(Riskregister!$L$5-Riskregister!$K$5)*SQRT(U522/2),Riskregister!$L$5-(Riskregister!$L$5-Riskregister!$K$5)*SQRT((1-U522)/2)))</f>
        <v>0</v>
      </c>
      <c r="W522" s="28">
        <f t="shared" ca="1" si="309"/>
        <v>0.40396906068090455</v>
      </c>
      <c r="X522" s="28">
        <f t="shared" ca="1" si="309"/>
        <v>0.86238319646383954</v>
      </c>
      <c r="Y522" s="28">
        <f ca="1">IF(Riskregister!$E$6="",0,COUNTIF(BG$4:BG$53,"&lt;"&amp;W522)*IF(X522&lt;0.5,Riskregister!$K$6+(Riskregister!$L$6-Riskregister!$K$6)*SQRT(X522/2),Riskregister!$L$6-(Riskregister!$L$6-Riskregister!$K$6)*SQRT((1-X522)/2)))</f>
        <v>0</v>
      </c>
      <c r="Z522" s="28">
        <f t="shared" ca="1" si="310"/>
        <v>0.69535982397902651</v>
      </c>
      <c r="AA522" s="28">
        <f t="shared" ca="1" si="310"/>
        <v>0.78421546185354296</v>
      </c>
      <c r="AB522" s="28">
        <f ca="1">IF(Riskregister!$E$7="",0,COUNTIF(BH$4:BH$53,"&lt;"&amp;Z522)*IF(AA522&lt;0.5,Riskregister!$K$7+(Riskregister!$L$7-Riskregister!$K$7)*SQRT(AA522/2),Riskregister!$L$7-(Riskregister!$L$7-Riskregister!$K$7)*SQRT((1-AA522)/2)))</f>
        <v>0</v>
      </c>
      <c r="AC522" s="28">
        <f t="shared" ca="1" si="311"/>
        <v>0.22615255917232469</v>
      </c>
      <c r="AD522" s="28">
        <f t="shared" ca="1" si="311"/>
        <v>0.62476413740276804</v>
      </c>
      <c r="AE522" s="28">
        <f ca="1">IF(Riskregister!$E$8="",0,COUNTIF(BI$4:BI$53,"&lt;"&amp;AC522)*IF(AD522&lt;0.5,Riskregister!$K$8+(Riskregister!$L$8-Riskregister!$K$8)*SQRT(AD522/2),Riskregister!$L$8-(Riskregister!$L$8-Riskregister!$K$8)*SQRT((1-AD522)/2)))</f>
        <v>0</v>
      </c>
      <c r="AF522" s="28">
        <f t="shared" ca="1" si="312"/>
        <v>0.75309408459461014</v>
      </c>
      <c r="AG522" s="28">
        <f t="shared" ca="1" si="312"/>
        <v>0.78101364649684268</v>
      </c>
      <c r="AH522" s="28">
        <f>IF(Riskregister!$E$9="",0,COUNTIF(BJ$4:BJ$53,"&lt;"&amp;AF522)*IF(AG522&lt;0.5,Riskregister!$K$9+(Riskregister!$L$9-Riskregister!$K$9)*SQRT(AG522/2),Riskregister!$L$9-(Riskregister!$L$9-Riskregister!$K$9)*SQRT((1-AG522)/2)))</f>
        <v>0</v>
      </c>
      <c r="AI522" s="28">
        <f t="shared" ca="1" si="313"/>
        <v>0.94197971982302586</v>
      </c>
      <c r="AJ522" s="28">
        <f t="shared" ca="1" si="313"/>
        <v>0.32707165806926386</v>
      </c>
      <c r="AK522" s="28">
        <f>IF(Riskregister!$E$10="",0,COUNTIF(BK$4:BK$53,"&lt;"&amp;AI522)*IF(AJ522&lt;0.5,Riskregister!$K$10+(Riskregister!$L$10-Riskregister!$K$10)*SQRT(AJ522/2),Riskregister!$L$10-(Riskregister!$L$10-Riskregister!$K$10)*SQRT((1-AJ522)/2)))</f>
        <v>0</v>
      </c>
      <c r="AL522" s="28">
        <f t="shared" ca="1" si="314"/>
        <v>9.5638283953596526E-2</v>
      </c>
      <c r="AM522" s="28">
        <f t="shared" ca="1" si="314"/>
        <v>0.27589548811999554</v>
      </c>
      <c r="AN522" s="28">
        <f>IF(Riskregister!$E$11="",0,COUNTIF(BL$4:BL$53,"&lt;"&amp;AL522)*IF(AM522&lt;0.5,Riskregister!$K$11+(Riskregister!$L$11-Riskregister!$K$11)*SQRT(AM522/2),Riskregister!$L$11-(Riskregister!$L$11-Riskregister!$K$11)*SQRT((1-AM522)/2)))</f>
        <v>0</v>
      </c>
      <c r="AO522" s="28">
        <f t="shared" ca="1" si="315"/>
        <v>0.74429034148674433</v>
      </c>
      <c r="AP522" s="28">
        <f t="shared" ca="1" si="315"/>
        <v>0.2192836764744982</v>
      </c>
      <c r="AQ522" s="28">
        <f>IF(Riskregister!$E$12="",0,COUNTIF(BM$4:BM$53,"&lt;"&amp;AO522)*IF(AP522&lt;0.5,Riskregister!$K$12+(Riskregister!$L$12-Riskregister!$K$12)*SQRT(AP522/2),Riskregister!$L$12-(Riskregister!$L$12-Riskregister!$K$12)*SQRT((1-AP522)/2)))</f>
        <v>0</v>
      </c>
      <c r="AR522" s="28">
        <f t="shared" ca="1" si="316"/>
        <v>0.58349046537412108</v>
      </c>
      <c r="AS522" s="28">
        <f t="shared" ca="1" si="316"/>
        <v>0.34020180948968637</v>
      </c>
      <c r="AT522" s="28">
        <f>IF(Riskregister!$E$13="",0,COUNTIF(BN$4:BN$53,"&lt;"&amp;AR522)*IF(AS522&lt;0.5,Riskregister!$K$13+(Riskregister!$L$13-Riskregister!$K$13)*SQRT(AS522/2),Riskregister!$L$13-(Riskregister!$L$13-Riskregister!$K$13)*SQRT((1-AS522)/2)))</f>
        <v>0</v>
      </c>
      <c r="AU522" s="28">
        <f t="shared" ca="1" si="317"/>
        <v>0.86849223602834391</v>
      </c>
      <c r="AV522" s="28">
        <f t="shared" ca="1" si="317"/>
        <v>0.84864287654403658</v>
      </c>
      <c r="AW522" s="28">
        <f>IF(Riskregister!$E$14="",0,COUNTIF(BO$4:BO$53,"&lt;"&amp;AU522)*IF(AV522&lt;0.5,Riskregister!$K$14+(Riskregister!$L$14-Riskregister!$K$14)*SQRT(AV522/2),Riskregister!$L$14-(Riskregister!$L$14-Riskregister!$K$14)*SQRT((1-AV522)/2)))</f>
        <v>0</v>
      </c>
      <c r="AX522" s="28">
        <f t="shared" ca="1" si="318"/>
        <v>0.13960206896453764</v>
      </c>
      <c r="AY522" s="28">
        <f t="shared" ca="1" si="318"/>
        <v>0.98736461811215215</v>
      </c>
      <c r="AZ522" s="28">
        <f>IF(Riskregister!$E$15="",0,COUNTIF(BP$4:BP$53,"&lt;"&amp;AX522)*IF(AY522&lt;0.5,Riskregister!$K$15+(Riskregister!$L$15-Riskregister!$K$15)*SQRT(AY522/2),Riskregister!$L$15-(Riskregister!$L$15-Riskregister!$K$15)*SQRT((1-AY522)/2)))</f>
        <v>0</v>
      </c>
      <c r="BA522" s="28">
        <f t="shared" ca="1" si="319"/>
        <v>0.20776750471108951</v>
      </c>
      <c r="BB522" s="28">
        <f t="shared" ca="1" si="319"/>
        <v>0.96616011671164781</v>
      </c>
      <c r="BC522" s="28">
        <f>IF(Riskregister!$E$16="",0,COUNTIF(BQ$4:BQ$53,"&lt;"&amp;BA522)*IF(BB522&lt;0.5,Riskregister!$K$16+(Riskregister!$L$16-Riskregister!$K$16)*SQRT(BB522/2),Riskregister!$L$16-(Riskregister!$L$16-Riskregister!$K$16)*SQRT((1-BB522)/2)))</f>
        <v>0</v>
      </c>
      <c r="BD522" s="28">
        <f t="shared" ca="1" si="320"/>
        <v>0</v>
      </c>
    </row>
    <row r="523" spans="20:56" x14ac:dyDescent="0.35">
      <c r="T523" s="28">
        <f t="shared" ca="1" si="308"/>
        <v>0.6690702624663819</v>
      </c>
      <c r="U523" s="28">
        <f t="shared" ca="1" si="308"/>
        <v>0.90353811007975593</v>
      </c>
      <c r="V523" s="28">
        <f ca="1">IF(Riskregister!$E$5="",0,COUNTIF(BF$4:BF$53,"&lt;"&amp;T523)*IF(U523&lt;0.5,Riskregister!$K$5+(Riskregister!$L$5-Riskregister!$K$5)*SQRT(U523/2),Riskregister!$L$5-(Riskregister!$L$5-Riskregister!$K$5)*SQRT((1-U523)/2)))</f>
        <v>501173.04844110232</v>
      </c>
      <c r="W523" s="28">
        <f t="shared" ca="1" si="309"/>
        <v>0.95252991710304691</v>
      </c>
      <c r="X523" s="28">
        <f t="shared" ca="1" si="309"/>
        <v>0.94948536194292754</v>
      </c>
      <c r="Y523" s="28">
        <f ca="1">IF(Riskregister!$E$6="",0,COUNTIF(BG$4:BG$53,"&lt;"&amp;W523)*IF(X523&lt;0.5,Riskregister!$K$6+(Riskregister!$L$6-Riskregister!$K$6)*SQRT(X523/2),Riskregister!$L$6-(Riskregister!$L$6-Riskregister!$K$6)*SQRT((1-X523)/2)))</f>
        <v>3427868.1492786566</v>
      </c>
      <c r="Z523" s="28">
        <f t="shared" ca="1" si="310"/>
        <v>0.51069502293079283</v>
      </c>
      <c r="AA523" s="28">
        <f t="shared" ca="1" si="310"/>
        <v>0.73174477764853396</v>
      </c>
      <c r="AB523" s="28">
        <f ca="1">IF(Riskregister!$E$7="",0,COUNTIF(BH$4:BH$53,"&lt;"&amp;Z523)*IF(AA523&lt;0.5,Riskregister!$K$7+(Riskregister!$L$7-Riskregister!$K$7)*SQRT(AA523/2),Riskregister!$L$7-(Riskregister!$L$7-Riskregister!$K$7)*SQRT((1-AA523)/2)))</f>
        <v>0</v>
      </c>
      <c r="AC523" s="28">
        <f t="shared" ca="1" si="311"/>
        <v>0.30324490349109656</v>
      </c>
      <c r="AD523" s="28">
        <f t="shared" ca="1" si="311"/>
        <v>0.39916783182567261</v>
      </c>
      <c r="AE523" s="28">
        <f ca="1">IF(Riskregister!$E$8="",0,COUNTIF(BI$4:BI$53,"&lt;"&amp;AC523)*IF(AD523&lt;0.5,Riskregister!$K$8+(Riskregister!$L$8-Riskregister!$K$8)*SQRT(AD523/2),Riskregister!$L$8-(Riskregister!$L$8-Riskregister!$K$8)*SQRT((1-AD523)/2)))</f>
        <v>0</v>
      </c>
      <c r="AF523" s="28">
        <f t="shared" ca="1" si="312"/>
        <v>1.5232374090200729E-2</v>
      </c>
      <c r="AG523" s="28">
        <f t="shared" ca="1" si="312"/>
        <v>0.14714712534879026</v>
      </c>
      <c r="AH523" s="28">
        <f>IF(Riskregister!$E$9="",0,COUNTIF(BJ$4:BJ$53,"&lt;"&amp;AF523)*IF(AG523&lt;0.5,Riskregister!$K$9+(Riskregister!$L$9-Riskregister!$K$9)*SQRT(AG523/2),Riskregister!$L$9-(Riskregister!$L$9-Riskregister!$K$9)*SQRT((1-AG523)/2)))</f>
        <v>0</v>
      </c>
      <c r="AI523" s="28">
        <f t="shared" ca="1" si="313"/>
        <v>0.47620425638894348</v>
      </c>
      <c r="AJ523" s="28">
        <f t="shared" ca="1" si="313"/>
        <v>0.41067518470773312</v>
      </c>
      <c r="AK523" s="28">
        <f>IF(Riskregister!$E$10="",0,COUNTIF(BK$4:BK$53,"&lt;"&amp;AI523)*IF(AJ523&lt;0.5,Riskregister!$K$10+(Riskregister!$L$10-Riskregister!$K$10)*SQRT(AJ523/2),Riskregister!$L$10-(Riskregister!$L$10-Riskregister!$K$10)*SQRT((1-AJ523)/2)))</f>
        <v>0</v>
      </c>
      <c r="AL523" s="28">
        <f t="shared" ca="1" si="314"/>
        <v>0.79666681451475085</v>
      </c>
      <c r="AM523" s="28">
        <f t="shared" ca="1" si="314"/>
        <v>0.55493182946587927</v>
      </c>
      <c r="AN523" s="28">
        <f>IF(Riskregister!$E$11="",0,COUNTIF(BL$4:BL$53,"&lt;"&amp;AL523)*IF(AM523&lt;0.5,Riskregister!$K$11+(Riskregister!$L$11-Riskregister!$K$11)*SQRT(AM523/2),Riskregister!$L$11-(Riskregister!$L$11-Riskregister!$K$11)*SQRT((1-AM523)/2)))</f>
        <v>0</v>
      </c>
      <c r="AO523" s="28">
        <f t="shared" ca="1" si="315"/>
        <v>0.62663788697508915</v>
      </c>
      <c r="AP523" s="28">
        <f t="shared" ca="1" si="315"/>
        <v>0.49510172971314026</v>
      </c>
      <c r="AQ523" s="28">
        <f>IF(Riskregister!$E$12="",0,COUNTIF(BM$4:BM$53,"&lt;"&amp;AO523)*IF(AP523&lt;0.5,Riskregister!$K$12+(Riskregister!$L$12-Riskregister!$K$12)*SQRT(AP523/2),Riskregister!$L$12-(Riskregister!$L$12-Riskregister!$K$12)*SQRT((1-AP523)/2)))</f>
        <v>0</v>
      </c>
      <c r="AR523" s="28">
        <f t="shared" ca="1" si="316"/>
        <v>0.40646862677783713</v>
      </c>
      <c r="AS523" s="28">
        <f t="shared" ca="1" si="316"/>
        <v>0.64351963880898433</v>
      </c>
      <c r="AT523" s="28">
        <f>IF(Riskregister!$E$13="",0,COUNTIF(BN$4:BN$53,"&lt;"&amp;AR523)*IF(AS523&lt;0.5,Riskregister!$K$13+(Riskregister!$L$13-Riskregister!$K$13)*SQRT(AS523/2),Riskregister!$L$13-(Riskregister!$L$13-Riskregister!$K$13)*SQRT((1-AS523)/2)))</f>
        <v>0</v>
      </c>
      <c r="AU523" s="28">
        <f t="shared" ca="1" si="317"/>
        <v>0.9283068319225336</v>
      </c>
      <c r="AV523" s="28">
        <f t="shared" ca="1" si="317"/>
        <v>0.15168662304129599</v>
      </c>
      <c r="AW523" s="28">
        <f>IF(Riskregister!$E$14="",0,COUNTIF(BO$4:BO$53,"&lt;"&amp;AU523)*IF(AV523&lt;0.5,Riskregister!$K$14+(Riskregister!$L$14-Riskregister!$K$14)*SQRT(AV523/2),Riskregister!$L$14-(Riskregister!$L$14-Riskregister!$K$14)*SQRT((1-AV523)/2)))</f>
        <v>0</v>
      </c>
      <c r="AX523" s="28">
        <f t="shared" ca="1" si="318"/>
        <v>0.85044000241961792</v>
      </c>
      <c r="AY523" s="28">
        <f t="shared" ca="1" si="318"/>
        <v>0.57623088499621966</v>
      </c>
      <c r="AZ523" s="28">
        <f>IF(Riskregister!$E$15="",0,COUNTIF(BP$4:BP$53,"&lt;"&amp;AX523)*IF(AY523&lt;0.5,Riskregister!$K$15+(Riskregister!$L$15-Riskregister!$K$15)*SQRT(AY523/2),Riskregister!$L$15-(Riskregister!$L$15-Riskregister!$K$15)*SQRT((1-AY523)/2)))</f>
        <v>0</v>
      </c>
      <c r="BA523" s="28">
        <f t="shared" ca="1" si="319"/>
        <v>0.98520307498033366</v>
      </c>
      <c r="BB523" s="28">
        <f t="shared" ca="1" si="319"/>
        <v>0.24419786443561098</v>
      </c>
      <c r="BC523" s="28">
        <f>IF(Riskregister!$E$16="",0,COUNTIF(BQ$4:BQ$53,"&lt;"&amp;BA523)*IF(BB523&lt;0.5,Riskregister!$K$16+(Riskregister!$L$16-Riskregister!$K$16)*SQRT(BB523/2),Riskregister!$L$16-(Riskregister!$L$16-Riskregister!$K$16)*SQRT((1-BB523)/2)))</f>
        <v>0</v>
      </c>
      <c r="BD523" s="28">
        <f t="shared" ca="1" si="320"/>
        <v>3929041.1977197588</v>
      </c>
    </row>
    <row r="524" spans="20:56" x14ac:dyDescent="0.35">
      <c r="T524" s="28">
        <f t="shared" ref="T524:U543" ca="1" si="321">RAND()</f>
        <v>3.1508997500323765E-2</v>
      </c>
      <c r="U524" s="28">
        <f t="shared" ca="1" si="321"/>
        <v>0.18398822609193699</v>
      </c>
      <c r="V524" s="28">
        <f ca="1">IF(Riskregister!$E$5="",0,COUNTIF(BF$4:BF$53,"&lt;"&amp;T524)*IF(U524&lt;0.5,Riskregister!$K$5+(Riskregister!$L$5-Riskregister!$K$5)*SQRT(U524/2),Riskregister!$L$5-(Riskregister!$L$5-Riskregister!$K$5)*SQRT((1-U524)/2)))</f>
        <v>0</v>
      </c>
      <c r="W524" s="28">
        <f t="shared" ref="W524:X543" ca="1" si="322">RAND()</f>
        <v>8.5658151616064604E-2</v>
      </c>
      <c r="X524" s="28">
        <f t="shared" ca="1" si="322"/>
        <v>0.33213686501507056</v>
      </c>
      <c r="Y524" s="28">
        <f ca="1">IF(Riskregister!$E$6="",0,COUNTIF(BG$4:BG$53,"&lt;"&amp;W524)*IF(X524&lt;0.5,Riskregister!$K$6+(Riskregister!$L$6-Riskregister!$K$6)*SQRT(X524/2),Riskregister!$L$6-(Riskregister!$L$6-Riskregister!$K$6)*SQRT((1-X524)/2)))</f>
        <v>0</v>
      </c>
      <c r="Z524" s="28">
        <f t="shared" ref="Z524:AA543" ca="1" si="323">RAND()</f>
        <v>0.50273189588785594</v>
      </c>
      <c r="AA524" s="28">
        <f t="shared" ca="1" si="323"/>
        <v>0.34256858033302651</v>
      </c>
      <c r="AB524" s="28">
        <f ca="1">IF(Riskregister!$E$7="",0,COUNTIF(BH$4:BH$53,"&lt;"&amp;Z524)*IF(AA524&lt;0.5,Riskregister!$K$7+(Riskregister!$L$7-Riskregister!$K$7)*SQRT(AA524/2),Riskregister!$L$7-(Riskregister!$L$7-Riskregister!$K$7)*SQRT((1-AA524)/2)))</f>
        <v>0</v>
      </c>
      <c r="AC524" s="28">
        <f t="shared" ref="AC524:AD543" ca="1" si="324">RAND()</f>
        <v>0.74673770942682827</v>
      </c>
      <c r="AD524" s="28">
        <f t="shared" ca="1" si="324"/>
        <v>0.45780102906844111</v>
      </c>
      <c r="AE524" s="28">
        <f ca="1">IF(Riskregister!$E$8="",0,COUNTIF(BI$4:BI$53,"&lt;"&amp;AC524)*IF(AD524&lt;0.5,Riskregister!$K$8+(Riskregister!$L$8-Riskregister!$K$8)*SQRT(AD524/2),Riskregister!$L$8-(Riskregister!$L$8-Riskregister!$K$8)*SQRT((1-AD524)/2)))</f>
        <v>0</v>
      </c>
      <c r="AF524" s="28">
        <f t="shared" ref="AF524:AG543" ca="1" si="325">RAND()</f>
        <v>0.36527939537448539</v>
      </c>
      <c r="AG524" s="28">
        <f t="shared" ca="1" si="325"/>
        <v>0.38288976200607072</v>
      </c>
      <c r="AH524" s="28">
        <f>IF(Riskregister!$E$9="",0,COUNTIF(BJ$4:BJ$53,"&lt;"&amp;AF524)*IF(AG524&lt;0.5,Riskregister!$K$9+(Riskregister!$L$9-Riskregister!$K$9)*SQRT(AG524/2),Riskregister!$L$9-(Riskregister!$L$9-Riskregister!$K$9)*SQRT((1-AG524)/2)))</f>
        <v>0</v>
      </c>
      <c r="AI524" s="28">
        <f t="shared" ref="AI524:AJ543" ca="1" si="326">RAND()</f>
        <v>8.8222990728242578E-2</v>
      </c>
      <c r="AJ524" s="28">
        <f t="shared" ca="1" si="326"/>
        <v>0.49408315585890039</v>
      </c>
      <c r="AK524" s="28">
        <f>IF(Riskregister!$E$10="",0,COUNTIF(BK$4:BK$53,"&lt;"&amp;AI524)*IF(AJ524&lt;0.5,Riskregister!$K$10+(Riskregister!$L$10-Riskregister!$K$10)*SQRT(AJ524/2),Riskregister!$L$10-(Riskregister!$L$10-Riskregister!$K$10)*SQRT((1-AJ524)/2)))</f>
        <v>0</v>
      </c>
      <c r="AL524" s="28">
        <f t="shared" ref="AL524:AM543" ca="1" si="327">RAND()</f>
        <v>0.14944324402392184</v>
      </c>
      <c r="AM524" s="28">
        <f t="shared" ca="1" si="327"/>
        <v>0.98256147987591902</v>
      </c>
      <c r="AN524" s="28">
        <f>IF(Riskregister!$E$11="",0,COUNTIF(BL$4:BL$53,"&lt;"&amp;AL524)*IF(AM524&lt;0.5,Riskregister!$K$11+(Riskregister!$L$11-Riskregister!$K$11)*SQRT(AM524/2),Riskregister!$L$11-(Riskregister!$L$11-Riskregister!$K$11)*SQRT((1-AM524)/2)))</f>
        <v>0</v>
      </c>
      <c r="AO524" s="28">
        <f t="shared" ref="AO524:AP543" ca="1" si="328">RAND()</f>
        <v>0.85416311089292418</v>
      </c>
      <c r="AP524" s="28">
        <f t="shared" ca="1" si="328"/>
        <v>0.29838416384445832</v>
      </c>
      <c r="AQ524" s="28">
        <f>IF(Riskregister!$E$12="",0,COUNTIF(BM$4:BM$53,"&lt;"&amp;AO524)*IF(AP524&lt;0.5,Riskregister!$K$12+(Riskregister!$L$12-Riskregister!$K$12)*SQRT(AP524/2),Riskregister!$L$12-(Riskregister!$L$12-Riskregister!$K$12)*SQRT((1-AP524)/2)))</f>
        <v>0</v>
      </c>
      <c r="AR524" s="28">
        <f t="shared" ref="AR524:AS543" ca="1" si="329">RAND()</f>
        <v>0.14980169445446045</v>
      </c>
      <c r="AS524" s="28">
        <f t="shared" ca="1" si="329"/>
        <v>3.763227961439608E-2</v>
      </c>
      <c r="AT524" s="28">
        <f>IF(Riskregister!$E$13="",0,COUNTIF(BN$4:BN$53,"&lt;"&amp;AR524)*IF(AS524&lt;0.5,Riskregister!$K$13+(Riskregister!$L$13-Riskregister!$K$13)*SQRT(AS524/2),Riskregister!$L$13-(Riskregister!$L$13-Riskregister!$K$13)*SQRT((1-AS524)/2)))</f>
        <v>0</v>
      </c>
      <c r="AU524" s="28">
        <f t="shared" ref="AU524:AV543" ca="1" si="330">RAND()</f>
        <v>0.3187593396476317</v>
      </c>
      <c r="AV524" s="28">
        <f t="shared" ca="1" si="330"/>
        <v>0.18995288765387541</v>
      </c>
      <c r="AW524" s="28">
        <f>IF(Riskregister!$E$14="",0,COUNTIF(BO$4:BO$53,"&lt;"&amp;AU524)*IF(AV524&lt;0.5,Riskregister!$K$14+(Riskregister!$L$14-Riskregister!$K$14)*SQRT(AV524/2),Riskregister!$L$14-(Riskregister!$L$14-Riskregister!$K$14)*SQRT((1-AV524)/2)))</f>
        <v>0</v>
      </c>
      <c r="AX524" s="28">
        <f t="shared" ref="AX524:AY543" ca="1" si="331">RAND()</f>
        <v>4.1150543693650454E-2</v>
      </c>
      <c r="AY524" s="28">
        <f t="shared" ca="1" si="331"/>
        <v>0.82864279932394469</v>
      </c>
      <c r="AZ524" s="28">
        <f>IF(Riskregister!$E$15="",0,COUNTIF(BP$4:BP$53,"&lt;"&amp;AX524)*IF(AY524&lt;0.5,Riskregister!$K$15+(Riskregister!$L$15-Riskregister!$K$15)*SQRT(AY524/2),Riskregister!$L$15-(Riskregister!$L$15-Riskregister!$K$15)*SQRT((1-AY524)/2)))</f>
        <v>0</v>
      </c>
      <c r="BA524" s="28">
        <f t="shared" ref="BA524:BB543" ca="1" si="332">RAND()</f>
        <v>0.4836053344824468</v>
      </c>
      <c r="BB524" s="28">
        <f t="shared" ca="1" si="332"/>
        <v>0.89338091520010765</v>
      </c>
      <c r="BC524" s="28">
        <f>IF(Riskregister!$E$16="",0,COUNTIF(BQ$4:BQ$53,"&lt;"&amp;BA524)*IF(BB524&lt;0.5,Riskregister!$K$16+(Riskregister!$L$16-Riskregister!$K$16)*SQRT(BB524/2),Riskregister!$L$16-(Riskregister!$L$16-Riskregister!$K$16)*SQRT((1-BB524)/2)))</f>
        <v>0</v>
      </c>
      <c r="BD524" s="28">
        <f t="shared" ca="1" si="320"/>
        <v>0</v>
      </c>
    </row>
    <row r="525" spans="20:56" x14ac:dyDescent="0.35">
      <c r="T525" s="28">
        <f t="shared" ca="1" si="321"/>
        <v>0.24028400653456927</v>
      </c>
      <c r="U525" s="28">
        <f t="shared" ca="1" si="321"/>
        <v>0.12612230491566012</v>
      </c>
      <c r="V525" s="28">
        <f ca="1">IF(Riskregister!$E$5="",0,COUNTIF(BF$4:BF$53,"&lt;"&amp;T525)*IF(U525&lt;0.5,Riskregister!$K$5+(Riskregister!$L$5-Riskregister!$K$5)*SQRT(U525/2),Riskregister!$L$5-(Riskregister!$L$5-Riskregister!$K$5)*SQRT((1-U525)/2)))</f>
        <v>0</v>
      </c>
      <c r="W525" s="28">
        <f t="shared" ca="1" si="322"/>
        <v>0.9031706602977404</v>
      </c>
      <c r="X525" s="28">
        <f t="shared" ca="1" si="322"/>
        <v>0.46184542978621745</v>
      </c>
      <c r="Y525" s="28">
        <f ca="1">IF(Riskregister!$E$6="",0,COUNTIF(BG$4:BG$53,"&lt;"&amp;W525)*IF(X525&lt;0.5,Riskregister!$K$6+(Riskregister!$L$6-Riskregister!$K$6)*SQRT(X525/2),Riskregister!$L$6-(Riskregister!$L$6-Riskregister!$K$6)*SQRT((1-X525)/2)))</f>
        <v>1064979.5351646605</v>
      </c>
      <c r="Z525" s="28">
        <f t="shared" ca="1" si="323"/>
        <v>1.4758443050459258E-2</v>
      </c>
      <c r="AA525" s="28">
        <f t="shared" ca="1" si="323"/>
        <v>0.12790938106722261</v>
      </c>
      <c r="AB525" s="28">
        <f ca="1">IF(Riskregister!$E$7="",0,COUNTIF(BH$4:BH$53,"&lt;"&amp;Z525)*IF(AA525&lt;0.5,Riskregister!$K$7+(Riskregister!$L$7-Riskregister!$K$7)*SQRT(AA525/2),Riskregister!$L$7-(Riskregister!$L$7-Riskregister!$K$7)*SQRT((1-AA525)/2)))</f>
        <v>0</v>
      </c>
      <c r="AC525" s="28">
        <f t="shared" ca="1" si="324"/>
        <v>3.9393157161161652E-3</v>
      </c>
      <c r="AD525" s="28">
        <f t="shared" ca="1" si="324"/>
        <v>0.80040686045209986</v>
      </c>
      <c r="AE525" s="28">
        <f ca="1">IF(Riskregister!$E$8="",0,COUNTIF(BI$4:BI$53,"&lt;"&amp;AC525)*IF(AD525&lt;0.5,Riskregister!$K$8+(Riskregister!$L$8-Riskregister!$K$8)*SQRT(AD525/2),Riskregister!$L$8-(Riskregister!$L$8-Riskregister!$K$8)*SQRT((1-AD525)/2)))</f>
        <v>0</v>
      </c>
      <c r="AF525" s="28">
        <f t="shared" ca="1" si="325"/>
        <v>0.52010087390677362</v>
      </c>
      <c r="AG525" s="28">
        <f t="shared" ca="1" si="325"/>
        <v>0.95451784196897727</v>
      </c>
      <c r="AH525" s="28">
        <f>IF(Riskregister!$E$9="",0,COUNTIF(BJ$4:BJ$53,"&lt;"&amp;AF525)*IF(AG525&lt;0.5,Riskregister!$K$9+(Riskregister!$L$9-Riskregister!$K$9)*SQRT(AG525/2),Riskregister!$L$9-(Riskregister!$L$9-Riskregister!$K$9)*SQRT((1-AG525)/2)))</f>
        <v>0</v>
      </c>
      <c r="AI525" s="28">
        <f t="shared" ca="1" si="326"/>
        <v>0.77538978549548776</v>
      </c>
      <c r="AJ525" s="28">
        <f t="shared" ca="1" si="326"/>
        <v>0.60131302128009556</v>
      </c>
      <c r="AK525" s="28">
        <f>IF(Riskregister!$E$10="",0,COUNTIF(BK$4:BK$53,"&lt;"&amp;AI525)*IF(AJ525&lt;0.5,Riskregister!$K$10+(Riskregister!$L$10-Riskregister!$K$10)*SQRT(AJ525/2),Riskregister!$L$10-(Riskregister!$L$10-Riskregister!$K$10)*SQRT((1-AJ525)/2)))</f>
        <v>0</v>
      </c>
      <c r="AL525" s="28">
        <f t="shared" ca="1" si="327"/>
        <v>0.46128416625928004</v>
      </c>
      <c r="AM525" s="28">
        <f t="shared" ca="1" si="327"/>
        <v>0.3292770144415097</v>
      </c>
      <c r="AN525" s="28">
        <f>IF(Riskregister!$E$11="",0,COUNTIF(BL$4:BL$53,"&lt;"&amp;AL525)*IF(AM525&lt;0.5,Riskregister!$K$11+(Riskregister!$L$11-Riskregister!$K$11)*SQRT(AM525/2),Riskregister!$L$11-(Riskregister!$L$11-Riskregister!$K$11)*SQRT((1-AM525)/2)))</f>
        <v>0</v>
      </c>
      <c r="AO525" s="28">
        <f t="shared" ca="1" si="328"/>
        <v>0.89059022561293533</v>
      </c>
      <c r="AP525" s="28">
        <f t="shared" ca="1" si="328"/>
        <v>6.3522797036350886E-2</v>
      </c>
      <c r="AQ525" s="28">
        <f>IF(Riskregister!$E$12="",0,COUNTIF(BM$4:BM$53,"&lt;"&amp;AO525)*IF(AP525&lt;0.5,Riskregister!$K$12+(Riskregister!$L$12-Riskregister!$K$12)*SQRT(AP525/2),Riskregister!$L$12-(Riskregister!$L$12-Riskregister!$K$12)*SQRT((1-AP525)/2)))</f>
        <v>0</v>
      </c>
      <c r="AR525" s="28">
        <f t="shared" ca="1" si="329"/>
        <v>0.65109593022558343</v>
      </c>
      <c r="AS525" s="28">
        <f t="shared" ca="1" si="329"/>
        <v>0.83408853994765719</v>
      </c>
      <c r="AT525" s="28">
        <f>IF(Riskregister!$E$13="",0,COUNTIF(BN$4:BN$53,"&lt;"&amp;AR525)*IF(AS525&lt;0.5,Riskregister!$K$13+(Riskregister!$L$13-Riskregister!$K$13)*SQRT(AS525/2),Riskregister!$L$13-(Riskregister!$L$13-Riskregister!$K$13)*SQRT((1-AS525)/2)))</f>
        <v>0</v>
      </c>
      <c r="AU525" s="28">
        <f t="shared" ca="1" si="330"/>
        <v>0.39556517183312234</v>
      </c>
      <c r="AV525" s="28">
        <f t="shared" ca="1" si="330"/>
        <v>0.96670202057661747</v>
      </c>
      <c r="AW525" s="28">
        <f>IF(Riskregister!$E$14="",0,COUNTIF(BO$4:BO$53,"&lt;"&amp;AU525)*IF(AV525&lt;0.5,Riskregister!$K$14+(Riskregister!$L$14-Riskregister!$K$14)*SQRT(AV525/2),Riskregister!$L$14-(Riskregister!$L$14-Riskregister!$K$14)*SQRT((1-AV525)/2)))</f>
        <v>0</v>
      </c>
      <c r="AX525" s="28">
        <f t="shared" ca="1" si="331"/>
        <v>0.28750488890942294</v>
      </c>
      <c r="AY525" s="28">
        <f t="shared" ca="1" si="331"/>
        <v>0.58374191907822126</v>
      </c>
      <c r="AZ525" s="28">
        <f>IF(Riskregister!$E$15="",0,COUNTIF(BP$4:BP$53,"&lt;"&amp;AX525)*IF(AY525&lt;0.5,Riskregister!$K$15+(Riskregister!$L$15-Riskregister!$K$15)*SQRT(AY525/2),Riskregister!$L$15-(Riskregister!$L$15-Riskregister!$K$15)*SQRT((1-AY525)/2)))</f>
        <v>0</v>
      </c>
      <c r="BA525" s="28">
        <f t="shared" ca="1" si="332"/>
        <v>0.72888617864339711</v>
      </c>
      <c r="BB525" s="28">
        <f t="shared" ca="1" si="332"/>
        <v>9.5758288425429772E-2</v>
      </c>
      <c r="BC525" s="28">
        <f>IF(Riskregister!$E$16="",0,COUNTIF(BQ$4:BQ$53,"&lt;"&amp;BA525)*IF(BB525&lt;0.5,Riskregister!$K$16+(Riskregister!$L$16-Riskregister!$K$16)*SQRT(BB525/2),Riskregister!$L$16-(Riskregister!$L$16-Riskregister!$K$16)*SQRT((1-BB525)/2)))</f>
        <v>0</v>
      </c>
      <c r="BD525" s="28">
        <f t="shared" ca="1" si="320"/>
        <v>1064979.5351646605</v>
      </c>
    </row>
    <row r="526" spans="20:56" x14ac:dyDescent="0.35">
      <c r="T526" s="28">
        <f t="shared" ca="1" si="321"/>
        <v>0.89022479559522272</v>
      </c>
      <c r="U526" s="28">
        <f t="shared" ca="1" si="321"/>
        <v>0.15074571107471713</v>
      </c>
      <c r="V526" s="28">
        <f ca="1">IF(Riskregister!$E$5="",0,COUNTIF(BF$4:BF$53,"&lt;"&amp;T526)*IF(U526&lt;0.5,Riskregister!$K$5+(Riskregister!$L$5-Riskregister!$K$5)*SQRT(U526/2),Riskregister!$L$5-(Riskregister!$L$5-Riskregister!$K$5)*SQRT((1-U526)/2)))</f>
        <v>273543.52773947775</v>
      </c>
      <c r="W526" s="28">
        <f t="shared" ca="1" si="322"/>
        <v>0.29834425290414379</v>
      </c>
      <c r="X526" s="28">
        <f t="shared" ca="1" si="322"/>
        <v>0.19584696118140754</v>
      </c>
      <c r="Y526" s="28">
        <f ca="1">IF(Riskregister!$E$6="",0,COUNTIF(BG$4:BG$53,"&lt;"&amp;W526)*IF(X526&lt;0.5,Riskregister!$K$6+(Riskregister!$L$6-Riskregister!$K$6)*SQRT(X526/2),Riskregister!$L$6-(Riskregister!$L$6-Riskregister!$K$6)*SQRT((1-X526)/2)))</f>
        <v>0</v>
      </c>
      <c r="Z526" s="28">
        <f t="shared" ca="1" si="323"/>
        <v>3.9578621512546763E-2</v>
      </c>
      <c r="AA526" s="28">
        <f t="shared" ca="1" si="323"/>
        <v>0.40744727831161931</v>
      </c>
      <c r="AB526" s="28">
        <f ca="1">IF(Riskregister!$E$7="",0,COUNTIF(BH$4:BH$53,"&lt;"&amp;Z526)*IF(AA526&lt;0.5,Riskregister!$K$7+(Riskregister!$L$7-Riskregister!$K$7)*SQRT(AA526/2),Riskregister!$L$7-(Riskregister!$L$7-Riskregister!$K$7)*SQRT((1-AA526)/2)))</f>
        <v>0</v>
      </c>
      <c r="AC526" s="28">
        <f t="shared" ca="1" si="324"/>
        <v>0.62008957288156519</v>
      </c>
      <c r="AD526" s="28">
        <f t="shared" ca="1" si="324"/>
        <v>0.31523681500222034</v>
      </c>
      <c r="AE526" s="28">
        <f ca="1">IF(Riskregister!$E$8="",0,COUNTIF(BI$4:BI$53,"&lt;"&amp;AC526)*IF(AD526&lt;0.5,Riskregister!$K$8+(Riskregister!$L$8-Riskregister!$K$8)*SQRT(AD526/2),Riskregister!$L$8-(Riskregister!$L$8-Riskregister!$K$8)*SQRT((1-AD526)/2)))</f>
        <v>0</v>
      </c>
      <c r="AF526" s="28">
        <f t="shared" ca="1" si="325"/>
        <v>0.21739808774995384</v>
      </c>
      <c r="AG526" s="28">
        <f t="shared" ca="1" si="325"/>
        <v>0.24561664099922376</v>
      </c>
      <c r="AH526" s="28">
        <f>IF(Riskregister!$E$9="",0,COUNTIF(BJ$4:BJ$53,"&lt;"&amp;AF526)*IF(AG526&lt;0.5,Riskregister!$K$9+(Riskregister!$L$9-Riskregister!$K$9)*SQRT(AG526/2),Riskregister!$L$9-(Riskregister!$L$9-Riskregister!$K$9)*SQRT((1-AG526)/2)))</f>
        <v>0</v>
      </c>
      <c r="AI526" s="28">
        <f t="shared" ca="1" si="326"/>
        <v>7.3889291348722463E-2</v>
      </c>
      <c r="AJ526" s="28">
        <f t="shared" ca="1" si="326"/>
        <v>4.9598054866667463E-2</v>
      </c>
      <c r="AK526" s="28">
        <f>IF(Riskregister!$E$10="",0,COUNTIF(BK$4:BK$53,"&lt;"&amp;AI526)*IF(AJ526&lt;0.5,Riskregister!$K$10+(Riskregister!$L$10-Riskregister!$K$10)*SQRT(AJ526/2),Riskregister!$L$10-(Riskregister!$L$10-Riskregister!$K$10)*SQRT((1-AJ526)/2)))</f>
        <v>0</v>
      </c>
      <c r="AL526" s="28">
        <f t="shared" ca="1" si="327"/>
        <v>0.17919423721848449</v>
      </c>
      <c r="AM526" s="28">
        <f t="shared" ca="1" si="327"/>
        <v>0.93929512641993274</v>
      </c>
      <c r="AN526" s="28">
        <f>IF(Riskregister!$E$11="",0,COUNTIF(BL$4:BL$53,"&lt;"&amp;AL526)*IF(AM526&lt;0.5,Riskregister!$K$11+(Riskregister!$L$11-Riskregister!$K$11)*SQRT(AM526/2),Riskregister!$L$11-(Riskregister!$L$11-Riskregister!$K$11)*SQRT((1-AM526)/2)))</f>
        <v>0</v>
      </c>
      <c r="AO526" s="28">
        <f t="shared" ca="1" si="328"/>
        <v>0.8512248976265413</v>
      </c>
      <c r="AP526" s="28">
        <f t="shared" ca="1" si="328"/>
        <v>0.68289262574877219</v>
      </c>
      <c r="AQ526" s="28">
        <f>IF(Riskregister!$E$12="",0,COUNTIF(BM$4:BM$53,"&lt;"&amp;AO526)*IF(AP526&lt;0.5,Riskregister!$K$12+(Riskregister!$L$12-Riskregister!$K$12)*SQRT(AP526/2),Riskregister!$L$12-(Riskregister!$L$12-Riskregister!$K$12)*SQRT((1-AP526)/2)))</f>
        <v>0</v>
      </c>
      <c r="AR526" s="28">
        <f t="shared" ca="1" si="329"/>
        <v>0.35282263452857698</v>
      </c>
      <c r="AS526" s="28">
        <f t="shared" ca="1" si="329"/>
        <v>0.68550336986993887</v>
      </c>
      <c r="AT526" s="28">
        <f>IF(Riskregister!$E$13="",0,COUNTIF(BN$4:BN$53,"&lt;"&amp;AR526)*IF(AS526&lt;0.5,Riskregister!$K$13+(Riskregister!$L$13-Riskregister!$K$13)*SQRT(AS526/2),Riskregister!$L$13-(Riskregister!$L$13-Riskregister!$K$13)*SQRT((1-AS526)/2)))</f>
        <v>0</v>
      </c>
      <c r="AU526" s="28">
        <f t="shared" ca="1" si="330"/>
        <v>0.84223311206533924</v>
      </c>
      <c r="AV526" s="28">
        <f t="shared" ca="1" si="330"/>
        <v>0.79137912956241474</v>
      </c>
      <c r="AW526" s="28">
        <f>IF(Riskregister!$E$14="",0,COUNTIF(BO$4:BO$53,"&lt;"&amp;AU526)*IF(AV526&lt;0.5,Riskregister!$K$14+(Riskregister!$L$14-Riskregister!$K$14)*SQRT(AV526/2),Riskregister!$L$14-(Riskregister!$L$14-Riskregister!$K$14)*SQRT((1-AV526)/2)))</f>
        <v>0</v>
      </c>
      <c r="AX526" s="28">
        <f t="shared" ca="1" si="331"/>
        <v>0.80060155290040536</v>
      </c>
      <c r="AY526" s="28">
        <f t="shared" ca="1" si="331"/>
        <v>0.91556004388585654</v>
      </c>
      <c r="AZ526" s="28">
        <f>IF(Riskregister!$E$15="",0,COUNTIF(BP$4:BP$53,"&lt;"&amp;AX526)*IF(AY526&lt;0.5,Riskregister!$K$15+(Riskregister!$L$15-Riskregister!$K$15)*SQRT(AY526/2),Riskregister!$L$15-(Riskregister!$L$15-Riskregister!$K$15)*SQRT((1-AY526)/2)))</f>
        <v>0</v>
      </c>
      <c r="BA526" s="28">
        <f t="shared" ca="1" si="332"/>
        <v>0.59016166805802328</v>
      </c>
      <c r="BB526" s="28">
        <f t="shared" ca="1" si="332"/>
        <v>5.5799245645311135E-2</v>
      </c>
      <c r="BC526" s="28">
        <f>IF(Riskregister!$E$16="",0,COUNTIF(BQ$4:BQ$53,"&lt;"&amp;BA526)*IF(BB526&lt;0.5,Riskregister!$K$16+(Riskregister!$L$16-Riskregister!$K$16)*SQRT(BB526/2),Riskregister!$L$16-(Riskregister!$L$16-Riskregister!$K$16)*SQRT((1-BB526)/2)))</f>
        <v>0</v>
      </c>
      <c r="BD526" s="28">
        <f t="shared" ca="1" si="320"/>
        <v>273543.52773947775</v>
      </c>
    </row>
    <row r="527" spans="20:56" x14ac:dyDescent="0.35">
      <c r="T527" s="28">
        <f t="shared" ca="1" si="321"/>
        <v>0.12053792332884661</v>
      </c>
      <c r="U527" s="28">
        <f t="shared" ca="1" si="321"/>
        <v>0.97032504145952325</v>
      </c>
      <c r="V527" s="28">
        <f ca="1">IF(Riskregister!$E$5="",0,COUNTIF(BF$4:BF$53,"&lt;"&amp;T527)*IF(U527&lt;0.5,Riskregister!$K$5+(Riskregister!$L$5-Riskregister!$K$5)*SQRT(U527/2),Riskregister!$L$5-(Riskregister!$L$5-Riskregister!$K$5)*SQRT((1-U527)/2)))</f>
        <v>0</v>
      </c>
      <c r="W527" s="28">
        <f t="shared" ca="1" si="322"/>
        <v>0.99559989288737605</v>
      </c>
      <c r="X527" s="28">
        <f t="shared" ca="1" si="322"/>
        <v>0.5782250855370703</v>
      </c>
      <c r="Y527" s="28">
        <f ca="1">IF(Riskregister!$E$6="",0,COUNTIF(BG$4:BG$53,"&lt;"&amp;W527)*IF(X527&lt;0.5,Riskregister!$K$6+(Riskregister!$L$6-Riskregister!$K$6)*SQRT(X527/2),Riskregister!$L$6-(Riskregister!$L$6-Riskregister!$K$6)*SQRT((1-X527)/2)))</f>
        <v>3520185.8430782533</v>
      </c>
      <c r="Z527" s="28">
        <f t="shared" ca="1" si="323"/>
        <v>0.41855082718980585</v>
      </c>
      <c r="AA527" s="28">
        <f t="shared" ca="1" si="323"/>
        <v>0.27343646866599047</v>
      </c>
      <c r="AB527" s="28">
        <f ca="1">IF(Riskregister!$E$7="",0,COUNTIF(BH$4:BH$53,"&lt;"&amp;Z527)*IF(AA527&lt;0.5,Riskregister!$K$7+(Riskregister!$L$7-Riskregister!$K$7)*SQRT(AA527/2),Riskregister!$L$7-(Riskregister!$L$7-Riskregister!$K$7)*SQRT((1-AA527)/2)))</f>
        <v>0</v>
      </c>
      <c r="AC527" s="28">
        <f t="shared" ca="1" si="324"/>
        <v>7.7733137575416111E-2</v>
      </c>
      <c r="AD527" s="28">
        <f t="shared" ca="1" si="324"/>
        <v>0.10798187001023463</v>
      </c>
      <c r="AE527" s="28">
        <f ca="1">IF(Riskregister!$E$8="",0,COUNTIF(BI$4:BI$53,"&lt;"&amp;AC527)*IF(AD527&lt;0.5,Riskregister!$K$8+(Riskregister!$L$8-Riskregister!$K$8)*SQRT(AD527/2),Riskregister!$L$8-(Riskregister!$L$8-Riskregister!$K$8)*SQRT((1-AD527)/2)))</f>
        <v>0</v>
      </c>
      <c r="AF527" s="28">
        <f t="shared" ca="1" si="325"/>
        <v>0.55728573922030766</v>
      </c>
      <c r="AG527" s="28">
        <f t="shared" ca="1" si="325"/>
        <v>0.8807099583771546</v>
      </c>
      <c r="AH527" s="28">
        <f>IF(Riskregister!$E$9="",0,COUNTIF(BJ$4:BJ$53,"&lt;"&amp;AF527)*IF(AG527&lt;0.5,Riskregister!$K$9+(Riskregister!$L$9-Riskregister!$K$9)*SQRT(AG527/2),Riskregister!$L$9-(Riskregister!$L$9-Riskregister!$K$9)*SQRT((1-AG527)/2)))</f>
        <v>0</v>
      </c>
      <c r="AI527" s="28">
        <f t="shared" ca="1" si="326"/>
        <v>0.42542689826967106</v>
      </c>
      <c r="AJ527" s="28">
        <f t="shared" ca="1" si="326"/>
        <v>0.30039977414832175</v>
      </c>
      <c r="AK527" s="28">
        <f>IF(Riskregister!$E$10="",0,COUNTIF(BK$4:BK$53,"&lt;"&amp;AI527)*IF(AJ527&lt;0.5,Riskregister!$K$10+(Riskregister!$L$10-Riskregister!$K$10)*SQRT(AJ527/2),Riskregister!$L$10-(Riskregister!$L$10-Riskregister!$K$10)*SQRT((1-AJ527)/2)))</f>
        <v>0</v>
      </c>
      <c r="AL527" s="28">
        <f t="shared" ca="1" si="327"/>
        <v>0.84344221895360805</v>
      </c>
      <c r="AM527" s="28">
        <f t="shared" ca="1" si="327"/>
        <v>0.60467047417347886</v>
      </c>
      <c r="AN527" s="28">
        <f>IF(Riskregister!$E$11="",0,COUNTIF(BL$4:BL$53,"&lt;"&amp;AL527)*IF(AM527&lt;0.5,Riskregister!$K$11+(Riskregister!$L$11-Riskregister!$K$11)*SQRT(AM527/2),Riskregister!$L$11-(Riskregister!$L$11-Riskregister!$K$11)*SQRT((1-AM527)/2)))</f>
        <v>0</v>
      </c>
      <c r="AO527" s="28">
        <f t="shared" ca="1" si="328"/>
        <v>0.36193298077736091</v>
      </c>
      <c r="AP527" s="28">
        <f t="shared" ca="1" si="328"/>
        <v>0.68921528943269328</v>
      </c>
      <c r="AQ527" s="28">
        <f>IF(Riskregister!$E$12="",0,COUNTIF(BM$4:BM$53,"&lt;"&amp;AO527)*IF(AP527&lt;0.5,Riskregister!$K$12+(Riskregister!$L$12-Riskregister!$K$12)*SQRT(AP527/2),Riskregister!$L$12-(Riskregister!$L$12-Riskregister!$K$12)*SQRT((1-AP527)/2)))</f>
        <v>0</v>
      </c>
      <c r="AR527" s="28">
        <f t="shared" ca="1" si="329"/>
        <v>0.63765762556637939</v>
      </c>
      <c r="AS527" s="28">
        <f t="shared" ca="1" si="329"/>
        <v>0.1816583152535356</v>
      </c>
      <c r="AT527" s="28">
        <f>IF(Riskregister!$E$13="",0,COUNTIF(BN$4:BN$53,"&lt;"&amp;AR527)*IF(AS527&lt;0.5,Riskregister!$K$13+(Riskregister!$L$13-Riskregister!$K$13)*SQRT(AS527/2),Riskregister!$L$13-(Riskregister!$L$13-Riskregister!$K$13)*SQRT((1-AS527)/2)))</f>
        <v>0</v>
      </c>
      <c r="AU527" s="28">
        <f t="shared" ca="1" si="330"/>
        <v>0.76292986084491698</v>
      </c>
      <c r="AV527" s="28">
        <f t="shared" ca="1" si="330"/>
        <v>0.28218100806155655</v>
      </c>
      <c r="AW527" s="28">
        <f>IF(Riskregister!$E$14="",0,COUNTIF(BO$4:BO$53,"&lt;"&amp;AU527)*IF(AV527&lt;0.5,Riskregister!$K$14+(Riskregister!$L$14-Riskregister!$K$14)*SQRT(AV527/2),Riskregister!$L$14-(Riskregister!$L$14-Riskregister!$K$14)*SQRT((1-AV527)/2)))</f>
        <v>0</v>
      </c>
      <c r="AX527" s="28">
        <f t="shared" ca="1" si="331"/>
        <v>0.54678962603174586</v>
      </c>
      <c r="AY527" s="28">
        <f t="shared" ca="1" si="331"/>
        <v>0.90414286159177271</v>
      </c>
      <c r="AZ527" s="28">
        <f>IF(Riskregister!$E$15="",0,COUNTIF(BP$4:BP$53,"&lt;"&amp;AX527)*IF(AY527&lt;0.5,Riskregister!$K$15+(Riskregister!$L$15-Riskregister!$K$15)*SQRT(AY527/2),Riskregister!$L$15-(Riskregister!$L$15-Riskregister!$K$15)*SQRT((1-AY527)/2)))</f>
        <v>0</v>
      </c>
      <c r="BA527" s="28">
        <f t="shared" ca="1" si="332"/>
        <v>0.71714902219810939</v>
      </c>
      <c r="BB527" s="28">
        <f t="shared" ca="1" si="332"/>
        <v>0.59506051000756288</v>
      </c>
      <c r="BC527" s="28">
        <f>IF(Riskregister!$E$16="",0,COUNTIF(BQ$4:BQ$53,"&lt;"&amp;BA527)*IF(BB527&lt;0.5,Riskregister!$K$16+(Riskregister!$L$16-Riskregister!$K$16)*SQRT(BB527/2),Riskregister!$L$16-(Riskregister!$L$16-Riskregister!$K$16)*SQRT((1-BB527)/2)))</f>
        <v>0</v>
      </c>
      <c r="BD527" s="28">
        <f t="shared" ca="1" si="320"/>
        <v>3520185.8430782533</v>
      </c>
    </row>
    <row r="528" spans="20:56" x14ac:dyDescent="0.35">
      <c r="T528" s="28">
        <f t="shared" ca="1" si="321"/>
        <v>8.8601047739768402E-2</v>
      </c>
      <c r="U528" s="28">
        <f t="shared" ca="1" si="321"/>
        <v>0.19595653991934925</v>
      </c>
      <c r="V528" s="28">
        <f ca="1">IF(Riskregister!$E$5="",0,COUNTIF(BF$4:BF$53,"&lt;"&amp;T528)*IF(U528&lt;0.5,Riskregister!$K$5+(Riskregister!$L$5-Riskregister!$K$5)*SQRT(U528/2),Riskregister!$L$5-(Riskregister!$L$5-Riskregister!$K$5)*SQRT((1-U528)/2)))</f>
        <v>0</v>
      </c>
      <c r="W528" s="28">
        <f t="shared" ca="1" si="322"/>
        <v>0.34122986108840869</v>
      </c>
      <c r="X528" s="28">
        <f t="shared" ca="1" si="322"/>
        <v>0.13560505239203013</v>
      </c>
      <c r="Y528" s="28">
        <f ca="1">IF(Riskregister!$E$6="",0,COUNTIF(BG$4:BG$53,"&lt;"&amp;W528)*IF(X528&lt;0.5,Riskregister!$K$6+(Riskregister!$L$6-Riskregister!$K$6)*SQRT(X528/2),Riskregister!$L$6-(Riskregister!$L$6-Riskregister!$K$6)*SQRT((1-X528)/2)))</f>
        <v>0</v>
      </c>
      <c r="Z528" s="28">
        <f t="shared" ca="1" si="323"/>
        <v>0.13708915012909206</v>
      </c>
      <c r="AA528" s="28">
        <f t="shared" ca="1" si="323"/>
        <v>0.40244500280064999</v>
      </c>
      <c r="AB528" s="28">
        <f ca="1">IF(Riskregister!$E$7="",0,COUNTIF(BH$4:BH$53,"&lt;"&amp;Z528)*IF(AA528&lt;0.5,Riskregister!$K$7+(Riskregister!$L$7-Riskregister!$K$7)*SQRT(AA528/2),Riskregister!$L$7-(Riskregister!$L$7-Riskregister!$K$7)*SQRT((1-AA528)/2)))</f>
        <v>0</v>
      </c>
      <c r="AC528" s="28">
        <f t="shared" ca="1" si="324"/>
        <v>0.40250689331325773</v>
      </c>
      <c r="AD528" s="28">
        <f t="shared" ca="1" si="324"/>
        <v>0.76704027976525635</v>
      </c>
      <c r="AE528" s="28">
        <f ca="1">IF(Riskregister!$E$8="",0,COUNTIF(BI$4:BI$53,"&lt;"&amp;AC528)*IF(AD528&lt;0.5,Riskregister!$K$8+(Riskregister!$L$8-Riskregister!$K$8)*SQRT(AD528/2),Riskregister!$L$8-(Riskregister!$L$8-Riskregister!$K$8)*SQRT((1-AD528)/2)))</f>
        <v>0</v>
      </c>
      <c r="AF528" s="28">
        <f t="shared" ca="1" si="325"/>
        <v>0.24015522933860567</v>
      </c>
      <c r="AG528" s="28">
        <f t="shared" ca="1" si="325"/>
        <v>0.96109843754933755</v>
      </c>
      <c r="AH528" s="28">
        <f>IF(Riskregister!$E$9="",0,COUNTIF(BJ$4:BJ$53,"&lt;"&amp;AF528)*IF(AG528&lt;0.5,Riskregister!$K$9+(Riskregister!$L$9-Riskregister!$K$9)*SQRT(AG528/2),Riskregister!$L$9-(Riskregister!$L$9-Riskregister!$K$9)*SQRT((1-AG528)/2)))</f>
        <v>0</v>
      </c>
      <c r="AI528" s="28">
        <f t="shared" ca="1" si="326"/>
        <v>0.43869199066776099</v>
      </c>
      <c r="AJ528" s="28">
        <f t="shared" ca="1" si="326"/>
        <v>0.44622368176196447</v>
      </c>
      <c r="AK528" s="28">
        <f>IF(Riskregister!$E$10="",0,COUNTIF(BK$4:BK$53,"&lt;"&amp;AI528)*IF(AJ528&lt;0.5,Riskregister!$K$10+(Riskregister!$L$10-Riskregister!$K$10)*SQRT(AJ528/2),Riskregister!$L$10-(Riskregister!$L$10-Riskregister!$K$10)*SQRT((1-AJ528)/2)))</f>
        <v>0</v>
      </c>
      <c r="AL528" s="28">
        <f t="shared" ca="1" si="327"/>
        <v>0.30141641219392523</v>
      </c>
      <c r="AM528" s="28">
        <f t="shared" ca="1" si="327"/>
        <v>0.32884003670939776</v>
      </c>
      <c r="AN528" s="28">
        <f>IF(Riskregister!$E$11="",0,COUNTIF(BL$4:BL$53,"&lt;"&amp;AL528)*IF(AM528&lt;0.5,Riskregister!$K$11+(Riskregister!$L$11-Riskregister!$K$11)*SQRT(AM528/2),Riskregister!$L$11-(Riskregister!$L$11-Riskregister!$K$11)*SQRT((1-AM528)/2)))</f>
        <v>0</v>
      </c>
      <c r="AO528" s="28">
        <f t="shared" ca="1" si="328"/>
        <v>2.0635625598675489E-2</v>
      </c>
      <c r="AP528" s="28">
        <f t="shared" ca="1" si="328"/>
        <v>0.91673193276516562</v>
      </c>
      <c r="AQ528" s="28">
        <f>IF(Riskregister!$E$12="",0,COUNTIF(BM$4:BM$53,"&lt;"&amp;AO528)*IF(AP528&lt;0.5,Riskregister!$K$12+(Riskregister!$L$12-Riskregister!$K$12)*SQRT(AP528/2),Riskregister!$L$12-(Riskregister!$L$12-Riskregister!$K$12)*SQRT((1-AP528)/2)))</f>
        <v>0</v>
      </c>
      <c r="AR528" s="28">
        <f t="shared" ca="1" si="329"/>
        <v>0.82420785271270069</v>
      </c>
      <c r="AS528" s="28">
        <f t="shared" ca="1" si="329"/>
        <v>0.79872074707597596</v>
      </c>
      <c r="AT528" s="28">
        <f>IF(Riskregister!$E$13="",0,COUNTIF(BN$4:BN$53,"&lt;"&amp;AR528)*IF(AS528&lt;0.5,Riskregister!$K$13+(Riskregister!$L$13-Riskregister!$K$13)*SQRT(AS528/2),Riskregister!$L$13-(Riskregister!$L$13-Riskregister!$K$13)*SQRT((1-AS528)/2)))</f>
        <v>0</v>
      </c>
      <c r="AU528" s="28">
        <f t="shared" ca="1" si="330"/>
        <v>0.71379771657711188</v>
      </c>
      <c r="AV528" s="28">
        <f t="shared" ca="1" si="330"/>
        <v>5.1798623117516596E-2</v>
      </c>
      <c r="AW528" s="28">
        <f>IF(Riskregister!$E$14="",0,COUNTIF(BO$4:BO$53,"&lt;"&amp;AU528)*IF(AV528&lt;0.5,Riskregister!$K$14+(Riskregister!$L$14-Riskregister!$K$14)*SQRT(AV528/2),Riskregister!$L$14-(Riskregister!$L$14-Riskregister!$K$14)*SQRT((1-AV528)/2)))</f>
        <v>0</v>
      </c>
      <c r="AX528" s="28">
        <f t="shared" ca="1" si="331"/>
        <v>0.72585662380674321</v>
      </c>
      <c r="AY528" s="28">
        <f t="shared" ca="1" si="331"/>
        <v>0.65655826709262211</v>
      </c>
      <c r="AZ528" s="28">
        <f>IF(Riskregister!$E$15="",0,COUNTIF(BP$4:BP$53,"&lt;"&amp;AX528)*IF(AY528&lt;0.5,Riskregister!$K$15+(Riskregister!$L$15-Riskregister!$K$15)*SQRT(AY528/2),Riskregister!$L$15-(Riskregister!$L$15-Riskregister!$K$15)*SQRT((1-AY528)/2)))</f>
        <v>0</v>
      </c>
      <c r="BA528" s="28">
        <f t="shared" ca="1" si="332"/>
        <v>0.20313166593377818</v>
      </c>
      <c r="BB528" s="28">
        <f t="shared" ca="1" si="332"/>
        <v>0.77964101674183184</v>
      </c>
      <c r="BC528" s="28">
        <f>IF(Riskregister!$E$16="",0,COUNTIF(BQ$4:BQ$53,"&lt;"&amp;BA528)*IF(BB528&lt;0.5,Riskregister!$K$16+(Riskregister!$L$16-Riskregister!$K$16)*SQRT(BB528/2),Riskregister!$L$16-(Riskregister!$L$16-Riskregister!$K$16)*SQRT((1-BB528)/2)))</f>
        <v>0</v>
      </c>
      <c r="BD528" s="28">
        <f t="shared" ca="1" si="320"/>
        <v>0</v>
      </c>
    </row>
    <row r="529" spans="20:56" x14ac:dyDescent="0.35">
      <c r="T529" s="28">
        <f t="shared" ca="1" si="321"/>
        <v>0.12433913398008567</v>
      </c>
      <c r="U529" s="28">
        <f t="shared" ca="1" si="321"/>
        <v>0.74803121581182741</v>
      </c>
      <c r="V529" s="28">
        <f ca="1">IF(Riskregister!$E$5="",0,COUNTIF(BF$4:BF$53,"&lt;"&amp;T529)*IF(U529&lt;0.5,Riskregister!$K$5+(Riskregister!$L$5-Riskregister!$K$5)*SQRT(U529/2),Riskregister!$L$5-(Riskregister!$L$5-Riskregister!$K$5)*SQRT((1-U529)/2)))</f>
        <v>0</v>
      </c>
      <c r="W529" s="28">
        <f t="shared" ca="1" si="322"/>
        <v>1.9072964851364116E-2</v>
      </c>
      <c r="X529" s="28">
        <f t="shared" ca="1" si="322"/>
        <v>0.53574472979090015</v>
      </c>
      <c r="Y529" s="28">
        <f ca="1">IF(Riskregister!$E$6="",0,COUNTIF(BG$4:BG$53,"&lt;"&amp;W529)*IF(X529&lt;0.5,Riskregister!$K$6+(Riskregister!$L$6-Riskregister!$K$6)*SQRT(X529/2),Riskregister!$L$6-(Riskregister!$L$6-Riskregister!$K$6)*SQRT((1-X529)/2)))</f>
        <v>0</v>
      </c>
      <c r="Z529" s="28">
        <f t="shared" ca="1" si="323"/>
        <v>0.67132734911064662</v>
      </c>
      <c r="AA529" s="28">
        <f t="shared" ca="1" si="323"/>
        <v>0.34528321529645922</v>
      </c>
      <c r="AB529" s="28">
        <f ca="1">IF(Riskregister!$E$7="",0,COUNTIF(BH$4:BH$53,"&lt;"&amp;Z529)*IF(AA529&lt;0.5,Riskregister!$K$7+(Riskregister!$L$7-Riskregister!$K$7)*SQRT(AA529/2),Riskregister!$L$7-(Riskregister!$L$7-Riskregister!$K$7)*SQRT((1-AA529)/2)))</f>
        <v>0</v>
      </c>
      <c r="AC529" s="28">
        <f t="shared" ca="1" si="324"/>
        <v>0.83507124438262126</v>
      </c>
      <c r="AD529" s="28">
        <f t="shared" ca="1" si="324"/>
        <v>0.39873013178635319</v>
      </c>
      <c r="AE529" s="28">
        <f ca="1">IF(Riskregister!$E$8="",0,COUNTIF(BI$4:BI$53,"&lt;"&amp;AC529)*IF(AD529&lt;0.5,Riskregister!$K$8+(Riskregister!$L$8-Riskregister!$K$8)*SQRT(AD529/2),Riskregister!$L$8-(Riskregister!$L$8-Riskregister!$K$8)*SQRT((1-AD529)/2)))</f>
        <v>0</v>
      </c>
      <c r="AF529" s="28">
        <f t="shared" ca="1" si="325"/>
        <v>0.24895581918704601</v>
      </c>
      <c r="AG529" s="28">
        <f t="shared" ca="1" si="325"/>
        <v>0.30643766545690088</v>
      </c>
      <c r="AH529" s="28">
        <f>IF(Riskregister!$E$9="",0,COUNTIF(BJ$4:BJ$53,"&lt;"&amp;AF529)*IF(AG529&lt;0.5,Riskregister!$K$9+(Riskregister!$L$9-Riskregister!$K$9)*SQRT(AG529/2),Riskregister!$L$9-(Riskregister!$L$9-Riskregister!$K$9)*SQRT((1-AG529)/2)))</f>
        <v>0</v>
      </c>
      <c r="AI529" s="28">
        <f t="shared" ca="1" si="326"/>
        <v>0.9106519658114608</v>
      </c>
      <c r="AJ529" s="28">
        <f t="shared" ca="1" si="326"/>
        <v>0.29972515735644567</v>
      </c>
      <c r="AK529" s="28">
        <f>IF(Riskregister!$E$10="",0,COUNTIF(BK$4:BK$53,"&lt;"&amp;AI529)*IF(AJ529&lt;0.5,Riskregister!$K$10+(Riskregister!$L$10-Riskregister!$K$10)*SQRT(AJ529/2),Riskregister!$L$10-(Riskregister!$L$10-Riskregister!$K$10)*SQRT((1-AJ529)/2)))</f>
        <v>0</v>
      </c>
      <c r="AL529" s="28">
        <f t="shared" ca="1" si="327"/>
        <v>0.99815753711724531</v>
      </c>
      <c r="AM529" s="28">
        <f t="shared" ca="1" si="327"/>
        <v>0.27121019572573257</v>
      </c>
      <c r="AN529" s="28">
        <f>IF(Riskregister!$E$11="",0,COUNTIF(BL$4:BL$53,"&lt;"&amp;AL529)*IF(AM529&lt;0.5,Riskregister!$K$11+(Riskregister!$L$11-Riskregister!$K$11)*SQRT(AM529/2),Riskregister!$L$11-(Riskregister!$L$11-Riskregister!$K$11)*SQRT((1-AM529)/2)))</f>
        <v>0</v>
      </c>
      <c r="AO529" s="28">
        <f t="shared" ca="1" si="328"/>
        <v>0.47198999647326823</v>
      </c>
      <c r="AP529" s="28">
        <f t="shared" ca="1" si="328"/>
        <v>0.76012546627875677</v>
      </c>
      <c r="AQ529" s="28">
        <f>IF(Riskregister!$E$12="",0,COUNTIF(BM$4:BM$53,"&lt;"&amp;AO529)*IF(AP529&lt;0.5,Riskregister!$K$12+(Riskregister!$L$12-Riskregister!$K$12)*SQRT(AP529/2),Riskregister!$L$12-(Riskregister!$L$12-Riskregister!$K$12)*SQRT((1-AP529)/2)))</f>
        <v>0</v>
      </c>
      <c r="AR529" s="28">
        <f t="shared" ca="1" si="329"/>
        <v>0.30269752261107574</v>
      </c>
      <c r="AS529" s="28">
        <f t="shared" ca="1" si="329"/>
        <v>0.88906979736157177</v>
      </c>
      <c r="AT529" s="28">
        <f>IF(Riskregister!$E$13="",0,COUNTIF(BN$4:BN$53,"&lt;"&amp;AR529)*IF(AS529&lt;0.5,Riskregister!$K$13+(Riskregister!$L$13-Riskregister!$K$13)*SQRT(AS529/2),Riskregister!$L$13-(Riskregister!$L$13-Riskregister!$K$13)*SQRT((1-AS529)/2)))</f>
        <v>0</v>
      </c>
      <c r="AU529" s="28">
        <f t="shared" ca="1" si="330"/>
        <v>0.36660952864659357</v>
      </c>
      <c r="AV529" s="28">
        <f t="shared" ca="1" si="330"/>
        <v>1.1693011150911037E-2</v>
      </c>
      <c r="AW529" s="28">
        <f>IF(Riskregister!$E$14="",0,COUNTIF(BO$4:BO$53,"&lt;"&amp;AU529)*IF(AV529&lt;0.5,Riskregister!$K$14+(Riskregister!$L$14-Riskregister!$K$14)*SQRT(AV529/2),Riskregister!$L$14-(Riskregister!$L$14-Riskregister!$K$14)*SQRT((1-AV529)/2)))</f>
        <v>0</v>
      </c>
      <c r="AX529" s="28">
        <f t="shared" ca="1" si="331"/>
        <v>0.22041570847960523</v>
      </c>
      <c r="AY529" s="28">
        <f t="shared" ca="1" si="331"/>
        <v>0.29094055747647984</v>
      </c>
      <c r="AZ529" s="28">
        <f>IF(Riskregister!$E$15="",0,COUNTIF(BP$4:BP$53,"&lt;"&amp;AX529)*IF(AY529&lt;0.5,Riskregister!$K$15+(Riskregister!$L$15-Riskregister!$K$15)*SQRT(AY529/2),Riskregister!$L$15-(Riskregister!$L$15-Riskregister!$K$15)*SQRT((1-AY529)/2)))</f>
        <v>0</v>
      </c>
      <c r="BA529" s="28">
        <f t="shared" ca="1" si="332"/>
        <v>0.94198332540011609</v>
      </c>
      <c r="BB529" s="28">
        <f t="shared" ca="1" si="332"/>
        <v>0.6900221261657068</v>
      </c>
      <c r="BC529" s="28">
        <f>IF(Riskregister!$E$16="",0,COUNTIF(BQ$4:BQ$53,"&lt;"&amp;BA529)*IF(BB529&lt;0.5,Riskregister!$K$16+(Riskregister!$L$16-Riskregister!$K$16)*SQRT(BB529/2),Riskregister!$L$16-(Riskregister!$L$16-Riskregister!$K$16)*SQRT((1-BB529)/2)))</f>
        <v>0</v>
      </c>
      <c r="BD529" s="28">
        <f t="shared" ca="1" si="320"/>
        <v>0</v>
      </c>
    </row>
    <row r="530" spans="20:56" x14ac:dyDescent="0.35">
      <c r="T530" s="28">
        <f t="shared" ca="1" si="321"/>
        <v>6.1789065368283769E-2</v>
      </c>
      <c r="U530" s="28">
        <f t="shared" ca="1" si="321"/>
        <v>0.11571841723513743</v>
      </c>
      <c r="V530" s="28">
        <f ca="1">IF(Riskregister!$E$5="",0,COUNTIF(BF$4:BF$53,"&lt;"&amp;T530)*IF(U530&lt;0.5,Riskregister!$K$5+(Riskregister!$L$5-Riskregister!$K$5)*SQRT(U530/2),Riskregister!$L$5-(Riskregister!$L$5-Riskregister!$K$5)*SQRT((1-U530)/2)))</f>
        <v>0</v>
      </c>
      <c r="W530" s="28">
        <f t="shared" ca="1" si="322"/>
        <v>0.32059920098139794</v>
      </c>
      <c r="X530" s="28">
        <f t="shared" ca="1" si="322"/>
        <v>0.73134876105505098</v>
      </c>
      <c r="Y530" s="28">
        <f ca="1">IF(Riskregister!$E$6="",0,COUNTIF(BG$4:BG$53,"&lt;"&amp;W530)*IF(X530&lt;0.5,Riskregister!$K$6+(Riskregister!$L$6-Riskregister!$K$6)*SQRT(X530/2),Riskregister!$L$6-(Riskregister!$L$6-Riskregister!$K$6)*SQRT((1-X530)/2)))</f>
        <v>0</v>
      </c>
      <c r="Z530" s="28">
        <f t="shared" ca="1" si="323"/>
        <v>0.6553497505606094</v>
      </c>
      <c r="AA530" s="28">
        <f t="shared" ca="1" si="323"/>
        <v>0.53937661662408476</v>
      </c>
      <c r="AB530" s="28">
        <f ca="1">IF(Riskregister!$E$7="",0,COUNTIF(BH$4:BH$53,"&lt;"&amp;Z530)*IF(AA530&lt;0.5,Riskregister!$K$7+(Riskregister!$L$7-Riskregister!$K$7)*SQRT(AA530/2),Riskregister!$L$7-(Riskregister!$L$7-Riskregister!$K$7)*SQRT((1-AA530)/2)))</f>
        <v>0</v>
      </c>
      <c r="AC530" s="28">
        <f t="shared" ca="1" si="324"/>
        <v>0.62018960844292415</v>
      </c>
      <c r="AD530" s="28">
        <f t="shared" ca="1" si="324"/>
        <v>0.14320538839912433</v>
      </c>
      <c r="AE530" s="28">
        <f ca="1">IF(Riskregister!$E$8="",0,COUNTIF(BI$4:BI$53,"&lt;"&amp;AC530)*IF(AD530&lt;0.5,Riskregister!$K$8+(Riskregister!$L$8-Riskregister!$K$8)*SQRT(AD530/2),Riskregister!$L$8-(Riskregister!$L$8-Riskregister!$K$8)*SQRT((1-AD530)/2)))</f>
        <v>0</v>
      </c>
      <c r="AF530" s="28">
        <f t="shared" ca="1" si="325"/>
        <v>0.86593657715021144</v>
      </c>
      <c r="AG530" s="28">
        <f t="shared" ca="1" si="325"/>
        <v>0.55492219509178853</v>
      </c>
      <c r="AH530" s="28">
        <f>IF(Riskregister!$E$9="",0,COUNTIF(BJ$4:BJ$53,"&lt;"&amp;AF530)*IF(AG530&lt;0.5,Riskregister!$K$9+(Riskregister!$L$9-Riskregister!$K$9)*SQRT(AG530/2),Riskregister!$L$9-(Riskregister!$L$9-Riskregister!$K$9)*SQRT((1-AG530)/2)))</f>
        <v>0</v>
      </c>
      <c r="AI530" s="28">
        <f t="shared" ca="1" si="326"/>
        <v>0.88083653479153212</v>
      </c>
      <c r="AJ530" s="28">
        <f t="shared" ca="1" si="326"/>
        <v>0.8500108062041285</v>
      </c>
      <c r="AK530" s="28">
        <f>IF(Riskregister!$E$10="",0,COUNTIF(BK$4:BK$53,"&lt;"&amp;AI530)*IF(AJ530&lt;0.5,Riskregister!$K$10+(Riskregister!$L$10-Riskregister!$K$10)*SQRT(AJ530/2),Riskregister!$L$10-(Riskregister!$L$10-Riskregister!$K$10)*SQRT((1-AJ530)/2)))</f>
        <v>0</v>
      </c>
      <c r="AL530" s="28">
        <f t="shared" ca="1" si="327"/>
        <v>0.9237236469261515</v>
      </c>
      <c r="AM530" s="28">
        <f t="shared" ca="1" si="327"/>
        <v>0.95868400194743442</v>
      </c>
      <c r="AN530" s="28">
        <f>IF(Riskregister!$E$11="",0,COUNTIF(BL$4:BL$53,"&lt;"&amp;AL530)*IF(AM530&lt;0.5,Riskregister!$K$11+(Riskregister!$L$11-Riskregister!$K$11)*SQRT(AM530/2),Riskregister!$L$11-(Riskregister!$L$11-Riskregister!$K$11)*SQRT((1-AM530)/2)))</f>
        <v>0</v>
      </c>
      <c r="AO530" s="28">
        <f t="shared" ca="1" si="328"/>
        <v>0.91789684195581944</v>
      </c>
      <c r="AP530" s="28">
        <f t="shared" ca="1" si="328"/>
        <v>0.99159297607209851</v>
      </c>
      <c r="AQ530" s="28">
        <f>IF(Riskregister!$E$12="",0,COUNTIF(BM$4:BM$53,"&lt;"&amp;AO530)*IF(AP530&lt;0.5,Riskregister!$K$12+(Riskregister!$L$12-Riskregister!$K$12)*SQRT(AP530/2),Riskregister!$L$12-(Riskregister!$L$12-Riskregister!$K$12)*SQRT((1-AP530)/2)))</f>
        <v>0</v>
      </c>
      <c r="AR530" s="28">
        <f t="shared" ca="1" si="329"/>
        <v>0.19596363300937081</v>
      </c>
      <c r="AS530" s="28">
        <f t="shared" ca="1" si="329"/>
        <v>0.52684395790486405</v>
      </c>
      <c r="AT530" s="28">
        <f>IF(Riskregister!$E$13="",0,COUNTIF(BN$4:BN$53,"&lt;"&amp;AR530)*IF(AS530&lt;0.5,Riskregister!$K$13+(Riskregister!$L$13-Riskregister!$K$13)*SQRT(AS530/2),Riskregister!$L$13-(Riskregister!$L$13-Riskregister!$K$13)*SQRT((1-AS530)/2)))</f>
        <v>0</v>
      </c>
      <c r="AU530" s="28">
        <f t="shared" ca="1" si="330"/>
        <v>0.11259429262629694</v>
      </c>
      <c r="AV530" s="28">
        <f t="shared" ca="1" si="330"/>
        <v>0.13416459638136602</v>
      </c>
      <c r="AW530" s="28">
        <f>IF(Riskregister!$E$14="",0,COUNTIF(BO$4:BO$53,"&lt;"&amp;AU530)*IF(AV530&lt;0.5,Riskregister!$K$14+(Riskregister!$L$14-Riskregister!$K$14)*SQRT(AV530/2),Riskregister!$L$14-(Riskregister!$L$14-Riskregister!$K$14)*SQRT((1-AV530)/2)))</f>
        <v>0</v>
      </c>
      <c r="AX530" s="28">
        <f t="shared" ca="1" si="331"/>
        <v>0.15282372896686558</v>
      </c>
      <c r="AY530" s="28">
        <f t="shared" ca="1" si="331"/>
        <v>0.33908628285989206</v>
      </c>
      <c r="AZ530" s="28">
        <f>IF(Riskregister!$E$15="",0,COUNTIF(BP$4:BP$53,"&lt;"&amp;AX530)*IF(AY530&lt;0.5,Riskregister!$K$15+(Riskregister!$L$15-Riskregister!$K$15)*SQRT(AY530/2),Riskregister!$L$15-(Riskregister!$L$15-Riskregister!$K$15)*SQRT((1-AY530)/2)))</f>
        <v>0</v>
      </c>
      <c r="BA530" s="28">
        <f t="shared" ca="1" si="332"/>
        <v>0.3007114890087379</v>
      </c>
      <c r="BB530" s="28">
        <f t="shared" ca="1" si="332"/>
        <v>0.28713421617551471</v>
      </c>
      <c r="BC530" s="28">
        <f>IF(Riskregister!$E$16="",0,COUNTIF(BQ$4:BQ$53,"&lt;"&amp;BA530)*IF(BB530&lt;0.5,Riskregister!$K$16+(Riskregister!$L$16-Riskregister!$K$16)*SQRT(BB530/2),Riskregister!$L$16-(Riskregister!$L$16-Riskregister!$K$16)*SQRT((1-BB530)/2)))</f>
        <v>0</v>
      </c>
      <c r="BD530" s="28">
        <f t="shared" ca="1" si="320"/>
        <v>0</v>
      </c>
    </row>
    <row r="531" spans="20:56" x14ac:dyDescent="0.35">
      <c r="T531" s="28">
        <f t="shared" ca="1" si="321"/>
        <v>0.41856273586562576</v>
      </c>
      <c r="U531" s="28">
        <f t="shared" ca="1" si="321"/>
        <v>0.30336549209401065</v>
      </c>
      <c r="V531" s="28">
        <f ca="1">IF(Riskregister!$E$5="",0,COUNTIF(BF$4:BF$53,"&lt;"&amp;T531)*IF(U531&lt;0.5,Riskregister!$K$5+(Riskregister!$L$5-Riskregister!$K$5)*SQRT(U531/2),Riskregister!$L$5-(Riskregister!$L$5-Riskregister!$K$5)*SQRT((1-U531)/2)))</f>
        <v>0</v>
      </c>
      <c r="W531" s="28">
        <f t="shared" ca="1" si="322"/>
        <v>0.31135248811446681</v>
      </c>
      <c r="X531" s="28">
        <f t="shared" ca="1" si="322"/>
        <v>0.37150913867734681</v>
      </c>
      <c r="Y531" s="28">
        <f ca="1">IF(Riskregister!$E$6="",0,COUNTIF(BG$4:BG$53,"&lt;"&amp;W531)*IF(X531&lt;0.5,Riskregister!$K$6+(Riskregister!$L$6-Riskregister!$K$6)*SQRT(X531/2),Riskregister!$L$6-(Riskregister!$L$6-Riskregister!$K$6)*SQRT((1-X531)/2)))</f>
        <v>0</v>
      </c>
      <c r="Z531" s="28">
        <f t="shared" ca="1" si="323"/>
        <v>0.83260275123632066</v>
      </c>
      <c r="AA531" s="28">
        <f t="shared" ca="1" si="323"/>
        <v>0.54738590354285976</v>
      </c>
      <c r="AB531" s="28">
        <f ca="1">IF(Riskregister!$E$7="",0,COUNTIF(BH$4:BH$53,"&lt;"&amp;Z531)*IF(AA531&lt;0.5,Riskregister!$K$7+(Riskregister!$L$7-Riskregister!$K$7)*SQRT(AA531/2),Riskregister!$L$7-(Riskregister!$L$7-Riskregister!$K$7)*SQRT((1-AA531)/2)))</f>
        <v>233498.90868826164</v>
      </c>
      <c r="AC531" s="28">
        <f t="shared" ca="1" si="324"/>
        <v>5.5015989768453566E-2</v>
      </c>
      <c r="AD531" s="28">
        <f t="shared" ca="1" si="324"/>
        <v>0.14415359821431983</v>
      </c>
      <c r="AE531" s="28">
        <f ca="1">IF(Riskregister!$E$8="",0,COUNTIF(BI$4:BI$53,"&lt;"&amp;AC531)*IF(AD531&lt;0.5,Riskregister!$K$8+(Riskregister!$L$8-Riskregister!$K$8)*SQRT(AD531/2),Riskregister!$L$8-(Riskregister!$L$8-Riskregister!$K$8)*SQRT((1-AD531)/2)))</f>
        <v>0</v>
      </c>
      <c r="AF531" s="28">
        <f t="shared" ca="1" si="325"/>
        <v>0.22792137136242119</v>
      </c>
      <c r="AG531" s="28">
        <f t="shared" ca="1" si="325"/>
        <v>0.1472589555257563</v>
      </c>
      <c r="AH531" s="28">
        <f>IF(Riskregister!$E$9="",0,COUNTIF(BJ$4:BJ$53,"&lt;"&amp;AF531)*IF(AG531&lt;0.5,Riskregister!$K$9+(Riskregister!$L$9-Riskregister!$K$9)*SQRT(AG531/2),Riskregister!$L$9-(Riskregister!$L$9-Riskregister!$K$9)*SQRT((1-AG531)/2)))</f>
        <v>0</v>
      </c>
      <c r="AI531" s="28">
        <f t="shared" ca="1" si="326"/>
        <v>0.99022054145867278</v>
      </c>
      <c r="AJ531" s="28">
        <f t="shared" ca="1" si="326"/>
        <v>0.3613325033579502</v>
      </c>
      <c r="AK531" s="28">
        <f>IF(Riskregister!$E$10="",0,COUNTIF(BK$4:BK$53,"&lt;"&amp;AI531)*IF(AJ531&lt;0.5,Riskregister!$K$10+(Riskregister!$L$10-Riskregister!$K$10)*SQRT(AJ531/2),Riskregister!$L$10-(Riskregister!$L$10-Riskregister!$K$10)*SQRT((1-AJ531)/2)))</f>
        <v>0</v>
      </c>
      <c r="AL531" s="28">
        <f t="shared" ca="1" si="327"/>
        <v>2.4716894552957891E-2</v>
      </c>
      <c r="AM531" s="28">
        <f t="shared" ca="1" si="327"/>
        <v>8.5865932801899691E-2</v>
      </c>
      <c r="AN531" s="28">
        <f>IF(Riskregister!$E$11="",0,COUNTIF(BL$4:BL$53,"&lt;"&amp;AL531)*IF(AM531&lt;0.5,Riskregister!$K$11+(Riskregister!$L$11-Riskregister!$K$11)*SQRT(AM531/2),Riskregister!$L$11-(Riskregister!$L$11-Riskregister!$K$11)*SQRT((1-AM531)/2)))</f>
        <v>0</v>
      </c>
      <c r="AO531" s="28">
        <f t="shared" ca="1" si="328"/>
        <v>0.66850680978213439</v>
      </c>
      <c r="AP531" s="28">
        <f t="shared" ca="1" si="328"/>
        <v>0.81944660716924178</v>
      </c>
      <c r="AQ531" s="28">
        <f>IF(Riskregister!$E$12="",0,COUNTIF(BM$4:BM$53,"&lt;"&amp;AO531)*IF(AP531&lt;0.5,Riskregister!$K$12+(Riskregister!$L$12-Riskregister!$K$12)*SQRT(AP531/2),Riskregister!$L$12-(Riskregister!$L$12-Riskregister!$K$12)*SQRT((1-AP531)/2)))</f>
        <v>0</v>
      </c>
      <c r="AR531" s="28">
        <f t="shared" ca="1" si="329"/>
        <v>5.0642017103547654E-2</v>
      </c>
      <c r="AS531" s="28">
        <f t="shared" ca="1" si="329"/>
        <v>0.93750203072107519</v>
      </c>
      <c r="AT531" s="28">
        <f>IF(Riskregister!$E$13="",0,COUNTIF(BN$4:BN$53,"&lt;"&amp;AR531)*IF(AS531&lt;0.5,Riskregister!$K$13+(Riskregister!$L$13-Riskregister!$K$13)*SQRT(AS531/2),Riskregister!$L$13-(Riskregister!$L$13-Riskregister!$K$13)*SQRT((1-AS531)/2)))</f>
        <v>0</v>
      </c>
      <c r="AU531" s="28">
        <f t="shared" ca="1" si="330"/>
        <v>0.10159353108510494</v>
      </c>
      <c r="AV531" s="28">
        <f t="shared" ca="1" si="330"/>
        <v>0.77485726703958846</v>
      </c>
      <c r="AW531" s="28">
        <f>IF(Riskregister!$E$14="",0,COUNTIF(BO$4:BO$53,"&lt;"&amp;AU531)*IF(AV531&lt;0.5,Riskregister!$K$14+(Riskregister!$L$14-Riskregister!$K$14)*SQRT(AV531/2),Riskregister!$L$14-(Riskregister!$L$14-Riskregister!$K$14)*SQRT((1-AV531)/2)))</f>
        <v>0</v>
      </c>
      <c r="AX531" s="28">
        <f t="shared" ca="1" si="331"/>
        <v>0.30121848692078179</v>
      </c>
      <c r="AY531" s="28">
        <f t="shared" ca="1" si="331"/>
        <v>0.11905147672985616</v>
      </c>
      <c r="AZ531" s="28">
        <f>IF(Riskregister!$E$15="",0,COUNTIF(BP$4:BP$53,"&lt;"&amp;AX531)*IF(AY531&lt;0.5,Riskregister!$K$15+(Riskregister!$L$15-Riskregister!$K$15)*SQRT(AY531/2),Riskregister!$L$15-(Riskregister!$L$15-Riskregister!$K$15)*SQRT((1-AY531)/2)))</f>
        <v>0</v>
      </c>
      <c r="BA531" s="28">
        <f t="shared" ca="1" si="332"/>
        <v>0.32763790181660757</v>
      </c>
      <c r="BB531" s="28">
        <f t="shared" ca="1" si="332"/>
        <v>0.32099016897677435</v>
      </c>
      <c r="BC531" s="28">
        <f>IF(Riskregister!$E$16="",0,COUNTIF(BQ$4:BQ$53,"&lt;"&amp;BA531)*IF(BB531&lt;0.5,Riskregister!$K$16+(Riskregister!$L$16-Riskregister!$K$16)*SQRT(BB531/2),Riskregister!$L$16-(Riskregister!$L$16-Riskregister!$K$16)*SQRT((1-BB531)/2)))</f>
        <v>0</v>
      </c>
      <c r="BD531" s="28">
        <f t="shared" ca="1" si="320"/>
        <v>233498.90868826164</v>
      </c>
    </row>
    <row r="532" spans="20:56" x14ac:dyDescent="0.35">
      <c r="T532" s="28">
        <f t="shared" ca="1" si="321"/>
        <v>6.8358092725684938E-2</v>
      </c>
      <c r="U532" s="28">
        <f t="shared" ca="1" si="321"/>
        <v>0.90521796373797425</v>
      </c>
      <c r="V532" s="28">
        <f ca="1">IF(Riskregister!$E$5="",0,COUNTIF(BF$4:BF$53,"&lt;"&amp;T532)*IF(U532&lt;0.5,Riskregister!$K$5+(Riskregister!$L$5-Riskregister!$K$5)*SQRT(U532/2),Riskregister!$L$5-(Riskregister!$L$5-Riskregister!$K$5)*SQRT((1-U532)/2)))</f>
        <v>0</v>
      </c>
      <c r="W532" s="28">
        <f t="shared" ca="1" si="322"/>
        <v>0.78253138933622968</v>
      </c>
      <c r="X532" s="28">
        <f t="shared" ca="1" si="322"/>
        <v>0.72474925200086227</v>
      </c>
      <c r="Y532" s="28">
        <f ca="1">IF(Riskregister!$E$6="",0,COUNTIF(BG$4:BG$53,"&lt;"&amp;W532)*IF(X532&lt;0.5,Riskregister!$K$6+(Riskregister!$L$6-Riskregister!$K$6)*SQRT(X532/2),Riskregister!$L$6-(Riskregister!$L$6-Riskregister!$K$6)*SQRT((1-X532)/2)))</f>
        <v>1332237.9078155132</v>
      </c>
      <c r="Z532" s="28">
        <f t="shared" ca="1" si="323"/>
        <v>0.1386338539058618</v>
      </c>
      <c r="AA532" s="28">
        <f t="shared" ca="1" si="323"/>
        <v>2.2933728230785766E-2</v>
      </c>
      <c r="AB532" s="28">
        <f ca="1">IF(Riskregister!$E$7="",0,COUNTIF(BH$4:BH$53,"&lt;"&amp;Z532)*IF(AA532&lt;0.5,Riskregister!$K$7+(Riskregister!$L$7-Riskregister!$K$7)*SQRT(AA532/2),Riskregister!$L$7-(Riskregister!$L$7-Riskregister!$K$7)*SQRT((1-AA532)/2)))</f>
        <v>0</v>
      </c>
      <c r="AC532" s="28">
        <f t="shared" ca="1" si="324"/>
        <v>0.10579538986119541</v>
      </c>
      <c r="AD532" s="28">
        <f t="shared" ca="1" si="324"/>
        <v>0.6034258695707756</v>
      </c>
      <c r="AE532" s="28">
        <f ca="1">IF(Riskregister!$E$8="",0,COUNTIF(BI$4:BI$53,"&lt;"&amp;AC532)*IF(AD532&lt;0.5,Riskregister!$K$8+(Riskregister!$L$8-Riskregister!$K$8)*SQRT(AD532/2),Riskregister!$L$8-(Riskregister!$L$8-Riskregister!$K$8)*SQRT((1-AD532)/2)))</f>
        <v>0</v>
      </c>
      <c r="AF532" s="28">
        <f t="shared" ca="1" si="325"/>
        <v>0.16842230480263187</v>
      </c>
      <c r="AG532" s="28">
        <f t="shared" ca="1" si="325"/>
        <v>0.8834237490748944</v>
      </c>
      <c r="AH532" s="28">
        <f>IF(Riskregister!$E$9="",0,COUNTIF(BJ$4:BJ$53,"&lt;"&amp;AF532)*IF(AG532&lt;0.5,Riskregister!$K$9+(Riskregister!$L$9-Riskregister!$K$9)*SQRT(AG532/2),Riskregister!$L$9-(Riskregister!$L$9-Riskregister!$K$9)*SQRT((1-AG532)/2)))</f>
        <v>0</v>
      </c>
      <c r="AI532" s="28">
        <f t="shared" ca="1" si="326"/>
        <v>0.63834584592546018</v>
      </c>
      <c r="AJ532" s="28">
        <f t="shared" ca="1" si="326"/>
        <v>0.10376143832477058</v>
      </c>
      <c r="AK532" s="28">
        <f>IF(Riskregister!$E$10="",0,COUNTIF(BK$4:BK$53,"&lt;"&amp;AI532)*IF(AJ532&lt;0.5,Riskregister!$K$10+(Riskregister!$L$10-Riskregister!$K$10)*SQRT(AJ532/2),Riskregister!$L$10-(Riskregister!$L$10-Riskregister!$K$10)*SQRT((1-AJ532)/2)))</f>
        <v>0</v>
      </c>
      <c r="AL532" s="28">
        <f t="shared" ca="1" si="327"/>
        <v>0.22751354846615512</v>
      </c>
      <c r="AM532" s="28">
        <f t="shared" ca="1" si="327"/>
        <v>1.583033127967004E-2</v>
      </c>
      <c r="AN532" s="28">
        <f>IF(Riskregister!$E$11="",0,COUNTIF(BL$4:BL$53,"&lt;"&amp;AL532)*IF(AM532&lt;0.5,Riskregister!$K$11+(Riskregister!$L$11-Riskregister!$K$11)*SQRT(AM532/2),Riskregister!$L$11-(Riskregister!$L$11-Riskregister!$K$11)*SQRT((1-AM532)/2)))</f>
        <v>0</v>
      </c>
      <c r="AO532" s="28">
        <f t="shared" ca="1" si="328"/>
        <v>0.56560125108633863</v>
      </c>
      <c r="AP532" s="28">
        <f t="shared" ca="1" si="328"/>
        <v>0.37438965842636185</v>
      </c>
      <c r="AQ532" s="28">
        <f>IF(Riskregister!$E$12="",0,COUNTIF(BM$4:BM$53,"&lt;"&amp;AO532)*IF(AP532&lt;0.5,Riskregister!$K$12+(Riskregister!$L$12-Riskregister!$K$12)*SQRT(AP532/2),Riskregister!$L$12-(Riskregister!$L$12-Riskregister!$K$12)*SQRT((1-AP532)/2)))</f>
        <v>0</v>
      </c>
      <c r="AR532" s="28">
        <f t="shared" ca="1" si="329"/>
        <v>0.79995432844234349</v>
      </c>
      <c r="AS532" s="28">
        <f t="shared" ca="1" si="329"/>
        <v>0.51277538509002885</v>
      </c>
      <c r="AT532" s="28">
        <f>IF(Riskregister!$E$13="",0,COUNTIF(BN$4:BN$53,"&lt;"&amp;AR532)*IF(AS532&lt;0.5,Riskregister!$K$13+(Riskregister!$L$13-Riskregister!$K$13)*SQRT(AS532/2),Riskregister!$L$13-(Riskregister!$L$13-Riskregister!$K$13)*SQRT((1-AS532)/2)))</f>
        <v>0</v>
      </c>
      <c r="AU532" s="28">
        <f t="shared" ca="1" si="330"/>
        <v>0.51550802253944406</v>
      </c>
      <c r="AV532" s="28">
        <f t="shared" ca="1" si="330"/>
        <v>0.25487602048987779</v>
      </c>
      <c r="AW532" s="28">
        <f>IF(Riskregister!$E$14="",0,COUNTIF(BO$4:BO$53,"&lt;"&amp;AU532)*IF(AV532&lt;0.5,Riskregister!$K$14+(Riskregister!$L$14-Riskregister!$K$14)*SQRT(AV532/2),Riskregister!$L$14-(Riskregister!$L$14-Riskregister!$K$14)*SQRT((1-AV532)/2)))</f>
        <v>0</v>
      </c>
      <c r="AX532" s="28">
        <f t="shared" ca="1" si="331"/>
        <v>0.55287304235963819</v>
      </c>
      <c r="AY532" s="28">
        <f t="shared" ca="1" si="331"/>
        <v>0.64603858327946595</v>
      </c>
      <c r="AZ532" s="28">
        <f>IF(Riskregister!$E$15="",0,COUNTIF(BP$4:BP$53,"&lt;"&amp;AX532)*IF(AY532&lt;0.5,Riskregister!$K$15+(Riskregister!$L$15-Riskregister!$K$15)*SQRT(AY532/2),Riskregister!$L$15-(Riskregister!$L$15-Riskregister!$K$15)*SQRT((1-AY532)/2)))</f>
        <v>0</v>
      </c>
      <c r="BA532" s="28">
        <f t="shared" ca="1" si="332"/>
        <v>0.81640265749254959</v>
      </c>
      <c r="BB532" s="28">
        <f t="shared" ca="1" si="332"/>
        <v>0.39391816963623649</v>
      </c>
      <c r="BC532" s="28">
        <f>IF(Riskregister!$E$16="",0,COUNTIF(BQ$4:BQ$53,"&lt;"&amp;BA532)*IF(BB532&lt;0.5,Riskregister!$K$16+(Riskregister!$L$16-Riskregister!$K$16)*SQRT(BB532/2),Riskregister!$L$16-(Riskregister!$L$16-Riskregister!$K$16)*SQRT((1-BB532)/2)))</f>
        <v>0</v>
      </c>
      <c r="BD532" s="28">
        <f t="shared" ca="1" si="320"/>
        <v>1332237.9078155132</v>
      </c>
    </row>
    <row r="533" spans="20:56" x14ac:dyDescent="0.35">
      <c r="T533" s="28">
        <f t="shared" ca="1" si="321"/>
        <v>0.73741889016353646</v>
      </c>
      <c r="U533" s="28">
        <f t="shared" ca="1" si="321"/>
        <v>0.16123500016683745</v>
      </c>
      <c r="V533" s="28">
        <f ca="1">IF(Riskregister!$E$5="",0,COUNTIF(BF$4:BF$53,"&lt;"&amp;T533)*IF(U533&lt;0.5,Riskregister!$K$5+(Riskregister!$L$5-Riskregister!$K$5)*SQRT(U533/2),Riskregister!$L$5-(Riskregister!$L$5-Riskregister!$K$5)*SQRT((1-U533)/2)))</f>
        <v>277769.49466477626</v>
      </c>
      <c r="W533" s="28">
        <f t="shared" ca="1" si="322"/>
        <v>0.79785475729278155</v>
      </c>
      <c r="X533" s="28">
        <f t="shared" ca="1" si="322"/>
        <v>2.1391536210990325E-2</v>
      </c>
      <c r="Y533" s="28">
        <f ca="1">IF(Riskregister!$E$6="",0,COUNTIF(BG$4:BG$53,"&lt;"&amp;W533)*IF(X533&lt;0.5,Riskregister!$K$6+(Riskregister!$L$6-Riskregister!$K$6)*SQRT(X533/2),Riskregister!$L$6-(Riskregister!$L$6-Riskregister!$K$6)*SQRT((1-X533)/2)))</f>
        <v>386156.62400732434</v>
      </c>
      <c r="Z533" s="28">
        <f t="shared" ca="1" si="323"/>
        <v>0.89741191305915891</v>
      </c>
      <c r="AA533" s="28">
        <f t="shared" ca="1" si="323"/>
        <v>0.60748339988860067</v>
      </c>
      <c r="AB533" s="28">
        <f ca="1">IF(Riskregister!$E$7="",0,COUNTIF(BH$4:BH$53,"&lt;"&amp;Z533)*IF(AA533&lt;0.5,Riskregister!$K$7+(Riskregister!$L$7-Riskregister!$K$7)*SQRT(AA533/2),Riskregister!$L$7-(Riskregister!$L$7-Riskregister!$K$7)*SQRT((1-AA533)/2)))</f>
        <v>244946.32620662221</v>
      </c>
      <c r="AC533" s="28">
        <f t="shared" ca="1" si="324"/>
        <v>0.82188348776808562</v>
      </c>
      <c r="AD533" s="28">
        <f t="shared" ca="1" si="324"/>
        <v>0.11722118683277316</v>
      </c>
      <c r="AE533" s="28">
        <f ca="1">IF(Riskregister!$E$8="",0,COUNTIF(BI$4:BI$53,"&lt;"&amp;AC533)*IF(AD533&lt;0.5,Riskregister!$K$8+(Riskregister!$L$8-Riskregister!$K$8)*SQRT(AD533/2),Riskregister!$L$8-(Riskregister!$L$8-Riskregister!$K$8)*SQRT((1-AD533)/2)))</f>
        <v>0</v>
      </c>
      <c r="AF533" s="28">
        <f t="shared" ca="1" si="325"/>
        <v>0.26990652667362813</v>
      </c>
      <c r="AG533" s="28">
        <f t="shared" ca="1" si="325"/>
        <v>0.48871298790914086</v>
      </c>
      <c r="AH533" s="28">
        <f>IF(Riskregister!$E$9="",0,COUNTIF(BJ$4:BJ$53,"&lt;"&amp;AF533)*IF(AG533&lt;0.5,Riskregister!$K$9+(Riskregister!$L$9-Riskregister!$K$9)*SQRT(AG533/2),Riskregister!$L$9-(Riskregister!$L$9-Riskregister!$K$9)*SQRT((1-AG533)/2)))</f>
        <v>0</v>
      </c>
      <c r="AI533" s="28">
        <f t="shared" ca="1" si="326"/>
        <v>0.2120274831694976</v>
      </c>
      <c r="AJ533" s="28">
        <f t="shared" ca="1" si="326"/>
        <v>0.46424669823983522</v>
      </c>
      <c r="AK533" s="28">
        <f>IF(Riskregister!$E$10="",0,COUNTIF(BK$4:BK$53,"&lt;"&amp;AI533)*IF(AJ533&lt;0.5,Riskregister!$K$10+(Riskregister!$L$10-Riskregister!$K$10)*SQRT(AJ533/2),Riskregister!$L$10-(Riskregister!$L$10-Riskregister!$K$10)*SQRT((1-AJ533)/2)))</f>
        <v>0</v>
      </c>
      <c r="AL533" s="28">
        <f t="shared" ca="1" si="327"/>
        <v>0.46323413004855585</v>
      </c>
      <c r="AM533" s="28">
        <f t="shared" ca="1" si="327"/>
        <v>0.89875668350608007</v>
      </c>
      <c r="AN533" s="28">
        <f>IF(Riskregister!$E$11="",0,COUNTIF(BL$4:BL$53,"&lt;"&amp;AL533)*IF(AM533&lt;0.5,Riskregister!$K$11+(Riskregister!$L$11-Riskregister!$K$11)*SQRT(AM533/2),Riskregister!$L$11-(Riskregister!$L$11-Riskregister!$K$11)*SQRT((1-AM533)/2)))</f>
        <v>0</v>
      </c>
      <c r="AO533" s="28">
        <f t="shared" ca="1" si="328"/>
        <v>2.8395845971349809E-2</v>
      </c>
      <c r="AP533" s="28">
        <f t="shared" ca="1" si="328"/>
        <v>0.2688605347203803</v>
      </c>
      <c r="AQ533" s="28">
        <f>IF(Riskregister!$E$12="",0,COUNTIF(BM$4:BM$53,"&lt;"&amp;AO533)*IF(AP533&lt;0.5,Riskregister!$K$12+(Riskregister!$L$12-Riskregister!$K$12)*SQRT(AP533/2),Riskregister!$L$12-(Riskregister!$L$12-Riskregister!$K$12)*SQRT((1-AP533)/2)))</f>
        <v>0</v>
      </c>
      <c r="AR533" s="28">
        <f t="shared" ca="1" si="329"/>
        <v>0.13437081019381669</v>
      </c>
      <c r="AS533" s="28">
        <f t="shared" ca="1" si="329"/>
        <v>0.83506728852240664</v>
      </c>
      <c r="AT533" s="28">
        <f>IF(Riskregister!$E$13="",0,COUNTIF(BN$4:BN$53,"&lt;"&amp;AR533)*IF(AS533&lt;0.5,Riskregister!$K$13+(Riskregister!$L$13-Riskregister!$K$13)*SQRT(AS533/2),Riskregister!$L$13-(Riskregister!$L$13-Riskregister!$K$13)*SQRT((1-AS533)/2)))</f>
        <v>0</v>
      </c>
      <c r="AU533" s="28">
        <f t="shared" ca="1" si="330"/>
        <v>3.0566546790830706E-2</v>
      </c>
      <c r="AV533" s="28">
        <f t="shared" ca="1" si="330"/>
        <v>0.10720883661602909</v>
      </c>
      <c r="AW533" s="28">
        <f>IF(Riskregister!$E$14="",0,COUNTIF(BO$4:BO$53,"&lt;"&amp;AU533)*IF(AV533&lt;0.5,Riskregister!$K$14+(Riskregister!$L$14-Riskregister!$K$14)*SQRT(AV533/2),Riskregister!$L$14-(Riskregister!$L$14-Riskregister!$K$14)*SQRT((1-AV533)/2)))</f>
        <v>0</v>
      </c>
      <c r="AX533" s="28">
        <f t="shared" ca="1" si="331"/>
        <v>0.64205213932257899</v>
      </c>
      <c r="AY533" s="28">
        <f t="shared" ca="1" si="331"/>
        <v>0.72839107071575127</v>
      </c>
      <c r="AZ533" s="28">
        <f>IF(Riskregister!$E$15="",0,COUNTIF(BP$4:BP$53,"&lt;"&amp;AX533)*IF(AY533&lt;0.5,Riskregister!$K$15+(Riskregister!$L$15-Riskregister!$K$15)*SQRT(AY533/2),Riskregister!$L$15-(Riskregister!$L$15-Riskregister!$K$15)*SQRT((1-AY533)/2)))</f>
        <v>0</v>
      </c>
      <c r="BA533" s="28">
        <f t="shared" ca="1" si="332"/>
        <v>9.3119282277637883E-2</v>
      </c>
      <c r="BB533" s="28">
        <f t="shared" ca="1" si="332"/>
        <v>0.55145690221091548</v>
      </c>
      <c r="BC533" s="28">
        <f>IF(Riskregister!$E$16="",0,COUNTIF(BQ$4:BQ$53,"&lt;"&amp;BA533)*IF(BB533&lt;0.5,Riskregister!$K$16+(Riskregister!$L$16-Riskregister!$K$16)*SQRT(BB533/2),Riskregister!$L$16-(Riskregister!$L$16-Riskregister!$K$16)*SQRT((1-BB533)/2)))</f>
        <v>0</v>
      </c>
      <c r="BD533" s="28">
        <f t="shared" ca="1" si="320"/>
        <v>908872.44487872277</v>
      </c>
    </row>
    <row r="534" spans="20:56" x14ac:dyDescent="0.35">
      <c r="T534" s="28">
        <f t="shared" ca="1" si="321"/>
        <v>0.38809387209787771</v>
      </c>
      <c r="U534" s="28">
        <f t="shared" ca="1" si="321"/>
        <v>0.95925800082097801</v>
      </c>
      <c r="V534" s="28">
        <f ca="1">IF(Riskregister!$E$5="",0,COUNTIF(BF$4:BF$53,"&lt;"&amp;T534)*IF(U534&lt;0.5,Riskregister!$K$5+(Riskregister!$L$5-Riskregister!$K$5)*SQRT(U534/2),Riskregister!$L$5-(Riskregister!$L$5-Riskregister!$K$5)*SQRT((1-U534)/2)))</f>
        <v>0</v>
      </c>
      <c r="W534" s="28">
        <f t="shared" ca="1" si="322"/>
        <v>0.91798235867975508</v>
      </c>
      <c r="X534" s="28">
        <f t="shared" ca="1" si="322"/>
        <v>0.89476697393640614</v>
      </c>
      <c r="Y534" s="28">
        <f ca="1">IF(Riskregister!$E$6="",0,COUNTIF(BG$4:BG$53,"&lt;"&amp;W534)*IF(X534&lt;0.5,Riskregister!$K$6+(Riskregister!$L$6-Riskregister!$K$6)*SQRT(X534/2),Riskregister!$L$6-(Riskregister!$L$6-Riskregister!$K$6)*SQRT((1-X534)/2)))</f>
        <v>3174221.5739727225</v>
      </c>
      <c r="Z534" s="28">
        <f t="shared" ca="1" si="323"/>
        <v>0.94415456472319803</v>
      </c>
      <c r="AA534" s="28">
        <f t="shared" ca="1" si="323"/>
        <v>0.29475308102289555</v>
      </c>
      <c r="AB534" s="28">
        <f ca="1">IF(Riskregister!$E$7="",0,COUNTIF(BH$4:BH$53,"&lt;"&amp;Z534)*IF(AA534&lt;0.5,Riskregister!$K$7+(Riskregister!$L$7-Riskregister!$K$7)*SQRT(AA534/2),Riskregister!$L$7-(Riskregister!$L$7-Riskregister!$K$7)*SQRT((1-AA534)/2)))</f>
        <v>184363.78311380025</v>
      </c>
      <c r="AC534" s="28">
        <f t="shared" ca="1" si="324"/>
        <v>0.71915166680337095</v>
      </c>
      <c r="AD534" s="28">
        <f t="shared" ca="1" si="324"/>
        <v>0.49423365091790339</v>
      </c>
      <c r="AE534" s="28">
        <f ca="1">IF(Riskregister!$E$8="",0,COUNTIF(BI$4:BI$53,"&lt;"&amp;AC534)*IF(AD534&lt;0.5,Riskregister!$K$8+(Riskregister!$L$8-Riskregister!$K$8)*SQRT(AD534/2),Riskregister!$L$8-(Riskregister!$L$8-Riskregister!$K$8)*SQRT((1-AD534)/2)))</f>
        <v>0</v>
      </c>
      <c r="AF534" s="28">
        <f t="shared" ca="1" si="325"/>
        <v>0.22249628323192849</v>
      </c>
      <c r="AG534" s="28">
        <f t="shared" ca="1" si="325"/>
        <v>0.90209838651099794</v>
      </c>
      <c r="AH534" s="28">
        <f>IF(Riskregister!$E$9="",0,COUNTIF(BJ$4:BJ$53,"&lt;"&amp;AF534)*IF(AG534&lt;0.5,Riskregister!$K$9+(Riskregister!$L$9-Riskregister!$K$9)*SQRT(AG534/2),Riskregister!$L$9-(Riskregister!$L$9-Riskregister!$K$9)*SQRT((1-AG534)/2)))</f>
        <v>0</v>
      </c>
      <c r="AI534" s="28">
        <f t="shared" ca="1" si="326"/>
        <v>0.47246883280204754</v>
      </c>
      <c r="AJ534" s="28">
        <f t="shared" ca="1" si="326"/>
        <v>0.16000186390304816</v>
      </c>
      <c r="AK534" s="28">
        <f>IF(Riskregister!$E$10="",0,COUNTIF(BK$4:BK$53,"&lt;"&amp;AI534)*IF(AJ534&lt;0.5,Riskregister!$K$10+(Riskregister!$L$10-Riskregister!$K$10)*SQRT(AJ534/2),Riskregister!$L$10-(Riskregister!$L$10-Riskregister!$K$10)*SQRT((1-AJ534)/2)))</f>
        <v>0</v>
      </c>
      <c r="AL534" s="28">
        <f t="shared" ca="1" si="327"/>
        <v>0.94278175007862597</v>
      </c>
      <c r="AM534" s="28">
        <f t="shared" ca="1" si="327"/>
        <v>0.98558374427294737</v>
      </c>
      <c r="AN534" s="28">
        <f>IF(Riskregister!$E$11="",0,COUNTIF(BL$4:BL$53,"&lt;"&amp;AL534)*IF(AM534&lt;0.5,Riskregister!$K$11+(Riskregister!$L$11-Riskregister!$K$11)*SQRT(AM534/2),Riskregister!$L$11-(Riskregister!$L$11-Riskregister!$K$11)*SQRT((1-AM534)/2)))</f>
        <v>0</v>
      </c>
      <c r="AO534" s="28">
        <f t="shared" ca="1" si="328"/>
        <v>0.56780578369501433</v>
      </c>
      <c r="AP534" s="28">
        <f t="shared" ca="1" si="328"/>
        <v>0.54649671698975455</v>
      </c>
      <c r="AQ534" s="28">
        <f>IF(Riskregister!$E$12="",0,COUNTIF(BM$4:BM$53,"&lt;"&amp;AO534)*IF(AP534&lt;0.5,Riskregister!$K$12+(Riskregister!$L$12-Riskregister!$K$12)*SQRT(AP534/2),Riskregister!$L$12-(Riskregister!$L$12-Riskregister!$K$12)*SQRT((1-AP534)/2)))</f>
        <v>0</v>
      </c>
      <c r="AR534" s="28">
        <f t="shared" ca="1" si="329"/>
        <v>0.40428183976568821</v>
      </c>
      <c r="AS534" s="28">
        <f t="shared" ca="1" si="329"/>
        <v>0.4533873668490298</v>
      </c>
      <c r="AT534" s="28">
        <f>IF(Riskregister!$E$13="",0,COUNTIF(BN$4:BN$53,"&lt;"&amp;AR534)*IF(AS534&lt;0.5,Riskregister!$K$13+(Riskregister!$L$13-Riskregister!$K$13)*SQRT(AS534/2),Riskregister!$L$13-(Riskregister!$L$13-Riskregister!$K$13)*SQRT((1-AS534)/2)))</f>
        <v>0</v>
      </c>
      <c r="AU534" s="28">
        <f t="shared" ca="1" si="330"/>
        <v>0.79160191114704881</v>
      </c>
      <c r="AV534" s="28">
        <f t="shared" ca="1" si="330"/>
        <v>0.93321605871132018</v>
      </c>
      <c r="AW534" s="28">
        <f>IF(Riskregister!$E$14="",0,COUNTIF(BO$4:BO$53,"&lt;"&amp;AU534)*IF(AV534&lt;0.5,Riskregister!$K$14+(Riskregister!$L$14-Riskregister!$K$14)*SQRT(AV534/2),Riskregister!$L$14-(Riskregister!$L$14-Riskregister!$K$14)*SQRT((1-AV534)/2)))</f>
        <v>0</v>
      </c>
      <c r="AX534" s="28">
        <f t="shared" ca="1" si="331"/>
        <v>0.42349188672413196</v>
      </c>
      <c r="AY534" s="28">
        <f t="shared" ca="1" si="331"/>
        <v>0.68795635144958589</v>
      </c>
      <c r="AZ534" s="28">
        <f>IF(Riskregister!$E$15="",0,COUNTIF(BP$4:BP$53,"&lt;"&amp;AX534)*IF(AY534&lt;0.5,Riskregister!$K$15+(Riskregister!$L$15-Riskregister!$K$15)*SQRT(AY534/2),Riskregister!$L$15-(Riskregister!$L$15-Riskregister!$K$15)*SQRT((1-AY534)/2)))</f>
        <v>0</v>
      </c>
      <c r="BA534" s="28">
        <f t="shared" ca="1" si="332"/>
        <v>0.45999569590082823</v>
      </c>
      <c r="BB534" s="28">
        <f t="shared" ca="1" si="332"/>
        <v>0.43644532624939347</v>
      </c>
      <c r="BC534" s="28">
        <f>IF(Riskregister!$E$16="",0,COUNTIF(BQ$4:BQ$53,"&lt;"&amp;BA534)*IF(BB534&lt;0.5,Riskregister!$K$16+(Riskregister!$L$16-Riskregister!$K$16)*SQRT(BB534/2),Riskregister!$L$16-(Riskregister!$L$16-Riskregister!$K$16)*SQRT((1-BB534)/2)))</f>
        <v>0</v>
      </c>
      <c r="BD534" s="28">
        <f t="shared" ca="1" si="320"/>
        <v>3358585.357086523</v>
      </c>
    </row>
    <row r="535" spans="20:56" x14ac:dyDescent="0.35">
      <c r="T535" s="28">
        <f t="shared" ca="1" si="321"/>
        <v>0.29042411972438298</v>
      </c>
      <c r="U535" s="28">
        <f t="shared" ca="1" si="321"/>
        <v>0.39990841745712158</v>
      </c>
      <c r="V535" s="28">
        <f ca="1">IF(Riskregister!$E$5="",0,COUNTIF(BF$4:BF$53,"&lt;"&amp;T535)*IF(U535&lt;0.5,Riskregister!$K$5+(Riskregister!$L$5-Riskregister!$K$5)*SQRT(U535/2),Riskregister!$L$5-(Riskregister!$L$5-Riskregister!$K$5)*SQRT((1-U535)/2)))</f>
        <v>0</v>
      </c>
      <c r="W535" s="28">
        <f t="shared" ca="1" si="322"/>
        <v>9.1613444085577811E-2</v>
      </c>
      <c r="X535" s="28">
        <f t="shared" ca="1" si="322"/>
        <v>0.74510167813898265</v>
      </c>
      <c r="Y535" s="28">
        <f ca="1">IF(Riskregister!$E$6="",0,COUNTIF(BG$4:BG$53,"&lt;"&amp;W535)*IF(X535&lt;0.5,Riskregister!$K$6+(Riskregister!$L$6-Riskregister!$K$6)*SQRT(X535/2),Riskregister!$L$6-(Riskregister!$L$6-Riskregister!$K$6)*SQRT((1-X535)/2)))</f>
        <v>0</v>
      </c>
      <c r="Z535" s="28">
        <f t="shared" ca="1" si="323"/>
        <v>0.23482588737368992</v>
      </c>
      <c r="AA535" s="28">
        <f t="shared" ca="1" si="323"/>
        <v>0.46493361280597389</v>
      </c>
      <c r="AB535" s="28">
        <f ca="1">IF(Riskregister!$E$7="",0,COUNTIF(BH$4:BH$53,"&lt;"&amp;Z535)*IF(AA535&lt;0.5,Riskregister!$K$7+(Riskregister!$L$7-Riskregister!$K$7)*SQRT(AA535/2),Riskregister!$L$7-(Riskregister!$L$7-Riskregister!$K$7)*SQRT((1-AA535)/2)))</f>
        <v>0</v>
      </c>
      <c r="AC535" s="28">
        <f t="shared" ca="1" si="324"/>
        <v>0.39082540588609027</v>
      </c>
      <c r="AD535" s="28">
        <f t="shared" ca="1" si="324"/>
        <v>0.42685217091792704</v>
      </c>
      <c r="AE535" s="28">
        <f ca="1">IF(Riskregister!$E$8="",0,COUNTIF(BI$4:BI$53,"&lt;"&amp;AC535)*IF(AD535&lt;0.5,Riskregister!$K$8+(Riskregister!$L$8-Riskregister!$K$8)*SQRT(AD535/2),Riskregister!$L$8-(Riskregister!$L$8-Riskregister!$K$8)*SQRT((1-AD535)/2)))</f>
        <v>0</v>
      </c>
      <c r="AF535" s="28">
        <f t="shared" ca="1" si="325"/>
        <v>0.50198231797499271</v>
      </c>
      <c r="AG535" s="28">
        <f t="shared" ca="1" si="325"/>
        <v>0.95848412541343697</v>
      </c>
      <c r="AH535" s="28">
        <f>IF(Riskregister!$E$9="",0,COUNTIF(BJ$4:BJ$53,"&lt;"&amp;AF535)*IF(AG535&lt;0.5,Riskregister!$K$9+(Riskregister!$L$9-Riskregister!$K$9)*SQRT(AG535/2),Riskregister!$L$9-(Riskregister!$L$9-Riskregister!$K$9)*SQRT((1-AG535)/2)))</f>
        <v>0</v>
      </c>
      <c r="AI535" s="28">
        <f t="shared" ca="1" si="326"/>
        <v>0.90745188687969125</v>
      </c>
      <c r="AJ535" s="28">
        <f t="shared" ca="1" si="326"/>
        <v>0.40287994425141505</v>
      </c>
      <c r="AK535" s="28">
        <f>IF(Riskregister!$E$10="",0,COUNTIF(BK$4:BK$53,"&lt;"&amp;AI535)*IF(AJ535&lt;0.5,Riskregister!$K$10+(Riskregister!$L$10-Riskregister!$K$10)*SQRT(AJ535/2),Riskregister!$L$10-(Riskregister!$L$10-Riskregister!$K$10)*SQRT((1-AJ535)/2)))</f>
        <v>0</v>
      </c>
      <c r="AL535" s="28">
        <f t="shared" ca="1" si="327"/>
        <v>0.17715270823494877</v>
      </c>
      <c r="AM535" s="28">
        <f t="shared" ca="1" si="327"/>
        <v>0.43977587607413826</v>
      </c>
      <c r="AN535" s="28">
        <f>IF(Riskregister!$E$11="",0,COUNTIF(BL$4:BL$53,"&lt;"&amp;AL535)*IF(AM535&lt;0.5,Riskregister!$K$11+(Riskregister!$L$11-Riskregister!$K$11)*SQRT(AM535/2),Riskregister!$L$11-(Riskregister!$L$11-Riskregister!$K$11)*SQRT((1-AM535)/2)))</f>
        <v>0</v>
      </c>
      <c r="AO535" s="28">
        <f t="shared" ca="1" si="328"/>
        <v>0.69276222439782065</v>
      </c>
      <c r="AP535" s="28">
        <f t="shared" ca="1" si="328"/>
        <v>0.51882073725501698</v>
      </c>
      <c r="AQ535" s="28">
        <f>IF(Riskregister!$E$12="",0,COUNTIF(BM$4:BM$53,"&lt;"&amp;AO535)*IF(AP535&lt;0.5,Riskregister!$K$12+(Riskregister!$L$12-Riskregister!$K$12)*SQRT(AP535/2),Riskregister!$L$12-(Riskregister!$L$12-Riskregister!$K$12)*SQRT((1-AP535)/2)))</f>
        <v>0</v>
      </c>
      <c r="AR535" s="28">
        <f t="shared" ca="1" si="329"/>
        <v>0.75851015650801901</v>
      </c>
      <c r="AS535" s="28">
        <f t="shared" ca="1" si="329"/>
        <v>0.27746897759188127</v>
      </c>
      <c r="AT535" s="28">
        <f>IF(Riskregister!$E$13="",0,COUNTIF(BN$4:BN$53,"&lt;"&amp;AR535)*IF(AS535&lt;0.5,Riskregister!$K$13+(Riskregister!$L$13-Riskregister!$K$13)*SQRT(AS535/2),Riskregister!$L$13-(Riskregister!$L$13-Riskregister!$K$13)*SQRT((1-AS535)/2)))</f>
        <v>0</v>
      </c>
      <c r="AU535" s="28">
        <f t="shared" ca="1" si="330"/>
        <v>0.97891827273989851</v>
      </c>
      <c r="AV535" s="28">
        <f t="shared" ca="1" si="330"/>
        <v>0.69598637442377354</v>
      </c>
      <c r="AW535" s="28">
        <f>IF(Riskregister!$E$14="",0,COUNTIF(BO$4:BO$53,"&lt;"&amp;AU535)*IF(AV535&lt;0.5,Riskregister!$K$14+(Riskregister!$L$14-Riskregister!$K$14)*SQRT(AV535/2),Riskregister!$L$14-(Riskregister!$L$14-Riskregister!$K$14)*SQRT((1-AV535)/2)))</f>
        <v>0</v>
      </c>
      <c r="AX535" s="28">
        <f t="shared" ca="1" si="331"/>
        <v>0.10448820608280862</v>
      </c>
      <c r="AY535" s="28">
        <f t="shared" ca="1" si="331"/>
        <v>0.51239023718353305</v>
      </c>
      <c r="AZ535" s="28">
        <f>IF(Riskregister!$E$15="",0,COUNTIF(BP$4:BP$53,"&lt;"&amp;AX535)*IF(AY535&lt;0.5,Riskregister!$K$15+(Riskregister!$L$15-Riskregister!$K$15)*SQRT(AY535/2),Riskregister!$L$15-(Riskregister!$L$15-Riskregister!$K$15)*SQRT((1-AY535)/2)))</f>
        <v>0</v>
      </c>
      <c r="BA535" s="28">
        <f t="shared" ca="1" si="332"/>
        <v>0.87159911180435889</v>
      </c>
      <c r="BB535" s="28">
        <f t="shared" ca="1" si="332"/>
        <v>0.20033401333953793</v>
      </c>
      <c r="BC535" s="28">
        <f>IF(Riskregister!$E$16="",0,COUNTIF(BQ$4:BQ$53,"&lt;"&amp;BA535)*IF(BB535&lt;0.5,Riskregister!$K$16+(Riskregister!$L$16-Riskregister!$K$16)*SQRT(BB535/2),Riskregister!$L$16-(Riskregister!$L$16-Riskregister!$K$16)*SQRT((1-BB535)/2)))</f>
        <v>0</v>
      </c>
      <c r="BD535" s="28">
        <f t="shared" ca="1" si="320"/>
        <v>0</v>
      </c>
    </row>
    <row r="536" spans="20:56" x14ac:dyDescent="0.35">
      <c r="T536" s="28">
        <f t="shared" ca="1" si="321"/>
        <v>0.8259621840952539</v>
      </c>
      <c r="U536" s="28">
        <f t="shared" ca="1" si="321"/>
        <v>0.72189138644968298</v>
      </c>
      <c r="V536" s="28">
        <f ca="1">IF(Riskregister!$E$5="",0,COUNTIF(BF$4:BF$53,"&lt;"&amp;T536)*IF(U536&lt;0.5,Riskregister!$K$5+(Riskregister!$L$5-Riskregister!$K$5)*SQRT(U536/2),Riskregister!$L$5-(Riskregister!$L$5-Riskregister!$K$5)*SQRT((1-U536)/2)))</f>
        <v>432195.06228370511</v>
      </c>
      <c r="W536" s="28">
        <f t="shared" ca="1" si="322"/>
        <v>0.66864782849901028</v>
      </c>
      <c r="X536" s="28">
        <f t="shared" ca="1" si="322"/>
        <v>0.20952431307365871</v>
      </c>
      <c r="Y536" s="28">
        <f ca="1">IF(Riskregister!$E$6="",0,COUNTIF(BG$4:BG$53,"&lt;"&amp;W536)*IF(X536&lt;0.5,Riskregister!$K$6+(Riskregister!$L$6-Riskregister!$K$6)*SQRT(X536/2),Riskregister!$L$6-(Riskregister!$L$6-Riskregister!$K$6)*SQRT((1-X536)/2)))</f>
        <v>782605.6875617737</v>
      </c>
      <c r="Z536" s="28">
        <f t="shared" ca="1" si="323"/>
        <v>0.24885816479554834</v>
      </c>
      <c r="AA536" s="28">
        <f t="shared" ca="1" si="323"/>
        <v>3.49832522086162E-2</v>
      </c>
      <c r="AB536" s="28">
        <f ca="1">IF(Riskregister!$E$7="",0,COUNTIF(BH$4:BH$53,"&lt;"&amp;Z536)*IF(AA536&lt;0.5,Riskregister!$K$7+(Riskregister!$L$7-Riskregister!$K$7)*SQRT(AA536/2),Riskregister!$L$7-(Riskregister!$L$7-Riskregister!$K$7)*SQRT((1-AA536)/2)))</f>
        <v>0</v>
      </c>
      <c r="AC536" s="28">
        <f t="shared" ca="1" si="324"/>
        <v>0.63990388001093368</v>
      </c>
      <c r="AD536" s="28">
        <f t="shared" ca="1" si="324"/>
        <v>4.4666579255041916E-2</v>
      </c>
      <c r="AE536" s="28">
        <f ca="1">IF(Riskregister!$E$8="",0,COUNTIF(BI$4:BI$53,"&lt;"&amp;AC536)*IF(AD536&lt;0.5,Riskregister!$K$8+(Riskregister!$L$8-Riskregister!$K$8)*SQRT(AD536/2),Riskregister!$L$8-(Riskregister!$L$8-Riskregister!$K$8)*SQRT((1-AD536)/2)))</f>
        <v>0</v>
      </c>
      <c r="AF536" s="28">
        <f t="shared" ca="1" si="325"/>
        <v>0.86349806023143083</v>
      </c>
      <c r="AG536" s="28">
        <f t="shared" ca="1" si="325"/>
        <v>0.76975407160695619</v>
      </c>
      <c r="AH536" s="28">
        <f>IF(Riskregister!$E$9="",0,COUNTIF(BJ$4:BJ$53,"&lt;"&amp;AF536)*IF(AG536&lt;0.5,Riskregister!$K$9+(Riskregister!$L$9-Riskregister!$K$9)*SQRT(AG536/2),Riskregister!$L$9-(Riskregister!$L$9-Riskregister!$K$9)*SQRT((1-AG536)/2)))</f>
        <v>0</v>
      </c>
      <c r="AI536" s="28">
        <f t="shared" ca="1" si="326"/>
        <v>0.50543833895865886</v>
      </c>
      <c r="AJ536" s="28">
        <f t="shared" ca="1" si="326"/>
        <v>0.73154609198638798</v>
      </c>
      <c r="AK536" s="28">
        <f>IF(Riskregister!$E$10="",0,COUNTIF(BK$4:BK$53,"&lt;"&amp;AI536)*IF(AJ536&lt;0.5,Riskregister!$K$10+(Riskregister!$L$10-Riskregister!$K$10)*SQRT(AJ536/2),Riskregister!$L$10-(Riskregister!$L$10-Riskregister!$K$10)*SQRT((1-AJ536)/2)))</f>
        <v>0</v>
      </c>
      <c r="AL536" s="28">
        <f t="shared" ca="1" si="327"/>
        <v>0.47898243911877347</v>
      </c>
      <c r="AM536" s="28">
        <f t="shared" ca="1" si="327"/>
        <v>0.47836720789173404</v>
      </c>
      <c r="AN536" s="28">
        <f>IF(Riskregister!$E$11="",0,COUNTIF(BL$4:BL$53,"&lt;"&amp;AL536)*IF(AM536&lt;0.5,Riskregister!$K$11+(Riskregister!$L$11-Riskregister!$K$11)*SQRT(AM536/2),Riskregister!$L$11-(Riskregister!$L$11-Riskregister!$K$11)*SQRT((1-AM536)/2)))</f>
        <v>0</v>
      </c>
      <c r="AO536" s="28">
        <f t="shared" ca="1" si="328"/>
        <v>4.6830488239833934E-2</v>
      </c>
      <c r="AP536" s="28">
        <f t="shared" ca="1" si="328"/>
        <v>0.92594697245892921</v>
      </c>
      <c r="AQ536" s="28">
        <f>IF(Riskregister!$E$12="",0,COUNTIF(BM$4:BM$53,"&lt;"&amp;AO536)*IF(AP536&lt;0.5,Riskregister!$K$12+(Riskregister!$L$12-Riskregister!$K$12)*SQRT(AP536/2),Riskregister!$L$12-(Riskregister!$L$12-Riskregister!$K$12)*SQRT((1-AP536)/2)))</f>
        <v>0</v>
      </c>
      <c r="AR536" s="28">
        <f t="shared" ca="1" si="329"/>
        <v>0.7934998022971238</v>
      </c>
      <c r="AS536" s="28">
        <f t="shared" ca="1" si="329"/>
        <v>6.1871657765118382E-2</v>
      </c>
      <c r="AT536" s="28">
        <f>IF(Riskregister!$E$13="",0,COUNTIF(BN$4:BN$53,"&lt;"&amp;AR536)*IF(AS536&lt;0.5,Riskregister!$K$13+(Riskregister!$L$13-Riskregister!$K$13)*SQRT(AS536/2),Riskregister!$L$13-(Riskregister!$L$13-Riskregister!$K$13)*SQRT((1-AS536)/2)))</f>
        <v>0</v>
      </c>
      <c r="AU536" s="28">
        <f t="shared" ca="1" si="330"/>
        <v>0.25840724322448294</v>
      </c>
      <c r="AV536" s="28">
        <f t="shared" ca="1" si="330"/>
        <v>0.97060178205338243</v>
      </c>
      <c r="AW536" s="28">
        <f>IF(Riskregister!$E$14="",0,COUNTIF(BO$4:BO$53,"&lt;"&amp;AU536)*IF(AV536&lt;0.5,Riskregister!$K$14+(Riskregister!$L$14-Riskregister!$K$14)*SQRT(AV536/2),Riskregister!$L$14-(Riskregister!$L$14-Riskregister!$K$14)*SQRT((1-AV536)/2)))</f>
        <v>0</v>
      </c>
      <c r="AX536" s="28">
        <f t="shared" ca="1" si="331"/>
        <v>0.25412116494246473</v>
      </c>
      <c r="AY536" s="28">
        <f t="shared" ca="1" si="331"/>
        <v>0.86594000716364428</v>
      </c>
      <c r="AZ536" s="28">
        <f>IF(Riskregister!$E$15="",0,COUNTIF(BP$4:BP$53,"&lt;"&amp;AX536)*IF(AY536&lt;0.5,Riskregister!$K$15+(Riskregister!$L$15-Riskregister!$K$15)*SQRT(AY536/2),Riskregister!$L$15-(Riskregister!$L$15-Riskregister!$K$15)*SQRT((1-AY536)/2)))</f>
        <v>0</v>
      </c>
      <c r="BA536" s="28">
        <f t="shared" ca="1" si="332"/>
        <v>0.4974547566164863</v>
      </c>
      <c r="BB536" s="28">
        <f t="shared" ca="1" si="332"/>
        <v>0.81309927991588871</v>
      </c>
      <c r="BC536" s="28">
        <f>IF(Riskregister!$E$16="",0,COUNTIF(BQ$4:BQ$53,"&lt;"&amp;BA536)*IF(BB536&lt;0.5,Riskregister!$K$16+(Riskregister!$L$16-Riskregister!$K$16)*SQRT(BB536/2),Riskregister!$L$16-(Riskregister!$L$16-Riskregister!$K$16)*SQRT((1-BB536)/2)))</f>
        <v>0</v>
      </c>
      <c r="BD536" s="28">
        <f t="shared" ca="1" si="320"/>
        <v>1214800.7498454787</v>
      </c>
    </row>
    <row r="537" spans="20:56" x14ac:dyDescent="0.35">
      <c r="T537" s="28">
        <f t="shared" ca="1" si="321"/>
        <v>0.27430691400246454</v>
      </c>
      <c r="U537" s="28">
        <f t="shared" ca="1" si="321"/>
        <v>0.81508059454854309</v>
      </c>
      <c r="V537" s="28">
        <f ca="1">IF(Riskregister!$E$5="",0,COUNTIF(BF$4:BF$53,"&lt;"&amp;T537)*IF(U537&lt;0.5,Riskregister!$K$5+(Riskregister!$L$5-Riskregister!$K$5)*SQRT(U537/2),Riskregister!$L$5-(Riskregister!$L$5-Riskregister!$K$5)*SQRT((1-U537)/2)))</f>
        <v>0</v>
      </c>
      <c r="W537" s="28">
        <f t="shared" ca="1" si="322"/>
        <v>0.99810249991409006</v>
      </c>
      <c r="X537" s="28">
        <f t="shared" ca="1" si="322"/>
        <v>0.21214178082775059</v>
      </c>
      <c r="Y537" s="28">
        <f ca="1">IF(Riskregister!$E$6="",0,COUNTIF(BG$4:BG$53,"&lt;"&amp;W537)*IF(X537&lt;0.5,Riskregister!$K$6+(Riskregister!$L$6-Riskregister!$K$6)*SQRT(X537/2),Riskregister!$L$6-(Riskregister!$L$6-Riskregister!$K$6)*SQRT((1-X537)/2)))</f>
        <v>2358700.4191927072</v>
      </c>
      <c r="Z537" s="28">
        <f t="shared" ca="1" si="323"/>
        <v>0.31170022751005988</v>
      </c>
      <c r="AA537" s="28">
        <f t="shared" ca="1" si="323"/>
        <v>0.5717907877065862</v>
      </c>
      <c r="AB537" s="28">
        <f ca="1">IF(Riskregister!$E$7="",0,COUNTIF(BH$4:BH$53,"&lt;"&amp;Z537)*IF(AA537&lt;0.5,Riskregister!$K$7+(Riskregister!$L$7-Riskregister!$K$7)*SQRT(AA537/2),Riskregister!$L$7-(Riskregister!$L$7-Riskregister!$K$7)*SQRT((1-AA537)/2)))</f>
        <v>0</v>
      </c>
      <c r="AC537" s="28">
        <f t="shared" ca="1" si="324"/>
        <v>7.4736078917551074E-2</v>
      </c>
      <c r="AD537" s="28">
        <f t="shared" ca="1" si="324"/>
        <v>0.38535366835369722</v>
      </c>
      <c r="AE537" s="28">
        <f ca="1">IF(Riskregister!$E$8="",0,COUNTIF(BI$4:BI$53,"&lt;"&amp;AC537)*IF(AD537&lt;0.5,Riskregister!$K$8+(Riskregister!$L$8-Riskregister!$K$8)*SQRT(AD537/2),Riskregister!$L$8-(Riskregister!$L$8-Riskregister!$K$8)*SQRT((1-AD537)/2)))</f>
        <v>0</v>
      </c>
      <c r="AF537" s="28">
        <f t="shared" ca="1" si="325"/>
        <v>0.12225025190494709</v>
      </c>
      <c r="AG537" s="28">
        <f t="shared" ca="1" si="325"/>
        <v>0.97630817113202606</v>
      </c>
      <c r="AH537" s="28">
        <f>IF(Riskregister!$E$9="",0,COUNTIF(BJ$4:BJ$53,"&lt;"&amp;AF537)*IF(AG537&lt;0.5,Riskregister!$K$9+(Riskregister!$L$9-Riskregister!$K$9)*SQRT(AG537/2),Riskregister!$L$9-(Riskregister!$L$9-Riskregister!$K$9)*SQRT((1-AG537)/2)))</f>
        <v>0</v>
      </c>
      <c r="AI537" s="28">
        <f t="shared" ca="1" si="326"/>
        <v>0.75088157737709638</v>
      </c>
      <c r="AJ537" s="28">
        <f t="shared" ca="1" si="326"/>
        <v>6.3821661649593686E-2</v>
      </c>
      <c r="AK537" s="28">
        <f>IF(Riskregister!$E$10="",0,COUNTIF(BK$4:BK$53,"&lt;"&amp;AI537)*IF(AJ537&lt;0.5,Riskregister!$K$10+(Riskregister!$L$10-Riskregister!$K$10)*SQRT(AJ537/2),Riskregister!$L$10-(Riskregister!$L$10-Riskregister!$K$10)*SQRT((1-AJ537)/2)))</f>
        <v>0</v>
      </c>
      <c r="AL537" s="28">
        <f t="shared" ca="1" si="327"/>
        <v>0.33662170592917162</v>
      </c>
      <c r="AM537" s="28">
        <f t="shared" ca="1" si="327"/>
        <v>0.58110302093423949</v>
      </c>
      <c r="AN537" s="28">
        <f>IF(Riskregister!$E$11="",0,COUNTIF(BL$4:BL$53,"&lt;"&amp;AL537)*IF(AM537&lt;0.5,Riskregister!$K$11+(Riskregister!$L$11-Riskregister!$K$11)*SQRT(AM537/2),Riskregister!$L$11-(Riskregister!$L$11-Riskregister!$K$11)*SQRT((1-AM537)/2)))</f>
        <v>0</v>
      </c>
      <c r="AO537" s="28">
        <f t="shared" ca="1" si="328"/>
        <v>0.20829406078246016</v>
      </c>
      <c r="AP537" s="28">
        <f t="shared" ca="1" si="328"/>
        <v>3.6996481878734833E-2</v>
      </c>
      <c r="AQ537" s="28">
        <f>IF(Riskregister!$E$12="",0,COUNTIF(BM$4:BM$53,"&lt;"&amp;AO537)*IF(AP537&lt;0.5,Riskregister!$K$12+(Riskregister!$L$12-Riskregister!$K$12)*SQRT(AP537/2),Riskregister!$L$12-(Riskregister!$L$12-Riskregister!$K$12)*SQRT((1-AP537)/2)))</f>
        <v>0</v>
      </c>
      <c r="AR537" s="28">
        <f t="shared" ca="1" si="329"/>
        <v>8.3725048376136035E-2</v>
      </c>
      <c r="AS537" s="28">
        <f t="shared" ca="1" si="329"/>
        <v>0.54771291725975901</v>
      </c>
      <c r="AT537" s="28">
        <f>IF(Riskregister!$E$13="",0,COUNTIF(BN$4:BN$53,"&lt;"&amp;AR537)*IF(AS537&lt;0.5,Riskregister!$K$13+(Riskregister!$L$13-Riskregister!$K$13)*SQRT(AS537/2),Riskregister!$L$13-(Riskregister!$L$13-Riskregister!$K$13)*SQRT((1-AS537)/2)))</f>
        <v>0</v>
      </c>
      <c r="AU537" s="28">
        <f t="shared" ca="1" si="330"/>
        <v>0.65335399924687709</v>
      </c>
      <c r="AV537" s="28">
        <f t="shared" ca="1" si="330"/>
        <v>8.7697356248762182E-2</v>
      </c>
      <c r="AW537" s="28">
        <f>IF(Riskregister!$E$14="",0,COUNTIF(BO$4:BO$53,"&lt;"&amp;AU537)*IF(AV537&lt;0.5,Riskregister!$K$14+(Riskregister!$L$14-Riskregister!$K$14)*SQRT(AV537/2),Riskregister!$L$14-(Riskregister!$L$14-Riskregister!$K$14)*SQRT((1-AV537)/2)))</f>
        <v>0</v>
      </c>
      <c r="AX537" s="28">
        <f t="shared" ca="1" si="331"/>
        <v>0.51236384199066076</v>
      </c>
      <c r="AY537" s="28">
        <f t="shared" ca="1" si="331"/>
        <v>0.85459527299407867</v>
      </c>
      <c r="AZ537" s="28">
        <f>IF(Riskregister!$E$15="",0,COUNTIF(BP$4:BP$53,"&lt;"&amp;AX537)*IF(AY537&lt;0.5,Riskregister!$K$15+(Riskregister!$L$15-Riskregister!$K$15)*SQRT(AY537/2),Riskregister!$L$15-(Riskregister!$L$15-Riskregister!$K$15)*SQRT((1-AY537)/2)))</f>
        <v>0</v>
      </c>
      <c r="BA537" s="28">
        <f t="shared" ca="1" si="332"/>
        <v>0.77181202933118465</v>
      </c>
      <c r="BB537" s="28">
        <f t="shared" ca="1" si="332"/>
        <v>0.90804257059769999</v>
      </c>
      <c r="BC537" s="28">
        <f>IF(Riskregister!$E$16="",0,COUNTIF(BQ$4:BQ$53,"&lt;"&amp;BA537)*IF(BB537&lt;0.5,Riskregister!$K$16+(Riskregister!$L$16-Riskregister!$K$16)*SQRT(BB537/2),Riskregister!$L$16-(Riskregister!$L$16-Riskregister!$K$16)*SQRT((1-BB537)/2)))</f>
        <v>0</v>
      </c>
      <c r="BD537" s="28">
        <f t="shared" ca="1" si="320"/>
        <v>2358700.4191927072</v>
      </c>
    </row>
    <row r="538" spans="20:56" x14ac:dyDescent="0.35">
      <c r="T538" s="28">
        <f t="shared" ca="1" si="321"/>
        <v>0.37520284235757406</v>
      </c>
      <c r="U538" s="28">
        <f t="shared" ca="1" si="321"/>
        <v>8.5028124583300113E-2</v>
      </c>
      <c r="V538" s="28">
        <f ca="1">IF(Riskregister!$E$5="",0,COUNTIF(BF$4:BF$53,"&lt;"&amp;T538)*IF(U538&lt;0.5,Riskregister!$K$5+(Riskregister!$L$5-Riskregister!$K$5)*SQRT(U538/2),Riskregister!$L$5-(Riskregister!$L$5-Riskregister!$K$5)*SQRT((1-U538)/2)))</f>
        <v>0</v>
      </c>
      <c r="W538" s="28">
        <f t="shared" ca="1" si="322"/>
        <v>0.66020117202122197</v>
      </c>
      <c r="X538" s="28">
        <f t="shared" ca="1" si="322"/>
        <v>0.44311681197607922</v>
      </c>
      <c r="Y538" s="28">
        <f ca="1">IF(Riskregister!$E$6="",0,COUNTIF(BG$4:BG$53,"&lt;"&amp;W538)*IF(X538&lt;0.5,Riskregister!$K$6+(Riskregister!$L$6-Riskregister!$K$6)*SQRT(X538/2),Riskregister!$L$6-(Riskregister!$L$6-Riskregister!$K$6)*SQRT((1-X538)/2)))</f>
        <v>1047259.8393652613</v>
      </c>
      <c r="Z538" s="28">
        <f t="shared" ca="1" si="323"/>
        <v>0.32613981002465764</v>
      </c>
      <c r="AA538" s="28">
        <f t="shared" ca="1" si="323"/>
        <v>0.30724131027893586</v>
      </c>
      <c r="AB538" s="28">
        <f ca="1">IF(Riskregister!$E$7="",0,COUNTIF(BH$4:BH$53,"&lt;"&amp;Z538)*IF(AA538&lt;0.5,Riskregister!$K$7+(Riskregister!$L$7-Riskregister!$K$7)*SQRT(AA538/2),Riskregister!$L$7-(Riskregister!$L$7-Riskregister!$K$7)*SQRT((1-AA538)/2)))</f>
        <v>0</v>
      </c>
      <c r="AC538" s="28">
        <f t="shared" ca="1" si="324"/>
        <v>0.93130706337679359</v>
      </c>
      <c r="AD538" s="28">
        <f t="shared" ca="1" si="324"/>
        <v>0.2349178004371324</v>
      </c>
      <c r="AE538" s="28">
        <f ca="1">IF(Riskregister!$E$8="",0,COUNTIF(BI$4:BI$53,"&lt;"&amp;AC538)*IF(AD538&lt;0.5,Riskregister!$K$8+(Riskregister!$L$8-Riskregister!$K$8)*SQRT(AD538/2),Riskregister!$L$8-(Riskregister!$L$8-Riskregister!$K$8)*SQRT((1-AD538)/2)))</f>
        <v>0</v>
      </c>
      <c r="AF538" s="28">
        <f t="shared" ca="1" si="325"/>
        <v>0.80110107855614643</v>
      </c>
      <c r="AG538" s="28">
        <f t="shared" ca="1" si="325"/>
        <v>0.39112310625146962</v>
      </c>
      <c r="AH538" s="28">
        <f>IF(Riskregister!$E$9="",0,COUNTIF(BJ$4:BJ$53,"&lt;"&amp;AF538)*IF(AG538&lt;0.5,Riskregister!$K$9+(Riskregister!$L$9-Riskregister!$K$9)*SQRT(AG538/2),Riskregister!$L$9-(Riskregister!$L$9-Riskregister!$K$9)*SQRT((1-AG538)/2)))</f>
        <v>0</v>
      </c>
      <c r="AI538" s="28">
        <f t="shared" ca="1" si="326"/>
        <v>0.4389508677838484</v>
      </c>
      <c r="AJ538" s="28">
        <f t="shared" ca="1" si="326"/>
        <v>0.13213516185592222</v>
      </c>
      <c r="AK538" s="28">
        <f>IF(Riskregister!$E$10="",0,COUNTIF(BK$4:BK$53,"&lt;"&amp;AI538)*IF(AJ538&lt;0.5,Riskregister!$K$10+(Riskregister!$L$10-Riskregister!$K$10)*SQRT(AJ538/2),Riskregister!$L$10-(Riskregister!$L$10-Riskregister!$K$10)*SQRT((1-AJ538)/2)))</f>
        <v>0</v>
      </c>
      <c r="AL538" s="28">
        <f t="shared" ca="1" si="327"/>
        <v>0.82724154642955217</v>
      </c>
      <c r="AM538" s="28">
        <f t="shared" ca="1" si="327"/>
        <v>0.89088725164393112</v>
      </c>
      <c r="AN538" s="28">
        <f>IF(Riskregister!$E$11="",0,COUNTIF(BL$4:BL$53,"&lt;"&amp;AL538)*IF(AM538&lt;0.5,Riskregister!$K$11+(Riskregister!$L$11-Riskregister!$K$11)*SQRT(AM538/2),Riskregister!$L$11-(Riskregister!$L$11-Riskregister!$K$11)*SQRT((1-AM538)/2)))</f>
        <v>0</v>
      </c>
      <c r="AO538" s="28">
        <f t="shared" ca="1" si="328"/>
        <v>0.46421038116315128</v>
      </c>
      <c r="AP538" s="28">
        <f t="shared" ca="1" si="328"/>
        <v>0.99362634116565907</v>
      </c>
      <c r="AQ538" s="28">
        <f>IF(Riskregister!$E$12="",0,COUNTIF(BM$4:BM$53,"&lt;"&amp;AO538)*IF(AP538&lt;0.5,Riskregister!$K$12+(Riskregister!$L$12-Riskregister!$K$12)*SQRT(AP538/2),Riskregister!$L$12-(Riskregister!$L$12-Riskregister!$K$12)*SQRT((1-AP538)/2)))</f>
        <v>0</v>
      </c>
      <c r="AR538" s="28">
        <f t="shared" ca="1" si="329"/>
        <v>0.47432171276335955</v>
      </c>
      <c r="AS538" s="28">
        <f t="shared" ca="1" si="329"/>
        <v>0.40201381412195436</v>
      </c>
      <c r="AT538" s="28">
        <f>IF(Riskregister!$E$13="",0,COUNTIF(BN$4:BN$53,"&lt;"&amp;AR538)*IF(AS538&lt;0.5,Riskregister!$K$13+(Riskregister!$L$13-Riskregister!$K$13)*SQRT(AS538/2),Riskregister!$L$13-(Riskregister!$L$13-Riskregister!$K$13)*SQRT((1-AS538)/2)))</f>
        <v>0</v>
      </c>
      <c r="AU538" s="28">
        <f t="shared" ca="1" si="330"/>
        <v>0.93168094260970513</v>
      </c>
      <c r="AV538" s="28">
        <f t="shared" ca="1" si="330"/>
        <v>0.42601014818143346</v>
      </c>
      <c r="AW538" s="28">
        <f>IF(Riskregister!$E$14="",0,COUNTIF(BO$4:BO$53,"&lt;"&amp;AU538)*IF(AV538&lt;0.5,Riskregister!$K$14+(Riskregister!$L$14-Riskregister!$K$14)*SQRT(AV538/2),Riskregister!$L$14-(Riskregister!$L$14-Riskregister!$K$14)*SQRT((1-AV538)/2)))</f>
        <v>0</v>
      </c>
      <c r="AX538" s="28">
        <f t="shared" ca="1" si="331"/>
        <v>4.2943574714132238E-2</v>
      </c>
      <c r="AY538" s="28">
        <f t="shared" ca="1" si="331"/>
        <v>0.87763088125619981</v>
      </c>
      <c r="AZ538" s="28">
        <f>IF(Riskregister!$E$15="",0,COUNTIF(BP$4:BP$53,"&lt;"&amp;AX538)*IF(AY538&lt;0.5,Riskregister!$K$15+(Riskregister!$L$15-Riskregister!$K$15)*SQRT(AY538/2),Riskregister!$L$15-(Riskregister!$L$15-Riskregister!$K$15)*SQRT((1-AY538)/2)))</f>
        <v>0</v>
      </c>
      <c r="BA538" s="28">
        <f t="shared" ca="1" si="332"/>
        <v>0.38233058868227365</v>
      </c>
      <c r="BB538" s="28">
        <f t="shared" ca="1" si="332"/>
        <v>0.57573336043655754</v>
      </c>
      <c r="BC538" s="28">
        <f>IF(Riskregister!$E$16="",0,COUNTIF(BQ$4:BQ$53,"&lt;"&amp;BA538)*IF(BB538&lt;0.5,Riskregister!$K$16+(Riskregister!$L$16-Riskregister!$K$16)*SQRT(BB538/2),Riskregister!$L$16-(Riskregister!$L$16-Riskregister!$K$16)*SQRT((1-BB538)/2)))</f>
        <v>0</v>
      </c>
      <c r="BD538" s="28">
        <f t="shared" ca="1" si="320"/>
        <v>1047259.8393652613</v>
      </c>
    </row>
    <row r="539" spans="20:56" x14ac:dyDescent="0.35">
      <c r="T539" s="28">
        <f t="shared" ca="1" si="321"/>
        <v>0.45092451874802619</v>
      </c>
      <c r="U539" s="28">
        <f t="shared" ca="1" si="321"/>
        <v>0.83567814231619464</v>
      </c>
      <c r="V539" s="28">
        <f ca="1">IF(Riskregister!$E$5="",0,COUNTIF(BF$4:BF$53,"&lt;"&amp;T539)*IF(U539&lt;0.5,Riskregister!$K$5+(Riskregister!$L$5-Riskregister!$K$5)*SQRT(U539/2),Riskregister!$L$5-(Riskregister!$L$5-Riskregister!$K$5)*SQRT((1-U539)/2)))</f>
        <v>0</v>
      </c>
      <c r="W539" s="28">
        <f t="shared" ca="1" si="322"/>
        <v>0.22830130840381113</v>
      </c>
      <c r="X539" s="28">
        <f t="shared" ca="1" si="322"/>
        <v>0.35925214460728738</v>
      </c>
      <c r="Y539" s="28">
        <f ca="1">IF(Riskregister!$E$6="",0,COUNTIF(BG$4:BG$53,"&lt;"&amp;W539)*IF(X539&lt;0.5,Riskregister!$K$6+(Riskregister!$L$6-Riskregister!$K$6)*SQRT(X539/2),Riskregister!$L$6-(Riskregister!$L$6-Riskregister!$K$6)*SQRT((1-X539)/2)))</f>
        <v>0</v>
      </c>
      <c r="Z539" s="28">
        <f t="shared" ca="1" si="323"/>
        <v>8.9494316670397756E-2</v>
      </c>
      <c r="AA539" s="28">
        <f t="shared" ca="1" si="323"/>
        <v>2.3588122307471093E-2</v>
      </c>
      <c r="AB539" s="28">
        <f ca="1">IF(Riskregister!$E$7="",0,COUNTIF(BH$4:BH$53,"&lt;"&amp;Z539)*IF(AA539&lt;0.5,Riskregister!$K$7+(Riskregister!$L$7-Riskregister!$K$7)*SQRT(AA539/2),Riskregister!$L$7-(Riskregister!$L$7-Riskregister!$K$7)*SQRT((1-AA539)/2)))</f>
        <v>0</v>
      </c>
      <c r="AC539" s="28">
        <f t="shared" ca="1" si="324"/>
        <v>0.71464401613176631</v>
      </c>
      <c r="AD539" s="28">
        <f t="shared" ca="1" si="324"/>
        <v>0.99062540606285887</v>
      </c>
      <c r="AE539" s="28">
        <f ca="1">IF(Riskregister!$E$8="",0,COUNTIF(BI$4:BI$53,"&lt;"&amp;AC539)*IF(AD539&lt;0.5,Riskregister!$K$8+(Riskregister!$L$8-Riskregister!$K$8)*SQRT(AD539/2),Riskregister!$L$8-(Riskregister!$L$8-Riskregister!$K$8)*SQRT((1-AD539)/2)))</f>
        <v>0</v>
      </c>
      <c r="AF539" s="28">
        <f t="shared" ca="1" si="325"/>
        <v>0.96152774433836363</v>
      </c>
      <c r="AG539" s="28">
        <f t="shared" ca="1" si="325"/>
        <v>0.2609536897126018</v>
      </c>
      <c r="AH539" s="28">
        <f>IF(Riskregister!$E$9="",0,COUNTIF(BJ$4:BJ$53,"&lt;"&amp;AF539)*IF(AG539&lt;0.5,Riskregister!$K$9+(Riskregister!$L$9-Riskregister!$K$9)*SQRT(AG539/2),Riskregister!$L$9-(Riskregister!$L$9-Riskregister!$K$9)*SQRT((1-AG539)/2)))</f>
        <v>0</v>
      </c>
      <c r="AI539" s="28">
        <f t="shared" ca="1" si="326"/>
        <v>0.3545062855977259</v>
      </c>
      <c r="AJ539" s="28">
        <f t="shared" ca="1" si="326"/>
        <v>0.19280388342889743</v>
      </c>
      <c r="AK539" s="28">
        <f>IF(Riskregister!$E$10="",0,COUNTIF(BK$4:BK$53,"&lt;"&amp;AI539)*IF(AJ539&lt;0.5,Riskregister!$K$10+(Riskregister!$L$10-Riskregister!$K$10)*SQRT(AJ539/2),Riskregister!$L$10-(Riskregister!$L$10-Riskregister!$K$10)*SQRT((1-AJ539)/2)))</f>
        <v>0</v>
      </c>
      <c r="AL539" s="28">
        <f t="shared" ca="1" si="327"/>
        <v>5.6303431733064624E-3</v>
      </c>
      <c r="AM539" s="28">
        <f t="shared" ca="1" si="327"/>
        <v>0.32846597503833463</v>
      </c>
      <c r="AN539" s="28">
        <f>IF(Riskregister!$E$11="",0,COUNTIF(BL$4:BL$53,"&lt;"&amp;AL539)*IF(AM539&lt;0.5,Riskregister!$K$11+(Riskregister!$L$11-Riskregister!$K$11)*SQRT(AM539/2),Riskregister!$L$11-(Riskregister!$L$11-Riskregister!$K$11)*SQRT((1-AM539)/2)))</f>
        <v>0</v>
      </c>
      <c r="AO539" s="28">
        <f t="shared" ca="1" si="328"/>
        <v>0.50565690924879791</v>
      </c>
      <c r="AP539" s="28">
        <f t="shared" ca="1" si="328"/>
        <v>0.8045457630925561</v>
      </c>
      <c r="AQ539" s="28">
        <f>IF(Riskregister!$E$12="",0,COUNTIF(BM$4:BM$53,"&lt;"&amp;AO539)*IF(AP539&lt;0.5,Riskregister!$K$12+(Riskregister!$L$12-Riskregister!$K$12)*SQRT(AP539/2),Riskregister!$L$12-(Riskregister!$L$12-Riskregister!$K$12)*SQRT((1-AP539)/2)))</f>
        <v>0</v>
      </c>
      <c r="AR539" s="28">
        <f t="shared" ca="1" si="329"/>
        <v>0.80620851776331726</v>
      </c>
      <c r="AS539" s="28">
        <f t="shared" ca="1" si="329"/>
        <v>0.60199834649297668</v>
      </c>
      <c r="AT539" s="28">
        <f>IF(Riskregister!$E$13="",0,COUNTIF(BN$4:BN$53,"&lt;"&amp;AR539)*IF(AS539&lt;0.5,Riskregister!$K$13+(Riskregister!$L$13-Riskregister!$K$13)*SQRT(AS539/2),Riskregister!$L$13-(Riskregister!$L$13-Riskregister!$K$13)*SQRT((1-AS539)/2)))</f>
        <v>0</v>
      </c>
      <c r="AU539" s="28">
        <f t="shared" ca="1" si="330"/>
        <v>0.12421253454725423</v>
      </c>
      <c r="AV539" s="28">
        <f t="shared" ca="1" si="330"/>
        <v>0.57891881051167526</v>
      </c>
      <c r="AW539" s="28">
        <f>IF(Riskregister!$E$14="",0,COUNTIF(BO$4:BO$53,"&lt;"&amp;AU539)*IF(AV539&lt;0.5,Riskregister!$K$14+(Riskregister!$L$14-Riskregister!$K$14)*SQRT(AV539/2),Riskregister!$L$14-(Riskregister!$L$14-Riskregister!$K$14)*SQRT((1-AV539)/2)))</f>
        <v>0</v>
      </c>
      <c r="AX539" s="28">
        <f t="shared" ca="1" si="331"/>
        <v>7.9963459321860664E-2</v>
      </c>
      <c r="AY539" s="28">
        <f t="shared" ca="1" si="331"/>
        <v>0.73396338742453515</v>
      </c>
      <c r="AZ539" s="28">
        <f>IF(Riskregister!$E$15="",0,COUNTIF(BP$4:BP$53,"&lt;"&amp;AX539)*IF(AY539&lt;0.5,Riskregister!$K$15+(Riskregister!$L$15-Riskregister!$K$15)*SQRT(AY539/2),Riskregister!$L$15-(Riskregister!$L$15-Riskregister!$K$15)*SQRT((1-AY539)/2)))</f>
        <v>0</v>
      </c>
      <c r="BA539" s="28">
        <f t="shared" ca="1" si="332"/>
        <v>1.9276049518111793E-2</v>
      </c>
      <c r="BB539" s="28">
        <f t="shared" ca="1" si="332"/>
        <v>0.90586658176580237</v>
      </c>
      <c r="BC539" s="28">
        <f>IF(Riskregister!$E$16="",0,COUNTIF(BQ$4:BQ$53,"&lt;"&amp;BA539)*IF(BB539&lt;0.5,Riskregister!$K$16+(Riskregister!$L$16-Riskregister!$K$16)*SQRT(BB539/2),Riskregister!$L$16-(Riskregister!$L$16-Riskregister!$K$16)*SQRT((1-BB539)/2)))</f>
        <v>0</v>
      </c>
      <c r="BD539" s="28">
        <f t="shared" ca="1" si="320"/>
        <v>0</v>
      </c>
    </row>
    <row r="540" spans="20:56" x14ac:dyDescent="0.35">
      <c r="T540" s="28">
        <f t="shared" ca="1" si="321"/>
        <v>0.91655855564092348</v>
      </c>
      <c r="U540" s="28">
        <f t="shared" ca="1" si="321"/>
        <v>0.24962527762086617</v>
      </c>
      <c r="V540" s="28">
        <f ca="1">IF(Riskregister!$E$5="",0,COUNTIF(BF$4:BF$53,"&lt;"&amp;T540)*IF(U540&lt;0.5,Riskregister!$K$5+(Riskregister!$L$5-Riskregister!$K$5)*SQRT(U540/2),Riskregister!$L$5-(Riskregister!$L$5-Riskregister!$K$5)*SQRT((1-U540)/2)))</f>
        <v>308979.74512217811</v>
      </c>
      <c r="W540" s="28">
        <f t="shared" ca="1" si="322"/>
        <v>0.55295650900805082</v>
      </c>
      <c r="X540" s="28">
        <f t="shared" ca="1" si="322"/>
        <v>0.33351588368429241</v>
      </c>
      <c r="Y540" s="28">
        <f ca="1">IF(Riskregister!$E$6="",0,COUNTIF(BG$4:BG$53,"&lt;"&amp;W540)*IF(X540&lt;0.5,Riskregister!$K$6+(Riskregister!$L$6-Riskregister!$K$6)*SQRT(X540/2),Riskregister!$L$6-(Riskregister!$L$6-Riskregister!$K$6)*SQRT((1-X540)/2)))</f>
        <v>0</v>
      </c>
      <c r="Z540" s="28">
        <f t="shared" ca="1" si="323"/>
        <v>0.54815829966409524</v>
      </c>
      <c r="AA540" s="28">
        <f t="shared" ca="1" si="323"/>
        <v>9.0708506170524617E-2</v>
      </c>
      <c r="AB540" s="28">
        <f ca="1">IF(Riskregister!$E$7="",0,COUNTIF(BH$4:BH$53,"&lt;"&amp;Z540)*IF(AA540&lt;0.5,Riskregister!$K$7+(Riskregister!$L$7-Riskregister!$K$7)*SQRT(AA540/2),Riskregister!$L$7-(Riskregister!$L$7-Riskregister!$K$7)*SQRT((1-AA540)/2)))</f>
        <v>0</v>
      </c>
      <c r="AC540" s="28">
        <f t="shared" ca="1" si="324"/>
        <v>0.24406029800542139</v>
      </c>
      <c r="AD540" s="28">
        <f t="shared" ca="1" si="324"/>
        <v>0.69093811763656798</v>
      </c>
      <c r="AE540" s="28">
        <f ca="1">IF(Riskregister!$E$8="",0,COUNTIF(BI$4:BI$53,"&lt;"&amp;AC540)*IF(AD540&lt;0.5,Riskregister!$K$8+(Riskregister!$L$8-Riskregister!$K$8)*SQRT(AD540/2),Riskregister!$L$8-(Riskregister!$L$8-Riskregister!$K$8)*SQRT((1-AD540)/2)))</f>
        <v>0</v>
      </c>
      <c r="AF540" s="28">
        <f t="shared" ca="1" si="325"/>
        <v>0.74643803130893382</v>
      </c>
      <c r="AG540" s="28">
        <f t="shared" ca="1" si="325"/>
        <v>0.80632010318047465</v>
      </c>
      <c r="AH540" s="28">
        <f>IF(Riskregister!$E$9="",0,COUNTIF(BJ$4:BJ$53,"&lt;"&amp;AF540)*IF(AG540&lt;0.5,Riskregister!$K$9+(Riskregister!$L$9-Riskregister!$K$9)*SQRT(AG540/2),Riskregister!$L$9-(Riskregister!$L$9-Riskregister!$K$9)*SQRT((1-AG540)/2)))</f>
        <v>0</v>
      </c>
      <c r="AI540" s="28">
        <f t="shared" ca="1" si="326"/>
        <v>0.52205518511499049</v>
      </c>
      <c r="AJ540" s="28">
        <f t="shared" ca="1" si="326"/>
        <v>0.1722301371514634</v>
      </c>
      <c r="AK540" s="28">
        <f>IF(Riskregister!$E$10="",0,COUNTIF(BK$4:BK$53,"&lt;"&amp;AI540)*IF(AJ540&lt;0.5,Riskregister!$K$10+(Riskregister!$L$10-Riskregister!$K$10)*SQRT(AJ540/2),Riskregister!$L$10-(Riskregister!$L$10-Riskregister!$K$10)*SQRT((1-AJ540)/2)))</f>
        <v>0</v>
      </c>
      <c r="AL540" s="28">
        <f t="shared" ca="1" si="327"/>
        <v>0.64243484028504061</v>
      </c>
      <c r="AM540" s="28">
        <f t="shared" ca="1" si="327"/>
        <v>0.99864505642697321</v>
      </c>
      <c r="AN540" s="28">
        <f>IF(Riskregister!$E$11="",0,COUNTIF(BL$4:BL$53,"&lt;"&amp;AL540)*IF(AM540&lt;0.5,Riskregister!$K$11+(Riskregister!$L$11-Riskregister!$K$11)*SQRT(AM540/2),Riskregister!$L$11-(Riskregister!$L$11-Riskregister!$K$11)*SQRT((1-AM540)/2)))</f>
        <v>0</v>
      </c>
      <c r="AO540" s="28">
        <f t="shared" ca="1" si="328"/>
        <v>5.6430955403442562E-3</v>
      </c>
      <c r="AP540" s="28">
        <f t="shared" ca="1" si="328"/>
        <v>0.55861940731699145</v>
      </c>
      <c r="AQ540" s="28">
        <f>IF(Riskregister!$E$12="",0,COUNTIF(BM$4:BM$53,"&lt;"&amp;AO540)*IF(AP540&lt;0.5,Riskregister!$K$12+(Riskregister!$L$12-Riskregister!$K$12)*SQRT(AP540/2),Riskregister!$L$12-(Riskregister!$L$12-Riskregister!$K$12)*SQRT((1-AP540)/2)))</f>
        <v>0</v>
      </c>
      <c r="AR540" s="28">
        <f t="shared" ca="1" si="329"/>
        <v>0.49864504128281262</v>
      </c>
      <c r="AS540" s="28">
        <f t="shared" ca="1" si="329"/>
        <v>0.40547236876049253</v>
      </c>
      <c r="AT540" s="28">
        <f>IF(Riskregister!$E$13="",0,COUNTIF(BN$4:BN$53,"&lt;"&amp;AR540)*IF(AS540&lt;0.5,Riskregister!$K$13+(Riskregister!$L$13-Riskregister!$K$13)*SQRT(AS540/2),Riskregister!$L$13-(Riskregister!$L$13-Riskregister!$K$13)*SQRT((1-AS540)/2)))</f>
        <v>0</v>
      </c>
      <c r="AU540" s="28">
        <f t="shared" ca="1" si="330"/>
        <v>0.64825437766279426</v>
      </c>
      <c r="AV540" s="28">
        <f t="shared" ca="1" si="330"/>
        <v>0.69934920879089135</v>
      </c>
      <c r="AW540" s="28">
        <f>IF(Riskregister!$E$14="",0,COUNTIF(BO$4:BO$53,"&lt;"&amp;AU540)*IF(AV540&lt;0.5,Riskregister!$K$14+(Riskregister!$L$14-Riskregister!$K$14)*SQRT(AV540/2),Riskregister!$L$14-(Riskregister!$L$14-Riskregister!$K$14)*SQRT((1-AV540)/2)))</f>
        <v>0</v>
      </c>
      <c r="AX540" s="28">
        <f t="shared" ca="1" si="331"/>
        <v>0.69899510719654179</v>
      </c>
      <c r="AY540" s="28">
        <f t="shared" ca="1" si="331"/>
        <v>0.60856715634076608</v>
      </c>
      <c r="AZ540" s="28">
        <f>IF(Riskregister!$E$15="",0,COUNTIF(BP$4:BP$53,"&lt;"&amp;AX540)*IF(AY540&lt;0.5,Riskregister!$K$15+(Riskregister!$L$15-Riskregister!$K$15)*SQRT(AY540/2),Riskregister!$L$15-(Riskregister!$L$15-Riskregister!$K$15)*SQRT((1-AY540)/2)))</f>
        <v>0</v>
      </c>
      <c r="BA540" s="28">
        <f t="shared" ca="1" si="332"/>
        <v>0.43600104492208769</v>
      </c>
      <c r="BB540" s="28">
        <f t="shared" ca="1" si="332"/>
        <v>0.75669828247807558</v>
      </c>
      <c r="BC540" s="28">
        <f>IF(Riskregister!$E$16="",0,COUNTIF(BQ$4:BQ$53,"&lt;"&amp;BA540)*IF(BB540&lt;0.5,Riskregister!$K$16+(Riskregister!$L$16-Riskregister!$K$16)*SQRT(BB540/2),Riskregister!$L$16-(Riskregister!$L$16-Riskregister!$K$16)*SQRT((1-BB540)/2)))</f>
        <v>0</v>
      </c>
      <c r="BD540" s="28">
        <f t="shared" ca="1" si="320"/>
        <v>308979.74512217811</v>
      </c>
    </row>
    <row r="541" spans="20:56" x14ac:dyDescent="0.35">
      <c r="T541" s="28">
        <f t="shared" ca="1" si="321"/>
        <v>0.89640362070902591</v>
      </c>
      <c r="U541" s="28">
        <f t="shared" ca="1" si="321"/>
        <v>0.49173946202562691</v>
      </c>
      <c r="V541" s="28">
        <f ca="1">IF(Riskregister!$E$5="",0,COUNTIF(BF$4:BF$53,"&lt;"&amp;T541)*IF(U541&lt;0.5,Riskregister!$K$5+(Riskregister!$L$5-Riskregister!$K$5)*SQRT(U541/2),Riskregister!$L$5-(Riskregister!$L$5-Riskregister!$K$5)*SQRT((1-U541)/2)))</f>
        <v>373133.63827557408</v>
      </c>
      <c r="W541" s="28">
        <f t="shared" ca="1" si="322"/>
        <v>0.89437264639790193</v>
      </c>
      <c r="X541" s="28">
        <f t="shared" ca="1" si="322"/>
        <v>2.2740112898789078E-2</v>
      </c>
      <c r="Y541" s="28">
        <f ca="1">IF(Riskregister!$E$6="",0,COUNTIF(BG$4:BG$53,"&lt;"&amp;W541)*IF(X541&lt;0.5,Riskregister!$K$6+(Riskregister!$L$6-Riskregister!$K$6)*SQRT(X541/2),Riskregister!$L$6-(Riskregister!$L$6-Riskregister!$K$6)*SQRT((1-X541)/2)))</f>
        <v>391934.84023500868</v>
      </c>
      <c r="Z541" s="28">
        <f t="shared" ca="1" si="323"/>
        <v>0.54867623921728303</v>
      </c>
      <c r="AA541" s="28">
        <f t="shared" ca="1" si="323"/>
        <v>0.10312632690472745</v>
      </c>
      <c r="AB541" s="28">
        <f ca="1">IF(Riskregister!$E$7="",0,COUNTIF(BH$4:BH$53,"&lt;"&amp;Z541)*IF(AA541&lt;0.5,Riskregister!$K$7+(Riskregister!$L$7-Riskregister!$K$7)*SQRT(AA541/2),Riskregister!$L$7-(Riskregister!$L$7-Riskregister!$K$7)*SQRT((1-AA541)/2)))</f>
        <v>0</v>
      </c>
      <c r="AC541" s="28">
        <f t="shared" ca="1" si="324"/>
        <v>0.13843008155930425</v>
      </c>
      <c r="AD541" s="28">
        <f t="shared" ca="1" si="324"/>
        <v>0.56172410528567385</v>
      </c>
      <c r="AE541" s="28">
        <f ca="1">IF(Riskregister!$E$8="",0,COUNTIF(BI$4:BI$53,"&lt;"&amp;AC541)*IF(AD541&lt;0.5,Riskregister!$K$8+(Riskregister!$L$8-Riskregister!$K$8)*SQRT(AD541/2),Riskregister!$L$8-(Riskregister!$L$8-Riskregister!$K$8)*SQRT((1-AD541)/2)))</f>
        <v>0</v>
      </c>
      <c r="AF541" s="28">
        <f t="shared" ca="1" si="325"/>
        <v>0.16008600824018004</v>
      </c>
      <c r="AG541" s="28">
        <f t="shared" ca="1" si="325"/>
        <v>0.8192158630812334</v>
      </c>
      <c r="AH541" s="28">
        <f>IF(Riskregister!$E$9="",0,COUNTIF(BJ$4:BJ$53,"&lt;"&amp;AF541)*IF(AG541&lt;0.5,Riskregister!$K$9+(Riskregister!$L$9-Riskregister!$K$9)*SQRT(AG541/2),Riskregister!$L$9-(Riskregister!$L$9-Riskregister!$K$9)*SQRT((1-AG541)/2)))</f>
        <v>0</v>
      </c>
      <c r="AI541" s="28">
        <f t="shared" ca="1" si="326"/>
        <v>0.20128441301377642</v>
      </c>
      <c r="AJ541" s="28">
        <f t="shared" ca="1" si="326"/>
        <v>0.76786880691915627</v>
      </c>
      <c r="AK541" s="28">
        <f>IF(Riskregister!$E$10="",0,COUNTIF(BK$4:BK$53,"&lt;"&amp;AI541)*IF(AJ541&lt;0.5,Riskregister!$K$10+(Riskregister!$L$10-Riskregister!$K$10)*SQRT(AJ541/2),Riskregister!$L$10-(Riskregister!$L$10-Riskregister!$K$10)*SQRT((1-AJ541)/2)))</f>
        <v>0</v>
      </c>
      <c r="AL541" s="28">
        <f t="shared" ca="1" si="327"/>
        <v>0.91043783775509435</v>
      </c>
      <c r="AM541" s="28">
        <f t="shared" ca="1" si="327"/>
        <v>8.0624364928845837E-2</v>
      </c>
      <c r="AN541" s="28">
        <f>IF(Riskregister!$E$11="",0,COUNTIF(BL$4:BL$53,"&lt;"&amp;AL541)*IF(AM541&lt;0.5,Riskregister!$K$11+(Riskregister!$L$11-Riskregister!$K$11)*SQRT(AM541/2),Riskregister!$L$11-(Riskregister!$L$11-Riskregister!$K$11)*SQRT((1-AM541)/2)))</f>
        <v>0</v>
      </c>
      <c r="AO541" s="28">
        <f t="shared" ca="1" si="328"/>
        <v>0.59371364312173391</v>
      </c>
      <c r="AP541" s="28">
        <f t="shared" ca="1" si="328"/>
        <v>0.57226237008455771</v>
      </c>
      <c r="AQ541" s="28">
        <f>IF(Riskregister!$E$12="",0,COUNTIF(BM$4:BM$53,"&lt;"&amp;AO541)*IF(AP541&lt;0.5,Riskregister!$K$12+(Riskregister!$L$12-Riskregister!$K$12)*SQRT(AP541/2),Riskregister!$L$12-(Riskregister!$L$12-Riskregister!$K$12)*SQRT((1-AP541)/2)))</f>
        <v>0</v>
      </c>
      <c r="AR541" s="28">
        <f t="shared" ca="1" si="329"/>
        <v>0.29549776352011814</v>
      </c>
      <c r="AS541" s="28">
        <f t="shared" ca="1" si="329"/>
        <v>0.85888529764237964</v>
      </c>
      <c r="AT541" s="28">
        <f>IF(Riskregister!$E$13="",0,COUNTIF(BN$4:BN$53,"&lt;"&amp;AR541)*IF(AS541&lt;0.5,Riskregister!$K$13+(Riskregister!$L$13-Riskregister!$K$13)*SQRT(AS541/2),Riskregister!$L$13-(Riskregister!$L$13-Riskregister!$K$13)*SQRT((1-AS541)/2)))</f>
        <v>0</v>
      </c>
      <c r="AU541" s="28">
        <f t="shared" ca="1" si="330"/>
        <v>0.6754174700225859</v>
      </c>
      <c r="AV541" s="28">
        <f t="shared" ca="1" si="330"/>
        <v>6.167036151707761E-2</v>
      </c>
      <c r="AW541" s="28">
        <f>IF(Riskregister!$E$14="",0,COUNTIF(BO$4:BO$53,"&lt;"&amp;AU541)*IF(AV541&lt;0.5,Riskregister!$K$14+(Riskregister!$L$14-Riskregister!$K$14)*SQRT(AV541/2),Riskregister!$L$14-(Riskregister!$L$14-Riskregister!$K$14)*SQRT((1-AV541)/2)))</f>
        <v>0</v>
      </c>
      <c r="AX541" s="28">
        <f t="shared" ca="1" si="331"/>
        <v>0.37638977145687413</v>
      </c>
      <c r="AY541" s="28">
        <f t="shared" ca="1" si="331"/>
        <v>0.56452929060741031</v>
      </c>
      <c r="AZ541" s="28">
        <f>IF(Riskregister!$E$15="",0,COUNTIF(BP$4:BP$53,"&lt;"&amp;AX541)*IF(AY541&lt;0.5,Riskregister!$K$15+(Riskregister!$L$15-Riskregister!$K$15)*SQRT(AY541/2),Riskregister!$L$15-(Riskregister!$L$15-Riskregister!$K$15)*SQRT((1-AY541)/2)))</f>
        <v>0</v>
      </c>
      <c r="BA541" s="28">
        <f t="shared" ca="1" si="332"/>
        <v>0.16125071308068561</v>
      </c>
      <c r="BB541" s="28">
        <f t="shared" ca="1" si="332"/>
        <v>0.3157084154953711</v>
      </c>
      <c r="BC541" s="28">
        <f>IF(Riskregister!$E$16="",0,COUNTIF(BQ$4:BQ$53,"&lt;"&amp;BA541)*IF(BB541&lt;0.5,Riskregister!$K$16+(Riskregister!$L$16-Riskregister!$K$16)*SQRT(BB541/2),Riskregister!$L$16-(Riskregister!$L$16-Riskregister!$K$16)*SQRT((1-BB541)/2)))</f>
        <v>0</v>
      </c>
      <c r="BD541" s="28">
        <f t="shared" ca="1" si="320"/>
        <v>765068.47851058282</v>
      </c>
    </row>
    <row r="542" spans="20:56" x14ac:dyDescent="0.35">
      <c r="T542" s="28">
        <f t="shared" ca="1" si="321"/>
        <v>0.6048467789783516</v>
      </c>
      <c r="U542" s="28">
        <f t="shared" ca="1" si="321"/>
        <v>0.84830928122675986</v>
      </c>
      <c r="V542" s="28">
        <f ca="1">IF(Riskregister!$E$5="",0,COUNTIF(BF$4:BF$53,"&lt;"&amp;T542)*IF(U542&lt;0.5,Riskregister!$K$5+(Riskregister!$L$5-Riskregister!$K$5)*SQRT(U542/2),Riskregister!$L$5-(Riskregister!$L$5-Riskregister!$K$5)*SQRT((1-U542)/2)))</f>
        <v>0</v>
      </c>
      <c r="W542" s="28">
        <f t="shared" ca="1" si="322"/>
        <v>0.98866454069270271</v>
      </c>
      <c r="X542" s="28">
        <f t="shared" ca="1" si="322"/>
        <v>0.98714053824477399</v>
      </c>
      <c r="Y542" s="28">
        <f ca="1">IF(Riskregister!$E$6="",0,COUNTIF(BG$4:BG$53,"&lt;"&amp;W542)*IF(X542&lt;0.5,Riskregister!$K$6+(Riskregister!$L$6-Riskregister!$K$6)*SQRT(X542/2),Riskregister!$L$6-(Riskregister!$L$6-Riskregister!$K$6)*SQRT((1-X542)/2)))</f>
        <v>5566997.7455125721</v>
      </c>
      <c r="Z542" s="28">
        <f t="shared" ca="1" si="323"/>
        <v>0.91512528173734364</v>
      </c>
      <c r="AA542" s="28">
        <f t="shared" ca="1" si="323"/>
        <v>0.11732862084214624</v>
      </c>
      <c r="AB542" s="28">
        <f ca="1">IF(Riskregister!$E$7="",0,COUNTIF(BH$4:BH$53,"&lt;"&amp;Z542)*IF(AA542&lt;0.5,Riskregister!$K$7+(Riskregister!$L$7-Riskregister!$K$7)*SQRT(AA542/2),Riskregister!$L$7-(Riskregister!$L$7-Riskregister!$K$7)*SQRT((1-AA542)/2)))</f>
        <v>134772.50749259134</v>
      </c>
      <c r="AC542" s="28">
        <f t="shared" ca="1" si="324"/>
        <v>0.66127090952618128</v>
      </c>
      <c r="AD542" s="28">
        <f t="shared" ca="1" si="324"/>
        <v>0.56059290132621042</v>
      </c>
      <c r="AE542" s="28">
        <f ca="1">IF(Riskregister!$E$8="",0,COUNTIF(BI$4:BI$53,"&lt;"&amp;AC542)*IF(AD542&lt;0.5,Riskregister!$K$8+(Riskregister!$L$8-Riskregister!$K$8)*SQRT(AD542/2),Riskregister!$L$8-(Riskregister!$L$8-Riskregister!$K$8)*SQRT((1-AD542)/2)))</f>
        <v>0</v>
      </c>
      <c r="AF542" s="28">
        <f t="shared" ca="1" si="325"/>
        <v>9.452784275555981E-2</v>
      </c>
      <c r="AG542" s="28">
        <f t="shared" ca="1" si="325"/>
        <v>0.85502467220928791</v>
      </c>
      <c r="AH542" s="28">
        <f>IF(Riskregister!$E$9="",0,COUNTIF(BJ$4:BJ$53,"&lt;"&amp;AF542)*IF(AG542&lt;0.5,Riskregister!$K$9+(Riskregister!$L$9-Riskregister!$K$9)*SQRT(AG542/2),Riskregister!$L$9-(Riskregister!$L$9-Riskregister!$K$9)*SQRT((1-AG542)/2)))</f>
        <v>0</v>
      </c>
      <c r="AI542" s="28">
        <f t="shared" ca="1" si="326"/>
        <v>0.63796609452143449</v>
      </c>
      <c r="AJ542" s="28">
        <f t="shared" ca="1" si="326"/>
        <v>0.34581019384321521</v>
      </c>
      <c r="AK542" s="28">
        <f>IF(Riskregister!$E$10="",0,COUNTIF(BK$4:BK$53,"&lt;"&amp;AI542)*IF(AJ542&lt;0.5,Riskregister!$K$10+(Riskregister!$L$10-Riskregister!$K$10)*SQRT(AJ542/2),Riskregister!$L$10-(Riskregister!$L$10-Riskregister!$K$10)*SQRT((1-AJ542)/2)))</f>
        <v>0</v>
      </c>
      <c r="AL542" s="28">
        <f t="shared" ca="1" si="327"/>
        <v>0.34392947856177813</v>
      </c>
      <c r="AM542" s="28">
        <f t="shared" ca="1" si="327"/>
        <v>0.83424348333414122</v>
      </c>
      <c r="AN542" s="28">
        <f>IF(Riskregister!$E$11="",0,COUNTIF(BL$4:BL$53,"&lt;"&amp;AL542)*IF(AM542&lt;0.5,Riskregister!$K$11+(Riskregister!$L$11-Riskregister!$K$11)*SQRT(AM542/2),Riskregister!$L$11-(Riskregister!$L$11-Riskregister!$K$11)*SQRT((1-AM542)/2)))</f>
        <v>0</v>
      </c>
      <c r="AO542" s="28">
        <f t="shared" ca="1" si="328"/>
        <v>0.88036992723076746</v>
      </c>
      <c r="AP542" s="28">
        <f t="shared" ca="1" si="328"/>
        <v>0.75208895735153636</v>
      </c>
      <c r="AQ542" s="28">
        <f>IF(Riskregister!$E$12="",0,COUNTIF(BM$4:BM$53,"&lt;"&amp;AO542)*IF(AP542&lt;0.5,Riskregister!$K$12+(Riskregister!$L$12-Riskregister!$K$12)*SQRT(AP542/2),Riskregister!$L$12-(Riskregister!$L$12-Riskregister!$K$12)*SQRT((1-AP542)/2)))</f>
        <v>0</v>
      </c>
      <c r="AR542" s="28">
        <f t="shared" ca="1" si="329"/>
        <v>0.12470028942967015</v>
      </c>
      <c r="AS542" s="28">
        <f t="shared" ca="1" si="329"/>
        <v>0.18073566311424671</v>
      </c>
      <c r="AT542" s="28">
        <f>IF(Riskregister!$E$13="",0,COUNTIF(BN$4:BN$53,"&lt;"&amp;AR542)*IF(AS542&lt;0.5,Riskregister!$K$13+(Riskregister!$L$13-Riskregister!$K$13)*SQRT(AS542/2),Riskregister!$L$13-(Riskregister!$L$13-Riskregister!$K$13)*SQRT((1-AS542)/2)))</f>
        <v>0</v>
      </c>
      <c r="AU542" s="28">
        <f t="shared" ca="1" si="330"/>
        <v>0.51955850344098453</v>
      </c>
      <c r="AV542" s="28">
        <f t="shared" ca="1" si="330"/>
        <v>0.39459739268936611</v>
      </c>
      <c r="AW542" s="28">
        <f>IF(Riskregister!$E$14="",0,COUNTIF(BO$4:BO$53,"&lt;"&amp;AU542)*IF(AV542&lt;0.5,Riskregister!$K$14+(Riskregister!$L$14-Riskregister!$K$14)*SQRT(AV542/2),Riskregister!$L$14-(Riskregister!$L$14-Riskregister!$K$14)*SQRT((1-AV542)/2)))</f>
        <v>0</v>
      </c>
      <c r="AX542" s="28">
        <f t="shared" ca="1" si="331"/>
        <v>0.29120831768639599</v>
      </c>
      <c r="AY542" s="28">
        <f t="shared" ca="1" si="331"/>
        <v>0.13381338752810079</v>
      </c>
      <c r="AZ542" s="28">
        <f>IF(Riskregister!$E$15="",0,COUNTIF(BP$4:BP$53,"&lt;"&amp;AX542)*IF(AY542&lt;0.5,Riskregister!$K$15+(Riskregister!$L$15-Riskregister!$K$15)*SQRT(AY542/2),Riskregister!$L$15-(Riskregister!$L$15-Riskregister!$K$15)*SQRT((1-AY542)/2)))</f>
        <v>0</v>
      </c>
      <c r="BA542" s="28">
        <f t="shared" ca="1" si="332"/>
        <v>0.41935962807085114</v>
      </c>
      <c r="BB542" s="28">
        <f t="shared" ca="1" si="332"/>
        <v>0.58371862892525661</v>
      </c>
      <c r="BC542" s="28">
        <f>IF(Riskregister!$E$16="",0,COUNTIF(BQ$4:BQ$53,"&lt;"&amp;BA542)*IF(BB542&lt;0.5,Riskregister!$K$16+(Riskregister!$L$16-Riskregister!$K$16)*SQRT(BB542/2),Riskregister!$L$16-(Riskregister!$L$16-Riskregister!$K$16)*SQRT((1-BB542)/2)))</f>
        <v>0</v>
      </c>
      <c r="BD542" s="28">
        <f t="shared" ca="1" si="320"/>
        <v>5701770.2530051637</v>
      </c>
    </row>
    <row r="543" spans="20:56" x14ac:dyDescent="0.35">
      <c r="T543" s="28">
        <f t="shared" ca="1" si="321"/>
        <v>0.35684427723058365</v>
      </c>
      <c r="U543" s="28">
        <f t="shared" ca="1" si="321"/>
        <v>0.70631747893589947</v>
      </c>
      <c r="V543" s="28">
        <f ca="1">IF(Riskregister!$E$5="",0,COUNTIF(BF$4:BF$53,"&lt;"&amp;T543)*IF(U543&lt;0.5,Riskregister!$K$5+(Riskregister!$L$5-Riskregister!$K$5)*SQRT(U543/2),Riskregister!$L$5-(Riskregister!$L$5-Riskregister!$K$5)*SQRT((1-U543)/2)))</f>
        <v>0</v>
      </c>
      <c r="W543" s="28">
        <f t="shared" ca="1" si="322"/>
        <v>0.43392792927013268</v>
      </c>
      <c r="X543" s="28">
        <f t="shared" ca="1" si="322"/>
        <v>0.97571985101751646</v>
      </c>
      <c r="Y543" s="28">
        <f ca="1">IF(Riskregister!$E$6="",0,COUNTIF(BG$4:BG$53,"&lt;"&amp;W543)*IF(X543&lt;0.5,Riskregister!$K$6+(Riskregister!$L$6-Riskregister!$K$6)*SQRT(X543/2),Riskregister!$L$6-(Riskregister!$L$6-Riskregister!$K$6)*SQRT((1-X543)/2)))</f>
        <v>0</v>
      </c>
      <c r="Z543" s="28">
        <f t="shared" ca="1" si="323"/>
        <v>0.25295610815982916</v>
      </c>
      <c r="AA543" s="28">
        <f t="shared" ca="1" si="323"/>
        <v>0.51790096371904071</v>
      </c>
      <c r="AB543" s="28">
        <f ca="1">IF(Riskregister!$E$7="",0,COUNTIF(BH$4:BH$53,"&lt;"&amp;Z543)*IF(AA543&lt;0.5,Riskregister!$K$7+(Riskregister!$L$7-Riskregister!$K$7)*SQRT(AA543/2),Riskregister!$L$7-(Riskregister!$L$7-Riskregister!$K$7)*SQRT((1-AA543)/2)))</f>
        <v>0</v>
      </c>
      <c r="AC543" s="28">
        <f t="shared" ca="1" si="324"/>
        <v>0.88248164470079349</v>
      </c>
      <c r="AD543" s="28">
        <f t="shared" ca="1" si="324"/>
        <v>0.68493443159174472</v>
      </c>
      <c r="AE543" s="28">
        <f ca="1">IF(Riskregister!$E$8="",0,COUNTIF(BI$4:BI$53,"&lt;"&amp;AC543)*IF(AD543&lt;0.5,Riskregister!$K$8+(Riskregister!$L$8-Riskregister!$K$8)*SQRT(AD543/2),Riskregister!$L$8-(Riskregister!$L$8-Riskregister!$K$8)*SQRT((1-AD543)/2)))</f>
        <v>0</v>
      </c>
      <c r="AF543" s="28">
        <f t="shared" ca="1" si="325"/>
        <v>0.55266476708346546</v>
      </c>
      <c r="AG543" s="28">
        <f t="shared" ca="1" si="325"/>
        <v>0.50242618707831954</v>
      </c>
      <c r="AH543" s="28">
        <f>IF(Riskregister!$E$9="",0,COUNTIF(BJ$4:BJ$53,"&lt;"&amp;AF543)*IF(AG543&lt;0.5,Riskregister!$K$9+(Riskregister!$L$9-Riskregister!$K$9)*SQRT(AG543/2),Riskregister!$L$9-(Riskregister!$L$9-Riskregister!$K$9)*SQRT((1-AG543)/2)))</f>
        <v>0</v>
      </c>
      <c r="AI543" s="28">
        <f t="shared" ca="1" si="326"/>
        <v>0.11357301339583659</v>
      </c>
      <c r="AJ543" s="28">
        <f t="shared" ca="1" si="326"/>
        <v>0.96593752235886465</v>
      </c>
      <c r="AK543" s="28">
        <f>IF(Riskregister!$E$10="",0,COUNTIF(BK$4:BK$53,"&lt;"&amp;AI543)*IF(AJ543&lt;0.5,Riskregister!$K$10+(Riskregister!$L$10-Riskregister!$K$10)*SQRT(AJ543/2),Riskregister!$L$10-(Riskregister!$L$10-Riskregister!$K$10)*SQRT((1-AJ543)/2)))</f>
        <v>0</v>
      </c>
      <c r="AL543" s="28">
        <f t="shared" ca="1" si="327"/>
        <v>0.82785485097053835</v>
      </c>
      <c r="AM543" s="28">
        <f t="shared" ca="1" si="327"/>
        <v>0.19617676082678825</v>
      </c>
      <c r="AN543" s="28">
        <f>IF(Riskregister!$E$11="",0,COUNTIF(BL$4:BL$53,"&lt;"&amp;AL543)*IF(AM543&lt;0.5,Riskregister!$K$11+(Riskregister!$L$11-Riskregister!$K$11)*SQRT(AM543/2),Riskregister!$L$11-(Riskregister!$L$11-Riskregister!$K$11)*SQRT((1-AM543)/2)))</f>
        <v>0</v>
      </c>
      <c r="AO543" s="28">
        <f t="shared" ca="1" si="328"/>
        <v>0.86080737277830111</v>
      </c>
      <c r="AP543" s="28">
        <f t="shared" ca="1" si="328"/>
        <v>0.58416150054554816</v>
      </c>
      <c r="AQ543" s="28">
        <f>IF(Riskregister!$E$12="",0,COUNTIF(BM$4:BM$53,"&lt;"&amp;AO543)*IF(AP543&lt;0.5,Riskregister!$K$12+(Riskregister!$L$12-Riskregister!$K$12)*SQRT(AP543/2),Riskregister!$L$12-(Riskregister!$L$12-Riskregister!$K$12)*SQRT((1-AP543)/2)))</f>
        <v>0</v>
      </c>
      <c r="AR543" s="28">
        <f t="shared" ca="1" si="329"/>
        <v>3.1843508997870362E-2</v>
      </c>
      <c r="AS543" s="28">
        <f t="shared" ca="1" si="329"/>
        <v>0.80236536775975476</v>
      </c>
      <c r="AT543" s="28">
        <f>IF(Riskregister!$E$13="",0,COUNTIF(BN$4:BN$53,"&lt;"&amp;AR543)*IF(AS543&lt;0.5,Riskregister!$K$13+(Riskregister!$L$13-Riskregister!$K$13)*SQRT(AS543/2),Riskregister!$L$13-(Riskregister!$L$13-Riskregister!$K$13)*SQRT((1-AS543)/2)))</f>
        <v>0</v>
      </c>
      <c r="AU543" s="28">
        <f t="shared" ca="1" si="330"/>
        <v>0.84513251379658261</v>
      </c>
      <c r="AV543" s="28">
        <f t="shared" ca="1" si="330"/>
        <v>0.90462658111488703</v>
      </c>
      <c r="AW543" s="28">
        <f>IF(Riskregister!$E$14="",0,COUNTIF(BO$4:BO$53,"&lt;"&amp;AU543)*IF(AV543&lt;0.5,Riskregister!$K$14+(Riskregister!$L$14-Riskregister!$K$14)*SQRT(AV543/2),Riskregister!$L$14-(Riskregister!$L$14-Riskregister!$K$14)*SQRT((1-AV543)/2)))</f>
        <v>0</v>
      </c>
      <c r="AX543" s="28">
        <f t="shared" ca="1" si="331"/>
        <v>0.37325044546832253</v>
      </c>
      <c r="AY543" s="28">
        <f t="shared" ca="1" si="331"/>
        <v>0.8276597029520445</v>
      </c>
      <c r="AZ543" s="28">
        <f>IF(Riskregister!$E$15="",0,COUNTIF(BP$4:BP$53,"&lt;"&amp;AX543)*IF(AY543&lt;0.5,Riskregister!$K$15+(Riskregister!$L$15-Riskregister!$K$15)*SQRT(AY543/2),Riskregister!$L$15-(Riskregister!$L$15-Riskregister!$K$15)*SQRT((1-AY543)/2)))</f>
        <v>0</v>
      </c>
      <c r="BA543" s="28">
        <f t="shared" ca="1" si="332"/>
        <v>0.15410921437762226</v>
      </c>
      <c r="BB543" s="28">
        <f t="shared" ca="1" si="332"/>
        <v>0.41060250931603892</v>
      </c>
      <c r="BC543" s="28">
        <f>IF(Riskregister!$E$16="",0,COUNTIF(BQ$4:BQ$53,"&lt;"&amp;BA543)*IF(BB543&lt;0.5,Riskregister!$K$16+(Riskregister!$L$16-Riskregister!$K$16)*SQRT(BB543/2),Riskregister!$L$16-(Riskregister!$L$16-Riskregister!$K$16)*SQRT((1-BB543)/2)))</f>
        <v>0</v>
      </c>
      <c r="BD543" s="28">
        <f t="shared" ca="1" si="320"/>
        <v>0</v>
      </c>
    </row>
    <row r="544" spans="20:56" x14ac:dyDescent="0.35">
      <c r="T544" s="28">
        <f t="shared" ref="T544:U563" ca="1" si="333">RAND()</f>
        <v>0.12566018067387641</v>
      </c>
      <c r="U544" s="28">
        <f t="shared" ca="1" si="333"/>
        <v>0.31021623709068846</v>
      </c>
      <c r="V544" s="28">
        <f ca="1">IF(Riskregister!$E$5="",0,COUNTIF(BF$4:BF$53,"&lt;"&amp;T544)*IF(U544&lt;0.5,Riskregister!$K$5+(Riskregister!$L$5-Riskregister!$K$5)*SQRT(U544/2),Riskregister!$L$5-(Riskregister!$L$5-Riskregister!$K$5)*SQRT((1-U544)/2)))</f>
        <v>0</v>
      </c>
      <c r="W544" s="28">
        <f t="shared" ref="W544:X563" ca="1" si="334">RAND()</f>
        <v>0.86244666885169796</v>
      </c>
      <c r="X544" s="28">
        <f t="shared" ca="1" si="334"/>
        <v>4.1784491811657665E-2</v>
      </c>
      <c r="Y544" s="28">
        <f ca="1">IF(Riskregister!$E$6="",0,COUNTIF(BG$4:BG$53,"&lt;"&amp;W544)*IF(X544&lt;0.5,Riskregister!$K$6+(Riskregister!$L$6-Riskregister!$K$6)*SQRT(X544/2),Riskregister!$L$6-(Riskregister!$L$6-Riskregister!$K$6)*SQRT((1-X544)/2)))</f>
        <v>460174.70425636199</v>
      </c>
      <c r="Z544" s="28">
        <f t="shared" ref="Z544:AA563" ca="1" si="335">RAND()</f>
        <v>0.26105069182382745</v>
      </c>
      <c r="AA544" s="28">
        <f t="shared" ca="1" si="335"/>
        <v>0.32951651354847367</v>
      </c>
      <c r="AB544" s="28">
        <f ca="1">IF(Riskregister!$E$7="",0,COUNTIF(BH$4:BH$53,"&lt;"&amp;Z544)*IF(AA544&lt;0.5,Riskregister!$K$7+(Riskregister!$L$7-Riskregister!$K$7)*SQRT(AA544/2),Riskregister!$L$7-(Riskregister!$L$7-Riskregister!$K$7)*SQRT((1-AA544)/2)))</f>
        <v>0</v>
      </c>
      <c r="AC544" s="28">
        <f t="shared" ref="AC544:AD563" ca="1" si="336">RAND()</f>
        <v>0.74619682334147019</v>
      </c>
      <c r="AD544" s="28">
        <f t="shared" ca="1" si="336"/>
        <v>0.43585272107223549</v>
      </c>
      <c r="AE544" s="28">
        <f ca="1">IF(Riskregister!$E$8="",0,COUNTIF(BI$4:BI$53,"&lt;"&amp;AC544)*IF(AD544&lt;0.5,Riskregister!$K$8+(Riskregister!$L$8-Riskregister!$K$8)*SQRT(AD544/2),Riskregister!$L$8-(Riskregister!$L$8-Riskregister!$K$8)*SQRT((1-AD544)/2)))</f>
        <v>0</v>
      </c>
      <c r="AF544" s="28">
        <f t="shared" ref="AF544:AG563" ca="1" si="337">RAND()</f>
        <v>0.74199948875003763</v>
      </c>
      <c r="AG544" s="28">
        <f t="shared" ca="1" si="337"/>
        <v>0.23240955086082604</v>
      </c>
      <c r="AH544" s="28">
        <f>IF(Riskregister!$E$9="",0,COUNTIF(BJ$4:BJ$53,"&lt;"&amp;AF544)*IF(AG544&lt;0.5,Riskregister!$K$9+(Riskregister!$L$9-Riskregister!$K$9)*SQRT(AG544/2),Riskregister!$L$9-(Riskregister!$L$9-Riskregister!$K$9)*SQRT((1-AG544)/2)))</f>
        <v>0</v>
      </c>
      <c r="AI544" s="28">
        <f t="shared" ref="AI544:AJ563" ca="1" si="338">RAND()</f>
        <v>0.16763342009358295</v>
      </c>
      <c r="AJ544" s="28">
        <f t="shared" ca="1" si="338"/>
        <v>0.29996816364961398</v>
      </c>
      <c r="AK544" s="28">
        <f>IF(Riskregister!$E$10="",0,COUNTIF(BK$4:BK$53,"&lt;"&amp;AI544)*IF(AJ544&lt;0.5,Riskregister!$K$10+(Riskregister!$L$10-Riskregister!$K$10)*SQRT(AJ544/2),Riskregister!$L$10-(Riskregister!$L$10-Riskregister!$K$10)*SQRT((1-AJ544)/2)))</f>
        <v>0</v>
      </c>
      <c r="AL544" s="28">
        <f t="shared" ref="AL544:AM563" ca="1" si="339">RAND()</f>
        <v>0.34995178028705953</v>
      </c>
      <c r="AM544" s="28">
        <f t="shared" ca="1" si="339"/>
        <v>0.8857296252282294</v>
      </c>
      <c r="AN544" s="28">
        <f>IF(Riskregister!$E$11="",0,COUNTIF(BL$4:BL$53,"&lt;"&amp;AL544)*IF(AM544&lt;0.5,Riskregister!$K$11+(Riskregister!$L$11-Riskregister!$K$11)*SQRT(AM544/2),Riskregister!$L$11-(Riskregister!$L$11-Riskregister!$K$11)*SQRT((1-AM544)/2)))</f>
        <v>0</v>
      </c>
      <c r="AO544" s="28">
        <f t="shared" ref="AO544:AP563" ca="1" si="340">RAND()</f>
        <v>0.24226278885987673</v>
      </c>
      <c r="AP544" s="28">
        <f t="shared" ca="1" si="340"/>
        <v>0.21156961711313937</v>
      </c>
      <c r="AQ544" s="28">
        <f>IF(Riskregister!$E$12="",0,COUNTIF(BM$4:BM$53,"&lt;"&amp;AO544)*IF(AP544&lt;0.5,Riskregister!$K$12+(Riskregister!$L$12-Riskregister!$K$12)*SQRT(AP544/2),Riskregister!$L$12-(Riskregister!$L$12-Riskregister!$K$12)*SQRT((1-AP544)/2)))</f>
        <v>0</v>
      </c>
      <c r="AR544" s="28">
        <f t="shared" ref="AR544:AS563" ca="1" si="341">RAND()</f>
        <v>1.15973052321382E-2</v>
      </c>
      <c r="AS544" s="28">
        <f t="shared" ca="1" si="341"/>
        <v>0.24865191987199375</v>
      </c>
      <c r="AT544" s="28">
        <f>IF(Riskregister!$E$13="",0,COUNTIF(BN$4:BN$53,"&lt;"&amp;AR544)*IF(AS544&lt;0.5,Riskregister!$K$13+(Riskregister!$L$13-Riskregister!$K$13)*SQRT(AS544/2),Riskregister!$L$13-(Riskregister!$L$13-Riskregister!$K$13)*SQRT((1-AS544)/2)))</f>
        <v>0</v>
      </c>
      <c r="AU544" s="28">
        <f t="shared" ref="AU544:AV563" ca="1" si="342">RAND()</f>
        <v>0.23025688962681845</v>
      </c>
      <c r="AV544" s="28">
        <f t="shared" ca="1" si="342"/>
        <v>0.5912973387934517</v>
      </c>
      <c r="AW544" s="28">
        <f>IF(Riskregister!$E$14="",0,COUNTIF(BO$4:BO$53,"&lt;"&amp;AU544)*IF(AV544&lt;0.5,Riskregister!$K$14+(Riskregister!$L$14-Riskregister!$K$14)*SQRT(AV544/2),Riskregister!$L$14-(Riskregister!$L$14-Riskregister!$K$14)*SQRT((1-AV544)/2)))</f>
        <v>0</v>
      </c>
      <c r="AX544" s="28">
        <f t="shared" ref="AX544:AY563" ca="1" si="343">RAND()</f>
        <v>0.38223036112715414</v>
      </c>
      <c r="AY544" s="28">
        <f t="shared" ca="1" si="343"/>
        <v>8.6183818554263159E-2</v>
      </c>
      <c r="AZ544" s="28">
        <f>IF(Riskregister!$E$15="",0,COUNTIF(BP$4:BP$53,"&lt;"&amp;AX544)*IF(AY544&lt;0.5,Riskregister!$K$15+(Riskregister!$L$15-Riskregister!$K$15)*SQRT(AY544/2),Riskregister!$L$15-(Riskregister!$L$15-Riskregister!$K$15)*SQRT((1-AY544)/2)))</f>
        <v>0</v>
      </c>
      <c r="BA544" s="28">
        <f t="shared" ref="BA544:BB563" ca="1" si="344">RAND()</f>
        <v>0.55466375158474113</v>
      </c>
      <c r="BB544" s="28">
        <f t="shared" ca="1" si="344"/>
        <v>0.14035576215881473</v>
      </c>
      <c r="BC544" s="28">
        <f>IF(Riskregister!$E$16="",0,COUNTIF(BQ$4:BQ$53,"&lt;"&amp;BA544)*IF(BB544&lt;0.5,Riskregister!$K$16+(Riskregister!$L$16-Riskregister!$K$16)*SQRT(BB544/2),Riskregister!$L$16-(Riskregister!$L$16-Riskregister!$K$16)*SQRT((1-BB544)/2)))</f>
        <v>0</v>
      </c>
      <c r="BD544" s="28">
        <f t="shared" ca="1" si="320"/>
        <v>460174.70425636199</v>
      </c>
    </row>
    <row r="545" spans="20:56" x14ac:dyDescent="0.35">
      <c r="T545" s="28">
        <f t="shared" ca="1" si="333"/>
        <v>0.11737756991387727</v>
      </c>
      <c r="U545" s="28">
        <f t="shared" ca="1" si="333"/>
        <v>0.26262011330983137</v>
      </c>
      <c r="V545" s="28">
        <f ca="1">IF(Riskregister!$E$5="",0,COUNTIF(BF$4:BF$53,"&lt;"&amp;T545)*IF(U545&lt;0.5,Riskregister!$K$5+(Riskregister!$L$5-Riskregister!$K$5)*SQRT(U545/2),Riskregister!$L$5-(Riskregister!$L$5-Riskregister!$K$5)*SQRT((1-U545)/2)))</f>
        <v>0</v>
      </c>
      <c r="W545" s="28">
        <f t="shared" ca="1" si="334"/>
        <v>0.39100310748582978</v>
      </c>
      <c r="X545" s="28">
        <f t="shared" ca="1" si="334"/>
        <v>0.35616874468109394</v>
      </c>
      <c r="Y545" s="28">
        <f ca="1">IF(Riskregister!$E$6="",0,COUNTIF(BG$4:BG$53,"&lt;"&amp;W545)*IF(X545&lt;0.5,Riskregister!$K$6+(Riskregister!$L$6-Riskregister!$K$6)*SQRT(X545/2),Riskregister!$L$6-(Riskregister!$L$6-Riskregister!$K$6)*SQRT((1-X545)/2)))</f>
        <v>0</v>
      </c>
      <c r="Z545" s="28">
        <f t="shared" ca="1" si="335"/>
        <v>0.45368780949689413</v>
      </c>
      <c r="AA545" s="28">
        <f t="shared" ca="1" si="335"/>
        <v>0.96195041537126469</v>
      </c>
      <c r="AB545" s="28">
        <f ca="1">IF(Riskregister!$E$7="",0,COUNTIF(BH$4:BH$53,"&lt;"&amp;Z545)*IF(AA545&lt;0.5,Riskregister!$K$7+(Riskregister!$L$7-Riskregister!$K$7)*SQRT(AA545/2),Riskregister!$L$7-(Riskregister!$L$7-Riskregister!$K$7)*SQRT((1-AA545)/2)))</f>
        <v>0</v>
      </c>
      <c r="AC545" s="28">
        <f t="shared" ca="1" si="336"/>
        <v>0.52558290963399801</v>
      </c>
      <c r="AD545" s="28">
        <f t="shared" ca="1" si="336"/>
        <v>0.4599480348888888</v>
      </c>
      <c r="AE545" s="28">
        <f ca="1">IF(Riskregister!$E$8="",0,COUNTIF(BI$4:BI$53,"&lt;"&amp;AC545)*IF(AD545&lt;0.5,Riskregister!$K$8+(Riskregister!$L$8-Riskregister!$K$8)*SQRT(AD545/2),Riskregister!$L$8-(Riskregister!$L$8-Riskregister!$K$8)*SQRT((1-AD545)/2)))</f>
        <v>0</v>
      </c>
      <c r="AF545" s="28">
        <f t="shared" ca="1" si="337"/>
        <v>0.54811062156665957</v>
      </c>
      <c r="AG545" s="28">
        <f t="shared" ca="1" si="337"/>
        <v>0.29293637116578164</v>
      </c>
      <c r="AH545" s="28">
        <f>IF(Riskregister!$E$9="",0,COUNTIF(BJ$4:BJ$53,"&lt;"&amp;AF545)*IF(AG545&lt;0.5,Riskregister!$K$9+(Riskregister!$L$9-Riskregister!$K$9)*SQRT(AG545/2),Riskregister!$L$9-(Riskregister!$L$9-Riskregister!$K$9)*SQRT((1-AG545)/2)))</f>
        <v>0</v>
      </c>
      <c r="AI545" s="28">
        <f t="shared" ca="1" si="338"/>
        <v>6.1707476201539824E-2</v>
      </c>
      <c r="AJ545" s="28">
        <f t="shared" ca="1" si="338"/>
        <v>0.89927925350225912</v>
      </c>
      <c r="AK545" s="28">
        <f>IF(Riskregister!$E$10="",0,COUNTIF(BK$4:BK$53,"&lt;"&amp;AI545)*IF(AJ545&lt;0.5,Riskregister!$K$10+(Riskregister!$L$10-Riskregister!$K$10)*SQRT(AJ545/2),Riskregister!$L$10-(Riskregister!$L$10-Riskregister!$K$10)*SQRT((1-AJ545)/2)))</f>
        <v>0</v>
      </c>
      <c r="AL545" s="28">
        <f t="shared" ca="1" si="339"/>
        <v>0.38913971450727958</v>
      </c>
      <c r="AM545" s="28">
        <f t="shared" ca="1" si="339"/>
        <v>0.96642060841362354</v>
      </c>
      <c r="AN545" s="28">
        <f>IF(Riskregister!$E$11="",0,COUNTIF(BL$4:BL$53,"&lt;"&amp;AL545)*IF(AM545&lt;0.5,Riskregister!$K$11+(Riskregister!$L$11-Riskregister!$K$11)*SQRT(AM545/2),Riskregister!$L$11-(Riskregister!$L$11-Riskregister!$K$11)*SQRT((1-AM545)/2)))</f>
        <v>0</v>
      </c>
      <c r="AO545" s="28">
        <f t="shared" ca="1" si="340"/>
        <v>0.36977700227190657</v>
      </c>
      <c r="AP545" s="28">
        <f t="shared" ca="1" si="340"/>
        <v>0.68744969728044558</v>
      </c>
      <c r="AQ545" s="28">
        <f>IF(Riskregister!$E$12="",0,COUNTIF(BM$4:BM$53,"&lt;"&amp;AO545)*IF(AP545&lt;0.5,Riskregister!$K$12+(Riskregister!$L$12-Riskregister!$K$12)*SQRT(AP545/2),Riskregister!$L$12-(Riskregister!$L$12-Riskregister!$K$12)*SQRT((1-AP545)/2)))</f>
        <v>0</v>
      </c>
      <c r="AR545" s="28">
        <f t="shared" ca="1" si="341"/>
        <v>0.85932809200338622</v>
      </c>
      <c r="AS545" s="28">
        <f t="shared" ca="1" si="341"/>
        <v>0.30829264823523517</v>
      </c>
      <c r="AT545" s="28">
        <f>IF(Riskregister!$E$13="",0,COUNTIF(BN$4:BN$53,"&lt;"&amp;AR545)*IF(AS545&lt;0.5,Riskregister!$K$13+(Riskregister!$L$13-Riskregister!$K$13)*SQRT(AS545/2),Riskregister!$L$13-(Riskregister!$L$13-Riskregister!$K$13)*SQRT((1-AS545)/2)))</f>
        <v>0</v>
      </c>
      <c r="AU545" s="28">
        <f t="shared" ca="1" si="342"/>
        <v>0.33421454570266396</v>
      </c>
      <c r="AV545" s="28">
        <f t="shared" ca="1" si="342"/>
        <v>0.38976611566831898</v>
      </c>
      <c r="AW545" s="28">
        <f>IF(Riskregister!$E$14="",0,COUNTIF(BO$4:BO$53,"&lt;"&amp;AU545)*IF(AV545&lt;0.5,Riskregister!$K$14+(Riskregister!$L$14-Riskregister!$K$14)*SQRT(AV545/2),Riskregister!$L$14-(Riskregister!$L$14-Riskregister!$K$14)*SQRT((1-AV545)/2)))</f>
        <v>0</v>
      </c>
      <c r="AX545" s="28">
        <f t="shared" ca="1" si="343"/>
        <v>0.59019321764919086</v>
      </c>
      <c r="AY545" s="28">
        <f t="shared" ca="1" si="343"/>
        <v>4.4907452359289723E-2</v>
      </c>
      <c r="AZ545" s="28">
        <f>IF(Riskregister!$E$15="",0,COUNTIF(BP$4:BP$53,"&lt;"&amp;AX545)*IF(AY545&lt;0.5,Riskregister!$K$15+(Riskregister!$L$15-Riskregister!$K$15)*SQRT(AY545/2),Riskregister!$L$15-(Riskregister!$L$15-Riskregister!$K$15)*SQRT((1-AY545)/2)))</f>
        <v>0</v>
      </c>
      <c r="BA545" s="28">
        <f t="shared" ca="1" si="344"/>
        <v>0.27260443916403954</v>
      </c>
      <c r="BB545" s="28">
        <f t="shared" ca="1" si="344"/>
        <v>0.74423037528245273</v>
      </c>
      <c r="BC545" s="28">
        <f>IF(Riskregister!$E$16="",0,COUNTIF(BQ$4:BQ$53,"&lt;"&amp;BA545)*IF(BB545&lt;0.5,Riskregister!$K$16+(Riskregister!$L$16-Riskregister!$K$16)*SQRT(BB545/2),Riskregister!$L$16-(Riskregister!$L$16-Riskregister!$K$16)*SQRT((1-BB545)/2)))</f>
        <v>0</v>
      </c>
      <c r="BD545" s="28">
        <f t="shared" ca="1" si="320"/>
        <v>0</v>
      </c>
    </row>
    <row r="546" spans="20:56" x14ac:dyDescent="0.35">
      <c r="T546" s="28">
        <f t="shared" ca="1" si="333"/>
        <v>6.4955583627053226E-2</v>
      </c>
      <c r="U546" s="28">
        <f t="shared" ca="1" si="333"/>
        <v>0.36193508138058972</v>
      </c>
      <c r="V546" s="28">
        <f ca="1">IF(Riskregister!$E$5="",0,COUNTIF(BF$4:BF$53,"&lt;"&amp;T546)*IF(U546&lt;0.5,Riskregister!$K$5+(Riskregister!$L$5-Riskregister!$K$5)*SQRT(U546/2),Riskregister!$L$5-(Riskregister!$L$5-Riskregister!$K$5)*SQRT((1-U546)/2)))</f>
        <v>0</v>
      </c>
      <c r="W546" s="28">
        <f t="shared" ca="1" si="334"/>
        <v>0.72802597767596655</v>
      </c>
      <c r="X546" s="28">
        <f t="shared" ca="1" si="334"/>
        <v>0.98885778706314265</v>
      </c>
      <c r="Y546" s="28">
        <f ca="1">IF(Riskregister!$E$6="",0,COUNTIF(BG$4:BG$53,"&lt;"&amp;W546)*IF(X546&lt;0.5,Riskregister!$K$6+(Riskregister!$L$6-Riskregister!$K$6)*SQRT(X546/2),Riskregister!$L$6-(Riskregister!$L$6-Riskregister!$K$6)*SQRT((1-X546)/2)))</f>
        <v>1865648.2789179501</v>
      </c>
      <c r="Z546" s="28">
        <f t="shared" ca="1" si="335"/>
        <v>0.11898932322053979</v>
      </c>
      <c r="AA546" s="28">
        <f t="shared" ca="1" si="335"/>
        <v>0.53720616470292448</v>
      </c>
      <c r="AB546" s="28">
        <f ca="1">IF(Riskregister!$E$7="",0,COUNTIF(BH$4:BH$53,"&lt;"&amp;Z546)*IF(AA546&lt;0.5,Riskregister!$K$7+(Riskregister!$L$7-Riskregister!$K$7)*SQRT(AA546/2),Riskregister!$L$7-(Riskregister!$L$7-Riskregister!$K$7)*SQRT((1-AA546)/2)))</f>
        <v>0</v>
      </c>
      <c r="AC546" s="28">
        <f t="shared" ca="1" si="336"/>
        <v>0.77140280863571131</v>
      </c>
      <c r="AD546" s="28">
        <f t="shared" ca="1" si="336"/>
        <v>0.280414106781674</v>
      </c>
      <c r="AE546" s="28">
        <f ca="1">IF(Riskregister!$E$8="",0,COUNTIF(BI$4:BI$53,"&lt;"&amp;AC546)*IF(AD546&lt;0.5,Riskregister!$K$8+(Riskregister!$L$8-Riskregister!$K$8)*SQRT(AD546/2),Riskregister!$L$8-(Riskregister!$L$8-Riskregister!$K$8)*SQRT((1-AD546)/2)))</f>
        <v>0</v>
      </c>
      <c r="AF546" s="28">
        <f t="shared" ca="1" si="337"/>
        <v>0.49535666640426756</v>
      </c>
      <c r="AG546" s="28">
        <f t="shared" ca="1" si="337"/>
        <v>0.97635989853172289</v>
      </c>
      <c r="AH546" s="28">
        <f>IF(Riskregister!$E$9="",0,COUNTIF(BJ$4:BJ$53,"&lt;"&amp;AF546)*IF(AG546&lt;0.5,Riskregister!$K$9+(Riskregister!$L$9-Riskregister!$K$9)*SQRT(AG546/2),Riskregister!$L$9-(Riskregister!$L$9-Riskregister!$K$9)*SQRT((1-AG546)/2)))</f>
        <v>0</v>
      </c>
      <c r="AI546" s="28">
        <f t="shared" ca="1" si="338"/>
        <v>0.13333379897784825</v>
      </c>
      <c r="AJ546" s="28">
        <f t="shared" ca="1" si="338"/>
        <v>0.66681286750969104</v>
      </c>
      <c r="AK546" s="28">
        <f>IF(Riskregister!$E$10="",0,COUNTIF(BK$4:BK$53,"&lt;"&amp;AI546)*IF(AJ546&lt;0.5,Riskregister!$K$10+(Riskregister!$L$10-Riskregister!$K$10)*SQRT(AJ546/2),Riskregister!$L$10-(Riskregister!$L$10-Riskregister!$K$10)*SQRT((1-AJ546)/2)))</f>
        <v>0</v>
      </c>
      <c r="AL546" s="28">
        <f t="shared" ca="1" si="339"/>
        <v>0.5761113583227202</v>
      </c>
      <c r="AM546" s="28">
        <f t="shared" ca="1" si="339"/>
        <v>0.27762140638329091</v>
      </c>
      <c r="AN546" s="28">
        <f>IF(Riskregister!$E$11="",0,COUNTIF(BL$4:BL$53,"&lt;"&amp;AL546)*IF(AM546&lt;0.5,Riskregister!$K$11+(Riskregister!$L$11-Riskregister!$K$11)*SQRT(AM546/2),Riskregister!$L$11-(Riskregister!$L$11-Riskregister!$K$11)*SQRT((1-AM546)/2)))</f>
        <v>0</v>
      </c>
      <c r="AO546" s="28">
        <f t="shared" ca="1" si="340"/>
        <v>5.9885630108199028E-2</v>
      </c>
      <c r="AP546" s="28">
        <f t="shared" ca="1" si="340"/>
        <v>0.39955508996862765</v>
      </c>
      <c r="AQ546" s="28">
        <f>IF(Riskregister!$E$12="",0,COUNTIF(BM$4:BM$53,"&lt;"&amp;AO546)*IF(AP546&lt;0.5,Riskregister!$K$12+(Riskregister!$L$12-Riskregister!$K$12)*SQRT(AP546/2),Riskregister!$L$12-(Riskregister!$L$12-Riskregister!$K$12)*SQRT((1-AP546)/2)))</f>
        <v>0</v>
      </c>
      <c r="AR546" s="28">
        <f t="shared" ca="1" si="341"/>
        <v>0.15747124437799576</v>
      </c>
      <c r="AS546" s="28">
        <f t="shared" ca="1" si="341"/>
        <v>8.3542531387743812E-2</v>
      </c>
      <c r="AT546" s="28">
        <f>IF(Riskregister!$E$13="",0,COUNTIF(BN$4:BN$53,"&lt;"&amp;AR546)*IF(AS546&lt;0.5,Riskregister!$K$13+(Riskregister!$L$13-Riskregister!$K$13)*SQRT(AS546/2),Riskregister!$L$13-(Riskregister!$L$13-Riskregister!$K$13)*SQRT((1-AS546)/2)))</f>
        <v>0</v>
      </c>
      <c r="AU546" s="28">
        <f t="shared" ca="1" si="342"/>
        <v>0.52591254594729731</v>
      </c>
      <c r="AV546" s="28">
        <f t="shared" ca="1" si="342"/>
        <v>0.39659956459779488</v>
      </c>
      <c r="AW546" s="28">
        <f>IF(Riskregister!$E$14="",0,COUNTIF(BO$4:BO$53,"&lt;"&amp;AU546)*IF(AV546&lt;0.5,Riskregister!$K$14+(Riskregister!$L$14-Riskregister!$K$14)*SQRT(AV546/2),Riskregister!$L$14-(Riskregister!$L$14-Riskregister!$K$14)*SQRT((1-AV546)/2)))</f>
        <v>0</v>
      </c>
      <c r="AX546" s="28">
        <f t="shared" ca="1" si="343"/>
        <v>1.7746326610356244E-2</v>
      </c>
      <c r="AY546" s="28">
        <f t="shared" ca="1" si="343"/>
        <v>0.52720076879656719</v>
      </c>
      <c r="AZ546" s="28">
        <f>IF(Riskregister!$E$15="",0,COUNTIF(BP$4:BP$53,"&lt;"&amp;AX546)*IF(AY546&lt;0.5,Riskregister!$K$15+(Riskregister!$L$15-Riskregister!$K$15)*SQRT(AY546/2),Riskregister!$L$15-(Riskregister!$L$15-Riskregister!$K$15)*SQRT((1-AY546)/2)))</f>
        <v>0</v>
      </c>
      <c r="BA546" s="28">
        <f t="shared" ca="1" si="344"/>
        <v>0.74142663124324215</v>
      </c>
      <c r="BB546" s="28">
        <f t="shared" ca="1" si="344"/>
        <v>0.63414687522027846</v>
      </c>
      <c r="BC546" s="28">
        <f>IF(Riskregister!$E$16="",0,COUNTIF(BQ$4:BQ$53,"&lt;"&amp;BA546)*IF(BB546&lt;0.5,Riskregister!$K$16+(Riskregister!$L$16-Riskregister!$K$16)*SQRT(BB546/2),Riskregister!$L$16-(Riskregister!$L$16-Riskregister!$K$16)*SQRT((1-BB546)/2)))</f>
        <v>0</v>
      </c>
      <c r="BD546" s="28">
        <f t="shared" ca="1" si="320"/>
        <v>1865648.2789179501</v>
      </c>
    </row>
    <row r="547" spans="20:56" x14ac:dyDescent="0.35">
      <c r="T547" s="28">
        <f t="shared" ca="1" si="333"/>
        <v>0.21725120428505107</v>
      </c>
      <c r="U547" s="28">
        <f t="shared" ca="1" si="333"/>
        <v>0.85370776026245898</v>
      </c>
      <c r="V547" s="28">
        <f ca="1">IF(Riskregister!$E$5="",0,COUNTIF(BF$4:BF$53,"&lt;"&amp;T547)*IF(U547&lt;0.5,Riskregister!$K$5+(Riskregister!$L$5-Riskregister!$K$5)*SQRT(U547/2),Riskregister!$L$5-(Riskregister!$L$5-Riskregister!$K$5)*SQRT((1-U547)/2)))</f>
        <v>0</v>
      </c>
      <c r="W547" s="28">
        <f t="shared" ca="1" si="334"/>
        <v>0.7356590291022721</v>
      </c>
      <c r="X547" s="28">
        <f t="shared" ca="1" si="334"/>
        <v>0.914470301155489</v>
      </c>
      <c r="Y547" s="28">
        <f ca="1">IF(Riskregister!$E$6="",0,COUNTIF(BG$4:BG$53,"&lt;"&amp;W547)*IF(X547&lt;0.5,Riskregister!$K$6+(Riskregister!$L$6-Riskregister!$K$6)*SQRT(X547/2),Riskregister!$L$6-(Riskregister!$L$6-Riskregister!$K$6)*SQRT((1-X547)/2)))</f>
        <v>1627766.0518865753</v>
      </c>
      <c r="Z547" s="28">
        <f t="shared" ca="1" si="335"/>
        <v>0.53924990976536691</v>
      </c>
      <c r="AA547" s="28">
        <f t="shared" ca="1" si="335"/>
        <v>0.77696466450127377</v>
      </c>
      <c r="AB547" s="28">
        <f ca="1">IF(Riskregister!$E$7="",0,COUNTIF(BH$4:BH$53,"&lt;"&amp;Z547)*IF(AA547&lt;0.5,Riskregister!$K$7+(Riskregister!$L$7-Riskregister!$K$7)*SQRT(AA547/2),Riskregister!$L$7-(Riskregister!$L$7-Riskregister!$K$7)*SQRT((1-AA547)/2)))</f>
        <v>0</v>
      </c>
      <c r="AC547" s="28">
        <f t="shared" ca="1" si="336"/>
        <v>0.70355868854039916</v>
      </c>
      <c r="AD547" s="28">
        <f t="shared" ca="1" si="336"/>
        <v>0.28361520559940812</v>
      </c>
      <c r="AE547" s="28">
        <f ca="1">IF(Riskregister!$E$8="",0,COUNTIF(BI$4:BI$53,"&lt;"&amp;AC547)*IF(AD547&lt;0.5,Riskregister!$K$8+(Riskregister!$L$8-Riskregister!$K$8)*SQRT(AD547/2),Riskregister!$L$8-(Riskregister!$L$8-Riskregister!$K$8)*SQRT((1-AD547)/2)))</f>
        <v>0</v>
      </c>
      <c r="AF547" s="28">
        <f t="shared" ca="1" si="337"/>
        <v>0.11194346014290402</v>
      </c>
      <c r="AG547" s="28">
        <f t="shared" ca="1" si="337"/>
        <v>0.89691585738308033</v>
      </c>
      <c r="AH547" s="28">
        <f>IF(Riskregister!$E$9="",0,COUNTIF(BJ$4:BJ$53,"&lt;"&amp;AF547)*IF(AG547&lt;0.5,Riskregister!$K$9+(Riskregister!$L$9-Riskregister!$K$9)*SQRT(AG547/2),Riskregister!$L$9-(Riskregister!$L$9-Riskregister!$K$9)*SQRT((1-AG547)/2)))</f>
        <v>0</v>
      </c>
      <c r="AI547" s="28">
        <f t="shared" ca="1" si="338"/>
        <v>0.75494691736195596</v>
      </c>
      <c r="AJ547" s="28">
        <f t="shared" ca="1" si="338"/>
        <v>0.82530599752979827</v>
      </c>
      <c r="AK547" s="28">
        <f>IF(Riskregister!$E$10="",0,COUNTIF(BK$4:BK$53,"&lt;"&amp;AI547)*IF(AJ547&lt;0.5,Riskregister!$K$10+(Riskregister!$L$10-Riskregister!$K$10)*SQRT(AJ547/2),Riskregister!$L$10-(Riskregister!$L$10-Riskregister!$K$10)*SQRT((1-AJ547)/2)))</f>
        <v>0</v>
      </c>
      <c r="AL547" s="28">
        <f t="shared" ca="1" si="339"/>
        <v>0.55960104051055881</v>
      </c>
      <c r="AM547" s="28">
        <f t="shared" ca="1" si="339"/>
        <v>0.51102664774506057</v>
      </c>
      <c r="AN547" s="28">
        <f>IF(Riskregister!$E$11="",0,COUNTIF(BL$4:BL$53,"&lt;"&amp;AL547)*IF(AM547&lt;0.5,Riskregister!$K$11+(Riskregister!$L$11-Riskregister!$K$11)*SQRT(AM547/2),Riskregister!$L$11-(Riskregister!$L$11-Riskregister!$K$11)*SQRT((1-AM547)/2)))</f>
        <v>0</v>
      </c>
      <c r="AO547" s="28">
        <f t="shared" ca="1" si="340"/>
        <v>0.32177623081532258</v>
      </c>
      <c r="AP547" s="28">
        <f t="shared" ca="1" si="340"/>
        <v>0.95495653221311938</v>
      </c>
      <c r="AQ547" s="28">
        <f>IF(Riskregister!$E$12="",0,COUNTIF(BM$4:BM$53,"&lt;"&amp;AO547)*IF(AP547&lt;0.5,Riskregister!$K$12+(Riskregister!$L$12-Riskregister!$K$12)*SQRT(AP547/2),Riskregister!$L$12-(Riskregister!$L$12-Riskregister!$K$12)*SQRT((1-AP547)/2)))</f>
        <v>0</v>
      </c>
      <c r="AR547" s="28">
        <f t="shared" ca="1" si="341"/>
        <v>0.22350875041454321</v>
      </c>
      <c r="AS547" s="28">
        <f t="shared" ca="1" si="341"/>
        <v>0.87037826463222157</v>
      </c>
      <c r="AT547" s="28">
        <f>IF(Riskregister!$E$13="",0,COUNTIF(BN$4:BN$53,"&lt;"&amp;AR547)*IF(AS547&lt;0.5,Riskregister!$K$13+(Riskregister!$L$13-Riskregister!$K$13)*SQRT(AS547/2),Riskregister!$L$13-(Riskregister!$L$13-Riskregister!$K$13)*SQRT((1-AS547)/2)))</f>
        <v>0</v>
      </c>
      <c r="AU547" s="28">
        <f t="shared" ca="1" si="342"/>
        <v>0.8848229115776467</v>
      </c>
      <c r="AV547" s="28">
        <f t="shared" ca="1" si="342"/>
        <v>0.33161569586820516</v>
      </c>
      <c r="AW547" s="28">
        <f>IF(Riskregister!$E$14="",0,COUNTIF(BO$4:BO$53,"&lt;"&amp;AU547)*IF(AV547&lt;0.5,Riskregister!$K$14+(Riskregister!$L$14-Riskregister!$K$14)*SQRT(AV547/2),Riskregister!$L$14-(Riskregister!$L$14-Riskregister!$K$14)*SQRT((1-AV547)/2)))</f>
        <v>0</v>
      </c>
      <c r="AX547" s="28">
        <f t="shared" ca="1" si="343"/>
        <v>0.45979912110643217</v>
      </c>
      <c r="AY547" s="28">
        <f t="shared" ca="1" si="343"/>
        <v>2.9662058663338042E-2</v>
      </c>
      <c r="AZ547" s="28">
        <f>IF(Riskregister!$E$15="",0,COUNTIF(BP$4:BP$53,"&lt;"&amp;AX547)*IF(AY547&lt;0.5,Riskregister!$K$15+(Riskregister!$L$15-Riskregister!$K$15)*SQRT(AY547/2),Riskregister!$L$15-(Riskregister!$L$15-Riskregister!$K$15)*SQRT((1-AY547)/2)))</f>
        <v>0</v>
      </c>
      <c r="BA547" s="28">
        <f t="shared" ca="1" si="344"/>
        <v>0.59758563190896918</v>
      </c>
      <c r="BB547" s="28">
        <f t="shared" ca="1" si="344"/>
        <v>0.85007828178856215</v>
      </c>
      <c r="BC547" s="28">
        <f>IF(Riskregister!$E$16="",0,COUNTIF(BQ$4:BQ$53,"&lt;"&amp;BA547)*IF(BB547&lt;0.5,Riskregister!$K$16+(Riskregister!$L$16-Riskregister!$K$16)*SQRT(BB547/2),Riskregister!$L$16-(Riskregister!$L$16-Riskregister!$K$16)*SQRT((1-BB547)/2)))</f>
        <v>0</v>
      </c>
      <c r="BD547" s="28">
        <f t="shared" ca="1" si="320"/>
        <v>1627766.0518865753</v>
      </c>
    </row>
    <row r="548" spans="20:56" x14ac:dyDescent="0.35">
      <c r="T548" s="28">
        <f t="shared" ca="1" si="333"/>
        <v>0.33634289007357199</v>
      </c>
      <c r="U548" s="28">
        <f t="shared" ca="1" si="333"/>
        <v>0.24524980552230913</v>
      </c>
      <c r="V548" s="28">
        <f ca="1">IF(Riskregister!$E$5="",0,COUNTIF(BF$4:BF$53,"&lt;"&amp;T548)*IF(U548&lt;0.5,Riskregister!$K$5+(Riskregister!$L$5-Riskregister!$K$5)*SQRT(U548/2),Riskregister!$L$5-(Riskregister!$L$5-Riskregister!$K$5)*SQRT((1-U548)/2)))</f>
        <v>0</v>
      </c>
      <c r="W548" s="28">
        <f t="shared" ca="1" si="334"/>
        <v>0.70978455940244978</v>
      </c>
      <c r="X548" s="28">
        <f t="shared" ca="1" si="334"/>
        <v>0.81111065009392536</v>
      </c>
      <c r="Y548" s="28">
        <f ca="1">IF(Riskregister!$E$6="",0,COUNTIF(BG$4:BG$53,"&lt;"&amp;W548)*IF(X548&lt;0.5,Riskregister!$K$6+(Riskregister!$L$6-Riskregister!$K$6)*SQRT(X548/2),Riskregister!$L$6-(Riskregister!$L$6-Riskregister!$K$6)*SQRT((1-X548)/2)))</f>
        <v>1446826.6575043218</v>
      </c>
      <c r="Z548" s="28">
        <f t="shared" ca="1" si="335"/>
        <v>0.82798411977399311</v>
      </c>
      <c r="AA548" s="28">
        <f t="shared" ca="1" si="335"/>
        <v>0.82359937235854475</v>
      </c>
      <c r="AB548" s="28">
        <f ca="1">IF(Riskregister!$E$7="",0,COUNTIF(BH$4:BH$53,"&lt;"&amp;Z548)*IF(AA548&lt;0.5,Riskregister!$K$7+(Riskregister!$L$7-Riskregister!$K$7)*SQRT(AA548/2),Riskregister!$L$7-(Riskregister!$L$7-Riskregister!$K$7)*SQRT((1-AA548)/2)))</f>
        <v>296055.11824510485</v>
      </c>
      <c r="AC548" s="28">
        <f t="shared" ca="1" si="336"/>
        <v>0.31316197028926029</v>
      </c>
      <c r="AD548" s="28">
        <f t="shared" ca="1" si="336"/>
        <v>4.9876512560784514E-2</v>
      </c>
      <c r="AE548" s="28">
        <f ca="1">IF(Riskregister!$E$8="",0,COUNTIF(BI$4:BI$53,"&lt;"&amp;AC548)*IF(AD548&lt;0.5,Riskregister!$K$8+(Riskregister!$L$8-Riskregister!$K$8)*SQRT(AD548/2),Riskregister!$L$8-(Riskregister!$L$8-Riskregister!$K$8)*SQRT((1-AD548)/2)))</f>
        <v>0</v>
      </c>
      <c r="AF548" s="28">
        <f t="shared" ca="1" si="337"/>
        <v>0.96900978531480475</v>
      </c>
      <c r="AG548" s="28">
        <f t="shared" ca="1" si="337"/>
        <v>9.9370906291684769E-3</v>
      </c>
      <c r="AH548" s="28">
        <f>IF(Riskregister!$E$9="",0,COUNTIF(BJ$4:BJ$53,"&lt;"&amp;AF548)*IF(AG548&lt;0.5,Riskregister!$K$9+(Riskregister!$L$9-Riskregister!$K$9)*SQRT(AG548/2),Riskregister!$L$9-(Riskregister!$L$9-Riskregister!$K$9)*SQRT((1-AG548)/2)))</f>
        <v>0</v>
      </c>
      <c r="AI548" s="28">
        <f t="shared" ca="1" si="338"/>
        <v>0.49417667263542842</v>
      </c>
      <c r="AJ548" s="28">
        <f t="shared" ca="1" si="338"/>
        <v>0.23971113503218944</v>
      </c>
      <c r="AK548" s="28">
        <f>IF(Riskregister!$E$10="",0,COUNTIF(BK$4:BK$53,"&lt;"&amp;AI548)*IF(AJ548&lt;0.5,Riskregister!$K$10+(Riskregister!$L$10-Riskregister!$K$10)*SQRT(AJ548/2),Riskregister!$L$10-(Riskregister!$L$10-Riskregister!$K$10)*SQRT((1-AJ548)/2)))</f>
        <v>0</v>
      </c>
      <c r="AL548" s="28">
        <f t="shared" ca="1" si="339"/>
        <v>0.55237330108054705</v>
      </c>
      <c r="AM548" s="28">
        <f t="shared" ca="1" si="339"/>
        <v>7.3352227944472936E-2</v>
      </c>
      <c r="AN548" s="28">
        <f>IF(Riskregister!$E$11="",0,COUNTIF(BL$4:BL$53,"&lt;"&amp;AL548)*IF(AM548&lt;0.5,Riskregister!$K$11+(Riskregister!$L$11-Riskregister!$K$11)*SQRT(AM548/2),Riskregister!$L$11-(Riskregister!$L$11-Riskregister!$K$11)*SQRT((1-AM548)/2)))</f>
        <v>0</v>
      </c>
      <c r="AO548" s="28">
        <f t="shared" ca="1" si="340"/>
        <v>0.8436670749870494</v>
      </c>
      <c r="AP548" s="28">
        <f t="shared" ca="1" si="340"/>
        <v>0.37348454709987544</v>
      </c>
      <c r="AQ548" s="28">
        <f>IF(Riskregister!$E$12="",0,COUNTIF(BM$4:BM$53,"&lt;"&amp;AO548)*IF(AP548&lt;0.5,Riskregister!$K$12+(Riskregister!$L$12-Riskregister!$K$12)*SQRT(AP548/2),Riskregister!$L$12-(Riskregister!$L$12-Riskregister!$K$12)*SQRT((1-AP548)/2)))</f>
        <v>0</v>
      </c>
      <c r="AR548" s="28">
        <f t="shared" ca="1" si="341"/>
        <v>0.71418772767985084</v>
      </c>
      <c r="AS548" s="28">
        <f t="shared" ca="1" si="341"/>
        <v>0.24943245075987053</v>
      </c>
      <c r="AT548" s="28">
        <f>IF(Riskregister!$E$13="",0,COUNTIF(BN$4:BN$53,"&lt;"&amp;AR548)*IF(AS548&lt;0.5,Riskregister!$K$13+(Riskregister!$L$13-Riskregister!$K$13)*SQRT(AS548/2),Riskregister!$L$13-(Riskregister!$L$13-Riskregister!$K$13)*SQRT((1-AS548)/2)))</f>
        <v>0</v>
      </c>
      <c r="AU548" s="28">
        <f t="shared" ca="1" si="342"/>
        <v>0.588440340382135</v>
      </c>
      <c r="AV548" s="28">
        <f t="shared" ca="1" si="342"/>
        <v>0.38473733630954121</v>
      </c>
      <c r="AW548" s="28">
        <f>IF(Riskregister!$E$14="",0,COUNTIF(BO$4:BO$53,"&lt;"&amp;AU548)*IF(AV548&lt;0.5,Riskregister!$K$14+(Riskregister!$L$14-Riskregister!$K$14)*SQRT(AV548/2),Riskregister!$L$14-(Riskregister!$L$14-Riskregister!$K$14)*SQRT((1-AV548)/2)))</f>
        <v>0</v>
      </c>
      <c r="AX548" s="28">
        <f t="shared" ca="1" si="343"/>
        <v>0.94917203805451855</v>
      </c>
      <c r="AY548" s="28">
        <f t="shared" ca="1" si="343"/>
        <v>0.74207336212567632</v>
      </c>
      <c r="AZ548" s="28">
        <f>IF(Riskregister!$E$15="",0,COUNTIF(BP$4:BP$53,"&lt;"&amp;AX548)*IF(AY548&lt;0.5,Riskregister!$K$15+(Riskregister!$L$15-Riskregister!$K$15)*SQRT(AY548/2),Riskregister!$L$15-(Riskregister!$L$15-Riskregister!$K$15)*SQRT((1-AY548)/2)))</f>
        <v>0</v>
      </c>
      <c r="BA548" s="28">
        <f t="shared" ca="1" si="344"/>
        <v>0.66194052079087595</v>
      </c>
      <c r="BB548" s="28">
        <f t="shared" ca="1" si="344"/>
        <v>0.41194268286149827</v>
      </c>
      <c r="BC548" s="28">
        <f>IF(Riskregister!$E$16="",0,COUNTIF(BQ$4:BQ$53,"&lt;"&amp;BA548)*IF(BB548&lt;0.5,Riskregister!$K$16+(Riskregister!$L$16-Riskregister!$K$16)*SQRT(BB548/2),Riskregister!$L$16-(Riskregister!$L$16-Riskregister!$K$16)*SQRT((1-BB548)/2)))</f>
        <v>0</v>
      </c>
      <c r="BD548" s="28">
        <f t="shared" ca="1" si="320"/>
        <v>1742881.7757494266</v>
      </c>
    </row>
    <row r="549" spans="20:56" x14ac:dyDescent="0.35">
      <c r="T549" s="28">
        <f t="shared" ca="1" si="333"/>
        <v>0.41892157366442939</v>
      </c>
      <c r="U549" s="28">
        <f t="shared" ca="1" si="333"/>
        <v>1.4612067900429349E-2</v>
      </c>
      <c r="V549" s="28">
        <f ca="1">IF(Riskregister!$E$5="",0,COUNTIF(BF$4:BF$53,"&lt;"&amp;T549)*IF(U549&lt;0.5,Riskregister!$K$5+(Riskregister!$L$5-Riskregister!$K$5)*SQRT(U549/2),Riskregister!$L$5-(Riskregister!$L$5-Riskregister!$K$5)*SQRT((1-U549)/2)))</f>
        <v>0</v>
      </c>
      <c r="W549" s="28">
        <f t="shared" ca="1" si="334"/>
        <v>0.78832030710355461</v>
      </c>
      <c r="X549" s="28">
        <f t="shared" ca="1" si="334"/>
        <v>0.71366527039174998</v>
      </c>
      <c r="Y549" s="28">
        <f ca="1">IF(Riskregister!$E$6="",0,COUNTIF(BG$4:BG$53,"&lt;"&amp;W549)*IF(X549&lt;0.5,Riskregister!$K$6+(Riskregister!$L$6-Riskregister!$K$6)*SQRT(X549/2),Riskregister!$L$6-(Riskregister!$L$6-Riskregister!$K$6)*SQRT((1-X549)/2)))</f>
        <v>1318925.6560658263</v>
      </c>
      <c r="Z549" s="28">
        <f t="shared" ca="1" si="335"/>
        <v>2.6321968191022838E-2</v>
      </c>
      <c r="AA549" s="28">
        <f t="shared" ca="1" si="335"/>
        <v>0.46948548393780243</v>
      </c>
      <c r="AB549" s="28">
        <f ca="1">IF(Riskregister!$E$7="",0,COUNTIF(BH$4:BH$53,"&lt;"&amp;Z549)*IF(AA549&lt;0.5,Riskregister!$K$7+(Riskregister!$L$7-Riskregister!$K$7)*SQRT(AA549/2),Riskregister!$L$7-(Riskregister!$L$7-Riskregister!$K$7)*SQRT((1-AA549)/2)))</f>
        <v>0</v>
      </c>
      <c r="AC549" s="28">
        <f t="shared" ca="1" si="336"/>
        <v>0.81471117781546387</v>
      </c>
      <c r="AD549" s="28">
        <f t="shared" ca="1" si="336"/>
        <v>0.84056157777325713</v>
      </c>
      <c r="AE549" s="28">
        <f ca="1">IF(Riskregister!$E$8="",0,COUNTIF(BI$4:BI$53,"&lt;"&amp;AC549)*IF(AD549&lt;0.5,Riskregister!$K$8+(Riskregister!$L$8-Riskregister!$K$8)*SQRT(AD549/2),Riskregister!$L$8-(Riskregister!$L$8-Riskregister!$K$8)*SQRT((1-AD549)/2)))</f>
        <v>0</v>
      </c>
      <c r="AF549" s="28">
        <f t="shared" ca="1" si="337"/>
        <v>0.42426312612584971</v>
      </c>
      <c r="AG549" s="28">
        <f t="shared" ca="1" si="337"/>
        <v>0.77522741715229282</v>
      </c>
      <c r="AH549" s="28">
        <f>IF(Riskregister!$E$9="",0,COUNTIF(BJ$4:BJ$53,"&lt;"&amp;AF549)*IF(AG549&lt;0.5,Riskregister!$K$9+(Riskregister!$L$9-Riskregister!$K$9)*SQRT(AG549/2),Riskregister!$L$9-(Riskregister!$L$9-Riskregister!$K$9)*SQRT((1-AG549)/2)))</f>
        <v>0</v>
      </c>
      <c r="AI549" s="28">
        <f t="shared" ca="1" si="338"/>
        <v>0.91109053348007651</v>
      </c>
      <c r="AJ549" s="28">
        <f t="shared" ca="1" si="338"/>
        <v>0.9758187499923846</v>
      </c>
      <c r="AK549" s="28">
        <f>IF(Riskregister!$E$10="",0,COUNTIF(BK$4:BK$53,"&lt;"&amp;AI549)*IF(AJ549&lt;0.5,Riskregister!$K$10+(Riskregister!$L$10-Riskregister!$K$10)*SQRT(AJ549/2),Riskregister!$L$10-(Riskregister!$L$10-Riskregister!$K$10)*SQRT((1-AJ549)/2)))</f>
        <v>0</v>
      </c>
      <c r="AL549" s="28">
        <f t="shared" ca="1" si="339"/>
        <v>0.14150606708902569</v>
      </c>
      <c r="AM549" s="28">
        <f t="shared" ca="1" si="339"/>
        <v>0.49691414880903695</v>
      </c>
      <c r="AN549" s="28">
        <f>IF(Riskregister!$E$11="",0,COUNTIF(BL$4:BL$53,"&lt;"&amp;AL549)*IF(AM549&lt;0.5,Riskregister!$K$11+(Riskregister!$L$11-Riskregister!$K$11)*SQRT(AM549/2),Riskregister!$L$11-(Riskregister!$L$11-Riskregister!$K$11)*SQRT((1-AM549)/2)))</f>
        <v>0</v>
      </c>
      <c r="AO549" s="28">
        <f t="shared" ca="1" si="340"/>
        <v>0.9663202402372888</v>
      </c>
      <c r="AP549" s="28">
        <f t="shared" ca="1" si="340"/>
        <v>4.3129097429716601E-2</v>
      </c>
      <c r="AQ549" s="28">
        <f>IF(Riskregister!$E$12="",0,COUNTIF(BM$4:BM$53,"&lt;"&amp;AO549)*IF(AP549&lt;0.5,Riskregister!$K$12+(Riskregister!$L$12-Riskregister!$K$12)*SQRT(AP549/2),Riskregister!$L$12-(Riskregister!$L$12-Riskregister!$K$12)*SQRT((1-AP549)/2)))</f>
        <v>0</v>
      </c>
      <c r="AR549" s="28">
        <f t="shared" ca="1" si="341"/>
        <v>0.62044271390085404</v>
      </c>
      <c r="AS549" s="28">
        <f t="shared" ca="1" si="341"/>
        <v>0.65821326997459151</v>
      </c>
      <c r="AT549" s="28">
        <f>IF(Riskregister!$E$13="",0,COUNTIF(BN$4:BN$53,"&lt;"&amp;AR549)*IF(AS549&lt;0.5,Riskregister!$K$13+(Riskregister!$L$13-Riskregister!$K$13)*SQRT(AS549/2),Riskregister!$L$13-(Riskregister!$L$13-Riskregister!$K$13)*SQRT((1-AS549)/2)))</f>
        <v>0</v>
      </c>
      <c r="AU549" s="28">
        <f t="shared" ca="1" si="342"/>
        <v>0.77474002831598643</v>
      </c>
      <c r="AV549" s="28">
        <f t="shared" ca="1" si="342"/>
        <v>0.33814899211040317</v>
      </c>
      <c r="AW549" s="28">
        <f>IF(Riskregister!$E$14="",0,COUNTIF(BO$4:BO$53,"&lt;"&amp;AU549)*IF(AV549&lt;0.5,Riskregister!$K$14+(Riskregister!$L$14-Riskregister!$K$14)*SQRT(AV549/2),Riskregister!$L$14-(Riskregister!$L$14-Riskregister!$K$14)*SQRT((1-AV549)/2)))</f>
        <v>0</v>
      </c>
      <c r="AX549" s="28">
        <f t="shared" ca="1" si="343"/>
        <v>0.93059230638761203</v>
      </c>
      <c r="AY549" s="28">
        <f t="shared" ca="1" si="343"/>
        <v>0.49193534062618172</v>
      </c>
      <c r="AZ549" s="28">
        <f>IF(Riskregister!$E$15="",0,COUNTIF(BP$4:BP$53,"&lt;"&amp;AX549)*IF(AY549&lt;0.5,Riskregister!$K$15+(Riskregister!$L$15-Riskregister!$K$15)*SQRT(AY549/2),Riskregister!$L$15-(Riskregister!$L$15-Riskregister!$K$15)*SQRT((1-AY549)/2)))</f>
        <v>0</v>
      </c>
      <c r="BA549" s="28">
        <f t="shared" ca="1" si="344"/>
        <v>0.55795540044829117</v>
      </c>
      <c r="BB549" s="28">
        <f t="shared" ca="1" si="344"/>
        <v>0.94628594957361589</v>
      </c>
      <c r="BC549" s="28">
        <f>IF(Riskregister!$E$16="",0,COUNTIF(BQ$4:BQ$53,"&lt;"&amp;BA549)*IF(BB549&lt;0.5,Riskregister!$K$16+(Riskregister!$L$16-Riskregister!$K$16)*SQRT(BB549/2),Riskregister!$L$16-(Riskregister!$L$16-Riskregister!$K$16)*SQRT((1-BB549)/2)))</f>
        <v>0</v>
      </c>
      <c r="BD549" s="28">
        <f t="shared" ca="1" si="320"/>
        <v>1318925.6560658263</v>
      </c>
    </row>
    <row r="550" spans="20:56" x14ac:dyDescent="0.35">
      <c r="T550" s="28">
        <f t="shared" ca="1" si="333"/>
        <v>0.31831398354954865</v>
      </c>
      <c r="U550" s="28">
        <f t="shared" ca="1" si="333"/>
        <v>0.75462057116664927</v>
      </c>
      <c r="V550" s="28">
        <f ca="1">IF(Riskregister!$E$5="",0,COUNTIF(BF$4:BF$53,"&lt;"&amp;T550)*IF(U550&lt;0.5,Riskregister!$K$5+(Riskregister!$L$5-Riskregister!$K$5)*SQRT(U550/2),Riskregister!$L$5-(Riskregister!$L$5-Riskregister!$K$5)*SQRT((1-U550)/2)))</f>
        <v>0</v>
      </c>
      <c r="W550" s="28">
        <f t="shared" ca="1" si="334"/>
        <v>0.8179269377766506</v>
      </c>
      <c r="X550" s="28">
        <f t="shared" ca="1" si="334"/>
        <v>0.1649232267793781</v>
      </c>
      <c r="Y550" s="28">
        <f ca="1">IF(Riskregister!$E$6="",0,COUNTIF(BG$4:BG$53,"&lt;"&amp;W550)*IF(X550&lt;0.5,Riskregister!$K$6+(Riskregister!$L$6-Riskregister!$K$6)*SQRT(X550/2),Riskregister!$L$6-(Riskregister!$L$6-Riskregister!$K$6)*SQRT((1-X550)/2)))</f>
        <v>716890.34367319383</v>
      </c>
      <c r="Z550" s="28">
        <f t="shared" ca="1" si="335"/>
        <v>0.76331324012099233</v>
      </c>
      <c r="AA550" s="28">
        <f t="shared" ca="1" si="335"/>
        <v>0.85880508197062733</v>
      </c>
      <c r="AB550" s="28">
        <f ca="1">IF(Riskregister!$E$7="",0,COUNTIF(BH$4:BH$53,"&lt;"&amp;Z550)*IF(AA550&lt;0.5,Riskregister!$K$7+(Riskregister!$L$7-Riskregister!$K$7)*SQRT(AA550/2),Riskregister!$L$7-(Riskregister!$L$7-Riskregister!$K$7)*SQRT((1-AA550)/2)))</f>
        <v>307004.36177272035</v>
      </c>
      <c r="AC550" s="28">
        <f t="shared" ca="1" si="336"/>
        <v>0.64173803008532382</v>
      </c>
      <c r="AD550" s="28">
        <f t="shared" ca="1" si="336"/>
        <v>0.68138790618220479</v>
      </c>
      <c r="AE550" s="28">
        <f ca="1">IF(Riskregister!$E$8="",0,COUNTIF(BI$4:BI$53,"&lt;"&amp;AC550)*IF(AD550&lt;0.5,Riskregister!$K$8+(Riskregister!$L$8-Riskregister!$K$8)*SQRT(AD550/2),Riskregister!$L$8-(Riskregister!$L$8-Riskregister!$K$8)*SQRT((1-AD550)/2)))</f>
        <v>0</v>
      </c>
      <c r="AF550" s="28">
        <f t="shared" ca="1" si="337"/>
        <v>0.77426466616849121</v>
      </c>
      <c r="AG550" s="28">
        <f t="shared" ca="1" si="337"/>
        <v>0.75602456592043488</v>
      </c>
      <c r="AH550" s="28">
        <f>IF(Riskregister!$E$9="",0,COUNTIF(BJ$4:BJ$53,"&lt;"&amp;AF550)*IF(AG550&lt;0.5,Riskregister!$K$9+(Riskregister!$L$9-Riskregister!$K$9)*SQRT(AG550/2),Riskregister!$L$9-(Riskregister!$L$9-Riskregister!$K$9)*SQRT((1-AG550)/2)))</f>
        <v>0</v>
      </c>
      <c r="AI550" s="28">
        <f t="shared" ca="1" si="338"/>
        <v>0.12343065377920959</v>
      </c>
      <c r="AJ550" s="28">
        <f t="shared" ca="1" si="338"/>
        <v>0.18241288299847214</v>
      </c>
      <c r="AK550" s="28">
        <f>IF(Riskregister!$E$10="",0,COUNTIF(BK$4:BK$53,"&lt;"&amp;AI550)*IF(AJ550&lt;0.5,Riskregister!$K$10+(Riskregister!$L$10-Riskregister!$K$10)*SQRT(AJ550/2),Riskregister!$L$10-(Riskregister!$L$10-Riskregister!$K$10)*SQRT((1-AJ550)/2)))</f>
        <v>0</v>
      </c>
      <c r="AL550" s="28">
        <f t="shared" ca="1" si="339"/>
        <v>0.85074131499849392</v>
      </c>
      <c r="AM550" s="28">
        <f t="shared" ca="1" si="339"/>
        <v>0.73212721078256815</v>
      </c>
      <c r="AN550" s="28">
        <f>IF(Riskregister!$E$11="",0,COUNTIF(BL$4:BL$53,"&lt;"&amp;AL550)*IF(AM550&lt;0.5,Riskregister!$K$11+(Riskregister!$L$11-Riskregister!$K$11)*SQRT(AM550/2),Riskregister!$L$11-(Riskregister!$L$11-Riskregister!$K$11)*SQRT((1-AM550)/2)))</f>
        <v>0</v>
      </c>
      <c r="AO550" s="28">
        <f t="shared" ca="1" si="340"/>
        <v>0.89483037560929835</v>
      </c>
      <c r="AP550" s="28">
        <f t="shared" ca="1" si="340"/>
        <v>0.1982499613438069</v>
      </c>
      <c r="AQ550" s="28">
        <f>IF(Riskregister!$E$12="",0,COUNTIF(BM$4:BM$53,"&lt;"&amp;AO550)*IF(AP550&lt;0.5,Riskregister!$K$12+(Riskregister!$L$12-Riskregister!$K$12)*SQRT(AP550/2),Riskregister!$L$12-(Riskregister!$L$12-Riskregister!$K$12)*SQRT((1-AP550)/2)))</f>
        <v>0</v>
      </c>
      <c r="AR550" s="28">
        <f t="shared" ca="1" si="341"/>
        <v>0.17879189034658605</v>
      </c>
      <c r="AS550" s="28">
        <f t="shared" ca="1" si="341"/>
        <v>0.68028955128489788</v>
      </c>
      <c r="AT550" s="28">
        <f>IF(Riskregister!$E$13="",0,COUNTIF(BN$4:BN$53,"&lt;"&amp;AR550)*IF(AS550&lt;0.5,Riskregister!$K$13+(Riskregister!$L$13-Riskregister!$K$13)*SQRT(AS550/2),Riskregister!$L$13-(Riskregister!$L$13-Riskregister!$K$13)*SQRT((1-AS550)/2)))</f>
        <v>0</v>
      </c>
      <c r="AU550" s="28">
        <f t="shared" ca="1" si="342"/>
        <v>0.6034553757071548</v>
      </c>
      <c r="AV550" s="28">
        <f t="shared" ca="1" si="342"/>
        <v>0.17715174422025326</v>
      </c>
      <c r="AW550" s="28">
        <f>IF(Riskregister!$E$14="",0,COUNTIF(BO$4:BO$53,"&lt;"&amp;AU550)*IF(AV550&lt;0.5,Riskregister!$K$14+(Riskregister!$L$14-Riskregister!$K$14)*SQRT(AV550/2),Riskregister!$L$14-(Riskregister!$L$14-Riskregister!$K$14)*SQRT((1-AV550)/2)))</f>
        <v>0</v>
      </c>
      <c r="AX550" s="28">
        <f t="shared" ca="1" si="343"/>
        <v>0.28304832392852453</v>
      </c>
      <c r="AY550" s="28">
        <f t="shared" ca="1" si="343"/>
        <v>0.16595574661592649</v>
      </c>
      <c r="AZ550" s="28">
        <f>IF(Riskregister!$E$15="",0,COUNTIF(BP$4:BP$53,"&lt;"&amp;AX550)*IF(AY550&lt;0.5,Riskregister!$K$15+(Riskregister!$L$15-Riskregister!$K$15)*SQRT(AY550/2),Riskregister!$L$15-(Riskregister!$L$15-Riskregister!$K$15)*SQRT((1-AY550)/2)))</f>
        <v>0</v>
      </c>
      <c r="BA550" s="28">
        <f t="shared" ca="1" si="344"/>
        <v>0.75566306439262765</v>
      </c>
      <c r="BB550" s="28">
        <f t="shared" ca="1" si="344"/>
        <v>0.9853719808950826</v>
      </c>
      <c r="BC550" s="28">
        <f>IF(Riskregister!$E$16="",0,COUNTIF(BQ$4:BQ$53,"&lt;"&amp;BA550)*IF(BB550&lt;0.5,Riskregister!$K$16+(Riskregister!$L$16-Riskregister!$K$16)*SQRT(BB550/2),Riskregister!$L$16-(Riskregister!$L$16-Riskregister!$K$16)*SQRT((1-BB550)/2)))</f>
        <v>0</v>
      </c>
      <c r="BD550" s="28">
        <f t="shared" ca="1" si="320"/>
        <v>1023894.7054459142</v>
      </c>
    </row>
    <row r="551" spans="20:56" x14ac:dyDescent="0.35">
      <c r="T551" s="28">
        <f t="shared" ca="1" si="333"/>
        <v>0.89841941441372286</v>
      </c>
      <c r="U551" s="28">
        <f t="shared" ca="1" si="333"/>
        <v>0.10983313882999857</v>
      </c>
      <c r="V551" s="28">
        <f ca="1">IF(Riskregister!$E$5="",0,COUNTIF(BF$4:BF$53,"&lt;"&amp;T551)*IF(U551&lt;0.5,Riskregister!$K$5+(Riskregister!$L$5-Riskregister!$K$5)*SQRT(U551/2),Riskregister!$L$5-(Riskregister!$L$5-Riskregister!$K$5)*SQRT((1-U551)/2)))</f>
        <v>255454.28064586734</v>
      </c>
      <c r="W551" s="28">
        <f t="shared" ca="1" si="334"/>
        <v>0.90954878584878263</v>
      </c>
      <c r="X551" s="28">
        <f t="shared" ca="1" si="334"/>
        <v>0.93305192515321622</v>
      </c>
      <c r="Y551" s="28">
        <f ca="1">IF(Riskregister!$E$6="",0,COUNTIF(BG$4:BG$53,"&lt;"&amp;W551)*IF(X551&lt;0.5,Riskregister!$K$6+(Riskregister!$L$6-Riskregister!$K$6)*SQRT(X551/2),Riskregister!$L$6-(Riskregister!$L$6-Riskregister!$K$6)*SQRT((1-X551)/2)))</f>
        <v>1670673.5946636077</v>
      </c>
      <c r="Z551" s="28">
        <f t="shared" ca="1" si="335"/>
        <v>0.80258728391050671</v>
      </c>
      <c r="AA551" s="28">
        <f t="shared" ca="1" si="335"/>
        <v>0.14892168996615218</v>
      </c>
      <c r="AB551" s="28">
        <f ca="1">IF(Riskregister!$E$7="",0,COUNTIF(BH$4:BH$53,"&lt;"&amp;Z551)*IF(AA551&lt;0.5,Riskregister!$K$7+(Riskregister!$L$7-Riskregister!$K$7)*SQRT(AA551/2),Riskregister!$L$7-(Riskregister!$L$7-Riskregister!$K$7)*SQRT((1-AA551)/2)))</f>
        <v>145506.30089385109</v>
      </c>
      <c r="AC551" s="28">
        <f t="shared" ca="1" si="336"/>
        <v>0.75536515339370613</v>
      </c>
      <c r="AD551" s="28">
        <f t="shared" ca="1" si="336"/>
        <v>0.55054079446300908</v>
      </c>
      <c r="AE551" s="28">
        <f ca="1">IF(Riskregister!$E$8="",0,COUNTIF(BI$4:BI$53,"&lt;"&amp;AC551)*IF(AD551&lt;0.5,Riskregister!$K$8+(Riskregister!$L$8-Riskregister!$K$8)*SQRT(AD551/2),Riskregister!$L$8-(Riskregister!$L$8-Riskregister!$K$8)*SQRT((1-AD551)/2)))</f>
        <v>0</v>
      </c>
      <c r="AF551" s="28">
        <f t="shared" ca="1" si="337"/>
        <v>0.94376007820145547</v>
      </c>
      <c r="AG551" s="28">
        <f t="shared" ca="1" si="337"/>
        <v>0.15846845204530535</v>
      </c>
      <c r="AH551" s="28">
        <f>IF(Riskregister!$E$9="",0,COUNTIF(BJ$4:BJ$53,"&lt;"&amp;AF551)*IF(AG551&lt;0.5,Riskregister!$K$9+(Riskregister!$L$9-Riskregister!$K$9)*SQRT(AG551/2),Riskregister!$L$9-(Riskregister!$L$9-Riskregister!$K$9)*SQRT((1-AG551)/2)))</f>
        <v>0</v>
      </c>
      <c r="AI551" s="28">
        <f t="shared" ca="1" si="338"/>
        <v>3.4198226511403362E-2</v>
      </c>
      <c r="AJ551" s="28">
        <f t="shared" ca="1" si="338"/>
        <v>0.22002677976553187</v>
      </c>
      <c r="AK551" s="28">
        <f>IF(Riskregister!$E$10="",0,COUNTIF(BK$4:BK$53,"&lt;"&amp;AI551)*IF(AJ551&lt;0.5,Riskregister!$K$10+(Riskregister!$L$10-Riskregister!$K$10)*SQRT(AJ551/2),Riskregister!$L$10-(Riskregister!$L$10-Riskregister!$K$10)*SQRT((1-AJ551)/2)))</f>
        <v>0</v>
      </c>
      <c r="AL551" s="28">
        <f t="shared" ca="1" si="339"/>
        <v>0.14582242367606946</v>
      </c>
      <c r="AM551" s="28">
        <f t="shared" ca="1" si="339"/>
        <v>1.9938771627516227E-2</v>
      </c>
      <c r="AN551" s="28">
        <f>IF(Riskregister!$E$11="",0,COUNTIF(BL$4:BL$53,"&lt;"&amp;AL551)*IF(AM551&lt;0.5,Riskregister!$K$11+(Riskregister!$L$11-Riskregister!$K$11)*SQRT(AM551/2),Riskregister!$L$11-(Riskregister!$L$11-Riskregister!$K$11)*SQRT((1-AM551)/2)))</f>
        <v>0</v>
      </c>
      <c r="AO551" s="28">
        <f t="shared" ca="1" si="340"/>
        <v>0.47518622002068123</v>
      </c>
      <c r="AP551" s="28">
        <f t="shared" ca="1" si="340"/>
        <v>4.9597577551807603E-3</v>
      </c>
      <c r="AQ551" s="28">
        <f>IF(Riskregister!$E$12="",0,COUNTIF(BM$4:BM$53,"&lt;"&amp;AO551)*IF(AP551&lt;0.5,Riskregister!$K$12+(Riskregister!$L$12-Riskregister!$K$12)*SQRT(AP551/2),Riskregister!$L$12-(Riskregister!$L$12-Riskregister!$K$12)*SQRT((1-AP551)/2)))</f>
        <v>0</v>
      </c>
      <c r="AR551" s="28">
        <f t="shared" ca="1" si="341"/>
        <v>3.1495205979148677E-2</v>
      </c>
      <c r="AS551" s="28">
        <f t="shared" ca="1" si="341"/>
        <v>0.17771760729206876</v>
      </c>
      <c r="AT551" s="28">
        <f>IF(Riskregister!$E$13="",0,COUNTIF(BN$4:BN$53,"&lt;"&amp;AR551)*IF(AS551&lt;0.5,Riskregister!$K$13+(Riskregister!$L$13-Riskregister!$K$13)*SQRT(AS551/2),Riskregister!$L$13-(Riskregister!$L$13-Riskregister!$K$13)*SQRT((1-AS551)/2)))</f>
        <v>0</v>
      </c>
      <c r="AU551" s="28">
        <f t="shared" ca="1" si="342"/>
        <v>0.16750770681559823</v>
      </c>
      <c r="AV551" s="28">
        <f t="shared" ca="1" si="342"/>
        <v>0.87663622792037288</v>
      </c>
      <c r="AW551" s="28">
        <f>IF(Riskregister!$E$14="",0,COUNTIF(BO$4:BO$53,"&lt;"&amp;AU551)*IF(AV551&lt;0.5,Riskregister!$K$14+(Riskregister!$L$14-Riskregister!$K$14)*SQRT(AV551/2),Riskregister!$L$14-(Riskregister!$L$14-Riskregister!$K$14)*SQRT((1-AV551)/2)))</f>
        <v>0</v>
      </c>
      <c r="AX551" s="28">
        <f t="shared" ca="1" si="343"/>
        <v>0.43243724435362563</v>
      </c>
      <c r="AY551" s="28">
        <f t="shared" ca="1" si="343"/>
        <v>0.25709203254581792</v>
      </c>
      <c r="AZ551" s="28">
        <f>IF(Riskregister!$E$15="",0,COUNTIF(BP$4:BP$53,"&lt;"&amp;AX551)*IF(AY551&lt;0.5,Riskregister!$K$15+(Riskregister!$L$15-Riskregister!$K$15)*SQRT(AY551/2),Riskregister!$L$15-(Riskregister!$L$15-Riskregister!$K$15)*SQRT((1-AY551)/2)))</f>
        <v>0</v>
      </c>
      <c r="BA551" s="28">
        <f t="shared" ca="1" si="344"/>
        <v>0.72409309100018071</v>
      </c>
      <c r="BB551" s="28">
        <f t="shared" ca="1" si="344"/>
        <v>0.68435675546218011</v>
      </c>
      <c r="BC551" s="28">
        <f>IF(Riskregister!$E$16="",0,COUNTIF(BQ$4:BQ$53,"&lt;"&amp;BA551)*IF(BB551&lt;0.5,Riskregister!$K$16+(Riskregister!$L$16-Riskregister!$K$16)*SQRT(BB551/2),Riskregister!$L$16-(Riskregister!$L$16-Riskregister!$K$16)*SQRT((1-BB551)/2)))</f>
        <v>0</v>
      </c>
      <c r="BD551" s="28">
        <f t="shared" ca="1" si="320"/>
        <v>2071634.1762033261</v>
      </c>
    </row>
    <row r="552" spans="20:56" x14ac:dyDescent="0.35">
      <c r="T552" s="28">
        <f t="shared" ca="1" si="333"/>
        <v>0.79975971986102423</v>
      </c>
      <c r="U552" s="28">
        <f t="shared" ca="1" si="333"/>
        <v>0.81285207882411403</v>
      </c>
      <c r="V552" s="28">
        <f ca="1">IF(Riskregister!$E$5="",0,COUNTIF(BF$4:BF$53,"&lt;"&amp;T552)*IF(U552&lt;0.5,Riskregister!$K$5+(Riskregister!$L$5-Riskregister!$K$5)*SQRT(U552/2),Riskregister!$L$5-(Riskregister!$L$5-Riskregister!$K$5)*SQRT((1-U552)/2)))</f>
        <v>462345.62477328058</v>
      </c>
      <c r="W552" s="28">
        <f t="shared" ca="1" si="334"/>
        <v>0.53257956534946005</v>
      </c>
      <c r="X552" s="28">
        <f t="shared" ca="1" si="334"/>
        <v>0.95458740619782856</v>
      </c>
      <c r="Y552" s="28">
        <f ca="1">IF(Riskregister!$E$6="",0,COUNTIF(BG$4:BG$53,"&lt;"&amp;W552)*IF(X552&lt;0.5,Riskregister!$K$6+(Riskregister!$L$6-Riskregister!$K$6)*SQRT(X552/2),Riskregister!$L$6-(Riskregister!$L$6-Riskregister!$K$6)*SQRT((1-X552)/2)))</f>
        <v>0</v>
      </c>
      <c r="Z552" s="28">
        <f t="shared" ca="1" si="335"/>
        <v>0.63640919211657743</v>
      </c>
      <c r="AA552" s="28">
        <f t="shared" ca="1" si="335"/>
        <v>0.27723701834203618</v>
      </c>
      <c r="AB552" s="28">
        <f ca="1">IF(Riskregister!$E$7="",0,COUNTIF(BH$4:BH$53,"&lt;"&amp;Z552)*IF(AA552&lt;0.5,Riskregister!$K$7+(Riskregister!$L$7-Riskregister!$K$7)*SQRT(AA552/2),Riskregister!$L$7-(Riskregister!$L$7-Riskregister!$K$7)*SQRT((1-AA552)/2)))</f>
        <v>0</v>
      </c>
      <c r="AC552" s="28">
        <f t="shared" ca="1" si="336"/>
        <v>0.83295669923717552</v>
      </c>
      <c r="AD552" s="28">
        <f t="shared" ca="1" si="336"/>
        <v>0.54518248715994355</v>
      </c>
      <c r="AE552" s="28">
        <f ca="1">IF(Riskregister!$E$8="",0,COUNTIF(BI$4:BI$53,"&lt;"&amp;AC552)*IF(AD552&lt;0.5,Riskregister!$K$8+(Riskregister!$L$8-Riskregister!$K$8)*SQRT(AD552/2),Riskregister!$L$8-(Riskregister!$L$8-Riskregister!$K$8)*SQRT((1-AD552)/2)))</f>
        <v>0</v>
      </c>
      <c r="AF552" s="28">
        <f t="shared" ca="1" si="337"/>
        <v>0.1513055460507946</v>
      </c>
      <c r="AG552" s="28">
        <f t="shared" ca="1" si="337"/>
        <v>0.27977268843634917</v>
      </c>
      <c r="AH552" s="28">
        <f>IF(Riskregister!$E$9="",0,COUNTIF(BJ$4:BJ$53,"&lt;"&amp;AF552)*IF(AG552&lt;0.5,Riskregister!$K$9+(Riskregister!$L$9-Riskregister!$K$9)*SQRT(AG552/2),Riskregister!$L$9-(Riskregister!$L$9-Riskregister!$K$9)*SQRT((1-AG552)/2)))</f>
        <v>0</v>
      </c>
      <c r="AI552" s="28">
        <f t="shared" ca="1" si="338"/>
        <v>0.17334280216983744</v>
      </c>
      <c r="AJ552" s="28">
        <f t="shared" ca="1" si="338"/>
        <v>0.62380094513829443</v>
      </c>
      <c r="AK552" s="28">
        <f>IF(Riskregister!$E$10="",0,COUNTIF(BK$4:BK$53,"&lt;"&amp;AI552)*IF(AJ552&lt;0.5,Riskregister!$K$10+(Riskregister!$L$10-Riskregister!$K$10)*SQRT(AJ552/2),Riskregister!$L$10-(Riskregister!$L$10-Riskregister!$K$10)*SQRT((1-AJ552)/2)))</f>
        <v>0</v>
      </c>
      <c r="AL552" s="28">
        <f t="shared" ca="1" si="339"/>
        <v>0.48734409837997772</v>
      </c>
      <c r="AM552" s="28">
        <f t="shared" ca="1" si="339"/>
        <v>0.47045063777457796</v>
      </c>
      <c r="AN552" s="28">
        <f>IF(Riskregister!$E$11="",0,COUNTIF(BL$4:BL$53,"&lt;"&amp;AL552)*IF(AM552&lt;0.5,Riskregister!$K$11+(Riskregister!$L$11-Riskregister!$K$11)*SQRT(AM552/2),Riskregister!$L$11-(Riskregister!$L$11-Riskregister!$K$11)*SQRT((1-AM552)/2)))</f>
        <v>0</v>
      </c>
      <c r="AO552" s="28">
        <f t="shared" ca="1" si="340"/>
        <v>0.63767808328563702</v>
      </c>
      <c r="AP552" s="28">
        <f t="shared" ca="1" si="340"/>
        <v>0.91667809339421025</v>
      </c>
      <c r="AQ552" s="28">
        <f>IF(Riskregister!$E$12="",0,COUNTIF(BM$4:BM$53,"&lt;"&amp;AO552)*IF(AP552&lt;0.5,Riskregister!$K$12+(Riskregister!$L$12-Riskregister!$K$12)*SQRT(AP552/2),Riskregister!$L$12-(Riskregister!$L$12-Riskregister!$K$12)*SQRT((1-AP552)/2)))</f>
        <v>0</v>
      </c>
      <c r="AR552" s="28">
        <f t="shared" ca="1" si="341"/>
        <v>0.11062685234575231</v>
      </c>
      <c r="AS552" s="28">
        <f t="shared" ca="1" si="341"/>
        <v>0.41155529685129555</v>
      </c>
      <c r="AT552" s="28">
        <f>IF(Riskregister!$E$13="",0,COUNTIF(BN$4:BN$53,"&lt;"&amp;AR552)*IF(AS552&lt;0.5,Riskregister!$K$13+(Riskregister!$L$13-Riskregister!$K$13)*SQRT(AS552/2),Riskregister!$L$13-(Riskregister!$L$13-Riskregister!$K$13)*SQRT((1-AS552)/2)))</f>
        <v>0</v>
      </c>
      <c r="AU552" s="28">
        <f t="shared" ca="1" si="342"/>
        <v>1.8513831506853817E-2</v>
      </c>
      <c r="AV552" s="28">
        <f t="shared" ca="1" si="342"/>
        <v>0.45129215571048054</v>
      </c>
      <c r="AW552" s="28">
        <f>IF(Riskregister!$E$14="",0,COUNTIF(BO$4:BO$53,"&lt;"&amp;AU552)*IF(AV552&lt;0.5,Riskregister!$K$14+(Riskregister!$L$14-Riskregister!$K$14)*SQRT(AV552/2),Riskregister!$L$14-(Riskregister!$L$14-Riskregister!$K$14)*SQRT((1-AV552)/2)))</f>
        <v>0</v>
      </c>
      <c r="AX552" s="28">
        <f t="shared" ca="1" si="343"/>
        <v>0.25164478978233218</v>
      </c>
      <c r="AY552" s="28">
        <f t="shared" ca="1" si="343"/>
        <v>0.15234017502114761</v>
      </c>
      <c r="AZ552" s="28">
        <f>IF(Riskregister!$E$15="",0,COUNTIF(BP$4:BP$53,"&lt;"&amp;AX552)*IF(AY552&lt;0.5,Riskregister!$K$15+(Riskregister!$L$15-Riskregister!$K$15)*SQRT(AY552/2),Riskregister!$L$15-(Riskregister!$L$15-Riskregister!$K$15)*SQRT((1-AY552)/2)))</f>
        <v>0</v>
      </c>
      <c r="BA552" s="28">
        <f t="shared" ca="1" si="344"/>
        <v>0.8756954394184332</v>
      </c>
      <c r="BB552" s="28">
        <f t="shared" ca="1" si="344"/>
        <v>0.49324684026019361</v>
      </c>
      <c r="BC552" s="28">
        <f>IF(Riskregister!$E$16="",0,COUNTIF(BQ$4:BQ$53,"&lt;"&amp;BA552)*IF(BB552&lt;0.5,Riskregister!$K$16+(Riskregister!$L$16-Riskregister!$K$16)*SQRT(BB552/2),Riskregister!$L$16-(Riskregister!$L$16-Riskregister!$K$16)*SQRT((1-BB552)/2)))</f>
        <v>0</v>
      </c>
      <c r="BD552" s="28">
        <f t="shared" ca="1" si="320"/>
        <v>462345.62477328058</v>
      </c>
    </row>
    <row r="553" spans="20:56" x14ac:dyDescent="0.35">
      <c r="T553" s="28">
        <f t="shared" ca="1" si="333"/>
        <v>0.41896418931784341</v>
      </c>
      <c r="U553" s="28">
        <f t="shared" ca="1" si="333"/>
        <v>0.99455265835696649</v>
      </c>
      <c r="V553" s="28">
        <f ca="1">IF(Riskregister!$E$5="",0,COUNTIF(BF$4:BF$53,"&lt;"&amp;T553)*IF(U553&lt;0.5,Riskregister!$K$5+(Riskregister!$L$5-Riskregister!$K$5)*SQRT(U553/2),Riskregister!$L$5-(Riskregister!$L$5-Riskregister!$K$5)*SQRT((1-U553)/2)))</f>
        <v>0</v>
      </c>
      <c r="W553" s="28">
        <f t="shared" ca="1" si="334"/>
        <v>0.94599885418188723</v>
      </c>
      <c r="X553" s="28">
        <f t="shared" ca="1" si="334"/>
        <v>0.39446164082637214</v>
      </c>
      <c r="Y553" s="28">
        <f ca="1">IF(Riskregister!$E$6="",0,COUNTIF(BG$4:BG$53,"&lt;"&amp;W553)*IF(X553&lt;0.5,Riskregister!$K$6+(Riskregister!$L$6-Riskregister!$K$6)*SQRT(X553/2),Riskregister!$L$6-(Riskregister!$L$6-Riskregister!$K$6)*SQRT((1-X553)/2)))</f>
        <v>1998784.3608676223</v>
      </c>
      <c r="Z553" s="28">
        <f t="shared" ca="1" si="335"/>
        <v>0.83400128232842374</v>
      </c>
      <c r="AA553" s="28">
        <f t="shared" ca="1" si="335"/>
        <v>0.34053700422191047</v>
      </c>
      <c r="AB553" s="28">
        <f ca="1">IF(Riskregister!$E$7="",0,COUNTIF(BH$4:BH$53,"&lt;"&amp;Z553)*IF(AA553&lt;0.5,Riskregister!$K$7+(Riskregister!$L$7-Riskregister!$K$7)*SQRT(AA553/2),Riskregister!$L$7-(Riskregister!$L$7-Riskregister!$K$7)*SQRT((1-AA553)/2)))</f>
        <v>194422.61425618918</v>
      </c>
      <c r="AC553" s="28">
        <f t="shared" ca="1" si="336"/>
        <v>0.57971524329280721</v>
      </c>
      <c r="AD553" s="28">
        <f t="shared" ca="1" si="336"/>
        <v>0.84777173205908685</v>
      </c>
      <c r="AE553" s="28">
        <f ca="1">IF(Riskregister!$E$8="",0,COUNTIF(BI$4:BI$53,"&lt;"&amp;AC553)*IF(AD553&lt;0.5,Riskregister!$K$8+(Riskregister!$L$8-Riskregister!$K$8)*SQRT(AD553/2),Riskregister!$L$8-(Riskregister!$L$8-Riskregister!$K$8)*SQRT((1-AD553)/2)))</f>
        <v>0</v>
      </c>
      <c r="AF553" s="28">
        <f t="shared" ca="1" si="337"/>
        <v>0.2157767033308734</v>
      </c>
      <c r="AG553" s="28">
        <f t="shared" ca="1" si="337"/>
        <v>0.91732332757681523</v>
      </c>
      <c r="AH553" s="28">
        <f>IF(Riskregister!$E$9="",0,COUNTIF(BJ$4:BJ$53,"&lt;"&amp;AF553)*IF(AG553&lt;0.5,Riskregister!$K$9+(Riskregister!$L$9-Riskregister!$K$9)*SQRT(AG553/2),Riskregister!$L$9-(Riskregister!$L$9-Riskregister!$K$9)*SQRT((1-AG553)/2)))</f>
        <v>0</v>
      </c>
      <c r="AI553" s="28">
        <f t="shared" ca="1" si="338"/>
        <v>0.37598393307458944</v>
      </c>
      <c r="AJ553" s="28">
        <f t="shared" ca="1" si="338"/>
        <v>0.57022175747516546</v>
      </c>
      <c r="AK553" s="28">
        <f>IF(Riskregister!$E$10="",0,COUNTIF(BK$4:BK$53,"&lt;"&amp;AI553)*IF(AJ553&lt;0.5,Riskregister!$K$10+(Riskregister!$L$10-Riskregister!$K$10)*SQRT(AJ553/2),Riskregister!$L$10-(Riskregister!$L$10-Riskregister!$K$10)*SQRT((1-AJ553)/2)))</f>
        <v>0</v>
      </c>
      <c r="AL553" s="28">
        <f t="shared" ca="1" si="339"/>
        <v>0.28752527623424007</v>
      </c>
      <c r="AM553" s="28">
        <f t="shared" ca="1" si="339"/>
        <v>0.34819290228956157</v>
      </c>
      <c r="AN553" s="28">
        <f>IF(Riskregister!$E$11="",0,COUNTIF(BL$4:BL$53,"&lt;"&amp;AL553)*IF(AM553&lt;0.5,Riskregister!$K$11+(Riskregister!$L$11-Riskregister!$K$11)*SQRT(AM553/2),Riskregister!$L$11-(Riskregister!$L$11-Riskregister!$K$11)*SQRT((1-AM553)/2)))</f>
        <v>0</v>
      </c>
      <c r="AO553" s="28">
        <f t="shared" ca="1" si="340"/>
        <v>0.44427807977874489</v>
      </c>
      <c r="AP553" s="28">
        <f t="shared" ca="1" si="340"/>
        <v>0.59896815830215022</v>
      </c>
      <c r="AQ553" s="28">
        <f>IF(Riskregister!$E$12="",0,COUNTIF(BM$4:BM$53,"&lt;"&amp;AO553)*IF(AP553&lt;0.5,Riskregister!$K$12+(Riskregister!$L$12-Riskregister!$K$12)*SQRT(AP553/2),Riskregister!$L$12-(Riskregister!$L$12-Riskregister!$K$12)*SQRT((1-AP553)/2)))</f>
        <v>0</v>
      </c>
      <c r="AR553" s="28">
        <f t="shared" ca="1" si="341"/>
        <v>0.78779752134869241</v>
      </c>
      <c r="AS553" s="28">
        <f t="shared" ca="1" si="341"/>
        <v>0.8554778959547098</v>
      </c>
      <c r="AT553" s="28">
        <f>IF(Riskregister!$E$13="",0,COUNTIF(BN$4:BN$53,"&lt;"&amp;AR553)*IF(AS553&lt;0.5,Riskregister!$K$13+(Riskregister!$L$13-Riskregister!$K$13)*SQRT(AS553/2),Riskregister!$L$13-(Riskregister!$L$13-Riskregister!$K$13)*SQRT((1-AS553)/2)))</f>
        <v>0</v>
      </c>
      <c r="AU553" s="28">
        <f t="shared" ca="1" si="342"/>
        <v>0.70661893982230839</v>
      </c>
      <c r="AV553" s="28">
        <f t="shared" ca="1" si="342"/>
        <v>0.32701050348465011</v>
      </c>
      <c r="AW553" s="28">
        <f>IF(Riskregister!$E$14="",0,COUNTIF(BO$4:BO$53,"&lt;"&amp;AU553)*IF(AV553&lt;0.5,Riskregister!$K$14+(Riskregister!$L$14-Riskregister!$K$14)*SQRT(AV553/2),Riskregister!$L$14-(Riskregister!$L$14-Riskregister!$K$14)*SQRT((1-AV553)/2)))</f>
        <v>0</v>
      </c>
      <c r="AX553" s="28">
        <f t="shared" ca="1" si="343"/>
        <v>0.54253576191978337</v>
      </c>
      <c r="AY553" s="28">
        <f t="shared" ca="1" si="343"/>
        <v>0.73610997679390366</v>
      </c>
      <c r="AZ553" s="28">
        <f>IF(Riskregister!$E$15="",0,COUNTIF(BP$4:BP$53,"&lt;"&amp;AX553)*IF(AY553&lt;0.5,Riskregister!$K$15+(Riskregister!$L$15-Riskregister!$K$15)*SQRT(AY553/2),Riskregister!$L$15-(Riskregister!$L$15-Riskregister!$K$15)*SQRT((1-AY553)/2)))</f>
        <v>0</v>
      </c>
      <c r="BA553" s="28">
        <f t="shared" ca="1" si="344"/>
        <v>0.42895616175491158</v>
      </c>
      <c r="BB553" s="28">
        <f t="shared" ca="1" si="344"/>
        <v>0.11077037497848319</v>
      </c>
      <c r="BC553" s="28">
        <f>IF(Riskregister!$E$16="",0,COUNTIF(BQ$4:BQ$53,"&lt;"&amp;BA553)*IF(BB553&lt;0.5,Riskregister!$K$16+(Riskregister!$L$16-Riskregister!$K$16)*SQRT(BB553/2),Riskregister!$L$16-(Riskregister!$L$16-Riskregister!$K$16)*SQRT((1-BB553)/2)))</f>
        <v>0</v>
      </c>
      <c r="BD553" s="28">
        <f t="shared" ca="1" si="320"/>
        <v>2193206.9751238115</v>
      </c>
    </row>
    <row r="554" spans="20:56" x14ac:dyDescent="0.35">
      <c r="T554" s="28">
        <f t="shared" ca="1" si="333"/>
        <v>0.25512306842045795</v>
      </c>
      <c r="U554" s="28">
        <f t="shared" ca="1" si="333"/>
        <v>0.71117659584122239</v>
      </c>
      <c r="V554" s="28">
        <f ca="1">IF(Riskregister!$E$5="",0,COUNTIF(BF$4:BF$53,"&lt;"&amp;T554)*IF(U554&lt;0.5,Riskregister!$K$5+(Riskregister!$L$5-Riskregister!$K$5)*SQRT(U554/2),Riskregister!$L$5-(Riskregister!$L$5-Riskregister!$K$5)*SQRT((1-U554)/2)))</f>
        <v>0</v>
      </c>
      <c r="W554" s="28">
        <f t="shared" ca="1" si="334"/>
        <v>0.99607953731948795</v>
      </c>
      <c r="X554" s="28">
        <f t="shared" ca="1" si="334"/>
        <v>0.14228322374329327</v>
      </c>
      <c r="Y554" s="28">
        <f ca="1">IF(Riskregister!$E$6="",0,COUNTIF(BG$4:BG$53,"&lt;"&amp;W554)*IF(X554&lt;0.5,Riskregister!$K$6+(Riskregister!$L$6-Riskregister!$K$6)*SQRT(X554/2),Riskregister!$L$6-(Riskregister!$L$6-Riskregister!$K$6)*SQRT((1-X554)/2)))</f>
        <v>2040308.7870929679</v>
      </c>
      <c r="Z554" s="28">
        <f t="shared" ca="1" si="335"/>
        <v>0.13359757676938866</v>
      </c>
      <c r="AA554" s="28">
        <f t="shared" ca="1" si="335"/>
        <v>0.71289972136150837</v>
      </c>
      <c r="AB554" s="28">
        <f ca="1">IF(Riskregister!$E$7="",0,COUNTIF(BH$4:BH$53,"&lt;"&amp;Z554)*IF(AA554&lt;0.5,Riskregister!$K$7+(Riskregister!$L$7-Riskregister!$K$7)*SQRT(AA554/2),Riskregister!$L$7-(Riskregister!$L$7-Riskregister!$K$7)*SQRT((1-AA554)/2)))</f>
        <v>0</v>
      </c>
      <c r="AC554" s="28">
        <f t="shared" ca="1" si="336"/>
        <v>0.23154715121127678</v>
      </c>
      <c r="AD554" s="28">
        <f t="shared" ca="1" si="336"/>
        <v>0.55233650623831299</v>
      </c>
      <c r="AE554" s="28">
        <f ca="1">IF(Riskregister!$E$8="",0,COUNTIF(BI$4:BI$53,"&lt;"&amp;AC554)*IF(AD554&lt;0.5,Riskregister!$K$8+(Riskregister!$L$8-Riskregister!$K$8)*SQRT(AD554/2),Riskregister!$L$8-(Riskregister!$L$8-Riskregister!$K$8)*SQRT((1-AD554)/2)))</f>
        <v>0</v>
      </c>
      <c r="AF554" s="28">
        <f t="shared" ca="1" si="337"/>
        <v>0.18510199936126015</v>
      </c>
      <c r="AG554" s="28">
        <f t="shared" ca="1" si="337"/>
        <v>0.26371074849040388</v>
      </c>
      <c r="AH554" s="28">
        <f>IF(Riskregister!$E$9="",0,COUNTIF(BJ$4:BJ$53,"&lt;"&amp;AF554)*IF(AG554&lt;0.5,Riskregister!$K$9+(Riskregister!$L$9-Riskregister!$K$9)*SQRT(AG554/2),Riskregister!$L$9-(Riskregister!$L$9-Riskregister!$K$9)*SQRT((1-AG554)/2)))</f>
        <v>0</v>
      </c>
      <c r="AI554" s="28">
        <f t="shared" ca="1" si="338"/>
        <v>0.82635995057105482</v>
      </c>
      <c r="AJ554" s="28">
        <f t="shared" ca="1" si="338"/>
        <v>0.11913139110687676</v>
      </c>
      <c r="AK554" s="28">
        <f>IF(Riskregister!$E$10="",0,COUNTIF(BK$4:BK$53,"&lt;"&amp;AI554)*IF(AJ554&lt;0.5,Riskregister!$K$10+(Riskregister!$L$10-Riskregister!$K$10)*SQRT(AJ554/2),Riskregister!$L$10-(Riskregister!$L$10-Riskregister!$K$10)*SQRT((1-AJ554)/2)))</f>
        <v>0</v>
      </c>
      <c r="AL554" s="28">
        <f t="shared" ca="1" si="339"/>
        <v>0.78600979202143995</v>
      </c>
      <c r="AM554" s="28">
        <f t="shared" ca="1" si="339"/>
        <v>0.84001871940711736</v>
      </c>
      <c r="AN554" s="28">
        <f>IF(Riskregister!$E$11="",0,COUNTIF(BL$4:BL$53,"&lt;"&amp;AL554)*IF(AM554&lt;0.5,Riskregister!$K$11+(Riskregister!$L$11-Riskregister!$K$11)*SQRT(AM554/2),Riskregister!$L$11-(Riskregister!$L$11-Riskregister!$K$11)*SQRT((1-AM554)/2)))</f>
        <v>0</v>
      </c>
      <c r="AO554" s="28">
        <f t="shared" ca="1" si="340"/>
        <v>0.76930927978275743</v>
      </c>
      <c r="AP554" s="28">
        <f t="shared" ca="1" si="340"/>
        <v>0.74222119800152031</v>
      </c>
      <c r="AQ554" s="28">
        <f>IF(Riskregister!$E$12="",0,COUNTIF(BM$4:BM$53,"&lt;"&amp;AO554)*IF(AP554&lt;0.5,Riskregister!$K$12+(Riskregister!$L$12-Riskregister!$K$12)*SQRT(AP554/2),Riskregister!$L$12-(Riskregister!$L$12-Riskregister!$K$12)*SQRT((1-AP554)/2)))</f>
        <v>0</v>
      </c>
      <c r="AR554" s="28">
        <f t="shared" ca="1" si="341"/>
        <v>0.86021803711548406</v>
      </c>
      <c r="AS554" s="28">
        <f t="shared" ca="1" si="341"/>
        <v>0.27016801257916756</v>
      </c>
      <c r="AT554" s="28">
        <f>IF(Riskregister!$E$13="",0,COUNTIF(BN$4:BN$53,"&lt;"&amp;AR554)*IF(AS554&lt;0.5,Riskregister!$K$13+(Riskregister!$L$13-Riskregister!$K$13)*SQRT(AS554/2),Riskregister!$L$13-(Riskregister!$L$13-Riskregister!$K$13)*SQRT((1-AS554)/2)))</f>
        <v>0</v>
      </c>
      <c r="AU554" s="28">
        <f t="shared" ca="1" si="342"/>
        <v>0.66252198150540176</v>
      </c>
      <c r="AV554" s="28">
        <f t="shared" ca="1" si="342"/>
        <v>0.11102268524666492</v>
      </c>
      <c r="AW554" s="28">
        <f>IF(Riskregister!$E$14="",0,COUNTIF(BO$4:BO$53,"&lt;"&amp;AU554)*IF(AV554&lt;0.5,Riskregister!$K$14+(Riskregister!$L$14-Riskregister!$K$14)*SQRT(AV554/2),Riskregister!$L$14-(Riskregister!$L$14-Riskregister!$K$14)*SQRT((1-AV554)/2)))</f>
        <v>0</v>
      </c>
      <c r="AX554" s="28">
        <f t="shared" ca="1" si="343"/>
        <v>0.48263272922503164</v>
      </c>
      <c r="AY554" s="28">
        <f t="shared" ca="1" si="343"/>
        <v>0.24575365030716134</v>
      </c>
      <c r="AZ554" s="28">
        <f>IF(Riskregister!$E$15="",0,COUNTIF(BP$4:BP$53,"&lt;"&amp;AX554)*IF(AY554&lt;0.5,Riskregister!$K$15+(Riskregister!$L$15-Riskregister!$K$15)*SQRT(AY554/2),Riskregister!$L$15-(Riskregister!$L$15-Riskregister!$K$15)*SQRT((1-AY554)/2)))</f>
        <v>0</v>
      </c>
      <c r="BA554" s="28">
        <f t="shared" ca="1" si="344"/>
        <v>0.71661401330842867</v>
      </c>
      <c r="BB554" s="28">
        <f t="shared" ca="1" si="344"/>
        <v>0.37833452308041038</v>
      </c>
      <c r="BC554" s="28">
        <f>IF(Riskregister!$E$16="",0,COUNTIF(BQ$4:BQ$53,"&lt;"&amp;BA554)*IF(BB554&lt;0.5,Riskregister!$K$16+(Riskregister!$L$16-Riskregister!$K$16)*SQRT(BB554/2),Riskregister!$L$16-(Riskregister!$L$16-Riskregister!$K$16)*SQRT((1-BB554)/2)))</f>
        <v>0</v>
      </c>
      <c r="BD554" s="28">
        <f t="shared" ca="1" si="320"/>
        <v>2040308.7870929679</v>
      </c>
    </row>
    <row r="555" spans="20:56" x14ac:dyDescent="0.35">
      <c r="T555" s="28">
        <f t="shared" ca="1" si="333"/>
        <v>0.3857011999494363</v>
      </c>
      <c r="U555" s="28">
        <f t="shared" ca="1" si="333"/>
        <v>0.1834797400802064</v>
      </c>
      <c r="V555" s="28">
        <f ca="1">IF(Riskregister!$E$5="",0,COUNTIF(BF$4:BF$53,"&lt;"&amp;T555)*IF(U555&lt;0.5,Riskregister!$K$5+(Riskregister!$L$5-Riskregister!$K$5)*SQRT(U555/2),Riskregister!$L$5-(Riskregister!$L$5-Riskregister!$K$5)*SQRT((1-U555)/2)))</f>
        <v>0</v>
      </c>
      <c r="W555" s="28">
        <f t="shared" ca="1" si="334"/>
        <v>9.2586425617759871E-2</v>
      </c>
      <c r="X555" s="28">
        <f t="shared" ca="1" si="334"/>
        <v>0.67522397077341045</v>
      </c>
      <c r="Y555" s="28">
        <f ca="1">IF(Riskregister!$E$6="",0,COUNTIF(BG$4:BG$53,"&lt;"&amp;W555)*IF(X555&lt;0.5,Riskregister!$K$6+(Riskregister!$L$6-Riskregister!$K$6)*SQRT(X555/2),Riskregister!$L$6-(Riskregister!$L$6-Riskregister!$K$6)*SQRT((1-X555)/2)))</f>
        <v>0</v>
      </c>
      <c r="Z555" s="28">
        <f t="shared" ca="1" si="335"/>
        <v>0.59961410213204747</v>
      </c>
      <c r="AA555" s="28">
        <f t="shared" ca="1" si="335"/>
        <v>0.94376164586537437</v>
      </c>
      <c r="AB555" s="28">
        <f ca="1">IF(Riskregister!$E$7="",0,COUNTIF(BH$4:BH$53,"&lt;"&amp;Z555)*IF(AA555&lt;0.5,Riskregister!$K$7+(Riskregister!$L$7-Riskregister!$K$7)*SQRT(AA555/2),Riskregister!$L$7-(Riskregister!$L$7-Riskregister!$K$7)*SQRT((1-AA555)/2)))</f>
        <v>0</v>
      </c>
      <c r="AC555" s="28">
        <f t="shared" ca="1" si="336"/>
        <v>0.8240582313903182</v>
      </c>
      <c r="AD555" s="28">
        <f t="shared" ca="1" si="336"/>
        <v>0.2762927798941015</v>
      </c>
      <c r="AE555" s="28">
        <f ca="1">IF(Riskregister!$E$8="",0,COUNTIF(BI$4:BI$53,"&lt;"&amp;AC555)*IF(AD555&lt;0.5,Riskregister!$K$8+(Riskregister!$L$8-Riskregister!$K$8)*SQRT(AD555/2),Riskregister!$L$8-(Riskregister!$L$8-Riskregister!$K$8)*SQRT((1-AD555)/2)))</f>
        <v>0</v>
      </c>
      <c r="AF555" s="28">
        <f t="shared" ca="1" si="337"/>
        <v>0.41364174477053317</v>
      </c>
      <c r="AG555" s="28">
        <f t="shared" ca="1" si="337"/>
        <v>0.23614299287028007</v>
      </c>
      <c r="AH555" s="28">
        <f>IF(Riskregister!$E$9="",0,COUNTIF(BJ$4:BJ$53,"&lt;"&amp;AF555)*IF(AG555&lt;0.5,Riskregister!$K$9+(Riskregister!$L$9-Riskregister!$K$9)*SQRT(AG555/2),Riskregister!$L$9-(Riskregister!$L$9-Riskregister!$K$9)*SQRT((1-AG555)/2)))</f>
        <v>0</v>
      </c>
      <c r="AI555" s="28">
        <f t="shared" ca="1" si="338"/>
        <v>0.24930454554289727</v>
      </c>
      <c r="AJ555" s="28">
        <f t="shared" ca="1" si="338"/>
        <v>0.34455173721339949</v>
      </c>
      <c r="AK555" s="28">
        <f>IF(Riskregister!$E$10="",0,COUNTIF(BK$4:BK$53,"&lt;"&amp;AI555)*IF(AJ555&lt;0.5,Riskregister!$K$10+(Riskregister!$L$10-Riskregister!$K$10)*SQRT(AJ555/2),Riskregister!$L$10-(Riskregister!$L$10-Riskregister!$K$10)*SQRT((1-AJ555)/2)))</f>
        <v>0</v>
      </c>
      <c r="AL555" s="28">
        <f t="shared" ca="1" si="339"/>
        <v>0.9887713431730436</v>
      </c>
      <c r="AM555" s="28">
        <f t="shared" ca="1" si="339"/>
        <v>0.80721602031786999</v>
      </c>
      <c r="AN555" s="28">
        <f>IF(Riskregister!$E$11="",0,COUNTIF(BL$4:BL$53,"&lt;"&amp;AL555)*IF(AM555&lt;0.5,Riskregister!$K$11+(Riskregister!$L$11-Riskregister!$K$11)*SQRT(AM555/2),Riskregister!$L$11-(Riskregister!$L$11-Riskregister!$K$11)*SQRT((1-AM555)/2)))</f>
        <v>0</v>
      </c>
      <c r="AO555" s="28">
        <f t="shared" ca="1" si="340"/>
        <v>0.48555818172960363</v>
      </c>
      <c r="AP555" s="28">
        <f t="shared" ca="1" si="340"/>
        <v>0.90918526354460383</v>
      </c>
      <c r="AQ555" s="28">
        <f>IF(Riskregister!$E$12="",0,COUNTIF(BM$4:BM$53,"&lt;"&amp;AO555)*IF(AP555&lt;0.5,Riskregister!$K$12+(Riskregister!$L$12-Riskregister!$K$12)*SQRT(AP555/2),Riskregister!$L$12-(Riskregister!$L$12-Riskregister!$K$12)*SQRT((1-AP555)/2)))</f>
        <v>0</v>
      </c>
      <c r="AR555" s="28">
        <f t="shared" ca="1" si="341"/>
        <v>0.55036272936889774</v>
      </c>
      <c r="AS555" s="28">
        <f t="shared" ca="1" si="341"/>
        <v>0.31786559092375444</v>
      </c>
      <c r="AT555" s="28">
        <f>IF(Riskregister!$E$13="",0,COUNTIF(BN$4:BN$53,"&lt;"&amp;AR555)*IF(AS555&lt;0.5,Riskregister!$K$13+(Riskregister!$L$13-Riskregister!$K$13)*SQRT(AS555/2),Riskregister!$L$13-(Riskregister!$L$13-Riskregister!$K$13)*SQRT((1-AS555)/2)))</f>
        <v>0</v>
      </c>
      <c r="AU555" s="28">
        <f t="shared" ca="1" si="342"/>
        <v>9.3198011140826487E-2</v>
      </c>
      <c r="AV555" s="28">
        <f t="shared" ca="1" si="342"/>
        <v>0.25489880309547663</v>
      </c>
      <c r="AW555" s="28">
        <f>IF(Riskregister!$E$14="",0,COUNTIF(BO$4:BO$53,"&lt;"&amp;AU555)*IF(AV555&lt;0.5,Riskregister!$K$14+(Riskregister!$L$14-Riskregister!$K$14)*SQRT(AV555/2),Riskregister!$L$14-(Riskregister!$L$14-Riskregister!$K$14)*SQRT((1-AV555)/2)))</f>
        <v>0</v>
      </c>
      <c r="AX555" s="28">
        <f t="shared" ca="1" si="343"/>
        <v>0.27293822406108292</v>
      </c>
      <c r="AY555" s="28">
        <f t="shared" ca="1" si="343"/>
        <v>0.95940834380825979</v>
      </c>
      <c r="AZ555" s="28">
        <f>IF(Riskregister!$E$15="",0,COUNTIF(BP$4:BP$53,"&lt;"&amp;AX555)*IF(AY555&lt;0.5,Riskregister!$K$15+(Riskregister!$L$15-Riskregister!$K$15)*SQRT(AY555/2),Riskregister!$L$15-(Riskregister!$L$15-Riskregister!$K$15)*SQRT((1-AY555)/2)))</f>
        <v>0</v>
      </c>
      <c r="BA555" s="28">
        <f t="shared" ca="1" si="344"/>
        <v>0.14506845166634419</v>
      </c>
      <c r="BB555" s="28">
        <f t="shared" ca="1" si="344"/>
        <v>0.32347215182008493</v>
      </c>
      <c r="BC555" s="28">
        <f>IF(Riskregister!$E$16="",0,COUNTIF(BQ$4:BQ$53,"&lt;"&amp;BA555)*IF(BB555&lt;0.5,Riskregister!$K$16+(Riskregister!$L$16-Riskregister!$K$16)*SQRT(BB555/2),Riskregister!$L$16-(Riskregister!$L$16-Riskregister!$K$16)*SQRT((1-BB555)/2)))</f>
        <v>0</v>
      </c>
      <c r="BD555" s="28">
        <f t="shared" ca="1" si="320"/>
        <v>0</v>
      </c>
    </row>
    <row r="556" spans="20:56" x14ac:dyDescent="0.35">
      <c r="T556" s="28">
        <f t="shared" ca="1" si="333"/>
        <v>0.61662917363751413</v>
      </c>
      <c r="U556" s="28">
        <f t="shared" ca="1" si="333"/>
        <v>0.18794023510476099</v>
      </c>
      <c r="V556" s="28">
        <f ca="1">IF(Riskregister!$E$5="",0,COUNTIF(BF$4:BF$53,"&lt;"&amp;T556)*IF(U556&lt;0.5,Riskregister!$K$5+(Riskregister!$L$5-Riskregister!$K$5)*SQRT(U556/2),Riskregister!$L$5-(Riskregister!$L$5-Riskregister!$K$5)*SQRT((1-U556)/2)))</f>
        <v>0</v>
      </c>
      <c r="W556" s="28">
        <f t="shared" ca="1" si="334"/>
        <v>0.16092283183711731</v>
      </c>
      <c r="X556" s="28">
        <f t="shared" ca="1" si="334"/>
        <v>0.47630472854010286</v>
      </c>
      <c r="Y556" s="28">
        <f ca="1">IF(Riskregister!$E$6="",0,COUNTIF(BG$4:BG$53,"&lt;"&amp;W556)*IF(X556&lt;0.5,Riskregister!$K$6+(Riskregister!$L$6-Riskregister!$K$6)*SQRT(X556/2),Riskregister!$L$6-(Riskregister!$L$6-Riskregister!$K$6)*SQRT((1-X556)/2)))</f>
        <v>0</v>
      </c>
      <c r="Z556" s="28">
        <f t="shared" ca="1" si="335"/>
        <v>0.26518005402873379</v>
      </c>
      <c r="AA556" s="28">
        <f t="shared" ca="1" si="335"/>
        <v>0.85098456849860837</v>
      </c>
      <c r="AB556" s="28">
        <f ca="1">IF(Riskregister!$E$7="",0,COUNTIF(BH$4:BH$53,"&lt;"&amp;Z556)*IF(AA556&lt;0.5,Riskregister!$K$7+(Riskregister!$L$7-Riskregister!$K$7)*SQRT(AA556/2),Riskregister!$L$7-(Riskregister!$L$7-Riskregister!$K$7)*SQRT((1-AA556)/2)))</f>
        <v>0</v>
      </c>
      <c r="AC556" s="28">
        <f t="shared" ca="1" si="336"/>
        <v>0.54950465513737579</v>
      </c>
      <c r="AD556" s="28">
        <f t="shared" ca="1" si="336"/>
        <v>0.1073783766117834</v>
      </c>
      <c r="AE556" s="28">
        <f ca="1">IF(Riskregister!$E$8="",0,COUNTIF(BI$4:BI$53,"&lt;"&amp;AC556)*IF(AD556&lt;0.5,Riskregister!$K$8+(Riskregister!$L$8-Riskregister!$K$8)*SQRT(AD556/2),Riskregister!$L$8-(Riskregister!$L$8-Riskregister!$K$8)*SQRT((1-AD556)/2)))</f>
        <v>0</v>
      </c>
      <c r="AF556" s="28">
        <f t="shared" ca="1" si="337"/>
        <v>7.4785643833360504E-2</v>
      </c>
      <c r="AG556" s="28">
        <f t="shared" ca="1" si="337"/>
        <v>0.39076582794382109</v>
      </c>
      <c r="AH556" s="28">
        <f>IF(Riskregister!$E$9="",0,COUNTIF(BJ$4:BJ$53,"&lt;"&amp;AF556)*IF(AG556&lt;0.5,Riskregister!$K$9+(Riskregister!$L$9-Riskregister!$K$9)*SQRT(AG556/2),Riskregister!$L$9-(Riskregister!$L$9-Riskregister!$K$9)*SQRT((1-AG556)/2)))</f>
        <v>0</v>
      </c>
      <c r="AI556" s="28">
        <f t="shared" ca="1" si="338"/>
        <v>0.43876653974864388</v>
      </c>
      <c r="AJ556" s="28">
        <f t="shared" ca="1" si="338"/>
        <v>0.6766254874299763</v>
      </c>
      <c r="AK556" s="28">
        <f>IF(Riskregister!$E$10="",0,COUNTIF(BK$4:BK$53,"&lt;"&amp;AI556)*IF(AJ556&lt;0.5,Riskregister!$K$10+(Riskregister!$L$10-Riskregister!$K$10)*SQRT(AJ556/2),Riskregister!$L$10-(Riskregister!$L$10-Riskregister!$K$10)*SQRT((1-AJ556)/2)))</f>
        <v>0</v>
      </c>
      <c r="AL556" s="28">
        <f t="shared" ca="1" si="339"/>
        <v>0.9324092893699869</v>
      </c>
      <c r="AM556" s="28">
        <f t="shared" ca="1" si="339"/>
        <v>0.13846518971604538</v>
      </c>
      <c r="AN556" s="28">
        <f>IF(Riskregister!$E$11="",0,COUNTIF(BL$4:BL$53,"&lt;"&amp;AL556)*IF(AM556&lt;0.5,Riskregister!$K$11+(Riskregister!$L$11-Riskregister!$K$11)*SQRT(AM556/2),Riskregister!$L$11-(Riskregister!$L$11-Riskregister!$K$11)*SQRT((1-AM556)/2)))</f>
        <v>0</v>
      </c>
      <c r="AO556" s="28">
        <f t="shared" ca="1" si="340"/>
        <v>0.66652212586826021</v>
      </c>
      <c r="AP556" s="28">
        <f t="shared" ca="1" si="340"/>
        <v>9.2213586751095145E-2</v>
      </c>
      <c r="AQ556" s="28">
        <f>IF(Riskregister!$E$12="",0,COUNTIF(BM$4:BM$53,"&lt;"&amp;AO556)*IF(AP556&lt;0.5,Riskregister!$K$12+(Riskregister!$L$12-Riskregister!$K$12)*SQRT(AP556/2),Riskregister!$L$12-(Riskregister!$L$12-Riskregister!$K$12)*SQRT((1-AP556)/2)))</f>
        <v>0</v>
      </c>
      <c r="AR556" s="28">
        <f t="shared" ca="1" si="341"/>
        <v>0.6493892675323103</v>
      </c>
      <c r="AS556" s="28">
        <f t="shared" ca="1" si="341"/>
        <v>0.32324579992309566</v>
      </c>
      <c r="AT556" s="28">
        <f>IF(Riskregister!$E$13="",0,COUNTIF(BN$4:BN$53,"&lt;"&amp;AR556)*IF(AS556&lt;0.5,Riskregister!$K$13+(Riskregister!$L$13-Riskregister!$K$13)*SQRT(AS556/2),Riskregister!$L$13-(Riskregister!$L$13-Riskregister!$K$13)*SQRT((1-AS556)/2)))</f>
        <v>0</v>
      </c>
      <c r="AU556" s="28">
        <f t="shared" ca="1" si="342"/>
        <v>0.33386158459062165</v>
      </c>
      <c r="AV556" s="28">
        <f t="shared" ca="1" si="342"/>
        <v>0.29680464370676929</v>
      </c>
      <c r="AW556" s="28">
        <f>IF(Riskregister!$E$14="",0,COUNTIF(BO$4:BO$53,"&lt;"&amp;AU556)*IF(AV556&lt;0.5,Riskregister!$K$14+(Riskregister!$L$14-Riskregister!$K$14)*SQRT(AV556/2),Riskregister!$L$14-(Riskregister!$L$14-Riskregister!$K$14)*SQRT((1-AV556)/2)))</f>
        <v>0</v>
      </c>
      <c r="AX556" s="28">
        <f t="shared" ca="1" si="343"/>
        <v>0.81792912931779993</v>
      </c>
      <c r="AY556" s="28">
        <f t="shared" ca="1" si="343"/>
        <v>0.43041903991350861</v>
      </c>
      <c r="AZ556" s="28">
        <f>IF(Riskregister!$E$15="",0,COUNTIF(BP$4:BP$53,"&lt;"&amp;AX556)*IF(AY556&lt;0.5,Riskregister!$K$15+(Riskregister!$L$15-Riskregister!$K$15)*SQRT(AY556/2),Riskregister!$L$15-(Riskregister!$L$15-Riskregister!$K$15)*SQRT((1-AY556)/2)))</f>
        <v>0</v>
      </c>
      <c r="BA556" s="28">
        <f t="shared" ca="1" si="344"/>
        <v>0.69015106610207222</v>
      </c>
      <c r="BB556" s="28">
        <f t="shared" ca="1" si="344"/>
        <v>0.62334847882361222</v>
      </c>
      <c r="BC556" s="28">
        <f>IF(Riskregister!$E$16="",0,COUNTIF(BQ$4:BQ$53,"&lt;"&amp;BA556)*IF(BB556&lt;0.5,Riskregister!$K$16+(Riskregister!$L$16-Riskregister!$K$16)*SQRT(BB556/2),Riskregister!$L$16-(Riskregister!$L$16-Riskregister!$K$16)*SQRT((1-BB556)/2)))</f>
        <v>0</v>
      </c>
      <c r="BD556" s="28">
        <f t="shared" ca="1" si="320"/>
        <v>0</v>
      </c>
    </row>
    <row r="557" spans="20:56" x14ac:dyDescent="0.35">
      <c r="T557" s="28">
        <f t="shared" ca="1" si="333"/>
        <v>7.5124824747303198E-2</v>
      </c>
      <c r="U557" s="28">
        <f t="shared" ca="1" si="333"/>
        <v>0.72503203882327161</v>
      </c>
      <c r="V557" s="28">
        <f ca="1">IF(Riskregister!$E$5="",0,COUNTIF(BF$4:BF$53,"&lt;"&amp;T557)*IF(U557&lt;0.5,Riskregister!$K$5+(Riskregister!$L$5-Riskregister!$K$5)*SQRT(U557/2),Riskregister!$L$5-(Riskregister!$L$5-Riskregister!$K$5)*SQRT((1-U557)/2)))</f>
        <v>0</v>
      </c>
      <c r="W557" s="28">
        <f t="shared" ca="1" si="334"/>
        <v>0.54324808155457216</v>
      </c>
      <c r="X557" s="28">
        <f t="shared" ca="1" si="334"/>
        <v>0.32870938900465652</v>
      </c>
      <c r="Y557" s="28">
        <f ca="1">IF(Riskregister!$E$6="",0,COUNTIF(BG$4:BG$53,"&lt;"&amp;W557)*IF(X557&lt;0.5,Riskregister!$K$6+(Riskregister!$L$6-Riskregister!$K$6)*SQRT(X557/2),Riskregister!$L$6-(Riskregister!$L$6-Riskregister!$K$6)*SQRT((1-X557)/2)))</f>
        <v>0</v>
      </c>
      <c r="Z557" s="28">
        <f t="shared" ca="1" si="335"/>
        <v>0.8432372155692065</v>
      </c>
      <c r="AA557" s="28">
        <f t="shared" ca="1" si="335"/>
        <v>0.14486128576988089</v>
      </c>
      <c r="AB557" s="28">
        <f ca="1">IF(Riskregister!$E$7="",0,COUNTIF(BH$4:BH$53,"&lt;"&amp;Z557)*IF(AA557&lt;0.5,Riskregister!$K$7+(Riskregister!$L$7-Riskregister!$K$7)*SQRT(AA557/2),Riskregister!$L$7-(Riskregister!$L$7-Riskregister!$K$7)*SQRT((1-AA557)/2)))</f>
        <v>144195.29581356602</v>
      </c>
      <c r="AC557" s="28">
        <f t="shared" ca="1" si="336"/>
        <v>0.87721505609853734</v>
      </c>
      <c r="AD557" s="28">
        <f t="shared" ca="1" si="336"/>
        <v>0.17972850030216103</v>
      </c>
      <c r="AE557" s="28">
        <f ca="1">IF(Riskregister!$E$8="",0,COUNTIF(BI$4:BI$53,"&lt;"&amp;AC557)*IF(AD557&lt;0.5,Riskregister!$K$8+(Riskregister!$L$8-Riskregister!$K$8)*SQRT(AD557/2),Riskregister!$L$8-(Riskregister!$L$8-Riskregister!$K$8)*SQRT((1-AD557)/2)))</f>
        <v>0</v>
      </c>
      <c r="AF557" s="28">
        <f t="shared" ca="1" si="337"/>
        <v>0.62242997127454447</v>
      </c>
      <c r="AG557" s="28">
        <f t="shared" ca="1" si="337"/>
        <v>0.10879282903889875</v>
      </c>
      <c r="AH557" s="28">
        <f>IF(Riskregister!$E$9="",0,COUNTIF(BJ$4:BJ$53,"&lt;"&amp;AF557)*IF(AG557&lt;0.5,Riskregister!$K$9+(Riskregister!$L$9-Riskregister!$K$9)*SQRT(AG557/2),Riskregister!$L$9-(Riskregister!$L$9-Riskregister!$K$9)*SQRT((1-AG557)/2)))</f>
        <v>0</v>
      </c>
      <c r="AI557" s="28">
        <f t="shared" ca="1" si="338"/>
        <v>0.32308790734703929</v>
      </c>
      <c r="AJ557" s="28">
        <f t="shared" ca="1" si="338"/>
        <v>3.7935293101690193E-2</v>
      </c>
      <c r="AK557" s="28">
        <f>IF(Riskregister!$E$10="",0,COUNTIF(BK$4:BK$53,"&lt;"&amp;AI557)*IF(AJ557&lt;0.5,Riskregister!$K$10+(Riskregister!$L$10-Riskregister!$K$10)*SQRT(AJ557/2),Riskregister!$L$10-(Riskregister!$L$10-Riskregister!$K$10)*SQRT((1-AJ557)/2)))</f>
        <v>0</v>
      </c>
      <c r="AL557" s="28">
        <f t="shared" ca="1" si="339"/>
        <v>0.31969845076660064</v>
      </c>
      <c r="AM557" s="28">
        <f t="shared" ca="1" si="339"/>
        <v>0.46194737484465853</v>
      </c>
      <c r="AN557" s="28">
        <f>IF(Riskregister!$E$11="",0,COUNTIF(BL$4:BL$53,"&lt;"&amp;AL557)*IF(AM557&lt;0.5,Riskregister!$K$11+(Riskregister!$L$11-Riskregister!$K$11)*SQRT(AM557/2),Riskregister!$L$11-(Riskregister!$L$11-Riskregister!$K$11)*SQRT((1-AM557)/2)))</f>
        <v>0</v>
      </c>
      <c r="AO557" s="28">
        <f t="shared" ca="1" si="340"/>
        <v>0.88708093874589</v>
      </c>
      <c r="AP557" s="28">
        <f t="shared" ca="1" si="340"/>
        <v>0.55105784725663876</v>
      </c>
      <c r="AQ557" s="28">
        <f>IF(Riskregister!$E$12="",0,COUNTIF(BM$4:BM$53,"&lt;"&amp;AO557)*IF(AP557&lt;0.5,Riskregister!$K$12+(Riskregister!$L$12-Riskregister!$K$12)*SQRT(AP557/2),Riskregister!$L$12-(Riskregister!$L$12-Riskregister!$K$12)*SQRT((1-AP557)/2)))</f>
        <v>0</v>
      </c>
      <c r="AR557" s="28">
        <f t="shared" ca="1" si="341"/>
        <v>9.6396423336796211E-2</v>
      </c>
      <c r="AS557" s="28">
        <f t="shared" ca="1" si="341"/>
        <v>0.17430086549668544</v>
      </c>
      <c r="AT557" s="28">
        <f>IF(Riskregister!$E$13="",0,COUNTIF(BN$4:BN$53,"&lt;"&amp;AR557)*IF(AS557&lt;0.5,Riskregister!$K$13+(Riskregister!$L$13-Riskregister!$K$13)*SQRT(AS557/2),Riskregister!$L$13-(Riskregister!$L$13-Riskregister!$K$13)*SQRT((1-AS557)/2)))</f>
        <v>0</v>
      </c>
      <c r="AU557" s="28">
        <f t="shared" ca="1" si="342"/>
        <v>7.0183833755625202E-2</v>
      </c>
      <c r="AV557" s="28">
        <f t="shared" ca="1" si="342"/>
        <v>0.21509749502142816</v>
      </c>
      <c r="AW557" s="28">
        <f>IF(Riskregister!$E$14="",0,COUNTIF(BO$4:BO$53,"&lt;"&amp;AU557)*IF(AV557&lt;0.5,Riskregister!$K$14+(Riskregister!$L$14-Riskregister!$K$14)*SQRT(AV557/2),Riskregister!$L$14-(Riskregister!$L$14-Riskregister!$K$14)*SQRT((1-AV557)/2)))</f>
        <v>0</v>
      </c>
      <c r="AX557" s="28">
        <f t="shared" ca="1" si="343"/>
        <v>0.27496819981306431</v>
      </c>
      <c r="AY557" s="28">
        <f t="shared" ca="1" si="343"/>
        <v>0.17281664076826131</v>
      </c>
      <c r="AZ557" s="28">
        <f>IF(Riskregister!$E$15="",0,COUNTIF(BP$4:BP$53,"&lt;"&amp;AX557)*IF(AY557&lt;0.5,Riskregister!$K$15+(Riskregister!$L$15-Riskregister!$K$15)*SQRT(AY557/2),Riskregister!$L$15-(Riskregister!$L$15-Riskregister!$K$15)*SQRT((1-AY557)/2)))</f>
        <v>0</v>
      </c>
      <c r="BA557" s="28">
        <f t="shared" ca="1" si="344"/>
        <v>0.3395645464377357</v>
      </c>
      <c r="BB557" s="28">
        <f t="shared" ca="1" si="344"/>
        <v>0.32399862483065434</v>
      </c>
      <c r="BC557" s="28">
        <f>IF(Riskregister!$E$16="",0,COUNTIF(BQ$4:BQ$53,"&lt;"&amp;BA557)*IF(BB557&lt;0.5,Riskregister!$K$16+(Riskregister!$L$16-Riskregister!$K$16)*SQRT(BB557/2),Riskregister!$L$16-(Riskregister!$L$16-Riskregister!$K$16)*SQRT((1-BB557)/2)))</f>
        <v>0</v>
      </c>
      <c r="BD557" s="28">
        <f t="shared" ca="1" si="320"/>
        <v>144195.29581356602</v>
      </c>
    </row>
    <row r="558" spans="20:56" x14ac:dyDescent="0.35">
      <c r="T558" s="28">
        <f t="shared" ca="1" si="333"/>
        <v>0.87598856874944531</v>
      </c>
      <c r="U558" s="28">
        <f t="shared" ca="1" si="333"/>
        <v>0.90038067536899247</v>
      </c>
      <c r="V558" s="28">
        <f ca="1">IF(Riskregister!$E$5="",0,COUNTIF(BF$4:BF$53,"&lt;"&amp;T558)*IF(U558&lt;0.5,Riskregister!$K$5+(Riskregister!$L$5-Riskregister!$K$5)*SQRT(U558/2),Riskregister!$L$5-(Riskregister!$L$5-Riskregister!$K$5)*SQRT((1-U558)/2)))</f>
        <v>499568.64723160642</v>
      </c>
      <c r="W558" s="28">
        <f t="shared" ca="1" si="334"/>
        <v>5.3196191374554225E-2</v>
      </c>
      <c r="X558" s="28">
        <f t="shared" ca="1" si="334"/>
        <v>0.23340817589785046</v>
      </c>
      <c r="Y558" s="28">
        <f ca="1">IF(Riskregister!$E$6="",0,COUNTIF(BG$4:BG$53,"&lt;"&amp;W558)*IF(X558&lt;0.5,Riskregister!$K$6+(Riskregister!$L$6-Riskregister!$K$6)*SQRT(X558/2),Riskregister!$L$6-(Riskregister!$L$6-Riskregister!$K$6)*SQRT((1-X558)/2)))</f>
        <v>0</v>
      </c>
      <c r="Z558" s="28">
        <f t="shared" ca="1" si="335"/>
        <v>0.58885807440661331</v>
      </c>
      <c r="AA558" s="28">
        <f t="shared" ca="1" si="335"/>
        <v>0.9154659375823101</v>
      </c>
      <c r="AB558" s="28">
        <f ca="1">IF(Riskregister!$E$7="",0,COUNTIF(BH$4:BH$53,"&lt;"&amp;Z558)*IF(AA558&lt;0.5,Riskregister!$K$7+(Riskregister!$L$7-Riskregister!$K$7)*SQRT(AA558/2),Riskregister!$L$7-(Riskregister!$L$7-Riskregister!$K$7)*SQRT((1-AA558)/2)))</f>
        <v>0</v>
      </c>
      <c r="AC558" s="28">
        <f t="shared" ca="1" si="336"/>
        <v>0.40208576502895266</v>
      </c>
      <c r="AD558" s="28">
        <f t="shared" ca="1" si="336"/>
        <v>9.2870287810469132E-2</v>
      </c>
      <c r="AE558" s="28">
        <f ca="1">IF(Riskregister!$E$8="",0,COUNTIF(BI$4:BI$53,"&lt;"&amp;AC558)*IF(AD558&lt;0.5,Riskregister!$K$8+(Riskregister!$L$8-Riskregister!$K$8)*SQRT(AD558/2),Riskregister!$L$8-(Riskregister!$L$8-Riskregister!$K$8)*SQRT((1-AD558)/2)))</f>
        <v>0</v>
      </c>
      <c r="AF558" s="28">
        <f t="shared" ca="1" si="337"/>
        <v>0.86646125957491726</v>
      </c>
      <c r="AG558" s="28">
        <f t="shared" ca="1" si="337"/>
        <v>0.12728782581878684</v>
      </c>
      <c r="AH558" s="28">
        <f>IF(Riskregister!$E$9="",0,COUNTIF(BJ$4:BJ$53,"&lt;"&amp;AF558)*IF(AG558&lt;0.5,Riskregister!$K$9+(Riskregister!$L$9-Riskregister!$K$9)*SQRT(AG558/2),Riskregister!$L$9-(Riskregister!$L$9-Riskregister!$K$9)*SQRT((1-AG558)/2)))</f>
        <v>0</v>
      </c>
      <c r="AI558" s="28">
        <f t="shared" ca="1" si="338"/>
        <v>0.62577320638105838</v>
      </c>
      <c r="AJ558" s="28">
        <f t="shared" ca="1" si="338"/>
        <v>0.14643079110120338</v>
      </c>
      <c r="AK558" s="28">
        <f>IF(Riskregister!$E$10="",0,COUNTIF(BK$4:BK$53,"&lt;"&amp;AI558)*IF(AJ558&lt;0.5,Riskregister!$K$10+(Riskregister!$L$10-Riskregister!$K$10)*SQRT(AJ558/2),Riskregister!$L$10-(Riskregister!$L$10-Riskregister!$K$10)*SQRT((1-AJ558)/2)))</f>
        <v>0</v>
      </c>
      <c r="AL558" s="28">
        <f t="shared" ca="1" si="339"/>
        <v>0.87198604625282983</v>
      </c>
      <c r="AM558" s="28">
        <f t="shared" ca="1" si="339"/>
        <v>0.26150100851998692</v>
      </c>
      <c r="AN558" s="28">
        <f>IF(Riskregister!$E$11="",0,COUNTIF(BL$4:BL$53,"&lt;"&amp;AL558)*IF(AM558&lt;0.5,Riskregister!$K$11+(Riskregister!$L$11-Riskregister!$K$11)*SQRT(AM558/2),Riskregister!$L$11-(Riskregister!$L$11-Riskregister!$K$11)*SQRT((1-AM558)/2)))</f>
        <v>0</v>
      </c>
      <c r="AO558" s="28">
        <f t="shared" ca="1" si="340"/>
        <v>0.4652656556746666</v>
      </c>
      <c r="AP558" s="28">
        <f t="shared" ca="1" si="340"/>
        <v>0.16624057384931035</v>
      </c>
      <c r="AQ558" s="28">
        <f>IF(Riskregister!$E$12="",0,COUNTIF(BM$4:BM$53,"&lt;"&amp;AO558)*IF(AP558&lt;0.5,Riskregister!$K$12+(Riskregister!$L$12-Riskregister!$K$12)*SQRT(AP558/2),Riskregister!$L$12-(Riskregister!$L$12-Riskregister!$K$12)*SQRT((1-AP558)/2)))</f>
        <v>0</v>
      </c>
      <c r="AR558" s="28">
        <f t="shared" ca="1" si="341"/>
        <v>0.62334357635106574</v>
      </c>
      <c r="AS558" s="28">
        <f t="shared" ca="1" si="341"/>
        <v>0.52047710917859924</v>
      </c>
      <c r="AT558" s="28">
        <f>IF(Riskregister!$E$13="",0,COUNTIF(BN$4:BN$53,"&lt;"&amp;AR558)*IF(AS558&lt;0.5,Riskregister!$K$13+(Riskregister!$L$13-Riskregister!$K$13)*SQRT(AS558/2),Riskregister!$L$13-(Riskregister!$L$13-Riskregister!$K$13)*SQRT((1-AS558)/2)))</f>
        <v>0</v>
      </c>
      <c r="AU558" s="28">
        <f t="shared" ca="1" si="342"/>
        <v>0.80396297797771976</v>
      </c>
      <c r="AV558" s="28">
        <f t="shared" ca="1" si="342"/>
        <v>0.38737550049427394</v>
      </c>
      <c r="AW558" s="28">
        <f>IF(Riskregister!$E$14="",0,COUNTIF(BO$4:BO$53,"&lt;"&amp;AU558)*IF(AV558&lt;0.5,Riskregister!$K$14+(Riskregister!$L$14-Riskregister!$K$14)*SQRT(AV558/2),Riskregister!$L$14-(Riskregister!$L$14-Riskregister!$K$14)*SQRT((1-AV558)/2)))</f>
        <v>0</v>
      </c>
      <c r="AX558" s="28">
        <f t="shared" ca="1" si="343"/>
        <v>0.65321921867513355</v>
      </c>
      <c r="AY558" s="28">
        <f t="shared" ca="1" si="343"/>
        <v>0.11420753011900753</v>
      </c>
      <c r="AZ558" s="28">
        <f>IF(Riskregister!$E$15="",0,COUNTIF(BP$4:BP$53,"&lt;"&amp;AX558)*IF(AY558&lt;0.5,Riskregister!$K$15+(Riskregister!$L$15-Riskregister!$K$15)*SQRT(AY558/2),Riskregister!$L$15-(Riskregister!$L$15-Riskregister!$K$15)*SQRT((1-AY558)/2)))</f>
        <v>0</v>
      </c>
      <c r="BA558" s="28">
        <f t="shared" ca="1" si="344"/>
        <v>5.8368319517658751E-2</v>
      </c>
      <c r="BB558" s="28">
        <f t="shared" ca="1" si="344"/>
        <v>0.48899714170501341</v>
      </c>
      <c r="BC558" s="28">
        <f>IF(Riskregister!$E$16="",0,COUNTIF(BQ$4:BQ$53,"&lt;"&amp;BA558)*IF(BB558&lt;0.5,Riskregister!$K$16+(Riskregister!$L$16-Riskregister!$K$16)*SQRT(BB558/2),Riskregister!$L$16-(Riskregister!$L$16-Riskregister!$K$16)*SQRT((1-BB558)/2)))</f>
        <v>0</v>
      </c>
      <c r="BD558" s="28">
        <f t="shared" ca="1" si="320"/>
        <v>499568.64723160642</v>
      </c>
    </row>
    <row r="559" spans="20:56" x14ac:dyDescent="0.35">
      <c r="T559" s="28">
        <f t="shared" ca="1" si="333"/>
        <v>0.85115887600960927</v>
      </c>
      <c r="U559" s="28">
        <f t="shared" ca="1" si="333"/>
        <v>0.4856909796026101</v>
      </c>
      <c r="V559" s="28">
        <f ca="1">IF(Riskregister!$E$5="",0,COUNTIF(BF$4:BF$53,"&lt;"&amp;T559)*IF(U559&lt;0.5,Riskregister!$K$5+(Riskregister!$L$5-Riskregister!$K$5)*SQRT(U559/2),Riskregister!$L$5-(Riskregister!$L$5-Riskregister!$K$5)*SQRT((1-U559)/2)))</f>
        <v>371757.10064113908</v>
      </c>
      <c r="W559" s="28">
        <f t="shared" ca="1" si="334"/>
        <v>0.16894445320537055</v>
      </c>
      <c r="X559" s="28">
        <f t="shared" ca="1" si="334"/>
        <v>0.84611281200235067</v>
      </c>
      <c r="Y559" s="28">
        <f ca="1">IF(Riskregister!$E$6="",0,COUNTIF(BG$4:BG$53,"&lt;"&amp;W559)*IF(X559&lt;0.5,Riskregister!$K$6+(Riskregister!$L$6-Riskregister!$K$6)*SQRT(X559/2),Riskregister!$L$6-(Riskregister!$L$6-Riskregister!$K$6)*SQRT((1-X559)/2)))</f>
        <v>0</v>
      </c>
      <c r="Z559" s="28">
        <f t="shared" ca="1" si="335"/>
        <v>0.14188540914112791</v>
      </c>
      <c r="AA559" s="28">
        <f t="shared" ca="1" si="335"/>
        <v>0.88359294722121495</v>
      </c>
      <c r="AB559" s="28">
        <f ca="1">IF(Riskregister!$E$7="",0,COUNTIF(BH$4:BH$53,"&lt;"&amp;Z559)*IF(AA559&lt;0.5,Riskregister!$K$7+(Riskregister!$L$7-Riskregister!$K$7)*SQRT(AA559/2),Riskregister!$L$7-(Riskregister!$L$7-Riskregister!$K$7)*SQRT((1-AA559)/2)))</f>
        <v>0</v>
      </c>
      <c r="AC559" s="28">
        <f t="shared" ca="1" si="336"/>
        <v>0.38970873591038901</v>
      </c>
      <c r="AD559" s="28">
        <f t="shared" ca="1" si="336"/>
        <v>0.13488549282992113</v>
      </c>
      <c r="AE559" s="28">
        <f ca="1">IF(Riskregister!$E$8="",0,COUNTIF(BI$4:BI$53,"&lt;"&amp;AC559)*IF(AD559&lt;0.5,Riskregister!$K$8+(Riskregister!$L$8-Riskregister!$K$8)*SQRT(AD559/2),Riskregister!$L$8-(Riskregister!$L$8-Riskregister!$K$8)*SQRT((1-AD559)/2)))</f>
        <v>0</v>
      </c>
      <c r="AF559" s="28">
        <f t="shared" ca="1" si="337"/>
        <v>0.64160181849113695</v>
      </c>
      <c r="AG559" s="28">
        <f t="shared" ca="1" si="337"/>
        <v>0.80689802095549013</v>
      </c>
      <c r="AH559" s="28">
        <f>IF(Riskregister!$E$9="",0,COUNTIF(BJ$4:BJ$53,"&lt;"&amp;AF559)*IF(AG559&lt;0.5,Riskregister!$K$9+(Riskregister!$L$9-Riskregister!$K$9)*SQRT(AG559/2),Riskregister!$L$9-(Riskregister!$L$9-Riskregister!$K$9)*SQRT((1-AG559)/2)))</f>
        <v>0</v>
      </c>
      <c r="AI559" s="28">
        <f t="shared" ca="1" si="338"/>
        <v>3.7444046305332046E-2</v>
      </c>
      <c r="AJ559" s="28">
        <f t="shared" ca="1" si="338"/>
        <v>0.28833512381358428</v>
      </c>
      <c r="AK559" s="28">
        <f>IF(Riskregister!$E$10="",0,COUNTIF(BK$4:BK$53,"&lt;"&amp;AI559)*IF(AJ559&lt;0.5,Riskregister!$K$10+(Riskregister!$L$10-Riskregister!$K$10)*SQRT(AJ559/2),Riskregister!$L$10-(Riskregister!$L$10-Riskregister!$K$10)*SQRT((1-AJ559)/2)))</f>
        <v>0</v>
      </c>
      <c r="AL559" s="28">
        <f t="shared" ca="1" si="339"/>
        <v>0.67974099540564248</v>
      </c>
      <c r="AM559" s="28">
        <f t="shared" ca="1" si="339"/>
        <v>0.84516722078786832</v>
      </c>
      <c r="AN559" s="28">
        <f>IF(Riskregister!$E$11="",0,COUNTIF(BL$4:BL$53,"&lt;"&amp;AL559)*IF(AM559&lt;0.5,Riskregister!$K$11+(Riskregister!$L$11-Riskregister!$K$11)*SQRT(AM559/2),Riskregister!$L$11-(Riskregister!$L$11-Riskregister!$K$11)*SQRT((1-AM559)/2)))</f>
        <v>0</v>
      </c>
      <c r="AO559" s="28">
        <f t="shared" ca="1" si="340"/>
        <v>0.21960114137074072</v>
      </c>
      <c r="AP559" s="28">
        <f t="shared" ca="1" si="340"/>
        <v>0.46285866484744032</v>
      </c>
      <c r="AQ559" s="28">
        <f>IF(Riskregister!$E$12="",0,COUNTIF(BM$4:BM$53,"&lt;"&amp;AO559)*IF(AP559&lt;0.5,Riskregister!$K$12+(Riskregister!$L$12-Riskregister!$K$12)*SQRT(AP559/2),Riskregister!$L$12-(Riskregister!$L$12-Riskregister!$K$12)*SQRT((1-AP559)/2)))</f>
        <v>0</v>
      </c>
      <c r="AR559" s="28">
        <f t="shared" ca="1" si="341"/>
        <v>0.12336846762132969</v>
      </c>
      <c r="AS559" s="28">
        <f t="shared" ca="1" si="341"/>
        <v>0.2146750255938622</v>
      </c>
      <c r="AT559" s="28">
        <f>IF(Riskregister!$E$13="",0,COUNTIF(BN$4:BN$53,"&lt;"&amp;AR559)*IF(AS559&lt;0.5,Riskregister!$K$13+(Riskregister!$L$13-Riskregister!$K$13)*SQRT(AS559/2),Riskregister!$L$13-(Riskregister!$L$13-Riskregister!$K$13)*SQRT((1-AS559)/2)))</f>
        <v>0</v>
      </c>
      <c r="AU559" s="28">
        <f t="shared" ca="1" si="342"/>
        <v>0.64969265261334996</v>
      </c>
      <c r="AV559" s="28">
        <f t="shared" ca="1" si="342"/>
        <v>0.2932377551929406</v>
      </c>
      <c r="AW559" s="28">
        <f>IF(Riskregister!$E$14="",0,COUNTIF(BO$4:BO$53,"&lt;"&amp;AU559)*IF(AV559&lt;0.5,Riskregister!$K$14+(Riskregister!$L$14-Riskregister!$K$14)*SQRT(AV559/2),Riskregister!$L$14-(Riskregister!$L$14-Riskregister!$K$14)*SQRT((1-AV559)/2)))</f>
        <v>0</v>
      </c>
      <c r="AX559" s="28">
        <f t="shared" ca="1" si="343"/>
        <v>0.6659342973613539</v>
      </c>
      <c r="AY559" s="28">
        <f t="shared" ca="1" si="343"/>
        <v>0.426451604683875</v>
      </c>
      <c r="AZ559" s="28">
        <f>IF(Riskregister!$E$15="",0,COUNTIF(BP$4:BP$53,"&lt;"&amp;AX559)*IF(AY559&lt;0.5,Riskregister!$K$15+(Riskregister!$L$15-Riskregister!$K$15)*SQRT(AY559/2),Riskregister!$L$15-(Riskregister!$L$15-Riskregister!$K$15)*SQRT((1-AY559)/2)))</f>
        <v>0</v>
      </c>
      <c r="BA559" s="28">
        <f t="shared" ca="1" si="344"/>
        <v>0.90481012464644872</v>
      </c>
      <c r="BB559" s="28">
        <f t="shared" ca="1" si="344"/>
        <v>0.85361941003369979</v>
      </c>
      <c r="BC559" s="28">
        <f>IF(Riskregister!$E$16="",0,COUNTIF(BQ$4:BQ$53,"&lt;"&amp;BA559)*IF(BB559&lt;0.5,Riskregister!$K$16+(Riskregister!$L$16-Riskregister!$K$16)*SQRT(BB559/2),Riskregister!$L$16-(Riskregister!$L$16-Riskregister!$K$16)*SQRT((1-BB559)/2)))</f>
        <v>0</v>
      </c>
      <c r="BD559" s="28">
        <f t="shared" ca="1" si="320"/>
        <v>371757.10064113908</v>
      </c>
    </row>
    <row r="560" spans="20:56" x14ac:dyDescent="0.35">
      <c r="T560" s="28">
        <f t="shared" ca="1" si="333"/>
        <v>0.77007276836216521</v>
      </c>
      <c r="U560" s="28">
        <f t="shared" ca="1" si="333"/>
        <v>0.88139322780301055</v>
      </c>
      <c r="V560" s="28">
        <f ca="1">IF(Riskregister!$E$5="",0,COUNTIF(BF$4:BF$53,"&lt;"&amp;T560)*IF(U560&lt;0.5,Riskregister!$K$5+(Riskregister!$L$5-Riskregister!$K$5)*SQRT(U560/2),Riskregister!$L$5-(Riskregister!$L$5-Riskregister!$K$5)*SQRT((1-U560)/2)))</f>
        <v>490414.71045370563</v>
      </c>
      <c r="W560" s="28">
        <f t="shared" ca="1" si="334"/>
        <v>0.77206078659102306</v>
      </c>
      <c r="X560" s="28">
        <f t="shared" ca="1" si="334"/>
        <v>0.28855091297513191</v>
      </c>
      <c r="Y560" s="28">
        <f ca="1">IF(Riskregister!$E$6="",0,COUNTIF(BG$4:BG$53,"&lt;"&amp;W560)*IF(X560&lt;0.5,Riskregister!$K$6+(Riskregister!$L$6-Riskregister!$K$6)*SQRT(X560/2),Riskregister!$L$6-(Riskregister!$L$6-Riskregister!$K$6)*SQRT((1-X560)/2)))</f>
        <v>883704.96489327447</v>
      </c>
      <c r="Z560" s="28">
        <f t="shared" ca="1" si="335"/>
        <v>0.35495113283441992</v>
      </c>
      <c r="AA560" s="28">
        <f t="shared" ca="1" si="335"/>
        <v>0.87969839054268717</v>
      </c>
      <c r="AB560" s="28">
        <f ca="1">IF(Riskregister!$E$7="",0,COUNTIF(BH$4:BH$53,"&lt;"&amp;Z560)*IF(AA560&lt;0.5,Riskregister!$K$7+(Riskregister!$L$7-Riskregister!$K$7)*SQRT(AA560/2),Riskregister!$L$7-(Riskregister!$L$7-Riskregister!$K$7)*SQRT((1-AA560)/2)))</f>
        <v>0</v>
      </c>
      <c r="AC560" s="28">
        <f t="shared" ca="1" si="336"/>
        <v>0.60556745406985091</v>
      </c>
      <c r="AD560" s="28">
        <f t="shared" ca="1" si="336"/>
        <v>2.4253270830840945E-2</v>
      </c>
      <c r="AE560" s="28">
        <f ca="1">IF(Riskregister!$E$8="",0,COUNTIF(BI$4:BI$53,"&lt;"&amp;AC560)*IF(AD560&lt;0.5,Riskregister!$K$8+(Riskregister!$L$8-Riskregister!$K$8)*SQRT(AD560/2),Riskregister!$L$8-(Riskregister!$L$8-Riskregister!$K$8)*SQRT((1-AD560)/2)))</f>
        <v>0</v>
      </c>
      <c r="AF560" s="28">
        <f t="shared" ca="1" si="337"/>
        <v>0.79414621280983766</v>
      </c>
      <c r="AG560" s="28">
        <f t="shared" ca="1" si="337"/>
        <v>0.55854008356345519</v>
      </c>
      <c r="AH560" s="28">
        <f>IF(Riskregister!$E$9="",0,COUNTIF(BJ$4:BJ$53,"&lt;"&amp;AF560)*IF(AG560&lt;0.5,Riskregister!$K$9+(Riskregister!$L$9-Riskregister!$K$9)*SQRT(AG560/2),Riskregister!$L$9-(Riskregister!$L$9-Riskregister!$K$9)*SQRT((1-AG560)/2)))</f>
        <v>0</v>
      </c>
      <c r="AI560" s="28">
        <f t="shared" ca="1" si="338"/>
        <v>0.1147238229397759</v>
      </c>
      <c r="AJ560" s="28">
        <f t="shared" ca="1" si="338"/>
        <v>6.6302279508133832E-2</v>
      </c>
      <c r="AK560" s="28">
        <f>IF(Riskregister!$E$10="",0,COUNTIF(BK$4:BK$53,"&lt;"&amp;AI560)*IF(AJ560&lt;0.5,Riskregister!$K$10+(Riskregister!$L$10-Riskregister!$K$10)*SQRT(AJ560/2),Riskregister!$L$10-(Riskregister!$L$10-Riskregister!$K$10)*SQRT((1-AJ560)/2)))</f>
        <v>0</v>
      </c>
      <c r="AL560" s="28">
        <f t="shared" ca="1" si="339"/>
        <v>0.36171169508174827</v>
      </c>
      <c r="AM560" s="28">
        <f t="shared" ca="1" si="339"/>
        <v>0.80622372967493472</v>
      </c>
      <c r="AN560" s="28">
        <f>IF(Riskregister!$E$11="",0,COUNTIF(BL$4:BL$53,"&lt;"&amp;AL560)*IF(AM560&lt;0.5,Riskregister!$K$11+(Riskregister!$L$11-Riskregister!$K$11)*SQRT(AM560/2),Riskregister!$L$11-(Riskregister!$L$11-Riskregister!$K$11)*SQRT((1-AM560)/2)))</f>
        <v>0</v>
      </c>
      <c r="AO560" s="28">
        <f t="shared" ca="1" si="340"/>
        <v>0.94912365468909754</v>
      </c>
      <c r="AP560" s="28">
        <f t="shared" ca="1" si="340"/>
        <v>0.30703867542859331</v>
      </c>
      <c r="AQ560" s="28">
        <f>IF(Riskregister!$E$12="",0,COUNTIF(BM$4:BM$53,"&lt;"&amp;AO560)*IF(AP560&lt;0.5,Riskregister!$K$12+(Riskregister!$L$12-Riskregister!$K$12)*SQRT(AP560/2),Riskregister!$L$12-(Riskregister!$L$12-Riskregister!$K$12)*SQRT((1-AP560)/2)))</f>
        <v>0</v>
      </c>
      <c r="AR560" s="28">
        <f t="shared" ca="1" si="341"/>
        <v>0.90694436070022788</v>
      </c>
      <c r="AS560" s="28">
        <f t="shared" ca="1" si="341"/>
        <v>0.96117639366853891</v>
      </c>
      <c r="AT560" s="28">
        <f>IF(Riskregister!$E$13="",0,COUNTIF(BN$4:BN$53,"&lt;"&amp;AR560)*IF(AS560&lt;0.5,Riskregister!$K$13+(Riskregister!$L$13-Riskregister!$K$13)*SQRT(AS560/2),Riskregister!$L$13-(Riskregister!$L$13-Riskregister!$K$13)*SQRT((1-AS560)/2)))</f>
        <v>0</v>
      </c>
      <c r="AU560" s="28">
        <f t="shared" ca="1" si="342"/>
        <v>0.1751060295137995</v>
      </c>
      <c r="AV560" s="28">
        <f t="shared" ca="1" si="342"/>
        <v>0.8821175292926805</v>
      </c>
      <c r="AW560" s="28">
        <f>IF(Riskregister!$E$14="",0,COUNTIF(BO$4:BO$53,"&lt;"&amp;AU560)*IF(AV560&lt;0.5,Riskregister!$K$14+(Riskregister!$L$14-Riskregister!$K$14)*SQRT(AV560/2),Riskregister!$L$14-(Riskregister!$L$14-Riskregister!$K$14)*SQRT((1-AV560)/2)))</f>
        <v>0</v>
      </c>
      <c r="AX560" s="28">
        <f t="shared" ca="1" si="343"/>
        <v>0.35168383612001242</v>
      </c>
      <c r="AY560" s="28">
        <f t="shared" ca="1" si="343"/>
        <v>0.19540421552362752</v>
      </c>
      <c r="AZ560" s="28">
        <f>IF(Riskregister!$E$15="",0,COUNTIF(BP$4:BP$53,"&lt;"&amp;AX560)*IF(AY560&lt;0.5,Riskregister!$K$15+(Riskregister!$L$15-Riskregister!$K$15)*SQRT(AY560/2),Riskregister!$L$15-(Riskregister!$L$15-Riskregister!$K$15)*SQRT((1-AY560)/2)))</f>
        <v>0</v>
      </c>
      <c r="BA560" s="28">
        <f t="shared" ca="1" si="344"/>
        <v>0.42534096643572838</v>
      </c>
      <c r="BB560" s="28">
        <f t="shared" ca="1" si="344"/>
        <v>0.95060251505934368</v>
      </c>
      <c r="BC560" s="28">
        <f>IF(Riskregister!$E$16="",0,COUNTIF(BQ$4:BQ$53,"&lt;"&amp;BA560)*IF(BB560&lt;0.5,Riskregister!$K$16+(Riskregister!$L$16-Riskregister!$K$16)*SQRT(BB560/2),Riskregister!$L$16-(Riskregister!$L$16-Riskregister!$K$16)*SQRT((1-BB560)/2)))</f>
        <v>0</v>
      </c>
      <c r="BD560" s="28">
        <f t="shared" ca="1" si="320"/>
        <v>1374119.6753469801</v>
      </c>
    </row>
    <row r="561" spans="20:56" x14ac:dyDescent="0.35">
      <c r="T561" s="28">
        <f t="shared" ca="1" si="333"/>
        <v>0.50727181570744551</v>
      </c>
      <c r="U561" s="28">
        <f t="shared" ca="1" si="333"/>
        <v>0.81879056175474163</v>
      </c>
      <c r="V561" s="28">
        <f ca="1">IF(Riskregister!$E$5="",0,COUNTIF(BF$4:BF$53,"&lt;"&amp;T561)*IF(U561&lt;0.5,Riskregister!$K$5+(Riskregister!$L$5-Riskregister!$K$5)*SQRT(U561/2),Riskregister!$L$5-(Riskregister!$L$5-Riskregister!$K$5)*SQRT((1-U561)/2)))</f>
        <v>0</v>
      </c>
      <c r="W561" s="28">
        <f t="shared" ca="1" si="334"/>
        <v>0.45759274567761565</v>
      </c>
      <c r="X561" s="28">
        <f t="shared" ca="1" si="334"/>
        <v>0.94939054112768706</v>
      </c>
      <c r="Y561" s="28">
        <f ca="1">IF(Riskregister!$E$6="",0,COUNTIF(BG$4:BG$53,"&lt;"&amp;W561)*IF(X561&lt;0.5,Riskregister!$K$6+(Riskregister!$L$6-Riskregister!$K$6)*SQRT(X561/2),Riskregister!$L$6-(Riskregister!$L$6-Riskregister!$K$6)*SQRT((1-X561)/2)))</f>
        <v>0</v>
      </c>
      <c r="Z561" s="28">
        <f t="shared" ca="1" si="335"/>
        <v>0.46238066242399556</v>
      </c>
      <c r="AA561" s="28">
        <f t="shared" ca="1" si="335"/>
        <v>0.62010338836462409</v>
      </c>
      <c r="AB561" s="28">
        <f ca="1">IF(Riskregister!$E$7="",0,COUNTIF(BH$4:BH$53,"&lt;"&amp;Z561)*IF(AA561&lt;0.5,Riskregister!$K$7+(Riskregister!$L$7-Riskregister!$K$7)*SQRT(AA561/2),Riskregister!$L$7-(Riskregister!$L$7-Riskregister!$K$7)*SQRT((1-AA561)/2)))</f>
        <v>0</v>
      </c>
      <c r="AC561" s="28">
        <f t="shared" ca="1" si="336"/>
        <v>0.25872563398279325</v>
      </c>
      <c r="AD561" s="28">
        <f t="shared" ca="1" si="336"/>
        <v>0.80249023025105004</v>
      </c>
      <c r="AE561" s="28">
        <f ca="1">IF(Riskregister!$E$8="",0,COUNTIF(BI$4:BI$53,"&lt;"&amp;AC561)*IF(AD561&lt;0.5,Riskregister!$K$8+(Riskregister!$L$8-Riskregister!$K$8)*SQRT(AD561/2),Riskregister!$L$8-(Riskregister!$L$8-Riskregister!$K$8)*SQRT((1-AD561)/2)))</f>
        <v>0</v>
      </c>
      <c r="AF561" s="28">
        <f t="shared" ca="1" si="337"/>
        <v>0.7274952441766952</v>
      </c>
      <c r="AG561" s="28">
        <f t="shared" ca="1" si="337"/>
        <v>5.7430070427741398E-2</v>
      </c>
      <c r="AH561" s="28">
        <f>IF(Riskregister!$E$9="",0,COUNTIF(BJ$4:BJ$53,"&lt;"&amp;AF561)*IF(AG561&lt;0.5,Riskregister!$K$9+(Riskregister!$L$9-Riskregister!$K$9)*SQRT(AG561/2),Riskregister!$L$9-(Riskregister!$L$9-Riskregister!$K$9)*SQRT((1-AG561)/2)))</f>
        <v>0</v>
      </c>
      <c r="AI561" s="28">
        <f t="shared" ca="1" si="338"/>
        <v>0.17074021272133211</v>
      </c>
      <c r="AJ561" s="28">
        <f t="shared" ca="1" si="338"/>
        <v>0.78837517111969979</v>
      </c>
      <c r="AK561" s="28">
        <f>IF(Riskregister!$E$10="",0,COUNTIF(BK$4:BK$53,"&lt;"&amp;AI561)*IF(AJ561&lt;0.5,Riskregister!$K$10+(Riskregister!$L$10-Riskregister!$K$10)*SQRT(AJ561/2),Riskregister!$L$10-(Riskregister!$L$10-Riskregister!$K$10)*SQRT((1-AJ561)/2)))</f>
        <v>0</v>
      </c>
      <c r="AL561" s="28">
        <f t="shared" ca="1" si="339"/>
        <v>0.46094154083385019</v>
      </c>
      <c r="AM561" s="28">
        <f t="shared" ca="1" si="339"/>
        <v>4.5718069151875373E-2</v>
      </c>
      <c r="AN561" s="28">
        <f>IF(Riskregister!$E$11="",0,COUNTIF(BL$4:BL$53,"&lt;"&amp;AL561)*IF(AM561&lt;0.5,Riskregister!$K$11+(Riskregister!$L$11-Riskregister!$K$11)*SQRT(AM561/2),Riskregister!$L$11-(Riskregister!$L$11-Riskregister!$K$11)*SQRT((1-AM561)/2)))</f>
        <v>0</v>
      </c>
      <c r="AO561" s="28">
        <f t="shared" ca="1" si="340"/>
        <v>0.17858580798628965</v>
      </c>
      <c r="AP561" s="28">
        <f t="shared" ca="1" si="340"/>
        <v>0.58225765041704136</v>
      </c>
      <c r="AQ561" s="28">
        <f>IF(Riskregister!$E$12="",0,COUNTIF(BM$4:BM$53,"&lt;"&amp;AO561)*IF(AP561&lt;0.5,Riskregister!$K$12+(Riskregister!$L$12-Riskregister!$K$12)*SQRT(AP561/2),Riskregister!$L$12-(Riskregister!$L$12-Riskregister!$K$12)*SQRT((1-AP561)/2)))</f>
        <v>0</v>
      </c>
      <c r="AR561" s="28">
        <f t="shared" ca="1" si="341"/>
        <v>0.60389385672274198</v>
      </c>
      <c r="AS561" s="28">
        <f t="shared" ca="1" si="341"/>
        <v>4.3216436809882186E-2</v>
      </c>
      <c r="AT561" s="28">
        <f>IF(Riskregister!$E$13="",0,COUNTIF(BN$4:BN$53,"&lt;"&amp;AR561)*IF(AS561&lt;0.5,Riskregister!$K$13+(Riskregister!$L$13-Riskregister!$K$13)*SQRT(AS561/2),Riskregister!$L$13-(Riskregister!$L$13-Riskregister!$K$13)*SQRT((1-AS561)/2)))</f>
        <v>0</v>
      </c>
      <c r="AU561" s="28">
        <f t="shared" ca="1" si="342"/>
        <v>0.37979281331421499</v>
      </c>
      <c r="AV561" s="28">
        <f t="shared" ca="1" si="342"/>
        <v>0.86516864577210284</v>
      </c>
      <c r="AW561" s="28">
        <f>IF(Riskregister!$E$14="",0,COUNTIF(BO$4:BO$53,"&lt;"&amp;AU561)*IF(AV561&lt;0.5,Riskregister!$K$14+(Riskregister!$L$14-Riskregister!$K$14)*SQRT(AV561/2),Riskregister!$L$14-(Riskregister!$L$14-Riskregister!$K$14)*SQRT((1-AV561)/2)))</f>
        <v>0</v>
      </c>
      <c r="AX561" s="28">
        <f t="shared" ca="1" si="343"/>
        <v>0.75696870384349069</v>
      </c>
      <c r="AY561" s="28">
        <f t="shared" ca="1" si="343"/>
        <v>0.86530583249985937</v>
      </c>
      <c r="AZ561" s="28">
        <f>IF(Riskregister!$E$15="",0,COUNTIF(BP$4:BP$53,"&lt;"&amp;AX561)*IF(AY561&lt;0.5,Riskregister!$K$15+(Riskregister!$L$15-Riskregister!$K$15)*SQRT(AY561/2),Riskregister!$L$15-(Riskregister!$L$15-Riskregister!$K$15)*SQRT((1-AY561)/2)))</f>
        <v>0</v>
      </c>
      <c r="BA561" s="28">
        <f t="shared" ca="1" si="344"/>
        <v>1.1361997444661931E-2</v>
      </c>
      <c r="BB561" s="28">
        <f t="shared" ca="1" si="344"/>
        <v>0.19902264442643425</v>
      </c>
      <c r="BC561" s="28">
        <f>IF(Riskregister!$E$16="",0,COUNTIF(BQ$4:BQ$53,"&lt;"&amp;BA561)*IF(BB561&lt;0.5,Riskregister!$K$16+(Riskregister!$L$16-Riskregister!$K$16)*SQRT(BB561/2),Riskregister!$L$16-(Riskregister!$L$16-Riskregister!$K$16)*SQRT((1-BB561)/2)))</f>
        <v>0</v>
      </c>
      <c r="BD561" s="28">
        <f t="shared" ca="1" si="320"/>
        <v>0</v>
      </c>
    </row>
    <row r="562" spans="20:56" x14ac:dyDescent="0.35">
      <c r="T562" s="28">
        <f t="shared" ca="1" si="333"/>
        <v>0.91002422386367665</v>
      </c>
      <c r="U562" s="28">
        <f t="shared" ca="1" si="333"/>
        <v>0.39233735959696425</v>
      </c>
      <c r="V562" s="28">
        <f ca="1">IF(Riskregister!$E$5="",0,COUNTIF(BF$4:BF$53,"&lt;"&amp;T562)*IF(U562&lt;0.5,Riskregister!$K$5+(Riskregister!$L$5-Riskregister!$K$5)*SQRT(U562/2),Riskregister!$L$5-(Riskregister!$L$5-Riskregister!$K$5)*SQRT((1-U562)/2)))</f>
        <v>349309.20114032022</v>
      </c>
      <c r="W562" s="28">
        <f t="shared" ca="1" si="334"/>
        <v>4.2855930312963086E-2</v>
      </c>
      <c r="X562" s="28">
        <f t="shared" ca="1" si="334"/>
        <v>0.85976984214150143</v>
      </c>
      <c r="Y562" s="28">
        <f ca="1">IF(Riskregister!$E$6="",0,COUNTIF(BG$4:BG$53,"&lt;"&amp;W562)*IF(X562&lt;0.5,Riskregister!$K$6+(Riskregister!$L$6-Riskregister!$K$6)*SQRT(X562/2),Riskregister!$L$6-(Riskregister!$L$6-Riskregister!$K$6)*SQRT((1-X562)/2)))</f>
        <v>0</v>
      </c>
      <c r="Z562" s="28">
        <f t="shared" ca="1" si="335"/>
        <v>0.79427149650109585</v>
      </c>
      <c r="AA562" s="28">
        <f t="shared" ca="1" si="335"/>
        <v>0.92579170523020959</v>
      </c>
      <c r="AB562" s="28">
        <f ca="1">IF(Riskregister!$E$7="",0,COUNTIF(BH$4:BH$53,"&lt;"&amp;Z562)*IF(AA562&lt;0.5,Riskregister!$K$7+(Riskregister!$L$7-Riskregister!$K$7)*SQRT(AA562/2),Riskregister!$L$7-(Riskregister!$L$7-Riskregister!$K$7)*SQRT((1-AA562)/2)))</f>
        <v>332581.47098423413</v>
      </c>
      <c r="AC562" s="28">
        <f t="shared" ca="1" si="336"/>
        <v>0.34915727781907158</v>
      </c>
      <c r="AD562" s="28">
        <f t="shared" ca="1" si="336"/>
        <v>0.72742093395461704</v>
      </c>
      <c r="AE562" s="28">
        <f ca="1">IF(Riskregister!$E$8="",0,COUNTIF(BI$4:BI$53,"&lt;"&amp;AC562)*IF(AD562&lt;0.5,Riskregister!$K$8+(Riskregister!$L$8-Riskregister!$K$8)*SQRT(AD562/2),Riskregister!$L$8-(Riskregister!$L$8-Riskregister!$K$8)*SQRT((1-AD562)/2)))</f>
        <v>0</v>
      </c>
      <c r="AF562" s="28">
        <f t="shared" ca="1" si="337"/>
        <v>0.32543855400030408</v>
      </c>
      <c r="AG562" s="28">
        <f t="shared" ca="1" si="337"/>
        <v>0.43292527544878334</v>
      </c>
      <c r="AH562" s="28">
        <f>IF(Riskregister!$E$9="",0,COUNTIF(BJ$4:BJ$53,"&lt;"&amp;AF562)*IF(AG562&lt;0.5,Riskregister!$K$9+(Riskregister!$L$9-Riskregister!$K$9)*SQRT(AG562/2),Riskregister!$L$9-(Riskregister!$L$9-Riskregister!$K$9)*SQRT((1-AG562)/2)))</f>
        <v>0</v>
      </c>
      <c r="AI562" s="28">
        <f t="shared" ca="1" si="338"/>
        <v>0.38699780084005142</v>
      </c>
      <c r="AJ562" s="28">
        <f t="shared" ca="1" si="338"/>
        <v>0.88613592410884912</v>
      </c>
      <c r="AK562" s="28">
        <f>IF(Riskregister!$E$10="",0,COUNTIF(BK$4:BK$53,"&lt;"&amp;AI562)*IF(AJ562&lt;0.5,Riskregister!$K$10+(Riskregister!$L$10-Riskregister!$K$10)*SQRT(AJ562/2),Riskregister!$L$10-(Riskregister!$L$10-Riskregister!$K$10)*SQRT((1-AJ562)/2)))</f>
        <v>0</v>
      </c>
      <c r="AL562" s="28">
        <f t="shared" ca="1" si="339"/>
        <v>0.14266837792880438</v>
      </c>
      <c r="AM562" s="28">
        <f t="shared" ca="1" si="339"/>
        <v>0.17750067164570749</v>
      </c>
      <c r="AN562" s="28">
        <f>IF(Riskregister!$E$11="",0,COUNTIF(BL$4:BL$53,"&lt;"&amp;AL562)*IF(AM562&lt;0.5,Riskregister!$K$11+(Riskregister!$L$11-Riskregister!$K$11)*SQRT(AM562/2),Riskregister!$L$11-(Riskregister!$L$11-Riskregister!$K$11)*SQRT((1-AM562)/2)))</f>
        <v>0</v>
      </c>
      <c r="AO562" s="28">
        <f t="shared" ca="1" si="340"/>
        <v>0.92721428721601484</v>
      </c>
      <c r="AP562" s="28">
        <f t="shared" ca="1" si="340"/>
        <v>0.9514926089984983</v>
      </c>
      <c r="AQ562" s="28">
        <f>IF(Riskregister!$E$12="",0,COUNTIF(BM$4:BM$53,"&lt;"&amp;AO562)*IF(AP562&lt;0.5,Riskregister!$K$12+(Riskregister!$L$12-Riskregister!$K$12)*SQRT(AP562/2),Riskregister!$L$12-(Riskregister!$L$12-Riskregister!$K$12)*SQRT((1-AP562)/2)))</f>
        <v>0</v>
      </c>
      <c r="AR562" s="28">
        <f t="shared" ca="1" si="341"/>
        <v>0.71282483338808733</v>
      </c>
      <c r="AS562" s="28">
        <f t="shared" ca="1" si="341"/>
        <v>0.87444694671779288</v>
      </c>
      <c r="AT562" s="28">
        <f>IF(Riskregister!$E$13="",0,COUNTIF(BN$4:BN$53,"&lt;"&amp;AR562)*IF(AS562&lt;0.5,Riskregister!$K$13+(Riskregister!$L$13-Riskregister!$K$13)*SQRT(AS562/2),Riskregister!$L$13-(Riskregister!$L$13-Riskregister!$K$13)*SQRT((1-AS562)/2)))</f>
        <v>0</v>
      </c>
      <c r="AU562" s="28">
        <f t="shared" ca="1" si="342"/>
        <v>0.83322214045447529</v>
      </c>
      <c r="AV562" s="28">
        <f t="shared" ca="1" si="342"/>
        <v>2.4102086569115722E-2</v>
      </c>
      <c r="AW562" s="28">
        <f>IF(Riskregister!$E$14="",0,COUNTIF(BO$4:BO$53,"&lt;"&amp;AU562)*IF(AV562&lt;0.5,Riskregister!$K$14+(Riskregister!$L$14-Riskregister!$K$14)*SQRT(AV562/2),Riskregister!$L$14-(Riskregister!$L$14-Riskregister!$K$14)*SQRT((1-AV562)/2)))</f>
        <v>0</v>
      </c>
      <c r="AX562" s="28">
        <f t="shared" ca="1" si="343"/>
        <v>0.50809724178813298</v>
      </c>
      <c r="AY562" s="28">
        <f t="shared" ca="1" si="343"/>
        <v>0.32757889434673171</v>
      </c>
      <c r="AZ562" s="28">
        <f>IF(Riskregister!$E$15="",0,COUNTIF(BP$4:BP$53,"&lt;"&amp;AX562)*IF(AY562&lt;0.5,Riskregister!$K$15+(Riskregister!$L$15-Riskregister!$K$15)*SQRT(AY562/2),Riskregister!$L$15-(Riskregister!$L$15-Riskregister!$K$15)*SQRT((1-AY562)/2)))</f>
        <v>0</v>
      </c>
      <c r="BA562" s="28">
        <f t="shared" ca="1" si="344"/>
        <v>0.21916978268243592</v>
      </c>
      <c r="BB562" s="28">
        <f t="shared" ca="1" si="344"/>
        <v>0.95270610519405552</v>
      </c>
      <c r="BC562" s="28">
        <f>IF(Riskregister!$E$16="",0,COUNTIF(BQ$4:BQ$53,"&lt;"&amp;BA562)*IF(BB562&lt;0.5,Riskregister!$K$16+(Riskregister!$L$16-Riskregister!$K$16)*SQRT(BB562/2),Riskregister!$L$16-(Riskregister!$L$16-Riskregister!$K$16)*SQRT((1-BB562)/2)))</f>
        <v>0</v>
      </c>
      <c r="BD562" s="28">
        <f t="shared" ca="1" si="320"/>
        <v>681890.6721245544</v>
      </c>
    </row>
    <row r="563" spans="20:56" x14ac:dyDescent="0.35">
      <c r="T563" s="28">
        <f t="shared" ca="1" si="333"/>
        <v>0.60770723049987829</v>
      </c>
      <c r="U563" s="28">
        <f t="shared" ca="1" si="333"/>
        <v>0.3635188341266069</v>
      </c>
      <c r="V563" s="28">
        <f ca="1">IF(Riskregister!$E$5="",0,COUNTIF(BF$4:BF$53,"&lt;"&amp;T563)*IF(U563&lt;0.5,Riskregister!$K$5+(Riskregister!$L$5-Riskregister!$K$5)*SQRT(U563/2),Riskregister!$L$5-(Riskregister!$L$5-Riskregister!$K$5)*SQRT((1-U563)/2)))</f>
        <v>0</v>
      </c>
      <c r="W563" s="28">
        <f t="shared" ca="1" si="334"/>
        <v>0.83884079072206685</v>
      </c>
      <c r="X563" s="28">
        <f t="shared" ca="1" si="334"/>
        <v>0.33131496547350592</v>
      </c>
      <c r="Y563" s="28">
        <f ca="1">IF(Riskregister!$E$6="",0,COUNTIF(BG$4:BG$53,"&lt;"&amp;W563)*IF(X563&lt;0.5,Riskregister!$K$6+(Riskregister!$L$6-Riskregister!$K$6)*SQRT(X563/2),Riskregister!$L$6-(Riskregister!$L$6-Riskregister!$K$6)*SQRT((1-X563)/2)))</f>
        <v>932618.75765440206</v>
      </c>
      <c r="Z563" s="28">
        <f t="shared" ca="1" si="335"/>
        <v>0.84997669067073567</v>
      </c>
      <c r="AA563" s="28">
        <f t="shared" ca="1" si="335"/>
        <v>0.74603556564313578</v>
      </c>
      <c r="AB563" s="28">
        <f ca="1">IF(Riskregister!$E$7="",0,COUNTIF(BH$4:BH$53,"&lt;"&amp;Z563)*IF(AA563&lt;0.5,Riskregister!$K$7+(Riskregister!$L$7-Riskregister!$K$7)*SQRT(AA563/2),Riskregister!$L$7-(Riskregister!$L$7-Riskregister!$K$7)*SQRT((1-AA563)/2)))</f>
        <v>275279.02500237606</v>
      </c>
      <c r="AC563" s="28">
        <f t="shared" ca="1" si="336"/>
        <v>0.36008258143179905</v>
      </c>
      <c r="AD563" s="28">
        <f t="shared" ca="1" si="336"/>
        <v>0.70636860376411703</v>
      </c>
      <c r="AE563" s="28">
        <f ca="1">IF(Riskregister!$E$8="",0,COUNTIF(BI$4:BI$53,"&lt;"&amp;AC563)*IF(AD563&lt;0.5,Riskregister!$K$8+(Riskregister!$L$8-Riskregister!$K$8)*SQRT(AD563/2),Riskregister!$L$8-(Riskregister!$L$8-Riskregister!$K$8)*SQRT((1-AD563)/2)))</f>
        <v>0</v>
      </c>
      <c r="AF563" s="28">
        <f t="shared" ca="1" si="337"/>
        <v>5.0564696058782221E-2</v>
      </c>
      <c r="AG563" s="28">
        <f t="shared" ca="1" si="337"/>
        <v>0.38249994688145283</v>
      </c>
      <c r="AH563" s="28">
        <f>IF(Riskregister!$E$9="",0,COUNTIF(BJ$4:BJ$53,"&lt;"&amp;AF563)*IF(AG563&lt;0.5,Riskregister!$K$9+(Riskregister!$L$9-Riskregister!$K$9)*SQRT(AG563/2),Riskregister!$L$9-(Riskregister!$L$9-Riskregister!$K$9)*SQRT((1-AG563)/2)))</f>
        <v>0</v>
      </c>
      <c r="AI563" s="28">
        <f t="shared" ca="1" si="338"/>
        <v>0.62771057940122443</v>
      </c>
      <c r="AJ563" s="28">
        <f t="shared" ca="1" si="338"/>
        <v>0.76602190067931619</v>
      </c>
      <c r="AK563" s="28">
        <f>IF(Riskregister!$E$10="",0,COUNTIF(BK$4:BK$53,"&lt;"&amp;AI563)*IF(AJ563&lt;0.5,Riskregister!$K$10+(Riskregister!$L$10-Riskregister!$K$10)*SQRT(AJ563/2),Riskregister!$L$10-(Riskregister!$L$10-Riskregister!$K$10)*SQRT((1-AJ563)/2)))</f>
        <v>0</v>
      </c>
      <c r="AL563" s="28">
        <f t="shared" ca="1" si="339"/>
        <v>0.95920685844733011</v>
      </c>
      <c r="AM563" s="28">
        <f t="shared" ca="1" si="339"/>
        <v>1.1607612898857367E-2</v>
      </c>
      <c r="AN563" s="28">
        <f>IF(Riskregister!$E$11="",0,COUNTIF(BL$4:BL$53,"&lt;"&amp;AL563)*IF(AM563&lt;0.5,Riskregister!$K$11+(Riskregister!$L$11-Riskregister!$K$11)*SQRT(AM563/2),Riskregister!$L$11-(Riskregister!$L$11-Riskregister!$K$11)*SQRT((1-AM563)/2)))</f>
        <v>0</v>
      </c>
      <c r="AO563" s="28">
        <f t="shared" ca="1" si="340"/>
        <v>0.35142541964072005</v>
      </c>
      <c r="AP563" s="28">
        <f t="shared" ca="1" si="340"/>
        <v>0.68721771107405361</v>
      </c>
      <c r="AQ563" s="28">
        <f>IF(Riskregister!$E$12="",0,COUNTIF(BM$4:BM$53,"&lt;"&amp;AO563)*IF(AP563&lt;0.5,Riskregister!$K$12+(Riskregister!$L$12-Riskregister!$K$12)*SQRT(AP563/2),Riskregister!$L$12-(Riskregister!$L$12-Riskregister!$K$12)*SQRT((1-AP563)/2)))</f>
        <v>0</v>
      </c>
      <c r="AR563" s="28">
        <f t="shared" ca="1" si="341"/>
        <v>0.78588743371748304</v>
      </c>
      <c r="AS563" s="28">
        <f t="shared" ca="1" si="341"/>
        <v>0.81935311457044846</v>
      </c>
      <c r="AT563" s="28">
        <f>IF(Riskregister!$E$13="",0,COUNTIF(BN$4:BN$53,"&lt;"&amp;AR563)*IF(AS563&lt;0.5,Riskregister!$K$13+(Riskregister!$L$13-Riskregister!$K$13)*SQRT(AS563/2),Riskregister!$L$13-(Riskregister!$L$13-Riskregister!$K$13)*SQRT((1-AS563)/2)))</f>
        <v>0</v>
      </c>
      <c r="AU563" s="28">
        <f t="shared" ca="1" si="342"/>
        <v>0.67334877733391707</v>
      </c>
      <c r="AV563" s="28">
        <f t="shared" ca="1" si="342"/>
        <v>0.5507424226358294</v>
      </c>
      <c r="AW563" s="28">
        <f>IF(Riskregister!$E$14="",0,COUNTIF(BO$4:BO$53,"&lt;"&amp;AU563)*IF(AV563&lt;0.5,Riskregister!$K$14+(Riskregister!$L$14-Riskregister!$K$14)*SQRT(AV563/2),Riskregister!$L$14-(Riskregister!$L$14-Riskregister!$K$14)*SQRT((1-AV563)/2)))</f>
        <v>0</v>
      </c>
      <c r="AX563" s="28">
        <f t="shared" ca="1" si="343"/>
        <v>0.38288476552286033</v>
      </c>
      <c r="AY563" s="28">
        <f t="shared" ca="1" si="343"/>
        <v>0.61828085346883987</v>
      </c>
      <c r="AZ563" s="28">
        <f>IF(Riskregister!$E$15="",0,COUNTIF(BP$4:BP$53,"&lt;"&amp;AX563)*IF(AY563&lt;0.5,Riskregister!$K$15+(Riskregister!$L$15-Riskregister!$K$15)*SQRT(AY563/2),Riskregister!$L$15-(Riskregister!$L$15-Riskregister!$K$15)*SQRT((1-AY563)/2)))</f>
        <v>0</v>
      </c>
      <c r="BA563" s="28">
        <f t="shared" ca="1" si="344"/>
        <v>0.84352641799234263</v>
      </c>
      <c r="BB563" s="28">
        <f t="shared" ca="1" si="344"/>
        <v>0.39277845026068414</v>
      </c>
      <c r="BC563" s="28">
        <f>IF(Riskregister!$E$16="",0,COUNTIF(BQ$4:BQ$53,"&lt;"&amp;BA563)*IF(BB563&lt;0.5,Riskregister!$K$16+(Riskregister!$L$16-Riskregister!$K$16)*SQRT(BB563/2),Riskregister!$L$16-(Riskregister!$L$16-Riskregister!$K$16)*SQRT((1-BB563)/2)))</f>
        <v>0</v>
      </c>
      <c r="BD563" s="28">
        <f t="shared" ca="1" si="320"/>
        <v>1207897.7826567781</v>
      </c>
    </row>
    <row r="564" spans="20:56" x14ac:dyDescent="0.35">
      <c r="T564" s="28">
        <f t="shared" ref="T564:U583" ca="1" si="345">RAND()</f>
        <v>0.40820661628777777</v>
      </c>
      <c r="U564" s="28">
        <f t="shared" ca="1" si="345"/>
        <v>0.99538665739510335</v>
      </c>
      <c r="V564" s="28">
        <f ca="1">IF(Riskregister!$E$5="",0,COUNTIF(BF$4:BF$53,"&lt;"&amp;T564)*IF(U564&lt;0.5,Riskregister!$K$5+(Riskregister!$L$5-Riskregister!$K$5)*SQRT(U564/2),Riskregister!$L$5-(Riskregister!$L$5-Riskregister!$K$5)*SQRT((1-U564)/2)))</f>
        <v>0</v>
      </c>
      <c r="W564" s="28">
        <f t="shared" ref="W564:X583" ca="1" si="346">RAND()</f>
        <v>0.84489022425790938</v>
      </c>
      <c r="X564" s="28">
        <f t="shared" ca="1" si="346"/>
        <v>0.3949159915566538</v>
      </c>
      <c r="Y564" s="28">
        <f ca="1">IF(Riskregister!$E$6="",0,COUNTIF(BG$4:BG$53,"&lt;"&amp;W564)*IF(X564&lt;0.5,Riskregister!$K$6+(Riskregister!$L$6-Riskregister!$K$6)*SQRT(X564/2),Riskregister!$L$6-(Riskregister!$L$6-Riskregister!$K$6)*SQRT((1-X564)/2)))</f>
        <v>999852.42784014798</v>
      </c>
      <c r="Z564" s="28">
        <f t="shared" ref="Z564:AA583" ca="1" si="347">RAND()</f>
        <v>0.1485906818174112</v>
      </c>
      <c r="AA564" s="28">
        <f t="shared" ca="1" si="347"/>
        <v>0.58623408923279829</v>
      </c>
      <c r="AB564" s="28">
        <f ca="1">IF(Riskregister!$E$7="",0,COUNTIF(BH$4:BH$53,"&lt;"&amp;Z564)*IF(AA564&lt;0.5,Riskregister!$K$7+(Riskregister!$L$7-Riskregister!$K$7)*SQRT(AA564/2),Riskregister!$L$7-(Riskregister!$L$7-Riskregister!$K$7)*SQRT((1-AA564)/2)))</f>
        <v>0</v>
      </c>
      <c r="AC564" s="28">
        <f t="shared" ref="AC564:AD583" ca="1" si="348">RAND()</f>
        <v>0.79158842414783792</v>
      </c>
      <c r="AD564" s="28">
        <f t="shared" ca="1" si="348"/>
        <v>0.89450385876046512</v>
      </c>
      <c r="AE564" s="28">
        <f ca="1">IF(Riskregister!$E$8="",0,COUNTIF(BI$4:BI$53,"&lt;"&amp;AC564)*IF(AD564&lt;0.5,Riskregister!$K$8+(Riskregister!$L$8-Riskregister!$K$8)*SQRT(AD564/2),Riskregister!$L$8-(Riskregister!$L$8-Riskregister!$K$8)*SQRT((1-AD564)/2)))</f>
        <v>0</v>
      </c>
      <c r="AF564" s="28">
        <f t="shared" ref="AF564:AG583" ca="1" si="349">RAND()</f>
        <v>0.31165172850639611</v>
      </c>
      <c r="AG564" s="28">
        <f t="shared" ca="1" si="349"/>
        <v>0.11293559734890679</v>
      </c>
      <c r="AH564" s="28">
        <f>IF(Riskregister!$E$9="",0,COUNTIF(BJ$4:BJ$53,"&lt;"&amp;AF564)*IF(AG564&lt;0.5,Riskregister!$K$9+(Riskregister!$L$9-Riskregister!$K$9)*SQRT(AG564/2),Riskregister!$L$9-(Riskregister!$L$9-Riskregister!$K$9)*SQRT((1-AG564)/2)))</f>
        <v>0</v>
      </c>
      <c r="AI564" s="28">
        <f t="shared" ref="AI564:AJ583" ca="1" si="350">RAND()</f>
        <v>0.28356375434318404</v>
      </c>
      <c r="AJ564" s="28">
        <f t="shared" ca="1" si="350"/>
        <v>0.42660206248809762</v>
      </c>
      <c r="AK564" s="28">
        <f>IF(Riskregister!$E$10="",0,COUNTIF(BK$4:BK$53,"&lt;"&amp;AI564)*IF(AJ564&lt;0.5,Riskregister!$K$10+(Riskregister!$L$10-Riskregister!$K$10)*SQRT(AJ564/2),Riskregister!$L$10-(Riskregister!$L$10-Riskregister!$K$10)*SQRT((1-AJ564)/2)))</f>
        <v>0</v>
      </c>
      <c r="AL564" s="28">
        <f t="shared" ref="AL564:AM583" ca="1" si="351">RAND()</f>
        <v>0.93020416741551704</v>
      </c>
      <c r="AM564" s="28">
        <f t="shared" ca="1" si="351"/>
        <v>0.92663045025906865</v>
      </c>
      <c r="AN564" s="28">
        <f>IF(Riskregister!$E$11="",0,COUNTIF(BL$4:BL$53,"&lt;"&amp;AL564)*IF(AM564&lt;0.5,Riskregister!$K$11+(Riskregister!$L$11-Riskregister!$K$11)*SQRT(AM564/2),Riskregister!$L$11-(Riskregister!$L$11-Riskregister!$K$11)*SQRT((1-AM564)/2)))</f>
        <v>0</v>
      </c>
      <c r="AO564" s="28">
        <f t="shared" ref="AO564:AP583" ca="1" si="352">RAND()</f>
        <v>0.322888669249069</v>
      </c>
      <c r="AP564" s="28">
        <f t="shared" ca="1" si="352"/>
        <v>7.3512203427924527E-2</v>
      </c>
      <c r="AQ564" s="28">
        <f>IF(Riskregister!$E$12="",0,COUNTIF(BM$4:BM$53,"&lt;"&amp;AO564)*IF(AP564&lt;0.5,Riskregister!$K$12+(Riskregister!$L$12-Riskregister!$K$12)*SQRT(AP564/2),Riskregister!$L$12-(Riskregister!$L$12-Riskregister!$K$12)*SQRT((1-AP564)/2)))</f>
        <v>0</v>
      </c>
      <c r="AR564" s="28">
        <f t="shared" ref="AR564:AS583" ca="1" si="353">RAND()</f>
        <v>0.66714645445791421</v>
      </c>
      <c r="AS564" s="28">
        <f t="shared" ca="1" si="353"/>
        <v>0.33612561948815822</v>
      </c>
      <c r="AT564" s="28">
        <f>IF(Riskregister!$E$13="",0,COUNTIF(BN$4:BN$53,"&lt;"&amp;AR564)*IF(AS564&lt;0.5,Riskregister!$K$13+(Riskregister!$L$13-Riskregister!$K$13)*SQRT(AS564/2),Riskregister!$L$13-(Riskregister!$L$13-Riskregister!$K$13)*SQRT((1-AS564)/2)))</f>
        <v>0</v>
      </c>
      <c r="AU564" s="28">
        <f t="shared" ref="AU564:AV583" ca="1" si="354">RAND()</f>
        <v>0.10920115414161236</v>
      </c>
      <c r="AV564" s="28">
        <f t="shared" ca="1" si="354"/>
        <v>0.86483632888402184</v>
      </c>
      <c r="AW564" s="28">
        <f>IF(Riskregister!$E$14="",0,COUNTIF(BO$4:BO$53,"&lt;"&amp;AU564)*IF(AV564&lt;0.5,Riskregister!$K$14+(Riskregister!$L$14-Riskregister!$K$14)*SQRT(AV564/2),Riskregister!$L$14-(Riskregister!$L$14-Riskregister!$K$14)*SQRT((1-AV564)/2)))</f>
        <v>0</v>
      </c>
      <c r="AX564" s="28">
        <f t="shared" ref="AX564:AY583" ca="1" si="355">RAND()</f>
        <v>0.20764920878365434</v>
      </c>
      <c r="AY564" s="28">
        <f t="shared" ca="1" si="355"/>
        <v>0.35958611200579405</v>
      </c>
      <c r="AZ564" s="28">
        <f>IF(Riskregister!$E$15="",0,COUNTIF(BP$4:BP$53,"&lt;"&amp;AX564)*IF(AY564&lt;0.5,Riskregister!$K$15+(Riskregister!$L$15-Riskregister!$K$15)*SQRT(AY564/2),Riskregister!$L$15-(Riskregister!$L$15-Riskregister!$K$15)*SQRT((1-AY564)/2)))</f>
        <v>0</v>
      </c>
      <c r="BA564" s="28">
        <f t="shared" ref="BA564:BB583" ca="1" si="356">RAND()</f>
        <v>5.1223737312855677E-2</v>
      </c>
      <c r="BB564" s="28">
        <f t="shared" ca="1" si="356"/>
        <v>0.53189304506802204</v>
      </c>
      <c r="BC564" s="28">
        <f>IF(Riskregister!$E$16="",0,COUNTIF(BQ$4:BQ$53,"&lt;"&amp;BA564)*IF(BB564&lt;0.5,Riskregister!$K$16+(Riskregister!$L$16-Riskregister!$K$16)*SQRT(BB564/2),Riskregister!$L$16-(Riskregister!$L$16-Riskregister!$K$16)*SQRT((1-BB564)/2)))</f>
        <v>0</v>
      </c>
      <c r="BD564" s="28">
        <f t="shared" ca="1" si="320"/>
        <v>999852.42784014798</v>
      </c>
    </row>
    <row r="565" spans="20:56" x14ac:dyDescent="0.35">
      <c r="T565" s="28">
        <f t="shared" ca="1" si="345"/>
        <v>0.96417719182165973</v>
      </c>
      <c r="U565" s="28">
        <f t="shared" ca="1" si="345"/>
        <v>0.19865923434240507</v>
      </c>
      <c r="V565" s="28">
        <f ca="1">IF(Riskregister!$E$5="",0,COUNTIF(BF$4:BF$53,"&lt;"&amp;T565)*IF(U565&lt;0.5,Riskregister!$K$5+(Riskregister!$L$5-Riskregister!$K$5)*SQRT(U565/2),Riskregister!$L$5-(Riskregister!$L$5-Riskregister!$K$5)*SQRT((1-U565)/2)))</f>
        <v>583649.41372876847</v>
      </c>
      <c r="W565" s="28">
        <f t="shared" ca="1" si="346"/>
        <v>0.79875463025564386</v>
      </c>
      <c r="X565" s="28">
        <f t="shared" ca="1" si="346"/>
        <v>0.41997557666671304</v>
      </c>
      <c r="Y565" s="28">
        <f ca="1">IF(Riskregister!$E$6="",0,COUNTIF(BG$4:BG$53,"&lt;"&amp;W565)*IF(X565&lt;0.5,Riskregister!$K$6+(Riskregister!$L$6-Riskregister!$K$6)*SQRT(X565/2),Riskregister!$L$6-(Riskregister!$L$6-Riskregister!$K$6)*SQRT((1-X565)/2)))</f>
        <v>1024839.6415061991</v>
      </c>
      <c r="Z565" s="28">
        <f t="shared" ca="1" si="347"/>
        <v>0.74888762437361089</v>
      </c>
      <c r="AA565" s="28">
        <f t="shared" ca="1" si="347"/>
        <v>0.67089283026137336</v>
      </c>
      <c r="AB565" s="28">
        <f ca="1">IF(Riskregister!$E$7="",0,COUNTIF(BH$4:BH$53,"&lt;"&amp;Z565)*IF(AA565&lt;0.5,Riskregister!$K$7+(Riskregister!$L$7-Riskregister!$K$7)*SQRT(AA565/2),Riskregister!$L$7-(Riskregister!$L$7-Riskregister!$K$7)*SQRT((1-AA565)/2)))</f>
        <v>258021.78284507556</v>
      </c>
      <c r="AC565" s="28">
        <f t="shared" ca="1" si="348"/>
        <v>0.11315279390711397</v>
      </c>
      <c r="AD565" s="28">
        <f t="shared" ca="1" si="348"/>
        <v>0.249618757826507</v>
      </c>
      <c r="AE565" s="28">
        <f ca="1">IF(Riskregister!$E$8="",0,COUNTIF(BI$4:BI$53,"&lt;"&amp;AC565)*IF(AD565&lt;0.5,Riskregister!$K$8+(Riskregister!$L$8-Riskregister!$K$8)*SQRT(AD565/2),Riskregister!$L$8-(Riskregister!$L$8-Riskregister!$K$8)*SQRT((1-AD565)/2)))</f>
        <v>0</v>
      </c>
      <c r="AF565" s="28">
        <f t="shared" ca="1" si="349"/>
        <v>0.56904232918497322</v>
      </c>
      <c r="AG565" s="28">
        <f t="shared" ca="1" si="349"/>
        <v>6.0815483498970591E-2</v>
      </c>
      <c r="AH565" s="28">
        <f>IF(Riskregister!$E$9="",0,COUNTIF(BJ$4:BJ$53,"&lt;"&amp;AF565)*IF(AG565&lt;0.5,Riskregister!$K$9+(Riskregister!$L$9-Riskregister!$K$9)*SQRT(AG565/2),Riskregister!$L$9-(Riskregister!$L$9-Riskregister!$K$9)*SQRT((1-AG565)/2)))</f>
        <v>0</v>
      </c>
      <c r="AI565" s="28">
        <f t="shared" ca="1" si="350"/>
        <v>1.3216325865526568E-2</v>
      </c>
      <c r="AJ565" s="28">
        <f t="shared" ca="1" si="350"/>
        <v>0.23214131199483579</v>
      </c>
      <c r="AK565" s="28">
        <f>IF(Riskregister!$E$10="",0,COUNTIF(BK$4:BK$53,"&lt;"&amp;AI565)*IF(AJ565&lt;0.5,Riskregister!$K$10+(Riskregister!$L$10-Riskregister!$K$10)*SQRT(AJ565/2),Riskregister!$L$10-(Riskregister!$L$10-Riskregister!$K$10)*SQRT((1-AJ565)/2)))</f>
        <v>0</v>
      </c>
      <c r="AL565" s="28">
        <f t="shared" ca="1" si="351"/>
        <v>0.57546220918558044</v>
      </c>
      <c r="AM565" s="28">
        <f t="shared" ca="1" si="351"/>
        <v>0.49470010423123012</v>
      </c>
      <c r="AN565" s="28">
        <f>IF(Riskregister!$E$11="",0,COUNTIF(BL$4:BL$53,"&lt;"&amp;AL565)*IF(AM565&lt;0.5,Riskregister!$K$11+(Riskregister!$L$11-Riskregister!$K$11)*SQRT(AM565/2),Riskregister!$L$11-(Riskregister!$L$11-Riskregister!$K$11)*SQRT((1-AM565)/2)))</f>
        <v>0</v>
      </c>
      <c r="AO565" s="28">
        <f t="shared" ca="1" si="352"/>
        <v>7.7889298490259051E-3</v>
      </c>
      <c r="AP565" s="28">
        <f t="shared" ca="1" si="352"/>
        <v>0.53687726025458093</v>
      </c>
      <c r="AQ565" s="28">
        <f>IF(Riskregister!$E$12="",0,COUNTIF(BM$4:BM$53,"&lt;"&amp;AO565)*IF(AP565&lt;0.5,Riskregister!$K$12+(Riskregister!$L$12-Riskregister!$K$12)*SQRT(AP565/2),Riskregister!$L$12-(Riskregister!$L$12-Riskregister!$K$12)*SQRT((1-AP565)/2)))</f>
        <v>0</v>
      </c>
      <c r="AR565" s="28">
        <f t="shared" ca="1" si="353"/>
        <v>0.23988656969767397</v>
      </c>
      <c r="AS565" s="28">
        <f t="shared" ca="1" si="353"/>
        <v>0.86508909236468734</v>
      </c>
      <c r="AT565" s="28">
        <f>IF(Riskregister!$E$13="",0,COUNTIF(BN$4:BN$53,"&lt;"&amp;AR565)*IF(AS565&lt;0.5,Riskregister!$K$13+(Riskregister!$L$13-Riskregister!$K$13)*SQRT(AS565/2),Riskregister!$L$13-(Riskregister!$L$13-Riskregister!$K$13)*SQRT((1-AS565)/2)))</f>
        <v>0</v>
      </c>
      <c r="AU565" s="28">
        <f t="shared" ca="1" si="354"/>
        <v>1.76018328775156E-2</v>
      </c>
      <c r="AV565" s="28">
        <f t="shared" ca="1" si="354"/>
        <v>0.36770984238829996</v>
      </c>
      <c r="AW565" s="28">
        <f>IF(Riskregister!$E$14="",0,COUNTIF(BO$4:BO$53,"&lt;"&amp;AU565)*IF(AV565&lt;0.5,Riskregister!$K$14+(Riskregister!$L$14-Riskregister!$K$14)*SQRT(AV565/2),Riskregister!$L$14-(Riskregister!$L$14-Riskregister!$K$14)*SQRT((1-AV565)/2)))</f>
        <v>0</v>
      </c>
      <c r="AX565" s="28">
        <f t="shared" ca="1" si="355"/>
        <v>0.61956831100245147</v>
      </c>
      <c r="AY565" s="28">
        <f t="shared" ca="1" si="355"/>
        <v>0.61253366695165601</v>
      </c>
      <c r="AZ565" s="28">
        <f>IF(Riskregister!$E$15="",0,COUNTIF(BP$4:BP$53,"&lt;"&amp;AX565)*IF(AY565&lt;0.5,Riskregister!$K$15+(Riskregister!$L$15-Riskregister!$K$15)*SQRT(AY565/2),Riskregister!$L$15-(Riskregister!$L$15-Riskregister!$K$15)*SQRT((1-AY565)/2)))</f>
        <v>0</v>
      </c>
      <c r="BA565" s="28">
        <f t="shared" ca="1" si="356"/>
        <v>3.4318690242778338E-3</v>
      </c>
      <c r="BB565" s="28">
        <f t="shared" ca="1" si="356"/>
        <v>0.76083050924171125</v>
      </c>
      <c r="BC565" s="28">
        <f>IF(Riskregister!$E$16="",0,COUNTIF(BQ$4:BQ$53,"&lt;"&amp;BA565)*IF(BB565&lt;0.5,Riskregister!$K$16+(Riskregister!$L$16-Riskregister!$K$16)*SQRT(BB565/2),Riskregister!$L$16-(Riskregister!$L$16-Riskregister!$K$16)*SQRT((1-BB565)/2)))</f>
        <v>0</v>
      </c>
      <c r="BD565" s="28">
        <f t="shared" ca="1" si="320"/>
        <v>1866510.8380800432</v>
      </c>
    </row>
    <row r="566" spans="20:56" x14ac:dyDescent="0.35">
      <c r="T566" s="28">
        <f t="shared" ca="1" si="345"/>
        <v>0.93397389900959216</v>
      </c>
      <c r="U566" s="28">
        <f t="shared" ca="1" si="345"/>
        <v>0.44420386445684423</v>
      </c>
      <c r="V566" s="28">
        <f ca="1">IF(Riskregister!$E$5="",0,COUNTIF(BF$4:BF$53,"&lt;"&amp;T566)*IF(U566&lt;0.5,Riskregister!$K$5+(Riskregister!$L$5-Riskregister!$K$5)*SQRT(U566/2),Riskregister!$L$5-(Riskregister!$L$5-Riskregister!$K$5)*SQRT((1-U566)/2)))</f>
        <v>724149.22504352394</v>
      </c>
      <c r="W566" s="28">
        <f t="shared" ca="1" si="346"/>
        <v>0.28277796847032899</v>
      </c>
      <c r="X566" s="28">
        <f t="shared" ca="1" si="346"/>
        <v>0.20098199479510992</v>
      </c>
      <c r="Y566" s="28">
        <f ca="1">IF(Riskregister!$E$6="",0,COUNTIF(BG$4:BG$53,"&lt;"&amp;W566)*IF(X566&lt;0.5,Riskregister!$K$6+(Riskregister!$L$6-Riskregister!$K$6)*SQRT(X566/2),Riskregister!$L$6-(Riskregister!$L$6-Riskregister!$K$6)*SQRT((1-X566)/2)))</f>
        <v>0</v>
      </c>
      <c r="Z566" s="28">
        <f t="shared" ca="1" si="347"/>
        <v>0.52027302008960186</v>
      </c>
      <c r="AA566" s="28">
        <f t="shared" ca="1" si="347"/>
        <v>0.26492755665411005</v>
      </c>
      <c r="AB566" s="28">
        <f ca="1">IF(Riskregister!$E$7="",0,COUNTIF(BH$4:BH$53,"&lt;"&amp;Z566)*IF(AA566&lt;0.5,Riskregister!$K$7+(Riskregister!$L$7-Riskregister!$K$7)*SQRT(AA566/2),Riskregister!$L$7-(Riskregister!$L$7-Riskregister!$K$7)*SQRT((1-AA566)/2)))</f>
        <v>0</v>
      </c>
      <c r="AC566" s="28">
        <f t="shared" ca="1" si="348"/>
        <v>7.0666664408892466E-2</v>
      </c>
      <c r="AD566" s="28">
        <f t="shared" ca="1" si="348"/>
        <v>0.16795142331434931</v>
      </c>
      <c r="AE566" s="28">
        <f ca="1">IF(Riskregister!$E$8="",0,COUNTIF(BI$4:BI$53,"&lt;"&amp;AC566)*IF(AD566&lt;0.5,Riskregister!$K$8+(Riskregister!$L$8-Riskregister!$K$8)*SQRT(AD566/2),Riskregister!$L$8-(Riskregister!$L$8-Riskregister!$K$8)*SQRT((1-AD566)/2)))</f>
        <v>0</v>
      </c>
      <c r="AF566" s="28">
        <f t="shared" ca="1" si="349"/>
        <v>0.47704794169958786</v>
      </c>
      <c r="AG566" s="28">
        <f t="shared" ca="1" si="349"/>
        <v>0.36755812139101063</v>
      </c>
      <c r="AH566" s="28">
        <f>IF(Riskregister!$E$9="",0,COUNTIF(BJ$4:BJ$53,"&lt;"&amp;AF566)*IF(AG566&lt;0.5,Riskregister!$K$9+(Riskregister!$L$9-Riskregister!$K$9)*SQRT(AG566/2),Riskregister!$L$9-(Riskregister!$L$9-Riskregister!$K$9)*SQRT((1-AG566)/2)))</f>
        <v>0</v>
      </c>
      <c r="AI566" s="28">
        <f t="shared" ca="1" si="350"/>
        <v>0.44459143259601375</v>
      </c>
      <c r="AJ566" s="28">
        <f t="shared" ca="1" si="350"/>
        <v>0.58241289795491635</v>
      </c>
      <c r="AK566" s="28">
        <f>IF(Riskregister!$E$10="",0,COUNTIF(BK$4:BK$53,"&lt;"&amp;AI566)*IF(AJ566&lt;0.5,Riskregister!$K$10+(Riskregister!$L$10-Riskregister!$K$10)*SQRT(AJ566/2),Riskregister!$L$10-(Riskregister!$L$10-Riskregister!$K$10)*SQRT((1-AJ566)/2)))</f>
        <v>0</v>
      </c>
      <c r="AL566" s="28">
        <f t="shared" ca="1" si="351"/>
        <v>0.35014249494335825</v>
      </c>
      <c r="AM566" s="28">
        <f t="shared" ca="1" si="351"/>
        <v>0.40684017047656718</v>
      </c>
      <c r="AN566" s="28">
        <f>IF(Riskregister!$E$11="",0,COUNTIF(BL$4:BL$53,"&lt;"&amp;AL566)*IF(AM566&lt;0.5,Riskregister!$K$11+(Riskregister!$L$11-Riskregister!$K$11)*SQRT(AM566/2),Riskregister!$L$11-(Riskregister!$L$11-Riskregister!$K$11)*SQRT((1-AM566)/2)))</f>
        <v>0</v>
      </c>
      <c r="AO566" s="28">
        <f t="shared" ca="1" si="352"/>
        <v>0.8031494970792068</v>
      </c>
      <c r="AP566" s="28">
        <f t="shared" ca="1" si="352"/>
        <v>0.56051213208397799</v>
      </c>
      <c r="AQ566" s="28">
        <f>IF(Riskregister!$E$12="",0,COUNTIF(BM$4:BM$53,"&lt;"&amp;AO566)*IF(AP566&lt;0.5,Riskregister!$K$12+(Riskregister!$L$12-Riskregister!$K$12)*SQRT(AP566/2),Riskregister!$L$12-(Riskregister!$L$12-Riskregister!$K$12)*SQRT((1-AP566)/2)))</f>
        <v>0</v>
      </c>
      <c r="AR566" s="28">
        <f t="shared" ca="1" si="353"/>
        <v>0.85172828156197622</v>
      </c>
      <c r="AS566" s="28">
        <f t="shared" ca="1" si="353"/>
        <v>0.22069301224396531</v>
      </c>
      <c r="AT566" s="28">
        <f>IF(Riskregister!$E$13="",0,COUNTIF(BN$4:BN$53,"&lt;"&amp;AR566)*IF(AS566&lt;0.5,Riskregister!$K$13+(Riskregister!$L$13-Riskregister!$K$13)*SQRT(AS566/2),Riskregister!$L$13-(Riskregister!$L$13-Riskregister!$K$13)*SQRT((1-AS566)/2)))</f>
        <v>0</v>
      </c>
      <c r="AU566" s="28">
        <f t="shared" ca="1" si="354"/>
        <v>0.70957771346299836</v>
      </c>
      <c r="AV566" s="28">
        <f t="shared" ca="1" si="354"/>
        <v>0.67755569569500118</v>
      </c>
      <c r="AW566" s="28">
        <f>IF(Riskregister!$E$14="",0,COUNTIF(BO$4:BO$53,"&lt;"&amp;AU566)*IF(AV566&lt;0.5,Riskregister!$K$14+(Riskregister!$L$14-Riskregister!$K$14)*SQRT(AV566/2),Riskregister!$L$14-(Riskregister!$L$14-Riskregister!$K$14)*SQRT((1-AV566)/2)))</f>
        <v>0</v>
      </c>
      <c r="AX566" s="28">
        <f t="shared" ca="1" si="355"/>
        <v>0.24088748605185695</v>
      </c>
      <c r="AY566" s="28">
        <f t="shared" ca="1" si="355"/>
        <v>0.29022829690170759</v>
      </c>
      <c r="AZ566" s="28">
        <f>IF(Riskregister!$E$15="",0,COUNTIF(BP$4:BP$53,"&lt;"&amp;AX566)*IF(AY566&lt;0.5,Riskregister!$K$15+(Riskregister!$L$15-Riskregister!$K$15)*SQRT(AY566/2),Riskregister!$L$15-(Riskregister!$L$15-Riskregister!$K$15)*SQRT((1-AY566)/2)))</f>
        <v>0</v>
      </c>
      <c r="BA566" s="28">
        <f t="shared" ca="1" si="356"/>
        <v>0.51287162850081602</v>
      </c>
      <c r="BB566" s="28">
        <f t="shared" ca="1" si="356"/>
        <v>0.10637050862431441</v>
      </c>
      <c r="BC566" s="28">
        <f>IF(Riskregister!$E$16="",0,COUNTIF(BQ$4:BQ$53,"&lt;"&amp;BA566)*IF(BB566&lt;0.5,Riskregister!$K$16+(Riskregister!$L$16-Riskregister!$K$16)*SQRT(BB566/2),Riskregister!$L$16-(Riskregister!$L$16-Riskregister!$K$16)*SQRT((1-BB566)/2)))</f>
        <v>0</v>
      </c>
      <c r="BD566" s="28">
        <f t="shared" ca="1" si="320"/>
        <v>724149.22504352394</v>
      </c>
    </row>
    <row r="567" spans="20:56" x14ac:dyDescent="0.35">
      <c r="T567" s="28">
        <f t="shared" ca="1" si="345"/>
        <v>0.9094263070626788</v>
      </c>
      <c r="U567" s="28">
        <f t="shared" ca="1" si="345"/>
        <v>0.85609201702731319</v>
      </c>
      <c r="V567" s="28">
        <f ca="1">IF(Riskregister!$E$5="",0,COUNTIF(BF$4:BF$53,"&lt;"&amp;T567)*IF(U567&lt;0.5,Riskregister!$K$5+(Riskregister!$L$5-Riskregister!$K$5)*SQRT(U567/2),Riskregister!$L$5-(Riskregister!$L$5-Riskregister!$K$5)*SQRT((1-U567)/2)))</f>
        <v>479290.91469162505</v>
      </c>
      <c r="W567" s="28">
        <f t="shared" ca="1" si="346"/>
        <v>0.6591709547402067</v>
      </c>
      <c r="X567" s="28">
        <f t="shared" ca="1" si="346"/>
        <v>0.17963331146372974</v>
      </c>
      <c r="Y567" s="28">
        <f ca="1">IF(Riskregister!$E$6="",0,COUNTIF(BG$4:BG$53,"&lt;"&amp;W567)*IF(X567&lt;0.5,Riskregister!$K$6+(Riskregister!$L$6-Riskregister!$K$6)*SQRT(X567/2),Riskregister!$L$6-(Riskregister!$L$6-Riskregister!$K$6)*SQRT((1-X567)/2)))</f>
        <v>739449.68678389478</v>
      </c>
      <c r="Z567" s="28">
        <f t="shared" ca="1" si="347"/>
        <v>0.63902155754354895</v>
      </c>
      <c r="AA567" s="28">
        <f t="shared" ca="1" si="347"/>
        <v>0.3961811925221711</v>
      </c>
      <c r="AB567" s="28">
        <f ca="1">IF(Riskregister!$E$7="",0,COUNTIF(BH$4:BH$53,"&lt;"&amp;Z567)*IF(AA567&lt;0.5,Riskregister!$K$7+(Riskregister!$L$7-Riskregister!$K$7)*SQRT(AA567/2),Riskregister!$L$7-(Riskregister!$L$7-Riskregister!$K$7)*SQRT((1-AA567)/2)))</f>
        <v>0</v>
      </c>
      <c r="AC567" s="28">
        <f t="shared" ca="1" si="348"/>
        <v>0.68018793013360879</v>
      </c>
      <c r="AD567" s="28">
        <f t="shared" ca="1" si="348"/>
        <v>0.94090263397646101</v>
      </c>
      <c r="AE567" s="28">
        <f ca="1">IF(Riskregister!$E$8="",0,COUNTIF(BI$4:BI$53,"&lt;"&amp;AC567)*IF(AD567&lt;0.5,Riskregister!$K$8+(Riskregister!$L$8-Riskregister!$K$8)*SQRT(AD567/2),Riskregister!$L$8-(Riskregister!$L$8-Riskregister!$K$8)*SQRT((1-AD567)/2)))</f>
        <v>0</v>
      </c>
      <c r="AF567" s="28">
        <f t="shared" ca="1" si="349"/>
        <v>0.73085913287305848</v>
      </c>
      <c r="AG567" s="28">
        <f t="shared" ca="1" si="349"/>
        <v>6.7301737935904438E-2</v>
      </c>
      <c r="AH567" s="28">
        <f>IF(Riskregister!$E$9="",0,COUNTIF(BJ$4:BJ$53,"&lt;"&amp;AF567)*IF(AG567&lt;0.5,Riskregister!$K$9+(Riskregister!$L$9-Riskregister!$K$9)*SQRT(AG567/2),Riskregister!$L$9-(Riskregister!$L$9-Riskregister!$K$9)*SQRT((1-AG567)/2)))</f>
        <v>0</v>
      </c>
      <c r="AI567" s="28">
        <f t="shared" ca="1" si="350"/>
        <v>8.202229088056745E-2</v>
      </c>
      <c r="AJ567" s="28">
        <f t="shared" ca="1" si="350"/>
        <v>2.7780831558627872E-2</v>
      </c>
      <c r="AK567" s="28">
        <f>IF(Riskregister!$E$10="",0,COUNTIF(BK$4:BK$53,"&lt;"&amp;AI567)*IF(AJ567&lt;0.5,Riskregister!$K$10+(Riskregister!$L$10-Riskregister!$K$10)*SQRT(AJ567/2),Riskregister!$L$10-(Riskregister!$L$10-Riskregister!$K$10)*SQRT((1-AJ567)/2)))</f>
        <v>0</v>
      </c>
      <c r="AL567" s="28">
        <f t="shared" ca="1" si="351"/>
        <v>0.26926413317566766</v>
      </c>
      <c r="AM567" s="28">
        <f t="shared" ca="1" si="351"/>
        <v>9.3775468511398841E-2</v>
      </c>
      <c r="AN567" s="28">
        <f>IF(Riskregister!$E$11="",0,COUNTIF(BL$4:BL$53,"&lt;"&amp;AL567)*IF(AM567&lt;0.5,Riskregister!$K$11+(Riskregister!$L$11-Riskregister!$K$11)*SQRT(AM567/2),Riskregister!$L$11-(Riskregister!$L$11-Riskregister!$K$11)*SQRT((1-AM567)/2)))</f>
        <v>0</v>
      </c>
      <c r="AO567" s="28">
        <f t="shared" ca="1" si="352"/>
        <v>0.35503817212367117</v>
      </c>
      <c r="AP567" s="28">
        <f t="shared" ca="1" si="352"/>
        <v>0.67393366749570294</v>
      </c>
      <c r="AQ567" s="28">
        <f>IF(Riskregister!$E$12="",0,COUNTIF(BM$4:BM$53,"&lt;"&amp;AO567)*IF(AP567&lt;0.5,Riskregister!$K$12+(Riskregister!$L$12-Riskregister!$K$12)*SQRT(AP567/2),Riskregister!$L$12-(Riskregister!$L$12-Riskregister!$K$12)*SQRT((1-AP567)/2)))</f>
        <v>0</v>
      </c>
      <c r="AR567" s="28">
        <f t="shared" ca="1" si="353"/>
        <v>0.61194799959536983</v>
      </c>
      <c r="AS567" s="28">
        <f t="shared" ca="1" si="353"/>
        <v>0.69626412980360597</v>
      </c>
      <c r="AT567" s="28">
        <f>IF(Riskregister!$E$13="",0,COUNTIF(BN$4:BN$53,"&lt;"&amp;AR567)*IF(AS567&lt;0.5,Riskregister!$K$13+(Riskregister!$L$13-Riskregister!$K$13)*SQRT(AS567/2),Riskregister!$L$13-(Riskregister!$L$13-Riskregister!$K$13)*SQRT((1-AS567)/2)))</f>
        <v>0</v>
      </c>
      <c r="AU567" s="28">
        <f t="shared" ca="1" si="354"/>
        <v>0.31424626040786097</v>
      </c>
      <c r="AV567" s="28">
        <f t="shared" ca="1" si="354"/>
        <v>0.2044722385516925</v>
      </c>
      <c r="AW567" s="28">
        <f>IF(Riskregister!$E$14="",0,COUNTIF(BO$4:BO$53,"&lt;"&amp;AU567)*IF(AV567&lt;0.5,Riskregister!$K$14+(Riskregister!$L$14-Riskregister!$K$14)*SQRT(AV567/2),Riskregister!$L$14-(Riskregister!$L$14-Riskregister!$K$14)*SQRT((1-AV567)/2)))</f>
        <v>0</v>
      </c>
      <c r="AX567" s="28">
        <f t="shared" ca="1" si="355"/>
        <v>0.98423264044509995</v>
      </c>
      <c r="AY567" s="28">
        <f t="shared" ca="1" si="355"/>
        <v>0.58114634812693178</v>
      </c>
      <c r="AZ567" s="28">
        <f>IF(Riskregister!$E$15="",0,COUNTIF(BP$4:BP$53,"&lt;"&amp;AX567)*IF(AY567&lt;0.5,Riskregister!$K$15+(Riskregister!$L$15-Riskregister!$K$15)*SQRT(AY567/2),Riskregister!$L$15-(Riskregister!$L$15-Riskregister!$K$15)*SQRT((1-AY567)/2)))</f>
        <v>0</v>
      </c>
      <c r="BA567" s="28">
        <f t="shared" ca="1" si="356"/>
        <v>4.464268891391987E-2</v>
      </c>
      <c r="BB567" s="28">
        <f t="shared" ca="1" si="356"/>
        <v>0.81400670083268856</v>
      </c>
      <c r="BC567" s="28">
        <f>IF(Riskregister!$E$16="",0,COUNTIF(BQ$4:BQ$53,"&lt;"&amp;BA567)*IF(BB567&lt;0.5,Riskregister!$K$16+(Riskregister!$L$16-Riskregister!$K$16)*SQRT(BB567/2),Riskregister!$L$16-(Riskregister!$L$16-Riskregister!$K$16)*SQRT((1-BB567)/2)))</f>
        <v>0</v>
      </c>
      <c r="BD567" s="28">
        <f t="shared" ca="1" si="320"/>
        <v>1218740.6014755198</v>
      </c>
    </row>
    <row r="568" spans="20:56" x14ac:dyDescent="0.35">
      <c r="T568" s="28">
        <f t="shared" ca="1" si="345"/>
        <v>0.52047266006485682</v>
      </c>
      <c r="U568" s="28">
        <f t="shared" ca="1" si="345"/>
        <v>0.94997850835312025</v>
      </c>
      <c r="V568" s="28">
        <f ca="1">IF(Riskregister!$E$5="",0,COUNTIF(BF$4:BF$53,"&lt;"&amp;T568)*IF(U568&lt;0.5,Riskregister!$K$5+(Riskregister!$L$5-Riskregister!$K$5)*SQRT(U568/2),Riskregister!$L$5-(Riskregister!$L$5-Riskregister!$K$5)*SQRT((1-U568)/2)))</f>
        <v>0</v>
      </c>
      <c r="W568" s="28">
        <f t="shared" ca="1" si="346"/>
        <v>0.53259350458667398</v>
      </c>
      <c r="X568" s="28">
        <f t="shared" ca="1" si="346"/>
        <v>0.91989451324015026</v>
      </c>
      <c r="Y568" s="28">
        <f ca="1">IF(Riskregister!$E$6="",0,COUNTIF(BG$4:BG$53,"&lt;"&amp;W568)*IF(X568&lt;0.5,Riskregister!$K$6+(Riskregister!$L$6-Riskregister!$K$6)*SQRT(X568/2),Riskregister!$L$6-(Riskregister!$L$6-Riskregister!$K$6)*SQRT((1-X568)/2)))</f>
        <v>0</v>
      </c>
      <c r="Z568" s="28">
        <f t="shared" ca="1" si="347"/>
        <v>0.45915108475351996</v>
      </c>
      <c r="AA568" s="28">
        <f t="shared" ca="1" si="347"/>
        <v>0.12123732976503498</v>
      </c>
      <c r="AB568" s="28">
        <f ca="1">IF(Riskregister!$E$7="",0,COUNTIF(BH$4:BH$53,"&lt;"&amp;Z568)*IF(AA568&lt;0.5,Riskregister!$K$7+(Riskregister!$L$7-Riskregister!$K$7)*SQRT(AA568/2),Riskregister!$L$7-(Riskregister!$L$7-Riskregister!$K$7)*SQRT((1-AA568)/2)))</f>
        <v>0</v>
      </c>
      <c r="AC568" s="28">
        <f t="shared" ca="1" si="348"/>
        <v>0.68113777630282124</v>
      </c>
      <c r="AD568" s="28">
        <f t="shared" ca="1" si="348"/>
        <v>9.4766449012053444E-2</v>
      </c>
      <c r="AE568" s="28">
        <f ca="1">IF(Riskregister!$E$8="",0,COUNTIF(BI$4:BI$53,"&lt;"&amp;AC568)*IF(AD568&lt;0.5,Riskregister!$K$8+(Riskregister!$L$8-Riskregister!$K$8)*SQRT(AD568/2),Riskregister!$L$8-(Riskregister!$L$8-Riskregister!$K$8)*SQRT((1-AD568)/2)))</f>
        <v>0</v>
      </c>
      <c r="AF568" s="28">
        <f t="shared" ca="1" si="349"/>
        <v>0.52810067869175847</v>
      </c>
      <c r="AG568" s="28">
        <f t="shared" ca="1" si="349"/>
        <v>0.64376825091014478</v>
      </c>
      <c r="AH568" s="28">
        <f>IF(Riskregister!$E$9="",0,COUNTIF(BJ$4:BJ$53,"&lt;"&amp;AF568)*IF(AG568&lt;0.5,Riskregister!$K$9+(Riskregister!$L$9-Riskregister!$K$9)*SQRT(AG568/2),Riskregister!$L$9-(Riskregister!$L$9-Riskregister!$K$9)*SQRT((1-AG568)/2)))</f>
        <v>0</v>
      </c>
      <c r="AI568" s="28">
        <f t="shared" ca="1" si="350"/>
        <v>0.12213724340752141</v>
      </c>
      <c r="AJ568" s="28">
        <f t="shared" ca="1" si="350"/>
        <v>0.28258267618171173</v>
      </c>
      <c r="AK568" s="28">
        <f>IF(Riskregister!$E$10="",0,COUNTIF(BK$4:BK$53,"&lt;"&amp;AI568)*IF(AJ568&lt;0.5,Riskregister!$K$10+(Riskregister!$L$10-Riskregister!$K$10)*SQRT(AJ568/2),Riskregister!$L$10-(Riskregister!$L$10-Riskregister!$K$10)*SQRT((1-AJ568)/2)))</f>
        <v>0</v>
      </c>
      <c r="AL568" s="28">
        <f t="shared" ca="1" si="351"/>
        <v>8.5416279179725052E-2</v>
      </c>
      <c r="AM568" s="28">
        <f t="shared" ca="1" si="351"/>
        <v>0.2771036540616173</v>
      </c>
      <c r="AN568" s="28">
        <f>IF(Riskregister!$E$11="",0,COUNTIF(BL$4:BL$53,"&lt;"&amp;AL568)*IF(AM568&lt;0.5,Riskregister!$K$11+(Riskregister!$L$11-Riskregister!$K$11)*SQRT(AM568/2),Riskregister!$L$11-(Riskregister!$L$11-Riskregister!$K$11)*SQRT((1-AM568)/2)))</f>
        <v>0</v>
      </c>
      <c r="AO568" s="28">
        <f t="shared" ca="1" si="352"/>
        <v>8.2382348021163065E-2</v>
      </c>
      <c r="AP568" s="28">
        <f t="shared" ca="1" si="352"/>
        <v>0.19649281838406985</v>
      </c>
      <c r="AQ568" s="28">
        <f>IF(Riskregister!$E$12="",0,COUNTIF(BM$4:BM$53,"&lt;"&amp;AO568)*IF(AP568&lt;0.5,Riskregister!$K$12+(Riskregister!$L$12-Riskregister!$K$12)*SQRT(AP568/2),Riskregister!$L$12-(Riskregister!$L$12-Riskregister!$K$12)*SQRT((1-AP568)/2)))</f>
        <v>0</v>
      </c>
      <c r="AR568" s="28">
        <f t="shared" ca="1" si="353"/>
        <v>2.4818272029748289E-2</v>
      </c>
      <c r="AS568" s="28">
        <f t="shared" ca="1" si="353"/>
        <v>0.71203625728108366</v>
      </c>
      <c r="AT568" s="28">
        <f>IF(Riskregister!$E$13="",0,COUNTIF(BN$4:BN$53,"&lt;"&amp;AR568)*IF(AS568&lt;0.5,Riskregister!$K$13+(Riskregister!$L$13-Riskregister!$K$13)*SQRT(AS568/2),Riskregister!$L$13-(Riskregister!$L$13-Riskregister!$K$13)*SQRT((1-AS568)/2)))</f>
        <v>0</v>
      </c>
      <c r="AU568" s="28">
        <f t="shared" ca="1" si="354"/>
        <v>0.82450795184558379</v>
      </c>
      <c r="AV568" s="28">
        <f t="shared" ca="1" si="354"/>
        <v>0.1032202214264899</v>
      </c>
      <c r="AW568" s="28">
        <f>IF(Riskregister!$E$14="",0,COUNTIF(BO$4:BO$53,"&lt;"&amp;AU568)*IF(AV568&lt;0.5,Riskregister!$K$14+(Riskregister!$L$14-Riskregister!$K$14)*SQRT(AV568/2),Riskregister!$L$14-(Riskregister!$L$14-Riskregister!$K$14)*SQRT((1-AV568)/2)))</f>
        <v>0</v>
      </c>
      <c r="AX568" s="28">
        <f t="shared" ca="1" si="355"/>
        <v>0.49412427698179295</v>
      </c>
      <c r="AY568" s="28">
        <f t="shared" ca="1" si="355"/>
        <v>0.90943194335808419</v>
      </c>
      <c r="AZ568" s="28">
        <f>IF(Riskregister!$E$15="",0,COUNTIF(BP$4:BP$53,"&lt;"&amp;AX568)*IF(AY568&lt;0.5,Riskregister!$K$15+(Riskregister!$L$15-Riskregister!$K$15)*SQRT(AY568/2),Riskregister!$L$15-(Riskregister!$L$15-Riskregister!$K$15)*SQRT((1-AY568)/2)))</f>
        <v>0</v>
      </c>
      <c r="BA568" s="28">
        <f t="shared" ca="1" si="356"/>
        <v>0.54206116267610516</v>
      </c>
      <c r="BB568" s="28">
        <f t="shared" ca="1" si="356"/>
        <v>0.53815183395950883</v>
      </c>
      <c r="BC568" s="28">
        <f>IF(Riskregister!$E$16="",0,COUNTIF(BQ$4:BQ$53,"&lt;"&amp;BA568)*IF(BB568&lt;0.5,Riskregister!$K$16+(Riskregister!$L$16-Riskregister!$K$16)*SQRT(BB568/2),Riskregister!$L$16-(Riskregister!$L$16-Riskregister!$K$16)*SQRT((1-BB568)/2)))</f>
        <v>0</v>
      </c>
      <c r="BD568" s="28">
        <f t="shared" ca="1" si="320"/>
        <v>0</v>
      </c>
    </row>
    <row r="569" spans="20:56" x14ac:dyDescent="0.35">
      <c r="T569" s="28">
        <f t="shared" ca="1" si="345"/>
        <v>0.55972684873020584</v>
      </c>
      <c r="U569" s="28">
        <f t="shared" ca="1" si="345"/>
        <v>6.1620497793803075E-2</v>
      </c>
      <c r="V569" s="28">
        <f ca="1">IF(Riskregister!$E$5="",0,COUNTIF(BF$4:BF$53,"&lt;"&amp;T569)*IF(U569&lt;0.5,Riskregister!$K$5+(Riskregister!$L$5-Riskregister!$K$5)*SQRT(U569/2),Riskregister!$L$5-(Riskregister!$L$5-Riskregister!$K$5)*SQRT((1-U569)/2)))</f>
        <v>0</v>
      </c>
      <c r="W569" s="28">
        <f t="shared" ca="1" si="346"/>
        <v>0.43118907926990924</v>
      </c>
      <c r="X569" s="28">
        <f t="shared" ca="1" si="346"/>
        <v>0.58582654639107001</v>
      </c>
      <c r="Y569" s="28">
        <f ca="1">IF(Riskregister!$E$6="",0,COUNTIF(BG$4:BG$53,"&lt;"&amp;W569)*IF(X569&lt;0.5,Riskregister!$K$6+(Riskregister!$L$6-Riskregister!$K$6)*SQRT(X569/2),Riskregister!$L$6-(Riskregister!$L$6-Riskregister!$K$6)*SQRT((1-X569)/2)))</f>
        <v>0</v>
      </c>
      <c r="Z569" s="28">
        <f t="shared" ca="1" si="347"/>
        <v>9.7095051136637633E-2</v>
      </c>
      <c r="AA569" s="28">
        <f t="shared" ca="1" si="347"/>
        <v>3.1658869635213915E-2</v>
      </c>
      <c r="AB569" s="28">
        <f ca="1">IF(Riskregister!$E$7="",0,COUNTIF(BH$4:BH$53,"&lt;"&amp;Z569)*IF(AA569&lt;0.5,Riskregister!$K$7+(Riskregister!$L$7-Riskregister!$K$7)*SQRT(AA569/2),Riskregister!$L$7-(Riskregister!$L$7-Riskregister!$K$7)*SQRT((1-AA569)/2)))</f>
        <v>0</v>
      </c>
      <c r="AC569" s="28">
        <f t="shared" ca="1" si="348"/>
        <v>0.30946626903088759</v>
      </c>
      <c r="AD569" s="28">
        <f t="shared" ca="1" si="348"/>
        <v>0.60860623473395514</v>
      </c>
      <c r="AE569" s="28">
        <f ca="1">IF(Riskregister!$E$8="",0,COUNTIF(BI$4:BI$53,"&lt;"&amp;AC569)*IF(AD569&lt;0.5,Riskregister!$K$8+(Riskregister!$L$8-Riskregister!$K$8)*SQRT(AD569/2),Riskregister!$L$8-(Riskregister!$L$8-Riskregister!$K$8)*SQRT((1-AD569)/2)))</f>
        <v>0</v>
      </c>
      <c r="AF569" s="28">
        <f t="shared" ca="1" si="349"/>
        <v>0.42104880940807254</v>
      </c>
      <c r="AG569" s="28">
        <f t="shared" ca="1" si="349"/>
        <v>0.91876513056579612</v>
      </c>
      <c r="AH569" s="28">
        <f>IF(Riskregister!$E$9="",0,COUNTIF(BJ$4:BJ$53,"&lt;"&amp;AF569)*IF(AG569&lt;0.5,Riskregister!$K$9+(Riskregister!$L$9-Riskregister!$K$9)*SQRT(AG569/2),Riskregister!$L$9-(Riskregister!$L$9-Riskregister!$K$9)*SQRT((1-AG569)/2)))</f>
        <v>0</v>
      </c>
      <c r="AI569" s="28">
        <f t="shared" ca="1" si="350"/>
        <v>0.28505235264606932</v>
      </c>
      <c r="AJ569" s="28">
        <f t="shared" ca="1" si="350"/>
        <v>0.78563166236649606</v>
      </c>
      <c r="AK569" s="28">
        <f>IF(Riskregister!$E$10="",0,COUNTIF(BK$4:BK$53,"&lt;"&amp;AI569)*IF(AJ569&lt;0.5,Riskregister!$K$10+(Riskregister!$L$10-Riskregister!$K$10)*SQRT(AJ569/2),Riskregister!$L$10-(Riskregister!$L$10-Riskregister!$K$10)*SQRT((1-AJ569)/2)))</f>
        <v>0</v>
      </c>
      <c r="AL569" s="28">
        <f t="shared" ca="1" si="351"/>
        <v>0.5251011773821751</v>
      </c>
      <c r="AM569" s="28">
        <f t="shared" ca="1" si="351"/>
        <v>0.93909927490747402</v>
      </c>
      <c r="AN569" s="28">
        <f>IF(Riskregister!$E$11="",0,COUNTIF(BL$4:BL$53,"&lt;"&amp;AL569)*IF(AM569&lt;0.5,Riskregister!$K$11+(Riskregister!$L$11-Riskregister!$K$11)*SQRT(AM569/2),Riskregister!$L$11-(Riskregister!$L$11-Riskregister!$K$11)*SQRT((1-AM569)/2)))</f>
        <v>0</v>
      </c>
      <c r="AO569" s="28">
        <f t="shared" ca="1" si="352"/>
        <v>0.19195290003195586</v>
      </c>
      <c r="AP569" s="28">
        <f t="shared" ca="1" si="352"/>
        <v>0.37533977573117805</v>
      </c>
      <c r="AQ569" s="28">
        <f>IF(Riskregister!$E$12="",0,COUNTIF(BM$4:BM$53,"&lt;"&amp;AO569)*IF(AP569&lt;0.5,Riskregister!$K$12+(Riskregister!$L$12-Riskregister!$K$12)*SQRT(AP569/2),Riskregister!$L$12-(Riskregister!$L$12-Riskregister!$K$12)*SQRT((1-AP569)/2)))</f>
        <v>0</v>
      </c>
      <c r="AR569" s="28">
        <f t="shared" ca="1" si="353"/>
        <v>0.78501279868431628</v>
      </c>
      <c r="AS569" s="28">
        <f t="shared" ca="1" si="353"/>
        <v>0.28134368236026075</v>
      </c>
      <c r="AT569" s="28">
        <f>IF(Riskregister!$E$13="",0,COUNTIF(BN$4:BN$53,"&lt;"&amp;AR569)*IF(AS569&lt;0.5,Riskregister!$K$13+(Riskregister!$L$13-Riskregister!$K$13)*SQRT(AS569/2),Riskregister!$L$13-(Riskregister!$L$13-Riskregister!$K$13)*SQRT((1-AS569)/2)))</f>
        <v>0</v>
      </c>
      <c r="AU569" s="28">
        <f t="shared" ca="1" si="354"/>
        <v>0.18785845384070199</v>
      </c>
      <c r="AV569" s="28">
        <f t="shared" ca="1" si="354"/>
        <v>0.64384968464884307</v>
      </c>
      <c r="AW569" s="28">
        <f>IF(Riskregister!$E$14="",0,COUNTIF(BO$4:BO$53,"&lt;"&amp;AU569)*IF(AV569&lt;0.5,Riskregister!$K$14+(Riskregister!$L$14-Riskregister!$K$14)*SQRT(AV569/2),Riskregister!$L$14-(Riskregister!$L$14-Riskregister!$K$14)*SQRT((1-AV569)/2)))</f>
        <v>0</v>
      </c>
      <c r="AX569" s="28">
        <f t="shared" ca="1" si="355"/>
        <v>0.69397792839244477</v>
      </c>
      <c r="AY569" s="28">
        <f t="shared" ca="1" si="355"/>
        <v>0.19994658800727572</v>
      </c>
      <c r="AZ569" s="28">
        <f>IF(Riskregister!$E$15="",0,COUNTIF(BP$4:BP$53,"&lt;"&amp;AX569)*IF(AY569&lt;0.5,Riskregister!$K$15+(Riskregister!$L$15-Riskregister!$K$15)*SQRT(AY569/2),Riskregister!$L$15-(Riskregister!$L$15-Riskregister!$K$15)*SQRT((1-AY569)/2)))</f>
        <v>0</v>
      </c>
      <c r="BA569" s="28">
        <f t="shared" ca="1" si="356"/>
        <v>0.16284167229346591</v>
      </c>
      <c r="BB569" s="28">
        <f t="shared" ca="1" si="356"/>
        <v>8.0308530638889875E-2</v>
      </c>
      <c r="BC569" s="28">
        <f>IF(Riskregister!$E$16="",0,COUNTIF(BQ$4:BQ$53,"&lt;"&amp;BA569)*IF(BB569&lt;0.5,Riskregister!$K$16+(Riskregister!$L$16-Riskregister!$K$16)*SQRT(BB569/2),Riskregister!$L$16-(Riskregister!$L$16-Riskregister!$K$16)*SQRT((1-BB569)/2)))</f>
        <v>0</v>
      </c>
      <c r="BD569" s="28">
        <f t="shared" ca="1" si="320"/>
        <v>0</v>
      </c>
    </row>
    <row r="570" spans="20:56" x14ac:dyDescent="0.35">
      <c r="T570" s="28">
        <f t="shared" ca="1" si="345"/>
        <v>0.82746719373614819</v>
      </c>
      <c r="U570" s="28">
        <f t="shared" ca="1" si="345"/>
        <v>0.74848598845756564</v>
      </c>
      <c r="V570" s="28">
        <f ca="1">IF(Riskregister!$E$5="",0,COUNTIF(BF$4:BF$53,"&lt;"&amp;T570)*IF(U570&lt;0.5,Riskregister!$K$5+(Riskregister!$L$5-Riskregister!$K$5)*SQRT(U570/2),Riskregister!$L$5-(Riskregister!$L$5-Riskregister!$K$5)*SQRT((1-U570)/2)))</f>
        <v>440419.94589338091</v>
      </c>
      <c r="W570" s="28">
        <f t="shared" ca="1" si="346"/>
        <v>0.61072902769237947</v>
      </c>
      <c r="X570" s="28">
        <f t="shared" ca="1" si="346"/>
        <v>0.62910960637566971</v>
      </c>
      <c r="Y570" s="28">
        <f ca="1">IF(Riskregister!$E$6="",0,COUNTIF(BG$4:BG$53,"&lt;"&amp;W570)*IF(X570&lt;0.5,Riskregister!$K$6+(Riskregister!$L$6-Riskregister!$K$6)*SQRT(X570/2),Riskregister!$L$6-(Riskregister!$L$6-Riskregister!$K$6)*SQRT((1-X570)/2)))</f>
        <v>1224859.7303252688</v>
      </c>
      <c r="Z570" s="28">
        <f t="shared" ca="1" si="347"/>
        <v>0.78770714278807152</v>
      </c>
      <c r="AA570" s="28">
        <f t="shared" ca="1" si="347"/>
        <v>0.98949022402469455</v>
      </c>
      <c r="AB570" s="28">
        <f ca="1">IF(Riskregister!$E$7="",0,COUNTIF(BH$4:BH$53,"&lt;"&amp;Z570)*IF(AA570&lt;0.5,Riskregister!$K$7+(Riskregister!$L$7-Riskregister!$K$7)*SQRT(AA570/2),Riskregister!$L$7-(Riskregister!$L$7-Riskregister!$K$7)*SQRT((1-AA570)/2)))</f>
        <v>374628.28782901203</v>
      </c>
      <c r="AC570" s="28">
        <f t="shared" ca="1" si="348"/>
        <v>7.4844493820057201E-2</v>
      </c>
      <c r="AD570" s="28">
        <f t="shared" ca="1" si="348"/>
        <v>0.14042848591766821</v>
      </c>
      <c r="AE570" s="28">
        <f ca="1">IF(Riskregister!$E$8="",0,COUNTIF(BI$4:BI$53,"&lt;"&amp;AC570)*IF(AD570&lt;0.5,Riskregister!$K$8+(Riskregister!$L$8-Riskregister!$K$8)*SQRT(AD570/2),Riskregister!$L$8-(Riskregister!$L$8-Riskregister!$K$8)*SQRT((1-AD570)/2)))</f>
        <v>0</v>
      </c>
      <c r="AF570" s="28">
        <f t="shared" ca="1" si="349"/>
        <v>0.76074003109382327</v>
      </c>
      <c r="AG570" s="28">
        <f t="shared" ca="1" si="349"/>
        <v>0.26836221348139255</v>
      </c>
      <c r="AH570" s="28">
        <f>IF(Riskregister!$E$9="",0,COUNTIF(BJ$4:BJ$53,"&lt;"&amp;AF570)*IF(AG570&lt;0.5,Riskregister!$K$9+(Riskregister!$L$9-Riskregister!$K$9)*SQRT(AG570/2),Riskregister!$L$9-(Riskregister!$L$9-Riskregister!$K$9)*SQRT((1-AG570)/2)))</f>
        <v>0</v>
      </c>
      <c r="AI570" s="28">
        <f t="shared" ca="1" si="350"/>
        <v>0.88386842170576296</v>
      </c>
      <c r="AJ570" s="28">
        <f t="shared" ca="1" si="350"/>
        <v>0.87058291535898613</v>
      </c>
      <c r="AK570" s="28">
        <f>IF(Riskregister!$E$10="",0,COUNTIF(BK$4:BK$53,"&lt;"&amp;AI570)*IF(AJ570&lt;0.5,Riskregister!$K$10+(Riskregister!$L$10-Riskregister!$K$10)*SQRT(AJ570/2),Riskregister!$L$10-(Riskregister!$L$10-Riskregister!$K$10)*SQRT((1-AJ570)/2)))</f>
        <v>0</v>
      </c>
      <c r="AL570" s="28">
        <f t="shared" ca="1" si="351"/>
        <v>0.32084894551188359</v>
      </c>
      <c r="AM570" s="28">
        <f t="shared" ca="1" si="351"/>
        <v>0.20248351456154678</v>
      </c>
      <c r="AN570" s="28">
        <f>IF(Riskregister!$E$11="",0,COUNTIF(BL$4:BL$53,"&lt;"&amp;AL570)*IF(AM570&lt;0.5,Riskregister!$K$11+(Riskregister!$L$11-Riskregister!$K$11)*SQRT(AM570/2),Riskregister!$L$11-(Riskregister!$L$11-Riskregister!$K$11)*SQRT((1-AM570)/2)))</f>
        <v>0</v>
      </c>
      <c r="AO570" s="28">
        <f t="shared" ca="1" si="352"/>
        <v>0.92967334403146751</v>
      </c>
      <c r="AP570" s="28">
        <f t="shared" ca="1" si="352"/>
        <v>0.26090492168801294</v>
      </c>
      <c r="AQ570" s="28">
        <f>IF(Riskregister!$E$12="",0,COUNTIF(BM$4:BM$53,"&lt;"&amp;AO570)*IF(AP570&lt;0.5,Riskregister!$K$12+(Riskregister!$L$12-Riskregister!$K$12)*SQRT(AP570/2),Riskregister!$L$12-(Riskregister!$L$12-Riskregister!$K$12)*SQRT((1-AP570)/2)))</f>
        <v>0</v>
      </c>
      <c r="AR570" s="28">
        <f t="shared" ca="1" si="353"/>
        <v>0.49128538382412368</v>
      </c>
      <c r="AS570" s="28">
        <f t="shared" ca="1" si="353"/>
        <v>0.71026951589127796</v>
      </c>
      <c r="AT570" s="28">
        <f>IF(Riskregister!$E$13="",0,COUNTIF(BN$4:BN$53,"&lt;"&amp;AR570)*IF(AS570&lt;0.5,Riskregister!$K$13+(Riskregister!$L$13-Riskregister!$K$13)*SQRT(AS570/2),Riskregister!$L$13-(Riskregister!$L$13-Riskregister!$K$13)*SQRT((1-AS570)/2)))</f>
        <v>0</v>
      </c>
      <c r="AU570" s="28">
        <f t="shared" ca="1" si="354"/>
        <v>0.54128719150122484</v>
      </c>
      <c r="AV570" s="28">
        <f t="shared" ca="1" si="354"/>
        <v>0.41934948283491746</v>
      </c>
      <c r="AW570" s="28">
        <f>IF(Riskregister!$E$14="",0,COUNTIF(BO$4:BO$53,"&lt;"&amp;AU570)*IF(AV570&lt;0.5,Riskregister!$K$14+(Riskregister!$L$14-Riskregister!$K$14)*SQRT(AV570/2),Riskregister!$L$14-(Riskregister!$L$14-Riskregister!$K$14)*SQRT((1-AV570)/2)))</f>
        <v>0</v>
      </c>
      <c r="AX570" s="28">
        <f t="shared" ca="1" si="355"/>
        <v>0.94935864015350835</v>
      </c>
      <c r="AY570" s="28">
        <f t="shared" ca="1" si="355"/>
        <v>0.57788243539504625</v>
      </c>
      <c r="AZ570" s="28">
        <f>IF(Riskregister!$E$15="",0,COUNTIF(BP$4:BP$53,"&lt;"&amp;AX570)*IF(AY570&lt;0.5,Riskregister!$K$15+(Riskregister!$L$15-Riskregister!$K$15)*SQRT(AY570/2),Riskregister!$L$15-(Riskregister!$L$15-Riskregister!$K$15)*SQRT((1-AY570)/2)))</f>
        <v>0</v>
      </c>
      <c r="BA570" s="28">
        <f t="shared" ca="1" si="356"/>
        <v>0.74575978510598107</v>
      </c>
      <c r="BB570" s="28">
        <f t="shared" ca="1" si="356"/>
        <v>0.77226288791073017</v>
      </c>
      <c r="BC570" s="28">
        <f>IF(Riskregister!$E$16="",0,COUNTIF(BQ$4:BQ$53,"&lt;"&amp;BA570)*IF(BB570&lt;0.5,Riskregister!$K$16+(Riskregister!$L$16-Riskregister!$K$16)*SQRT(BB570/2),Riskregister!$L$16-(Riskregister!$L$16-Riskregister!$K$16)*SQRT((1-BB570)/2)))</f>
        <v>0</v>
      </c>
      <c r="BD570" s="28">
        <f t="shared" ca="1" si="320"/>
        <v>2039907.964047662</v>
      </c>
    </row>
    <row r="571" spans="20:56" x14ac:dyDescent="0.35">
      <c r="T571" s="28">
        <f t="shared" ca="1" si="345"/>
        <v>0.5160040755712122</v>
      </c>
      <c r="U571" s="28">
        <f t="shared" ca="1" si="345"/>
        <v>0.91071899614240626</v>
      </c>
      <c r="V571" s="28">
        <f ca="1">IF(Riskregister!$E$5="",0,COUNTIF(BF$4:BF$53,"&lt;"&amp;T571)*IF(U571&lt;0.5,Riskregister!$K$5+(Riskregister!$L$5-Riskregister!$K$5)*SQRT(U571/2),Riskregister!$L$5-(Riskregister!$L$5-Riskregister!$K$5)*SQRT((1-U571)/2)))</f>
        <v>0</v>
      </c>
      <c r="W571" s="28">
        <f t="shared" ca="1" si="346"/>
        <v>0.73654993061106611</v>
      </c>
      <c r="X571" s="28">
        <f t="shared" ca="1" si="346"/>
        <v>0.83728976238544217</v>
      </c>
      <c r="Y571" s="28">
        <f ca="1">IF(Riskregister!$E$6="",0,COUNTIF(BG$4:BG$53,"&lt;"&amp;W571)*IF(X571&lt;0.5,Riskregister!$K$6+(Riskregister!$L$6-Riskregister!$K$6)*SQRT(X571/2),Riskregister!$L$6-(Riskregister!$L$6-Riskregister!$K$6)*SQRT((1-X571)/2)))</f>
        <v>1486589.2629330941</v>
      </c>
      <c r="Z571" s="28">
        <f t="shared" ca="1" si="347"/>
        <v>0.73752848386538183</v>
      </c>
      <c r="AA571" s="28">
        <f t="shared" ca="1" si="347"/>
        <v>0.16806490601035851</v>
      </c>
      <c r="AB571" s="28">
        <f ca="1">IF(Riskregister!$E$7="",0,COUNTIF(BH$4:BH$53,"&lt;"&amp;Z571)*IF(AA571&lt;0.5,Riskregister!$K$7+(Riskregister!$L$7-Riskregister!$K$7)*SQRT(AA571/2),Riskregister!$L$7-(Riskregister!$L$7-Riskregister!$K$7)*SQRT((1-AA571)/2)))</f>
        <v>151459.23069457238</v>
      </c>
      <c r="AC571" s="28">
        <f t="shared" ca="1" si="348"/>
        <v>0.1681460340590416</v>
      </c>
      <c r="AD571" s="28">
        <f t="shared" ca="1" si="348"/>
        <v>0.4066976422521329</v>
      </c>
      <c r="AE571" s="28">
        <f ca="1">IF(Riskregister!$E$8="",0,COUNTIF(BI$4:BI$53,"&lt;"&amp;AC571)*IF(AD571&lt;0.5,Riskregister!$K$8+(Riskregister!$L$8-Riskregister!$K$8)*SQRT(AD571/2),Riskregister!$L$8-(Riskregister!$L$8-Riskregister!$K$8)*SQRT((1-AD571)/2)))</f>
        <v>0</v>
      </c>
      <c r="AF571" s="28">
        <f t="shared" ca="1" si="349"/>
        <v>0.6752894272345884</v>
      </c>
      <c r="AG571" s="28">
        <f t="shared" ca="1" si="349"/>
        <v>0.40162881546832996</v>
      </c>
      <c r="AH571" s="28">
        <f>IF(Riskregister!$E$9="",0,COUNTIF(BJ$4:BJ$53,"&lt;"&amp;AF571)*IF(AG571&lt;0.5,Riskregister!$K$9+(Riskregister!$L$9-Riskregister!$K$9)*SQRT(AG571/2),Riskregister!$L$9-(Riskregister!$L$9-Riskregister!$K$9)*SQRT((1-AG571)/2)))</f>
        <v>0</v>
      </c>
      <c r="AI571" s="28">
        <f t="shared" ca="1" si="350"/>
        <v>0.2160326850734392</v>
      </c>
      <c r="AJ571" s="28">
        <f t="shared" ca="1" si="350"/>
        <v>0.8589648500912378</v>
      </c>
      <c r="AK571" s="28">
        <f>IF(Riskregister!$E$10="",0,COUNTIF(BK$4:BK$53,"&lt;"&amp;AI571)*IF(AJ571&lt;0.5,Riskregister!$K$10+(Riskregister!$L$10-Riskregister!$K$10)*SQRT(AJ571/2),Riskregister!$L$10-(Riskregister!$L$10-Riskregister!$K$10)*SQRT((1-AJ571)/2)))</f>
        <v>0</v>
      </c>
      <c r="AL571" s="28">
        <f t="shared" ca="1" si="351"/>
        <v>0.97902254026347924</v>
      </c>
      <c r="AM571" s="28">
        <f t="shared" ca="1" si="351"/>
        <v>0.19301136873533031</v>
      </c>
      <c r="AN571" s="28">
        <f>IF(Riskregister!$E$11="",0,COUNTIF(BL$4:BL$53,"&lt;"&amp;AL571)*IF(AM571&lt;0.5,Riskregister!$K$11+(Riskregister!$L$11-Riskregister!$K$11)*SQRT(AM571/2),Riskregister!$L$11-(Riskregister!$L$11-Riskregister!$K$11)*SQRT((1-AM571)/2)))</f>
        <v>0</v>
      </c>
      <c r="AO571" s="28">
        <f t="shared" ca="1" si="352"/>
        <v>0.55806665944517209</v>
      </c>
      <c r="AP571" s="28">
        <f t="shared" ca="1" si="352"/>
        <v>0.18496891895438317</v>
      </c>
      <c r="AQ571" s="28">
        <f>IF(Riskregister!$E$12="",0,COUNTIF(BM$4:BM$53,"&lt;"&amp;AO571)*IF(AP571&lt;0.5,Riskregister!$K$12+(Riskregister!$L$12-Riskregister!$K$12)*SQRT(AP571/2),Riskregister!$L$12-(Riskregister!$L$12-Riskregister!$K$12)*SQRT((1-AP571)/2)))</f>
        <v>0</v>
      </c>
      <c r="AR571" s="28">
        <f t="shared" ca="1" si="353"/>
        <v>0.42596790700830256</v>
      </c>
      <c r="AS571" s="28">
        <f t="shared" ca="1" si="353"/>
        <v>6.4464502781859667E-2</v>
      </c>
      <c r="AT571" s="28">
        <f>IF(Riskregister!$E$13="",0,COUNTIF(BN$4:BN$53,"&lt;"&amp;AR571)*IF(AS571&lt;0.5,Riskregister!$K$13+(Riskregister!$L$13-Riskregister!$K$13)*SQRT(AS571/2),Riskregister!$L$13-(Riskregister!$L$13-Riskregister!$K$13)*SQRT((1-AS571)/2)))</f>
        <v>0</v>
      </c>
      <c r="AU571" s="28">
        <f t="shared" ca="1" si="354"/>
        <v>0.95943047791694336</v>
      </c>
      <c r="AV571" s="28">
        <f t="shared" ca="1" si="354"/>
        <v>0.89910564745248611</v>
      </c>
      <c r="AW571" s="28">
        <f>IF(Riskregister!$E$14="",0,COUNTIF(BO$4:BO$53,"&lt;"&amp;AU571)*IF(AV571&lt;0.5,Riskregister!$K$14+(Riskregister!$L$14-Riskregister!$K$14)*SQRT(AV571/2),Riskregister!$L$14-(Riskregister!$L$14-Riskregister!$K$14)*SQRT((1-AV571)/2)))</f>
        <v>0</v>
      </c>
      <c r="AX571" s="28">
        <f t="shared" ca="1" si="355"/>
        <v>0.66039510718463634</v>
      </c>
      <c r="AY571" s="28">
        <f t="shared" ca="1" si="355"/>
        <v>0.51266360862410498</v>
      </c>
      <c r="AZ571" s="28">
        <f>IF(Riskregister!$E$15="",0,COUNTIF(BP$4:BP$53,"&lt;"&amp;AX571)*IF(AY571&lt;0.5,Riskregister!$K$15+(Riskregister!$L$15-Riskregister!$K$15)*SQRT(AY571/2),Riskregister!$L$15-(Riskregister!$L$15-Riskregister!$K$15)*SQRT((1-AY571)/2)))</f>
        <v>0</v>
      </c>
      <c r="BA571" s="28">
        <f t="shared" ca="1" si="356"/>
        <v>0.96019242926685344</v>
      </c>
      <c r="BB571" s="28">
        <f t="shared" ca="1" si="356"/>
        <v>0.40220074240507031</v>
      </c>
      <c r="BC571" s="28">
        <f>IF(Riskregister!$E$16="",0,COUNTIF(BQ$4:BQ$53,"&lt;"&amp;BA571)*IF(BB571&lt;0.5,Riskregister!$K$16+(Riskregister!$L$16-Riskregister!$K$16)*SQRT(BB571/2),Riskregister!$L$16-(Riskregister!$L$16-Riskregister!$K$16)*SQRT((1-BB571)/2)))</f>
        <v>0</v>
      </c>
      <c r="BD571" s="28">
        <f t="shared" ca="1" si="320"/>
        <v>1638048.4936276665</v>
      </c>
    </row>
    <row r="572" spans="20:56" x14ac:dyDescent="0.35">
      <c r="T572" s="28">
        <f t="shared" ca="1" si="345"/>
        <v>0.75902573279877894</v>
      </c>
      <c r="U572" s="28">
        <f t="shared" ca="1" si="345"/>
        <v>0.6564878481476355</v>
      </c>
      <c r="V572" s="28">
        <f ca="1">IF(Riskregister!$E$5="",0,COUNTIF(BF$4:BF$53,"&lt;"&amp;T572)*IF(U572&lt;0.5,Riskregister!$K$5+(Riskregister!$L$5-Riskregister!$K$5)*SQRT(U572/2),Riskregister!$L$5-(Riskregister!$L$5-Riskregister!$K$5)*SQRT((1-U572)/2)))</f>
        <v>413504.40923428803</v>
      </c>
      <c r="W572" s="28">
        <f t="shared" ca="1" si="346"/>
        <v>0.82693257082944294</v>
      </c>
      <c r="X572" s="28">
        <f t="shared" ca="1" si="346"/>
        <v>0.70951592375998573</v>
      </c>
      <c r="Y572" s="28">
        <f ca="1">IF(Riskregister!$E$6="",0,COUNTIF(BG$4:BG$53,"&lt;"&amp;W572)*IF(X572&lt;0.5,Riskregister!$K$6+(Riskregister!$L$6-Riskregister!$K$6)*SQRT(X572/2),Riskregister!$L$6-(Riskregister!$L$6-Riskregister!$K$6)*SQRT((1-X572)/2)))</f>
        <v>1314008.5980795217</v>
      </c>
      <c r="Z572" s="28">
        <f t="shared" ca="1" si="347"/>
        <v>0.81511582425808726</v>
      </c>
      <c r="AA572" s="28">
        <f t="shared" ca="1" si="347"/>
        <v>0.83032666909606312</v>
      </c>
      <c r="AB572" s="28">
        <f ca="1">IF(Riskregister!$E$7="",0,COUNTIF(BH$4:BH$53,"&lt;"&amp;Z572)*IF(AA572&lt;0.5,Riskregister!$K$7+(Riskregister!$L$7-Riskregister!$K$7)*SQRT(AA572/2),Riskregister!$L$7-(Riskregister!$L$7-Riskregister!$K$7)*SQRT((1-AA572)/2)))</f>
        <v>298056.42973749578</v>
      </c>
      <c r="AC572" s="28">
        <f t="shared" ca="1" si="348"/>
        <v>0.70105750818841595</v>
      </c>
      <c r="AD572" s="28">
        <f t="shared" ca="1" si="348"/>
        <v>0.30856000670212425</v>
      </c>
      <c r="AE572" s="28">
        <f ca="1">IF(Riskregister!$E$8="",0,COUNTIF(BI$4:BI$53,"&lt;"&amp;AC572)*IF(AD572&lt;0.5,Riskregister!$K$8+(Riskregister!$L$8-Riskregister!$K$8)*SQRT(AD572/2),Riskregister!$L$8-(Riskregister!$L$8-Riskregister!$K$8)*SQRT((1-AD572)/2)))</f>
        <v>0</v>
      </c>
      <c r="AF572" s="28">
        <f t="shared" ca="1" si="349"/>
        <v>0.2507827007400536</v>
      </c>
      <c r="AG572" s="28">
        <f t="shared" ca="1" si="349"/>
        <v>0.88976869686280258</v>
      </c>
      <c r="AH572" s="28">
        <f>IF(Riskregister!$E$9="",0,COUNTIF(BJ$4:BJ$53,"&lt;"&amp;AF572)*IF(AG572&lt;0.5,Riskregister!$K$9+(Riskregister!$L$9-Riskregister!$K$9)*SQRT(AG572/2),Riskregister!$L$9-(Riskregister!$L$9-Riskregister!$K$9)*SQRT((1-AG572)/2)))</f>
        <v>0</v>
      </c>
      <c r="AI572" s="28">
        <f t="shared" ca="1" si="350"/>
        <v>0.4677812324902334</v>
      </c>
      <c r="AJ572" s="28">
        <f t="shared" ca="1" si="350"/>
        <v>0.68354960557575761</v>
      </c>
      <c r="AK572" s="28">
        <f>IF(Riskregister!$E$10="",0,COUNTIF(BK$4:BK$53,"&lt;"&amp;AI572)*IF(AJ572&lt;0.5,Riskregister!$K$10+(Riskregister!$L$10-Riskregister!$K$10)*SQRT(AJ572/2),Riskregister!$L$10-(Riskregister!$L$10-Riskregister!$K$10)*SQRT((1-AJ572)/2)))</f>
        <v>0</v>
      </c>
      <c r="AL572" s="28">
        <f t="shared" ca="1" si="351"/>
        <v>0.65623005738291162</v>
      </c>
      <c r="AM572" s="28">
        <f t="shared" ca="1" si="351"/>
        <v>0.57871701407566767</v>
      </c>
      <c r="AN572" s="28">
        <f>IF(Riskregister!$E$11="",0,COUNTIF(BL$4:BL$53,"&lt;"&amp;AL572)*IF(AM572&lt;0.5,Riskregister!$K$11+(Riskregister!$L$11-Riskregister!$K$11)*SQRT(AM572/2),Riskregister!$L$11-(Riskregister!$L$11-Riskregister!$K$11)*SQRT((1-AM572)/2)))</f>
        <v>0</v>
      </c>
      <c r="AO572" s="28">
        <f t="shared" ca="1" si="352"/>
        <v>0.34254155868500735</v>
      </c>
      <c r="AP572" s="28">
        <f t="shared" ca="1" si="352"/>
        <v>0.54001122593112516</v>
      </c>
      <c r="AQ572" s="28">
        <f>IF(Riskregister!$E$12="",0,COUNTIF(BM$4:BM$53,"&lt;"&amp;AO572)*IF(AP572&lt;0.5,Riskregister!$K$12+(Riskregister!$L$12-Riskregister!$K$12)*SQRT(AP572/2),Riskregister!$L$12-(Riskregister!$L$12-Riskregister!$K$12)*SQRT((1-AP572)/2)))</f>
        <v>0</v>
      </c>
      <c r="AR572" s="28">
        <f t="shared" ca="1" si="353"/>
        <v>0.85288404900355841</v>
      </c>
      <c r="AS572" s="28">
        <f t="shared" ca="1" si="353"/>
        <v>0.47126340949331802</v>
      </c>
      <c r="AT572" s="28">
        <f>IF(Riskregister!$E$13="",0,COUNTIF(BN$4:BN$53,"&lt;"&amp;AR572)*IF(AS572&lt;0.5,Riskregister!$K$13+(Riskregister!$L$13-Riskregister!$K$13)*SQRT(AS572/2),Riskregister!$L$13-(Riskregister!$L$13-Riskregister!$K$13)*SQRT((1-AS572)/2)))</f>
        <v>0</v>
      </c>
      <c r="AU572" s="28">
        <f t="shared" ca="1" si="354"/>
        <v>0.61645221335071076</v>
      </c>
      <c r="AV572" s="28">
        <f t="shared" ca="1" si="354"/>
        <v>5.083589537386779E-2</v>
      </c>
      <c r="AW572" s="28">
        <f>IF(Riskregister!$E$14="",0,COUNTIF(BO$4:BO$53,"&lt;"&amp;AU572)*IF(AV572&lt;0.5,Riskregister!$K$14+(Riskregister!$L$14-Riskregister!$K$14)*SQRT(AV572/2),Riskregister!$L$14-(Riskregister!$L$14-Riskregister!$K$14)*SQRT((1-AV572)/2)))</f>
        <v>0</v>
      </c>
      <c r="AX572" s="28">
        <f t="shared" ca="1" si="355"/>
        <v>0.19300466884953371</v>
      </c>
      <c r="AY572" s="28">
        <f t="shared" ca="1" si="355"/>
        <v>0.62611985626501365</v>
      </c>
      <c r="AZ572" s="28">
        <f>IF(Riskregister!$E$15="",0,COUNTIF(BP$4:BP$53,"&lt;"&amp;AX572)*IF(AY572&lt;0.5,Riskregister!$K$15+(Riskregister!$L$15-Riskregister!$K$15)*SQRT(AY572/2),Riskregister!$L$15-(Riskregister!$L$15-Riskregister!$K$15)*SQRT((1-AY572)/2)))</f>
        <v>0</v>
      </c>
      <c r="BA572" s="28">
        <f t="shared" ca="1" si="356"/>
        <v>0.15980838761659544</v>
      </c>
      <c r="BB572" s="28">
        <f t="shared" ca="1" si="356"/>
        <v>0.37860996224826704</v>
      </c>
      <c r="BC572" s="28">
        <f>IF(Riskregister!$E$16="",0,COUNTIF(BQ$4:BQ$53,"&lt;"&amp;BA572)*IF(BB572&lt;0.5,Riskregister!$K$16+(Riskregister!$L$16-Riskregister!$K$16)*SQRT(BB572/2),Riskregister!$L$16-(Riskregister!$L$16-Riskregister!$K$16)*SQRT((1-BB572)/2)))</f>
        <v>0</v>
      </c>
      <c r="BD572" s="28">
        <f t="shared" ca="1" si="320"/>
        <v>2025569.4370513055</v>
      </c>
    </row>
    <row r="573" spans="20:56" x14ac:dyDescent="0.35">
      <c r="T573" s="28">
        <f t="shared" ca="1" si="345"/>
        <v>0.41966623820692228</v>
      </c>
      <c r="U573" s="28">
        <f t="shared" ca="1" si="345"/>
        <v>0.6953563025493269</v>
      </c>
      <c r="V573" s="28">
        <f ca="1">IF(Riskregister!$E$5="",0,COUNTIF(BF$4:BF$53,"&lt;"&amp;T573)*IF(U573&lt;0.5,Riskregister!$K$5+(Riskregister!$L$5-Riskregister!$K$5)*SQRT(U573/2),Riskregister!$L$5-(Riskregister!$L$5-Riskregister!$K$5)*SQRT((1-U573)/2)))</f>
        <v>0</v>
      </c>
      <c r="W573" s="28">
        <f t="shared" ca="1" si="346"/>
        <v>0.19723527045909528</v>
      </c>
      <c r="X573" s="28">
        <f t="shared" ca="1" si="346"/>
        <v>0.15507744399533097</v>
      </c>
      <c r="Y573" s="28">
        <f ca="1">IF(Riskregister!$E$6="",0,COUNTIF(BG$4:BG$53,"&lt;"&amp;W573)*IF(X573&lt;0.5,Riskregister!$K$6+(Riskregister!$L$6-Riskregister!$K$6)*SQRT(X573/2),Riskregister!$L$6-(Riskregister!$L$6-Riskregister!$K$6)*SQRT((1-X573)/2)))</f>
        <v>0</v>
      </c>
      <c r="Z573" s="28">
        <f t="shared" ca="1" si="347"/>
        <v>0.82725544398071937</v>
      </c>
      <c r="AA573" s="28">
        <f t="shared" ca="1" si="347"/>
        <v>0.88578637623531098</v>
      </c>
      <c r="AB573" s="28">
        <f ca="1">IF(Riskregister!$E$7="",0,COUNTIF(BH$4:BH$53,"&lt;"&amp;Z573)*IF(AA573&lt;0.5,Riskregister!$K$7+(Riskregister!$L$7-Riskregister!$K$7)*SQRT(AA573/2),Riskregister!$L$7-(Riskregister!$L$7-Riskregister!$K$7)*SQRT((1-AA573)/2)))</f>
        <v>316360.38943426864</v>
      </c>
      <c r="AC573" s="28">
        <f t="shared" ca="1" si="348"/>
        <v>0.82079816804611194</v>
      </c>
      <c r="AD573" s="28">
        <f t="shared" ca="1" si="348"/>
        <v>0.53610594652927945</v>
      </c>
      <c r="AE573" s="28">
        <f ca="1">IF(Riskregister!$E$8="",0,COUNTIF(BI$4:BI$53,"&lt;"&amp;AC573)*IF(AD573&lt;0.5,Riskregister!$K$8+(Riskregister!$L$8-Riskregister!$K$8)*SQRT(AD573/2),Riskregister!$L$8-(Riskregister!$L$8-Riskregister!$K$8)*SQRT((1-AD573)/2)))</f>
        <v>0</v>
      </c>
      <c r="AF573" s="28">
        <f t="shared" ca="1" si="349"/>
        <v>0.73177466260866475</v>
      </c>
      <c r="AG573" s="28">
        <f t="shared" ca="1" si="349"/>
        <v>0.51615494462757405</v>
      </c>
      <c r="AH573" s="28">
        <f>IF(Riskregister!$E$9="",0,COUNTIF(BJ$4:BJ$53,"&lt;"&amp;AF573)*IF(AG573&lt;0.5,Riskregister!$K$9+(Riskregister!$L$9-Riskregister!$K$9)*SQRT(AG573/2),Riskregister!$L$9-(Riskregister!$L$9-Riskregister!$K$9)*SQRT((1-AG573)/2)))</f>
        <v>0</v>
      </c>
      <c r="AI573" s="28">
        <f t="shared" ca="1" si="350"/>
        <v>0.97364795333570253</v>
      </c>
      <c r="AJ573" s="28">
        <f t="shared" ca="1" si="350"/>
        <v>0.45477880956052996</v>
      </c>
      <c r="AK573" s="28">
        <f>IF(Riskregister!$E$10="",0,COUNTIF(BK$4:BK$53,"&lt;"&amp;AI573)*IF(AJ573&lt;0.5,Riskregister!$K$10+(Riskregister!$L$10-Riskregister!$K$10)*SQRT(AJ573/2),Riskregister!$L$10-(Riskregister!$L$10-Riskregister!$K$10)*SQRT((1-AJ573)/2)))</f>
        <v>0</v>
      </c>
      <c r="AL573" s="28">
        <f t="shared" ca="1" si="351"/>
        <v>0.16424749925739224</v>
      </c>
      <c r="AM573" s="28">
        <f t="shared" ca="1" si="351"/>
        <v>0.68008733936917964</v>
      </c>
      <c r="AN573" s="28">
        <f>IF(Riskregister!$E$11="",0,COUNTIF(BL$4:BL$53,"&lt;"&amp;AL573)*IF(AM573&lt;0.5,Riskregister!$K$11+(Riskregister!$L$11-Riskregister!$K$11)*SQRT(AM573/2),Riskregister!$L$11-(Riskregister!$L$11-Riskregister!$K$11)*SQRT((1-AM573)/2)))</f>
        <v>0</v>
      </c>
      <c r="AO573" s="28">
        <f t="shared" ca="1" si="352"/>
        <v>0.14517777107700647</v>
      </c>
      <c r="AP573" s="28">
        <f t="shared" ca="1" si="352"/>
        <v>0.26434614452129002</v>
      </c>
      <c r="AQ573" s="28">
        <f>IF(Riskregister!$E$12="",0,COUNTIF(BM$4:BM$53,"&lt;"&amp;AO573)*IF(AP573&lt;0.5,Riskregister!$K$12+(Riskregister!$L$12-Riskregister!$K$12)*SQRT(AP573/2),Riskregister!$L$12-(Riskregister!$L$12-Riskregister!$K$12)*SQRT((1-AP573)/2)))</f>
        <v>0</v>
      </c>
      <c r="AR573" s="28">
        <f t="shared" ca="1" si="353"/>
        <v>0.87690231119119944</v>
      </c>
      <c r="AS573" s="28">
        <f t="shared" ca="1" si="353"/>
        <v>0.84455876480096126</v>
      </c>
      <c r="AT573" s="28">
        <f>IF(Riskregister!$E$13="",0,COUNTIF(BN$4:BN$53,"&lt;"&amp;AR573)*IF(AS573&lt;0.5,Riskregister!$K$13+(Riskregister!$L$13-Riskregister!$K$13)*SQRT(AS573/2),Riskregister!$L$13-(Riskregister!$L$13-Riskregister!$K$13)*SQRT((1-AS573)/2)))</f>
        <v>0</v>
      </c>
      <c r="AU573" s="28">
        <f t="shared" ca="1" si="354"/>
        <v>6.3253603656386548E-2</v>
      </c>
      <c r="AV573" s="28">
        <f t="shared" ca="1" si="354"/>
        <v>0.80817476569250246</v>
      </c>
      <c r="AW573" s="28">
        <f>IF(Riskregister!$E$14="",0,COUNTIF(BO$4:BO$53,"&lt;"&amp;AU573)*IF(AV573&lt;0.5,Riskregister!$K$14+(Riskregister!$L$14-Riskregister!$K$14)*SQRT(AV573/2),Riskregister!$L$14-(Riskregister!$L$14-Riskregister!$K$14)*SQRT((1-AV573)/2)))</f>
        <v>0</v>
      </c>
      <c r="AX573" s="28">
        <f t="shared" ca="1" si="355"/>
        <v>6.4546884227575152E-2</v>
      </c>
      <c r="AY573" s="28">
        <f t="shared" ca="1" si="355"/>
        <v>5.5659395665304201E-2</v>
      </c>
      <c r="AZ573" s="28">
        <f>IF(Riskregister!$E$15="",0,COUNTIF(BP$4:BP$53,"&lt;"&amp;AX573)*IF(AY573&lt;0.5,Riskregister!$K$15+(Riskregister!$L$15-Riskregister!$K$15)*SQRT(AY573/2),Riskregister!$L$15-(Riskregister!$L$15-Riskregister!$K$15)*SQRT((1-AY573)/2)))</f>
        <v>0</v>
      </c>
      <c r="BA573" s="28">
        <f t="shared" ca="1" si="356"/>
        <v>0.27038698322229804</v>
      </c>
      <c r="BB573" s="28">
        <f t="shared" ca="1" si="356"/>
        <v>0.20984404494358</v>
      </c>
      <c r="BC573" s="28">
        <f>IF(Riskregister!$E$16="",0,COUNTIF(BQ$4:BQ$53,"&lt;"&amp;BA573)*IF(BB573&lt;0.5,Riskregister!$K$16+(Riskregister!$L$16-Riskregister!$K$16)*SQRT(BB573/2),Riskregister!$L$16-(Riskregister!$L$16-Riskregister!$K$16)*SQRT((1-BB573)/2)))</f>
        <v>0</v>
      </c>
      <c r="BD573" s="28">
        <f t="shared" ca="1" si="320"/>
        <v>316360.38943426864</v>
      </c>
    </row>
    <row r="574" spans="20:56" x14ac:dyDescent="0.35">
      <c r="T574" s="28">
        <f t="shared" ca="1" si="345"/>
        <v>0.13297067512465188</v>
      </c>
      <c r="U574" s="28">
        <f t="shared" ca="1" si="345"/>
        <v>0.51783818556905481</v>
      </c>
      <c r="V574" s="28">
        <f ca="1">IF(Riskregister!$E$5="",0,COUNTIF(BF$4:BF$53,"&lt;"&amp;T574)*IF(U574&lt;0.5,Riskregister!$K$5+(Riskregister!$L$5-Riskregister!$K$5)*SQRT(U574/2),Riskregister!$L$5-(Riskregister!$L$5-Riskregister!$K$5)*SQRT((1-U574)/2)))</f>
        <v>0</v>
      </c>
      <c r="W574" s="28">
        <f t="shared" ca="1" si="346"/>
        <v>0.50963619790983072</v>
      </c>
      <c r="X574" s="28">
        <f t="shared" ca="1" si="346"/>
        <v>0.21660513836864581</v>
      </c>
      <c r="Y574" s="28">
        <f ca="1">IF(Riskregister!$E$6="",0,COUNTIF(BG$4:BG$53,"&lt;"&amp;W574)*IF(X574&lt;0.5,Riskregister!$K$6+(Riskregister!$L$6-Riskregister!$K$6)*SQRT(X574/2),Riskregister!$L$6-(Riskregister!$L$6-Riskregister!$K$6)*SQRT((1-X574)/2)))</f>
        <v>0</v>
      </c>
      <c r="Z574" s="28">
        <f t="shared" ca="1" si="347"/>
        <v>0.80070227254047632</v>
      </c>
      <c r="AA574" s="28">
        <f t="shared" ca="1" si="347"/>
        <v>0.94497126303880497</v>
      </c>
      <c r="AB574" s="28">
        <f ca="1">IF(Riskregister!$E$7="",0,COUNTIF(BH$4:BH$53,"&lt;"&amp;Z574)*IF(AA574&lt;0.5,Riskregister!$K$7+(Riskregister!$L$7-Riskregister!$K$7)*SQRT(AA574/2),Riskregister!$L$7-(Riskregister!$L$7-Riskregister!$K$7)*SQRT((1-AA574)/2)))</f>
        <v>341943.90523921547</v>
      </c>
      <c r="AC574" s="28">
        <f t="shared" ca="1" si="348"/>
        <v>0.65122858538957662</v>
      </c>
      <c r="AD574" s="28">
        <f t="shared" ca="1" si="348"/>
        <v>0.20343052138672024</v>
      </c>
      <c r="AE574" s="28">
        <f ca="1">IF(Riskregister!$E$8="",0,COUNTIF(BI$4:BI$53,"&lt;"&amp;AC574)*IF(AD574&lt;0.5,Riskregister!$K$8+(Riskregister!$L$8-Riskregister!$K$8)*SQRT(AD574/2),Riskregister!$L$8-(Riskregister!$L$8-Riskregister!$K$8)*SQRT((1-AD574)/2)))</f>
        <v>0</v>
      </c>
      <c r="AF574" s="28">
        <f t="shared" ca="1" si="349"/>
        <v>0.25287712617095226</v>
      </c>
      <c r="AG574" s="28">
        <f t="shared" ca="1" si="349"/>
        <v>0.32401603058578821</v>
      </c>
      <c r="AH574" s="28">
        <f>IF(Riskregister!$E$9="",0,COUNTIF(BJ$4:BJ$53,"&lt;"&amp;AF574)*IF(AG574&lt;0.5,Riskregister!$K$9+(Riskregister!$L$9-Riskregister!$K$9)*SQRT(AG574/2),Riskregister!$L$9-(Riskregister!$L$9-Riskregister!$K$9)*SQRT((1-AG574)/2)))</f>
        <v>0</v>
      </c>
      <c r="AI574" s="28">
        <f t="shared" ca="1" si="350"/>
        <v>9.2322038486248981E-2</v>
      </c>
      <c r="AJ574" s="28">
        <f t="shared" ca="1" si="350"/>
        <v>0.6212648710896308</v>
      </c>
      <c r="AK574" s="28">
        <f>IF(Riskregister!$E$10="",0,COUNTIF(BK$4:BK$53,"&lt;"&amp;AI574)*IF(AJ574&lt;0.5,Riskregister!$K$10+(Riskregister!$L$10-Riskregister!$K$10)*SQRT(AJ574/2),Riskregister!$L$10-(Riskregister!$L$10-Riskregister!$K$10)*SQRT((1-AJ574)/2)))</f>
        <v>0</v>
      </c>
      <c r="AL574" s="28">
        <f t="shared" ca="1" si="351"/>
        <v>0.22038196195365012</v>
      </c>
      <c r="AM574" s="28">
        <f t="shared" ca="1" si="351"/>
        <v>0.82680318224728078</v>
      </c>
      <c r="AN574" s="28">
        <f>IF(Riskregister!$E$11="",0,COUNTIF(BL$4:BL$53,"&lt;"&amp;AL574)*IF(AM574&lt;0.5,Riskregister!$K$11+(Riskregister!$L$11-Riskregister!$K$11)*SQRT(AM574/2),Riskregister!$L$11-(Riskregister!$L$11-Riskregister!$K$11)*SQRT((1-AM574)/2)))</f>
        <v>0</v>
      </c>
      <c r="AO574" s="28">
        <f t="shared" ca="1" si="352"/>
        <v>0.19337790826318513</v>
      </c>
      <c r="AP574" s="28">
        <f t="shared" ca="1" si="352"/>
        <v>0.36543285480938748</v>
      </c>
      <c r="AQ574" s="28">
        <f>IF(Riskregister!$E$12="",0,COUNTIF(BM$4:BM$53,"&lt;"&amp;AO574)*IF(AP574&lt;0.5,Riskregister!$K$12+(Riskregister!$L$12-Riskregister!$K$12)*SQRT(AP574/2),Riskregister!$L$12-(Riskregister!$L$12-Riskregister!$K$12)*SQRT((1-AP574)/2)))</f>
        <v>0</v>
      </c>
      <c r="AR574" s="28">
        <f t="shared" ca="1" si="353"/>
        <v>0.66167641521551412</v>
      </c>
      <c r="AS574" s="28">
        <f t="shared" ca="1" si="353"/>
        <v>0.24631946709638686</v>
      </c>
      <c r="AT574" s="28">
        <f>IF(Riskregister!$E$13="",0,COUNTIF(BN$4:BN$53,"&lt;"&amp;AR574)*IF(AS574&lt;0.5,Riskregister!$K$13+(Riskregister!$L$13-Riskregister!$K$13)*SQRT(AS574/2),Riskregister!$L$13-(Riskregister!$L$13-Riskregister!$K$13)*SQRT((1-AS574)/2)))</f>
        <v>0</v>
      </c>
      <c r="AU574" s="28">
        <f t="shared" ca="1" si="354"/>
        <v>0.2084018950064529</v>
      </c>
      <c r="AV574" s="28">
        <f t="shared" ca="1" si="354"/>
        <v>0.76605943421130651</v>
      </c>
      <c r="AW574" s="28">
        <f>IF(Riskregister!$E$14="",0,COUNTIF(BO$4:BO$53,"&lt;"&amp;AU574)*IF(AV574&lt;0.5,Riskregister!$K$14+(Riskregister!$L$14-Riskregister!$K$14)*SQRT(AV574/2),Riskregister!$L$14-(Riskregister!$L$14-Riskregister!$K$14)*SQRT((1-AV574)/2)))</f>
        <v>0</v>
      </c>
      <c r="AX574" s="28">
        <f t="shared" ca="1" si="355"/>
        <v>9.7716468139460777E-2</v>
      </c>
      <c r="AY574" s="28">
        <f t="shared" ca="1" si="355"/>
        <v>0.40238047882153183</v>
      </c>
      <c r="AZ574" s="28">
        <f>IF(Riskregister!$E$15="",0,COUNTIF(BP$4:BP$53,"&lt;"&amp;AX574)*IF(AY574&lt;0.5,Riskregister!$K$15+(Riskregister!$L$15-Riskregister!$K$15)*SQRT(AY574/2),Riskregister!$L$15-(Riskregister!$L$15-Riskregister!$K$15)*SQRT((1-AY574)/2)))</f>
        <v>0</v>
      </c>
      <c r="BA574" s="28">
        <f t="shared" ca="1" si="356"/>
        <v>0.83964401355819274</v>
      </c>
      <c r="BB574" s="28">
        <f t="shared" ca="1" si="356"/>
        <v>0.32930510548518888</v>
      </c>
      <c r="BC574" s="28">
        <f>IF(Riskregister!$E$16="",0,COUNTIF(BQ$4:BQ$53,"&lt;"&amp;BA574)*IF(BB574&lt;0.5,Riskregister!$K$16+(Riskregister!$L$16-Riskregister!$K$16)*SQRT(BB574/2),Riskregister!$L$16-(Riskregister!$L$16-Riskregister!$K$16)*SQRT((1-BB574)/2)))</f>
        <v>0</v>
      </c>
      <c r="BD574" s="28">
        <f t="shared" ca="1" si="320"/>
        <v>341943.90523921547</v>
      </c>
    </row>
    <row r="575" spans="20:56" x14ac:dyDescent="0.35">
      <c r="T575" s="28">
        <f t="shared" ca="1" si="345"/>
        <v>0.47022175679270828</v>
      </c>
      <c r="U575" s="28">
        <f t="shared" ca="1" si="345"/>
        <v>0.86393665817194321</v>
      </c>
      <c r="V575" s="28">
        <f ca="1">IF(Riskregister!$E$5="",0,COUNTIF(BF$4:BF$53,"&lt;"&amp;T575)*IF(U575&lt;0.5,Riskregister!$K$5+(Riskregister!$L$5-Riskregister!$K$5)*SQRT(U575/2),Riskregister!$L$5-(Riskregister!$L$5-Riskregister!$K$5)*SQRT((1-U575)/2)))</f>
        <v>0</v>
      </c>
      <c r="W575" s="28">
        <f t="shared" ca="1" si="346"/>
        <v>0.3106188935934967</v>
      </c>
      <c r="X575" s="28">
        <f t="shared" ca="1" si="346"/>
        <v>0.15547677838088425</v>
      </c>
      <c r="Y575" s="28">
        <f ca="1">IF(Riskregister!$E$6="",0,COUNTIF(BG$4:BG$53,"&lt;"&amp;W575)*IF(X575&lt;0.5,Riskregister!$K$6+(Riskregister!$L$6-Riskregister!$K$6)*SQRT(X575/2),Riskregister!$L$6-(Riskregister!$L$6-Riskregister!$K$6)*SQRT((1-X575)/2)))</f>
        <v>0</v>
      </c>
      <c r="Z575" s="28">
        <f t="shared" ca="1" si="347"/>
        <v>0.83762761732143776</v>
      </c>
      <c r="AA575" s="28">
        <f t="shared" ca="1" si="347"/>
        <v>0.6705445327277979</v>
      </c>
      <c r="AB575" s="28">
        <f ca="1">IF(Riskregister!$E$7="",0,COUNTIF(BH$4:BH$53,"&lt;"&amp;Z575)*IF(AA575&lt;0.5,Riskregister!$K$7+(Riskregister!$L$7-Riskregister!$K$7)*SQRT(AA575/2),Riskregister!$L$7-(Riskregister!$L$7-Riskregister!$K$7)*SQRT((1-AA575)/2)))</f>
        <v>257946.67420147327</v>
      </c>
      <c r="AC575" s="28">
        <f t="shared" ca="1" si="348"/>
        <v>0.55620518710399636</v>
      </c>
      <c r="AD575" s="28">
        <f t="shared" ca="1" si="348"/>
        <v>0.58979162478443259</v>
      </c>
      <c r="AE575" s="28">
        <f ca="1">IF(Riskregister!$E$8="",0,COUNTIF(BI$4:BI$53,"&lt;"&amp;AC575)*IF(AD575&lt;0.5,Riskregister!$K$8+(Riskregister!$L$8-Riskregister!$K$8)*SQRT(AD575/2),Riskregister!$L$8-(Riskregister!$L$8-Riskregister!$K$8)*SQRT((1-AD575)/2)))</f>
        <v>0</v>
      </c>
      <c r="AF575" s="28">
        <f t="shared" ca="1" si="349"/>
        <v>0.44672908087953855</v>
      </c>
      <c r="AG575" s="28">
        <f t="shared" ca="1" si="349"/>
        <v>0.60145787606673118</v>
      </c>
      <c r="AH575" s="28">
        <f>IF(Riskregister!$E$9="",0,COUNTIF(BJ$4:BJ$53,"&lt;"&amp;AF575)*IF(AG575&lt;0.5,Riskregister!$K$9+(Riskregister!$L$9-Riskregister!$K$9)*SQRT(AG575/2),Riskregister!$L$9-(Riskregister!$L$9-Riskregister!$K$9)*SQRT((1-AG575)/2)))</f>
        <v>0</v>
      </c>
      <c r="AI575" s="28">
        <f t="shared" ca="1" si="350"/>
        <v>0.40736616016604177</v>
      </c>
      <c r="AJ575" s="28">
        <f t="shared" ca="1" si="350"/>
        <v>4.5894644736635626E-2</v>
      </c>
      <c r="AK575" s="28">
        <f>IF(Riskregister!$E$10="",0,COUNTIF(BK$4:BK$53,"&lt;"&amp;AI575)*IF(AJ575&lt;0.5,Riskregister!$K$10+(Riskregister!$L$10-Riskregister!$K$10)*SQRT(AJ575/2),Riskregister!$L$10-(Riskregister!$L$10-Riskregister!$K$10)*SQRT((1-AJ575)/2)))</f>
        <v>0</v>
      </c>
      <c r="AL575" s="28">
        <f t="shared" ca="1" si="351"/>
        <v>0.1044419565506669</v>
      </c>
      <c r="AM575" s="28">
        <f t="shared" ca="1" si="351"/>
        <v>0.45689014325414889</v>
      </c>
      <c r="AN575" s="28">
        <f>IF(Riskregister!$E$11="",0,COUNTIF(BL$4:BL$53,"&lt;"&amp;AL575)*IF(AM575&lt;0.5,Riskregister!$K$11+(Riskregister!$L$11-Riskregister!$K$11)*SQRT(AM575/2),Riskregister!$L$11-(Riskregister!$L$11-Riskregister!$K$11)*SQRT((1-AM575)/2)))</f>
        <v>0</v>
      </c>
      <c r="AO575" s="28">
        <f t="shared" ca="1" si="352"/>
        <v>0.75351419880660842</v>
      </c>
      <c r="AP575" s="28">
        <f t="shared" ca="1" si="352"/>
        <v>0.4959355618014194</v>
      </c>
      <c r="AQ575" s="28">
        <f>IF(Riskregister!$E$12="",0,COUNTIF(BM$4:BM$53,"&lt;"&amp;AO575)*IF(AP575&lt;0.5,Riskregister!$K$12+(Riskregister!$L$12-Riskregister!$K$12)*SQRT(AP575/2),Riskregister!$L$12-(Riskregister!$L$12-Riskregister!$K$12)*SQRT((1-AP575)/2)))</f>
        <v>0</v>
      </c>
      <c r="AR575" s="28">
        <f t="shared" ca="1" si="353"/>
        <v>0.64727788209597004</v>
      </c>
      <c r="AS575" s="28">
        <f t="shared" ca="1" si="353"/>
        <v>0.12931583536079994</v>
      </c>
      <c r="AT575" s="28">
        <f>IF(Riskregister!$E$13="",0,COUNTIF(BN$4:BN$53,"&lt;"&amp;AR575)*IF(AS575&lt;0.5,Riskregister!$K$13+(Riskregister!$L$13-Riskregister!$K$13)*SQRT(AS575/2),Riskregister!$L$13-(Riskregister!$L$13-Riskregister!$K$13)*SQRT((1-AS575)/2)))</f>
        <v>0</v>
      </c>
      <c r="AU575" s="28">
        <f t="shared" ca="1" si="354"/>
        <v>0.37084849266191555</v>
      </c>
      <c r="AV575" s="28">
        <f t="shared" ca="1" si="354"/>
        <v>0.71587641724441142</v>
      </c>
      <c r="AW575" s="28">
        <f>IF(Riskregister!$E$14="",0,COUNTIF(BO$4:BO$53,"&lt;"&amp;AU575)*IF(AV575&lt;0.5,Riskregister!$K$14+(Riskregister!$L$14-Riskregister!$K$14)*SQRT(AV575/2),Riskregister!$L$14-(Riskregister!$L$14-Riskregister!$K$14)*SQRT((1-AV575)/2)))</f>
        <v>0</v>
      </c>
      <c r="AX575" s="28">
        <f t="shared" ca="1" si="355"/>
        <v>0.85355957364461321</v>
      </c>
      <c r="AY575" s="28">
        <f t="shared" ca="1" si="355"/>
        <v>0.19194039476575009</v>
      </c>
      <c r="AZ575" s="28">
        <f>IF(Riskregister!$E$15="",0,COUNTIF(BP$4:BP$53,"&lt;"&amp;AX575)*IF(AY575&lt;0.5,Riskregister!$K$15+(Riskregister!$L$15-Riskregister!$K$15)*SQRT(AY575/2),Riskregister!$L$15-(Riskregister!$L$15-Riskregister!$K$15)*SQRT((1-AY575)/2)))</f>
        <v>0</v>
      </c>
      <c r="BA575" s="28">
        <f t="shared" ca="1" si="356"/>
        <v>0.93132753151062431</v>
      </c>
      <c r="BB575" s="28">
        <f t="shared" ca="1" si="356"/>
        <v>0.66317919457541952</v>
      </c>
      <c r="BC575" s="28">
        <f>IF(Riskregister!$E$16="",0,COUNTIF(BQ$4:BQ$53,"&lt;"&amp;BA575)*IF(BB575&lt;0.5,Riskregister!$K$16+(Riskregister!$L$16-Riskregister!$K$16)*SQRT(BB575/2),Riskregister!$L$16-(Riskregister!$L$16-Riskregister!$K$16)*SQRT((1-BB575)/2)))</f>
        <v>0</v>
      </c>
      <c r="BD575" s="28">
        <f t="shared" ca="1" si="320"/>
        <v>257946.67420147327</v>
      </c>
    </row>
    <row r="576" spans="20:56" x14ac:dyDescent="0.35">
      <c r="T576" s="28">
        <f t="shared" ca="1" si="345"/>
        <v>0.72648334639852208</v>
      </c>
      <c r="U576" s="28">
        <f t="shared" ca="1" si="345"/>
        <v>0.31034235718873859</v>
      </c>
      <c r="V576" s="28">
        <f ca="1">IF(Riskregister!$E$5="",0,COUNTIF(BF$4:BF$53,"&lt;"&amp;T576)*IF(U576&lt;0.5,Riskregister!$K$5+(Riskregister!$L$5-Riskregister!$K$5)*SQRT(U576/2),Riskregister!$L$5-(Riskregister!$L$5-Riskregister!$K$5)*SQRT((1-U576)/2)))</f>
        <v>327262.97883472394</v>
      </c>
      <c r="W576" s="28">
        <f t="shared" ca="1" si="346"/>
        <v>0.83397107753152455</v>
      </c>
      <c r="X576" s="28">
        <f t="shared" ca="1" si="346"/>
        <v>0.73087561826824798</v>
      </c>
      <c r="Y576" s="28">
        <f ca="1">IF(Riskregister!$E$6="",0,COUNTIF(BG$4:BG$53,"&lt;"&amp;W576)*IF(X576&lt;0.5,Riskregister!$K$6+(Riskregister!$L$6-Riskregister!$K$6)*SQRT(X576/2),Riskregister!$L$6-(Riskregister!$L$6-Riskregister!$K$6)*SQRT((1-X576)/2)))</f>
        <v>1339711.0493083817</v>
      </c>
      <c r="Z576" s="28">
        <f t="shared" ca="1" si="347"/>
        <v>0.99116103171892234</v>
      </c>
      <c r="AA576" s="28">
        <f t="shared" ca="1" si="347"/>
        <v>0.47616186566413987</v>
      </c>
      <c r="AB576" s="28">
        <f ca="1">IF(Riskregister!$E$7="",0,COUNTIF(BH$4:BH$53,"&lt;"&amp;Z576)*IF(AA576&lt;0.5,Riskregister!$K$7+(Riskregister!$L$7-Riskregister!$K$7)*SQRT(AA576/2),Riskregister!$L$7-(Riskregister!$L$7-Riskregister!$K$7)*SQRT((1-AA576)/2)))</f>
        <v>441554.7644049403</v>
      </c>
      <c r="AC576" s="28">
        <f t="shared" ca="1" si="348"/>
        <v>0.95338631445778832</v>
      </c>
      <c r="AD576" s="28">
        <f t="shared" ca="1" si="348"/>
        <v>0.3594039205680627</v>
      </c>
      <c r="AE576" s="28">
        <f ca="1">IF(Riskregister!$E$8="",0,COUNTIF(BI$4:BI$53,"&lt;"&amp;AC576)*IF(AD576&lt;0.5,Riskregister!$K$8+(Riskregister!$L$8-Riskregister!$K$8)*SQRT(AD576/2),Riskregister!$L$8-(Riskregister!$L$8-Riskregister!$K$8)*SQRT((1-AD576)/2)))</f>
        <v>0</v>
      </c>
      <c r="AF576" s="28">
        <f t="shared" ca="1" si="349"/>
        <v>9.9978213782949799E-2</v>
      </c>
      <c r="AG576" s="28">
        <f t="shared" ca="1" si="349"/>
        <v>0.64958887686671207</v>
      </c>
      <c r="AH576" s="28">
        <f>IF(Riskregister!$E$9="",0,COUNTIF(BJ$4:BJ$53,"&lt;"&amp;AF576)*IF(AG576&lt;0.5,Riskregister!$K$9+(Riskregister!$L$9-Riskregister!$K$9)*SQRT(AG576/2),Riskregister!$L$9-(Riskregister!$L$9-Riskregister!$K$9)*SQRT((1-AG576)/2)))</f>
        <v>0</v>
      </c>
      <c r="AI576" s="28">
        <f t="shared" ca="1" si="350"/>
        <v>2.5341895484203625E-2</v>
      </c>
      <c r="AJ576" s="28">
        <f t="shared" ca="1" si="350"/>
        <v>0.93495330067026039</v>
      </c>
      <c r="AK576" s="28">
        <f>IF(Riskregister!$E$10="",0,COUNTIF(BK$4:BK$53,"&lt;"&amp;AI576)*IF(AJ576&lt;0.5,Riskregister!$K$10+(Riskregister!$L$10-Riskregister!$K$10)*SQRT(AJ576/2),Riskregister!$L$10-(Riskregister!$L$10-Riskregister!$K$10)*SQRT((1-AJ576)/2)))</f>
        <v>0</v>
      </c>
      <c r="AL576" s="28">
        <f t="shared" ca="1" si="351"/>
        <v>0.45358123658943617</v>
      </c>
      <c r="AM576" s="28">
        <f t="shared" ca="1" si="351"/>
        <v>0.63375898665417274</v>
      </c>
      <c r="AN576" s="28">
        <f>IF(Riskregister!$E$11="",0,COUNTIF(BL$4:BL$53,"&lt;"&amp;AL576)*IF(AM576&lt;0.5,Riskregister!$K$11+(Riskregister!$L$11-Riskregister!$K$11)*SQRT(AM576/2),Riskregister!$L$11-(Riskregister!$L$11-Riskregister!$K$11)*SQRT((1-AM576)/2)))</f>
        <v>0</v>
      </c>
      <c r="AO576" s="28">
        <f t="shared" ca="1" si="352"/>
        <v>0.48644559011493316</v>
      </c>
      <c r="AP576" s="28">
        <f t="shared" ca="1" si="352"/>
        <v>0.17026234872787671</v>
      </c>
      <c r="AQ576" s="28">
        <f>IF(Riskregister!$E$12="",0,COUNTIF(BM$4:BM$53,"&lt;"&amp;AO576)*IF(AP576&lt;0.5,Riskregister!$K$12+(Riskregister!$L$12-Riskregister!$K$12)*SQRT(AP576/2),Riskregister!$L$12-(Riskregister!$L$12-Riskregister!$K$12)*SQRT((1-AP576)/2)))</f>
        <v>0</v>
      </c>
      <c r="AR576" s="28">
        <f t="shared" ca="1" si="353"/>
        <v>0.68626660003299578</v>
      </c>
      <c r="AS576" s="28">
        <f t="shared" ca="1" si="353"/>
        <v>5.6017885943754231E-2</v>
      </c>
      <c r="AT576" s="28">
        <f>IF(Riskregister!$E$13="",0,COUNTIF(BN$4:BN$53,"&lt;"&amp;AR576)*IF(AS576&lt;0.5,Riskregister!$K$13+(Riskregister!$L$13-Riskregister!$K$13)*SQRT(AS576/2),Riskregister!$L$13-(Riskregister!$L$13-Riskregister!$K$13)*SQRT((1-AS576)/2)))</f>
        <v>0</v>
      </c>
      <c r="AU576" s="28">
        <f t="shared" ca="1" si="354"/>
        <v>0.54316588646319786</v>
      </c>
      <c r="AV576" s="28">
        <f t="shared" ca="1" si="354"/>
        <v>0.15596854824225292</v>
      </c>
      <c r="AW576" s="28">
        <f>IF(Riskregister!$E$14="",0,COUNTIF(BO$4:BO$53,"&lt;"&amp;AU576)*IF(AV576&lt;0.5,Riskregister!$K$14+(Riskregister!$L$14-Riskregister!$K$14)*SQRT(AV576/2),Riskregister!$L$14-(Riskregister!$L$14-Riskregister!$K$14)*SQRT((1-AV576)/2)))</f>
        <v>0</v>
      </c>
      <c r="AX576" s="28">
        <f t="shared" ca="1" si="355"/>
        <v>0.32729730943984559</v>
      </c>
      <c r="AY576" s="28">
        <f t="shared" ca="1" si="355"/>
        <v>0.26823369551120357</v>
      </c>
      <c r="AZ576" s="28">
        <f>IF(Riskregister!$E$15="",0,COUNTIF(BP$4:BP$53,"&lt;"&amp;AX576)*IF(AY576&lt;0.5,Riskregister!$K$15+(Riskregister!$L$15-Riskregister!$K$15)*SQRT(AY576/2),Riskregister!$L$15-(Riskregister!$L$15-Riskregister!$K$15)*SQRT((1-AY576)/2)))</f>
        <v>0</v>
      </c>
      <c r="BA576" s="28">
        <f t="shared" ca="1" si="356"/>
        <v>0.96349889693762691</v>
      </c>
      <c r="BB576" s="28">
        <f t="shared" ca="1" si="356"/>
        <v>0.58444893971575829</v>
      </c>
      <c r="BC576" s="28">
        <f>IF(Riskregister!$E$16="",0,COUNTIF(BQ$4:BQ$53,"&lt;"&amp;BA576)*IF(BB576&lt;0.5,Riskregister!$K$16+(Riskregister!$L$16-Riskregister!$K$16)*SQRT(BB576/2),Riskregister!$L$16-(Riskregister!$L$16-Riskregister!$K$16)*SQRT((1-BB576)/2)))</f>
        <v>0</v>
      </c>
      <c r="BD576" s="28">
        <f t="shared" ca="1" si="320"/>
        <v>2108528.792548046</v>
      </c>
    </row>
    <row r="577" spans="20:56" x14ac:dyDescent="0.35">
      <c r="T577" s="28">
        <f t="shared" ca="1" si="345"/>
        <v>0.79715168694358196</v>
      </c>
      <c r="U577" s="28">
        <f t="shared" ca="1" si="345"/>
        <v>0.37577951593393011</v>
      </c>
      <c r="V577" s="28">
        <f ca="1">IF(Riskregister!$E$5="",0,COUNTIF(BF$4:BF$53,"&lt;"&amp;T577)*IF(U577&lt;0.5,Riskregister!$K$5+(Riskregister!$L$5-Riskregister!$K$5)*SQRT(U577/2),Riskregister!$L$5-(Riskregister!$L$5-Riskregister!$K$5)*SQRT((1-U577)/2)))</f>
        <v>345058.13489396032</v>
      </c>
      <c r="W577" s="28">
        <f t="shared" ca="1" si="346"/>
        <v>0.60779034161195888</v>
      </c>
      <c r="X577" s="28">
        <f t="shared" ca="1" si="346"/>
        <v>0.41433636655667649</v>
      </c>
      <c r="Y577" s="28">
        <f ca="1">IF(Riskregister!$E$6="",0,COUNTIF(BG$4:BG$53,"&lt;"&amp;W577)*IF(X577&lt;0.5,Riskregister!$K$6+(Riskregister!$L$6-Riskregister!$K$6)*SQRT(X577/2),Riskregister!$L$6-(Riskregister!$L$6-Riskregister!$K$6)*SQRT((1-X577)/2)))</f>
        <v>1019283.1707180466</v>
      </c>
      <c r="Z577" s="28">
        <f t="shared" ca="1" si="347"/>
        <v>0.67196031999555128</v>
      </c>
      <c r="AA577" s="28">
        <f t="shared" ca="1" si="347"/>
        <v>0.1531677063026321</v>
      </c>
      <c r="AB577" s="28">
        <f ca="1">IF(Riskregister!$E$7="",0,COUNTIF(BH$4:BH$53,"&lt;"&amp;Z577)*IF(AA577&lt;0.5,Riskregister!$K$7+(Riskregister!$L$7-Riskregister!$K$7)*SQRT(AA577/2),Riskregister!$L$7-(Riskregister!$L$7-Riskregister!$K$7)*SQRT((1-AA577)/2)))</f>
        <v>0</v>
      </c>
      <c r="AC577" s="28">
        <f t="shared" ca="1" si="348"/>
        <v>0.49841811120310031</v>
      </c>
      <c r="AD577" s="28">
        <f t="shared" ca="1" si="348"/>
        <v>0.42284339104454716</v>
      </c>
      <c r="AE577" s="28">
        <f ca="1">IF(Riskregister!$E$8="",0,COUNTIF(BI$4:BI$53,"&lt;"&amp;AC577)*IF(AD577&lt;0.5,Riskregister!$K$8+(Riskregister!$L$8-Riskregister!$K$8)*SQRT(AD577/2),Riskregister!$L$8-(Riskregister!$L$8-Riskregister!$K$8)*SQRT((1-AD577)/2)))</f>
        <v>0</v>
      </c>
      <c r="AF577" s="28">
        <f t="shared" ca="1" si="349"/>
        <v>0.98946017004023057</v>
      </c>
      <c r="AG577" s="28">
        <f t="shared" ca="1" si="349"/>
        <v>0.26839993383031246</v>
      </c>
      <c r="AH577" s="28">
        <f>IF(Riskregister!$E$9="",0,COUNTIF(BJ$4:BJ$53,"&lt;"&amp;AF577)*IF(AG577&lt;0.5,Riskregister!$K$9+(Riskregister!$L$9-Riskregister!$K$9)*SQRT(AG577/2),Riskregister!$L$9-(Riskregister!$L$9-Riskregister!$K$9)*SQRT((1-AG577)/2)))</f>
        <v>0</v>
      </c>
      <c r="AI577" s="28">
        <f t="shared" ca="1" si="350"/>
        <v>0.72938195528977789</v>
      </c>
      <c r="AJ577" s="28">
        <f t="shared" ca="1" si="350"/>
        <v>0.88348863414061563</v>
      </c>
      <c r="AK577" s="28">
        <f>IF(Riskregister!$E$10="",0,COUNTIF(BK$4:BK$53,"&lt;"&amp;AI577)*IF(AJ577&lt;0.5,Riskregister!$K$10+(Riskregister!$L$10-Riskregister!$K$10)*SQRT(AJ577/2),Riskregister!$L$10-(Riskregister!$L$10-Riskregister!$K$10)*SQRT((1-AJ577)/2)))</f>
        <v>0</v>
      </c>
      <c r="AL577" s="28">
        <f t="shared" ca="1" si="351"/>
        <v>0.85104709102988085</v>
      </c>
      <c r="AM577" s="28">
        <f t="shared" ca="1" si="351"/>
        <v>0.11400387100098286</v>
      </c>
      <c r="AN577" s="28">
        <f>IF(Riskregister!$E$11="",0,COUNTIF(BL$4:BL$53,"&lt;"&amp;AL577)*IF(AM577&lt;0.5,Riskregister!$K$11+(Riskregister!$L$11-Riskregister!$K$11)*SQRT(AM577/2),Riskregister!$L$11-(Riskregister!$L$11-Riskregister!$K$11)*SQRT((1-AM577)/2)))</f>
        <v>0</v>
      </c>
      <c r="AO577" s="28">
        <f t="shared" ca="1" si="352"/>
        <v>0.88685677340570856</v>
      </c>
      <c r="AP577" s="28">
        <f t="shared" ca="1" si="352"/>
        <v>8.2967009847209061E-3</v>
      </c>
      <c r="AQ577" s="28">
        <f>IF(Riskregister!$E$12="",0,COUNTIF(BM$4:BM$53,"&lt;"&amp;AO577)*IF(AP577&lt;0.5,Riskregister!$K$12+(Riskregister!$L$12-Riskregister!$K$12)*SQRT(AP577/2),Riskregister!$L$12-(Riskregister!$L$12-Riskregister!$K$12)*SQRT((1-AP577)/2)))</f>
        <v>0</v>
      </c>
      <c r="AR577" s="28">
        <f t="shared" ca="1" si="353"/>
        <v>0.72906205232104948</v>
      </c>
      <c r="AS577" s="28">
        <f t="shared" ca="1" si="353"/>
        <v>0.96157987523468424</v>
      </c>
      <c r="AT577" s="28">
        <f>IF(Riskregister!$E$13="",0,COUNTIF(BN$4:BN$53,"&lt;"&amp;AR577)*IF(AS577&lt;0.5,Riskregister!$K$13+(Riskregister!$L$13-Riskregister!$K$13)*SQRT(AS577/2),Riskregister!$L$13-(Riskregister!$L$13-Riskregister!$K$13)*SQRT((1-AS577)/2)))</f>
        <v>0</v>
      </c>
      <c r="AU577" s="28">
        <f t="shared" ca="1" si="354"/>
        <v>0.44335366166289547</v>
      </c>
      <c r="AV577" s="28">
        <f t="shared" ca="1" si="354"/>
        <v>0.56091136312342305</v>
      </c>
      <c r="AW577" s="28">
        <f>IF(Riskregister!$E$14="",0,COUNTIF(BO$4:BO$53,"&lt;"&amp;AU577)*IF(AV577&lt;0.5,Riskregister!$K$14+(Riskregister!$L$14-Riskregister!$K$14)*SQRT(AV577/2),Riskregister!$L$14-(Riskregister!$L$14-Riskregister!$K$14)*SQRT((1-AV577)/2)))</f>
        <v>0</v>
      </c>
      <c r="AX577" s="28">
        <f t="shared" ca="1" si="355"/>
        <v>5.6850555242241807E-2</v>
      </c>
      <c r="AY577" s="28">
        <f t="shared" ca="1" si="355"/>
        <v>0.48597059871072457</v>
      </c>
      <c r="AZ577" s="28">
        <f>IF(Riskregister!$E$15="",0,COUNTIF(BP$4:BP$53,"&lt;"&amp;AX577)*IF(AY577&lt;0.5,Riskregister!$K$15+(Riskregister!$L$15-Riskregister!$K$15)*SQRT(AY577/2),Riskregister!$L$15-(Riskregister!$L$15-Riskregister!$K$15)*SQRT((1-AY577)/2)))</f>
        <v>0</v>
      </c>
      <c r="BA577" s="28">
        <f t="shared" ca="1" si="356"/>
        <v>0.37408669857452692</v>
      </c>
      <c r="BB577" s="28">
        <f t="shared" ca="1" si="356"/>
        <v>0.48071635913971988</v>
      </c>
      <c r="BC577" s="28">
        <f>IF(Riskregister!$E$16="",0,COUNTIF(BQ$4:BQ$53,"&lt;"&amp;BA577)*IF(BB577&lt;0.5,Riskregister!$K$16+(Riskregister!$L$16-Riskregister!$K$16)*SQRT(BB577/2),Riskregister!$L$16-(Riskregister!$L$16-Riskregister!$K$16)*SQRT((1-BB577)/2)))</f>
        <v>0</v>
      </c>
      <c r="BD577" s="28">
        <f t="shared" ca="1" si="320"/>
        <v>1364341.3056120069</v>
      </c>
    </row>
    <row r="578" spans="20:56" x14ac:dyDescent="0.35">
      <c r="T578" s="28">
        <f t="shared" ca="1" si="345"/>
        <v>0.86576126386750807</v>
      </c>
      <c r="U578" s="28">
        <f t="shared" ca="1" si="345"/>
        <v>0.64600750398122897</v>
      </c>
      <c r="V578" s="28">
        <f ca="1">IF(Riskregister!$E$5="",0,COUNTIF(BF$4:BF$53,"&lt;"&amp;T578)*IF(U578&lt;0.5,Riskregister!$K$5+(Riskregister!$L$5-Riskregister!$K$5)*SQRT(U578/2),Riskregister!$L$5-(Riskregister!$L$5-Riskregister!$K$5)*SQRT((1-U578)/2)))</f>
        <v>410680.85088427912</v>
      </c>
      <c r="W578" s="28">
        <f t="shared" ca="1" si="346"/>
        <v>0.41913424677749633</v>
      </c>
      <c r="X578" s="28">
        <f t="shared" ca="1" si="346"/>
        <v>7.4812697572049225E-2</v>
      </c>
      <c r="Y578" s="28">
        <f ca="1">IF(Riskregister!$E$6="",0,COUNTIF(BG$4:BG$53,"&lt;"&amp;W578)*IF(X578&lt;0.5,Riskregister!$K$6+(Riskregister!$L$6-Riskregister!$K$6)*SQRT(X578/2),Riskregister!$L$6-(Riskregister!$L$6-Riskregister!$K$6)*SQRT((1-X578)/2)))</f>
        <v>0</v>
      </c>
      <c r="Z578" s="28">
        <f t="shared" ca="1" si="347"/>
        <v>0.26001161411873974</v>
      </c>
      <c r="AA578" s="28">
        <f t="shared" ca="1" si="347"/>
        <v>0.85032737303959249</v>
      </c>
      <c r="AB578" s="28">
        <f ca="1">IF(Riskregister!$E$7="",0,COUNTIF(BH$4:BH$53,"&lt;"&amp;Z578)*IF(AA578&lt;0.5,Riskregister!$K$7+(Riskregister!$L$7-Riskregister!$K$7)*SQRT(AA578/2),Riskregister!$L$7-(Riskregister!$L$7-Riskregister!$K$7)*SQRT((1-AA578)/2)))</f>
        <v>0</v>
      </c>
      <c r="AC578" s="28">
        <f t="shared" ca="1" si="348"/>
        <v>0.15050784424755947</v>
      </c>
      <c r="AD578" s="28">
        <f t="shared" ca="1" si="348"/>
        <v>0.46345306080605664</v>
      </c>
      <c r="AE578" s="28">
        <f ca="1">IF(Riskregister!$E$8="",0,COUNTIF(BI$4:BI$53,"&lt;"&amp;AC578)*IF(AD578&lt;0.5,Riskregister!$K$8+(Riskregister!$L$8-Riskregister!$K$8)*SQRT(AD578/2),Riskregister!$L$8-(Riskregister!$L$8-Riskregister!$K$8)*SQRT((1-AD578)/2)))</f>
        <v>0</v>
      </c>
      <c r="AF578" s="28">
        <f t="shared" ca="1" si="349"/>
        <v>0.92867332504259115</v>
      </c>
      <c r="AG578" s="28">
        <f t="shared" ca="1" si="349"/>
        <v>0.27349658087290751</v>
      </c>
      <c r="AH578" s="28">
        <f>IF(Riskregister!$E$9="",0,COUNTIF(BJ$4:BJ$53,"&lt;"&amp;AF578)*IF(AG578&lt;0.5,Riskregister!$K$9+(Riskregister!$L$9-Riskregister!$K$9)*SQRT(AG578/2),Riskregister!$L$9-(Riskregister!$L$9-Riskregister!$K$9)*SQRT((1-AG578)/2)))</f>
        <v>0</v>
      </c>
      <c r="AI578" s="28">
        <f t="shared" ca="1" si="350"/>
        <v>0.65106351227654402</v>
      </c>
      <c r="AJ578" s="28">
        <f t="shared" ca="1" si="350"/>
        <v>0.65276426129297416</v>
      </c>
      <c r="AK578" s="28">
        <f>IF(Riskregister!$E$10="",0,COUNTIF(BK$4:BK$53,"&lt;"&amp;AI578)*IF(AJ578&lt;0.5,Riskregister!$K$10+(Riskregister!$L$10-Riskregister!$K$10)*SQRT(AJ578/2),Riskregister!$L$10-(Riskregister!$L$10-Riskregister!$K$10)*SQRT((1-AJ578)/2)))</f>
        <v>0</v>
      </c>
      <c r="AL578" s="28">
        <f t="shared" ca="1" si="351"/>
        <v>0.2415327300436273</v>
      </c>
      <c r="AM578" s="28">
        <f t="shared" ca="1" si="351"/>
        <v>0.62497301204685951</v>
      </c>
      <c r="AN578" s="28">
        <f>IF(Riskregister!$E$11="",0,COUNTIF(BL$4:BL$53,"&lt;"&amp;AL578)*IF(AM578&lt;0.5,Riskregister!$K$11+(Riskregister!$L$11-Riskregister!$K$11)*SQRT(AM578/2),Riskregister!$L$11-(Riskregister!$L$11-Riskregister!$K$11)*SQRT((1-AM578)/2)))</f>
        <v>0</v>
      </c>
      <c r="AO578" s="28">
        <f t="shared" ca="1" si="352"/>
        <v>0.4531527473211886</v>
      </c>
      <c r="AP578" s="28">
        <f t="shared" ca="1" si="352"/>
        <v>0.1226781333893725</v>
      </c>
      <c r="AQ578" s="28">
        <f>IF(Riskregister!$E$12="",0,COUNTIF(BM$4:BM$53,"&lt;"&amp;AO578)*IF(AP578&lt;0.5,Riskregister!$K$12+(Riskregister!$L$12-Riskregister!$K$12)*SQRT(AP578/2),Riskregister!$L$12-(Riskregister!$L$12-Riskregister!$K$12)*SQRT((1-AP578)/2)))</f>
        <v>0</v>
      </c>
      <c r="AR578" s="28">
        <f t="shared" ca="1" si="353"/>
        <v>4.0806201547910703E-2</v>
      </c>
      <c r="AS578" s="28">
        <f t="shared" ca="1" si="353"/>
        <v>0.75285152857130277</v>
      </c>
      <c r="AT578" s="28">
        <f>IF(Riskregister!$E$13="",0,COUNTIF(BN$4:BN$53,"&lt;"&amp;AR578)*IF(AS578&lt;0.5,Riskregister!$K$13+(Riskregister!$L$13-Riskregister!$K$13)*SQRT(AS578/2),Riskregister!$L$13-(Riskregister!$L$13-Riskregister!$K$13)*SQRT((1-AS578)/2)))</f>
        <v>0</v>
      </c>
      <c r="AU578" s="28">
        <f t="shared" ca="1" si="354"/>
        <v>0.94882098479445443</v>
      </c>
      <c r="AV578" s="28">
        <f t="shared" ca="1" si="354"/>
        <v>0.77331352268963072</v>
      </c>
      <c r="AW578" s="28">
        <f>IF(Riskregister!$E$14="",0,COUNTIF(BO$4:BO$53,"&lt;"&amp;AU578)*IF(AV578&lt;0.5,Riskregister!$K$14+(Riskregister!$L$14-Riskregister!$K$14)*SQRT(AV578/2),Riskregister!$L$14-(Riskregister!$L$14-Riskregister!$K$14)*SQRT((1-AV578)/2)))</f>
        <v>0</v>
      </c>
      <c r="AX578" s="28">
        <f t="shared" ca="1" si="355"/>
        <v>8.4317763691113434E-2</v>
      </c>
      <c r="AY578" s="28">
        <f t="shared" ca="1" si="355"/>
        <v>0.10686340474626099</v>
      </c>
      <c r="AZ578" s="28">
        <f>IF(Riskregister!$E$15="",0,COUNTIF(BP$4:BP$53,"&lt;"&amp;AX578)*IF(AY578&lt;0.5,Riskregister!$K$15+(Riskregister!$L$15-Riskregister!$K$15)*SQRT(AY578/2),Riskregister!$L$15-(Riskregister!$L$15-Riskregister!$K$15)*SQRT((1-AY578)/2)))</f>
        <v>0</v>
      </c>
      <c r="BA578" s="28">
        <f t="shared" ca="1" si="356"/>
        <v>0.41991569764208836</v>
      </c>
      <c r="BB578" s="28">
        <f t="shared" ca="1" si="356"/>
        <v>0.95687821286790431</v>
      </c>
      <c r="BC578" s="28">
        <f>IF(Riskregister!$E$16="",0,COUNTIF(BQ$4:BQ$53,"&lt;"&amp;BA578)*IF(BB578&lt;0.5,Riskregister!$K$16+(Riskregister!$L$16-Riskregister!$K$16)*SQRT(BB578/2),Riskregister!$L$16-(Riskregister!$L$16-Riskregister!$K$16)*SQRT((1-BB578)/2)))</f>
        <v>0</v>
      </c>
      <c r="BD578" s="28">
        <f t="shared" ca="1" si="320"/>
        <v>410680.85088427912</v>
      </c>
    </row>
    <row r="579" spans="20:56" x14ac:dyDescent="0.35">
      <c r="T579" s="28">
        <f t="shared" ca="1" si="345"/>
        <v>0.42364706437722677</v>
      </c>
      <c r="U579" s="28">
        <f t="shared" ca="1" si="345"/>
        <v>0.39200865037135102</v>
      </c>
      <c r="V579" s="28">
        <f ca="1">IF(Riskregister!$E$5="",0,COUNTIF(BF$4:BF$53,"&lt;"&amp;T579)*IF(U579&lt;0.5,Riskregister!$K$5+(Riskregister!$L$5-Riskregister!$K$5)*SQRT(U579/2),Riskregister!$L$5-(Riskregister!$L$5-Riskregister!$K$5)*SQRT((1-U579)/2)))</f>
        <v>0</v>
      </c>
      <c r="W579" s="28">
        <f t="shared" ca="1" si="346"/>
        <v>0.44147065398138974</v>
      </c>
      <c r="X579" s="28">
        <f t="shared" ca="1" si="346"/>
        <v>0.59099603849178606</v>
      </c>
      <c r="Y579" s="28">
        <f ca="1">IF(Riskregister!$E$6="",0,COUNTIF(BG$4:BG$53,"&lt;"&amp;W579)*IF(X579&lt;0.5,Riskregister!$K$6+(Riskregister!$L$6-Riskregister!$K$6)*SQRT(X579/2),Riskregister!$L$6-(Riskregister!$L$6-Riskregister!$K$6)*SQRT((1-X579)/2)))</f>
        <v>0</v>
      </c>
      <c r="Z579" s="28">
        <f t="shared" ca="1" si="347"/>
        <v>0.52152547090176893</v>
      </c>
      <c r="AA579" s="28">
        <f t="shared" ca="1" si="347"/>
        <v>0.87812312696653616</v>
      </c>
      <c r="AB579" s="28">
        <f ca="1">IF(Riskregister!$E$7="",0,COUNTIF(BH$4:BH$53,"&lt;"&amp;Z579)*IF(AA579&lt;0.5,Riskregister!$K$7+(Riskregister!$L$7-Riskregister!$K$7)*SQRT(AA579/2),Riskregister!$L$7-(Riskregister!$L$7-Riskregister!$K$7)*SQRT((1-AA579)/2)))</f>
        <v>0</v>
      </c>
      <c r="AC579" s="28">
        <f t="shared" ca="1" si="348"/>
        <v>0.60375286159834285</v>
      </c>
      <c r="AD579" s="28">
        <f t="shared" ca="1" si="348"/>
        <v>0.67494917955627742</v>
      </c>
      <c r="AE579" s="28">
        <f ca="1">IF(Riskregister!$E$8="",0,COUNTIF(BI$4:BI$53,"&lt;"&amp;AC579)*IF(AD579&lt;0.5,Riskregister!$K$8+(Riskregister!$L$8-Riskregister!$K$8)*SQRT(AD579/2),Riskregister!$L$8-(Riskregister!$L$8-Riskregister!$K$8)*SQRT((1-AD579)/2)))</f>
        <v>0</v>
      </c>
      <c r="AF579" s="28">
        <f t="shared" ca="1" si="349"/>
        <v>0.22046409837887837</v>
      </c>
      <c r="AG579" s="28">
        <f t="shared" ca="1" si="349"/>
        <v>0.21804680161520373</v>
      </c>
      <c r="AH579" s="28">
        <f>IF(Riskregister!$E$9="",0,COUNTIF(BJ$4:BJ$53,"&lt;"&amp;AF579)*IF(AG579&lt;0.5,Riskregister!$K$9+(Riskregister!$L$9-Riskregister!$K$9)*SQRT(AG579/2),Riskregister!$L$9-(Riskregister!$L$9-Riskregister!$K$9)*SQRT((1-AG579)/2)))</f>
        <v>0</v>
      </c>
      <c r="AI579" s="28">
        <f t="shared" ca="1" si="350"/>
        <v>8.1275064545090592E-2</v>
      </c>
      <c r="AJ579" s="28">
        <f t="shared" ca="1" si="350"/>
        <v>0.73044406440255782</v>
      </c>
      <c r="AK579" s="28">
        <f>IF(Riskregister!$E$10="",0,COUNTIF(BK$4:BK$53,"&lt;"&amp;AI579)*IF(AJ579&lt;0.5,Riskregister!$K$10+(Riskregister!$L$10-Riskregister!$K$10)*SQRT(AJ579/2),Riskregister!$L$10-(Riskregister!$L$10-Riskregister!$K$10)*SQRT((1-AJ579)/2)))</f>
        <v>0</v>
      </c>
      <c r="AL579" s="28">
        <f t="shared" ca="1" si="351"/>
        <v>0.98523291324830742</v>
      </c>
      <c r="AM579" s="28">
        <f t="shared" ca="1" si="351"/>
        <v>0.71911047704520226</v>
      </c>
      <c r="AN579" s="28">
        <f>IF(Riskregister!$E$11="",0,COUNTIF(BL$4:BL$53,"&lt;"&amp;AL579)*IF(AM579&lt;0.5,Riskregister!$K$11+(Riskregister!$L$11-Riskregister!$K$11)*SQRT(AM579/2),Riskregister!$L$11-(Riskregister!$L$11-Riskregister!$K$11)*SQRT((1-AM579)/2)))</f>
        <v>0</v>
      </c>
      <c r="AO579" s="28">
        <f t="shared" ca="1" si="352"/>
        <v>0.98891598631381572</v>
      </c>
      <c r="AP579" s="28">
        <f t="shared" ca="1" si="352"/>
        <v>0.86368113856154916</v>
      </c>
      <c r="AQ579" s="28">
        <f>IF(Riskregister!$E$12="",0,COUNTIF(BM$4:BM$53,"&lt;"&amp;AO579)*IF(AP579&lt;0.5,Riskregister!$K$12+(Riskregister!$L$12-Riskregister!$K$12)*SQRT(AP579/2),Riskregister!$L$12-(Riskregister!$L$12-Riskregister!$K$12)*SQRT((1-AP579)/2)))</f>
        <v>0</v>
      </c>
      <c r="AR579" s="28">
        <f t="shared" ca="1" si="353"/>
        <v>0.34737082645566209</v>
      </c>
      <c r="AS579" s="28">
        <f t="shared" ca="1" si="353"/>
        <v>0.2301373996363032</v>
      </c>
      <c r="AT579" s="28">
        <f>IF(Riskregister!$E$13="",0,COUNTIF(BN$4:BN$53,"&lt;"&amp;AR579)*IF(AS579&lt;0.5,Riskregister!$K$13+(Riskregister!$L$13-Riskregister!$K$13)*SQRT(AS579/2),Riskregister!$L$13-(Riskregister!$L$13-Riskregister!$K$13)*SQRT((1-AS579)/2)))</f>
        <v>0</v>
      </c>
      <c r="AU579" s="28">
        <f t="shared" ca="1" si="354"/>
        <v>0.57563777382941128</v>
      </c>
      <c r="AV579" s="28">
        <f t="shared" ca="1" si="354"/>
        <v>0.37925651208596878</v>
      </c>
      <c r="AW579" s="28">
        <f>IF(Riskregister!$E$14="",0,COUNTIF(BO$4:BO$53,"&lt;"&amp;AU579)*IF(AV579&lt;0.5,Riskregister!$K$14+(Riskregister!$L$14-Riskregister!$K$14)*SQRT(AV579/2),Riskregister!$L$14-(Riskregister!$L$14-Riskregister!$K$14)*SQRT((1-AV579)/2)))</f>
        <v>0</v>
      </c>
      <c r="AX579" s="28">
        <f t="shared" ca="1" si="355"/>
        <v>0.52842794928339221</v>
      </c>
      <c r="AY579" s="28">
        <f t="shared" ca="1" si="355"/>
        <v>8.3690704386261361E-2</v>
      </c>
      <c r="AZ579" s="28">
        <f>IF(Riskregister!$E$15="",0,COUNTIF(BP$4:BP$53,"&lt;"&amp;AX579)*IF(AY579&lt;0.5,Riskregister!$K$15+(Riskregister!$L$15-Riskregister!$K$15)*SQRT(AY579/2),Riskregister!$L$15-(Riskregister!$L$15-Riskregister!$K$15)*SQRT((1-AY579)/2)))</f>
        <v>0</v>
      </c>
      <c r="BA579" s="28">
        <f t="shared" ca="1" si="356"/>
        <v>0.27891202770688506</v>
      </c>
      <c r="BB579" s="28">
        <f t="shared" ca="1" si="356"/>
        <v>0.39027710626173073</v>
      </c>
      <c r="BC579" s="28">
        <f>IF(Riskregister!$E$16="",0,COUNTIF(BQ$4:BQ$53,"&lt;"&amp;BA579)*IF(BB579&lt;0.5,Riskregister!$K$16+(Riskregister!$L$16-Riskregister!$K$16)*SQRT(BB579/2),Riskregister!$L$16-(Riskregister!$L$16-Riskregister!$K$16)*SQRT((1-BB579)/2)))</f>
        <v>0</v>
      </c>
      <c r="BD579" s="28">
        <f t="shared" ca="1" si="320"/>
        <v>0</v>
      </c>
    </row>
    <row r="580" spans="20:56" x14ac:dyDescent="0.35">
      <c r="T580" s="28">
        <f t="shared" ca="1" si="345"/>
        <v>0.87637120437498461</v>
      </c>
      <c r="U580" s="28">
        <f t="shared" ca="1" si="345"/>
        <v>2.1766598098792667E-2</v>
      </c>
      <c r="V580" s="28">
        <f ca="1">IF(Riskregister!$E$5="",0,COUNTIF(BF$4:BF$53,"&lt;"&amp;T580)*IF(U580&lt;0.5,Riskregister!$K$5+(Riskregister!$L$5-Riskregister!$K$5)*SQRT(U580/2),Riskregister!$L$5-(Riskregister!$L$5-Riskregister!$K$5)*SQRT((1-U580)/2)))</f>
        <v>196945.37312134984</v>
      </c>
      <c r="W580" s="28">
        <f t="shared" ca="1" si="346"/>
        <v>0.39047231308137864</v>
      </c>
      <c r="X580" s="28">
        <f t="shared" ca="1" si="346"/>
        <v>0.46490576921127857</v>
      </c>
      <c r="Y580" s="28">
        <f ca="1">IF(Riskregister!$E$6="",0,COUNTIF(BG$4:BG$53,"&lt;"&amp;W580)*IF(X580&lt;0.5,Riskregister!$K$6+(Riskregister!$L$6-Riskregister!$K$6)*SQRT(X580/2),Riskregister!$L$6-(Riskregister!$L$6-Riskregister!$K$6)*SQRT((1-X580)/2)))</f>
        <v>0</v>
      </c>
      <c r="Z580" s="28">
        <f t="shared" ca="1" si="347"/>
        <v>0.68725602975580125</v>
      </c>
      <c r="AA580" s="28">
        <f t="shared" ca="1" si="347"/>
        <v>0.75749201669848909</v>
      </c>
      <c r="AB580" s="28">
        <f ca="1">IF(Riskregister!$E$7="",0,COUNTIF(BH$4:BH$53,"&lt;"&amp;Z580)*IF(AA580&lt;0.5,Riskregister!$K$7+(Riskregister!$L$7-Riskregister!$K$7)*SQRT(AA580/2),Riskregister!$L$7-(Riskregister!$L$7-Riskregister!$K$7)*SQRT((1-AA580)/2)))</f>
        <v>0</v>
      </c>
      <c r="AC580" s="28">
        <f t="shared" ca="1" si="348"/>
        <v>0.38659226297928195</v>
      </c>
      <c r="AD580" s="28">
        <f t="shared" ca="1" si="348"/>
        <v>0.25660653708534586</v>
      </c>
      <c r="AE580" s="28">
        <f ca="1">IF(Riskregister!$E$8="",0,COUNTIF(BI$4:BI$53,"&lt;"&amp;AC580)*IF(AD580&lt;0.5,Riskregister!$K$8+(Riskregister!$L$8-Riskregister!$K$8)*SQRT(AD580/2),Riskregister!$L$8-(Riskregister!$L$8-Riskregister!$K$8)*SQRT((1-AD580)/2)))</f>
        <v>0</v>
      </c>
      <c r="AF580" s="28">
        <f t="shared" ca="1" si="349"/>
        <v>0.58926683184036699</v>
      </c>
      <c r="AG580" s="28">
        <f t="shared" ca="1" si="349"/>
        <v>0.54135051655167976</v>
      </c>
      <c r="AH580" s="28">
        <f>IF(Riskregister!$E$9="",0,COUNTIF(BJ$4:BJ$53,"&lt;"&amp;AF580)*IF(AG580&lt;0.5,Riskregister!$K$9+(Riskregister!$L$9-Riskregister!$K$9)*SQRT(AG580/2),Riskregister!$L$9-(Riskregister!$L$9-Riskregister!$K$9)*SQRT((1-AG580)/2)))</f>
        <v>0</v>
      </c>
      <c r="AI580" s="28">
        <f t="shared" ca="1" si="350"/>
        <v>0.63002005458870491</v>
      </c>
      <c r="AJ580" s="28">
        <f t="shared" ca="1" si="350"/>
        <v>0.30136208653953289</v>
      </c>
      <c r="AK580" s="28">
        <f>IF(Riskregister!$E$10="",0,COUNTIF(BK$4:BK$53,"&lt;"&amp;AI580)*IF(AJ580&lt;0.5,Riskregister!$K$10+(Riskregister!$L$10-Riskregister!$K$10)*SQRT(AJ580/2),Riskregister!$L$10-(Riskregister!$L$10-Riskregister!$K$10)*SQRT((1-AJ580)/2)))</f>
        <v>0</v>
      </c>
      <c r="AL580" s="28">
        <f t="shared" ca="1" si="351"/>
        <v>0.73610002606739544</v>
      </c>
      <c r="AM580" s="28">
        <f t="shared" ca="1" si="351"/>
        <v>0.10170581593095607</v>
      </c>
      <c r="AN580" s="28">
        <f>IF(Riskregister!$E$11="",0,COUNTIF(BL$4:BL$53,"&lt;"&amp;AL580)*IF(AM580&lt;0.5,Riskregister!$K$11+(Riskregister!$L$11-Riskregister!$K$11)*SQRT(AM580/2),Riskregister!$L$11-(Riskregister!$L$11-Riskregister!$K$11)*SQRT((1-AM580)/2)))</f>
        <v>0</v>
      </c>
      <c r="AO580" s="28">
        <f t="shared" ca="1" si="352"/>
        <v>0.28096857975927547</v>
      </c>
      <c r="AP580" s="28">
        <f t="shared" ca="1" si="352"/>
        <v>0.29177473519607877</v>
      </c>
      <c r="AQ580" s="28">
        <f>IF(Riskregister!$E$12="",0,COUNTIF(BM$4:BM$53,"&lt;"&amp;AO580)*IF(AP580&lt;0.5,Riskregister!$K$12+(Riskregister!$L$12-Riskregister!$K$12)*SQRT(AP580/2),Riskregister!$L$12-(Riskregister!$L$12-Riskregister!$K$12)*SQRT((1-AP580)/2)))</f>
        <v>0</v>
      </c>
      <c r="AR580" s="28">
        <f t="shared" ca="1" si="353"/>
        <v>0.56161441131628509</v>
      </c>
      <c r="AS580" s="28">
        <f t="shared" ca="1" si="353"/>
        <v>0.57397078739164331</v>
      </c>
      <c r="AT580" s="28">
        <f>IF(Riskregister!$E$13="",0,COUNTIF(BN$4:BN$53,"&lt;"&amp;AR580)*IF(AS580&lt;0.5,Riskregister!$K$13+(Riskregister!$L$13-Riskregister!$K$13)*SQRT(AS580/2),Riskregister!$L$13-(Riskregister!$L$13-Riskregister!$K$13)*SQRT((1-AS580)/2)))</f>
        <v>0</v>
      </c>
      <c r="AU580" s="28">
        <f t="shared" ca="1" si="354"/>
        <v>0.94699521601968617</v>
      </c>
      <c r="AV580" s="28">
        <f t="shared" ca="1" si="354"/>
        <v>0.68677541098654049</v>
      </c>
      <c r="AW580" s="28">
        <f>IF(Riskregister!$E$14="",0,COUNTIF(BO$4:BO$53,"&lt;"&amp;AU580)*IF(AV580&lt;0.5,Riskregister!$K$14+(Riskregister!$L$14-Riskregister!$K$14)*SQRT(AV580/2),Riskregister!$L$14-(Riskregister!$L$14-Riskregister!$K$14)*SQRT((1-AV580)/2)))</f>
        <v>0</v>
      </c>
      <c r="AX580" s="28">
        <f t="shared" ca="1" si="355"/>
        <v>0.6864079462917807</v>
      </c>
      <c r="AY580" s="28">
        <f t="shared" ca="1" si="355"/>
        <v>0.71072384062668981</v>
      </c>
      <c r="AZ580" s="28">
        <f>IF(Riskregister!$E$15="",0,COUNTIF(BP$4:BP$53,"&lt;"&amp;AX580)*IF(AY580&lt;0.5,Riskregister!$K$15+(Riskregister!$L$15-Riskregister!$K$15)*SQRT(AY580/2),Riskregister!$L$15-(Riskregister!$L$15-Riskregister!$K$15)*SQRT((1-AY580)/2)))</f>
        <v>0</v>
      </c>
      <c r="BA580" s="28">
        <f t="shared" ca="1" si="356"/>
        <v>0.88555647658404879</v>
      </c>
      <c r="BB580" s="28">
        <f t="shared" ca="1" si="356"/>
        <v>0.6961802196064607</v>
      </c>
      <c r="BC580" s="28">
        <f>IF(Riskregister!$E$16="",0,COUNTIF(BQ$4:BQ$53,"&lt;"&amp;BA580)*IF(BB580&lt;0.5,Riskregister!$K$16+(Riskregister!$L$16-Riskregister!$K$16)*SQRT(BB580/2),Riskregister!$L$16-(Riskregister!$L$16-Riskregister!$K$16)*SQRT((1-BB580)/2)))</f>
        <v>0</v>
      </c>
      <c r="BD580" s="28">
        <f t="shared" ref="BD580:BD643" ca="1" si="357">V580+Y580+AB580+AE580+AH580+AK580+AN580+AQ580+AT580+AW580+AZ580+BC580</f>
        <v>196945.37312134984</v>
      </c>
    </row>
    <row r="581" spans="20:56" x14ac:dyDescent="0.35">
      <c r="T581" s="28">
        <f t="shared" ca="1" si="345"/>
        <v>0.81800819997140983</v>
      </c>
      <c r="U581" s="28">
        <f t="shared" ca="1" si="345"/>
        <v>0.36276415795217531</v>
      </c>
      <c r="V581" s="28">
        <f ca="1">IF(Riskregister!$E$5="",0,COUNTIF(BF$4:BF$53,"&lt;"&amp;T581)*IF(U581&lt;0.5,Riskregister!$K$5+(Riskregister!$L$5-Riskregister!$K$5)*SQRT(U581/2),Riskregister!$L$5-(Riskregister!$L$5-Riskregister!$K$5)*SQRT((1-U581)/2)))</f>
        <v>341650.38740544656</v>
      </c>
      <c r="W581" s="28">
        <f t="shared" ca="1" si="346"/>
        <v>0.18760335930888894</v>
      </c>
      <c r="X581" s="28">
        <f t="shared" ca="1" si="346"/>
        <v>0.23259757691305605</v>
      </c>
      <c r="Y581" s="28">
        <f ca="1">IF(Riskregister!$E$6="",0,COUNTIF(BG$4:BG$53,"&lt;"&amp;W581)*IF(X581&lt;0.5,Riskregister!$K$6+(Riskregister!$L$6-Riskregister!$K$6)*SQRT(X581/2),Riskregister!$L$6-(Riskregister!$L$6-Riskregister!$K$6)*SQRT((1-X581)/2)))</f>
        <v>0</v>
      </c>
      <c r="Z581" s="28">
        <f t="shared" ca="1" si="347"/>
        <v>0.67671573230972382</v>
      </c>
      <c r="AA581" s="28">
        <f t="shared" ca="1" si="347"/>
        <v>2.8265636936403271E-2</v>
      </c>
      <c r="AB581" s="28">
        <f ca="1">IF(Riskregister!$E$7="",0,COUNTIF(BH$4:BH$53,"&lt;"&amp;Z581)*IF(AA581&lt;0.5,Riskregister!$K$7+(Riskregister!$L$7-Riskregister!$K$7)*SQRT(AA581/2),Riskregister!$L$7-(Riskregister!$L$7-Riskregister!$K$7)*SQRT((1-AA581)/2)))</f>
        <v>0</v>
      </c>
      <c r="AC581" s="28">
        <f t="shared" ca="1" si="348"/>
        <v>0.25652239019956269</v>
      </c>
      <c r="AD581" s="28">
        <f t="shared" ca="1" si="348"/>
        <v>0.45721960772115289</v>
      </c>
      <c r="AE581" s="28">
        <f ca="1">IF(Riskregister!$E$8="",0,COUNTIF(BI$4:BI$53,"&lt;"&amp;AC581)*IF(AD581&lt;0.5,Riskregister!$K$8+(Riskregister!$L$8-Riskregister!$K$8)*SQRT(AD581/2),Riskregister!$L$8-(Riskregister!$L$8-Riskregister!$K$8)*SQRT((1-AD581)/2)))</f>
        <v>0</v>
      </c>
      <c r="AF581" s="28">
        <f t="shared" ca="1" si="349"/>
        <v>0.93267970989298199</v>
      </c>
      <c r="AG581" s="28">
        <f t="shared" ca="1" si="349"/>
        <v>0.10523876507715868</v>
      </c>
      <c r="AH581" s="28">
        <f>IF(Riskregister!$E$9="",0,COUNTIF(BJ$4:BJ$53,"&lt;"&amp;AF581)*IF(AG581&lt;0.5,Riskregister!$K$9+(Riskregister!$L$9-Riskregister!$K$9)*SQRT(AG581/2),Riskregister!$L$9-(Riskregister!$L$9-Riskregister!$K$9)*SQRT((1-AG581)/2)))</f>
        <v>0</v>
      </c>
      <c r="AI581" s="28">
        <f t="shared" ca="1" si="350"/>
        <v>0.73707345578646055</v>
      </c>
      <c r="AJ581" s="28">
        <f t="shared" ca="1" si="350"/>
        <v>0.72733327250810265</v>
      </c>
      <c r="AK581" s="28">
        <f>IF(Riskregister!$E$10="",0,COUNTIF(BK$4:BK$53,"&lt;"&amp;AI581)*IF(AJ581&lt;0.5,Riskregister!$K$10+(Riskregister!$L$10-Riskregister!$K$10)*SQRT(AJ581/2),Riskregister!$L$10-(Riskregister!$L$10-Riskregister!$K$10)*SQRT((1-AJ581)/2)))</f>
        <v>0</v>
      </c>
      <c r="AL581" s="28">
        <f t="shared" ca="1" si="351"/>
        <v>0.85435707667751415</v>
      </c>
      <c r="AM581" s="28">
        <f t="shared" ca="1" si="351"/>
        <v>0.17649067823771303</v>
      </c>
      <c r="AN581" s="28">
        <f>IF(Riskregister!$E$11="",0,COUNTIF(BL$4:BL$53,"&lt;"&amp;AL581)*IF(AM581&lt;0.5,Riskregister!$K$11+(Riskregister!$L$11-Riskregister!$K$11)*SQRT(AM581/2),Riskregister!$L$11-(Riskregister!$L$11-Riskregister!$K$11)*SQRT((1-AM581)/2)))</f>
        <v>0</v>
      </c>
      <c r="AO581" s="28">
        <f t="shared" ca="1" si="352"/>
        <v>0.96072082028868788</v>
      </c>
      <c r="AP581" s="28">
        <f t="shared" ca="1" si="352"/>
        <v>0.16208438672423642</v>
      </c>
      <c r="AQ581" s="28">
        <f>IF(Riskregister!$E$12="",0,COUNTIF(BM$4:BM$53,"&lt;"&amp;AO581)*IF(AP581&lt;0.5,Riskregister!$K$12+(Riskregister!$L$12-Riskregister!$K$12)*SQRT(AP581/2),Riskregister!$L$12-(Riskregister!$L$12-Riskregister!$K$12)*SQRT((1-AP581)/2)))</f>
        <v>0</v>
      </c>
      <c r="AR581" s="28">
        <f t="shared" ca="1" si="353"/>
        <v>0.54700815658151725</v>
      </c>
      <c r="AS581" s="28">
        <f t="shared" ca="1" si="353"/>
        <v>0.52192699016628696</v>
      </c>
      <c r="AT581" s="28">
        <f>IF(Riskregister!$E$13="",0,COUNTIF(BN$4:BN$53,"&lt;"&amp;AR581)*IF(AS581&lt;0.5,Riskregister!$K$13+(Riskregister!$L$13-Riskregister!$K$13)*SQRT(AS581/2),Riskregister!$L$13-(Riskregister!$L$13-Riskregister!$K$13)*SQRT((1-AS581)/2)))</f>
        <v>0</v>
      </c>
      <c r="AU581" s="28">
        <f t="shared" ca="1" si="354"/>
        <v>2.4459584479994967E-2</v>
      </c>
      <c r="AV581" s="28">
        <f t="shared" ca="1" si="354"/>
        <v>0.18204721527183043</v>
      </c>
      <c r="AW581" s="28">
        <f>IF(Riskregister!$E$14="",0,COUNTIF(BO$4:BO$53,"&lt;"&amp;AU581)*IF(AV581&lt;0.5,Riskregister!$K$14+(Riskregister!$L$14-Riskregister!$K$14)*SQRT(AV581/2),Riskregister!$L$14-(Riskregister!$L$14-Riskregister!$K$14)*SQRT((1-AV581)/2)))</f>
        <v>0</v>
      </c>
      <c r="AX581" s="28">
        <f t="shared" ca="1" si="355"/>
        <v>0.92682133966363156</v>
      </c>
      <c r="AY581" s="28">
        <f t="shared" ca="1" si="355"/>
        <v>0.47855148714887197</v>
      </c>
      <c r="AZ581" s="28">
        <f>IF(Riskregister!$E$15="",0,COUNTIF(BP$4:BP$53,"&lt;"&amp;AX581)*IF(AY581&lt;0.5,Riskregister!$K$15+(Riskregister!$L$15-Riskregister!$K$15)*SQRT(AY581/2),Riskregister!$L$15-(Riskregister!$L$15-Riskregister!$K$15)*SQRT((1-AY581)/2)))</f>
        <v>0</v>
      </c>
      <c r="BA581" s="28">
        <f t="shared" ca="1" si="356"/>
        <v>0.97620616838056595</v>
      </c>
      <c r="BB581" s="28">
        <f t="shared" ca="1" si="356"/>
        <v>0.60708123885382548</v>
      </c>
      <c r="BC581" s="28">
        <f>IF(Riskregister!$E$16="",0,COUNTIF(BQ$4:BQ$53,"&lt;"&amp;BA581)*IF(BB581&lt;0.5,Riskregister!$K$16+(Riskregister!$L$16-Riskregister!$K$16)*SQRT(BB581/2),Riskregister!$L$16-(Riskregister!$L$16-Riskregister!$K$16)*SQRT((1-BB581)/2)))</f>
        <v>0</v>
      </c>
      <c r="BD581" s="28">
        <f t="shared" ca="1" si="357"/>
        <v>341650.38740544656</v>
      </c>
    </row>
    <row r="582" spans="20:56" x14ac:dyDescent="0.35">
      <c r="T582" s="28">
        <f t="shared" ca="1" si="345"/>
        <v>0.80400710645043538</v>
      </c>
      <c r="U582" s="28">
        <f t="shared" ca="1" si="345"/>
        <v>0.7379883400440197</v>
      </c>
      <c r="V582" s="28">
        <f ca="1">IF(Riskregister!$E$5="",0,COUNTIF(BF$4:BF$53,"&lt;"&amp;T582)*IF(U582&lt;0.5,Riskregister!$K$5+(Riskregister!$L$5-Riskregister!$K$5)*SQRT(U582/2),Riskregister!$L$5-(Riskregister!$L$5-Riskregister!$K$5)*SQRT((1-U582)/2)))</f>
        <v>437123.72618903941</v>
      </c>
      <c r="W582" s="28">
        <f t="shared" ca="1" si="346"/>
        <v>0.84777354728813681</v>
      </c>
      <c r="X582" s="28">
        <f t="shared" ca="1" si="346"/>
        <v>0.82443584047625806</v>
      </c>
      <c r="Y582" s="28">
        <f ca="1">IF(Riskregister!$E$6="",0,COUNTIF(BG$4:BG$53,"&lt;"&amp;W582)*IF(X582&lt;0.5,Riskregister!$K$6+(Riskregister!$L$6-Riskregister!$K$6)*SQRT(X582/2),Riskregister!$L$6-(Riskregister!$L$6-Riskregister!$K$6)*SQRT((1-X582)/2)))</f>
        <v>1466695.2668234962</v>
      </c>
      <c r="Z582" s="28">
        <f t="shared" ca="1" si="347"/>
        <v>0.82658938121190428</v>
      </c>
      <c r="AA582" s="28">
        <f t="shared" ca="1" si="347"/>
        <v>0.21415555151616827</v>
      </c>
      <c r="AB582" s="28">
        <f ca="1">IF(Riskregister!$E$7="",0,COUNTIF(BH$4:BH$53,"&lt;"&amp;Z582)*IF(AA582&lt;0.5,Riskregister!$K$7+(Riskregister!$L$7-Riskregister!$K$7)*SQRT(AA582/2),Riskregister!$L$7-(Riskregister!$L$7-Riskregister!$K$7)*SQRT((1-AA582)/2)))</f>
        <v>164529.59237841243</v>
      </c>
      <c r="AC582" s="28">
        <f t="shared" ca="1" si="348"/>
        <v>0.8976401155218714</v>
      </c>
      <c r="AD582" s="28">
        <f t="shared" ca="1" si="348"/>
        <v>0.60623639170200017</v>
      </c>
      <c r="AE582" s="28">
        <f ca="1">IF(Riskregister!$E$8="",0,COUNTIF(BI$4:BI$53,"&lt;"&amp;AC582)*IF(AD582&lt;0.5,Riskregister!$K$8+(Riskregister!$L$8-Riskregister!$K$8)*SQRT(AD582/2),Riskregister!$L$8-(Riskregister!$L$8-Riskregister!$K$8)*SQRT((1-AD582)/2)))</f>
        <v>0</v>
      </c>
      <c r="AF582" s="28">
        <f t="shared" ca="1" si="349"/>
        <v>0.34314683902798571</v>
      </c>
      <c r="AG582" s="28">
        <f t="shared" ca="1" si="349"/>
        <v>0.54693555365228486</v>
      </c>
      <c r="AH582" s="28">
        <f>IF(Riskregister!$E$9="",0,COUNTIF(BJ$4:BJ$53,"&lt;"&amp;AF582)*IF(AG582&lt;0.5,Riskregister!$K$9+(Riskregister!$L$9-Riskregister!$K$9)*SQRT(AG582/2),Riskregister!$L$9-(Riskregister!$L$9-Riskregister!$K$9)*SQRT((1-AG582)/2)))</f>
        <v>0</v>
      </c>
      <c r="AI582" s="28">
        <f t="shared" ca="1" si="350"/>
        <v>0.4122795627260829</v>
      </c>
      <c r="AJ582" s="28">
        <f t="shared" ca="1" si="350"/>
        <v>0.59255789120198465</v>
      </c>
      <c r="AK582" s="28">
        <f>IF(Riskregister!$E$10="",0,COUNTIF(BK$4:BK$53,"&lt;"&amp;AI582)*IF(AJ582&lt;0.5,Riskregister!$K$10+(Riskregister!$L$10-Riskregister!$K$10)*SQRT(AJ582/2),Riskregister!$L$10-(Riskregister!$L$10-Riskregister!$K$10)*SQRT((1-AJ582)/2)))</f>
        <v>0</v>
      </c>
      <c r="AL582" s="28">
        <f t="shared" ca="1" si="351"/>
        <v>0.95167433565528026</v>
      </c>
      <c r="AM582" s="28">
        <f t="shared" ca="1" si="351"/>
        <v>0.56380830331308529</v>
      </c>
      <c r="AN582" s="28">
        <f>IF(Riskregister!$E$11="",0,COUNTIF(BL$4:BL$53,"&lt;"&amp;AL582)*IF(AM582&lt;0.5,Riskregister!$K$11+(Riskregister!$L$11-Riskregister!$K$11)*SQRT(AM582/2),Riskregister!$L$11-(Riskregister!$L$11-Riskregister!$K$11)*SQRT((1-AM582)/2)))</f>
        <v>0</v>
      </c>
      <c r="AO582" s="28">
        <f t="shared" ca="1" si="352"/>
        <v>5.2114214114267754E-2</v>
      </c>
      <c r="AP582" s="28">
        <f t="shared" ca="1" si="352"/>
        <v>0.55786535866346043</v>
      </c>
      <c r="AQ582" s="28">
        <f>IF(Riskregister!$E$12="",0,COUNTIF(BM$4:BM$53,"&lt;"&amp;AO582)*IF(AP582&lt;0.5,Riskregister!$K$12+(Riskregister!$L$12-Riskregister!$K$12)*SQRT(AP582/2),Riskregister!$L$12-(Riskregister!$L$12-Riskregister!$K$12)*SQRT((1-AP582)/2)))</f>
        <v>0</v>
      </c>
      <c r="AR582" s="28">
        <f t="shared" ca="1" si="353"/>
        <v>0.8685742144539218</v>
      </c>
      <c r="AS582" s="28">
        <f t="shared" ca="1" si="353"/>
        <v>0.41983575125600037</v>
      </c>
      <c r="AT582" s="28">
        <f>IF(Riskregister!$E$13="",0,COUNTIF(BN$4:BN$53,"&lt;"&amp;AR582)*IF(AS582&lt;0.5,Riskregister!$K$13+(Riskregister!$L$13-Riskregister!$K$13)*SQRT(AS582/2),Riskregister!$L$13-(Riskregister!$L$13-Riskregister!$K$13)*SQRT((1-AS582)/2)))</f>
        <v>0</v>
      </c>
      <c r="AU582" s="28">
        <f t="shared" ca="1" si="354"/>
        <v>0.39329263629685862</v>
      </c>
      <c r="AV582" s="28">
        <f t="shared" ca="1" si="354"/>
        <v>0.86406793138884019</v>
      </c>
      <c r="AW582" s="28">
        <f>IF(Riskregister!$E$14="",0,COUNTIF(BO$4:BO$53,"&lt;"&amp;AU582)*IF(AV582&lt;0.5,Riskregister!$K$14+(Riskregister!$L$14-Riskregister!$K$14)*SQRT(AV582/2),Riskregister!$L$14-(Riskregister!$L$14-Riskregister!$K$14)*SQRT((1-AV582)/2)))</f>
        <v>0</v>
      </c>
      <c r="AX582" s="28">
        <f t="shared" ca="1" si="355"/>
        <v>0.12282625842829065</v>
      </c>
      <c r="AY582" s="28">
        <f t="shared" ca="1" si="355"/>
        <v>0.75935933668630284</v>
      </c>
      <c r="AZ582" s="28">
        <f>IF(Riskregister!$E$15="",0,COUNTIF(BP$4:BP$53,"&lt;"&amp;AX582)*IF(AY582&lt;0.5,Riskregister!$K$15+(Riskregister!$L$15-Riskregister!$K$15)*SQRT(AY582/2),Riskregister!$L$15-(Riskregister!$L$15-Riskregister!$K$15)*SQRT((1-AY582)/2)))</f>
        <v>0</v>
      </c>
      <c r="BA582" s="28">
        <f t="shared" ca="1" si="356"/>
        <v>0.36991274682681974</v>
      </c>
      <c r="BB582" s="28">
        <f t="shared" ca="1" si="356"/>
        <v>0.71198583701714335</v>
      </c>
      <c r="BC582" s="28">
        <f>IF(Riskregister!$E$16="",0,COUNTIF(BQ$4:BQ$53,"&lt;"&amp;BA582)*IF(BB582&lt;0.5,Riskregister!$K$16+(Riskregister!$L$16-Riskregister!$K$16)*SQRT(BB582/2),Riskregister!$L$16-(Riskregister!$L$16-Riskregister!$K$16)*SQRT((1-BB582)/2)))</f>
        <v>0</v>
      </c>
      <c r="BD582" s="28">
        <f t="shared" ca="1" si="357"/>
        <v>2068348.585390948</v>
      </c>
    </row>
    <row r="583" spans="20:56" x14ac:dyDescent="0.35">
      <c r="T583" s="28">
        <f t="shared" ca="1" si="345"/>
        <v>0.75214263868265319</v>
      </c>
      <c r="U583" s="28">
        <f t="shared" ca="1" si="345"/>
        <v>0.41580623463274458</v>
      </c>
      <c r="V583" s="28">
        <f ca="1">IF(Riskregister!$E$5="",0,COUNTIF(BF$4:BF$53,"&lt;"&amp;T583)*IF(U583&lt;0.5,Riskregister!$K$5+(Riskregister!$L$5-Riskregister!$K$5)*SQRT(U583/2),Riskregister!$L$5-(Riskregister!$L$5-Riskregister!$K$5)*SQRT((1-U583)/2)))</f>
        <v>355183.77435013081</v>
      </c>
      <c r="W583" s="28">
        <f t="shared" ca="1" si="346"/>
        <v>0.618160762258678</v>
      </c>
      <c r="X583" s="28">
        <f t="shared" ca="1" si="346"/>
        <v>0.90509437332279852</v>
      </c>
      <c r="Y583" s="28">
        <f ca="1">IF(Riskregister!$E$6="",0,COUNTIF(BG$4:BG$53,"&lt;"&amp;W583)*IF(X583&lt;0.5,Riskregister!$K$6+(Riskregister!$L$6-Riskregister!$K$6)*SQRT(X583/2),Riskregister!$L$6-(Riskregister!$L$6-Riskregister!$K$6)*SQRT((1-X583)/2)))</f>
        <v>1607894.0000241436</v>
      </c>
      <c r="Z583" s="28">
        <f t="shared" ca="1" si="347"/>
        <v>0.13408134890647772</v>
      </c>
      <c r="AA583" s="28">
        <f t="shared" ca="1" si="347"/>
        <v>0.98819201113833532</v>
      </c>
      <c r="AB583" s="28">
        <f ca="1">IF(Riskregister!$E$7="",0,COUNTIF(BH$4:BH$53,"&lt;"&amp;Z583)*IF(AA583&lt;0.5,Riskregister!$K$7+(Riskregister!$L$7-Riskregister!$K$7)*SQRT(AA583/2),Riskregister!$L$7-(Riskregister!$L$7-Riskregister!$K$7)*SQRT((1-AA583)/2)))</f>
        <v>0</v>
      </c>
      <c r="AC583" s="28">
        <f t="shared" ca="1" si="348"/>
        <v>0.73776672502455642</v>
      </c>
      <c r="AD583" s="28">
        <f t="shared" ca="1" si="348"/>
        <v>0.5835097268828926</v>
      </c>
      <c r="AE583" s="28">
        <f ca="1">IF(Riskregister!$E$8="",0,COUNTIF(BI$4:BI$53,"&lt;"&amp;AC583)*IF(AD583&lt;0.5,Riskregister!$K$8+(Riskregister!$L$8-Riskregister!$K$8)*SQRT(AD583/2),Riskregister!$L$8-(Riskregister!$L$8-Riskregister!$K$8)*SQRT((1-AD583)/2)))</f>
        <v>0</v>
      </c>
      <c r="AF583" s="28">
        <f t="shared" ca="1" si="349"/>
        <v>0.49720765572087589</v>
      </c>
      <c r="AG583" s="28">
        <f t="shared" ca="1" si="349"/>
        <v>0.32183876870743611</v>
      </c>
      <c r="AH583" s="28">
        <f>IF(Riskregister!$E$9="",0,COUNTIF(BJ$4:BJ$53,"&lt;"&amp;AF583)*IF(AG583&lt;0.5,Riskregister!$K$9+(Riskregister!$L$9-Riskregister!$K$9)*SQRT(AG583/2),Riskregister!$L$9-(Riskregister!$L$9-Riskregister!$K$9)*SQRT((1-AG583)/2)))</f>
        <v>0</v>
      </c>
      <c r="AI583" s="28">
        <f t="shared" ca="1" si="350"/>
        <v>0.20311461067245296</v>
      </c>
      <c r="AJ583" s="28">
        <f t="shared" ca="1" si="350"/>
        <v>5.9696637191925639E-2</v>
      </c>
      <c r="AK583" s="28">
        <f>IF(Riskregister!$E$10="",0,COUNTIF(BK$4:BK$53,"&lt;"&amp;AI583)*IF(AJ583&lt;0.5,Riskregister!$K$10+(Riskregister!$L$10-Riskregister!$K$10)*SQRT(AJ583/2),Riskregister!$L$10-(Riskregister!$L$10-Riskregister!$K$10)*SQRT((1-AJ583)/2)))</f>
        <v>0</v>
      </c>
      <c r="AL583" s="28">
        <f t="shared" ca="1" si="351"/>
        <v>7.5196377050568586E-2</v>
      </c>
      <c r="AM583" s="28">
        <f t="shared" ca="1" si="351"/>
        <v>1.7676151471178403E-2</v>
      </c>
      <c r="AN583" s="28">
        <f>IF(Riskregister!$E$11="",0,COUNTIF(BL$4:BL$53,"&lt;"&amp;AL583)*IF(AM583&lt;0.5,Riskregister!$K$11+(Riskregister!$L$11-Riskregister!$K$11)*SQRT(AM583/2),Riskregister!$L$11-(Riskregister!$L$11-Riskregister!$K$11)*SQRT((1-AM583)/2)))</f>
        <v>0</v>
      </c>
      <c r="AO583" s="28">
        <f t="shared" ca="1" si="352"/>
        <v>0.8197773428735996</v>
      </c>
      <c r="AP583" s="28">
        <f t="shared" ca="1" si="352"/>
        <v>0.63998796538981573</v>
      </c>
      <c r="AQ583" s="28">
        <f>IF(Riskregister!$E$12="",0,COUNTIF(BM$4:BM$53,"&lt;"&amp;AO583)*IF(AP583&lt;0.5,Riskregister!$K$12+(Riskregister!$L$12-Riskregister!$K$12)*SQRT(AP583/2),Riskregister!$L$12-(Riskregister!$L$12-Riskregister!$K$12)*SQRT((1-AP583)/2)))</f>
        <v>0</v>
      </c>
      <c r="AR583" s="28">
        <f t="shared" ca="1" si="353"/>
        <v>0.56541964383043497</v>
      </c>
      <c r="AS583" s="28">
        <f t="shared" ca="1" si="353"/>
        <v>0.4395816563583641</v>
      </c>
      <c r="AT583" s="28">
        <f>IF(Riskregister!$E$13="",0,COUNTIF(BN$4:BN$53,"&lt;"&amp;AR583)*IF(AS583&lt;0.5,Riskregister!$K$13+(Riskregister!$L$13-Riskregister!$K$13)*SQRT(AS583/2),Riskregister!$L$13-(Riskregister!$L$13-Riskregister!$K$13)*SQRT((1-AS583)/2)))</f>
        <v>0</v>
      </c>
      <c r="AU583" s="28">
        <f t="shared" ca="1" si="354"/>
        <v>0.65581591206097312</v>
      </c>
      <c r="AV583" s="28">
        <f t="shared" ca="1" si="354"/>
        <v>0.69092928038587242</v>
      </c>
      <c r="AW583" s="28">
        <f>IF(Riskregister!$E$14="",0,COUNTIF(BO$4:BO$53,"&lt;"&amp;AU583)*IF(AV583&lt;0.5,Riskregister!$K$14+(Riskregister!$L$14-Riskregister!$K$14)*SQRT(AV583/2),Riskregister!$L$14-(Riskregister!$L$14-Riskregister!$K$14)*SQRT((1-AV583)/2)))</f>
        <v>0</v>
      </c>
      <c r="AX583" s="28">
        <f t="shared" ca="1" si="355"/>
        <v>0.71338325449233075</v>
      </c>
      <c r="AY583" s="28">
        <f t="shared" ca="1" si="355"/>
        <v>0.91390653965907442</v>
      </c>
      <c r="AZ583" s="28">
        <f>IF(Riskregister!$E$15="",0,COUNTIF(BP$4:BP$53,"&lt;"&amp;AX583)*IF(AY583&lt;0.5,Riskregister!$K$15+(Riskregister!$L$15-Riskregister!$K$15)*SQRT(AY583/2),Riskregister!$L$15-(Riskregister!$L$15-Riskregister!$K$15)*SQRT((1-AY583)/2)))</f>
        <v>0</v>
      </c>
      <c r="BA583" s="28">
        <f t="shared" ca="1" si="356"/>
        <v>0.53351172115649825</v>
      </c>
      <c r="BB583" s="28">
        <f t="shared" ca="1" si="356"/>
        <v>0.49405970709051761</v>
      </c>
      <c r="BC583" s="28">
        <f>IF(Riskregister!$E$16="",0,COUNTIF(BQ$4:BQ$53,"&lt;"&amp;BA583)*IF(BB583&lt;0.5,Riskregister!$K$16+(Riskregister!$L$16-Riskregister!$K$16)*SQRT(BB583/2),Riskregister!$L$16-(Riskregister!$L$16-Riskregister!$K$16)*SQRT((1-BB583)/2)))</f>
        <v>0</v>
      </c>
      <c r="BD583" s="28">
        <f t="shared" ca="1" si="357"/>
        <v>1963077.7743742745</v>
      </c>
    </row>
    <row r="584" spans="20:56" x14ac:dyDescent="0.35">
      <c r="T584" s="28">
        <f t="shared" ref="T584:U603" ca="1" si="358">RAND()</f>
        <v>0.41115602288928832</v>
      </c>
      <c r="U584" s="28">
        <f t="shared" ca="1" si="358"/>
        <v>0.11722868850454848</v>
      </c>
      <c r="V584" s="28">
        <f ca="1">IF(Riskregister!$E$5="",0,COUNTIF(BF$4:BF$53,"&lt;"&amp;T584)*IF(U584&lt;0.5,Riskregister!$K$5+(Riskregister!$L$5-Riskregister!$K$5)*SQRT(U584/2),Riskregister!$L$5-(Riskregister!$L$5-Riskregister!$K$5)*SQRT((1-U584)/2)))</f>
        <v>0</v>
      </c>
      <c r="W584" s="28">
        <f t="shared" ref="W584:X603" ca="1" si="359">RAND()</f>
        <v>0.42211229851312926</v>
      </c>
      <c r="X584" s="28">
        <f t="shared" ca="1" si="359"/>
        <v>0.22157352516297879</v>
      </c>
      <c r="Y584" s="28">
        <f ca="1">IF(Riskregister!$E$6="",0,COUNTIF(BG$4:BG$53,"&lt;"&amp;W584)*IF(X584&lt;0.5,Riskregister!$K$6+(Riskregister!$L$6-Riskregister!$K$6)*SQRT(X584/2),Riskregister!$L$6-(Riskregister!$L$6-Riskregister!$K$6)*SQRT((1-X584)/2)))</f>
        <v>0</v>
      </c>
      <c r="Z584" s="28">
        <f t="shared" ref="Z584:AA603" ca="1" si="360">RAND()</f>
        <v>0.10036386560810118</v>
      </c>
      <c r="AA584" s="28">
        <f t="shared" ca="1" si="360"/>
        <v>0.55013733118462727</v>
      </c>
      <c r="AB584" s="28">
        <f ca="1">IF(Riskregister!$E$7="",0,COUNTIF(BH$4:BH$53,"&lt;"&amp;Z584)*IF(AA584&lt;0.5,Riskregister!$K$7+(Riskregister!$L$7-Riskregister!$K$7)*SQRT(AA584/2),Riskregister!$L$7-(Riskregister!$L$7-Riskregister!$K$7)*SQRT((1-AA584)/2)))</f>
        <v>0</v>
      </c>
      <c r="AC584" s="28">
        <f t="shared" ref="AC584:AD603" ca="1" si="361">RAND()</f>
        <v>0.2522910063996292</v>
      </c>
      <c r="AD584" s="28">
        <f t="shared" ca="1" si="361"/>
        <v>0.71851254162027545</v>
      </c>
      <c r="AE584" s="28">
        <f ca="1">IF(Riskregister!$E$8="",0,COUNTIF(BI$4:BI$53,"&lt;"&amp;AC584)*IF(AD584&lt;0.5,Riskregister!$K$8+(Riskregister!$L$8-Riskregister!$K$8)*SQRT(AD584/2),Riskregister!$L$8-(Riskregister!$L$8-Riskregister!$K$8)*SQRT((1-AD584)/2)))</f>
        <v>0</v>
      </c>
      <c r="AF584" s="28">
        <f t="shared" ref="AF584:AG603" ca="1" si="362">RAND()</f>
        <v>0.47186790734614659</v>
      </c>
      <c r="AG584" s="28">
        <f t="shared" ca="1" si="362"/>
        <v>0.58206760550956615</v>
      </c>
      <c r="AH584" s="28">
        <f>IF(Riskregister!$E$9="",0,COUNTIF(BJ$4:BJ$53,"&lt;"&amp;AF584)*IF(AG584&lt;0.5,Riskregister!$K$9+(Riskregister!$L$9-Riskregister!$K$9)*SQRT(AG584/2),Riskregister!$L$9-(Riskregister!$L$9-Riskregister!$K$9)*SQRT((1-AG584)/2)))</f>
        <v>0</v>
      </c>
      <c r="AI584" s="28">
        <f t="shared" ref="AI584:AJ603" ca="1" si="363">RAND()</f>
        <v>0.63673816345959655</v>
      </c>
      <c r="AJ584" s="28">
        <f t="shared" ca="1" si="363"/>
        <v>0.18853353904263281</v>
      </c>
      <c r="AK584" s="28">
        <f>IF(Riskregister!$E$10="",0,COUNTIF(BK$4:BK$53,"&lt;"&amp;AI584)*IF(AJ584&lt;0.5,Riskregister!$K$10+(Riskregister!$L$10-Riskregister!$K$10)*SQRT(AJ584/2),Riskregister!$L$10-(Riskregister!$L$10-Riskregister!$K$10)*SQRT((1-AJ584)/2)))</f>
        <v>0</v>
      </c>
      <c r="AL584" s="28">
        <f t="shared" ref="AL584:AM603" ca="1" si="364">RAND()</f>
        <v>0.10961103106452064</v>
      </c>
      <c r="AM584" s="28">
        <f t="shared" ca="1" si="364"/>
        <v>0.69235960133107732</v>
      </c>
      <c r="AN584" s="28">
        <f>IF(Riskregister!$E$11="",0,COUNTIF(BL$4:BL$53,"&lt;"&amp;AL584)*IF(AM584&lt;0.5,Riskregister!$K$11+(Riskregister!$L$11-Riskregister!$K$11)*SQRT(AM584/2),Riskregister!$L$11-(Riskregister!$L$11-Riskregister!$K$11)*SQRT((1-AM584)/2)))</f>
        <v>0</v>
      </c>
      <c r="AO584" s="28">
        <f t="shared" ref="AO584:AP603" ca="1" si="365">RAND()</f>
        <v>0.95144350739547512</v>
      </c>
      <c r="AP584" s="28">
        <f t="shared" ca="1" si="365"/>
        <v>0.90954112780100627</v>
      </c>
      <c r="AQ584" s="28">
        <f>IF(Riskregister!$E$12="",0,COUNTIF(BM$4:BM$53,"&lt;"&amp;AO584)*IF(AP584&lt;0.5,Riskregister!$K$12+(Riskregister!$L$12-Riskregister!$K$12)*SQRT(AP584/2),Riskregister!$L$12-(Riskregister!$L$12-Riskregister!$K$12)*SQRT((1-AP584)/2)))</f>
        <v>0</v>
      </c>
      <c r="AR584" s="28">
        <f t="shared" ref="AR584:AS603" ca="1" si="366">RAND()</f>
        <v>0.19759743767983351</v>
      </c>
      <c r="AS584" s="28">
        <f t="shared" ca="1" si="366"/>
        <v>0.63806385588686976</v>
      </c>
      <c r="AT584" s="28">
        <f>IF(Riskregister!$E$13="",0,COUNTIF(BN$4:BN$53,"&lt;"&amp;AR584)*IF(AS584&lt;0.5,Riskregister!$K$13+(Riskregister!$L$13-Riskregister!$K$13)*SQRT(AS584/2),Riskregister!$L$13-(Riskregister!$L$13-Riskregister!$K$13)*SQRT((1-AS584)/2)))</f>
        <v>0</v>
      </c>
      <c r="AU584" s="28">
        <f t="shared" ref="AU584:AV603" ca="1" si="367">RAND()</f>
        <v>5.498958012204147E-2</v>
      </c>
      <c r="AV584" s="28">
        <f t="shared" ca="1" si="367"/>
        <v>0.82719133507991771</v>
      </c>
      <c r="AW584" s="28">
        <f>IF(Riskregister!$E$14="",0,COUNTIF(BO$4:BO$53,"&lt;"&amp;AU584)*IF(AV584&lt;0.5,Riskregister!$K$14+(Riskregister!$L$14-Riskregister!$K$14)*SQRT(AV584/2),Riskregister!$L$14-(Riskregister!$L$14-Riskregister!$K$14)*SQRT((1-AV584)/2)))</f>
        <v>0</v>
      </c>
      <c r="AX584" s="28">
        <f t="shared" ref="AX584:AY603" ca="1" si="368">RAND()</f>
        <v>0.67021606882712448</v>
      </c>
      <c r="AY584" s="28">
        <f t="shared" ca="1" si="368"/>
        <v>0.51447086132826281</v>
      </c>
      <c r="AZ584" s="28">
        <f>IF(Riskregister!$E$15="",0,COUNTIF(BP$4:BP$53,"&lt;"&amp;AX584)*IF(AY584&lt;0.5,Riskregister!$K$15+(Riskregister!$L$15-Riskregister!$K$15)*SQRT(AY584/2),Riskregister!$L$15-(Riskregister!$L$15-Riskregister!$K$15)*SQRT((1-AY584)/2)))</f>
        <v>0</v>
      </c>
      <c r="BA584" s="28">
        <f t="shared" ref="BA584:BB603" ca="1" si="369">RAND()</f>
        <v>0.11267598952058522</v>
      </c>
      <c r="BB584" s="28">
        <f t="shared" ca="1" si="369"/>
        <v>8.2582078587723151E-2</v>
      </c>
      <c r="BC584" s="28">
        <f>IF(Riskregister!$E$16="",0,COUNTIF(BQ$4:BQ$53,"&lt;"&amp;BA584)*IF(BB584&lt;0.5,Riskregister!$K$16+(Riskregister!$L$16-Riskregister!$K$16)*SQRT(BB584/2),Riskregister!$L$16-(Riskregister!$L$16-Riskregister!$K$16)*SQRT((1-BB584)/2)))</f>
        <v>0</v>
      </c>
      <c r="BD584" s="28">
        <f t="shared" ca="1" si="357"/>
        <v>0</v>
      </c>
    </row>
    <row r="585" spans="20:56" x14ac:dyDescent="0.35">
      <c r="T585" s="28">
        <f t="shared" ca="1" si="358"/>
        <v>0.54866827876205582</v>
      </c>
      <c r="U585" s="28">
        <f t="shared" ca="1" si="358"/>
        <v>0.53671323051166664</v>
      </c>
      <c r="V585" s="28">
        <f ca="1">IF(Riskregister!$E$5="",0,COUNTIF(BF$4:BF$53,"&lt;"&amp;T585)*IF(U585&lt;0.5,Riskregister!$K$5+(Riskregister!$L$5-Riskregister!$K$5)*SQRT(U585/2),Riskregister!$L$5-(Riskregister!$L$5-Riskregister!$K$5)*SQRT((1-U585)/2)))</f>
        <v>0</v>
      </c>
      <c r="W585" s="28">
        <f t="shared" ca="1" si="359"/>
        <v>0.84788028793201597</v>
      </c>
      <c r="X585" s="28">
        <f t="shared" ca="1" si="359"/>
        <v>0.59159696728104649</v>
      </c>
      <c r="Y585" s="28">
        <f ca="1">IF(Riskregister!$E$6="",0,COUNTIF(BG$4:BG$53,"&lt;"&amp;W585)*IF(X585&lt;0.5,Riskregister!$K$6+(Riskregister!$L$6-Riskregister!$K$6)*SQRT(X585/2),Riskregister!$L$6-(Riskregister!$L$6-Riskregister!$K$6)*SQRT((1-X585)/2)))</f>
        <v>1186604.0859429496</v>
      </c>
      <c r="Z585" s="28">
        <f t="shared" ca="1" si="360"/>
        <v>0.93763267392256744</v>
      </c>
      <c r="AA585" s="28">
        <f t="shared" ca="1" si="360"/>
        <v>0.24727393300386413</v>
      </c>
      <c r="AB585" s="28">
        <f ca="1">IF(Riskregister!$E$7="",0,COUNTIF(BH$4:BH$53,"&lt;"&amp;Z585)*IF(AA585&lt;0.5,Riskregister!$K$7+(Riskregister!$L$7-Riskregister!$K$7)*SQRT(AA585/2),Riskregister!$L$7-(Riskregister!$L$7-Riskregister!$K$7)*SQRT((1-AA585)/2)))</f>
        <v>173067.17026277431</v>
      </c>
      <c r="AC585" s="28">
        <f t="shared" ca="1" si="361"/>
        <v>0.34366017031981066</v>
      </c>
      <c r="AD585" s="28">
        <f t="shared" ca="1" si="361"/>
        <v>0.66788006289242818</v>
      </c>
      <c r="AE585" s="28">
        <f ca="1">IF(Riskregister!$E$8="",0,COUNTIF(BI$4:BI$53,"&lt;"&amp;AC585)*IF(AD585&lt;0.5,Riskregister!$K$8+(Riskregister!$L$8-Riskregister!$K$8)*SQRT(AD585/2),Riskregister!$L$8-(Riskregister!$L$8-Riskregister!$K$8)*SQRT((1-AD585)/2)))</f>
        <v>0</v>
      </c>
      <c r="AF585" s="28">
        <f t="shared" ca="1" si="362"/>
        <v>0.66939330450526613</v>
      </c>
      <c r="AG585" s="28">
        <f t="shared" ca="1" si="362"/>
        <v>9.1739122472362933E-2</v>
      </c>
      <c r="AH585" s="28">
        <f>IF(Riskregister!$E$9="",0,COUNTIF(BJ$4:BJ$53,"&lt;"&amp;AF585)*IF(AG585&lt;0.5,Riskregister!$K$9+(Riskregister!$L$9-Riskregister!$K$9)*SQRT(AG585/2),Riskregister!$L$9-(Riskregister!$L$9-Riskregister!$K$9)*SQRT((1-AG585)/2)))</f>
        <v>0</v>
      </c>
      <c r="AI585" s="28">
        <f t="shared" ca="1" si="363"/>
        <v>0.63937652530085987</v>
      </c>
      <c r="AJ585" s="28">
        <f t="shared" ca="1" si="363"/>
        <v>0.10551731713984958</v>
      </c>
      <c r="AK585" s="28">
        <f>IF(Riskregister!$E$10="",0,COUNTIF(BK$4:BK$53,"&lt;"&amp;AI585)*IF(AJ585&lt;0.5,Riskregister!$K$10+(Riskregister!$L$10-Riskregister!$K$10)*SQRT(AJ585/2),Riskregister!$L$10-(Riskregister!$L$10-Riskregister!$K$10)*SQRT((1-AJ585)/2)))</f>
        <v>0</v>
      </c>
      <c r="AL585" s="28">
        <f t="shared" ca="1" si="364"/>
        <v>0.97553648708669449</v>
      </c>
      <c r="AM585" s="28">
        <f t="shared" ca="1" si="364"/>
        <v>0.1205972088318582</v>
      </c>
      <c r="AN585" s="28">
        <f>IF(Riskregister!$E$11="",0,COUNTIF(BL$4:BL$53,"&lt;"&amp;AL585)*IF(AM585&lt;0.5,Riskregister!$K$11+(Riskregister!$L$11-Riskregister!$K$11)*SQRT(AM585/2),Riskregister!$L$11-(Riskregister!$L$11-Riskregister!$K$11)*SQRT((1-AM585)/2)))</f>
        <v>0</v>
      </c>
      <c r="AO585" s="28">
        <f t="shared" ca="1" si="365"/>
        <v>0.75020245615620984</v>
      </c>
      <c r="AP585" s="28">
        <f t="shared" ca="1" si="365"/>
        <v>0.2455752813258788</v>
      </c>
      <c r="AQ585" s="28">
        <f>IF(Riskregister!$E$12="",0,COUNTIF(BM$4:BM$53,"&lt;"&amp;AO585)*IF(AP585&lt;0.5,Riskregister!$K$12+(Riskregister!$L$12-Riskregister!$K$12)*SQRT(AP585/2),Riskregister!$L$12-(Riskregister!$L$12-Riskregister!$K$12)*SQRT((1-AP585)/2)))</f>
        <v>0</v>
      </c>
      <c r="AR585" s="28">
        <f t="shared" ca="1" si="366"/>
        <v>0.90605530606444162</v>
      </c>
      <c r="AS585" s="28">
        <f t="shared" ca="1" si="366"/>
        <v>0.85613501068433728</v>
      </c>
      <c r="AT585" s="28">
        <f>IF(Riskregister!$E$13="",0,COUNTIF(BN$4:BN$53,"&lt;"&amp;AR585)*IF(AS585&lt;0.5,Riskregister!$K$13+(Riskregister!$L$13-Riskregister!$K$13)*SQRT(AS585/2),Riskregister!$L$13-(Riskregister!$L$13-Riskregister!$K$13)*SQRT((1-AS585)/2)))</f>
        <v>0</v>
      </c>
      <c r="AU585" s="28">
        <f t="shared" ca="1" si="367"/>
        <v>2.6087804701849238E-2</v>
      </c>
      <c r="AV585" s="28">
        <f t="shared" ca="1" si="367"/>
        <v>0.53101476434029093</v>
      </c>
      <c r="AW585" s="28">
        <f>IF(Riskregister!$E$14="",0,COUNTIF(BO$4:BO$53,"&lt;"&amp;AU585)*IF(AV585&lt;0.5,Riskregister!$K$14+(Riskregister!$L$14-Riskregister!$K$14)*SQRT(AV585/2),Riskregister!$L$14-(Riskregister!$L$14-Riskregister!$K$14)*SQRT((1-AV585)/2)))</f>
        <v>0</v>
      </c>
      <c r="AX585" s="28">
        <f t="shared" ca="1" si="368"/>
        <v>0.30654938986228475</v>
      </c>
      <c r="AY585" s="28">
        <f t="shared" ca="1" si="368"/>
        <v>0.22849487410092895</v>
      </c>
      <c r="AZ585" s="28">
        <f>IF(Riskregister!$E$15="",0,COUNTIF(BP$4:BP$53,"&lt;"&amp;AX585)*IF(AY585&lt;0.5,Riskregister!$K$15+(Riskregister!$L$15-Riskregister!$K$15)*SQRT(AY585/2),Riskregister!$L$15-(Riskregister!$L$15-Riskregister!$K$15)*SQRT((1-AY585)/2)))</f>
        <v>0</v>
      </c>
      <c r="BA585" s="28">
        <f t="shared" ca="1" si="369"/>
        <v>7.9453997268725707E-2</v>
      </c>
      <c r="BB585" s="28">
        <f t="shared" ca="1" si="369"/>
        <v>0.38907363389624949</v>
      </c>
      <c r="BC585" s="28">
        <f>IF(Riskregister!$E$16="",0,COUNTIF(BQ$4:BQ$53,"&lt;"&amp;BA585)*IF(BB585&lt;0.5,Riskregister!$K$16+(Riskregister!$L$16-Riskregister!$K$16)*SQRT(BB585/2),Riskregister!$L$16-(Riskregister!$L$16-Riskregister!$K$16)*SQRT((1-BB585)/2)))</f>
        <v>0</v>
      </c>
      <c r="BD585" s="28">
        <f t="shared" ca="1" si="357"/>
        <v>1359671.2562057239</v>
      </c>
    </row>
    <row r="586" spans="20:56" x14ac:dyDescent="0.35">
      <c r="T586" s="28">
        <f t="shared" ca="1" si="358"/>
        <v>0.39045781677688318</v>
      </c>
      <c r="U586" s="28">
        <f t="shared" ca="1" si="358"/>
        <v>0.71409730949870553</v>
      </c>
      <c r="V586" s="28">
        <f ca="1">IF(Riskregister!$E$5="",0,COUNTIF(BF$4:BF$53,"&lt;"&amp;T586)*IF(U586&lt;0.5,Riskregister!$K$5+(Riskregister!$L$5-Riskregister!$K$5)*SQRT(U586/2),Riskregister!$L$5-(Riskregister!$L$5-Riskregister!$K$5)*SQRT((1-U586)/2)))</f>
        <v>0</v>
      </c>
      <c r="W586" s="28">
        <f t="shared" ca="1" si="359"/>
        <v>0.57853438777819932</v>
      </c>
      <c r="X586" s="28">
        <f t="shared" ca="1" si="359"/>
        <v>0.20691185151314584</v>
      </c>
      <c r="Y586" s="28">
        <f ca="1">IF(Riskregister!$E$6="",0,COUNTIF(BG$4:BG$53,"&lt;"&amp;W586)*IF(X586&lt;0.5,Riskregister!$K$6+(Riskregister!$L$6-Riskregister!$K$6)*SQRT(X586/2),Riskregister!$L$6-(Riskregister!$L$6-Riskregister!$K$6)*SQRT((1-X586)/2)))</f>
        <v>0</v>
      </c>
      <c r="Z586" s="28">
        <f t="shared" ca="1" si="360"/>
        <v>0.60270487406026463</v>
      </c>
      <c r="AA586" s="28">
        <f t="shared" ca="1" si="360"/>
        <v>4.1067214017347253E-2</v>
      </c>
      <c r="AB586" s="28">
        <f ca="1">IF(Riskregister!$E$7="",0,COUNTIF(BH$4:BH$53,"&lt;"&amp;Z586)*IF(AA586&lt;0.5,Riskregister!$K$7+(Riskregister!$L$7-Riskregister!$K$7)*SQRT(AA586/2),Riskregister!$L$7-(Riskregister!$L$7-Riskregister!$K$7)*SQRT((1-AA586)/2)))</f>
        <v>0</v>
      </c>
      <c r="AC586" s="28">
        <f t="shared" ca="1" si="361"/>
        <v>0.76002682523021448</v>
      </c>
      <c r="AD586" s="28">
        <f t="shared" ca="1" si="361"/>
        <v>0.67514018485897775</v>
      </c>
      <c r="AE586" s="28">
        <f ca="1">IF(Riskregister!$E$8="",0,COUNTIF(BI$4:BI$53,"&lt;"&amp;AC586)*IF(AD586&lt;0.5,Riskregister!$K$8+(Riskregister!$L$8-Riskregister!$K$8)*SQRT(AD586/2),Riskregister!$L$8-(Riskregister!$L$8-Riskregister!$K$8)*SQRT((1-AD586)/2)))</f>
        <v>0</v>
      </c>
      <c r="AF586" s="28">
        <f t="shared" ca="1" si="362"/>
        <v>0.52985134262553168</v>
      </c>
      <c r="AG586" s="28">
        <f t="shared" ca="1" si="362"/>
        <v>9.3481457131508683E-2</v>
      </c>
      <c r="AH586" s="28">
        <f>IF(Riskregister!$E$9="",0,COUNTIF(BJ$4:BJ$53,"&lt;"&amp;AF586)*IF(AG586&lt;0.5,Riskregister!$K$9+(Riskregister!$L$9-Riskregister!$K$9)*SQRT(AG586/2),Riskregister!$L$9-(Riskregister!$L$9-Riskregister!$K$9)*SQRT((1-AG586)/2)))</f>
        <v>0</v>
      </c>
      <c r="AI586" s="28">
        <f t="shared" ca="1" si="363"/>
        <v>0.83497810289194596</v>
      </c>
      <c r="AJ586" s="28">
        <f t="shared" ca="1" si="363"/>
        <v>0.23533932309577243</v>
      </c>
      <c r="AK586" s="28">
        <f>IF(Riskregister!$E$10="",0,COUNTIF(BK$4:BK$53,"&lt;"&amp;AI586)*IF(AJ586&lt;0.5,Riskregister!$K$10+(Riskregister!$L$10-Riskregister!$K$10)*SQRT(AJ586/2),Riskregister!$L$10-(Riskregister!$L$10-Riskregister!$K$10)*SQRT((1-AJ586)/2)))</f>
        <v>0</v>
      </c>
      <c r="AL586" s="28">
        <f t="shared" ca="1" si="364"/>
        <v>0.7593697031829213</v>
      </c>
      <c r="AM586" s="28">
        <f t="shared" ca="1" si="364"/>
        <v>0.19161086236707514</v>
      </c>
      <c r="AN586" s="28">
        <f>IF(Riskregister!$E$11="",0,COUNTIF(BL$4:BL$53,"&lt;"&amp;AL586)*IF(AM586&lt;0.5,Riskregister!$K$11+(Riskregister!$L$11-Riskregister!$K$11)*SQRT(AM586/2),Riskregister!$L$11-(Riskregister!$L$11-Riskregister!$K$11)*SQRT((1-AM586)/2)))</f>
        <v>0</v>
      </c>
      <c r="AO586" s="28">
        <f t="shared" ca="1" si="365"/>
        <v>0.78035812276447236</v>
      </c>
      <c r="AP586" s="28">
        <f t="shared" ca="1" si="365"/>
        <v>9.4218805112300519E-2</v>
      </c>
      <c r="AQ586" s="28">
        <f>IF(Riskregister!$E$12="",0,COUNTIF(BM$4:BM$53,"&lt;"&amp;AO586)*IF(AP586&lt;0.5,Riskregister!$K$12+(Riskregister!$L$12-Riskregister!$K$12)*SQRT(AP586/2),Riskregister!$L$12-(Riskregister!$L$12-Riskregister!$K$12)*SQRT((1-AP586)/2)))</f>
        <v>0</v>
      </c>
      <c r="AR586" s="28">
        <f t="shared" ca="1" si="366"/>
        <v>0.63448806454658768</v>
      </c>
      <c r="AS586" s="28">
        <f t="shared" ca="1" si="366"/>
        <v>0.57623791486084963</v>
      </c>
      <c r="AT586" s="28">
        <f>IF(Riskregister!$E$13="",0,COUNTIF(BN$4:BN$53,"&lt;"&amp;AR586)*IF(AS586&lt;0.5,Riskregister!$K$13+(Riskregister!$L$13-Riskregister!$K$13)*SQRT(AS586/2),Riskregister!$L$13-(Riskregister!$L$13-Riskregister!$K$13)*SQRT((1-AS586)/2)))</f>
        <v>0</v>
      </c>
      <c r="AU586" s="28">
        <f t="shared" ca="1" si="367"/>
        <v>0.43241371062954892</v>
      </c>
      <c r="AV586" s="28">
        <f t="shared" ca="1" si="367"/>
        <v>3.8723872165782547E-2</v>
      </c>
      <c r="AW586" s="28">
        <f>IF(Riskregister!$E$14="",0,COUNTIF(BO$4:BO$53,"&lt;"&amp;AU586)*IF(AV586&lt;0.5,Riskregister!$K$14+(Riskregister!$L$14-Riskregister!$K$14)*SQRT(AV586/2),Riskregister!$L$14-(Riskregister!$L$14-Riskregister!$K$14)*SQRT((1-AV586)/2)))</f>
        <v>0</v>
      </c>
      <c r="AX586" s="28">
        <f t="shared" ca="1" si="368"/>
        <v>0.5270483708642375</v>
      </c>
      <c r="AY586" s="28">
        <f t="shared" ca="1" si="368"/>
        <v>0.30062467621482869</v>
      </c>
      <c r="AZ586" s="28">
        <f>IF(Riskregister!$E$15="",0,COUNTIF(BP$4:BP$53,"&lt;"&amp;AX586)*IF(AY586&lt;0.5,Riskregister!$K$15+(Riskregister!$L$15-Riskregister!$K$15)*SQRT(AY586/2),Riskregister!$L$15-(Riskregister!$L$15-Riskregister!$K$15)*SQRT((1-AY586)/2)))</f>
        <v>0</v>
      </c>
      <c r="BA586" s="28">
        <f t="shared" ca="1" si="369"/>
        <v>6.7446669857202934E-2</v>
      </c>
      <c r="BB586" s="28">
        <f t="shared" ca="1" si="369"/>
        <v>0.34108211988089565</v>
      </c>
      <c r="BC586" s="28">
        <f>IF(Riskregister!$E$16="",0,COUNTIF(BQ$4:BQ$53,"&lt;"&amp;BA586)*IF(BB586&lt;0.5,Riskregister!$K$16+(Riskregister!$L$16-Riskregister!$K$16)*SQRT(BB586/2),Riskregister!$L$16-(Riskregister!$L$16-Riskregister!$K$16)*SQRT((1-BB586)/2)))</f>
        <v>0</v>
      </c>
      <c r="BD586" s="28">
        <f t="shared" ca="1" si="357"/>
        <v>0</v>
      </c>
    </row>
    <row r="587" spans="20:56" x14ac:dyDescent="0.35">
      <c r="T587" s="28">
        <f t="shared" ca="1" si="358"/>
        <v>0.28052541120189889</v>
      </c>
      <c r="U587" s="28">
        <f t="shared" ca="1" si="358"/>
        <v>9.8511815074301179E-2</v>
      </c>
      <c r="V587" s="28">
        <f ca="1">IF(Riskregister!$E$5="",0,COUNTIF(BF$4:BF$53,"&lt;"&amp;T587)*IF(U587&lt;0.5,Riskregister!$K$5+(Riskregister!$L$5-Riskregister!$K$5)*SQRT(U587/2),Riskregister!$L$5-(Riskregister!$L$5-Riskregister!$K$5)*SQRT((1-U587)/2)))</f>
        <v>0</v>
      </c>
      <c r="W587" s="28">
        <f t="shared" ca="1" si="359"/>
        <v>0.21743856531671535</v>
      </c>
      <c r="X587" s="28">
        <f t="shared" ca="1" si="359"/>
        <v>0.1707752100498755</v>
      </c>
      <c r="Y587" s="28">
        <f ca="1">IF(Riskregister!$E$6="",0,COUNTIF(BG$4:BG$53,"&lt;"&amp;W587)*IF(X587&lt;0.5,Riskregister!$K$6+(Riskregister!$L$6-Riskregister!$K$6)*SQRT(X587/2),Riskregister!$L$6-(Riskregister!$L$6-Riskregister!$K$6)*SQRT((1-X587)/2)))</f>
        <v>0</v>
      </c>
      <c r="Z587" s="28">
        <f t="shared" ca="1" si="360"/>
        <v>0.66042197674194947</v>
      </c>
      <c r="AA587" s="28">
        <f t="shared" ca="1" si="360"/>
        <v>0.92359396688439321</v>
      </c>
      <c r="AB587" s="28">
        <f ca="1">IF(Riskregister!$E$7="",0,COUNTIF(BH$4:BH$53,"&lt;"&amp;Z587)*IF(AA587&lt;0.5,Riskregister!$K$7+(Riskregister!$L$7-Riskregister!$K$7)*SQRT(AA587/2),Riskregister!$L$7-(Riskregister!$L$7-Riskregister!$K$7)*SQRT((1-AA587)/2)))</f>
        <v>0</v>
      </c>
      <c r="AC587" s="28">
        <f t="shared" ca="1" si="361"/>
        <v>0.3378818803949607</v>
      </c>
      <c r="AD587" s="28">
        <f t="shared" ca="1" si="361"/>
        <v>0.9262448714912066</v>
      </c>
      <c r="AE587" s="28">
        <f ca="1">IF(Riskregister!$E$8="",0,COUNTIF(BI$4:BI$53,"&lt;"&amp;AC587)*IF(AD587&lt;0.5,Riskregister!$K$8+(Riskregister!$L$8-Riskregister!$K$8)*SQRT(AD587/2),Riskregister!$L$8-(Riskregister!$L$8-Riskregister!$K$8)*SQRT((1-AD587)/2)))</f>
        <v>0</v>
      </c>
      <c r="AF587" s="28">
        <f t="shared" ca="1" si="362"/>
        <v>0.69204145627501967</v>
      </c>
      <c r="AG587" s="28">
        <f t="shared" ca="1" si="362"/>
        <v>0.25002164377574154</v>
      </c>
      <c r="AH587" s="28">
        <f>IF(Riskregister!$E$9="",0,COUNTIF(BJ$4:BJ$53,"&lt;"&amp;AF587)*IF(AG587&lt;0.5,Riskregister!$K$9+(Riskregister!$L$9-Riskregister!$K$9)*SQRT(AG587/2),Riskregister!$L$9-(Riskregister!$L$9-Riskregister!$K$9)*SQRT((1-AG587)/2)))</f>
        <v>0</v>
      </c>
      <c r="AI587" s="28">
        <f t="shared" ca="1" si="363"/>
        <v>0.41865359080975795</v>
      </c>
      <c r="AJ587" s="28">
        <f t="shared" ca="1" si="363"/>
        <v>0.64216250755136539</v>
      </c>
      <c r="AK587" s="28">
        <f>IF(Riskregister!$E$10="",0,COUNTIF(BK$4:BK$53,"&lt;"&amp;AI587)*IF(AJ587&lt;0.5,Riskregister!$K$10+(Riskregister!$L$10-Riskregister!$K$10)*SQRT(AJ587/2),Riskregister!$L$10-(Riskregister!$L$10-Riskregister!$K$10)*SQRT((1-AJ587)/2)))</f>
        <v>0</v>
      </c>
      <c r="AL587" s="28">
        <f t="shared" ca="1" si="364"/>
        <v>0.85313205033222184</v>
      </c>
      <c r="AM587" s="28">
        <f t="shared" ca="1" si="364"/>
        <v>0.60111882137587158</v>
      </c>
      <c r="AN587" s="28">
        <f>IF(Riskregister!$E$11="",0,COUNTIF(BL$4:BL$53,"&lt;"&amp;AL587)*IF(AM587&lt;0.5,Riskregister!$K$11+(Riskregister!$L$11-Riskregister!$K$11)*SQRT(AM587/2),Riskregister!$L$11-(Riskregister!$L$11-Riskregister!$K$11)*SQRT((1-AM587)/2)))</f>
        <v>0</v>
      </c>
      <c r="AO587" s="28">
        <f t="shared" ca="1" si="365"/>
        <v>5.6584243725865457E-2</v>
      </c>
      <c r="AP587" s="28">
        <f t="shared" ca="1" si="365"/>
        <v>0.52167293763803102</v>
      </c>
      <c r="AQ587" s="28">
        <f>IF(Riskregister!$E$12="",0,COUNTIF(BM$4:BM$53,"&lt;"&amp;AO587)*IF(AP587&lt;0.5,Riskregister!$K$12+(Riskregister!$L$12-Riskregister!$K$12)*SQRT(AP587/2),Riskregister!$L$12-(Riskregister!$L$12-Riskregister!$K$12)*SQRT((1-AP587)/2)))</f>
        <v>0</v>
      </c>
      <c r="AR587" s="28">
        <f t="shared" ca="1" si="366"/>
        <v>0.55974205658110898</v>
      </c>
      <c r="AS587" s="28">
        <f t="shared" ca="1" si="366"/>
        <v>0.47528872869492722</v>
      </c>
      <c r="AT587" s="28">
        <f>IF(Riskregister!$E$13="",0,COUNTIF(BN$4:BN$53,"&lt;"&amp;AR587)*IF(AS587&lt;0.5,Riskregister!$K$13+(Riskregister!$L$13-Riskregister!$K$13)*SQRT(AS587/2),Riskregister!$L$13-(Riskregister!$L$13-Riskregister!$K$13)*SQRT((1-AS587)/2)))</f>
        <v>0</v>
      </c>
      <c r="AU587" s="28">
        <f t="shared" ca="1" si="367"/>
        <v>0.6764062020481354</v>
      </c>
      <c r="AV587" s="28">
        <f t="shared" ca="1" si="367"/>
        <v>0.87239952139649823</v>
      </c>
      <c r="AW587" s="28">
        <f>IF(Riskregister!$E$14="",0,COUNTIF(BO$4:BO$53,"&lt;"&amp;AU587)*IF(AV587&lt;0.5,Riskregister!$K$14+(Riskregister!$L$14-Riskregister!$K$14)*SQRT(AV587/2),Riskregister!$L$14-(Riskregister!$L$14-Riskregister!$K$14)*SQRT((1-AV587)/2)))</f>
        <v>0</v>
      </c>
      <c r="AX587" s="28">
        <f t="shared" ca="1" si="368"/>
        <v>0.29725118519859284</v>
      </c>
      <c r="AY587" s="28">
        <f t="shared" ca="1" si="368"/>
        <v>0.85648456041330678</v>
      </c>
      <c r="AZ587" s="28">
        <f>IF(Riskregister!$E$15="",0,COUNTIF(BP$4:BP$53,"&lt;"&amp;AX587)*IF(AY587&lt;0.5,Riskregister!$K$15+(Riskregister!$L$15-Riskregister!$K$15)*SQRT(AY587/2),Riskregister!$L$15-(Riskregister!$L$15-Riskregister!$K$15)*SQRT((1-AY587)/2)))</f>
        <v>0</v>
      </c>
      <c r="BA587" s="28">
        <f t="shared" ca="1" si="369"/>
        <v>7.6374891064107886E-2</v>
      </c>
      <c r="BB587" s="28">
        <f t="shared" ca="1" si="369"/>
        <v>1.4676354377530565E-2</v>
      </c>
      <c r="BC587" s="28">
        <f>IF(Riskregister!$E$16="",0,COUNTIF(BQ$4:BQ$53,"&lt;"&amp;BA587)*IF(BB587&lt;0.5,Riskregister!$K$16+(Riskregister!$L$16-Riskregister!$K$16)*SQRT(BB587/2),Riskregister!$L$16-(Riskregister!$L$16-Riskregister!$K$16)*SQRT((1-BB587)/2)))</f>
        <v>0</v>
      </c>
      <c r="BD587" s="28">
        <f t="shared" ca="1" si="357"/>
        <v>0</v>
      </c>
    </row>
    <row r="588" spans="20:56" x14ac:dyDescent="0.35">
      <c r="T588" s="28">
        <f t="shared" ca="1" si="358"/>
        <v>0.72391694855309408</v>
      </c>
      <c r="U588" s="28">
        <f t="shared" ca="1" si="358"/>
        <v>0.9437570918272401</v>
      </c>
      <c r="V588" s="28">
        <f ca="1">IF(Riskregister!$E$5="",0,COUNTIF(BF$4:BF$53,"&lt;"&amp;T588)*IF(U588&lt;0.5,Riskregister!$K$5+(Riskregister!$L$5-Riskregister!$K$5)*SQRT(U588/2),Riskregister!$L$5-(Riskregister!$L$5-Riskregister!$K$5)*SQRT((1-U588)/2)))</f>
        <v>524537.46325167734</v>
      </c>
      <c r="W588" s="28">
        <f t="shared" ca="1" si="359"/>
        <v>5.488924526700778E-2</v>
      </c>
      <c r="X588" s="28">
        <f t="shared" ca="1" si="359"/>
        <v>4.6738499171422809E-2</v>
      </c>
      <c r="Y588" s="28">
        <f ca="1">IF(Riskregister!$E$6="",0,COUNTIF(BG$4:BG$53,"&lt;"&amp;W588)*IF(X588&lt;0.5,Riskregister!$K$6+(Riskregister!$L$6-Riskregister!$K$6)*SQRT(X588/2),Riskregister!$L$6-(Riskregister!$L$6-Riskregister!$K$6)*SQRT((1-X588)/2)))</f>
        <v>0</v>
      </c>
      <c r="Z588" s="28">
        <f t="shared" ca="1" si="360"/>
        <v>0.44209861607298706</v>
      </c>
      <c r="AA588" s="28">
        <f t="shared" ca="1" si="360"/>
        <v>0.98423113938220974</v>
      </c>
      <c r="AB588" s="28">
        <f ca="1">IF(Riskregister!$E$7="",0,COUNTIF(BH$4:BH$53,"&lt;"&amp;Z588)*IF(AA588&lt;0.5,Riskregister!$K$7+(Riskregister!$L$7-Riskregister!$K$7)*SQRT(AA588/2),Riskregister!$L$7-(Riskregister!$L$7-Riskregister!$K$7)*SQRT((1-AA588)/2)))</f>
        <v>0</v>
      </c>
      <c r="AC588" s="28">
        <f t="shared" ca="1" si="361"/>
        <v>0.55347088092920937</v>
      </c>
      <c r="AD588" s="28">
        <f t="shared" ca="1" si="361"/>
        <v>0.24861791207032757</v>
      </c>
      <c r="AE588" s="28">
        <f ca="1">IF(Riskregister!$E$8="",0,COUNTIF(BI$4:BI$53,"&lt;"&amp;AC588)*IF(AD588&lt;0.5,Riskregister!$K$8+(Riskregister!$L$8-Riskregister!$K$8)*SQRT(AD588/2),Riskregister!$L$8-(Riskregister!$L$8-Riskregister!$K$8)*SQRT((1-AD588)/2)))</f>
        <v>0</v>
      </c>
      <c r="AF588" s="28">
        <f t="shared" ca="1" si="362"/>
        <v>0.73643278083142416</v>
      </c>
      <c r="AG588" s="28">
        <f t="shared" ca="1" si="362"/>
        <v>0.82016877845813996</v>
      </c>
      <c r="AH588" s="28">
        <f>IF(Riskregister!$E$9="",0,COUNTIF(BJ$4:BJ$53,"&lt;"&amp;AF588)*IF(AG588&lt;0.5,Riskregister!$K$9+(Riskregister!$L$9-Riskregister!$K$9)*SQRT(AG588/2),Riskregister!$L$9-(Riskregister!$L$9-Riskregister!$K$9)*SQRT((1-AG588)/2)))</f>
        <v>0</v>
      </c>
      <c r="AI588" s="28">
        <f t="shared" ca="1" si="363"/>
        <v>7.1576233503123365E-3</v>
      </c>
      <c r="AJ588" s="28">
        <f t="shared" ca="1" si="363"/>
        <v>5.9094009299165529E-2</v>
      </c>
      <c r="AK588" s="28">
        <f>IF(Riskregister!$E$10="",0,COUNTIF(BK$4:BK$53,"&lt;"&amp;AI588)*IF(AJ588&lt;0.5,Riskregister!$K$10+(Riskregister!$L$10-Riskregister!$K$10)*SQRT(AJ588/2),Riskregister!$L$10-(Riskregister!$L$10-Riskregister!$K$10)*SQRT((1-AJ588)/2)))</f>
        <v>0</v>
      </c>
      <c r="AL588" s="28">
        <f t="shared" ca="1" si="364"/>
        <v>0.72654226202186101</v>
      </c>
      <c r="AM588" s="28">
        <f t="shared" ca="1" si="364"/>
        <v>0.87948819388465382</v>
      </c>
      <c r="AN588" s="28">
        <f>IF(Riskregister!$E$11="",0,COUNTIF(BL$4:BL$53,"&lt;"&amp;AL588)*IF(AM588&lt;0.5,Riskregister!$K$11+(Riskregister!$L$11-Riskregister!$K$11)*SQRT(AM588/2),Riskregister!$L$11-(Riskregister!$L$11-Riskregister!$K$11)*SQRT((1-AM588)/2)))</f>
        <v>0</v>
      </c>
      <c r="AO588" s="28">
        <f t="shared" ca="1" si="365"/>
        <v>0.82807869139056689</v>
      </c>
      <c r="AP588" s="28">
        <f t="shared" ca="1" si="365"/>
        <v>0.77211775900967261</v>
      </c>
      <c r="AQ588" s="28">
        <f>IF(Riskregister!$E$12="",0,COUNTIF(BM$4:BM$53,"&lt;"&amp;AO588)*IF(AP588&lt;0.5,Riskregister!$K$12+(Riskregister!$L$12-Riskregister!$K$12)*SQRT(AP588/2),Riskregister!$L$12-(Riskregister!$L$12-Riskregister!$K$12)*SQRT((1-AP588)/2)))</f>
        <v>0</v>
      </c>
      <c r="AR588" s="28">
        <f t="shared" ca="1" si="366"/>
        <v>6.6157852916389981E-2</v>
      </c>
      <c r="AS588" s="28">
        <f t="shared" ca="1" si="366"/>
        <v>1.3822983607169936E-2</v>
      </c>
      <c r="AT588" s="28">
        <f>IF(Riskregister!$E$13="",0,COUNTIF(BN$4:BN$53,"&lt;"&amp;AR588)*IF(AS588&lt;0.5,Riskregister!$K$13+(Riskregister!$L$13-Riskregister!$K$13)*SQRT(AS588/2),Riskregister!$L$13-(Riskregister!$L$13-Riskregister!$K$13)*SQRT((1-AS588)/2)))</f>
        <v>0</v>
      </c>
      <c r="AU588" s="28">
        <f t="shared" ca="1" si="367"/>
        <v>8.0653539191821721E-4</v>
      </c>
      <c r="AV588" s="28">
        <f t="shared" ca="1" si="367"/>
        <v>0.5634122675919645</v>
      </c>
      <c r="AW588" s="28">
        <f>IF(Riskregister!$E$14="",0,COUNTIF(BO$4:BO$53,"&lt;"&amp;AU588)*IF(AV588&lt;0.5,Riskregister!$K$14+(Riskregister!$L$14-Riskregister!$K$14)*SQRT(AV588/2),Riskregister!$L$14-(Riskregister!$L$14-Riskregister!$K$14)*SQRT((1-AV588)/2)))</f>
        <v>0</v>
      </c>
      <c r="AX588" s="28">
        <f t="shared" ca="1" si="368"/>
        <v>5.3125745312611494E-2</v>
      </c>
      <c r="AY588" s="28">
        <f t="shared" ca="1" si="368"/>
        <v>0.38480722207280837</v>
      </c>
      <c r="AZ588" s="28">
        <f>IF(Riskregister!$E$15="",0,COUNTIF(BP$4:BP$53,"&lt;"&amp;AX588)*IF(AY588&lt;0.5,Riskregister!$K$15+(Riskregister!$L$15-Riskregister!$K$15)*SQRT(AY588/2),Riskregister!$L$15-(Riskregister!$L$15-Riskregister!$K$15)*SQRT((1-AY588)/2)))</f>
        <v>0</v>
      </c>
      <c r="BA588" s="28">
        <f t="shared" ca="1" si="369"/>
        <v>0.67773681120635187</v>
      </c>
      <c r="BB588" s="28">
        <f t="shared" ca="1" si="369"/>
        <v>0.14699225906477664</v>
      </c>
      <c r="BC588" s="28">
        <f>IF(Riskregister!$E$16="",0,COUNTIF(BQ$4:BQ$53,"&lt;"&amp;BA588)*IF(BB588&lt;0.5,Riskregister!$K$16+(Riskregister!$L$16-Riskregister!$K$16)*SQRT(BB588/2),Riskregister!$L$16-(Riskregister!$L$16-Riskregister!$K$16)*SQRT((1-BB588)/2)))</f>
        <v>0</v>
      </c>
      <c r="BD588" s="28">
        <f t="shared" ca="1" si="357"/>
        <v>524537.46325167734</v>
      </c>
    </row>
    <row r="589" spans="20:56" x14ac:dyDescent="0.35">
      <c r="T589" s="28">
        <f t="shared" ca="1" si="358"/>
        <v>0.48428334835149067</v>
      </c>
      <c r="U589" s="28">
        <f t="shared" ca="1" si="358"/>
        <v>0.78607970006662564</v>
      </c>
      <c r="V589" s="28">
        <f ca="1">IF(Riskregister!$E$5="",0,COUNTIF(BF$4:BF$53,"&lt;"&amp;T589)*IF(U589&lt;0.5,Riskregister!$K$5+(Riskregister!$L$5-Riskregister!$K$5)*SQRT(U589/2),Riskregister!$L$5-(Riskregister!$L$5-Riskregister!$K$5)*SQRT((1-U589)/2)))</f>
        <v>0</v>
      </c>
      <c r="W589" s="28">
        <f t="shared" ca="1" si="359"/>
        <v>0.37179800104139527</v>
      </c>
      <c r="X589" s="28">
        <f t="shared" ca="1" si="359"/>
        <v>0.56000867225808271</v>
      </c>
      <c r="Y589" s="28">
        <f ca="1">IF(Riskregister!$E$6="",0,COUNTIF(BG$4:BG$53,"&lt;"&amp;W589)*IF(X589&lt;0.5,Riskregister!$K$6+(Riskregister!$L$6-Riskregister!$K$6)*SQRT(X589/2),Riskregister!$L$6-(Riskregister!$L$6-Riskregister!$K$6)*SQRT((1-X589)/2)))</f>
        <v>0</v>
      </c>
      <c r="Z589" s="28">
        <f t="shared" ca="1" si="360"/>
        <v>0.33994995273294804</v>
      </c>
      <c r="AA589" s="28">
        <f t="shared" ca="1" si="360"/>
        <v>0.14991504334445238</v>
      </c>
      <c r="AB589" s="28">
        <f ca="1">IF(Riskregister!$E$7="",0,COUNTIF(BH$4:BH$53,"&lt;"&amp;Z589)*IF(AA589&lt;0.5,Riskregister!$K$7+(Riskregister!$L$7-Riskregister!$K$7)*SQRT(AA589/2),Riskregister!$L$7-(Riskregister!$L$7-Riskregister!$K$7)*SQRT((1-AA589)/2)))</f>
        <v>0</v>
      </c>
      <c r="AC589" s="28">
        <f t="shared" ca="1" si="361"/>
        <v>0.43931094826587247</v>
      </c>
      <c r="AD589" s="28">
        <f t="shared" ca="1" si="361"/>
        <v>0.46388389806416275</v>
      </c>
      <c r="AE589" s="28">
        <f ca="1">IF(Riskregister!$E$8="",0,COUNTIF(BI$4:BI$53,"&lt;"&amp;AC589)*IF(AD589&lt;0.5,Riskregister!$K$8+(Riskregister!$L$8-Riskregister!$K$8)*SQRT(AD589/2),Riskregister!$L$8-(Riskregister!$L$8-Riskregister!$K$8)*SQRT((1-AD589)/2)))</f>
        <v>0</v>
      </c>
      <c r="AF589" s="28">
        <f t="shared" ca="1" si="362"/>
        <v>0.16407329430196038</v>
      </c>
      <c r="AG589" s="28">
        <f t="shared" ca="1" si="362"/>
        <v>7.0149740866213284E-3</v>
      </c>
      <c r="AH589" s="28">
        <f>IF(Riskregister!$E$9="",0,COUNTIF(BJ$4:BJ$53,"&lt;"&amp;AF589)*IF(AG589&lt;0.5,Riskregister!$K$9+(Riskregister!$L$9-Riskregister!$K$9)*SQRT(AG589/2),Riskregister!$L$9-(Riskregister!$L$9-Riskregister!$K$9)*SQRT((1-AG589)/2)))</f>
        <v>0</v>
      </c>
      <c r="AI589" s="28">
        <f t="shared" ca="1" si="363"/>
        <v>0.13183560922142712</v>
      </c>
      <c r="AJ589" s="28">
        <f t="shared" ca="1" si="363"/>
        <v>7.9665679825762781E-2</v>
      </c>
      <c r="AK589" s="28">
        <f>IF(Riskregister!$E$10="",0,COUNTIF(BK$4:BK$53,"&lt;"&amp;AI589)*IF(AJ589&lt;0.5,Riskregister!$K$10+(Riskregister!$L$10-Riskregister!$K$10)*SQRT(AJ589/2),Riskregister!$L$10-(Riskregister!$L$10-Riskregister!$K$10)*SQRT((1-AJ589)/2)))</f>
        <v>0</v>
      </c>
      <c r="AL589" s="28">
        <f t="shared" ca="1" si="364"/>
        <v>0.31200256161606577</v>
      </c>
      <c r="AM589" s="28">
        <f t="shared" ca="1" si="364"/>
        <v>0.37210428391672823</v>
      </c>
      <c r="AN589" s="28">
        <f>IF(Riskregister!$E$11="",0,COUNTIF(BL$4:BL$53,"&lt;"&amp;AL589)*IF(AM589&lt;0.5,Riskregister!$K$11+(Riskregister!$L$11-Riskregister!$K$11)*SQRT(AM589/2),Riskregister!$L$11-(Riskregister!$L$11-Riskregister!$K$11)*SQRT((1-AM589)/2)))</f>
        <v>0</v>
      </c>
      <c r="AO589" s="28">
        <f t="shared" ca="1" si="365"/>
        <v>0.64127290493083478</v>
      </c>
      <c r="AP589" s="28">
        <f t="shared" ca="1" si="365"/>
        <v>0.86345520749930749</v>
      </c>
      <c r="AQ589" s="28">
        <f>IF(Riskregister!$E$12="",0,COUNTIF(BM$4:BM$53,"&lt;"&amp;AO589)*IF(AP589&lt;0.5,Riskregister!$K$12+(Riskregister!$L$12-Riskregister!$K$12)*SQRT(AP589/2),Riskregister!$L$12-(Riskregister!$L$12-Riskregister!$K$12)*SQRT((1-AP589)/2)))</f>
        <v>0</v>
      </c>
      <c r="AR589" s="28">
        <f t="shared" ca="1" si="366"/>
        <v>0.19853958811368289</v>
      </c>
      <c r="AS589" s="28">
        <f t="shared" ca="1" si="366"/>
        <v>0.85769480542640508</v>
      </c>
      <c r="AT589" s="28">
        <f>IF(Riskregister!$E$13="",0,COUNTIF(BN$4:BN$53,"&lt;"&amp;AR589)*IF(AS589&lt;0.5,Riskregister!$K$13+(Riskregister!$L$13-Riskregister!$K$13)*SQRT(AS589/2),Riskregister!$L$13-(Riskregister!$L$13-Riskregister!$K$13)*SQRT((1-AS589)/2)))</f>
        <v>0</v>
      </c>
      <c r="AU589" s="28">
        <f t="shared" ca="1" si="367"/>
        <v>0.63477679907647899</v>
      </c>
      <c r="AV589" s="28">
        <f t="shared" ca="1" si="367"/>
        <v>0.56093472040797276</v>
      </c>
      <c r="AW589" s="28">
        <f>IF(Riskregister!$E$14="",0,COUNTIF(BO$4:BO$53,"&lt;"&amp;AU589)*IF(AV589&lt;0.5,Riskregister!$K$14+(Riskregister!$L$14-Riskregister!$K$14)*SQRT(AV589/2),Riskregister!$L$14-(Riskregister!$L$14-Riskregister!$K$14)*SQRT((1-AV589)/2)))</f>
        <v>0</v>
      </c>
      <c r="AX589" s="28">
        <f t="shared" ca="1" si="368"/>
        <v>0.32950234414657298</v>
      </c>
      <c r="AY589" s="28">
        <f t="shared" ca="1" si="368"/>
        <v>0.1455622953468404</v>
      </c>
      <c r="AZ589" s="28">
        <f>IF(Riskregister!$E$15="",0,COUNTIF(BP$4:BP$53,"&lt;"&amp;AX589)*IF(AY589&lt;0.5,Riskregister!$K$15+(Riskregister!$L$15-Riskregister!$K$15)*SQRT(AY589/2),Riskregister!$L$15-(Riskregister!$L$15-Riskregister!$K$15)*SQRT((1-AY589)/2)))</f>
        <v>0</v>
      </c>
      <c r="BA589" s="28">
        <f t="shared" ca="1" si="369"/>
        <v>0.17681672102967427</v>
      </c>
      <c r="BB589" s="28">
        <f t="shared" ca="1" si="369"/>
        <v>0.15634097591150486</v>
      </c>
      <c r="BC589" s="28">
        <f>IF(Riskregister!$E$16="",0,COUNTIF(BQ$4:BQ$53,"&lt;"&amp;BA589)*IF(BB589&lt;0.5,Riskregister!$K$16+(Riskregister!$L$16-Riskregister!$K$16)*SQRT(BB589/2),Riskregister!$L$16-(Riskregister!$L$16-Riskregister!$K$16)*SQRT((1-BB589)/2)))</f>
        <v>0</v>
      </c>
      <c r="BD589" s="28">
        <f t="shared" ca="1" si="357"/>
        <v>0</v>
      </c>
    </row>
    <row r="590" spans="20:56" x14ac:dyDescent="0.35">
      <c r="T590" s="28">
        <f t="shared" ca="1" si="358"/>
        <v>0.99059753727262867</v>
      </c>
      <c r="U590" s="28">
        <f t="shared" ca="1" si="358"/>
        <v>0.78478520047388356</v>
      </c>
      <c r="V590" s="28">
        <f ca="1">IF(Riskregister!$E$5="",0,COUNTIF(BF$4:BF$53,"&lt;"&amp;T590)*IF(U590&lt;0.5,Riskregister!$K$5+(Riskregister!$L$5-Riskregister!$K$5)*SQRT(U590/2),Riskregister!$L$5-(Riskregister!$L$5-Riskregister!$K$5)*SQRT((1-U590)/2)))</f>
        <v>1357151.8476179745</v>
      </c>
      <c r="W590" s="28">
        <f t="shared" ca="1" si="359"/>
        <v>0.52564367805743473</v>
      </c>
      <c r="X590" s="28">
        <f t="shared" ca="1" si="359"/>
        <v>0.25131494907894913</v>
      </c>
      <c r="Y590" s="28">
        <f ca="1">IF(Riskregister!$E$6="",0,COUNTIF(BG$4:BG$53,"&lt;"&amp;W590)*IF(X590&lt;0.5,Riskregister!$K$6+(Riskregister!$L$6-Riskregister!$K$6)*SQRT(X590/2),Riskregister!$L$6-(Riskregister!$L$6-Riskregister!$K$6)*SQRT((1-X590)/2)))</f>
        <v>0</v>
      </c>
      <c r="Z590" s="28">
        <f t="shared" ca="1" si="360"/>
        <v>0.51086350462907859</v>
      </c>
      <c r="AA590" s="28">
        <f t="shared" ca="1" si="360"/>
        <v>0.43726782707819711</v>
      </c>
      <c r="AB590" s="28">
        <f ca="1">IF(Riskregister!$E$7="",0,COUNTIF(BH$4:BH$53,"&lt;"&amp;Z590)*IF(AA590&lt;0.5,Riskregister!$K$7+(Riskregister!$L$7-Riskregister!$K$7)*SQRT(AA590/2),Riskregister!$L$7-(Riskregister!$L$7-Riskregister!$K$7)*SQRT((1-AA590)/2)))</f>
        <v>0</v>
      </c>
      <c r="AC590" s="28">
        <f t="shared" ca="1" si="361"/>
        <v>9.3835360164785886E-2</v>
      </c>
      <c r="AD590" s="28">
        <f t="shared" ca="1" si="361"/>
        <v>0.22021898075456436</v>
      </c>
      <c r="AE590" s="28">
        <f ca="1">IF(Riskregister!$E$8="",0,COUNTIF(BI$4:BI$53,"&lt;"&amp;AC590)*IF(AD590&lt;0.5,Riskregister!$K$8+(Riskregister!$L$8-Riskregister!$K$8)*SQRT(AD590/2),Riskregister!$L$8-(Riskregister!$L$8-Riskregister!$K$8)*SQRT((1-AD590)/2)))</f>
        <v>0</v>
      </c>
      <c r="AF590" s="28">
        <f t="shared" ca="1" si="362"/>
        <v>0.80025639833640616</v>
      </c>
      <c r="AG590" s="28">
        <f t="shared" ca="1" si="362"/>
        <v>0.10302674196633277</v>
      </c>
      <c r="AH590" s="28">
        <f>IF(Riskregister!$E$9="",0,COUNTIF(BJ$4:BJ$53,"&lt;"&amp;AF590)*IF(AG590&lt;0.5,Riskregister!$K$9+(Riskregister!$L$9-Riskregister!$K$9)*SQRT(AG590/2),Riskregister!$L$9-(Riskregister!$L$9-Riskregister!$K$9)*SQRT((1-AG590)/2)))</f>
        <v>0</v>
      </c>
      <c r="AI590" s="28">
        <f t="shared" ca="1" si="363"/>
        <v>0.61959245460955836</v>
      </c>
      <c r="AJ590" s="28">
        <f t="shared" ca="1" si="363"/>
        <v>0.86451998730730018</v>
      </c>
      <c r="AK590" s="28">
        <f>IF(Riskregister!$E$10="",0,COUNTIF(BK$4:BK$53,"&lt;"&amp;AI590)*IF(AJ590&lt;0.5,Riskregister!$K$10+(Riskregister!$L$10-Riskregister!$K$10)*SQRT(AJ590/2),Riskregister!$L$10-(Riskregister!$L$10-Riskregister!$K$10)*SQRT((1-AJ590)/2)))</f>
        <v>0</v>
      </c>
      <c r="AL590" s="28">
        <f t="shared" ca="1" si="364"/>
        <v>0.34394026100859465</v>
      </c>
      <c r="AM590" s="28">
        <f t="shared" ca="1" si="364"/>
        <v>0.14720296917831888</v>
      </c>
      <c r="AN590" s="28">
        <f>IF(Riskregister!$E$11="",0,COUNTIF(BL$4:BL$53,"&lt;"&amp;AL590)*IF(AM590&lt;0.5,Riskregister!$K$11+(Riskregister!$L$11-Riskregister!$K$11)*SQRT(AM590/2),Riskregister!$L$11-(Riskregister!$L$11-Riskregister!$K$11)*SQRT((1-AM590)/2)))</f>
        <v>0</v>
      </c>
      <c r="AO590" s="28">
        <f t="shared" ca="1" si="365"/>
        <v>0.68067333710176015</v>
      </c>
      <c r="AP590" s="28">
        <f t="shared" ca="1" si="365"/>
        <v>7.9543193730770456E-2</v>
      </c>
      <c r="AQ590" s="28">
        <f>IF(Riskregister!$E$12="",0,COUNTIF(BM$4:BM$53,"&lt;"&amp;AO590)*IF(AP590&lt;0.5,Riskregister!$K$12+(Riskregister!$L$12-Riskregister!$K$12)*SQRT(AP590/2),Riskregister!$L$12-(Riskregister!$L$12-Riskregister!$K$12)*SQRT((1-AP590)/2)))</f>
        <v>0</v>
      </c>
      <c r="AR590" s="28">
        <f t="shared" ca="1" si="366"/>
        <v>7.9522535971785158E-2</v>
      </c>
      <c r="AS590" s="28">
        <f t="shared" ca="1" si="366"/>
        <v>0.97112801856743536</v>
      </c>
      <c r="AT590" s="28">
        <f>IF(Riskregister!$E$13="",0,COUNTIF(BN$4:BN$53,"&lt;"&amp;AR590)*IF(AS590&lt;0.5,Riskregister!$K$13+(Riskregister!$L$13-Riskregister!$K$13)*SQRT(AS590/2),Riskregister!$L$13-(Riskregister!$L$13-Riskregister!$K$13)*SQRT((1-AS590)/2)))</f>
        <v>0</v>
      </c>
      <c r="AU590" s="28">
        <f t="shared" ca="1" si="367"/>
        <v>0.79629197894793524</v>
      </c>
      <c r="AV590" s="28">
        <f t="shared" ca="1" si="367"/>
        <v>9.8790149476094102E-2</v>
      </c>
      <c r="AW590" s="28">
        <f>IF(Riskregister!$E$14="",0,COUNTIF(BO$4:BO$53,"&lt;"&amp;AU590)*IF(AV590&lt;0.5,Riskregister!$K$14+(Riskregister!$L$14-Riskregister!$K$14)*SQRT(AV590/2),Riskregister!$L$14-(Riskregister!$L$14-Riskregister!$K$14)*SQRT((1-AV590)/2)))</f>
        <v>0</v>
      </c>
      <c r="AX590" s="28">
        <f t="shared" ca="1" si="368"/>
        <v>0.62785668850493204</v>
      </c>
      <c r="AY590" s="28">
        <f t="shared" ca="1" si="368"/>
        <v>0.78025414073667232</v>
      </c>
      <c r="AZ590" s="28">
        <f>IF(Riskregister!$E$15="",0,COUNTIF(BP$4:BP$53,"&lt;"&amp;AX590)*IF(AY590&lt;0.5,Riskregister!$K$15+(Riskregister!$L$15-Riskregister!$K$15)*SQRT(AY590/2),Riskregister!$L$15-(Riskregister!$L$15-Riskregister!$K$15)*SQRT((1-AY590)/2)))</f>
        <v>0</v>
      </c>
      <c r="BA590" s="28">
        <f t="shared" ca="1" si="369"/>
        <v>0.94820246058314528</v>
      </c>
      <c r="BB590" s="28">
        <f t="shared" ca="1" si="369"/>
        <v>0.14638732034256241</v>
      </c>
      <c r="BC590" s="28">
        <f>IF(Riskregister!$E$16="",0,COUNTIF(BQ$4:BQ$53,"&lt;"&amp;BA590)*IF(BB590&lt;0.5,Riskregister!$K$16+(Riskregister!$L$16-Riskregister!$K$16)*SQRT(BB590/2),Riskregister!$L$16-(Riskregister!$L$16-Riskregister!$K$16)*SQRT((1-BB590)/2)))</f>
        <v>0</v>
      </c>
      <c r="BD590" s="28">
        <f t="shared" ca="1" si="357"/>
        <v>1357151.8476179745</v>
      </c>
    </row>
    <row r="591" spans="20:56" x14ac:dyDescent="0.35">
      <c r="T591" s="28">
        <f t="shared" ca="1" si="358"/>
        <v>0.46848103158186594</v>
      </c>
      <c r="U591" s="28">
        <f t="shared" ca="1" si="358"/>
        <v>0.43699746114504712</v>
      </c>
      <c r="V591" s="28">
        <f ca="1">IF(Riskregister!$E$5="",0,COUNTIF(BF$4:BF$53,"&lt;"&amp;T591)*IF(U591&lt;0.5,Riskregister!$K$5+(Riskregister!$L$5-Riskregister!$K$5)*SQRT(U591/2),Riskregister!$L$5-(Riskregister!$L$5-Riskregister!$K$5)*SQRT((1-U591)/2)))</f>
        <v>0</v>
      </c>
      <c r="W591" s="28">
        <f t="shared" ca="1" si="359"/>
        <v>0.80784654131953082</v>
      </c>
      <c r="X591" s="28">
        <f t="shared" ca="1" si="359"/>
        <v>0.93308165447432856</v>
      </c>
      <c r="Y591" s="28">
        <f ca="1">IF(Riskregister!$E$6="",0,COUNTIF(BG$4:BG$53,"&lt;"&amp;W591)*IF(X591&lt;0.5,Riskregister!$K$6+(Riskregister!$L$6-Riskregister!$K$6)*SQRT(X591/2),Riskregister!$L$6-(Riskregister!$L$6-Riskregister!$K$6)*SQRT((1-X591)/2)))</f>
        <v>1670746.7240078123</v>
      </c>
      <c r="Z591" s="28">
        <f t="shared" ca="1" si="360"/>
        <v>0.76914816308011691</v>
      </c>
      <c r="AA591" s="28">
        <f t="shared" ca="1" si="360"/>
        <v>0.11973291122174912</v>
      </c>
      <c r="AB591" s="28">
        <f ca="1">IF(Riskregister!$E$7="",0,COUNTIF(BH$4:BH$53,"&lt;"&amp;Z591)*IF(AA591&lt;0.5,Riskregister!$K$7+(Riskregister!$L$7-Riskregister!$K$7)*SQRT(AA591/2),Riskregister!$L$7-(Riskregister!$L$7-Riskregister!$K$7)*SQRT((1-AA591)/2)))</f>
        <v>135636.67912951863</v>
      </c>
      <c r="AC591" s="28">
        <f t="shared" ca="1" si="361"/>
        <v>0.61287487821420428</v>
      </c>
      <c r="AD591" s="28">
        <f t="shared" ca="1" si="361"/>
        <v>0.74730751618613378</v>
      </c>
      <c r="AE591" s="28">
        <f ca="1">IF(Riskregister!$E$8="",0,COUNTIF(BI$4:BI$53,"&lt;"&amp;AC591)*IF(AD591&lt;0.5,Riskregister!$K$8+(Riskregister!$L$8-Riskregister!$K$8)*SQRT(AD591/2),Riskregister!$L$8-(Riskregister!$L$8-Riskregister!$K$8)*SQRT((1-AD591)/2)))</f>
        <v>0</v>
      </c>
      <c r="AF591" s="28">
        <f t="shared" ca="1" si="362"/>
        <v>4.5823694285812677E-2</v>
      </c>
      <c r="AG591" s="28">
        <f t="shared" ca="1" si="362"/>
        <v>0.66656098232354932</v>
      </c>
      <c r="AH591" s="28">
        <f>IF(Riskregister!$E$9="",0,COUNTIF(BJ$4:BJ$53,"&lt;"&amp;AF591)*IF(AG591&lt;0.5,Riskregister!$K$9+(Riskregister!$L$9-Riskregister!$K$9)*SQRT(AG591/2),Riskregister!$L$9-(Riskregister!$L$9-Riskregister!$K$9)*SQRT((1-AG591)/2)))</f>
        <v>0</v>
      </c>
      <c r="AI591" s="28">
        <f t="shared" ca="1" si="363"/>
        <v>0.90144402920540312</v>
      </c>
      <c r="AJ591" s="28">
        <f t="shared" ca="1" si="363"/>
        <v>0.75235927983947071</v>
      </c>
      <c r="AK591" s="28">
        <f>IF(Riskregister!$E$10="",0,COUNTIF(BK$4:BK$53,"&lt;"&amp;AI591)*IF(AJ591&lt;0.5,Riskregister!$K$10+(Riskregister!$L$10-Riskregister!$K$10)*SQRT(AJ591/2),Riskregister!$L$10-(Riskregister!$L$10-Riskregister!$K$10)*SQRT((1-AJ591)/2)))</f>
        <v>0</v>
      </c>
      <c r="AL591" s="28">
        <f t="shared" ca="1" si="364"/>
        <v>0.19600954719259855</v>
      </c>
      <c r="AM591" s="28">
        <f t="shared" ca="1" si="364"/>
        <v>0.97903916435708138</v>
      </c>
      <c r="AN591" s="28">
        <f>IF(Riskregister!$E$11="",0,COUNTIF(BL$4:BL$53,"&lt;"&amp;AL591)*IF(AM591&lt;0.5,Riskregister!$K$11+(Riskregister!$L$11-Riskregister!$K$11)*SQRT(AM591/2),Riskregister!$L$11-(Riskregister!$L$11-Riskregister!$K$11)*SQRT((1-AM591)/2)))</f>
        <v>0</v>
      </c>
      <c r="AO591" s="28">
        <f t="shared" ca="1" si="365"/>
        <v>0.98221649397477306</v>
      </c>
      <c r="AP591" s="28">
        <f t="shared" ca="1" si="365"/>
        <v>0.71755893581914454</v>
      </c>
      <c r="AQ591" s="28">
        <f>IF(Riskregister!$E$12="",0,COUNTIF(BM$4:BM$53,"&lt;"&amp;AO591)*IF(AP591&lt;0.5,Riskregister!$K$12+(Riskregister!$L$12-Riskregister!$K$12)*SQRT(AP591/2),Riskregister!$L$12-(Riskregister!$L$12-Riskregister!$K$12)*SQRT((1-AP591)/2)))</f>
        <v>0</v>
      </c>
      <c r="AR591" s="28">
        <f t="shared" ca="1" si="366"/>
        <v>0.53554935352826061</v>
      </c>
      <c r="AS591" s="28">
        <f t="shared" ca="1" si="366"/>
        <v>0.47218079652113043</v>
      </c>
      <c r="AT591" s="28">
        <f>IF(Riskregister!$E$13="",0,COUNTIF(BN$4:BN$53,"&lt;"&amp;AR591)*IF(AS591&lt;0.5,Riskregister!$K$13+(Riskregister!$L$13-Riskregister!$K$13)*SQRT(AS591/2),Riskregister!$L$13-(Riskregister!$L$13-Riskregister!$K$13)*SQRT((1-AS591)/2)))</f>
        <v>0</v>
      </c>
      <c r="AU591" s="28">
        <f t="shared" ca="1" si="367"/>
        <v>0.56135119386436305</v>
      </c>
      <c r="AV591" s="28">
        <f t="shared" ca="1" si="367"/>
        <v>2.1078623179903166E-3</v>
      </c>
      <c r="AW591" s="28">
        <f>IF(Riskregister!$E$14="",0,COUNTIF(BO$4:BO$53,"&lt;"&amp;AU591)*IF(AV591&lt;0.5,Riskregister!$K$14+(Riskregister!$L$14-Riskregister!$K$14)*SQRT(AV591/2),Riskregister!$L$14-(Riskregister!$L$14-Riskregister!$K$14)*SQRT((1-AV591)/2)))</f>
        <v>0</v>
      </c>
      <c r="AX591" s="28">
        <f t="shared" ca="1" si="368"/>
        <v>0.39816981463495471</v>
      </c>
      <c r="AY591" s="28">
        <f t="shared" ca="1" si="368"/>
        <v>0.1203285563811608</v>
      </c>
      <c r="AZ591" s="28">
        <f>IF(Riskregister!$E$15="",0,COUNTIF(BP$4:BP$53,"&lt;"&amp;AX591)*IF(AY591&lt;0.5,Riskregister!$K$15+(Riskregister!$L$15-Riskregister!$K$15)*SQRT(AY591/2),Riskregister!$L$15-(Riskregister!$L$15-Riskregister!$K$15)*SQRT((1-AY591)/2)))</f>
        <v>0</v>
      </c>
      <c r="BA591" s="28">
        <f t="shared" ca="1" si="369"/>
        <v>0.23660429754383339</v>
      </c>
      <c r="BB591" s="28">
        <f t="shared" ca="1" si="369"/>
        <v>0.49855402695943862</v>
      </c>
      <c r="BC591" s="28">
        <f>IF(Riskregister!$E$16="",0,COUNTIF(BQ$4:BQ$53,"&lt;"&amp;BA591)*IF(BB591&lt;0.5,Riskregister!$K$16+(Riskregister!$L$16-Riskregister!$K$16)*SQRT(BB591/2),Riskregister!$L$16-(Riskregister!$L$16-Riskregister!$K$16)*SQRT((1-BB591)/2)))</f>
        <v>0</v>
      </c>
      <c r="BD591" s="28">
        <f t="shared" ca="1" si="357"/>
        <v>1806383.4031373309</v>
      </c>
    </row>
    <row r="592" spans="20:56" x14ac:dyDescent="0.35">
      <c r="T592" s="28">
        <f t="shared" ca="1" si="358"/>
        <v>0.52553319236777851</v>
      </c>
      <c r="U592" s="28">
        <f t="shared" ca="1" si="358"/>
        <v>0.56300329664337911</v>
      </c>
      <c r="V592" s="28">
        <f ca="1">IF(Riskregister!$E$5="",0,COUNTIF(BF$4:BF$53,"&lt;"&amp;T592)*IF(U592&lt;0.5,Riskregister!$K$5+(Riskregister!$L$5-Riskregister!$K$5)*SQRT(U592/2),Riskregister!$L$5-(Riskregister!$L$5-Riskregister!$K$5)*SQRT((1-U592)/2)))</f>
        <v>0</v>
      </c>
      <c r="W592" s="28">
        <f t="shared" ca="1" si="359"/>
        <v>0.8378729532685365</v>
      </c>
      <c r="X592" s="28">
        <f t="shared" ca="1" si="359"/>
        <v>0.63939509326200294</v>
      </c>
      <c r="Y592" s="28">
        <f ca="1">IF(Riskregister!$E$6="",0,COUNTIF(BG$4:BG$53,"&lt;"&amp;W592)*IF(X592&lt;0.5,Riskregister!$K$6+(Riskregister!$L$6-Riskregister!$K$6)*SQRT(X592/2),Riskregister!$L$6-(Riskregister!$L$6-Riskregister!$K$6)*SQRT((1-X592)/2)))</f>
        <v>1235683.3451274564</v>
      </c>
      <c r="Z592" s="28">
        <f t="shared" ca="1" si="360"/>
        <v>0.59817849626838582</v>
      </c>
      <c r="AA592" s="28">
        <f t="shared" ca="1" si="360"/>
        <v>0.8791650997618875</v>
      </c>
      <c r="AB592" s="28">
        <f ca="1">IF(Riskregister!$E$7="",0,COUNTIF(BH$4:BH$53,"&lt;"&amp;Z592)*IF(AA592&lt;0.5,Riskregister!$K$7+(Riskregister!$L$7-Riskregister!$K$7)*SQRT(AA592/2),Riskregister!$L$7-(Riskregister!$L$7-Riskregister!$K$7)*SQRT((1-AA592)/2)))</f>
        <v>0</v>
      </c>
      <c r="AC592" s="28">
        <f t="shared" ca="1" si="361"/>
        <v>0.27605658710911596</v>
      </c>
      <c r="AD592" s="28">
        <f t="shared" ca="1" si="361"/>
        <v>0.59106821153128353</v>
      </c>
      <c r="AE592" s="28">
        <f ca="1">IF(Riskregister!$E$8="",0,COUNTIF(BI$4:BI$53,"&lt;"&amp;AC592)*IF(AD592&lt;0.5,Riskregister!$K$8+(Riskregister!$L$8-Riskregister!$K$8)*SQRT(AD592/2),Riskregister!$L$8-(Riskregister!$L$8-Riskregister!$K$8)*SQRT((1-AD592)/2)))</f>
        <v>0</v>
      </c>
      <c r="AF592" s="28">
        <f t="shared" ca="1" si="362"/>
        <v>0.51963106708520845</v>
      </c>
      <c r="AG592" s="28">
        <f t="shared" ca="1" si="362"/>
        <v>0.70716286034149978</v>
      </c>
      <c r="AH592" s="28">
        <f>IF(Riskregister!$E$9="",0,COUNTIF(BJ$4:BJ$53,"&lt;"&amp;AF592)*IF(AG592&lt;0.5,Riskregister!$K$9+(Riskregister!$L$9-Riskregister!$K$9)*SQRT(AG592/2),Riskregister!$L$9-(Riskregister!$L$9-Riskregister!$K$9)*SQRT((1-AG592)/2)))</f>
        <v>0</v>
      </c>
      <c r="AI592" s="28">
        <f t="shared" ca="1" si="363"/>
        <v>0.91377891911165821</v>
      </c>
      <c r="AJ592" s="28">
        <f t="shared" ca="1" si="363"/>
        <v>0.5810738669960448</v>
      </c>
      <c r="AK592" s="28">
        <f>IF(Riskregister!$E$10="",0,COUNTIF(BK$4:BK$53,"&lt;"&amp;AI592)*IF(AJ592&lt;0.5,Riskregister!$K$10+(Riskregister!$L$10-Riskregister!$K$10)*SQRT(AJ592/2),Riskregister!$L$10-(Riskregister!$L$10-Riskregister!$K$10)*SQRT((1-AJ592)/2)))</f>
        <v>0</v>
      </c>
      <c r="AL592" s="28">
        <f t="shared" ca="1" si="364"/>
        <v>0.12794885230073261</v>
      </c>
      <c r="AM592" s="28">
        <f t="shared" ca="1" si="364"/>
        <v>0.6222152164436261</v>
      </c>
      <c r="AN592" s="28">
        <f>IF(Riskregister!$E$11="",0,COUNTIF(BL$4:BL$53,"&lt;"&amp;AL592)*IF(AM592&lt;0.5,Riskregister!$K$11+(Riskregister!$L$11-Riskregister!$K$11)*SQRT(AM592/2),Riskregister!$L$11-(Riskregister!$L$11-Riskregister!$K$11)*SQRT((1-AM592)/2)))</f>
        <v>0</v>
      </c>
      <c r="AO592" s="28">
        <f t="shared" ca="1" si="365"/>
        <v>0.7303929907956509</v>
      </c>
      <c r="AP592" s="28">
        <f t="shared" ca="1" si="365"/>
        <v>0.51627661632617505</v>
      </c>
      <c r="AQ592" s="28">
        <f>IF(Riskregister!$E$12="",0,COUNTIF(BM$4:BM$53,"&lt;"&amp;AO592)*IF(AP592&lt;0.5,Riskregister!$K$12+(Riskregister!$L$12-Riskregister!$K$12)*SQRT(AP592/2),Riskregister!$L$12-(Riskregister!$L$12-Riskregister!$K$12)*SQRT((1-AP592)/2)))</f>
        <v>0</v>
      </c>
      <c r="AR592" s="28">
        <f t="shared" ca="1" si="366"/>
        <v>4.92175485723233E-2</v>
      </c>
      <c r="AS592" s="28">
        <f t="shared" ca="1" si="366"/>
        <v>0.13351480849299613</v>
      </c>
      <c r="AT592" s="28">
        <f>IF(Riskregister!$E$13="",0,COUNTIF(BN$4:BN$53,"&lt;"&amp;AR592)*IF(AS592&lt;0.5,Riskregister!$K$13+(Riskregister!$L$13-Riskregister!$K$13)*SQRT(AS592/2),Riskregister!$L$13-(Riskregister!$L$13-Riskregister!$K$13)*SQRT((1-AS592)/2)))</f>
        <v>0</v>
      </c>
      <c r="AU592" s="28">
        <f t="shared" ca="1" si="367"/>
        <v>0.86831048659287036</v>
      </c>
      <c r="AV592" s="28">
        <f t="shared" ca="1" si="367"/>
        <v>0.63074306283097281</v>
      </c>
      <c r="AW592" s="28">
        <f>IF(Riskregister!$E$14="",0,COUNTIF(BO$4:BO$53,"&lt;"&amp;AU592)*IF(AV592&lt;0.5,Riskregister!$K$14+(Riskregister!$L$14-Riskregister!$K$14)*SQRT(AV592/2),Riskregister!$L$14-(Riskregister!$L$14-Riskregister!$K$14)*SQRT((1-AV592)/2)))</f>
        <v>0</v>
      </c>
      <c r="AX592" s="28">
        <f t="shared" ca="1" si="368"/>
        <v>0.40873907085582983</v>
      </c>
      <c r="AY592" s="28">
        <f t="shared" ca="1" si="368"/>
        <v>0.8240321960731154</v>
      </c>
      <c r="AZ592" s="28">
        <f>IF(Riskregister!$E$15="",0,COUNTIF(BP$4:BP$53,"&lt;"&amp;AX592)*IF(AY592&lt;0.5,Riskregister!$K$15+(Riskregister!$L$15-Riskregister!$K$15)*SQRT(AY592/2),Riskregister!$L$15-(Riskregister!$L$15-Riskregister!$K$15)*SQRT((1-AY592)/2)))</f>
        <v>0</v>
      </c>
      <c r="BA592" s="28">
        <f t="shared" ca="1" si="369"/>
        <v>0.90873954220677933</v>
      </c>
      <c r="BB592" s="28">
        <f t="shared" ca="1" si="369"/>
        <v>0.97147538350266993</v>
      </c>
      <c r="BC592" s="28">
        <f>IF(Riskregister!$E$16="",0,COUNTIF(BQ$4:BQ$53,"&lt;"&amp;BA592)*IF(BB592&lt;0.5,Riskregister!$K$16+(Riskregister!$L$16-Riskregister!$K$16)*SQRT(BB592/2),Riskregister!$L$16-(Riskregister!$L$16-Riskregister!$K$16)*SQRT((1-BB592)/2)))</f>
        <v>0</v>
      </c>
      <c r="BD592" s="28">
        <f t="shared" ca="1" si="357"/>
        <v>1235683.3451274564</v>
      </c>
    </row>
    <row r="593" spans="20:56" x14ac:dyDescent="0.35">
      <c r="T593" s="28">
        <f t="shared" ca="1" si="358"/>
        <v>0.73518035919008418</v>
      </c>
      <c r="U593" s="28">
        <f t="shared" ca="1" si="358"/>
        <v>7.4124415946313027E-2</v>
      </c>
      <c r="V593" s="28">
        <f ca="1">IF(Riskregister!$E$5="",0,COUNTIF(BF$4:BF$53,"&lt;"&amp;T593)*IF(U593&lt;0.5,Riskregister!$K$5+(Riskregister!$L$5-Riskregister!$K$5)*SQRT(U593/2),Riskregister!$L$5-(Riskregister!$L$5-Riskregister!$K$5)*SQRT((1-U593)/2)))</f>
        <v>236631.96358483509</v>
      </c>
      <c r="W593" s="28">
        <f t="shared" ca="1" si="359"/>
        <v>0.8740104208155699</v>
      </c>
      <c r="X593" s="28">
        <f t="shared" ca="1" si="359"/>
        <v>0.76058508445091666</v>
      </c>
      <c r="Y593" s="28">
        <f ca="1">IF(Riskregister!$E$6="",0,COUNTIF(BG$4:BG$53,"&lt;"&amp;W593)*IF(X593&lt;0.5,Riskregister!$K$6+(Riskregister!$L$6-Riskregister!$K$6)*SQRT(X593/2),Riskregister!$L$6-(Riskregister!$L$6-Riskregister!$K$6)*SQRT((1-X593)/2)))</f>
        <v>1377222.2200579769</v>
      </c>
      <c r="Z593" s="28">
        <f t="shared" ca="1" si="360"/>
        <v>0.10965674019300742</v>
      </c>
      <c r="AA593" s="28">
        <f t="shared" ca="1" si="360"/>
        <v>7.5840566318121638E-2</v>
      </c>
      <c r="AB593" s="28">
        <f ca="1">IF(Riskregister!$E$7="",0,COUNTIF(BH$4:BH$53,"&lt;"&amp;Z593)*IF(AA593&lt;0.5,Riskregister!$K$7+(Riskregister!$L$7-Riskregister!$K$7)*SQRT(AA593/2),Riskregister!$L$7-(Riskregister!$L$7-Riskregister!$K$7)*SQRT((1-AA593)/2)))</f>
        <v>0</v>
      </c>
      <c r="AC593" s="28">
        <f t="shared" ca="1" si="361"/>
        <v>0.18484300445364099</v>
      </c>
      <c r="AD593" s="28">
        <f t="shared" ca="1" si="361"/>
        <v>0.71621932767695173</v>
      </c>
      <c r="AE593" s="28">
        <f ca="1">IF(Riskregister!$E$8="",0,COUNTIF(BI$4:BI$53,"&lt;"&amp;AC593)*IF(AD593&lt;0.5,Riskregister!$K$8+(Riskregister!$L$8-Riskregister!$K$8)*SQRT(AD593/2),Riskregister!$L$8-(Riskregister!$L$8-Riskregister!$K$8)*SQRT((1-AD593)/2)))</f>
        <v>0</v>
      </c>
      <c r="AF593" s="28">
        <f t="shared" ca="1" si="362"/>
        <v>0.49211022500199031</v>
      </c>
      <c r="AG593" s="28">
        <f t="shared" ca="1" si="362"/>
        <v>0.81956840850602808</v>
      </c>
      <c r="AH593" s="28">
        <f>IF(Riskregister!$E$9="",0,COUNTIF(BJ$4:BJ$53,"&lt;"&amp;AF593)*IF(AG593&lt;0.5,Riskregister!$K$9+(Riskregister!$L$9-Riskregister!$K$9)*SQRT(AG593/2),Riskregister!$L$9-(Riskregister!$L$9-Riskregister!$K$9)*SQRT((1-AG593)/2)))</f>
        <v>0</v>
      </c>
      <c r="AI593" s="28">
        <f t="shared" ca="1" si="363"/>
        <v>0.37622469395955782</v>
      </c>
      <c r="AJ593" s="28">
        <f t="shared" ca="1" si="363"/>
        <v>0.48518028016604264</v>
      </c>
      <c r="AK593" s="28">
        <f>IF(Riskregister!$E$10="",0,COUNTIF(BK$4:BK$53,"&lt;"&amp;AI593)*IF(AJ593&lt;0.5,Riskregister!$K$10+(Riskregister!$L$10-Riskregister!$K$10)*SQRT(AJ593/2),Riskregister!$L$10-(Riskregister!$L$10-Riskregister!$K$10)*SQRT((1-AJ593)/2)))</f>
        <v>0</v>
      </c>
      <c r="AL593" s="28">
        <f t="shared" ca="1" si="364"/>
        <v>0.13494843684978575</v>
      </c>
      <c r="AM593" s="28">
        <f t="shared" ca="1" si="364"/>
        <v>0.43835094383068918</v>
      </c>
      <c r="AN593" s="28">
        <f>IF(Riskregister!$E$11="",0,COUNTIF(BL$4:BL$53,"&lt;"&amp;AL593)*IF(AM593&lt;0.5,Riskregister!$K$11+(Riskregister!$L$11-Riskregister!$K$11)*SQRT(AM593/2),Riskregister!$L$11-(Riskregister!$L$11-Riskregister!$K$11)*SQRT((1-AM593)/2)))</f>
        <v>0</v>
      </c>
      <c r="AO593" s="28">
        <f t="shared" ca="1" si="365"/>
        <v>0.55425542231117342</v>
      </c>
      <c r="AP593" s="28">
        <f t="shared" ca="1" si="365"/>
        <v>0.79644982603475223</v>
      </c>
      <c r="AQ593" s="28">
        <f>IF(Riskregister!$E$12="",0,COUNTIF(BM$4:BM$53,"&lt;"&amp;AO593)*IF(AP593&lt;0.5,Riskregister!$K$12+(Riskregister!$L$12-Riskregister!$K$12)*SQRT(AP593/2),Riskregister!$L$12-(Riskregister!$L$12-Riskregister!$K$12)*SQRT((1-AP593)/2)))</f>
        <v>0</v>
      </c>
      <c r="AR593" s="28">
        <f t="shared" ca="1" si="366"/>
        <v>0.45100057104100422</v>
      </c>
      <c r="AS593" s="28">
        <f t="shared" ca="1" si="366"/>
        <v>0.95961059779831659</v>
      </c>
      <c r="AT593" s="28">
        <f>IF(Riskregister!$E$13="",0,COUNTIF(BN$4:BN$53,"&lt;"&amp;AR593)*IF(AS593&lt;0.5,Riskregister!$K$13+(Riskregister!$L$13-Riskregister!$K$13)*SQRT(AS593/2),Riskregister!$L$13-(Riskregister!$L$13-Riskregister!$K$13)*SQRT((1-AS593)/2)))</f>
        <v>0</v>
      </c>
      <c r="AU593" s="28">
        <f t="shared" ca="1" si="367"/>
        <v>0.64225116684802119</v>
      </c>
      <c r="AV593" s="28">
        <f t="shared" ca="1" si="367"/>
        <v>0.49769237761208163</v>
      </c>
      <c r="AW593" s="28">
        <f>IF(Riskregister!$E$14="",0,COUNTIF(BO$4:BO$53,"&lt;"&amp;AU593)*IF(AV593&lt;0.5,Riskregister!$K$14+(Riskregister!$L$14-Riskregister!$K$14)*SQRT(AV593/2),Riskregister!$L$14-(Riskregister!$L$14-Riskregister!$K$14)*SQRT((1-AV593)/2)))</f>
        <v>0</v>
      </c>
      <c r="AX593" s="28">
        <f t="shared" ca="1" si="368"/>
        <v>0.40125895121989186</v>
      </c>
      <c r="AY593" s="28">
        <f t="shared" ca="1" si="368"/>
        <v>0.46983389039071022</v>
      </c>
      <c r="AZ593" s="28">
        <f>IF(Riskregister!$E$15="",0,COUNTIF(BP$4:BP$53,"&lt;"&amp;AX593)*IF(AY593&lt;0.5,Riskregister!$K$15+(Riskregister!$L$15-Riskregister!$K$15)*SQRT(AY593/2),Riskregister!$L$15-(Riskregister!$L$15-Riskregister!$K$15)*SQRT((1-AY593)/2)))</f>
        <v>0</v>
      </c>
      <c r="BA593" s="28">
        <f t="shared" ca="1" si="369"/>
        <v>0.36592774841567954</v>
      </c>
      <c r="BB593" s="28">
        <f t="shared" ca="1" si="369"/>
        <v>0.5159639683630195</v>
      </c>
      <c r="BC593" s="28">
        <f>IF(Riskregister!$E$16="",0,COUNTIF(BQ$4:BQ$53,"&lt;"&amp;BA593)*IF(BB593&lt;0.5,Riskregister!$K$16+(Riskregister!$L$16-Riskregister!$K$16)*SQRT(BB593/2),Riskregister!$L$16-(Riskregister!$L$16-Riskregister!$K$16)*SQRT((1-BB593)/2)))</f>
        <v>0</v>
      </c>
      <c r="BD593" s="28">
        <f t="shared" ca="1" si="357"/>
        <v>1613854.1836428121</v>
      </c>
    </row>
    <row r="594" spans="20:56" x14ac:dyDescent="0.35">
      <c r="T594" s="28">
        <f t="shared" ca="1" si="358"/>
        <v>0.64567507541602098</v>
      </c>
      <c r="U594" s="28">
        <f t="shared" ca="1" si="358"/>
        <v>9.9278018912214772E-2</v>
      </c>
      <c r="V594" s="28">
        <f ca="1">IF(Riskregister!$E$5="",0,COUNTIF(BF$4:BF$53,"&lt;"&amp;T594)*IF(U594&lt;0.5,Riskregister!$K$5+(Riskregister!$L$5-Riskregister!$K$5)*SQRT(U594/2),Riskregister!$L$5-(Riskregister!$L$5-Riskregister!$K$5)*SQRT((1-U594)/2)))</f>
        <v>250259.16125153724</v>
      </c>
      <c r="W594" s="28">
        <f t="shared" ca="1" si="359"/>
        <v>0.36785851696069061</v>
      </c>
      <c r="X594" s="28">
        <f t="shared" ca="1" si="359"/>
        <v>0.72366279701472747</v>
      </c>
      <c r="Y594" s="28">
        <f ca="1">IF(Riskregister!$E$6="",0,COUNTIF(BG$4:BG$53,"&lt;"&amp;W594)*IF(X594&lt;0.5,Riskregister!$K$6+(Riskregister!$L$6-Riskregister!$K$6)*SQRT(X594/2),Riskregister!$L$6-(Riskregister!$L$6-Riskregister!$K$6)*SQRT((1-X594)/2)))</f>
        <v>0</v>
      </c>
      <c r="Z594" s="28">
        <f t="shared" ca="1" si="360"/>
        <v>0.13152461574747232</v>
      </c>
      <c r="AA594" s="28">
        <f t="shared" ca="1" si="360"/>
        <v>0.54961425773453099</v>
      </c>
      <c r="AB594" s="28">
        <f ca="1">IF(Riskregister!$E$7="",0,COUNTIF(BH$4:BH$53,"&lt;"&amp;Z594)*IF(AA594&lt;0.5,Riskregister!$K$7+(Riskregister!$L$7-Riskregister!$K$7)*SQRT(AA594/2),Riskregister!$L$7-(Riskregister!$L$7-Riskregister!$K$7)*SQRT((1-AA594)/2)))</f>
        <v>0</v>
      </c>
      <c r="AC594" s="28">
        <f t="shared" ca="1" si="361"/>
        <v>0.43445017253195917</v>
      </c>
      <c r="AD594" s="28">
        <f t="shared" ca="1" si="361"/>
        <v>1.070736628161606E-2</v>
      </c>
      <c r="AE594" s="28">
        <f ca="1">IF(Riskregister!$E$8="",0,COUNTIF(BI$4:BI$53,"&lt;"&amp;AC594)*IF(AD594&lt;0.5,Riskregister!$K$8+(Riskregister!$L$8-Riskregister!$K$8)*SQRT(AD594/2),Riskregister!$L$8-(Riskregister!$L$8-Riskregister!$K$8)*SQRT((1-AD594)/2)))</f>
        <v>0</v>
      </c>
      <c r="AF594" s="28">
        <f t="shared" ca="1" si="362"/>
        <v>0.58229301093655039</v>
      </c>
      <c r="AG594" s="28">
        <f t="shared" ca="1" si="362"/>
        <v>0.70063194582386612</v>
      </c>
      <c r="AH594" s="28">
        <f>IF(Riskregister!$E$9="",0,COUNTIF(BJ$4:BJ$53,"&lt;"&amp;AF594)*IF(AG594&lt;0.5,Riskregister!$K$9+(Riskregister!$L$9-Riskregister!$K$9)*SQRT(AG594/2),Riskregister!$L$9-(Riskregister!$L$9-Riskregister!$K$9)*SQRT((1-AG594)/2)))</f>
        <v>0</v>
      </c>
      <c r="AI594" s="28">
        <f t="shared" ca="1" si="363"/>
        <v>0.73917971563874008</v>
      </c>
      <c r="AJ594" s="28">
        <f t="shared" ca="1" si="363"/>
        <v>0.76370611514981568</v>
      </c>
      <c r="AK594" s="28">
        <f>IF(Riskregister!$E$10="",0,COUNTIF(BK$4:BK$53,"&lt;"&amp;AI594)*IF(AJ594&lt;0.5,Riskregister!$K$10+(Riskregister!$L$10-Riskregister!$K$10)*SQRT(AJ594/2),Riskregister!$L$10-(Riskregister!$L$10-Riskregister!$K$10)*SQRT((1-AJ594)/2)))</f>
        <v>0</v>
      </c>
      <c r="AL594" s="28">
        <f t="shared" ca="1" si="364"/>
        <v>0.1246083229534718</v>
      </c>
      <c r="AM594" s="28">
        <f t="shared" ca="1" si="364"/>
        <v>0.1206162382596413</v>
      </c>
      <c r="AN594" s="28">
        <f>IF(Riskregister!$E$11="",0,COUNTIF(BL$4:BL$53,"&lt;"&amp;AL594)*IF(AM594&lt;0.5,Riskregister!$K$11+(Riskregister!$L$11-Riskregister!$K$11)*SQRT(AM594/2),Riskregister!$L$11-(Riskregister!$L$11-Riskregister!$K$11)*SQRT((1-AM594)/2)))</f>
        <v>0</v>
      </c>
      <c r="AO594" s="28">
        <f t="shared" ca="1" si="365"/>
        <v>0.78765725944173159</v>
      </c>
      <c r="AP594" s="28">
        <f t="shared" ca="1" si="365"/>
        <v>0.73383160818631121</v>
      </c>
      <c r="AQ594" s="28">
        <f>IF(Riskregister!$E$12="",0,COUNTIF(BM$4:BM$53,"&lt;"&amp;AO594)*IF(AP594&lt;0.5,Riskregister!$K$12+(Riskregister!$L$12-Riskregister!$K$12)*SQRT(AP594/2),Riskregister!$L$12-(Riskregister!$L$12-Riskregister!$K$12)*SQRT((1-AP594)/2)))</f>
        <v>0</v>
      </c>
      <c r="AR594" s="28">
        <f t="shared" ca="1" si="366"/>
        <v>0.9286514336724131</v>
      </c>
      <c r="AS594" s="28">
        <f t="shared" ca="1" si="366"/>
        <v>0.9467956325207566</v>
      </c>
      <c r="AT594" s="28">
        <f>IF(Riskregister!$E$13="",0,COUNTIF(BN$4:BN$53,"&lt;"&amp;AR594)*IF(AS594&lt;0.5,Riskregister!$K$13+(Riskregister!$L$13-Riskregister!$K$13)*SQRT(AS594/2),Riskregister!$L$13-(Riskregister!$L$13-Riskregister!$K$13)*SQRT((1-AS594)/2)))</f>
        <v>0</v>
      </c>
      <c r="AU594" s="28">
        <f t="shared" ca="1" si="367"/>
        <v>0.76532381621562107</v>
      </c>
      <c r="AV594" s="28">
        <f t="shared" ca="1" si="367"/>
        <v>5.1580930347034259E-2</v>
      </c>
      <c r="AW594" s="28">
        <f>IF(Riskregister!$E$14="",0,COUNTIF(BO$4:BO$53,"&lt;"&amp;AU594)*IF(AV594&lt;0.5,Riskregister!$K$14+(Riskregister!$L$14-Riskregister!$K$14)*SQRT(AV594/2),Riskregister!$L$14-(Riskregister!$L$14-Riskregister!$K$14)*SQRT((1-AV594)/2)))</f>
        <v>0</v>
      </c>
      <c r="AX594" s="28">
        <f t="shared" ca="1" si="368"/>
        <v>0.11840437790571945</v>
      </c>
      <c r="AY594" s="28">
        <f t="shared" ca="1" si="368"/>
        <v>9.5417680063657806E-2</v>
      </c>
      <c r="AZ594" s="28">
        <f>IF(Riskregister!$E$15="",0,COUNTIF(BP$4:BP$53,"&lt;"&amp;AX594)*IF(AY594&lt;0.5,Riskregister!$K$15+(Riskregister!$L$15-Riskregister!$K$15)*SQRT(AY594/2),Riskregister!$L$15-(Riskregister!$L$15-Riskregister!$K$15)*SQRT((1-AY594)/2)))</f>
        <v>0</v>
      </c>
      <c r="BA594" s="28">
        <f t="shared" ca="1" si="369"/>
        <v>7.9302164629235117E-2</v>
      </c>
      <c r="BB594" s="28">
        <f t="shared" ca="1" si="369"/>
        <v>0.85489100948023267</v>
      </c>
      <c r="BC594" s="28">
        <f>IF(Riskregister!$E$16="",0,COUNTIF(BQ$4:BQ$53,"&lt;"&amp;BA594)*IF(BB594&lt;0.5,Riskregister!$K$16+(Riskregister!$L$16-Riskregister!$K$16)*SQRT(BB594/2),Riskregister!$L$16-(Riskregister!$L$16-Riskregister!$K$16)*SQRT((1-BB594)/2)))</f>
        <v>0</v>
      </c>
      <c r="BD594" s="28">
        <f t="shared" ca="1" si="357"/>
        <v>250259.16125153724</v>
      </c>
    </row>
    <row r="595" spans="20:56" x14ac:dyDescent="0.35">
      <c r="T595" s="28">
        <f t="shared" ca="1" si="358"/>
        <v>0.4365056372358922</v>
      </c>
      <c r="U595" s="28">
        <f t="shared" ca="1" si="358"/>
        <v>0.92558446988743648</v>
      </c>
      <c r="V595" s="28">
        <f ca="1">IF(Riskregister!$E$5="",0,COUNTIF(BF$4:BF$53,"&lt;"&amp;T595)*IF(U595&lt;0.5,Riskregister!$K$5+(Riskregister!$L$5-Riskregister!$K$5)*SQRT(U595/2),Riskregister!$L$5-(Riskregister!$L$5-Riskregister!$K$5)*SQRT((1-U595)/2)))</f>
        <v>0</v>
      </c>
      <c r="W595" s="28">
        <f t="shared" ca="1" si="359"/>
        <v>0.75684560639642307</v>
      </c>
      <c r="X595" s="28">
        <f t="shared" ca="1" si="359"/>
        <v>0.90155343150626599</v>
      </c>
      <c r="Y595" s="28">
        <f ca="1">IF(Riskregister!$E$6="",0,COUNTIF(BG$4:BG$53,"&lt;"&amp;W595)*IF(X595&lt;0.5,Riskregister!$K$6+(Riskregister!$L$6-Riskregister!$K$6)*SQRT(X595/2),Riskregister!$L$6-(Riskregister!$L$6-Riskregister!$K$6)*SQRT((1-X595)/2)))</f>
        <v>1600646.2208018445</v>
      </c>
      <c r="Z595" s="28">
        <f t="shared" ca="1" si="360"/>
        <v>0.78784045692326243</v>
      </c>
      <c r="AA595" s="28">
        <f t="shared" ca="1" si="360"/>
        <v>0.52442010002109052</v>
      </c>
      <c r="AB595" s="28">
        <f ca="1">IF(Riskregister!$E$7="",0,COUNTIF(BH$4:BH$53,"&lt;"&amp;Z595)*IF(AA595&lt;0.5,Riskregister!$K$7+(Riskregister!$L$7-Riskregister!$K$7)*SQRT(AA595/2),Riskregister!$L$7-(Riskregister!$L$7-Riskregister!$K$7)*SQRT((1-AA595)/2)))</f>
        <v>229327.01188029721</v>
      </c>
      <c r="AC595" s="28">
        <f t="shared" ca="1" si="361"/>
        <v>0.9932806999642374</v>
      </c>
      <c r="AD595" s="28">
        <f t="shared" ca="1" si="361"/>
        <v>0.49766352497169486</v>
      </c>
      <c r="AE595" s="28">
        <f ca="1">IF(Riskregister!$E$8="",0,COUNTIF(BI$4:BI$53,"&lt;"&amp;AC595)*IF(AD595&lt;0.5,Riskregister!$K$8+(Riskregister!$L$8-Riskregister!$K$8)*SQRT(AD595/2),Riskregister!$L$8-(Riskregister!$L$8-Riskregister!$K$8)*SQRT((1-AD595)/2)))</f>
        <v>2644502.8541915598</v>
      </c>
      <c r="AF595" s="28">
        <f t="shared" ca="1" si="362"/>
        <v>0.31710845967205248</v>
      </c>
      <c r="AG595" s="28">
        <f t="shared" ca="1" si="362"/>
        <v>0.53507250770042669</v>
      </c>
      <c r="AH595" s="28">
        <f>IF(Riskregister!$E$9="",0,COUNTIF(BJ$4:BJ$53,"&lt;"&amp;AF595)*IF(AG595&lt;0.5,Riskregister!$K$9+(Riskregister!$L$9-Riskregister!$K$9)*SQRT(AG595/2),Riskregister!$L$9-(Riskregister!$L$9-Riskregister!$K$9)*SQRT((1-AG595)/2)))</f>
        <v>0</v>
      </c>
      <c r="AI595" s="28">
        <f t="shared" ca="1" si="363"/>
        <v>0.81735631821499599</v>
      </c>
      <c r="AJ595" s="28">
        <f t="shared" ca="1" si="363"/>
        <v>0.11593861468874711</v>
      </c>
      <c r="AK595" s="28">
        <f>IF(Riskregister!$E$10="",0,COUNTIF(BK$4:BK$53,"&lt;"&amp;AI595)*IF(AJ595&lt;0.5,Riskregister!$K$10+(Riskregister!$L$10-Riskregister!$K$10)*SQRT(AJ595/2),Riskregister!$L$10-(Riskregister!$L$10-Riskregister!$K$10)*SQRT((1-AJ595)/2)))</f>
        <v>0</v>
      </c>
      <c r="AL595" s="28">
        <f t="shared" ca="1" si="364"/>
        <v>0.12652855873951141</v>
      </c>
      <c r="AM595" s="28">
        <f t="shared" ca="1" si="364"/>
        <v>0.31916436070825993</v>
      </c>
      <c r="AN595" s="28">
        <f>IF(Riskregister!$E$11="",0,COUNTIF(BL$4:BL$53,"&lt;"&amp;AL595)*IF(AM595&lt;0.5,Riskregister!$K$11+(Riskregister!$L$11-Riskregister!$K$11)*SQRT(AM595/2),Riskregister!$L$11-(Riskregister!$L$11-Riskregister!$K$11)*SQRT((1-AM595)/2)))</f>
        <v>0</v>
      </c>
      <c r="AO595" s="28">
        <f t="shared" ca="1" si="365"/>
        <v>0.25136481110848652</v>
      </c>
      <c r="AP595" s="28">
        <f t="shared" ca="1" si="365"/>
        <v>0.11957642908382382</v>
      </c>
      <c r="AQ595" s="28">
        <f>IF(Riskregister!$E$12="",0,COUNTIF(BM$4:BM$53,"&lt;"&amp;AO595)*IF(AP595&lt;0.5,Riskregister!$K$12+(Riskregister!$L$12-Riskregister!$K$12)*SQRT(AP595/2),Riskregister!$L$12-(Riskregister!$L$12-Riskregister!$K$12)*SQRT((1-AP595)/2)))</f>
        <v>0</v>
      </c>
      <c r="AR595" s="28">
        <f t="shared" ca="1" si="366"/>
        <v>0.91740205199907687</v>
      </c>
      <c r="AS595" s="28">
        <f t="shared" ca="1" si="366"/>
        <v>0.63234026991732295</v>
      </c>
      <c r="AT595" s="28">
        <f>IF(Riskregister!$E$13="",0,COUNTIF(BN$4:BN$53,"&lt;"&amp;AR595)*IF(AS595&lt;0.5,Riskregister!$K$13+(Riskregister!$L$13-Riskregister!$K$13)*SQRT(AS595/2),Riskregister!$L$13-(Riskregister!$L$13-Riskregister!$K$13)*SQRT((1-AS595)/2)))</f>
        <v>0</v>
      </c>
      <c r="AU595" s="28">
        <f t="shared" ca="1" si="367"/>
        <v>0.63775200258251685</v>
      </c>
      <c r="AV595" s="28">
        <f t="shared" ca="1" si="367"/>
        <v>0.91933627585660405</v>
      </c>
      <c r="AW595" s="28">
        <f>IF(Riskregister!$E$14="",0,COUNTIF(BO$4:BO$53,"&lt;"&amp;AU595)*IF(AV595&lt;0.5,Riskregister!$K$14+(Riskregister!$L$14-Riskregister!$K$14)*SQRT(AV595/2),Riskregister!$L$14-(Riskregister!$L$14-Riskregister!$K$14)*SQRT((1-AV595)/2)))</f>
        <v>0</v>
      </c>
      <c r="AX595" s="28">
        <f t="shared" ca="1" si="368"/>
        <v>0.37458410847190216</v>
      </c>
      <c r="AY595" s="28">
        <f t="shared" ca="1" si="368"/>
        <v>0.69178232089764313</v>
      </c>
      <c r="AZ595" s="28">
        <f>IF(Riskregister!$E$15="",0,COUNTIF(BP$4:BP$53,"&lt;"&amp;AX595)*IF(AY595&lt;0.5,Riskregister!$K$15+(Riskregister!$L$15-Riskregister!$K$15)*SQRT(AY595/2),Riskregister!$L$15-(Riskregister!$L$15-Riskregister!$K$15)*SQRT((1-AY595)/2)))</f>
        <v>0</v>
      </c>
      <c r="BA595" s="28">
        <f t="shared" ca="1" si="369"/>
        <v>0.56168219833785371</v>
      </c>
      <c r="BB595" s="28">
        <f t="shared" ca="1" si="369"/>
        <v>0.2539160141287341</v>
      </c>
      <c r="BC595" s="28">
        <f>IF(Riskregister!$E$16="",0,COUNTIF(BQ$4:BQ$53,"&lt;"&amp;BA595)*IF(BB595&lt;0.5,Riskregister!$K$16+(Riskregister!$L$16-Riskregister!$K$16)*SQRT(BB595/2),Riskregister!$L$16-(Riskregister!$L$16-Riskregister!$K$16)*SQRT((1-BB595)/2)))</f>
        <v>0</v>
      </c>
      <c r="BD595" s="28">
        <f t="shared" ca="1" si="357"/>
        <v>4474476.0868737018</v>
      </c>
    </row>
    <row r="596" spans="20:56" x14ac:dyDescent="0.35">
      <c r="T596" s="28">
        <f t="shared" ca="1" si="358"/>
        <v>0.9395433347709069</v>
      </c>
      <c r="U596" s="28">
        <f t="shared" ca="1" si="358"/>
        <v>0.3264362303724212</v>
      </c>
      <c r="V596" s="28">
        <f ca="1">IF(Riskregister!$E$5="",0,COUNTIF(BF$4:BF$53,"&lt;"&amp;T596)*IF(U596&lt;0.5,Riskregister!$K$5+(Riskregister!$L$5-Riskregister!$K$5)*SQRT(U596/2),Riskregister!$L$5-(Riskregister!$L$5-Riskregister!$K$5)*SQRT((1-U596)/2)))</f>
        <v>663602.35601661133</v>
      </c>
      <c r="W596" s="28">
        <f t="shared" ca="1" si="359"/>
        <v>0.93055441016291762</v>
      </c>
      <c r="X596" s="28">
        <f t="shared" ca="1" si="359"/>
        <v>0.24278864835515113</v>
      </c>
      <c r="Y596" s="28">
        <f ca="1">IF(Riskregister!$E$6="",0,COUNTIF(BG$4:BG$53,"&lt;"&amp;W596)*IF(X596&lt;0.5,Riskregister!$K$6+(Riskregister!$L$6-Riskregister!$K$6)*SQRT(X596/2),Riskregister!$L$6-(Riskregister!$L$6-Riskregister!$K$6)*SQRT((1-X596)/2)))</f>
        <v>1654300.7778604697</v>
      </c>
      <c r="Z596" s="28">
        <f t="shared" ca="1" si="360"/>
        <v>0.6498924293012287</v>
      </c>
      <c r="AA596" s="28">
        <f t="shared" ca="1" si="360"/>
        <v>0.72824650714702643</v>
      </c>
      <c r="AB596" s="28">
        <f ca="1">IF(Riskregister!$E$7="",0,COUNTIF(BH$4:BH$53,"&lt;"&amp;Z596)*IF(AA596&lt;0.5,Riskregister!$K$7+(Riskregister!$L$7-Riskregister!$K$7)*SQRT(AA596/2),Riskregister!$L$7-(Riskregister!$L$7-Riskregister!$K$7)*SQRT((1-AA596)/2)))</f>
        <v>0</v>
      </c>
      <c r="AC596" s="28">
        <f t="shared" ca="1" si="361"/>
        <v>0.2562692104256199</v>
      </c>
      <c r="AD596" s="28">
        <f t="shared" ca="1" si="361"/>
        <v>0.68163665765869397</v>
      </c>
      <c r="AE596" s="28">
        <f ca="1">IF(Riskregister!$E$8="",0,COUNTIF(BI$4:BI$53,"&lt;"&amp;AC596)*IF(AD596&lt;0.5,Riskregister!$K$8+(Riskregister!$L$8-Riskregister!$K$8)*SQRT(AD596/2),Riskregister!$L$8-(Riskregister!$L$8-Riskregister!$K$8)*SQRT((1-AD596)/2)))</f>
        <v>0</v>
      </c>
      <c r="AF596" s="28">
        <f t="shared" ca="1" si="362"/>
        <v>0.85254528907093841</v>
      </c>
      <c r="AG596" s="28">
        <f t="shared" ca="1" si="362"/>
        <v>0.61237476249457801</v>
      </c>
      <c r="AH596" s="28">
        <f>IF(Riskregister!$E$9="",0,COUNTIF(BJ$4:BJ$53,"&lt;"&amp;AF596)*IF(AG596&lt;0.5,Riskregister!$K$9+(Riskregister!$L$9-Riskregister!$K$9)*SQRT(AG596/2),Riskregister!$L$9-(Riskregister!$L$9-Riskregister!$K$9)*SQRT((1-AG596)/2)))</f>
        <v>0</v>
      </c>
      <c r="AI596" s="28">
        <f t="shared" ca="1" si="363"/>
        <v>0.71296434969897649</v>
      </c>
      <c r="AJ596" s="28">
        <f t="shared" ca="1" si="363"/>
        <v>0.58062945023565626</v>
      </c>
      <c r="AK596" s="28">
        <f>IF(Riskregister!$E$10="",0,COUNTIF(BK$4:BK$53,"&lt;"&amp;AI596)*IF(AJ596&lt;0.5,Riskregister!$K$10+(Riskregister!$L$10-Riskregister!$K$10)*SQRT(AJ596/2),Riskregister!$L$10-(Riskregister!$L$10-Riskregister!$K$10)*SQRT((1-AJ596)/2)))</f>
        <v>0</v>
      </c>
      <c r="AL596" s="28">
        <f t="shared" ca="1" si="364"/>
        <v>3.2467427373166102E-2</v>
      </c>
      <c r="AM596" s="28">
        <f t="shared" ca="1" si="364"/>
        <v>0.5778127523020703</v>
      </c>
      <c r="AN596" s="28">
        <f>IF(Riskregister!$E$11="",0,COUNTIF(BL$4:BL$53,"&lt;"&amp;AL596)*IF(AM596&lt;0.5,Riskregister!$K$11+(Riskregister!$L$11-Riskregister!$K$11)*SQRT(AM596/2),Riskregister!$L$11-(Riskregister!$L$11-Riskregister!$K$11)*SQRT((1-AM596)/2)))</f>
        <v>0</v>
      </c>
      <c r="AO596" s="28">
        <f t="shared" ca="1" si="365"/>
        <v>0.21165572849022651</v>
      </c>
      <c r="AP596" s="28">
        <f t="shared" ca="1" si="365"/>
        <v>0.97897391933396971</v>
      </c>
      <c r="AQ596" s="28">
        <f>IF(Riskregister!$E$12="",0,COUNTIF(BM$4:BM$53,"&lt;"&amp;AO596)*IF(AP596&lt;0.5,Riskregister!$K$12+(Riskregister!$L$12-Riskregister!$K$12)*SQRT(AP596/2),Riskregister!$L$12-(Riskregister!$L$12-Riskregister!$K$12)*SQRT((1-AP596)/2)))</f>
        <v>0</v>
      </c>
      <c r="AR596" s="28">
        <f t="shared" ca="1" si="366"/>
        <v>0.2580824278832361</v>
      </c>
      <c r="AS596" s="28">
        <f t="shared" ca="1" si="366"/>
        <v>4.5248336710066894E-2</v>
      </c>
      <c r="AT596" s="28">
        <f>IF(Riskregister!$E$13="",0,COUNTIF(BN$4:BN$53,"&lt;"&amp;AR596)*IF(AS596&lt;0.5,Riskregister!$K$13+(Riskregister!$L$13-Riskregister!$K$13)*SQRT(AS596/2),Riskregister!$L$13-(Riskregister!$L$13-Riskregister!$K$13)*SQRT((1-AS596)/2)))</f>
        <v>0</v>
      </c>
      <c r="AU596" s="28">
        <f t="shared" ca="1" si="367"/>
        <v>0.92642973184529243</v>
      </c>
      <c r="AV596" s="28">
        <f t="shared" ca="1" si="367"/>
        <v>0.42056018304089038</v>
      </c>
      <c r="AW596" s="28">
        <f>IF(Riskregister!$E$14="",0,COUNTIF(BO$4:BO$53,"&lt;"&amp;AU596)*IF(AV596&lt;0.5,Riskregister!$K$14+(Riskregister!$L$14-Riskregister!$K$14)*SQRT(AV596/2),Riskregister!$L$14-(Riskregister!$L$14-Riskregister!$K$14)*SQRT((1-AV596)/2)))</f>
        <v>0</v>
      </c>
      <c r="AX596" s="28">
        <f t="shared" ca="1" si="368"/>
        <v>0.79327342477052842</v>
      </c>
      <c r="AY596" s="28">
        <f t="shared" ca="1" si="368"/>
        <v>0.84133899509130416</v>
      </c>
      <c r="AZ596" s="28">
        <f>IF(Riskregister!$E$15="",0,COUNTIF(BP$4:BP$53,"&lt;"&amp;AX596)*IF(AY596&lt;0.5,Riskregister!$K$15+(Riskregister!$L$15-Riskregister!$K$15)*SQRT(AY596/2),Riskregister!$L$15-(Riskregister!$L$15-Riskregister!$K$15)*SQRT((1-AY596)/2)))</f>
        <v>0</v>
      </c>
      <c r="BA596" s="28">
        <f t="shared" ca="1" si="369"/>
        <v>0.95120920005518195</v>
      </c>
      <c r="BB596" s="28">
        <f t="shared" ca="1" si="369"/>
        <v>0.2301137509237815</v>
      </c>
      <c r="BC596" s="28">
        <f>IF(Riskregister!$E$16="",0,COUNTIF(BQ$4:BQ$53,"&lt;"&amp;BA596)*IF(BB596&lt;0.5,Riskregister!$K$16+(Riskregister!$L$16-Riskregister!$K$16)*SQRT(BB596/2),Riskregister!$L$16-(Riskregister!$L$16-Riskregister!$K$16)*SQRT((1-BB596)/2)))</f>
        <v>0</v>
      </c>
      <c r="BD596" s="28">
        <f t="shared" ca="1" si="357"/>
        <v>2317903.1338770809</v>
      </c>
    </row>
    <row r="597" spans="20:56" x14ac:dyDescent="0.35">
      <c r="T597" s="28">
        <f t="shared" ca="1" si="358"/>
        <v>0.81235680268730925</v>
      </c>
      <c r="U597" s="28">
        <f t="shared" ca="1" si="358"/>
        <v>0.4556645533058381</v>
      </c>
      <c r="V597" s="28">
        <f ca="1">IF(Riskregister!$E$5="",0,COUNTIF(BF$4:BF$53,"&lt;"&amp;T597)*IF(U597&lt;0.5,Riskregister!$K$5+(Riskregister!$L$5-Riskregister!$K$5)*SQRT(U597/2),Riskregister!$L$5-(Riskregister!$L$5-Riskregister!$K$5)*SQRT((1-U597)/2)))</f>
        <v>364793.00738668407</v>
      </c>
      <c r="W597" s="28">
        <f t="shared" ca="1" si="359"/>
        <v>0.63601596192786714</v>
      </c>
      <c r="X597" s="28">
        <f t="shared" ca="1" si="359"/>
        <v>0.84654829448801727</v>
      </c>
      <c r="Y597" s="28">
        <f ca="1">IF(Riskregister!$E$6="",0,COUNTIF(BG$4:BG$53,"&lt;"&amp;W597)*IF(X597&lt;0.5,Riskregister!$K$6+(Riskregister!$L$6-Riskregister!$K$6)*SQRT(X597/2),Riskregister!$L$6-(Riskregister!$L$6-Riskregister!$K$6)*SQRT((1-X597)/2)))</f>
        <v>1501410.2258074158</v>
      </c>
      <c r="Z597" s="28">
        <f t="shared" ca="1" si="360"/>
        <v>0.67113427730661124</v>
      </c>
      <c r="AA597" s="28">
        <f t="shared" ca="1" si="360"/>
        <v>0.666234391087421</v>
      </c>
      <c r="AB597" s="28">
        <f ca="1">IF(Riskregister!$E$7="",0,COUNTIF(BH$4:BH$53,"&lt;"&amp;Z597)*IF(AA597&lt;0.5,Riskregister!$K$7+(Riskregister!$L$7-Riskregister!$K$7)*SQRT(AA597/2),Riskregister!$L$7-(Riskregister!$L$7-Riskregister!$K$7)*SQRT((1-AA597)/2)))</f>
        <v>0</v>
      </c>
      <c r="AC597" s="28">
        <f t="shared" ca="1" si="361"/>
        <v>0.81765209220871538</v>
      </c>
      <c r="AD597" s="28">
        <f t="shared" ca="1" si="361"/>
        <v>0.92427621329402831</v>
      </c>
      <c r="AE597" s="28">
        <f ca="1">IF(Riskregister!$E$8="",0,COUNTIF(BI$4:BI$53,"&lt;"&amp;AC597)*IF(AD597&lt;0.5,Riskregister!$K$8+(Riskregister!$L$8-Riskregister!$K$8)*SQRT(AD597/2),Riskregister!$L$8-(Riskregister!$L$8-Riskregister!$K$8)*SQRT((1-AD597)/2)))</f>
        <v>0</v>
      </c>
      <c r="AF597" s="28">
        <f t="shared" ca="1" si="362"/>
        <v>0.14885135452736187</v>
      </c>
      <c r="AG597" s="28">
        <f t="shared" ca="1" si="362"/>
        <v>0.80291930999304717</v>
      </c>
      <c r="AH597" s="28">
        <f>IF(Riskregister!$E$9="",0,COUNTIF(BJ$4:BJ$53,"&lt;"&amp;AF597)*IF(AG597&lt;0.5,Riskregister!$K$9+(Riskregister!$L$9-Riskregister!$K$9)*SQRT(AG597/2),Riskregister!$L$9-(Riskregister!$L$9-Riskregister!$K$9)*SQRT((1-AG597)/2)))</f>
        <v>0</v>
      </c>
      <c r="AI597" s="28">
        <f t="shared" ca="1" si="363"/>
        <v>7.630181387876489E-2</v>
      </c>
      <c r="AJ597" s="28">
        <f t="shared" ca="1" si="363"/>
        <v>0.79890023031561419</v>
      </c>
      <c r="AK597" s="28">
        <f>IF(Riskregister!$E$10="",0,COUNTIF(BK$4:BK$53,"&lt;"&amp;AI597)*IF(AJ597&lt;0.5,Riskregister!$K$10+(Riskregister!$L$10-Riskregister!$K$10)*SQRT(AJ597/2),Riskregister!$L$10-(Riskregister!$L$10-Riskregister!$K$10)*SQRT((1-AJ597)/2)))</f>
        <v>0</v>
      </c>
      <c r="AL597" s="28">
        <f t="shared" ca="1" si="364"/>
        <v>0.19174971831426624</v>
      </c>
      <c r="AM597" s="28">
        <f t="shared" ca="1" si="364"/>
        <v>8.4866292938553745E-2</v>
      </c>
      <c r="AN597" s="28">
        <f>IF(Riskregister!$E$11="",0,COUNTIF(BL$4:BL$53,"&lt;"&amp;AL597)*IF(AM597&lt;0.5,Riskregister!$K$11+(Riskregister!$L$11-Riskregister!$K$11)*SQRT(AM597/2),Riskregister!$L$11-(Riskregister!$L$11-Riskregister!$K$11)*SQRT((1-AM597)/2)))</f>
        <v>0</v>
      </c>
      <c r="AO597" s="28">
        <f t="shared" ca="1" si="365"/>
        <v>0.4042176817535843</v>
      </c>
      <c r="AP597" s="28">
        <f t="shared" ca="1" si="365"/>
        <v>0.26020517615321137</v>
      </c>
      <c r="AQ597" s="28">
        <f>IF(Riskregister!$E$12="",0,COUNTIF(BM$4:BM$53,"&lt;"&amp;AO597)*IF(AP597&lt;0.5,Riskregister!$K$12+(Riskregister!$L$12-Riskregister!$K$12)*SQRT(AP597/2),Riskregister!$L$12-(Riskregister!$L$12-Riskregister!$K$12)*SQRT((1-AP597)/2)))</f>
        <v>0</v>
      </c>
      <c r="AR597" s="28">
        <f t="shared" ca="1" si="366"/>
        <v>0.90817287657724066</v>
      </c>
      <c r="AS597" s="28">
        <f t="shared" ca="1" si="366"/>
        <v>0.95818664123345509</v>
      </c>
      <c r="AT597" s="28">
        <f>IF(Riskregister!$E$13="",0,COUNTIF(BN$4:BN$53,"&lt;"&amp;AR597)*IF(AS597&lt;0.5,Riskregister!$K$13+(Riskregister!$L$13-Riskregister!$K$13)*SQRT(AS597/2),Riskregister!$L$13-(Riskregister!$L$13-Riskregister!$K$13)*SQRT((1-AS597)/2)))</f>
        <v>0</v>
      </c>
      <c r="AU597" s="28">
        <f t="shared" ca="1" si="367"/>
        <v>1.9166411615241241E-2</v>
      </c>
      <c r="AV597" s="28">
        <f t="shared" ca="1" si="367"/>
        <v>1.1005332635061982E-2</v>
      </c>
      <c r="AW597" s="28">
        <f>IF(Riskregister!$E$14="",0,COUNTIF(BO$4:BO$53,"&lt;"&amp;AU597)*IF(AV597&lt;0.5,Riskregister!$K$14+(Riskregister!$L$14-Riskregister!$K$14)*SQRT(AV597/2),Riskregister!$L$14-(Riskregister!$L$14-Riskregister!$K$14)*SQRT((1-AV597)/2)))</f>
        <v>0</v>
      </c>
      <c r="AX597" s="28">
        <f t="shared" ca="1" si="368"/>
        <v>0.69029837175322362</v>
      </c>
      <c r="AY597" s="28">
        <f t="shared" ca="1" si="368"/>
        <v>0.32024998872572652</v>
      </c>
      <c r="AZ597" s="28">
        <f>IF(Riskregister!$E$15="",0,COUNTIF(BP$4:BP$53,"&lt;"&amp;AX597)*IF(AY597&lt;0.5,Riskregister!$K$15+(Riskregister!$L$15-Riskregister!$K$15)*SQRT(AY597/2),Riskregister!$L$15-(Riskregister!$L$15-Riskregister!$K$15)*SQRT((1-AY597)/2)))</f>
        <v>0</v>
      </c>
      <c r="BA597" s="28">
        <f t="shared" ca="1" si="369"/>
        <v>0.68766938173944059</v>
      </c>
      <c r="BB597" s="28">
        <f t="shared" ca="1" si="369"/>
        <v>0.21037773103054291</v>
      </c>
      <c r="BC597" s="28">
        <f>IF(Riskregister!$E$16="",0,COUNTIF(BQ$4:BQ$53,"&lt;"&amp;BA597)*IF(BB597&lt;0.5,Riskregister!$K$16+(Riskregister!$L$16-Riskregister!$K$16)*SQRT(BB597/2),Riskregister!$L$16-(Riskregister!$L$16-Riskregister!$K$16)*SQRT((1-BB597)/2)))</f>
        <v>0</v>
      </c>
      <c r="BD597" s="28">
        <f t="shared" ca="1" si="357"/>
        <v>1866203.2331940997</v>
      </c>
    </row>
    <row r="598" spans="20:56" x14ac:dyDescent="0.35">
      <c r="T598" s="28">
        <f t="shared" ca="1" si="358"/>
        <v>0.91690693282134272</v>
      </c>
      <c r="U598" s="28">
        <f t="shared" ca="1" si="358"/>
        <v>1.5497977362126658E-2</v>
      </c>
      <c r="V598" s="28">
        <f ca="1">IF(Riskregister!$E$5="",0,COUNTIF(BF$4:BF$53,"&lt;"&amp;T598)*IF(U598&lt;0.5,Riskregister!$K$5+(Riskregister!$L$5-Riskregister!$K$5)*SQRT(U598/2),Riskregister!$L$5-(Riskregister!$L$5-Riskregister!$K$5)*SQRT((1-U598)/2)))</f>
        <v>189612.75309689197</v>
      </c>
      <c r="W598" s="28">
        <f t="shared" ca="1" si="359"/>
        <v>0.18425499432740389</v>
      </c>
      <c r="X598" s="28">
        <f t="shared" ca="1" si="359"/>
        <v>0.66256995040652666</v>
      </c>
      <c r="Y598" s="28">
        <f ca="1">IF(Riskregister!$E$6="",0,COUNTIF(BG$4:BG$53,"&lt;"&amp;W598)*IF(X598&lt;0.5,Riskregister!$K$6+(Riskregister!$L$6-Riskregister!$K$6)*SQRT(X598/2),Riskregister!$L$6-(Riskregister!$L$6-Riskregister!$K$6)*SQRT((1-X598)/2)))</f>
        <v>0</v>
      </c>
      <c r="Z598" s="28">
        <f t="shared" ca="1" si="360"/>
        <v>0.1711613085519369</v>
      </c>
      <c r="AA598" s="28">
        <f t="shared" ca="1" si="360"/>
        <v>0.66704303853507874</v>
      </c>
      <c r="AB598" s="28">
        <f ca="1">IF(Riskregister!$E$7="",0,COUNTIF(BH$4:BH$53,"&lt;"&amp;Z598)*IF(AA598&lt;0.5,Riskregister!$K$7+(Riskregister!$L$7-Riskregister!$K$7)*SQRT(AA598/2),Riskregister!$L$7-(Riskregister!$L$7-Riskregister!$K$7)*SQRT((1-AA598)/2)))</f>
        <v>0</v>
      </c>
      <c r="AC598" s="28">
        <f t="shared" ca="1" si="361"/>
        <v>0.96497618356605064</v>
      </c>
      <c r="AD598" s="28">
        <f t="shared" ca="1" si="361"/>
        <v>0.59992352297099805</v>
      </c>
      <c r="AE598" s="28">
        <f ca="1">IF(Riskregister!$E$8="",0,COUNTIF(BI$4:BI$53,"&lt;"&amp;AC598)*IF(AD598&lt;0.5,Riskregister!$K$8+(Riskregister!$L$8-Riskregister!$K$8)*SQRT(AD598/2),Riskregister!$L$8-(Riskregister!$L$8-Riskregister!$K$8)*SQRT((1-AD598)/2)))</f>
        <v>0</v>
      </c>
      <c r="AF598" s="28">
        <f t="shared" ca="1" si="362"/>
        <v>0.89888130054111248</v>
      </c>
      <c r="AG598" s="28">
        <f t="shared" ca="1" si="362"/>
        <v>0.61793714479101169</v>
      </c>
      <c r="AH598" s="28">
        <f>IF(Riskregister!$E$9="",0,COUNTIF(BJ$4:BJ$53,"&lt;"&amp;AF598)*IF(AG598&lt;0.5,Riskregister!$K$9+(Riskregister!$L$9-Riskregister!$K$9)*SQRT(AG598/2),Riskregister!$L$9-(Riskregister!$L$9-Riskregister!$K$9)*SQRT((1-AG598)/2)))</f>
        <v>0</v>
      </c>
      <c r="AI598" s="28">
        <f t="shared" ca="1" si="363"/>
        <v>0.54496309869037773</v>
      </c>
      <c r="AJ598" s="28">
        <f t="shared" ca="1" si="363"/>
        <v>0.51318742483597213</v>
      </c>
      <c r="AK598" s="28">
        <f>IF(Riskregister!$E$10="",0,COUNTIF(BK$4:BK$53,"&lt;"&amp;AI598)*IF(AJ598&lt;0.5,Riskregister!$K$10+(Riskregister!$L$10-Riskregister!$K$10)*SQRT(AJ598/2),Riskregister!$L$10-(Riskregister!$L$10-Riskregister!$K$10)*SQRT((1-AJ598)/2)))</f>
        <v>0</v>
      </c>
      <c r="AL598" s="28">
        <f t="shared" ca="1" si="364"/>
        <v>0.45227476546045908</v>
      </c>
      <c r="AM598" s="28">
        <f t="shared" ca="1" si="364"/>
        <v>0.64226757177970761</v>
      </c>
      <c r="AN598" s="28">
        <f>IF(Riskregister!$E$11="",0,COUNTIF(BL$4:BL$53,"&lt;"&amp;AL598)*IF(AM598&lt;0.5,Riskregister!$K$11+(Riskregister!$L$11-Riskregister!$K$11)*SQRT(AM598/2),Riskregister!$L$11-(Riskregister!$L$11-Riskregister!$K$11)*SQRT((1-AM598)/2)))</f>
        <v>0</v>
      </c>
      <c r="AO598" s="28">
        <f t="shared" ca="1" si="365"/>
        <v>0.80536666307005933</v>
      </c>
      <c r="AP598" s="28">
        <f t="shared" ca="1" si="365"/>
        <v>0.25411481256207435</v>
      </c>
      <c r="AQ598" s="28">
        <f>IF(Riskregister!$E$12="",0,COUNTIF(BM$4:BM$53,"&lt;"&amp;AO598)*IF(AP598&lt;0.5,Riskregister!$K$12+(Riskregister!$L$12-Riskregister!$K$12)*SQRT(AP598/2),Riskregister!$L$12-(Riskregister!$L$12-Riskregister!$K$12)*SQRT((1-AP598)/2)))</f>
        <v>0</v>
      </c>
      <c r="AR598" s="28">
        <f t="shared" ca="1" si="366"/>
        <v>0.27806798179286241</v>
      </c>
      <c r="AS598" s="28">
        <f t="shared" ca="1" si="366"/>
        <v>0.75157666016562841</v>
      </c>
      <c r="AT598" s="28">
        <f>IF(Riskregister!$E$13="",0,COUNTIF(BN$4:BN$53,"&lt;"&amp;AR598)*IF(AS598&lt;0.5,Riskregister!$K$13+(Riskregister!$L$13-Riskregister!$K$13)*SQRT(AS598/2),Riskregister!$L$13-(Riskregister!$L$13-Riskregister!$K$13)*SQRT((1-AS598)/2)))</f>
        <v>0</v>
      </c>
      <c r="AU598" s="28">
        <f t="shared" ca="1" si="367"/>
        <v>0.60242354283161947</v>
      </c>
      <c r="AV598" s="28">
        <f t="shared" ca="1" si="367"/>
        <v>4.0018773312366474E-2</v>
      </c>
      <c r="AW598" s="28">
        <f>IF(Riskregister!$E$14="",0,COUNTIF(BO$4:BO$53,"&lt;"&amp;AU598)*IF(AV598&lt;0.5,Riskregister!$K$14+(Riskregister!$L$14-Riskregister!$K$14)*SQRT(AV598/2),Riskregister!$L$14-(Riskregister!$L$14-Riskregister!$K$14)*SQRT((1-AV598)/2)))</f>
        <v>0</v>
      </c>
      <c r="AX598" s="28">
        <f t="shared" ca="1" si="368"/>
        <v>0.10769746377323186</v>
      </c>
      <c r="AY598" s="28">
        <f t="shared" ca="1" si="368"/>
        <v>3.866656720163919E-2</v>
      </c>
      <c r="AZ598" s="28">
        <f>IF(Riskregister!$E$15="",0,COUNTIF(BP$4:BP$53,"&lt;"&amp;AX598)*IF(AY598&lt;0.5,Riskregister!$K$15+(Riskregister!$L$15-Riskregister!$K$15)*SQRT(AY598/2),Riskregister!$L$15-(Riskregister!$L$15-Riskregister!$K$15)*SQRT((1-AY598)/2)))</f>
        <v>0</v>
      </c>
      <c r="BA598" s="28">
        <f t="shared" ca="1" si="369"/>
        <v>0.27041633740342474</v>
      </c>
      <c r="BB598" s="28">
        <f t="shared" ca="1" si="369"/>
        <v>0.7100545623044342</v>
      </c>
      <c r="BC598" s="28">
        <f>IF(Riskregister!$E$16="",0,COUNTIF(BQ$4:BQ$53,"&lt;"&amp;BA598)*IF(BB598&lt;0.5,Riskregister!$K$16+(Riskregister!$L$16-Riskregister!$K$16)*SQRT(BB598/2),Riskregister!$L$16-(Riskregister!$L$16-Riskregister!$K$16)*SQRT((1-BB598)/2)))</f>
        <v>0</v>
      </c>
      <c r="BD598" s="28">
        <f t="shared" ca="1" si="357"/>
        <v>189612.75309689197</v>
      </c>
    </row>
    <row r="599" spans="20:56" x14ac:dyDescent="0.35">
      <c r="T599" s="28">
        <f t="shared" ca="1" si="358"/>
        <v>0.32684732126707916</v>
      </c>
      <c r="U599" s="28">
        <f t="shared" ca="1" si="358"/>
        <v>0.25195279943972337</v>
      </c>
      <c r="V599" s="28">
        <f ca="1">IF(Riskregister!$E$5="",0,COUNTIF(BF$4:BF$53,"&lt;"&amp;T599)*IF(U599&lt;0.5,Riskregister!$K$5+(Riskregister!$L$5-Riskregister!$K$5)*SQRT(U599/2),Riskregister!$L$5-(Riskregister!$L$5-Riskregister!$K$5)*SQRT((1-U599)/2)))</f>
        <v>0</v>
      </c>
      <c r="W599" s="28">
        <f t="shared" ca="1" si="359"/>
        <v>0.64864554030132437</v>
      </c>
      <c r="X599" s="28">
        <f t="shared" ca="1" si="359"/>
        <v>0.74028933583179801</v>
      </c>
      <c r="Y599" s="28">
        <f ca="1">IF(Riskregister!$E$6="",0,COUNTIF(BG$4:BG$53,"&lt;"&amp;W599)*IF(X599&lt;0.5,Riskregister!$K$6+(Riskregister!$L$6-Riskregister!$K$6)*SQRT(X599/2),Riskregister!$L$6-(Riskregister!$L$6-Riskregister!$K$6)*SQRT((1-X599)/2)))</f>
        <v>1351361.9838827767</v>
      </c>
      <c r="Z599" s="28">
        <f t="shared" ca="1" si="360"/>
        <v>0.56822492446414852</v>
      </c>
      <c r="AA599" s="28">
        <f t="shared" ca="1" si="360"/>
        <v>1.4658070072657514E-2</v>
      </c>
      <c r="AB599" s="28">
        <f ca="1">IF(Riskregister!$E$7="",0,COUNTIF(BH$4:BH$53,"&lt;"&amp;Z599)*IF(AA599&lt;0.5,Riskregister!$K$7+(Riskregister!$L$7-Riskregister!$K$7)*SQRT(AA599/2),Riskregister!$L$7-(Riskregister!$L$7-Riskregister!$K$7)*SQRT((1-AA599)/2)))</f>
        <v>0</v>
      </c>
      <c r="AC599" s="28">
        <f t="shared" ca="1" si="361"/>
        <v>4.4443210557736701E-2</v>
      </c>
      <c r="AD599" s="28">
        <f t="shared" ca="1" si="361"/>
        <v>0.99003828742426392</v>
      </c>
      <c r="AE599" s="28">
        <f ca="1">IF(Riskregister!$E$8="",0,COUNTIF(BI$4:BI$53,"&lt;"&amp;AC599)*IF(AD599&lt;0.5,Riskregister!$K$8+(Riskregister!$L$8-Riskregister!$K$8)*SQRT(AD599/2),Riskregister!$L$8-(Riskregister!$L$8-Riskregister!$K$8)*SQRT((1-AD599)/2)))</f>
        <v>0</v>
      </c>
      <c r="AF599" s="28">
        <f t="shared" ca="1" si="362"/>
        <v>0.74761002970304336</v>
      </c>
      <c r="AG599" s="28">
        <f t="shared" ca="1" si="362"/>
        <v>0.55765832614951172</v>
      </c>
      <c r="AH599" s="28">
        <f>IF(Riskregister!$E$9="",0,COUNTIF(BJ$4:BJ$53,"&lt;"&amp;AF599)*IF(AG599&lt;0.5,Riskregister!$K$9+(Riskregister!$L$9-Riskregister!$K$9)*SQRT(AG599/2),Riskregister!$L$9-(Riskregister!$L$9-Riskregister!$K$9)*SQRT((1-AG599)/2)))</f>
        <v>0</v>
      </c>
      <c r="AI599" s="28">
        <f t="shared" ca="1" si="363"/>
        <v>0.6606633403449772</v>
      </c>
      <c r="AJ599" s="28">
        <f t="shared" ca="1" si="363"/>
        <v>0.38912743709403064</v>
      </c>
      <c r="AK599" s="28">
        <f>IF(Riskregister!$E$10="",0,COUNTIF(BK$4:BK$53,"&lt;"&amp;AI599)*IF(AJ599&lt;0.5,Riskregister!$K$10+(Riskregister!$L$10-Riskregister!$K$10)*SQRT(AJ599/2),Riskregister!$L$10-(Riskregister!$L$10-Riskregister!$K$10)*SQRT((1-AJ599)/2)))</f>
        <v>0</v>
      </c>
      <c r="AL599" s="28">
        <f t="shared" ca="1" si="364"/>
        <v>1.3627741970965723E-2</v>
      </c>
      <c r="AM599" s="28">
        <f t="shared" ca="1" si="364"/>
        <v>0.30728062769172171</v>
      </c>
      <c r="AN599" s="28">
        <f>IF(Riskregister!$E$11="",0,COUNTIF(BL$4:BL$53,"&lt;"&amp;AL599)*IF(AM599&lt;0.5,Riskregister!$K$11+(Riskregister!$L$11-Riskregister!$K$11)*SQRT(AM599/2),Riskregister!$L$11-(Riskregister!$L$11-Riskregister!$K$11)*SQRT((1-AM599)/2)))</f>
        <v>0</v>
      </c>
      <c r="AO599" s="28">
        <f t="shared" ca="1" si="365"/>
        <v>0.73155035630916698</v>
      </c>
      <c r="AP599" s="28">
        <f t="shared" ca="1" si="365"/>
        <v>0.88407343484475054</v>
      </c>
      <c r="AQ599" s="28">
        <f>IF(Riskregister!$E$12="",0,COUNTIF(BM$4:BM$53,"&lt;"&amp;AO599)*IF(AP599&lt;0.5,Riskregister!$K$12+(Riskregister!$L$12-Riskregister!$K$12)*SQRT(AP599/2),Riskregister!$L$12-(Riskregister!$L$12-Riskregister!$K$12)*SQRT((1-AP599)/2)))</f>
        <v>0</v>
      </c>
      <c r="AR599" s="28">
        <f t="shared" ca="1" si="366"/>
        <v>0.89178572318585747</v>
      </c>
      <c r="AS599" s="28">
        <f t="shared" ca="1" si="366"/>
        <v>0.54539647484136033</v>
      </c>
      <c r="AT599" s="28">
        <f>IF(Riskregister!$E$13="",0,COUNTIF(BN$4:BN$53,"&lt;"&amp;AR599)*IF(AS599&lt;0.5,Riskregister!$K$13+(Riskregister!$L$13-Riskregister!$K$13)*SQRT(AS599/2),Riskregister!$L$13-(Riskregister!$L$13-Riskregister!$K$13)*SQRT((1-AS599)/2)))</f>
        <v>0</v>
      </c>
      <c r="AU599" s="28">
        <f t="shared" ca="1" si="367"/>
        <v>0.2729309926279635</v>
      </c>
      <c r="AV599" s="28">
        <f t="shared" ca="1" si="367"/>
        <v>0.43487760520059615</v>
      </c>
      <c r="AW599" s="28">
        <f>IF(Riskregister!$E$14="",0,COUNTIF(BO$4:BO$53,"&lt;"&amp;AU599)*IF(AV599&lt;0.5,Riskregister!$K$14+(Riskregister!$L$14-Riskregister!$K$14)*SQRT(AV599/2),Riskregister!$L$14-(Riskregister!$L$14-Riskregister!$K$14)*SQRT((1-AV599)/2)))</f>
        <v>0</v>
      </c>
      <c r="AX599" s="28">
        <f t="shared" ca="1" si="368"/>
        <v>0.46957809278726093</v>
      </c>
      <c r="AY599" s="28">
        <f t="shared" ca="1" si="368"/>
        <v>0.81020533915130044</v>
      </c>
      <c r="AZ599" s="28">
        <f>IF(Riskregister!$E$15="",0,COUNTIF(BP$4:BP$53,"&lt;"&amp;AX599)*IF(AY599&lt;0.5,Riskregister!$K$15+(Riskregister!$L$15-Riskregister!$K$15)*SQRT(AY599/2),Riskregister!$L$15-(Riskregister!$L$15-Riskregister!$K$15)*SQRT((1-AY599)/2)))</f>
        <v>0</v>
      </c>
      <c r="BA599" s="28">
        <f t="shared" ca="1" si="369"/>
        <v>0.29593038315009734</v>
      </c>
      <c r="BB599" s="28">
        <f t="shared" ca="1" si="369"/>
        <v>0.9474333461844231</v>
      </c>
      <c r="BC599" s="28">
        <f>IF(Riskregister!$E$16="",0,COUNTIF(BQ$4:BQ$53,"&lt;"&amp;BA599)*IF(BB599&lt;0.5,Riskregister!$K$16+(Riskregister!$L$16-Riskregister!$K$16)*SQRT(BB599/2),Riskregister!$L$16-(Riskregister!$L$16-Riskregister!$K$16)*SQRT((1-BB599)/2)))</f>
        <v>0</v>
      </c>
      <c r="BD599" s="28">
        <f t="shared" ca="1" si="357"/>
        <v>1351361.9838827767</v>
      </c>
    </row>
    <row r="600" spans="20:56" x14ac:dyDescent="0.35">
      <c r="T600" s="28">
        <f t="shared" ca="1" si="358"/>
        <v>0.75050760481508316</v>
      </c>
      <c r="U600" s="28">
        <f t="shared" ca="1" si="358"/>
        <v>0.12318497015133201</v>
      </c>
      <c r="V600" s="28">
        <f ca="1">IF(Riskregister!$E$5="",0,COUNTIF(BF$4:BF$53,"&lt;"&amp;T600)*IF(U600&lt;0.5,Riskregister!$K$5+(Riskregister!$L$5-Riskregister!$K$5)*SQRT(U600/2),Riskregister!$L$5-(Riskregister!$L$5-Riskregister!$K$5)*SQRT((1-U600)/2)))</f>
        <v>261680.24994520011</v>
      </c>
      <c r="W600" s="28">
        <f t="shared" ca="1" si="359"/>
        <v>0.64965191286228252</v>
      </c>
      <c r="X600" s="28">
        <f t="shared" ca="1" si="359"/>
        <v>0.86942568077304283</v>
      </c>
      <c r="Y600" s="28">
        <f ca="1">IF(Riskregister!$E$6="",0,COUNTIF(BG$4:BG$53,"&lt;"&amp;W600)*IF(X600&lt;0.5,Riskregister!$K$6+(Riskregister!$L$6-Riskregister!$K$6)*SQRT(X600/2),Riskregister!$L$6-(Riskregister!$L$6-Riskregister!$K$6)*SQRT((1-X600)/2)))</f>
        <v>1540075.6614967298</v>
      </c>
      <c r="Z600" s="28">
        <f t="shared" ca="1" si="360"/>
        <v>0.29896078741618803</v>
      </c>
      <c r="AA600" s="28">
        <f t="shared" ca="1" si="360"/>
        <v>0.67899853005409105</v>
      </c>
      <c r="AB600" s="28">
        <f ca="1">IF(Riskregister!$E$7="",0,COUNTIF(BH$4:BH$53,"&lt;"&amp;Z600)*IF(AA600&lt;0.5,Riskregister!$K$7+(Riskregister!$L$7-Riskregister!$K$7)*SQRT(AA600/2),Riskregister!$L$7-(Riskregister!$L$7-Riskregister!$K$7)*SQRT((1-AA600)/2)))</f>
        <v>0</v>
      </c>
      <c r="AC600" s="28">
        <f t="shared" ca="1" si="361"/>
        <v>0.99273808004299224</v>
      </c>
      <c r="AD600" s="28">
        <f t="shared" ca="1" si="361"/>
        <v>3.0191338072748208E-2</v>
      </c>
      <c r="AE600" s="28">
        <f ca="1">IF(Riskregister!$E$8="",0,COUNTIF(BI$4:BI$53,"&lt;"&amp;AC600)*IF(AD600&lt;0.5,Riskregister!$K$8+(Riskregister!$L$8-Riskregister!$K$8)*SQRT(AD600/2),Riskregister!$L$8-(Riskregister!$L$8-Riskregister!$K$8)*SQRT((1-AD600)/2)))</f>
        <v>877462.83777703298</v>
      </c>
      <c r="AF600" s="28">
        <f t="shared" ca="1" si="362"/>
        <v>0.58348056409356919</v>
      </c>
      <c r="AG600" s="28">
        <f t="shared" ca="1" si="362"/>
        <v>0.2461842370355718</v>
      </c>
      <c r="AH600" s="28">
        <f>IF(Riskregister!$E$9="",0,COUNTIF(BJ$4:BJ$53,"&lt;"&amp;AF600)*IF(AG600&lt;0.5,Riskregister!$K$9+(Riskregister!$L$9-Riskregister!$K$9)*SQRT(AG600/2),Riskregister!$L$9-(Riskregister!$L$9-Riskregister!$K$9)*SQRT((1-AG600)/2)))</f>
        <v>0</v>
      </c>
      <c r="AI600" s="28">
        <f t="shared" ca="1" si="363"/>
        <v>0.36523206951489617</v>
      </c>
      <c r="AJ600" s="28">
        <f t="shared" ca="1" si="363"/>
        <v>0.71189687880036878</v>
      </c>
      <c r="AK600" s="28">
        <f>IF(Riskregister!$E$10="",0,COUNTIF(BK$4:BK$53,"&lt;"&amp;AI600)*IF(AJ600&lt;0.5,Riskregister!$K$10+(Riskregister!$L$10-Riskregister!$K$10)*SQRT(AJ600/2),Riskregister!$L$10-(Riskregister!$L$10-Riskregister!$K$10)*SQRT((1-AJ600)/2)))</f>
        <v>0</v>
      </c>
      <c r="AL600" s="28">
        <f t="shared" ca="1" si="364"/>
        <v>0.54587616199079381</v>
      </c>
      <c r="AM600" s="28">
        <f t="shared" ca="1" si="364"/>
        <v>0.18399124715917725</v>
      </c>
      <c r="AN600" s="28">
        <f>IF(Riskregister!$E$11="",0,COUNTIF(BL$4:BL$53,"&lt;"&amp;AL600)*IF(AM600&lt;0.5,Riskregister!$K$11+(Riskregister!$L$11-Riskregister!$K$11)*SQRT(AM600/2),Riskregister!$L$11-(Riskregister!$L$11-Riskregister!$K$11)*SQRT((1-AM600)/2)))</f>
        <v>0</v>
      </c>
      <c r="AO600" s="28">
        <f t="shared" ca="1" si="365"/>
        <v>0.57107661389669362</v>
      </c>
      <c r="AP600" s="28">
        <f t="shared" ca="1" si="365"/>
        <v>2.706101157572538E-2</v>
      </c>
      <c r="AQ600" s="28">
        <f>IF(Riskregister!$E$12="",0,COUNTIF(BM$4:BM$53,"&lt;"&amp;AO600)*IF(AP600&lt;0.5,Riskregister!$K$12+(Riskregister!$L$12-Riskregister!$K$12)*SQRT(AP600/2),Riskregister!$L$12-(Riskregister!$L$12-Riskregister!$K$12)*SQRT((1-AP600)/2)))</f>
        <v>0</v>
      </c>
      <c r="AR600" s="28">
        <f t="shared" ca="1" si="366"/>
        <v>0.7122585016198838</v>
      </c>
      <c r="AS600" s="28">
        <f t="shared" ca="1" si="366"/>
        <v>0.54482784109430915</v>
      </c>
      <c r="AT600" s="28">
        <f>IF(Riskregister!$E$13="",0,COUNTIF(BN$4:BN$53,"&lt;"&amp;AR600)*IF(AS600&lt;0.5,Riskregister!$K$13+(Riskregister!$L$13-Riskregister!$K$13)*SQRT(AS600/2),Riskregister!$L$13-(Riskregister!$L$13-Riskregister!$K$13)*SQRT((1-AS600)/2)))</f>
        <v>0</v>
      </c>
      <c r="AU600" s="28">
        <f t="shared" ca="1" si="367"/>
        <v>0.8304131651382608</v>
      </c>
      <c r="AV600" s="28">
        <f t="shared" ca="1" si="367"/>
        <v>0.72532754632802654</v>
      </c>
      <c r="AW600" s="28">
        <f>IF(Riskregister!$E$14="",0,COUNTIF(BO$4:BO$53,"&lt;"&amp;AU600)*IF(AV600&lt;0.5,Riskregister!$K$14+(Riskregister!$L$14-Riskregister!$K$14)*SQRT(AV600/2),Riskregister!$L$14-(Riskregister!$L$14-Riskregister!$K$14)*SQRT((1-AV600)/2)))</f>
        <v>0</v>
      </c>
      <c r="AX600" s="28">
        <f t="shared" ca="1" si="368"/>
        <v>6.1656943488413996E-2</v>
      </c>
      <c r="AY600" s="28">
        <f t="shared" ca="1" si="368"/>
        <v>0.87474598259594605</v>
      </c>
      <c r="AZ600" s="28">
        <f>IF(Riskregister!$E$15="",0,COUNTIF(BP$4:BP$53,"&lt;"&amp;AX600)*IF(AY600&lt;0.5,Riskregister!$K$15+(Riskregister!$L$15-Riskregister!$K$15)*SQRT(AY600/2),Riskregister!$L$15-(Riskregister!$L$15-Riskregister!$K$15)*SQRT((1-AY600)/2)))</f>
        <v>0</v>
      </c>
      <c r="BA600" s="28">
        <f t="shared" ca="1" si="369"/>
        <v>0.12353341799922257</v>
      </c>
      <c r="BB600" s="28">
        <f t="shared" ca="1" si="369"/>
        <v>0.43570906928219166</v>
      </c>
      <c r="BC600" s="28">
        <f>IF(Riskregister!$E$16="",0,COUNTIF(BQ$4:BQ$53,"&lt;"&amp;BA600)*IF(BB600&lt;0.5,Riskregister!$K$16+(Riskregister!$L$16-Riskregister!$K$16)*SQRT(BB600/2),Riskregister!$L$16-(Riskregister!$L$16-Riskregister!$K$16)*SQRT((1-BB600)/2)))</f>
        <v>0</v>
      </c>
      <c r="BD600" s="28">
        <f t="shared" ca="1" si="357"/>
        <v>2679218.7492189631</v>
      </c>
    </row>
    <row r="601" spans="20:56" x14ac:dyDescent="0.35">
      <c r="T601" s="28">
        <f t="shared" ca="1" si="358"/>
        <v>0.81628559760845354</v>
      </c>
      <c r="U601" s="28">
        <f t="shared" ca="1" si="358"/>
        <v>0.12013393491233537</v>
      </c>
      <c r="V601" s="28">
        <f ca="1">IF(Riskregister!$E$5="",0,COUNTIF(BF$4:BF$53,"&lt;"&amp;T601)*IF(U601&lt;0.5,Riskregister!$K$5+(Riskregister!$L$5-Riskregister!$K$5)*SQRT(U601/2),Riskregister!$L$5-(Riskregister!$L$5-Riskregister!$K$5)*SQRT((1-U601)/2)))</f>
        <v>260288.53480699594</v>
      </c>
      <c r="W601" s="28">
        <f t="shared" ca="1" si="359"/>
        <v>0.58352602990923863</v>
      </c>
      <c r="X601" s="28">
        <f t="shared" ca="1" si="359"/>
        <v>0.61463819888986981</v>
      </c>
      <c r="Y601" s="28">
        <f ca="1">IF(Riskregister!$E$6="",0,COUNTIF(BG$4:BG$53,"&lt;"&amp;W601)*IF(X601&lt;0.5,Riskregister!$K$6+(Riskregister!$L$6-Riskregister!$K$6)*SQRT(X601/2),Riskregister!$L$6-(Riskregister!$L$6-Riskregister!$K$6)*SQRT((1-X601)/2)))</f>
        <v>0</v>
      </c>
      <c r="Z601" s="28">
        <f t="shared" ca="1" si="360"/>
        <v>0.44494539849922943</v>
      </c>
      <c r="AA601" s="28">
        <f t="shared" ca="1" si="360"/>
        <v>0.81837294911361624</v>
      </c>
      <c r="AB601" s="28">
        <f ca="1">IF(Riskregister!$E$7="",0,COUNTIF(BH$4:BH$53,"&lt;"&amp;Z601)*IF(AA601&lt;0.5,Riskregister!$K$7+(Riskregister!$L$7-Riskregister!$K$7)*SQRT(AA601/2),Riskregister!$L$7-(Riskregister!$L$7-Riskregister!$K$7)*SQRT((1-AA601)/2)))</f>
        <v>0</v>
      </c>
      <c r="AC601" s="28">
        <f t="shared" ca="1" si="361"/>
        <v>0.65312112706175718</v>
      </c>
      <c r="AD601" s="28">
        <f t="shared" ca="1" si="361"/>
        <v>5.5014225331468047E-2</v>
      </c>
      <c r="AE601" s="28">
        <f ca="1">IF(Riskregister!$E$8="",0,COUNTIF(BI$4:BI$53,"&lt;"&amp;AC601)*IF(AD601&lt;0.5,Riskregister!$K$8+(Riskregister!$L$8-Riskregister!$K$8)*SQRT(AD601/2),Riskregister!$L$8-(Riskregister!$L$8-Riskregister!$K$8)*SQRT((1-AD601)/2)))</f>
        <v>0</v>
      </c>
      <c r="AF601" s="28">
        <f t="shared" ca="1" si="362"/>
        <v>5.6249334975451704E-2</v>
      </c>
      <c r="AG601" s="28">
        <f t="shared" ca="1" si="362"/>
        <v>9.495915060947413E-2</v>
      </c>
      <c r="AH601" s="28">
        <f>IF(Riskregister!$E$9="",0,COUNTIF(BJ$4:BJ$53,"&lt;"&amp;AF601)*IF(AG601&lt;0.5,Riskregister!$K$9+(Riskregister!$L$9-Riskregister!$K$9)*SQRT(AG601/2),Riskregister!$L$9-(Riskregister!$L$9-Riskregister!$K$9)*SQRT((1-AG601)/2)))</f>
        <v>0</v>
      </c>
      <c r="AI601" s="28">
        <f t="shared" ca="1" si="363"/>
        <v>0.14029020600518149</v>
      </c>
      <c r="AJ601" s="28">
        <f t="shared" ca="1" si="363"/>
        <v>0.22191815110575153</v>
      </c>
      <c r="AK601" s="28">
        <f>IF(Riskregister!$E$10="",0,COUNTIF(BK$4:BK$53,"&lt;"&amp;AI601)*IF(AJ601&lt;0.5,Riskregister!$K$10+(Riskregister!$L$10-Riskregister!$K$10)*SQRT(AJ601/2),Riskregister!$L$10-(Riskregister!$L$10-Riskregister!$K$10)*SQRT((1-AJ601)/2)))</f>
        <v>0</v>
      </c>
      <c r="AL601" s="28">
        <f t="shared" ca="1" si="364"/>
        <v>0.97772070250005694</v>
      </c>
      <c r="AM601" s="28">
        <f t="shared" ca="1" si="364"/>
        <v>0.74497275170531929</v>
      </c>
      <c r="AN601" s="28">
        <f>IF(Riskregister!$E$11="",0,COUNTIF(BL$4:BL$53,"&lt;"&amp;AL601)*IF(AM601&lt;0.5,Riskregister!$K$11+(Riskregister!$L$11-Riskregister!$K$11)*SQRT(AM601/2),Riskregister!$L$11-(Riskregister!$L$11-Riskregister!$K$11)*SQRT((1-AM601)/2)))</f>
        <v>0</v>
      </c>
      <c r="AO601" s="28">
        <f t="shared" ca="1" si="365"/>
        <v>8.505828356489431E-2</v>
      </c>
      <c r="AP601" s="28">
        <f t="shared" ca="1" si="365"/>
        <v>0.38412141667955324</v>
      </c>
      <c r="AQ601" s="28">
        <f>IF(Riskregister!$E$12="",0,COUNTIF(BM$4:BM$53,"&lt;"&amp;AO601)*IF(AP601&lt;0.5,Riskregister!$K$12+(Riskregister!$L$12-Riskregister!$K$12)*SQRT(AP601/2),Riskregister!$L$12-(Riskregister!$L$12-Riskregister!$K$12)*SQRT((1-AP601)/2)))</f>
        <v>0</v>
      </c>
      <c r="AR601" s="28">
        <f t="shared" ca="1" si="366"/>
        <v>0.89530660165822318</v>
      </c>
      <c r="AS601" s="28">
        <f t="shared" ca="1" si="366"/>
        <v>0.29840574161430522</v>
      </c>
      <c r="AT601" s="28">
        <f>IF(Riskregister!$E$13="",0,COUNTIF(BN$4:BN$53,"&lt;"&amp;AR601)*IF(AS601&lt;0.5,Riskregister!$K$13+(Riskregister!$L$13-Riskregister!$K$13)*SQRT(AS601/2),Riskregister!$L$13-(Riskregister!$L$13-Riskregister!$K$13)*SQRT((1-AS601)/2)))</f>
        <v>0</v>
      </c>
      <c r="AU601" s="28">
        <f t="shared" ca="1" si="367"/>
        <v>0.22175330157434991</v>
      </c>
      <c r="AV601" s="28">
        <f t="shared" ca="1" si="367"/>
        <v>0.38393073565800162</v>
      </c>
      <c r="AW601" s="28">
        <f>IF(Riskregister!$E$14="",0,COUNTIF(BO$4:BO$53,"&lt;"&amp;AU601)*IF(AV601&lt;0.5,Riskregister!$K$14+(Riskregister!$L$14-Riskregister!$K$14)*SQRT(AV601/2),Riskregister!$L$14-(Riskregister!$L$14-Riskregister!$K$14)*SQRT((1-AV601)/2)))</f>
        <v>0</v>
      </c>
      <c r="AX601" s="28">
        <f t="shared" ca="1" si="368"/>
        <v>0.56835377962349565</v>
      </c>
      <c r="AY601" s="28">
        <f t="shared" ca="1" si="368"/>
        <v>0.43722424995380083</v>
      </c>
      <c r="AZ601" s="28">
        <f>IF(Riskregister!$E$15="",0,COUNTIF(BP$4:BP$53,"&lt;"&amp;AX601)*IF(AY601&lt;0.5,Riskregister!$K$15+(Riskregister!$L$15-Riskregister!$K$15)*SQRT(AY601/2),Riskregister!$L$15-(Riskregister!$L$15-Riskregister!$K$15)*SQRT((1-AY601)/2)))</f>
        <v>0</v>
      </c>
      <c r="BA601" s="28">
        <f t="shared" ca="1" si="369"/>
        <v>0.33001383735990242</v>
      </c>
      <c r="BB601" s="28">
        <f t="shared" ca="1" si="369"/>
        <v>0.30147467557550833</v>
      </c>
      <c r="BC601" s="28">
        <f>IF(Riskregister!$E$16="",0,COUNTIF(BQ$4:BQ$53,"&lt;"&amp;BA601)*IF(BB601&lt;0.5,Riskregister!$K$16+(Riskregister!$L$16-Riskregister!$K$16)*SQRT(BB601/2),Riskregister!$L$16-(Riskregister!$L$16-Riskregister!$K$16)*SQRT((1-BB601)/2)))</f>
        <v>0</v>
      </c>
      <c r="BD601" s="28">
        <f t="shared" ca="1" si="357"/>
        <v>260288.53480699594</v>
      </c>
    </row>
    <row r="602" spans="20:56" x14ac:dyDescent="0.35">
      <c r="T602" s="28">
        <f t="shared" ca="1" si="358"/>
        <v>8.6493837863574896E-2</v>
      </c>
      <c r="U602" s="28">
        <f t="shared" ca="1" si="358"/>
        <v>0.51451918743631941</v>
      </c>
      <c r="V602" s="28">
        <f ca="1">IF(Riskregister!$E$5="",0,COUNTIF(BF$4:BF$53,"&lt;"&amp;T602)*IF(U602&lt;0.5,Riskregister!$K$5+(Riskregister!$L$5-Riskregister!$K$5)*SQRT(U602/2),Riskregister!$L$5-(Riskregister!$L$5-Riskregister!$K$5)*SQRT((1-U602)/2)))</f>
        <v>0</v>
      </c>
      <c r="W602" s="28">
        <f t="shared" ca="1" si="359"/>
        <v>0.4745264875554942</v>
      </c>
      <c r="X602" s="28">
        <f t="shared" ca="1" si="359"/>
        <v>0.79242882716048013</v>
      </c>
      <c r="Y602" s="28">
        <f ca="1">IF(Riskregister!$E$6="",0,COUNTIF(BG$4:BG$53,"&lt;"&amp;W602)*IF(X602&lt;0.5,Riskregister!$K$6+(Riskregister!$L$6-Riskregister!$K$6)*SQRT(X602/2),Riskregister!$L$6-(Riskregister!$L$6-Riskregister!$K$6)*SQRT((1-X602)/2)))</f>
        <v>0</v>
      </c>
      <c r="Z602" s="28">
        <f t="shared" ca="1" si="360"/>
        <v>0.82258938466637987</v>
      </c>
      <c r="AA602" s="28">
        <f t="shared" ca="1" si="360"/>
        <v>0.31879177795929026</v>
      </c>
      <c r="AB602" s="28">
        <f ca="1">IF(Riskregister!$E$7="",0,COUNTIF(BH$4:BH$53,"&lt;"&amp;Z602)*IF(AA602&lt;0.5,Riskregister!$K$7+(Riskregister!$L$7-Riskregister!$K$7)*SQRT(AA602/2),Riskregister!$L$7-(Riskregister!$L$7-Riskregister!$K$7)*SQRT((1-AA602)/2)))</f>
        <v>189735.45147888036</v>
      </c>
      <c r="AC602" s="28">
        <f t="shared" ca="1" si="361"/>
        <v>0.8562424252198072</v>
      </c>
      <c r="AD602" s="28">
        <f t="shared" ca="1" si="361"/>
        <v>0.26625024279444176</v>
      </c>
      <c r="AE602" s="28">
        <f ca="1">IF(Riskregister!$E$8="",0,COUNTIF(BI$4:BI$53,"&lt;"&amp;AC602)*IF(AD602&lt;0.5,Riskregister!$K$8+(Riskregister!$L$8-Riskregister!$K$8)*SQRT(AD602/2),Riskregister!$L$8-(Riskregister!$L$8-Riskregister!$K$8)*SQRT((1-AD602)/2)))</f>
        <v>0</v>
      </c>
      <c r="AF602" s="28">
        <f t="shared" ca="1" si="362"/>
        <v>0.12643825643047257</v>
      </c>
      <c r="AG602" s="28">
        <f t="shared" ca="1" si="362"/>
        <v>0.36404164578068521</v>
      </c>
      <c r="AH602" s="28">
        <f>IF(Riskregister!$E$9="",0,COUNTIF(BJ$4:BJ$53,"&lt;"&amp;AF602)*IF(AG602&lt;0.5,Riskregister!$K$9+(Riskregister!$L$9-Riskregister!$K$9)*SQRT(AG602/2),Riskregister!$L$9-(Riskregister!$L$9-Riskregister!$K$9)*SQRT((1-AG602)/2)))</f>
        <v>0</v>
      </c>
      <c r="AI602" s="28">
        <f t="shared" ca="1" si="363"/>
        <v>0.46629132990519506</v>
      </c>
      <c r="AJ602" s="28">
        <f t="shared" ca="1" si="363"/>
        <v>9.4058859546163331E-2</v>
      </c>
      <c r="AK602" s="28">
        <f>IF(Riskregister!$E$10="",0,COUNTIF(BK$4:BK$53,"&lt;"&amp;AI602)*IF(AJ602&lt;0.5,Riskregister!$K$10+(Riskregister!$L$10-Riskregister!$K$10)*SQRT(AJ602/2),Riskregister!$L$10-(Riskregister!$L$10-Riskregister!$K$10)*SQRT((1-AJ602)/2)))</f>
        <v>0</v>
      </c>
      <c r="AL602" s="28">
        <f t="shared" ca="1" si="364"/>
        <v>0.4872056346272865</v>
      </c>
      <c r="AM602" s="28">
        <f t="shared" ca="1" si="364"/>
        <v>1.6883533781038462E-2</v>
      </c>
      <c r="AN602" s="28">
        <f>IF(Riskregister!$E$11="",0,COUNTIF(BL$4:BL$53,"&lt;"&amp;AL602)*IF(AM602&lt;0.5,Riskregister!$K$11+(Riskregister!$L$11-Riskregister!$K$11)*SQRT(AM602/2),Riskregister!$L$11-(Riskregister!$L$11-Riskregister!$K$11)*SQRT((1-AM602)/2)))</f>
        <v>0</v>
      </c>
      <c r="AO602" s="28">
        <f t="shared" ca="1" si="365"/>
        <v>0.23864733017497353</v>
      </c>
      <c r="AP602" s="28">
        <f t="shared" ca="1" si="365"/>
        <v>0.36183573987747186</v>
      </c>
      <c r="AQ602" s="28">
        <f>IF(Riskregister!$E$12="",0,COUNTIF(BM$4:BM$53,"&lt;"&amp;AO602)*IF(AP602&lt;0.5,Riskregister!$K$12+(Riskregister!$L$12-Riskregister!$K$12)*SQRT(AP602/2),Riskregister!$L$12-(Riskregister!$L$12-Riskregister!$K$12)*SQRT((1-AP602)/2)))</f>
        <v>0</v>
      </c>
      <c r="AR602" s="28">
        <f t="shared" ca="1" si="366"/>
        <v>0.13807098774648863</v>
      </c>
      <c r="AS602" s="28">
        <f t="shared" ca="1" si="366"/>
        <v>2.6620867703986084E-2</v>
      </c>
      <c r="AT602" s="28">
        <f>IF(Riskregister!$E$13="",0,COUNTIF(BN$4:BN$53,"&lt;"&amp;AR602)*IF(AS602&lt;0.5,Riskregister!$K$13+(Riskregister!$L$13-Riskregister!$K$13)*SQRT(AS602/2),Riskregister!$L$13-(Riskregister!$L$13-Riskregister!$K$13)*SQRT((1-AS602)/2)))</f>
        <v>0</v>
      </c>
      <c r="AU602" s="28">
        <f t="shared" ca="1" si="367"/>
        <v>0.19809339937892279</v>
      </c>
      <c r="AV602" s="28">
        <f t="shared" ca="1" si="367"/>
        <v>4.9313752627334728E-2</v>
      </c>
      <c r="AW602" s="28">
        <f>IF(Riskregister!$E$14="",0,COUNTIF(BO$4:BO$53,"&lt;"&amp;AU602)*IF(AV602&lt;0.5,Riskregister!$K$14+(Riskregister!$L$14-Riskregister!$K$14)*SQRT(AV602/2),Riskregister!$L$14-(Riskregister!$L$14-Riskregister!$K$14)*SQRT((1-AV602)/2)))</f>
        <v>0</v>
      </c>
      <c r="AX602" s="28">
        <f t="shared" ca="1" si="368"/>
        <v>0.32306133569542328</v>
      </c>
      <c r="AY602" s="28">
        <f t="shared" ca="1" si="368"/>
        <v>0.63351472826421729</v>
      </c>
      <c r="AZ602" s="28">
        <f>IF(Riskregister!$E$15="",0,COUNTIF(BP$4:BP$53,"&lt;"&amp;AX602)*IF(AY602&lt;0.5,Riskregister!$K$15+(Riskregister!$L$15-Riskregister!$K$15)*SQRT(AY602/2),Riskregister!$L$15-(Riskregister!$L$15-Riskregister!$K$15)*SQRT((1-AY602)/2)))</f>
        <v>0</v>
      </c>
      <c r="BA602" s="28">
        <f t="shared" ca="1" si="369"/>
        <v>0.87116489717027645</v>
      </c>
      <c r="BB602" s="28">
        <f t="shared" ca="1" si="369"/>
        <v>0.77076807149493154</v>
      </c>
      <c r="BC602" s="28">
        <f>IF(Riskregister!$E$16="",0,COUNTIF(BQ$4:BQ$53,"&lt;"&amp;BA602)*IF(BB602&lt;0.5,Riskregister!$K$16+(Riskregister!$L$16-Riskregister!$K$16)*SQRT(BB602/2),Riskregister!$L$16-(Riskregister!$L$16-Riskregister!$K$16)*SQRT((1-BB602)/2)))</f>
        <v>0</v>
      </c>
      <c r="BD602" s="28">
        <f t="shared" ca="1" si="357"/>
        <v>189735.45147888036</v>
      </c>
    </row>
    <row r="603" spans="20:56" x14ac:dyDescent="0.35">
      <c r="T603" s="28">
        <f t="shared" ca="1" si="358"/>
        <v>0.90412459324248884</v>
      </c>
      <c r="U603" s="28">
        <f t="shared" ca="1" si="358"/>
        <v>0.18607473111996886</v>
      </c>
      <c r="V603" s="28">
        <f ca="1">IF(Riskregister!$E$5="",0,COUNTIF(BF$4:BF$53,"&lt;"&amp;T603)*IF(U603&lt;0.5,Riskregister!$K$5+(Riskregister!$L$5-Riskregister!$K$5)*SQRT(U603/2),Riskregister!$L$5-(Riskregister!$L$5-Riskregister!$K$5)*SQRT((1-U603)/2)))</f>
        <v>287259.12183128973</v>
      </c>
      <c r="W603" s="28">
        <f t="shared" ca="1" si="359"/>
        <v>0.76437954714711276</v>
      </c>
      <c r="X603" s="28">
        <f t="shared" ca="1" si="359"/>
        <v>0.47701512442315375</v>
      </c>
      <c r="Y603" s="28">
        <f ca="1">IF(Riskregister!$E$6="",0,COUNTIF(BG$4:BG$53,"&lt;"&amp;W603)*IF(X603&lt;0.5,Riskregister!$K$6+(Riskregister!$L$6-Riskregister!$K$6)*SQRT(X603/2),Riskregister!$L$6-(Riskregister!$L$6-Riskregister!$K$6)*SQRT((1-X603)/2)))</f>
        <v>1079070.2483678474</v>
      </c>
      <c r="Z603" s="28">
        <f t="shared" ca="1" si="360"/>
        <v>4.4976072471075379E-2</v>
      </c>
      <c r="AA603" s="28">
        <f t="shared" ca="1" si="360"/>
        <v>0.38359643897349449</v>
      </c>
      <c r="AB603" s="28">
        <f ca="1">IF(Riskregister!$E$7="",0,COUNTIF(BH$4:BH$53,"&lt;"&amp;Z603)*IF(AA603&lt;0.5,Riskregister!$K$7+(Riskregister!$L$7-Riskregister!$K$7)*SQRT(AA603/2),Riskregister!$L$7-(Riskregister!$L$7-Riskregister!$K$7)*SQRT((1-AA603)/2)))</f>
        <v>0</v>
      </c>
      <c r="AC603" s="28">
        <f t="shared" ca="1" si="361"/>
        <v>0.77922275623563353</v>
      </c>
      <c r="AD603" s="28">
        <f t="shared" ca="1" si="361"/>
        <v>0.10678756693055091</v>
      </c>
      <c r="AE603" s="28">
        <f ca="1">IF(Riskregister!$E$8="",0,COUNTIF(BI$4:BI$53,"&lt;"&amp;AC603)*IF(AD603&lt;0.5,Riskregister!$K$8+(Riskregister!$L$8-Riskregister!$K$8)*SQRT(AD603/2),Riskregister!$L$8-(Riskregister!$L$8-Riskregister!$K$8)*SQRT((1-AD603)/2)))</f>
        <v>0</v>
      </c>
      <c r="AF603" s="28">
        <f t="shared" ca="1" si="362"/>
        <v>0.52552131562438953</v>
      </c>
      <c r="AG603" s="28">
        <f t="shared" ca="1" si="362"/>
        <v>0.71692082420658276</v>
      </c>
      <c r="AH603" s="28">
        <f>IF(Riskregister!$E$9="",0,COUNTIF(BJ$4:BJ$53,"&lt;"&amp;AF603)*IF(AG603&lt;0.5,Riskregister!$K$9+(Riskregister!$L$9-Riskregister!$K$9)*SQRT(AG603/2),Riskregister!$L$9-(Riskregister!$L$9-Riskregister!$K$9)*SQRT((1-AG603)/2)))</f>
        <v>0</v>
      </c>
      <c r="AI603" s="28">
        <f t="shared" ca="1" si="363"/>
        <v>0.46983730951438729</v>
      </c>
      <c r="AJ603" s="28">
        <f t="shared" ca="1" si="363"/>
        <v>0.60063650836286619</v>
      </c>
      <c r="AK603" s="28">
        <f>IF(Riskregister!$E$10="",0,COUNTIF(BK$4:BK$53,"&lt;"&amp;AI603)*IF(AJ603&lt;0.5,Riskregister!$K$10+(Riskregister!$L$10-Riskregister!$K$10)*SQRT(AJ603/2),Riskregister!$L$10-(Riskregister!$L$10-Riskregister!$K$10)*SQRT((1-AJ603)/2)))</f>
        <v>0</v>
      </c>
      <c r="AL603" s="28">
        <f t="shared" ca="1" si="364"/>
        <v>0.39490165790102205</v>
      </c>
      <c r="AM603" s="28">
        <f t="shared" ca="1" si="364"/>
        <v>0.10159820730043623</v>
      </c>
      <c r="AN603" s="28">
        <f>IF(Riskregister!$E$11="",0,COUNTIF(BL$4:BL$53,"&lt;"&amp;AL603)*IF(AM603&lt;0.5,Riskregister!$K$11+(Riskregister!$L$11-Riskregister!$K$11)*SQRT(AM603/2),Riskregister!$L$11-(Riskregister!$L$11-Riskregister!$K$11)*SQRT((1-AM603)/2)))</f>
        <v>0</v>
      </c>
      <c r="AO603" s="28">
        <f t="shared" ca="1" si="365"/>
        <v>0.63763409333918131</v>
      </c>
      <c r="AP603" s="28">
        <f t="shared" ca="1" si="365"/>
        <v>0.2840093236649488</v>
      </c>
      <c r="AQ603" s="28">
        <f>IF(Riskregister!$E$12="",0,COUNTIF(BM$4:BM$53,"&lt;"&amp;AO603)*IF(AP603&lt;0.5,Riskregister!$K$12+(Riskregister!$L$12-Riskregister!$K$12)*SQRT(AP603/2),Riskregister!$L$12-(Riskregister!$L$12-Riskregister!$K$12)*SQRT((1-AP603)/2)))</f>
        <v>0</v>
      </c>
      <c r="AR603" s="28">
        <f t="shared" ca="1" si="366"/>
        <v>2.5663653190453606E-2</v>
      </c>
      <c r="AS603" s="28">
        <f t="shared" ca="1" si="366"/>
        <v>0.2807259907727867</v>
      </c>
      <c r="AT603" s="28">
        <f>IF(Riskregister!$E$13="",0,COUNTIF(BN$4:BN$53,"&lt;"&amp;AR603)*IF(AS603&lt;0.5,Riskregister!$K$13+(Riskregister!$L$13-Riskregister!$K$13)*SQRT(AS603/2),Riskregister!$L$13-(Riskregister!$L$13-Riskregister!$K$13)*SQRT((1-AS603)/2)))</f>
        <v>0</v>
      </c>
      <c r="AU603" s="28">
        <f t="shared" ca="1" si="367"/>
        <v>0.45911132946497568</v>
      </c>
      <c r="AV603" s="28">
        <f t="shared" ca="1" si="367"/>
        <v>0.81727373313126384</v>
      </c>
      <c r="AW603" s="28">
        <f>IF(Riskregister!$E$14="",0,COUNTIF(BO$4:BO$53,"&lt;"&amp;AU603)*IF(AV603&lt;0.5,Riskregister!$K$14+(Riskregister!$L$14-Riskregister!$K$14)*SQRT(AV603/2),Riskregister!$L$14-(Riskregister!$L$14-Riskregister!$K$14)*SQRT((1-AV603)/2)))</f>
        <v>0</v>
      </c>
      <c r="AX603" s="28">
        <f t="shared" ca="1" si="368"/>
        <v>0.41004908090405823</v>
      </c>
      <c r="AY603" s="28">
        <f t="shared" ca="1" si="368"/>
        <v>0.16908129962385332</v>
      </c>
      <c r="AZ603" s="28">
        <f>IF(Riskregister!$E$15="",0,COUNTIF(BP$4:BP$53,"&lt;"&amp;AX603)*IF(AY603&lt;0.5,Riskregister!$K$15+(Riskregister!$L$15-Riskregister!$K$15)*SQRT(AY603/2),Riskregister!$L$15-(Riskregister!$L$15-Riskregister!$K$15)*SQRT((1-AY603)/2)))</f>
        <v>0</v>
      </c>
      <c r="BA603" s="28">
        <f t="shared" ca="1" si="369"/>
        <v>0.41444782734481067</v>
      </c>
      <c r="BB603" s="28">
        <f t="shared" ca="1" si="369"/>
        <v>0.21201874717055436</v>
      </c>
      <c r="BC603" s="28">
        <f>IF(Riskregister!$E$16="",0,COUNTIF(BQ$4:BQ$53,"&lt;"&amp;BA603)*IF(BB603&lt;0.5,Riskregister!$K$16+(Riskregister!$L$16-Riskregister!$K$16)*SQRT(BB603/2),Riskregister!$L$16-(Riskregister!$L$16-Riskregister!$K$16)*SQRT((1-BB603)/2)))</f>
        <v>0</v>
      </c>
      <c r="BD603" s="28">
        <f t="shared" ca="1" si="357"/>
        <v>1366329.3701991371</v>
      </c>
    </row>
    <row r="604" spans="20:56" x14ac:dyDescent="0.35">
      <c r="T604" s="28">
        <f t="shared" ref="T604:U623" ca="1" si="370">RAND()</f>
        <v>0.11526253952373733</v>
      </c>
      <c r="U604" s="28">
        <f t="shared" ca="1" si="370"/>
        <v>0.48035464245428394</v>
      </c>
      <c r="V604" s="28">
        <f ca="1">IF(Riskregister!$E$5="",0,COUNTIF(BF$4:BF$53,"&lt;"&amp;T604)*IF(U604&lt;0.5,Riskregister!$K$5+(Riskregister!$L$5-Riskregister!$K$5)*SQRT(U604/2),Riskregister!$L$5-(Riskregister!$L$5-Riskregister!$K$5)*SQRT((1-U604)/2)))</f>
        <v>0</v>
      </c>
      <c r="W604" s="28">
        <f t="shared" ref="W604:X623" ca="1" si="371">RAND()</f>
        <v>0.4840442130893915</v>
      </c>
      <c r="X604" s="28">
        <f t="shared" ca="1" si="371"/>
        <v>0.44313338738733765</v>
      </c>
      <c r="Y604" s="28">
        <f ca="1">IF(Riskregister!$E$6="",0,COUNTIF(BG$4:BG$53,"&lt;"&amp;W604)*IF(X604&lt;0.5,Riskregister!$K$6+(Riskregister!$L$6-Riskregister!$K$6)*SQRT(X604/2),Riskregister!$L$6-(Riskregister!$L$6-Riskregister!$K$6)*SQRT((1-X604)/2)))</f>
        <v>0</v>
      </c>
      <c r="Z604" s="28">
        <f t="shared" ref="Z604:AA623" ca="1" si="372">RAND()</f>
        <v>0.48339803848660257</v>
      </c>
      <c r="AA604" s="28">
        <f t="shared" ca="1" si="372"/>
        <v>0.97637832760757626</v>
      </c>
      <c r="AB604" s="28">
        <f ca="1">IF(Riskregister!$E$7="",0,COUNTIF(BH$4:BH$53,"&lt;"&amp;Z604)*IF(AA604&lt;0.5,Riskregister!$K$7+(Riskregister!$L$7-Riskregister!$K$7)*SQRT(AA604/2),Riskregister!$L$7-(Riskregister!$L$7-Riskregister!$K$7)*SQRT((1-AA604)/2)))</f>
        <v>0</v>
      </c>
      <c r="AC604" s="28">
        <f t="shared" ref="AC604:AD623" ca="1" si="373">RAND()</f>
        <v>3.1214972649175943E-2</v>
      </c>
      <c r="AD604" s="28">
        <f t="shared" ca="1" si="373"/>
        <v>0.58984688932300133</v>
      </c>
      <c r="AE604" s="28">
        <f ca="1">IF(Riskregister!$E$8="",0,COUNTIF(BI$4:BI$53,"&lt;"&amp;AC604)*IF(AD604&lt;0.5,Riskregister!$K$8+(Riskregister!$L$8-Riskregister!$K$8)*SQRT(AD604/2),Riskregister!$L$8-(Riskregister!$L$8-Riskregister!$K$8)*SQRT((1-AD604)/2)))</f>
        <v>0</v>
      </c>
      <c r="AF604" s="28">
        <f t="shared" ref="AF604:AG623" ca="1" si="374">RAND()</f>
        <v>0.32835663562763795</v>
      </c>
      <c r="AG604" s="28">
        <f t="shared" ca="1" si="374"/>
        <v>0.36104727946759629</v>
      </c>
      <c r="AH604" s="28">
        <f>IF(Riskregister!$E$9="",0,COUNTIF(BJ$4:BJ$53,"&lt;"&amp;AF604)*IF(AG604&lt;0.5,Riskregister!$K$9+(Riskregister!$L$9-Riskregister!$K$9)*SQRT(AG604/2),Riskregister!$L$9-(Riskregister!$L$9-Riskregister!$K$9)*SQRT((1-AG604)/2)))</f>
        <v>0</v>
      </c>
      <c r="AI604" s="28">
        <f t="shared" ref="AI604:AJ623" ca="1" si="375">RAND()</f>
        <v>0.87234747904342858</v>
      </c>
      <c r="AJ604" s="28">
        <f t="shared" ca="1" si="375"/>
        <v>0.74618996411288396</v>
      </c>
      <c r="AK604" s="28">
        <f>IF(Riskregister!$E$10="",0,COUNTIF(BK$4:BK$53,"&lt;"&amp;AI604)*IF(AJ604&lt;0.5,Riskregister!$K$10+(Riskregister!$L$10-Riskregister!$K$10)*SQRT(AJ604/2),Riskregister!$L$10-(Riskregister!$L$10-Riskregister!$K$10)*SQRT((1-AJ604)/2)))</f>
        <v>0</v>
      </c>
      <c r="AL604" s="28">
        <f t="shared" ref="AL604:AM623" ca="1" si="376">RAND()</f>
        <v>0.8734039962343827</v>
      </c>
      <c r="AM604" s="28">
        <f t="shared" ca="1" si="376"/>
        <v>0.35636719989253718</v>
      </c>
      <c r="AN604" s="28">
        <f>IF(Riskregister!$E$11="",0,COUNTIF(BL$4:BL$53,"&lt;"&amp;AL604)*IF(AM604&lt;0.5,Riskregister!$K$11+(Riskregister!$L$11-Riskregister!$K$11)*SQRT(AM604/2),Riskregister!$L$11-(Riskregister!$L$11-Riskregister!$K$11)*SQRT((1-AM604)/2)))</f>
        <v>0</v>
      </c>
      <c r="AO604" s="28">
        <f t="shared" ref="AO604:AP623" ca="1" si="377">RAND()</f>
        <v>0.28482725800097186</v>
      </c>
      <c r="AP604" s="28">
        <f t="shared" ca="1" si="377"/>
        <v>0.51731357168568393</v>
      </c>
      <c r="AQ604" s="28">
        <f>IF(Riskregister!$E$12="",0,COUNTIF(BM$4:BM$53,"&lt;"&amp;AO604)*IF(AP604&lt;0.5,Riskregister!$K$12+(Riskregister!$L$12-Riskregister!$K$12)*SQRT(AP604/2),Riskregister!$L$12-(Riskregister!$L$12-Riskregister!$K$12)*SQRT((1-AP604)/2)))</f>
        <v>0</v>
      </c>
      <c r="AR604" s="28">
        <f t="shared" ref="AR604:AS623" ca="1" si="378">RAND()</f>
        <v>0.41645223017272903</v>
      </c>
      <c r="AS604" s="28">
        <f t="shared" ca="1" si="378"/>
        <v>0.36344632929999876</v>
      </c>
      <c r="AT604" s="28">
        <f>IF(Riskregister!$E$13="",0,COUNTIF(BN$4:BN$53,"&lt;"&amp;AR604)*IF(AS604&lt;0.5,Riskregister!$K$13+(Riskregister!$L$13-Riskregister!$K$13)*SQRT(AS604/2),Riskregister!$L$13-(Riskregister!$L$13-Riskregister!$K$13)*SQRT((1-AS604)/2)))</f>
        <v>0</v>
      </c>
      <c r="AU604" s="28">
        <f t="shared" ref="AU604:AV623" ca="1" si="379">RAND()</f>
        <v>0.33018129834977272</v>
      </c>
      <c r="AV604" s="28">
        <f t="shared" ca="1" si="379"/>
        <v>0.22864811610527735</v>
      </c>
      <c r="AW604" s="28">
        <f>IF(Riskregister!$E$14="",0,COUNTIF(BO$4:BO$53,"&lt;"&amp;AU604)*IF(AV604&lt;0.5,Riskregister!$K$14+(Riskregister!$L$14-Riskregister!$K$14)*SQRT(AV604/2),Riskregister!$L$14-(Riskregister!$L$14-Riskregister!$K$14)*SQRT((1-AV604)/2)))</f>
        <v>0</v>
      </c>
      <c r="AX604" s="28">
        <f t="shared" ref="AX604:AY623" ca="1" si="380">RAND()</f>
        <v>0.76250209796047497</v>
      </c>
      <c r="AY604" s="28">
        <f t="shared" ca="1" si="380"/>
        <v>0.45145704886564031</v>
      </c>
      <c r="AZ604" s="28">
        <f>IF(Riskregister!$E$15="",0,COUNTIF(BP$4:BP$53,"&lt;"&amp;AX604)*IF(AY604&lt;0.5,Riskregister!$K$15+(Riskregister!$L$15-Riskregister!$K$15)*SQRT(AY604/2),Riskregister!$L$15-(Riskregister!$L$15-Riskregister!$K$15)*SQRT((1-AY604)/2)))</f>
        <v>0</v>
      </c>
      <c r="BA604" s="28">
        <f t="shared" ref="BA604:BB623" ca="1" si="381">RAND()</f>
        <v>4.4827574059399966E-2</v>
      </c>
      <c r="BB604" s="28">
        <f t="shared" ca="1" si="381"/>
        <v>0.32357618802108157</v>
      </c>
      <c r="BC604" s="28">
        <f>IF(Riskregister!$E$16="",0,COUNTIF(BQ$4:BQ$53,"&lt;"&amp;BA604)*IF(BB604&lt;0.5,Riskregister!$K$16+(Riskregister!$L$16-Riskregister!$K$16)*SQRT(BB604/2),Riskregister!$L$16-(Riskregister!$L$16-Riskregister!$K$16)*SQRT((1-BB604)/2)))</f>
        <v>0</v>
      </c>
      <c r="BD604" s="28">
        <f t="shared" ca="1" si="357"/>
        <v>0</v>
      </c>
    </row>
    <row r="605" spans="20:56" x14ac:dyDescent="0.35">
      <c r="T605" s="28">
        <f t="shared" ca="1" si="370"/>
        <v>0.44417498725567628</v>
      </c>
      <c r="U605" s="28">
        <f t="shared" ca="1" si="370"/>
        <v>0.56018174497578865</v>
      </c>
      <c r="V605" s="28">
        <f ca="1">IF(Riskregister!$E$5="",0,COUNTIF(BF$4:BF$53,"&lt;"&amp;T605)*IF(U605&lt;0.5,Riskregister!$K$5+(Riskregister!$L$5-Riskregister!$K$5)*SQRT(U605/2),Riskregister!$L$5-(Riskregister!$L$5-Riskregister!$K$5)*SQRT((1-U605)/2)))</f>
        <v>0</v>
      </c>
      <c r="W605" s="28">
        <f t="shared" ca="1" si="371"/>
        <v>0.30265550536231645</v>
      </c>
      <c r="X605" s="28">
        <f t="shared" ca="1" si="371"/>
        <v>0.21011778124427971</v>
      </c>
      <c r="Y605" s="28">
        <f ca="1">IF(Riskregister!$E$6="",0,COUNTIF(BG$4:BG$53,"&lt;"&amp;W605)*IF(X605&lt;0.5,Riskregister!$K$6+(Riskregister!$L$6-Riskregister!$K$6)*SQRT(X605/2),Riskregister!$L$6-(Riskregister!$L$6-Riskregister!$K$6)*SQRT((1-X605)/2)))</f>
        <v>0</v>
      </c>
      <c r="Z605" s="28">
        <f t="shared" ca="1" si="372"/>
        <v>0.56161471873699331</v>
      </c>
      <c r="AA605" s="28">
        <f t="shared" ca="1" si="372"/>
        <v>6.7562009995136285E-2</v>
      </c>
      <c r="AB605" s="28">
        <f ca="1">IF(Riskregister!$E$7="",0,COUNTIF(BH$4:BH$53,"&lt;"&amp;Z605)*IF(AA605&lt;0.5,Riskregister!$K$7+(Riskregister!$L$7-Riskregister!$K$7)*SQRT(AA605/2),Riskregister!$L$7-(Riskregister!$L$7-Riskregister!$K$7)*SQRT((1-AA605)/2)))</f>
        <v>0</v>
      </c>
      <c r="AC605" s="28">
        <f t="shared" ca="1" si="373"/>
        <v>1.4393081948412489E-2</v>
      </c>
      <c r="AD605" s="28">
        <f t="shared" ca="1" si="373"/>
        <v>0.42317427528029428</v>
      </c>
      <c r="AE605" s="28">
        <f ca="1">IF(Riskregister!$E$8="",0,COUNTIF(BI$4:BI$53,"&lt;"&amp;AC605)*IF(AD605&lt;0.5,Riskregister!$K$8+(Riskregister!$L$8-Riskregister!$K$8)*SQRT(AD605/2),Riskregister!$L$8-(Riskregister!$L$8-Riskregister!$K$8)*SQRT((1-AD605)/2)))</f>
        <v>0</v>
      </c>
      <c r="AF605" s="28">
        <f t="shared" ca="1" si="374"/>
        <v>0.46881065884077411</v>
      </c>
      <c r="AG605" s="28">
        <f t="shared" ca="1" si="374"/>
        <v>0.34289424273473168</v>
      </c>
      <c r="AH605" s="28">
        <f>IF(Riskregister!$E$9="",0,COUNTIF(BJ$4:BJ$53,"&lt;"&amp;AF605)*IF(AG605&lt;0.5,Riskregister!$K$9+(Riskregister!$L$9-Riskregister!$K$9)*SQRT(AG605/2),Riskregister!$L$9-(Riskregister!$L$9-Riskregister!$K$9)*SQRT((1-AG605)/2)))</f>
        <v>0</v>
      </c>
      <c r="AI605" s="28">
        <f t="shared" ca="1" si="375"/>
        <v>0.90726338109155669</v>
      </c>
      <c r="AJ605" s="28">
        <f t="shared" ca="1" si="375"/>
        <v>0.24333884998797739</v>
      </c>
      <c r="AK605" s="28">
        <f>IF(Riskregister!$E$10="",0,COUNTIF(BK$4:BK$53,"&lt;"&amp;AI605)*IF(AJ605&lt;0.5,Riskregister!$K$10+(Riskregister!$L$10-Riskregister!$K$10)*SQRT(AJ605/2),Riskregister!$L$10-(Riskregister!$L$10-Riskregister!$K$10)*SQRT((1-AJ605)/2)))</f>
        <v>0</v>
      </c>
      <c r="AL605" s="28">
        <f t="shared" ca="1" si="376"/>
        <v>0.93272095820373413</v>
      </c>
      <c r="AM605" s="28">
        <f t="shared" ca="1" si="376"/>
        <v>0.28398396105088985</v>
      </c>
      <c r="AN605" s="28">
        <f>IF(Riskregister!$E$11="",0,COUNTIF(BL$4:BL$53,"&lt;"&amp;AL605)*IF(AM605&lt;0.5,Riskregister!$K$11+(Riskregister!$L$11-Riskregister!$K$11)*SQRT(AM605/2),Riskregister!$L$11-(Riskregister!$L$11-Riskregister!$K$11)*SQRT((1-AM605)/2)))</f>
        <v>0</v>
      </c>
      <c r="AO605" s="28">
        <f t="shared" ca="1" si="377"/>
        <v>0.58112744328320076</v>
      </c>
      <c r="AP605" s="28">
        <f t="shared" ca="1" si="377"/>
        <v>0.63439920473600897</v>
      </c>
      <c r="AQ605" s="28">
        <f>IF(Riskregister!$E$12="",0,COUNTIF(BM$4:BM$53,"&lt;"&amp;AO605)*IF(AP605&lt;0.5,Riskregister!$K$12+(Riskregister!$L$12-Riskregister!$K$12)*SQRT(AP605/2),Riskregister!$L$12-(Riskregister!$L$12-Riskregister!$K$12)*SQRT((1-AP605)/2)))</f>
        <v>0</v>
      </c>
      <c r="AR605" s="28">
        <f t="shared" ca="1" si="378"/>
        <v>0.50745002874355549</v>
      </c>
      <c r="AS605" s="28">
        <f t="shared" ca="1" si="378"/>
        <v>0.64718510555734499</v>
      </c>
      <c r="AT605" s="28">
        <f>IF(Riskregister!$E$13="",0,COUNTIF(BN$4:BN$53,"&lt;"&amp;AR605)*IF(AS605&lt;0.5,Riskregister!$K$13+(Riskregister!$L$13-Riskregister!$K$13)*SQRT(AS605/2),Riskregister!$L$13-(Riskregister!$L$13-Riskregister!$K$13)*SQRT((1-AS605)/2)))</f>
        <v>0</v>
      </c>
      <c r="AU605" s="28">
        <f t="shared" ca="1" si="379"/>
        <v>0.37092754440098441</v>
      </c>
      <c r="AV605" s="28">
        <f t="shared" ca="1" si="379"/>
        <v>0.32041077108859894</v>
      </c>
      <c r="AW605" s="28">
        <f>IF(Riskregister!$E$14="",0,COUNTIF(BO$4:BO$53,"&lt;"&amp;AU605)*IF(AV605&lt;0.5,Riskregister!$K$14+(Riskregister!$L$14-Riskregister!$K$14)*SQRT(AV605/2),Riskregister!$L$14-(Riskregister!$L$14-Riskregister!$K$14)*SQRT((1-AV605)/2)))</f>
        <v>0</v>
      </c>
      <c r="AX605" s="28">
        <f t="shared" ca="1" si="380"/>
        <v>0.51507710571796128</v>
      </c>
      <c r="AY605" s="28">
        <f t="shared" ca="1" si="380"/>
        <v>0.5243443579795154</v>
      </c>
      <c r="AZ605" s="28">
        <f>IF(Riskregister!$E$15="",0,COUNTIF(BP$4:BP$53,"&lt;"&amp;AX605)*IF(AY605&lt;0.5,Riskregister!$K$15+(Riskregister!$L$15-Riskregister!$K$15)*SQRT(AY605/2),Riskregister!$L$15-(Riskregister!$L$15-Riskregister!$K$15)*SQRT((1-AY605)/2)))</f>
        <v>0</v>
      </c>
      <c r="BA605" s="28">
        <f t="shared" ca="1" si="381"/>
        <v>0.1214870931474753</v>
      </c>
      <c r="BB605" s="28">
        <f t="shared" ca="1" si="381"/>
        <v>0.34606693527535304</v>
      </c>
      <c r="BC605" s="28">
        <f>IF(Riskregister!$E$16="",0,COUNTIF(BQ$4:BQ$53,"&lt;"&amp;BA605)*IF(BB605&lt;0.5,Riskregister!$K$16+(Riskregister!$L$16-Riskregister!$K$16)*SQRT(BB605/2),Riskregister!$L$16-(Riskregister!$L$16-Riskregister!$K$16)*SQRT((1-BB605)/2)))</f>
        <v>0</v>
      </c>
      <c r="BD605" s="28">
        <f t="shared" ca="1" si="357"/>
        <v>0</v>
      </c>
    </row>
    <row r="606" spans="20:56" x14ac:dyDescent="0.35">
      <c r="T606" s="28">
        <f t="shared" ca="1" si="370"/>
        <v>0.6530123955803403</v>
      </c>
      <c r="U606" s="28">
        <f t="shared" ca="1" si="370"/>
        <v>0.70806586134253935</v>
      </c>
      <c r="V606" s="28">
        <f ca="1">IF(Riskregister!$E$5="",0,COUNTIF(BF$4:BF$53,"&lt;"&amp;T606)*IF(U606&lt;0.5,Riskregister!$K$5+(Riskregister!$L$5-Riskregister!$K$5)*SQRT(U606/2),Riskregister!$L$5-(Riskregister!$L$5-Riskregister!$K$5)*SQRT((1-U606)/2)))</f>
        <v>428074.63381144742</v>
      </c>
      <c r="W606" s="28">
        <f t="shared" ca="1" si="371"/>
        <v>0.98414053733863771</v>
      </c>
      <c r="X606" s="28">
        <f t="shared" ca="1" si="371"/>
        <v>0.2622555330577292</v>
      </c>
      <c r="Y606" s="28">
        <f ca="1">IF(Riskregister!$E$6="",0,COUNTIF(BG$4:BG$53,"&lt;"&amp;W606)*IF(X606&lt;0.5,Riskregister!$K$6+(Riskregister!$L$6-Riskregister!$K$6)*SQRT(X606/2),Riskregister!$L$6-(Riskregister!$L$6-Riskregister!$K$6)*SQRT((1-X606)/2)))</f>
        <v>1703616.4521108521</v>
      </c>
      <c r="Z606" s="28">
        <f t="shared" ca="1" si="372"/>
        <v>0.72075361382713399</v>
      </c>
      <c r="AA606" s="28">
        <f t="shared" ca="1" si="372"/>
        <v>0.17615792070187763</v>
      </c>
      <c r="AB606" s="28">
        <f ca="1">IF(Riskregister!$E$7="",0,COUNTIF(BH$4:BH$53,"&lt;"&amp;Z606)*IF(AA606&lt;0.5,Riskregister!$K$7+(Riskregister!$L$7-Riskregister!$K$7)*SQRT(AA606/2),Riskregister!$L$7-(Riskregister!$L$7-Riskregister!$K$7)*SQRT((1-AA606)/2)))</f>
        <v>153873.34905061068</v>
      </c>
      <c r="AC606" s="28">
        <f t="shared" ca="1" si="373"/>
        <v>3.779024088350369E-2</v>
      </c>
      <c r="AD606" s="28">
        <f t="shared" ca="1" si="373"/>
        <v>0.57273614567957665</v>
      </c>
      <c r="AE606" s="28">
        <f ca="1">IF(Riskregister!$E$8="",0,COUNTIF(BI$4:BI$53,"&lt;"&amp;AC606)*IF(AD606&lt;0.5,Riskregister!$K$8+(Riskregister!$L$8-Riskregister!$K$8)*SQRT(AD606/2),Riskregister!$L$8-(Riskregister!$L$8-Riskregister!$K$8)*SQRT((1-AD606)/2)))</f>
        <v>0</v>
      </c>
      <c r="AF606" s="28">
        <f t="shared" ca="1" si="374"/>
        <v>0.27369320938283792</v>
      </c>
      <c r="AG606" s="28">
        <f t="shared" ca="1" si="374"/>
        <v>0.53652203894339634</v>
      </c>
      <c r="AH606" s="28">
        <f>IF(Riskregister!$E$9="",0,COUNTIF(BJ$4:BJ$53,"&lt;"&amp;AF606)*IF(AG606&lt;0.5,Riskregister!$K$9+(Riskregister!$L$9-Riskregister!$K$9)*SQRT(AG606/2),Riskregister!$L$9-(Riskregister!$L$9-Riskregister!$K$9)*SQRT((1-AG606)/2)))</f>
        <v>0</v>
      </c>
      <c r="AI606" s="28">
        <f t="shared" ca="1" si="375"/>
        <v>0.81742190994459285</v>
      </c>
      <c r="AJ606" s="28">
        <f t="shared" ca="1" si="375"/>
        <v>0.32125439110510223</v>
      </c>
      <c r="AK606" s="28">
        <f>IF(Riskregister!$E$10="",0,COUNTIF(BK$4:BK$53,"&lt;"&amp;AI606)*IF(AJ606&lt;0.5,Riskregister!$K$10+(Riskregister!$L$10-Riskregister!$K$10)*SQRT(AJ606/2),Riskregister!$L$10-(Riskregister!$L$10-Riskregister!$K$10)*SQRT((1-AJ606)/2)))</f>
        <v>0</v>
      </c>
      <c r="AL606" s="28">
        <f t="shared" ca="1" si="376"/>
        <v>0.65312742222352771</v>
      </c>
      <c r="AM606" s="28">
        <f t="shared" ca="1" si="376"/>
        <v>0.50009234305164707</v>
      </c>
      <c r="AN606" s="28">
        <f>IF(Riskregister!$E$11="",0,COUNTIF(BL$4:BL$53,"&lt;"&amp;AL606)*IF(AM606&lt;0.5,Riskregister!$K$11+(Riskregister!$L$11-Riskregister!$K$11)*SQRT(AM606/2),Riskregister!$L$11-(Riskregister!$L$11-Riskregister!$K$11)*SQRT((1-AM606)/2)))</f>
        <v>0</v>
      </c>
      <c r="AO606" s="28">
        <f t="shared" ca="1" si="377"/>
        <v>0.44250102838802507</v>
      </c>
      <c r="AP606" s="28">
        <f t="shared" ca="1" si="377"/>
        <v>0.45254878172104018</v>
      </c>
      <c r="AQ606" s="28">
        <f>IF(Riskregister!$E$12="",0,COUNTIF(BM$4:BM$53,"&lt;"&amp;AO606)*IF(AP606&lt;0.5,Riskregister!$K$12+(Riskregister!$L$12-Riskregister!$K$12)*SQRT(AP606/2),Riskregister!$L$12-(Riskregister!$L$12-Riskregister!$K$12)*SQRT((1-AP606)/2)))</f>
        <v>0</v>
      </c>
      <c r="AR606" s="28">
        <f t="shared" ca="1" si="378"/>
        <v>0.85357187772393051</v>
      </c>
      <c r="AS606" s="28">
        <f t="shared" ca="1" si="378"/>
        <v>0.45170430258101868</v>
      </c>
      <c r="AT606" s="28">
        <f>IF(Riskregister!$E$13="",0,COUNTIF(BN$4:BN$53,"&lt;"&amp;AR606)*IF(AS606&lt;0.5,Riskregister!$K$13+(Riskregister!$L$13-Riskregister!$K$13)*SQRT(AS606/2),Riskregister!$L$13-(Riskregister!$L$13-Riskregister!$K$13)*SQRT((1-AS606)/2)))</f>
        <v>0</v>
      </c>
      <c r="AU606" s="28">
        <f t="shared" ca="1" si="379"/>
        <v>0.19307274363816107</v>
      </c>
      <c r="AV606" s="28">
        <f t="shared" ca="1" si="379"/>
        <v>3.500923168808856E-2</v>
      </c>
      <c r="AW606" s="28">
        <f>IF(Riskregister!$E$14="",0,COUNTIF(BO$4:BO$53,"&lt;"&amp;AU606)*IF(AV606&lt;0.5,Riskregister!$K$14+(Riskregister!$L$14-Riskregister!$K$14)*SQRT(AV606/2),Riskregister!$L$14-(Riskregister!$L$14-Riskregister!$K$14)*SQRT((1-AV606)/2)))</f>
        <v>0</v>
      </c>
      <c r="AX606" s="28">
        <f t="shared" ca="1" si="380"/>
        <v>0.28555010282071047</v>
      </c>
      <c r="AY606" s="28">
        <f t="shared" ca="1" si="380"/>
        <v>0.73899822324519104</v>
      </c>
      <c r="AZ606" s="28">
        <f>IF(Riskregister!$E$15="",0,COUNTIF(BP$4:BP$53,"&lt;"&amp;AX606)*IF(AY606&lt;0.5,Riskregister!$K$15+(Riskregister!$L$15-Riskregister!$K$15)*SQRT(AY606/2),Riskregister!$L$15-(Riskregister!$L$15-Riskregister!$K$15)*SQRT((1-AY606)/2)))</f>
        <v>0</v>
      </c>
      <c r="BA606" s="28">
        <f t="shared" ca="1" si="381"/>
        <v>0.13720633513323732</v>
      </c>
      <c r="BB606" s="28">
        <f t="shared" ca="1" si="381"/>
        <v>0.88876484999832772</v>
      </c>
      <c r="BC606" s="28">
        <f>IF(Riskregister!$E$16="",0,COUNTIF(BQ$4:BQ$53,"&lt;"&amp;BA606)*IF(BB606&lt;0.5,Riskregister!$K$16+(Riskregister!$L$16-Riskregister!$K$16)*SQRT(BB606/2),Riskregister!$L$16-(Riskregister!$L$16-Riskregister!$K$16)*SQRT((1-BB606)/2)))</f>
        <v>0</v>
      </c>
      <c r="BD606" s="28">
        <f t="shared" ca="1" si="357"/>
        <v>2285564.4349729102</v>
      </c>
    </row>
    <row r="607" spans="20:56" x14ac:dyDescent="0.35">
      <c r="T607" s="28">
        <f t="shared" ca="1" si="370"/>
        <v>0.79619867015074963</v>
      </c>
      <c r="U607" s="28">
        <f t="shared" ca="1" si="370"/>
        <v>0.1396901219379072</v>
      </c>
      <c r="V607" s="28">
        <f ca="1">IF(Riskregister!$E$5="",0,COUNTIF(BF$4:BF$53,"&lt;"&amp;T607)*IF(U607&lt;0.5,Riskregister!$K$5+(Riskregister!$L$5-Riskregister!$K$5)*SQRT(U607/2),Riskregister!$L$5-(Riskregister!$L$5-Riskregister!$K$5)*SQRT((1-U607)/2)))</f>
        <v>268926.97274467681</v>
      </c>
      <c r="W607" s="28">
        <f t="shared" ca="1" si="371"/>
        <v>1.8623057080407901E-2</v>
      </c>
      <c r="X607" s="28">
        <f t="shared" ca="1" si="371"/>
        <v>0.74099831510233505</v>
      </c>
      <c r="Y607" s="28">
        <f ca="1">IF(Riskregister!$E$6="",0,COUNTIF(BG$4:BG$53,"&lt;"&amp;W607)*IF(X607&lt;0.5,Riskregister!$K$6+(Riskregister!$L$6-Riskregister!$K$6)*SQRT(X607/2),Riskregister!$L$6-(Riskregister!$L$6-Riskregister!$K$6)*SQRT((1-X607)/2)))</f>
        <v>0</v>
      </c>
      <c r="Z607" s="28">
        <f t="shared" ca="1" si="372"/>
        <v>0.19105950161853746</v>
      </c>
      <c r="AA607" s="28">
        <f t="shared" ca="1" si="372"/>
        <v>0.82027669311873308</v>
      </c>
      <c r="AB607" s="28">
        <f ca="1">IF(Riskregister!$E$7="",0,COUNTIF(BH$4:BH$53,"&lt;"&amp;Z607)*IF(AA607&lt;0.5,Riskregister!$K$7+(Riskregister!$L$7-Riskregister!$K$7)*SQRT(AA607/2),Riskregister!$L$7-(Riskregister!$L$7-Riskregister!$K$7)*SQRT((1-AA607)/2)))</f>
        <v>0</v>
      </c>
      <c r="AC607" s="28">
        <f t="shared" ca="1" si="373"/>
        <v>0.14116455158526364</v>
      </c>
      <c r="AD607" s="28">
        <f t="shared" ca="1" si="373"/>
        <v>0.7313595806220724</v>
      </c>
      <c r="AE607" s="28">
        <f ca="1">IF(Riskregister!$E$8="",0,COUNTIF(BI$4:BI$53,"&lt;"&amp;AC607)*IF(AD607&lt;0.5,Riskregister!$K$8+(Riskregister!$L$8-Riskregister!$K$8)*SQRT(AD607/2),Riskregister!$L$8-(Riskregister!$L$8-Riskregister!$K$8)*SQRT((1-AD607)/2)))</f>
        <v>0</v>
      </c>
      <c r="AF607" s="28">
        <f t="shared" ca="1" si="374"/>
        <v>0.62936842639954815</v>
      </c>
      <c r="AG607" s="28">
        <f t="shared" ca="1" si="374"/>
        <v>0.51603816764743848</v>
      </c>
      <c r="AH607" s="28">
        <f>IF(Riskregister!$E$9="",0,COUNTIF(BJ$4:BJ$53,"&lt;"&amp;AF607)*IF(AG607&lt;0.5,Riskregister!$K$9+(Riskregister!$L$9-Riskregister!$K$9)*SQRT(AG607/2),Riskregister!$L$9-(Riskregister!$L$9-Riskregister!$K$9)*SQRT((1-AG607)/2)))</f>
        <v>0</v>
      </c>
      <c r="AI607" s="28">
        <f t="shared" ca="1" si="375"/>
        <v>0.75151216801069098</v>
      </c>
      <c r="AJ607" s="28">
        <f t="shared" ca="1" si="375"/>
        <v>0.4266126739450411</v>
      </c>
      <c r="AK607" s="28">
        <f>IF(Riskregister!$E$10="",0,COUNTIF(BK$4:BK$53,"&lt;"&amp;AI607)*IF(AJ607&lt;0.5,Riskregister!$K$10+(Riskregister!$L$10-Riskregister!$K$10)*SQRT(AJ607/2),Riskregister!$L$10-(Riskregister!$L$10-Riskregister!$K$10)*SQRT((1-AJ607)/2)))</f>
        <v>0</v>
      </c>
      <c r="AL607" s="28">
        <f t="shared" ca="1" si="376"/>
        <v>0.97747297660733967</v>
      </c>
      <c r="AM607" s="28">
        <f t="shared" ca="1" si="376"/>
        <v>0.10112264833280082</v>
      </c>
      <c r="AN607" s="28">
        <f>IF(Riskregister!$E$11="",0,COUNTIF(BL$4:BL$53,"&lt;"&amp;AL607)*IF(AM607&lt;0.5,Riskregister!$K$11+(Riskregister!$L$11-Riskregister!$K$11)*SQRT(AM607/2),Riskregister!$L$11-(Riskregister!$L$11-Riskregister!$K$11)*SQRT((1-AM607)/2)))</f>
        <v>0</v>
      </c>
      <c r="AO607" s="28">
        <f t="shared" ca="1" si="377"/>
        <v>0.87666025159262373</v>
      </c>
      <c r="AP607" s="28">
        <f t="shared" ca="1" si="377"/>
        <v>0.46234215387386879</v>
      </c>
      <c r="AQ607" s="28">
        <f>IF(Riskregister!$E$12="",0,COUNTIF(BM$4:BM$53,"&lt;"&amp;AO607)*IF(AP607&lt;0.5,Riskregister!$K$12+(Riskregister!$L$12-Riskregister!$K$12)*SQRT(AP607/2),Riskregister!$L$12-(Riskregister!$L$12-Riskregister!$K$12)*SQRT((1-AP607)/2)))</f>
        <v>0</v>
      </c>
      <c r="AR607" s="28">
        <f t="shared" ca="1" si="378"/>
        <v>0.78980983364091961</v>
      </c>
      <c r="AS607" s="28">
        <f t="shared" ca="1" si="378"/>
        <v>0.20404879434343526</v>
      </c>
      <c r="AT607" s="28">
        <f>IF(Riskregister!$E$13="",0,COUNTIF(BN$4:BN$53,"&lt;"&amp;AR607)*IF(AS607&lt;0.5,Riskregister!$K$13+(Riskregister!$L$13-Riskregister!$K$13)*SQRT(AS607/2),Riskregister!$L$13-(Riskregister!$L$13-Riskregister!$K$13)*SQRT((1-AS607)/2)))</f>
        <v>0</v>
      </c>
      <c r="AU607" s="28">
        <f t="shared" ca="1" si="379"/>
        <v>0.80046967555653448</v>
      </c>
      <c r="AV607" s="28">
        <f t="shared" ca="1" si="379"/>
        <v>4.2926539063227187E-3</v>
      </c>
      <c r="AW607" s="28">
        <f>IF(Riskregister!$E$14="",0,COUNTIF(BO$4:BO$53,"&lt;"&amp;AU607)*IF(AV607&lt;0.5,Riskregister!$K$14+(Riskregister!$L$14-Riskregister!$K$14)*SQRT(AV607/2),Riskregister!$L$14-(Riskregister!$L$14-Riskregister!$K$14)*SQRT((1-AV607)/2)))</f>
        <v>0</v>
      </c>
      <c r="AX607" s="28">
        <f t="shared" ca="1" si="380"/>
        <v>0.22842635297194613</v>
      </c>
      <c r="AY607" s="28">
        <f t="shared" ca="1" si="380"/>
        <v>6.0348214215838136E-2</v>
      </c>
      <c r="AZ607" s="28">
        <f>IF(Riskregister!$E$15="",0,COUNTIF(BP$4:BP$53,"&lt;"&amp;AX607)*IF(AY607&lt;0.5,Riskregister!$K$15+(Riskregister!$L$15-Riskregister!$K$15)*SQRT(AY607/2),Riskregister!$L$15-(Riskregister!$L$15-Riskregister!$K$15)*SQRT((1-AY607)/2)))</f>
        <v>0</v>
      </c>
      <c r="BA607" s="28">
        <f t="shared" ca="1" si="381"/>
        <v>0.41152696678695067</v>
      </c>
      <c r="BB607" s="28">
        <f t="shared" ca="1" si="381"/>
        <v>0.39901055064931412</v>
      </c>
      <c r="BC607" s="28">
        <f>IF(Riskregister!$E$16="",0,COUNTIF(BQ$4:BQ$53,"&lt;"&amp;BA607)*IF(BB607&lt;0.5,Riskregister!$K$16+(Riskregister!$L$16-Riskregister!$K$16)*SQRT(BB607/2),Riskregister!$L$16-(Riskregister!$L$16-Riskregister!$K$16)*SQRT((1-BB607)/2)))</f>
        <v>0</v>
      </c>
      <c r="BD607" s="28">
        <f t="shared" ca="1" si="357"/>
        <v>268926.97274467681</v>
      </c>
    </row>
    <row r="608" spans="20:56" x14ac:dyDescent="0.35">
      <c r="T608" s="28">
        <f t="shared" ca="1" si="370"/>
        <v>6.2969509586131012E-2</v>
      </c>
      <c r="U608" s="28">
        <f t="shared" ca="1" si="370"/>
        <v>0.14634244454602929</v>
      </c>
      <c r="V608" s="28">
        <f ca="1">IF(Riskregister!$E$5="",0,COUNTIF(BF$4:BF$53,"&lt;"&amp;T608)*IF(U608&lt;0.5,Riskregister!$K$5+(Riskregister!$L$5-Riskregister!$K$5)*SQRT(U608/2),Riskregister!$L$5-(Riskregister!$L$5-Riskregister!$K$5)*SQRT((1-U608)/2)))</f>
        <v>0</v>
      </c>
      <c r="W608" s="28">
        <f t="shared" ca="1" si="371"/>
        <v>0.33444754296294454</v>
      </c>
      <c r="X608" s="28">
        <f t="shared" ca="1" si="371"/>
        <v>0.31769351250618205</v>
      </c>
      <c r="Y608" s="28">
        <f ca="1">IF(Riskregister!$E$6="",0,COUNTIF(BG$4:BG$53,"&lt;"&amp;W608)*IF(X608&lt;0.5,Riskregister!$K$6+(Riskregister!$L$6-Riskregister!$K$6)*SQRT(X608/2),Riskregister!$L$6-(Riskregister!$L$6-Riskregister!$K$6)*SQRT((1-X608)/2)))</f>
        <v>0</v>
      </c>
      <c r="Z608" s="28">
        <f t="shared" ca="1" si="372"/>
        <v>0.88615960371875524</v>
      </c>
      <c r="AA608" s="28">
        <f t="shared" ca="1" si="372"/>
        <v>0.8014751743268651</v>
      </c>
      <c r="AB608" s="28">
        <f ca="1">IF(Riskregister!$E$7="",0,COUNTIF(BH$4:BH$53,"&lt;"&amp;Z608)*IF(AA608&lt;0.5,Riskregister!$K$7+(Riskregister!$L$7-Riskregister!$K$7)*SQRT(AA608/2),Riskregister!$L$7-(Riskregister!$L$7-Riskregister!$K$7)*SQRT((1-AA608)/2)))</f>
        <v>289729.21704966674</v>
      </c>
      <c r="AC608" s="28">
        <f t="shared" ca="1" si="373"/>
        <v>0.15402767332084055</v>
      </c>
      <c r="AD608" s="28">
        <f t="shared" ca="1" si="373"/>
        <v>3.9093133414950354E-2</v>
      </c>
      <c r="AE608" s="28">
        <f ca="1">IF(Riskregister!$E$8="",0,COUNTIF(BI$4:BI$53,"&lt;"&amp;AC608)*IF(AD608&lt;0.5,Riskregister!$K$8+(Riskregister!$L$8-Riskregister!$K$8)*SQRT(AD608/2),Riskregister!$L$8-(Riskregister!$L$8-Riskregister!$K$8)*SQRT((1-AD608)/2)))</f>
        <v>0</v>
      </c>
      <c r="AF608" s="28">
        <f t="shared" ca="1" si="374"/>
        <v>0.55630192488815333</v>
      </c>
      <c r="AG608" s="28">
        <f t="shared" ca="1" si="374"/>
        <v>0.39318613077145981</v>
      </c>
      <c r="AH608" s="28">
        <f>IF(Riskregister!$E$9="",0,COUNTIF(BJ$4:BJ$53,"&lt;"&amp;AF608)*IF(AG608&lt;0.5,Riskregister!$K$9+(Riskregister!$L$9-Riskregister!$K$9)*SQRT(AG608/2),Riskregister!$L$9-(Riskregister!$L$9-Riskregister!$K$9)*SQRT((1-AG608)/2)))</f>
        <v>0</v>
      </c>
      <c r="AI608" s="28">
        <f t="shared" ca="1" si="375"/>
        <v>1.0674968090613524E-2</v>
      </c>
      <c r="AJ608" s="28">
        <f t="shared" ca="1" si="375"/>
        <v>0.22554617210781402</v>
      </c>
      <c r="AK608" s="28">
        <f>IF(Riskregister!$E$10="",0,COUNTIF(BK$4:BK$53,"&lt;"&amp;AI608)*IF(AJ608&lt;0.5,Riskregister!$K$10+(Riskregister!$L$10-Riskregister!$K$10)*SQRT(AJ608/2),Riskregister!$L$10-(Riskregister!$L$10-Riskregister!$K$10)*SQRT((1-AJ608)/2)))</f>
        <v>0</v>
      </c>
      <c r="AL608" s="28">
        <f t="shared" ca="1" si="376"/>
        <v>9.2894342526245288E-2</v>
      </c>
      <c r="AM608" s="28">
        <f t="shared" ca="1" si="376"/>
        <v>0.64880377937603118</v>
      </c>
      <c r="AN608" s="28">
        <f>IF(Riskregister!$E$11="",0,COUNTIF(BL$4:BL$53,"&lt;"&amp;AL608)*IF(AM608&lt;0.5,Riskregister!$K$11+(Riskregister!$L$11-Riskregister!$K$11)*SQRT(AM608/2),Riskregister!$L$11-(Riskregister!$L$11-Riskregister!$K$11)*SQRT((1-AM608)/2)))</f>
        <v>0</v>
      </c>
      <c r="AO608" s="28">
        <f t="shared" ca="1" si="377"/>
        <v>0.91316063042627482</v>
      </c>
      <c r="AP608" s="28">
        <f t="shared" ca="1" si="377"/>
        <v>0.16456925388654187</v>
      </c>
      <c r="AQ608" s="28">
        <f>IF(Riskregister!$E$12="",0,COUNTIF(BM$4:BM$53,"&lt;"&amp;AO608)*IF(AP608&lt;0.5,Riskregister!$K$12+(Riskregister!$L$12-Riskregister!$K$12)*SQRT(AP608/2),Riskregister!$L$12-(Riskregister!$L$12-Riskregister!$K$12)*SQRT((1-AP608)/2)))</f>
        <v>0</v>
      </c>
      <c r="AR608" s="28">
        <f t="shared" ca="1" si="378"/>
        <v>0.9278306395867677</v>
      </c>
      <c r="AS608" s="28">
        <f t="shared" ca="1" si="378"/>
        <v>0.84326525945584441</v>
      </c>
      <c r="AT608" s="28">
        <f>IF(Riskregister!$E$13="",0,COUNTIF(BN$4:BN$53,"&lt;"&amp;AR608)*IF(AS608&lt;0.5,Riskregister!$K$13+(Riskregister!$L$13-Riskregister!$K$13)*SQRT(AS608/2),Riskregister!$L$13-(Riskregister!$L$13-Riskregister!$K$13)*SQRT((1-AS608)/2)))</f>
        <v>0</v>
      </c>
      <c r="AU608" s="28">
        <f t="shared" ca="1" si="379"/>
        <v>0.89824032777416973</v>
      </c>
      <c r="AV608" s="28">
        <f t="shared" ca="1" si="379"/>
        <v>8.1993587229346354E-2</v>
      </c>
      <c r="AW608" s="28">
        <f>IF(Riskregister!$E$14="",0,COUNTIF(BO$4:BO$53,"&lt;"&amp;AU608)*IF(AV608&lt;0.5,Riskregister!$K$14+(Riskregister!$L$14-Riskregister!$K$14)*SQRT(AV608/2),Riskregister!$L$14-(Riskregister!$L$14-Riskregister!$K$14)*SQRT((1-AV608)/2)))</f>
        <v>0</v>
      </c>
      <c r="AX608" s="28">
        <f t="shared" ca="1" si="380"/>
        <v>0.79507287438187924</v>
      </c>
      <c r="AY608" s="28">
        <f t="shared" ca="1" si="380"/>
        <v>0.12706871305322887</v>
      </c>
      <c r="AZ608" s="28">
        <f>IF(Riskregister!$E$15="",0,COUNTIF(BP$4:BP$53,"&lt;"&amp;AX608)*IF(AY608&lt;0.5,Riskregister!$K$15+(Riskregister!$L$15-Riskregister!$K$15)*SQRT(AY608/2),Riskregister!$L$15-(Riskregister!$L$15-Riskregister!$K$15)*SQRT((1-AY608)/2)))</f>
        <v>0</v>
      </c>
      <c r="BA608" s="28">
        <f t="shared" ca="1" si="381"/>
        <v>0.41344860678749207</v>
      </c>
      <c r="BB608" s="28">
        <f t="shared" ca="1" si="381"/>
        <v>0.17936488469203193</v>
      </c>
      <c r="BC608" s="28">
        <f>IF(Riskregister!$E$16="",0,COUNTIF(BQ$4:BQ$53,"&lt;"&amp;BA608)*IF(BB608&lt;0.5,Riskregister!$K$16+(Riskregister!$L$16-Riskregister!$K$16)*SQRT(BB608/2),Riskregister!$L$16-(Riskregister!$L$16-Riskregister!$K$16)*SQRT((1-BB608)/2)))</f>
        <v>0</v>
      </c>
      <c r="BD608" s="28">
        <f t="shared" ca="1" si="357"/>
        <v>289729.21704966674</v>
      </c>
    </row>
    <row r="609" spans="20:56" x14ac:dyDescent="0.35">
      <c r="T609" s="28">
        <f t="shared" ca="1" si="370"/>
        <v>0.96421240828707255</v>
      </c>
      <c r="U609" s="28">
        <f t="shared" ca="1" si="370"/>
        <v>7.1957411507540869E-2</v>
      </c>
      <c r="V609" s="28">
        <f ca="1">IF(Riskregister!$E$5="",0,COUNTIF(BF$4:BF$53,"&lt;"&amp;T609)*IF(U609&lt;0.5,Riskregister!$K$5+(Riskregister!$L$5-Riskregister!$K$5)*SQRT(U609/2),Riskregister!$L$5-(Riskregister!$L$5-Riskregister!$K$5)*SQRT((1-U609)/2)))</f>
        <v>470712.4824391997</v>
      </c>
      <c r="W609" s="28">
        <f t="shared" ca="1" si="371"/>
        <v>0.85536731322245696</v>
      </c>
      <c r="X609" s="28">
        <f t="shared" ca="1" si="371"/>
        <v>0.41049336245518031</v>
      </c>
      <c r="Y609" s="28">
        <f ca="1">IF(Riskregister!$E$6="",0,COUNTIF(BG$4:BG$53,"&lt;"&amp;W609)*IF(X609&lt;0.5,Riskregister!$K$6+(Riskregister!$L$6-Riskregister!$K$6)*SQRT(X609/2),Riskregister!$L$6-(Riskregister!$L$6-Riskregister!$K$6)*SQRT((1-X609)/2)))</f>
        <v>1015474.8599297174</v>
      </c>
      <c r="Z609" s="28">
        <f t="shared" ca="1" si="372"/>
        <v>0.21039318668507934</v>
      </c>
      <c r="AA609" s="28">
        <f t="shared" ca="1" si="372"/>
        <v>0.28210864003072333</v>
      </c>
      <c r="AB609" s="28">
        <f ca="1">IF(Riskregister!$E$7="",0,COUNTIF(BH$4:BH$53,"&lt;"&amp;Z609)*IF(AA609&lt;0.5,Riskregister!$K$7+(Riskregister!$L$7-Riskregister!$K$7)*SQRT(AA609/2),Riskregister!$L$7-(Riskregister!$L$7-Riskregister!$K$7)*SQRT((1-AA609)/2)))</f>
        <v>0</v>
      </c>
      <c r="AC609" s="28">
        <f t="shared" ca="1" si="373"/>
        <v>0.29060954846875642</v>
      </c>
      <c r="AD609" s="28">
        <f t="shared" ca="1" si="373"/>
        <v>0.85987151580687848</v>
      </c>
      <c r="AE609" s="28">
        <f ca="1">IF(Riskregister!$E$8="",0,COUNTIF(BI$4:BI$53,"&lt;"&amp;AC609)*IF(AD609&lt;0.5,Riskregister!$K$8+(Riskregister!$L$8-Riskregister!$K$8)*SQRT(AD609/2),Riskregister!$L$8-(Riskregister!$L$8-Riskregister!$K$8)*SQRT((1-AD609)/2)))</f>
        <v>0</v>
      </c>
      <c r="AF609" s="28">
        <f t="shared" ca="1" si="374"/>
        <v>0.41688257167916165</v>
      </c>
      <c r="AG609" s="28">
        <f t="shared" ca="1" si="374"/>
        <v>0.40223397739023115</v>
      </c>
      <c r="AH609" s="28">
        <f>IF(Riskregister!$E$9="",0,COUNTIF(BJ$4:BJ$53,"&lt;"&amp;AF609)*IF(AG609&lt;0.5,Riskregister!$K$9+(Riskregister!$L$9-Riskregister!$K$9)*SQRT(AG609/2),Riskregister!$L$9-(Riskregister!$L$9-Riskregister!$K$9)*SQRT((1-AG609)/2)))</f>
        <v>0</v>
      </c>
      <c r="AI609" s="28">
        <f t="shared" ca="1" si="375"/>
        <v>0.62928078840455748</v>
      </c>
      <c r="AJ609" s="28">
        <f t="shared" ca="1" si="375"/>
        <v>0.66156037699855808</v>
      </c>
      <c r="AK609" s="28">
        <f>IF(Riskregister!$E$10="",0,COUNTIF(BK$4:BK$53,"&lt;"&amp;AI609)*IF(AJ609&lt;0.5,Riskregister!$K$10+(Riskregister!$L$10-Riskregister!$K$10)*SQRT(AJ609/2),Riskregister!$L$10-(Riskregister!$L$10-Riskregister!$K$10)*SQRT((1-AJ609)/2)))</f>
        <v>0</v>
      </c>
      <c r="AL609" s="28">
        <f t="shared" ca="1" si="376"/>
        <v>0.31915397910842602</v>
      </c>
      <c r="AM609" s="28">
        <f t="shared" ca="1" si="376"/>
        <v>3.3850239233181867E-3</v>
      </c>
      <c r="AN609" s="28">
        <f>IF(Riskregister!$E$11="",0,COUNTIF(BL$4:BL$53,"&lt;"&amp;AL609)*IF(AM609&lt;0.5,Riskregister!$K$11+(Riskregister!$L$11-Riskregister!$K$11)*SQRT(AM609/2),Riskregister!$L$11-(Riskregister!$L$11-Riskregister!$K$11)*SQRT((1-AM609)/2)))</f>
        <v>0</v>
      </c>
      <c r="AO609" s="28">
        <f t="shared" ca="1" si="377"/>
        <v>0.12977994400477633</v>
      </c>
      <c r="AP609" s="28">
        <f t="shared" ca="1" si="377"/>
        <v>4.574839333764158E-2</v>
      </c>
      <c r="AQ609" s="28">
        <f>IF(Riskregister!$E$12="",0,COUNTIF(BM$4:BM$53,"&lt;"&amp;AO609)*IF(AP609&lt;0.5,Riskregister!$K$12+(Riskregister!$L$12-Riskregister!$K$12)*SQRT(AP609/2),Riskregister!$L$12-(Riskregister!$L$12-Riskregister!$K$12)*SQRT((1-AP609)/2)))</f>
        <v>0</v>
      </c>
      <c r="AR609" s="28">
        <f t="shared" ca="1" si="378"/>
        <v>0.22013668975949141</v>
      </c>
      <c r="AS609" s="28">
        <f t="shared" ca="1" si="378"/>
        <v>0.7962381269998472</v>
      </c>
      <c r="AT609" s="28">
        <f>IF(Riskregister!$E$13="",0,COUNTIF(BN$4:BN$53,"&lt;"&amp;AR609)*IF(AS609&lt;0.5,Riskregister!$K$13+(Riskregister!$L$13-Riskregister!$K$13)*SQRT(AS609/2),Riskregister!$L$13-(Riskregister!$L$13-Riskregister!$K$13)*SQRT((1-AS609)/2)))</f>
        <v>0</v>
      </c>
      <c r="AU609" s="28">
        <f t="shared" ca="1" si="379"/>
        <v>0.12197817702017155</v>
      </c>
      <c r="AV609" s="28">
        <f t="shared" ca="1" si="379"/>
        <v>0.43595979132826623</v>
      </c>
      <c r="AW609" s="28">
        <f>IF(Riskregister!$E$14="",0,COUNTIF(BO$4:BO$53,"&lt;"&amp;AU609)*IF(AV609&lt;0.5,Riskregister!$K$14+(Riskregister!$L$14-Riskregister!$K$14)*SQRT(AV609/2),Riskregister!$L$14-(Riskregister!$L$14-Riskregister!$K$14)*SQRT((1-AV609)/2)))</f>
        <v>0</v>
      </c>
      <c r="AX609" s="28">
        <f t="shared" ca="1" si="380"/>
        <v>0.44922080322867719</v>
      </c>
      <c r="AY609" s="28">
        <f t="shared" ca="1" si="380"/>
        <v>0.85028498322672852</v>
      </c>
      <c r="AZ609" s="28">
        <f>IF(Riskregister!$E$15="",0,COUNTIF(BP$4:BP$53,"&lt;"&amp;AX609)*IF(AY609&lt;0.5,Riskregister!$K$15+(Riskregister!$L$15-Riskregister!$K$15)*SQRT(AY609/2),Riskregister!$L$15-(Riskregister!$L$15-Riskregister!$K$15)*SQRT((1-AY609)/2)))</f>
        <v>0</v>
      </c>
      <c r="BA609" s="28">
        <f t="shared" ca="1" si="381"/>
        <v>0.65299704624768595</v>
      </c>
      <c r="BB609" s="28">
        <f t="shared" ca="1" si="381"/>
        <v>8.6231155769395551E-2</v>
      </c>
      <c r="BC609" s="28">
        <f>IF(Riskregister!$E$16="",0,COUNTIF(BQ$4:BQ$53,"&lt;"&amp;BA609)*IF(BB609&lt;0.5,Riskregister!$K$16+(Riskregister!$L$16-Riskregister!$K$16)*SQRT(BB609/2),Riskregister!$L$16-(Riskregister!$L$16-Riskregister!$K$16)*SQRT((1-BB609)/2)))</f>
        <v>0</v>
      </c>
      <c r="BD609" s="28">
        <f t="shared" ca="1" si="357"/>
        <v>1486187.3423689171</v>
      </c>
    </row>
    <row r="610" spans="20:56" x14ac:dyDescent="0.35">
      <c r="T610" s="28">
        <f t="shared" ca="1" si="370"/>
        <v>0.35184809882117518</v>
      </c>
      <c r="U610" s="28">
        <f t="shared" ca="1" si="370"/>
        <v>0.62770565031158332</v>
      </c>
      <c r="V610" s="28">
        <f ca="1">IF(Riskregister!$E$5="",0,COUNTIF(BF$4:BF$53,"&lt;"&amp;T610)*IF(U610&lt;0.5,Riskregister!$K$5+(Riskregister!$L$5-Riskregister!$K$5)*SQRT(U610/2),Riskregister!$L$5-(Riskregister!$L$5-Riskregister!$K$5)*SQRT((1-U610)/2)))</f>
        <v>0</v>
      </c>
      <c r="W610" s="28">
        <f t="shared" ca="1" si="371"/>
        <v>0.9219757980464276</v>
      </c>
      <c r="X610" s="28">
        <f t="shared" ca="1" si="371"/>
        <v>2.5159741271966962E-2</v>
      </c>
      <c r="Y610" s="28">
        <f ca="1">IF(Riskregister!$E$6="",0,COUNTIF(BG$4:BG$53,"&lt;"&amp;W610)*IF(X610&lt;0.5,Riskregister!$K$6+(Riskregister!$L$6-Riskregister!$K$6)*SQRT(X610/2),Riskregister!$L$6-(Riskregister!$L$6-Riskregister!$K$6)*SQRT((1-X610)/2)))</f>
        <v>803776.08081998362</v>
      </c>
      <c r="Z610" s="28">
        <f t="shared" ca="1" si="372"/>
        <v>0.41624286529057164</v>
      </c>
      <c r="AA610" s="28">
        <f t="shared" ca="1" si="372"/>
        <v>0.61976274513746299</v>
      </c>
      <c r="AB610" s="28">
        <f ca="1">IF(Riskregister!$E$7="",0,COUNTIF(BH$4:BH$53,"&lt;"&amp;Z610)*IF(AA610&lt;0.5,Riskregister!$K$7+(Riskregister!$L$7-Riskregister!$K$7)*SQRT(AA610/2),Riskregister!$L$7-(Riskregister!$L$7-Riskregister!$K$7)*SQRT((1-AA610)/2)))</f>
        <v>0</v>
      </c>
      <c r="AC610" s="28">
        <f t="shared" ca="1" si="373"/>
        <v>0.92893880711749743</v>
      </c>
      <c r="AD610" s="28">
        <f t="shared" ca="1" si="373"/>
        <v>0.80247269509442698</v>
      </c>
      <c r="AE610" s="28">
        <f ca="1">IF(Riskregister!$E$8="",0,COUNTIF(BI$4:BI$53,"&lt;"&amp;AC610)*IF(AD610&lt;0.5,Riskregister!$K$8+(Riskregister!$L$8-Riskregister!$K$8)*SQRT(AD610/2),Riskregister!$L$8-(Riskregister!$L$8-Riskregister!$K$8)*SQRT((1-AD610)/2)))</f>
        <v>0</v>
      </c>
      <c r="AF610" s="28">
        <f t="shared" ca="1" si="374"/>
        <v>0.69268201421138187</v>
      </c>
      <c r="AG610" s="28">
        <f t="shared" ca="1" si="374"/>
        <v>0.66611120470335727</v>
      </c>
      <c r="AH610" s="28">
        <f>IF(Riskregister!$E$9="",0,COUNTIF(BJ$4:BJ$53,"&lt;"&amp;AF610)*IF(AG610&lt;0.5,Riskregister!$K$9+(Riskregister!$L$9-Riskregister!$K$9)*SQRT(AG610/2),Riskregister!$L$9-(Riskregister!$L$9-Riskregister!$K$9)*SQRT((1-AG610)/2)))</f>
        <v>0</v>
      </c>
      <c r="AI610" s="28">
        <f t="shared" ca="1" si="375"/>
        <v>0.36498974025859821</v>
      </c>
      <c r="AJ610" s="28">
        <f t="shared" ca="1" si="375"/>
        <v>0.91004764669980709</v>
      </c>
      <c r="AK610" s="28">
        <f>IF(Riskregister!$E$10="",0,COUNTIF(BK$4:BK$53,"&lt;"&amp;AI610)*IF(AJ610&lt;0.5,Riskregister!$K$10+(Riskregister!$L$10-Riskregister!$K$10)*SQRT(AJ610/2),Riskregister!$L$10-(Riskregister!$L$10-Riskregister!$K$10)*SQRT((1-AJ610)/2)))</f>
        <v>0</v>
      </c>
      <c r="AL610" s="28">
        <f t="shared" ca="1" si="376"/>
        <v>0.37513525883102161</v>
      </c>
      <c r="AM610" s="28">
        <f t="shared" ca="1" si="376"/>
        <v>0.82703982944418364</v>
      </c>
      <c r="AN610" s="28">
        <f>IF(Riskregister!$E$11="",0,COUNTIF(BL$4:BL$53,"&lt;"&amp;AL610)*IF(AM610&lt;0.5,Riskregister!$K$11+(Riskregister!$L$11-Riskregister!$K$11)*SQRT(AM610/2),Riskregister!$L$11-(Riskregister!$L$11-Riskregister!$K$11)*SQRT((1-AM610)/2)))</f>
        <v>0</v>
      </c>
      <c r="AO610" s="28">
        <f t="shared" ca="1" si="377"/>
        <v>0.85509494528431262</v>
      </c>
      <c r="AP610" s="28">
        <f t="shared" ca="1" si="377"/>
        <v>0.26527500949460481</v>
      </c>
      <c r="AQ610" s="28">
        <f>IF(Riskregister!$E$12="",0,COUNTIF(BM$4:BM$53,"&lt;"&amp;AO610)*IF(AP610&lt;0.5,Riskregister!$K$12+(Riskregister!$L$12-Riskregister!$K$12)*SQRT(AP610/2),Riskregister!$L$12-(Riskregister!$L$12-Riskregister!$K$12)*SQRT((1-AP610)/2)))</f>
        <v>0</v>
      </c>
      <c r="AR610" s="28">
        <f t="shared" ca="1" si="378"/>
        <v>0.55720938804177211</v>
      </c>
      <c r="AS610" s="28">
        <f t="shared" ca="1" si="378"/>
        <v>0.50062421132650248</v>
      </c>
      <c r="AT610" s="28">
        <f>IF(Riskregister!$E$13="",0,COUNTIF(BN$4:BN$53,"&lt;"&amp;AR610)*IF(AS610&lt;0.5,Riskregister!$K$13+(Riskregister!$L$13-Riskregister!$K$13)*SQRT(AS610/2),Riskregister!$L$13-(Riskregister!$L$13-Riskregister!$K$13)*SQRT((1-AS610)/2)))</f>
        <v>0</v>
      </c>
      <c r="AU610" s="28">
        <f t="shared" ca="1" si="379"/>
        <v>0.92224614105924674</v>
      </c>
      <c r="AV610" s="28">
        <f t="shared" ca="1" si="379"/>
        <v>0.45038882700494409</v>
      </c>
      <c r="AW610" s="28">
        <f>IF(Riskregister!$E$14="",0,COUNTIF(BO$4:BO$53,"&lt;"&amp;AU610)*IF(AV610&lt;0.5,Riskregister!$K$14+(Riskregister!$L$14-Riskregister!$K$14)*SQRT(AV610/2),Riskregister!$L$14-(Riskregister!$L$14-Riskregister!$K$14)*SQRT((1-AV610)/2)))</f>
        <v>0</v>
      </c>
      <c r="AX610" s="28">
        <f t="shared" ca="1" si="380"/>
        <v>0.53756082517225423</v>
      </c>
      <c r="AY610" s="28">
        <f t="shared" ca="1" si="380"/>
        <v>0.50787826533496427</v>
      </c>
      <c r="AZ610" s="28">
        <f>IF(Riskregister!$E$15="",0,COUNTIF(BP$4:BP$53,"&lt;"&amp;AX610)*IF(AY610&lt;0.5,Riskregister!$K$15+(Riskregister!$L$15-Riskregister!$K$15)*SQRT(AY610/2),Riskregister!$L$15-(Riskregister!$L$15-Riskregister!$K$15)*SQRT((1-AY610)/2)))</f>
        <v>0</v>
      </c>
      <c r="BA610" s="28">
        <f t="shared" ca="1" si="381"/>
        <v>0.18310990188338439</v>
      </c>
      <c r="BB610" s="28">
        <f t="shared" ca="1" si="381"/>
        <v>0.10486068690194061</v>
      </c>
      <c r="BC610" s="28">
        <f>IF(Riskregister!$E$16="",0,COUNTIF(BQ$4:BQ$53,"&lt;"&amp;BA610)*IF(BB610&lt;0.5,Riskregister!$K$16+(Riskregister!$L$16-Riskregister!$K$16)*SQRT(BB610/2),Riskregister!$L$16-(Riskregister!$L$16-Riskregister!$K$16)*SQRT((1-BB610)/2)))</f>
        <v>0</v>
      </c>
      <c r="BD610" s="28">
        <f t="shared" ca="1" si="357"/>
        <v>803776.08081998362</v>
      </c>
    </row>
    <row r="611" spans="20:56" x14ac:dyDescent="0.35">
      <c r="T611" s="28">
        <f t="shared" ca="1" si="370"/>
        <v>0.49218532897367906</v>
      </c>
      <c r="U611" s="28">
        <f t="shared" ca="1" si="370"/>
        <v>0.48543915218727751</v>
      </c>
      <c r="V611" s="28">
        <f ca="1">IF(Riskregister!$E$5="",0,COUNTIF(BF$4:BF$53,"&lt;"&amp;T611)*IF(U611&lt;0.5,Riskregister!$K$5+(Riskregister!$L$5-Riskregister!$K$5)*SQRT(U611/2),Riskregister!$L$5-(Riskregister!$L$5-Riskregister!$K$5)*SQRT((1-U611)/2)))</f>
        <v>0</v>
      </c>
      <c r="W611" s="28">
        <f t="shared" ca="1" si="371"/>
        <v>0.90245075509761707</v>
      </c>
      <c r="X611" s="28">
        <f t="shared" ca="1" si="371"/>
        <v>0.16072904305758851</v>
      </c>
      <c r="Y611" s="28">
        <f ca="1">IF(Riskregister!$E$6="",0,COUNTIF(BG$4:BG$53,"&lt;"&amp;W611)*IF(X611&lt;0.5,Riskregister!$K$6+(Riskregister!$L$6-Riskregister!$K$6)*SQRT(X611/2),Riskregister!$L$6-(Riskregister!$L$6-Riskregister!$K$6)*SQRT((1-X611)/2)))</f>
        <v>710275.46458093915</v>
      </c>
      <c r="Z611" s="28">
        <f t="shared" ca="1" si="372"/>
        <v>0.65490901192148765</v>
      </c>
      <c r="AA611" s="28">
        <f t="shared" ca="1" si="372"/>
        <v>0.52313575669682777</v>
      </c>
      <c r="AB611" s="28">
        <f ca="1">IF(Riskregister!$E$7="",0,COUNTIF(BH$4:BH$53,"&lt;"&amp;Z611)*IF(AA611&lt;0.5,Riskregister!$K$7+(Riskregister!$L$7-Riskregister!$K$7)*SQRT(AA611/2),Riskregister!$L$7-(Riskregister!$L$7-Riskregister!$K$7)*SQRT((1-AA611)/2)))</f>
        <v>0</v>
      </c>
      <c r="AC611" s="28">
        <f t="shared" ca="1" si="373"/>
        <v>0.95809902976843431</v>
      </c>
      <c r="AD611" s="28">
        <f t="shared" ca="1" si="373"/>
        <v>0.37972931983136815</v>
      </c>
      <c r="AE611" s="28">
        <f ca="1">IF(Riskregister!$E$8="",0,COUNTIF(BI$4:BI$53,"&lt;"&amp;AC611)*IF(AD611&lt;0.5,Riskregister!$K$8+(Riskregister!$L$8-Riskregister!$K$8)*SQRT(AD611/2),Riskregister!$L$8-(Riskregister!$L$8-Riskregister!$K$8)*SQRT((1-AD611)/2)))</f>
        <v>0</v>
      </c>
      <c r="AF611" s="28">
        <f t="shared" ca="1" si="374"/>
        <v>0.33415593657409171</v>
      </c>
      <c r="AG611" s="28">
        <f t="shared" ca="1" si="374"/>
        <v>0.76535482986833392</v>
      </c>
      <c r="AH611" s="28">
        <f>IF(Riskregister!$E$9="",0,COUNTIF(BJ$4:BJ$53,"&lt;"&amp;AF611)*IF(AG611&lt;0.5,Riskregister!$K$9+(Riskregister!$L$9-Riskregister!$K$9)*SQRT(AG611/2),Riskregister!$L$9-(Riskregister!$L$9-Riskregister!$K$9)*SQRT((1-AG611)/2)))</f>
        <v>0</v>
      </c>
      <c r="AI611" s="28">
        <f t="shared" ca="1" si="375"/>
        <v>0.34506243625594069</v>
      </c>
      <c r="AJ611" s="28">
        <f t="shared" ca="1" si="375"/>
        <v>0.8586119198482971</v>
      </c>
      <c r="AK611" s="28">
        <f>IF(Riskregister!$E$10="",0,COUNTIF(BK$4:BK$53,"&lt;"&amp;AI611)*IF(AJ611&lt;0.5,Riskregister!$K$10+(Riskregister!$L$10-Riskregister!$K$10)*SQRT(AJ611/2),Riskregister!$L$10-(Riskregister!$L$10-Riskregister!$K$10)*SQRT((1-AJ611)/2)))</f>
        <v>0</v>
      </c>
      <c r="AL611" s="28">
        <f t="shared" ca="1" si="376"/>
        <v>0.77414251629945352</v>
      </c>
      <c r="AM611" s="28">
        <f t="shared" ca="1" si="376"/>
        <v>0.26509744481951036</v>
      </c>
      <c r="AN611" s="28">
        <f>IF(Riskregister!$E$11="",0,COUNTIF(BL$4:BL$53,"&lt;"&amp;AL611)*IF(AM611&lt;0.5,Riskregister!$K$11+(Riskregister!$L$11-Riskregister!$K$11)*SQRT(AM611/2),Riskregister!$L$11-(Riskregister!$L$11-Riskregister!$K$11)*SQRT((1-AM611)/2)))</f>
        <v>0</v>
      </c>
      <c r="AO611" s="28">
        <f t="shared" ca="1" si="377"/>
        <v>0.25565916101180897</v>
      </c>
      <c r="AP611" s="28">
        <f t="shared" ca="1" si="377"/>
        <v>0.59283274297696242</v>
      </c>
      <c r="AQ611" s="28">
        <f>IF(Riskregister!$E$12="",0,COUNTIF(BM$4:BM$53,"&lt;"&amp;AO611)*IF(AP611&lt;0.5,Riskregister!$K$12+(Riskregister!$L$12-Riskregister!$K$12)*SQRT(AP611/2),Riskregister!$L$12-(Riskregister!$L$12-Riskregister!$K$12)*SQRT((1-AP611)/2)))</f>
        <v>0</v>
      </c>
      <c r="AR611" s="28">
        <f t="shared" ca="1" si="378"/>
        <v>0.31155977475872909</v>
      </c>
      <c r="AS611" s="28">
        <f t="shared" ca="1" si="378"/>
        <v>9.0433043148930192E-2</v>
      </c>
      <c r="AT611" s="28">
        <f>IF(Riskregister!$E$13="",0,COUNTIF(BN$4:BN$53,"&lt;"&amp;AR611)*IF(AS611&lt;0.5,Riskregister!$K$13+(Riskregister!$L$13-Riskregister!$K$13)*SQRT(AS611/2),Riskregister!$L$13-(Riskregister!$L$13-Riskregister!$K$13)*SQRT((1-AS611)/2)))</f>
        <v>0</v>
      </c>
      <c r="AU611" s="28">
        <f t="shared" ca="1" si="379"/>
        <v>0.98597695985967204</v>
      </c>
      <c r="AV611" s="28">
        <f t="shared" ca="1" si="379"/>
        <v>0.94263936965153194</v>
      </c>
      <c r="AW611" s="28">
        <f>IF(Riskregister!$E$14="",0,COUNTIF(BO$4:BO$53,"&lt;"&amp;AU611)*IF(AV611&lt;0.5,Riskregister!$K$14+(Riskregister!$L$14-Riskregister!$K$14)*SQRT(AV611/2),Riskregister!$L$14-(Riskregister!$L$14-Riskregister!$K$14)*SQRT((1-AV611)/2)))</f>
        <v>0</v>
      </c>
      <c r="AX611" s="28">
        <f t="shared" ca="1" si="380"/>
        <v>0.76863127903397321</v>
      </c>
      <c r="AY611" s="28">
        <f t="shared" ca="1" si="380"/>
        <v>0.59891897130962668</v>
      </c>
      <c r="AZ611" s="28">
        <f>IF(Riskregister!$E$15="",0,COUNTIF(BP$4:BP$53,"&lt;"&amp;AX611)*IF(AY611&lt;0.5,Riskregister!$K$15+(Riskregister!$L$15-Riskregister!$K$15)*SQRT(AY611/2),Riskregister!$L$15-(Riskregister!$L$15-Riskregister!$K$15)*SQRT((1-AY611)/2)))</f>
        <v>0</v>
      </c>
      <c r="BA611" s="28">
        <f t="shared" ca="1" si="381"/>
        <v>0.60320355076569088</v>
      </c>
      <c r="BB611" s="28">
        <f t="shared" ca="1" si="381"/>
        <v>0.95597815194279845</v>
      </c>
      <c r="BC611" s="28">
        <f>IF(Riskregister!$E$16="",0,COUNTIF(BQ$4:BQ$53,"&lt;"&amp;BA611)*IF(BB611&lt;0.5,Riskregister!$K$16+(Riskregister!$L$16-Riskregister!$K$16)*SQRT(BB611/2),Riskregister!$L$16-(Riskregister!$L$16-Riskregister!$K$16)*SQRT((1-BB611)/2)))</f>
        <v>0</v>
      </c>
      <c r="BD611" s="28">
        <f t="shared" ca="1" si="357"/>
        <v>710275.46458093915</v>
      </c>
    </row>
    <row r="612" spans="20:56" x14ac:dyDescent="0.35">
      <c r="T612" s="28">
        <f t="shared" ca="1" si="370"/>
        <v>0.44840147411970699</v>
      </c>
      <c r="U612" s="28">
        <f t="shared" ca="1" si="370"/>
        <v>0.36182182027908449</v>
      </c>
      <c r="V612" s="28">
        <f ca="1">IF(Riskregister!$E$5="",0,COUNTIF(BF$4:BF$53,"&lt;"&amp;T612)*IF(U612&lt;0.5,Riskregister!$K$5+(Riskregister!$L$5-Riskregister!$K$5)*SQRT(U612/2),Riskregister!$L$5-(Riskregister!$L$5-Riskregister!$K$5)*SQRT((1-U612)/2)))</f>
        <v>0</v>
      </c>
      <c r="W612" s="28">
        <f t="shared" ca="1" si="371"/>
        <v>0.25593151745626341</v>
      </c>
      <c r="X612" s="28">
        <f t="shared" ca="1" si="371"/>
        <v>0.73107004093445171</v>
      </c>
      <c r="Y612" s="28">
        <f ca="1">IF(Riskregister!$E$6="",0,COUNTIF(BG$4:BG$53,"&lt;"&amp;W612)*IF(X612&lt;0.5,Riskregister!$K$6+(Riskregister!$L$6-Riskregister!$K$6)*SQRT(X612/2),Riskregister!$L$6-(Riskregister!$L$6-Riskregister!$K$6)*SQRT((1-X612)/2)))</f>
        <v>0</v>
      </c>
      <c r="Z612" s="28">
        <f t="shared" ca="1" si="372"/>
        <v>0.4378190299587803</v>
      </c>
      <c r="AA612" s="28">
        <f t="shared" ca="1" si="372"/>
        <v>0.79823520442180107</v>
      </c>
      <c r="AB612" s="28">
        <f ca="1">IF(Riskregister!$E$7="",0,COUNTIF(BH$4:BH$53,"&lt;"&amp;Z612)*IF(AA612&lt;0.5,Riskregister!$K$7+(Riskregister!$L$7-Riskregister!$K$7)*SQRT(AA612/2),Riskregister!$L$7-(Riskregister!$L$7-Riskregister!$K$7)*SQRT((1-AA612)/2)))</f>
        <v>0</v>
      </c>
      <c r="AC612" s="28">
        <f t="shared" ca="1" si="373"/>
        <v>0.39349248194566089</v>
      </c>
      <c r="AD612" s="28">
        <f t="shared" ca="1" si="373"/>
        <v>0.78513957701152426</v>
      </c>
      <c r="AE612" s="28">
        <f ca="1">IF(Riskregister!$E$8="",0,COUNTIF(BI$4:BI$53,"&lt;"&amp;AC612)*IF(AD612&lt;0.5,Riskregister!$K$8+(Riskregister!$L$8-Riskregister!$K$8)*SQRT(AD612/2),Riskregister!$L$8-(Riskregister!$L$8-Riskregister!$K$8)*SQRT((1-AD612)/2)))</f>
        <v>0</v>
      </c>
      <c r="AF612" s="28">
        <f t="shared" ca="1" si="374"/>
        <v>0.81367010432175102</v>
      </c>
      <c r="AG612" s="28">
        <f t="shared" ca="1" si="374"/>
        <v>9.0576318722419558E-2</v>
      </c>
      <c r="AH612" s="28">
        <f>IF(Riskregister!$E$9="",0,COUNTIF(BJ$4:BJ$53,"&lt;"&amp;AF612)*IF(AG612&lt;0.5,Riskregister!$K$9+(Riskregister!$L$9-Riskregister!$K$9)*SQRT(AG612/2),Riskregister!$L$9-(Riskregister!$L$9-Riskregister!$K$9)*SQRT((1-AG612)/2)))</f>
        <v>0</v>
      </c>
      <c r="AI612" s="28">
        <f t="shared" ca="1" si="375"/>
        <v>0.33231884448279925</v>
      </c>
      <c r="AJ612" s="28">
        <f t="shared" ca="1" si="375"/>
        <v>0.73963252836481053</v>
      </c>
      <c r="AK612" s="28">
        <f>IF(Riskregister!$E$10="",0,COUNTIF(BK$4:BK$53,"&lt;"&amp;AI612)*IF(AJ612&lt;0.5,Riskregister!$K$10+(Riskregister!$L$10-Riskregister!$K$10)*SQRT(AJ612/2),Riskregister!$L$10-(Riskregister!$L$10-Riskregister!$K$10)*SQRT((1-AJ612)/2)))</f>
        <v>0</v>
      </c>
      <c r="AL612" s="28">
        <f t="shared" ca="1" si="376"/>
        <v>0.62631256745395303</v>
      </c>
      <c r="AM612" s="28">
        <f t="shared" ca="1" si="376"/>
        <v>0.16448648357427753</v>
      </c>
      <c r="AN612" s="28">
        <f>IF(Riskregister!$E$11="",0,COUNTIF(BL$4:BL$53,"&lt;"&amp;AL612)*IF(AM612&lt;0.5,Riskregister!$K$11+(Riskregister!$L$11-Riskregister!$K$11)*SQRT(AM612/2),Riskregister!$L$11-(Riskregister!$L$11-Riskregister!$K$11)*SQRT((1-AM612)/2)))</f>
        <v>0</v>
      </c>
      <c r="AO612" s="28">
        <f t="shared" ca="1" si="377"/>
        <v>0.64726447865208925</v>
      </c>
      <c r="AP612" s="28">
        <f t="shared" ca="1" si="377"/>
        <v>0.89722270302250562</v>
      </c>
      <c r="AQ612" s="28">
        <f>IF(Riskregister!$E$12="",0,COUNTIF(BM$4:BM$53,"&lt;"&amp;AO612)*IF(AP612&lt;0.5,Riskregister!$K$12+(Riskregister!$L$12-Riskregister!$K$12)*SQRT(AP612/2),Riskregister!$L$12-(Riskregister!$L$12-Riskregister!$K$12)*SQRT((1-AP612)/2)))</f>
        <v>0</v>
      </c>
      <c r="AR612" s="28">
        <f t="shared" ca="1" si="378"/>
        <v>0.31929740911335136</v>
      </c>
      <c r="AS612" s="28">
        <f t="shared" ca="1" si="378"/>
        <v>0.15077493448498291</v>
      </c>
      <c r="AT612" s="28">
        <f>IF(Riskregister!$E$13="",0,COUNTIF(BN$4:BN$53,"&lt;"&amp;AR612)*IF(AS612&lt;0.5,Riskregister!$K$13+(Riskregister!$L$13-Riskregister!$K$13)*SQRT(AS612/2),Riskregister!$L$13-(Riskregister!$L$13-Riskregister!$K$13)*SQRT((1-AS612)/2)))</f>
        <v>0</v>
      </c>
      <c r="AU612" s="28">
        <f t="shared" ca="1" si="379"/>
        <v>0.19042644361190586</v>
      </c>
      <c r="AV612" s="28">
        <f t="shared" ca="1" si="379"/>
        <v>0.39264159119240971</v>
      </c>
      <c r="AW612" s="28">
        <f>IF(Riskregister!$E$14="",0,COUNTIF(BO$4:BO$53,"&lt;"&amp;AU612)*IF(AV612&lt;0.5,Riskregister!$K$14+(Riskregister!$L$14-Riskregister!$K$14)*SQRT(AV612/2),Riskregister!$L$14-(Riskregister!$L$14-Riskregister!$K$14)*SQRT((1-AV612)/2)))</f>
        <v>0</v>
      </c>
      <c r="AX612" s="28">
        <f t="shared" ca="1" si="380"/>
        <v>0.81265177909030806</v>
      </c>
      <c r="AY612" s="28">
        <f t="shared" ca="1" si="380"/>
        <v>0.56595853130609153</v>
      </c>
      <c r="AZ612" s="28">
        <f>IF(Riskregister!$E$15="",0,COUNTIF(BP$4:BP$53,"&lt;"&amp;AX612)*IF(AY612&lt;0.5,Riskregister!$K$15+(Riskregister!$L$15-Riskregister!$K$15)*SQRT(AY612/2),Riskregister!$L$15-(Riskregister!$L$15-Riskregister!$K$15)*SQRT((1-AY612)/2)))</f>
        <v>0</v>
      </c>
      <c r="BA612" s="28">
        <f t="shared" ca="1" si="381"/>
        <v>0.31796914555850175</v>
      </c>
      <c r="BB612" s="28">
        <f t="shared" ca="1" si="381"/>
        <v>4.4776988998091016E-2</v>
      </c>
      <c r="BC612" s="28">
        <f>IF(Riskregister!$E$16="",0,COUNTIF(BQ$4:BQ$53,"&lt;"&amp;BA612)*IF(BB612&lt;0.5,Riskregister!$K$16+(Riskregister!$L$16-Riskregister!$K$16)*SQRT(BB612/2),Riskregister!$L$16-(Riskregister!$L$16-Riskregister!$K$16)*SQRT((1-BB612)/2)))</f>
        <v>0</v>
      </c>
      <c r="BD612" s="28">
        <f t="shared" ca="1" si="357"/>
        <v>0</v>
      </c>
    </row>
    <row r="613" spans="20:56" x14ac:dyDescent="0.35">
      <c r="T613" s="28">
        <f t="shared" ca="1" si="370"/>
        <v>0.30144029077436807</v>
      </c>
      <c r="U613" s="28">
        <f t="shared" ca="1" si="370"/>
        <v>0.5468522723347482</v>
      </c>
      <c r="V613" s="28">
        <f ca="1">IF(Riskregister!$E$5="",0,COUNTIF(BF$4:BF$53,"&lt;"&amp;T613)*IF(U613&lt;0.5,Riskregister!$K$5+(Riskregister!$L$5-Riskregister!$K$5)*SQRT(U613/2),Riskregister!$L$5-(Riskregister!$L$5-Riskregister!$K$5)*SQRT((1-U613)/2)))</f>
        <v>0</v>
      </c>
      <c r="W613" s="28">
        <f t="shared" ca="1" si="371"/>
        <v>0.18942393669854074</v>
      </c>
      <c r="X613" s="28">
        <f t="shared" ca="1" si="371"/>
        <v>0.37159754804001688</v>
      </c>
      <c r="Y613" s="28">
        <f ca="1">IF(Riskregister!$E$6="",0,COUNTIF(BG$4:BG$53,"&lt;"&amp;W613)*IF(X613&lt;0.5,Riskregister!$K$6+(Riskregister!$L$6-Riskregister!$K$6)*SQRT(X613/2),Riskregister!$L$6-(Riskregister!$L$6-Riskregister!$K$6)*SQRT((1-X613)/2)))</f>
        <v>0</v>
      </c>
      <c r="Z613" s="28">
        <f t="shared" ca="1" si="372"/>
        <v>0.98633956117667787</v>
      </c>
      <c r="AA613" s="28">
        <f t="shared" ca="1" si="372"/>
        <v>0.10254055097690429</v>
      </c>
      <c r="AB613" s="28">
        <f ca="1">IF(Riskregister!$E$7="",0,COUNTIF(BH$4:BH$53,"&lt;"&amp;Z613)*IF(AA613&lt;0.5,Riskregister!$K$7+(Riskregister!$L$7-Riskregister!$K$7)*SQRT(AA613/2),Riskregister!$L$7-(Riskregister!$L$7-Riskregister!$K$7)*SQRT((1-AA613)/2)))</f>
        <v>258500.58356151736</v>
      </c>
      <c r="AC613" s="28">
        <f t="shared" ca="1" si="373"/>
        <v>0.6151585131764481</v>
      </c>
      <c r="AD613" s="28">
        <f t="shared" ca="1" si="373"/>
        <v>0.98473628580878958</v>
      </c>
      <c r="AE613" s="28">
        <f ca="1">IF(Riskregister!$E$8="",0,COUNTIF(BI$4:BI$53,"&lt;"&amp;AC613)*IF(AD613&lt;0.5,Riskregister!$K$8+(Riskregister!$L$8-Riskregister!$K$8)*SQRT(AD613/2),Riskregister!$L$8-(Riskregister!$L$8-Riskregister!$K$8)*SQRT((1-AD613)/2)))</f>
        <v>0</v>
      </c>
      <c r="AF613" s="28">
        <f t="shared" ca="1" si="374"/>
        <v>0.54190190781018432</v>
      </c>
      <c r="AG613" s="28">
        <f t="shared" ca="1" si="374"/>
        <v>0.48992380697255011</v>
      </c>
      <c r="AH613" s="28">
        <f>IF(Riskregister!$E$9="",0,COUNTIF(BJ$4:BJ$53,"&lt;"&amp;AF613)*IF(AG613&lt;0.5,Riskregister!$K$9+(Riskregister!$L$9-Riskregister!$K$9)*SQRT(AG613/2),Riskregister!$L$9-(Riskregister!$L$9-Riskregister!$K$9)*SQRT((1-AG613)/2)))</f>
        <v>0</v>
      </c>
      <c r="AI613" s="28">
        <f t="shared" ca="1" si="375"/>
        <v>0.9024592301233636</v>
      </c>
      <c r="AJ613" s="28">
        <f t="shared" ca="1" si="375"/>
        <v>0.2090936360969371</v>
      </c>
      <c r="AK613" s="28">
        <f>IF(Riskregister!$E$10="",0,COUNTIF(BK$4:BK$53,"&lt;"&amp;AI613)*IF(AJ613&lt;0.5,Riskregister!$K$10+(Riskregister!$L$10-Riskregister!$K$10)*SQRT(AJ613/2),Riskregister!$L$10-(Riskregister!$L$10-Riskregister!$K$10)*SQRT((1-AJ613)/2)))</f>
        <v>0</v>
      </c>
      <c r="AL613" s="28">
        <f t="shared" ca="1" si="376"/>
        <v>0.77568141460616724</v>
      </c>
      <c r="AM613" s="28">
        <f t="shared" ca="1" si="376"/>
        <v>0.4102838400777038</v>
      </c>
      <c r="AN613" s="28">
        <f>IF(Riskregister!$E$11="",0,COUNTIF(BL$4:BL$53,"&lt;"&amp;AL613)*IF(AM613&lt;0.5,Riskregister!$K$11+(Riskregister!$L$11-Riskregister!$K$11)*SQRT(AM613/2),Riskregister!$L$11-(Riskregister!$L$11-Riskregister!$K$11)*SQRT((1-AM613)/2)))</f>
        <v>0</v>
      </c>
      <c r="AO613" s="28">
        <f t="shared" ca="1" si="377"/>
        <v>0.4715004193192085</v>
      </c>
      <c r="AP613" s="28">
        <f t="shared" ca="1" si="377"/>
        <v>0.32416896183273536</v>
      </c>
      <c r="AQ613" s="28">
        <f>IF(Riskregister!$E$12="",0,COUNTIF(BM$4:BM$53,"&lt;"&amp;AO613)*IF(AP613&lt;0.5,Riskregister!$K$12+(Riskregister!$L$12-Riskregister!$K$12)*SQRT(AP613/2),Riskregister!$L$12-(Riskregister!$L$12-Riskregister!$K$12)*SQRT((1-AP613)/2)))</f>
        <v>0</v>
      </c>
      <c r="AR613" s="28">
        <f t="shared" ca="1" si="378"/>
        <v>0.19440762530751199</v>
      </c>
      <c r="AS613" s="28">
        <f t="shared" ca="1" si="378"/>
        <v>0.63418493628153361</v>
      </c>
      <c r="AT613" s="28">
        <f>IF(Riskregister!$E$13="",0,COUNTIF(BN$4:BN$53,"&lt;"&amp;AR613)*IF(AS613&lt;0.5,Riskregister!$K$13+(Riskregister!$L$13-Riskregister!$K$13)*SQRT(AS613/2),Riskregister!$L$13-(Riskregister!$L$13-Riskregister!$K$13)*SQRT((1-AS613)/2)))</f>
        <v>0</v>
      </c>
      <c r="AU613" s="28">
        <f t="shared" ca="1" si="379"/>
        <v>9.9760521037036698E-3</v>
      </c>
      <c r="AV613" s="28">
        <f t="shared" ca="1" si="379"/>
        <v>8.3825300593687424E-2</v>
      </c>
      <c r="AW613" s="28">
        <f>IF(Riskregister!$E$14="",0,COUNTIF(BO$4:BO$53,"&lt;"&amp;AU613)*IF(AV613&lt;0.5,Riskregister!$K$14+(Riskregister!$L$14-Riskregister!$K$14)*SQRT(AV613/2),Riskregister!$L$14-(Riskregister!$L$14-Riskregister!$K$14)*SQRT((1-AV613)/2)))</f>
        <v>0</v>
      </c>
      <c r="AX613" s="28">
        <f t="shared" ca="1" si="380"/>
        <v>0.71067542885028745</v>
      </c>
      <c r="AY613" s="28">
        <f t="shared" ca="1" si="380"/>
        <v>0.3714373500790471</v>
      </c>
      <c r="AZ613" s="28">
        <f>IF(Riskregister!$E$15="",0,COUNTIF(BP$4:BP$53,"&lt;"&amp;AX613)*IF(AY613&lt;0.5,Riskregister!$K$15+(Riskregister!$L$15-Riskregister!$K$15)*SQRT(AY613/2),Riskregister!$L$15-(Riskregister!$L$15-Riskregister!$K$15)*SQRT((1-AY613)/2)))</f>
        <v>0</v>
      </c>
      <c r="BA613" s="28">
        <f t="shared" ca="1" si="381"/>
        <v>0.47891061664946977</v>
      </c>
      <c r="BB613" s="28">
        <f t="shared" ca="1" si="381"/>
        <v>0.82284324571095013</v>
      </c>
      <c r="BC613" s="28">
        <f>IF(Riskregister!$E$16="",0,COUNTIF(BQ$4:BQ$53,"&lt;"&amp;BA613)*IF(BB613&lt;0.5,Riskregister!$K$16+(Riskregister!$L$16-Riskregister!$K$16)*SQRT(BB613/2),Riskregister!$L$16-(Riskregister!$L$16-Riskregister!$K$16)*SQRT((1-BB613)/2)))</f>
        <v>0</v>
      </c>
      <c r="BD613" s="28">
        <f t="shared" ca="1" si="357"/>
        <v>258500.58356151736</v>
      </c>
    </row>
    <row r="614" spans="20:56" x14ac:dyDescent="0.35">
      <c r="T614" s="28">
        <f t="shared" ca="1" si="370"/>
        <v>8.3213061876109329E-2</v>
      </c>
      <c r="U614" s="28">
        <f t="shared" ca="1" si="370"/>
        <v>0.39289265924714001</v>
      </c>
      <c r="V614" s="28">
        <f ca="1">IF(Riskregister!$E$5="",0,COUNTIF(BF$4:BF$53,"&lt;"&amp;T614)*IF(U614&lt;0.5,Riskregister!$K$5+(Riskregister!$L$5-Riskregister!$K$5)*SQRT(U614/2),Riskregister!$L$5-(Riskregister!$L$5-Riskregister!$K$5)*SQRT((1-U614)/2)))</f>
        <v>0</v>
      </c>
      <c r="W614" s="28">
        <f t="shared" ca="1" si="371"/>
        <v>0.43707427361710738</v>
      </c>
      <c r="X614" s="28">
        <f t="shared" ca="1" si="371"/>
        <v>0.50614824940672842</v>
      </c>
      <c r="Y614" s="28">
        <f ca="1">IF(Riskregister!$E$6="",0,COUNTIF(BG$4:BG$53,"&lt;"&amp;W614)*IF(X614&lt;0.5,Riskregister!$K$6+(Riskregister!$L$6-Riskregister!$K$6)*SQRT(X614/2),Riskregister!$L$6-(Riskregister!$L$6-Riskregister!$K$6)*SQRT((1-X614)/2)))</f>
        <v>0</v>
      </c>
      <c r="Z614" s="28">
        <f t="shared" ca="1" si="372"/>
        <v>0.24048338454299678</v>
      </c>
      <c r="AA614" s="28">
        <f t="shared" ca="1" si="372"/>
        <v>0.59750659296828112</v>
      </c>
      <c r="AB614" s="28">
        <f ca="1">IF(Riskregister!$E$7="",0,COUNTIF(BH$4:BH$53,"&lt;"&amp;Z614)*IF(AA614&lt;0.5,Riskregister!$K$7+(Riskregister!$L$7-Riskregister!$K$7)*SQRT(AA614/2),Riskregister!$L$7-(Riskregister!$L$7-Riskregister!$K$7)*SQRT((1-AA614)/2)))</f>
        <v>0</v>
      </c>
      <c r="AC614" s="28">
        <f t="shared" ca="1" si="373"/>
        <v>0.84254509548422341</v>
      </c>
      <c r="AD614" s="28">
        <f t="shared" ca="1" si="373"/>
        <v>0.32517142529220178</v>
      </c>
      <c r="AE614" s="28">
        <f ca="1">IF(Riskregister!$E$8="",0,COUNTIF(BI$4:BI$53,"&lt;"&amp;AC614)*IF(AD614&lt;0.5,Riskregister!$K$8+(Riskregister!$L$8-Riskregister!$K$8)*SQRT(AD614/2),Riskregister!$L$8-(Riskregister!$L$8-Riskregister!$K$8)*SQRT((1-AD614)/2)))</f>
        <v>0</v>
      </c>
      <c r="AF614" s="28">
        <f t="shared" ca="1" si="374"/>
        <v>0.21923691362204989</v>
      </c>
      <c r="AG614" s="28">
        <f t="shared" ca="1" si="374"/>
        <v>0.20732376774458339</v>
      </c>
      <c r="AH614" s="28">
        <f>IF(Riskregister!$E$9="",0,COUNTIF(BJ$4:BJ$53,"&lt;"&amp;AF614)*IF(AG614&lt;0.5,Riskregister!$K$9+(Riskregister!$L$9-Riskregister!$K$9)*SQRT(AG614/2),Riskregister!$L$9-(Riskregister!$L$9-Riskregister!$K$9)*SQRT((1-AG614)/2)))</f>
        <v>0</v>
      </c>
      <c r="AI614" s="28">
        <f t="shared" ca="1" si="375"/>
        <v>0.1775586390973164</v>
      </c>
      <c r="AJ614" s="28">
        <f t="shared" ca="1" si="375"/>
        <v>0.42728711410833864</v>
      </c>
      <c r="AK614" s="28">
        <f>IF(Riskregister!$E$10="",0,COUNTIF(BK$4:BK$53,"&lt;"&amp;AI614)*IF(AJ614&lt;0.5,Riskregister!$K$10+(Riskregister!$L$10-Riskregister!$K$10)*SQRT(AJ614/2),Riskregister!$L$10-(Riskregister!$L$10-Riskregister!$K$10)*SQRT((1-AJ614)/2)))</f>
        <v>0</v>
      </c>
      <c r="AL614" s="28">
        <f t="shared" ca="1" si="376"/>
        <v>0.57399530588938985</v>
      </c>
      <c r="AM614" s="28">
        <f t="shared" ca="1" si="376"/>
        <v>0.19602111596391258</v>
      </c>
      <c r="AN614" s="28">
        <f>IF(Riskregister!$E$11="",0,COUNTIF(BL$4:BL$53,"&lt;"&amp;AL614)*IF(AM614&lt;0.5,Riskregister!$K$11+(Riskregister!$L$11-Riskregister!$K$11)*SQRT(AM614/2),Riskregister!$L$11-(Riskregister!$L$11-Riskregister!$K$11)*SQRT((1-AM614)/2)))</f>
        <v>0</v>
      </c>
      <c r="AO614" s="28">
        <f t="shared" ca="1" si="377"/>
        <v>0.37150155447391675</v>
      </c>
      <c r="AP614" s="28">
        <f t="shared" ca="1" si="377"/>
        <v>0.77967942150981362</v>
      </c>
      <c r="AQ614" s="28">
        <f>IF(Riskregister!$E$12="",0,COUNTIF(BM$4:BM$53,"&lt;"&amp;AO614)*IF(AP614&lt;0.5,Riskregister!$K$12+(Riskregister!$L$12-Riskregister!$K$12)*SQRT(AP614/2),Riskregister!$L$12-(Riskregister!$L$12-Riskregister!$K$12)*SQRT((1-AP614)/2)))</f>
        <v>0</v>
      </c>
      <c r="AR614" s="28">
        <f t="shared" ca="1" si="378"/>
        <v>0.69254128495361134</v>
      </c>
      <c r="AS614" s="28">
        <f t="shared" ca="1" si="378"/>
        <v>3.7816985630811151E-2</v>
      </c>
      <c r="AT614" s="28">
        <f>IF(Riskregister!$E$13="",0,COUNTIF(BN$4:BN$53,"&lt;"&amp;AR614)*IF(AS614&lt;0.5,Riskregister!$K$13+(Riskregister!$L$13-Riskregister!$K$13)*SQRT(AS614/2),Riskregister!$L$13-(Riskregister!$L$13-Riskregister!$K$13)*SQRT((1-AS614)/2)))</f>
        <v>0</v>
      </c>
      <c r="AU614" s="28">
        <f t="shared" ca="1" si="379"/>
        <v>0.25387743047220213</v>
      </c>
      <c r="AV614" s="28">
        <f t="shared" ca="1" si="379"/>
        <v>0.44860099266693787</v>
      </c>
      <c r="AW614" s="28">
        <f>IF(Riskregister!$E$14="",0,COUNTIF(BO$4:BO$53,"&lt;"&amp;AU614)*IF(AV614&lt;0.5,Riskregister!$K$14+(Riskregister!$L$14-Riskregister!$K$14)*SQRT(AV614/2),Riskregister!$L$14-(Riskregister!$L$14-Riskregister!$K$14)*SQRT((1-AV614)/2)))</f>
        <v>0</v>
      </c>
      <c r="AX614" s="28">
        <f t="shared" ca="1" si="380"/>
        <v>0.27503276777071572</v>
      </c>
      <c r="AY614" s="28">
        <f t="shared" ca="1" si="380"/>
        <v>7.2071183655684434E-2</v>
      </c>
      <c r="AZ614" s="28">
        <f>IF(Riskregister!$E$15="",0,COUNTIF(BP$4:BP$53,"&lt;"&amp;AX614)*IF(AY614&lt;0.5,Riskregister!$K$15+(Riskregister!$L$15-Riskregister!$K$15)*SQRT(AY614/2),Riskregister!$L$15-(Riskregister!$L$15-Riskregister!$K$15)*SQRT((1-AY614)/2)))</f>
        <v>0</v>
      </c>
      <c r="BA614" s="28">
        <f t="shared" ca="1" si="381"/>
        <v>0.29129523284652425</v>
      </c>
      <c r="BB614" s="28">
        <f t="shared" ca="1" si="381"/>
        <v>0.61863788481425197</v>
      </c>
      <c r="BC614" s="28">
        <f>IF(Riskregister!$E$16="",0,COUNTIF(BQ$4:BQ$53,"&lt;"&amp;BA614)*IF(BB614&lt;0.5,Riskregister!$K$16+(Riskregister!$L$16-Riskregister!$K$16)*SQRT(BB614/2),Riskregister!$L$16-(Riskregister!$L$16-Riskregister!$K$16)*SQRT((1-BB614)/2)))</f>
        <v>0</v>
      </c>
      <c r="BD614" s="28">
        <f t="shared" ca="1" si="357"/>
        <v>0</v>
      </c>
    </row>
    <row r="615" spans="20:56" x14ac:dyDescent="0.35">
      <c r="T615" s="28">
        <f t="shared" ca="1" si="370"/>
        <v>0.54919059274262472</v>
      </c>
      <c r="U615" s="28">
        <f t="shared" ca="1" si="370"/>
        <v>0.73745363723248769</v>
      </c>
      <c r="V615" s="28">
        <f ca="1">IF(Riskregister!$E$5="",0,COUNTIF(BF$4:BF$53,"&lt;"&amp;T615)*IF(U615&lt;0.5,Riskregister!$K$5+(Riskregister!$L$5-Riskregister!$K$5)*SQRT(U615/2),Riskregister!$L$5-(Riskregister!$L$5-Riskregister!$K$5)*SQRT((1-U615)/2)))</f>
        <v>0</v>
      </c>
      <c r="W615" s="28">
        <f t="shared" ca="1" si="371"/>
        <v>0.99828524769331684</v>
      </c>
      <c r="X615" s="28">
        <f t="shared" ca="1" si="371"/>
        <v>0.68464789511578217</v>
      </c>
      <c r="Y615" s="28">
        <f ca="1">IF(Riskregister!$E$6="",0,COUNTIF(BG$4:BG$53,"&lt;"&amp;W615)*IF(X615&lt;0.5,Riskregister!$K$6+(Riskregister!$L$6-Riskregister!$K$6)*SQRT(X615/2),Riskregister!$L$6-(Riskregister!$L$6-Riskregister!$K$6)*SQRT((1-X615)/2)))</f>
        <v>5140992.0324352141</v>
      </c>
      <c r="Z615" s="28">
        <f t="shared" ca="1" si="372"/>
        <v>0.48817349465353443</v>
      </c>
      <c r="AA615" s="28">
        <f t="shared" ca="1" si="372"/>
        <v>0.57301977765657608</v>
      </c>
      <c r="AB615" s="28">
        <f ca="1">IF(Riskregister!$E$7="",0,COUNTIF(BH$4:BH$53,"&lt;"&amp;Z615)*IF(AA615&lt;0.5,Riskregister!$K$7+(Riskregister!$L$7-Riskregister!$K$7)*SQRT(AA615/2),Riskregister!$L$7-(Riskregister!$L$7-Riskregister!$K$7)*SQRT((1-AA615)/2)))</f>
        <v>0</v>
      </c>
      <c r="AC615" s="28">
        <f t="shared" ca="1" si="373"/>
        <v>0.24241245701940128</v>
      </c>
      <c r="AD615" s="28">
        <f t="shared" ca="1" si="373"/>
        <v>0.37647463355491628</v>
      </c>
      <c r="AE615" s="28">
        <f ca="1">IF(Riskregister!$E$8="",0,COUNTIF(BI$4:BI$53,"&lt;"&amp;AC615)*IF(AD615&lt;0.5,Riskregister!$K$8+(Riskregister!$L$8-Riskregister!$K$8)*SQRT(AD615/2),Riskregister!$L$8-(Riskregister!$L$8-Riskregister!$K$8)*SQRT((1-AD615)/2)))</f>
        <v>0</v>
      </c>
      <c r="AF615" s="28">
        <f t="shared" ca="1" si="374"/>
        <v>0.17061082040812381</v>
      </c>
      <c r="AG615" s="28">
        <f t="shared" ca="1" si="374"/>
        <v>0.88005941001723742</v>
      </c>
      <c r="AH615" s="28">
        <f>IF(Riskregister!$E$9="",0,COUNTIF(BJ$4:BJ$53,"&lt;"&amp;AF615)*IF(AG615&lt;0.5,Riskregister!$K$9+(Riskregister!$L$9-Riskregister!$K$9)*SQRT(AG615/2),Riskregister!$L$9-(Riskregister!$L$9-Riskregister!$K$9)*SQRT((1-AG615)/2)))</f>
        <v>0</v>
      </c>
      <c r="AI615" s="28">
        <f t="shared" ca="1" si="375"/>
        <v>0.97414354076100207</v>
      </c>
      <c r="AJ615" s="28">
        <f t="shared" ca="1" si="375"/>
        <v>0.65769077078796045</v>
      </c>
      <c r="AK615" s="28">
        <f>IF(Riskregister!$E$10="",0,COUNTIF(BK$4:BK$53,"&lt;"&amp;AI615)*IF(AJ615&lt;0.5,Riskregister!$K$10+(Riskregister!$L$10-Riskregister!$K$10)*SQRT(AJ615/2),Riskregister!$L$10-(Riskregister!$L$10-Riskregister!$K$10)*SQRT((1-AJ615)/2)))</f>
        <v>0</v>
      </c>
      <c r="AL615" s="28">
        <f t="shared" ca="1" si="376"/>
        <v>0.70221640341022273</v>
      </c>
      <c r="AM615" s="28">
        <f t="shared" ca="1" si="376"/>
        <v>0.21354338850697663</v>
      </c>
      <c r="AN615" s="28">
        <f>IF(Riskregister!$E$11="",0,COUNTIF(BL$4:BL$53,"&lt;"&amp;AL615)*IF(AM615&lt;0.5,Riskregister!$K$11+(Riskregister!$L$11-Riskregister!$K$11)*SQRT(AM615/2),Riskregister!$L$11-(Riskregister!$L$11-Riskregister!$K$11)*SQRT((1-AM615)/2)))</f>
        <v>0</v>
      </c>
      <c r="AO615" s="28">
        <f t="shared" ca="1" si="377"/>
        <v>0.3338968164374867</v>
      </c>
      <c r="AP615" s="28">
        <f t="shared" ca="1" si="377"/>
        <v>0.47466150991806288</v>
      </c>
      <c r="AQ615" s="28">
        <f>IF(Riskregister!$E$12="",0,COUNTIF(BM$4:BM$53,"&lt;"&amp;AO615)*IF(AP615&lt;0.5,Riskregister!$K$12+(Riskregister!$L$12-Riskregister!$K$12)*SQRT(AP615/2),Riskregister!$L$12-(Riskregister!$L$12-Riskregister!$K$12)*SQRT((1-AP615)/2)))</f>
        <v>0</v>
      </c>
      <c r="AR615" s="28">
        <f t="shared" ca="1" si="378"/>
        <v>0.32104708042606811</v>
      </c>
      <c r="AS615" s="28">
        <f t="shared" ca="1" si="378"/>
        <v>0.87412421324975953</v>
      </c>
      <c r="AT615" s="28">
        <f>IF(Riskregister!$E$13="",0,COUNTIF(BN$4:BN$53,"&lt;"&amp;AR615)*IF(AS615&lt;0.5,Riskregister!$K$13+(Riskregister!$L$13-Riskregister!$K$13)*SQRT(AS615/2),Riskregister!$L$13-(Riskregister!$L$13-Riskregister!$K$13)*SQRT((1-AS615)/2)))</f>
        <v>0</v>
      </c>
      <c r="AU615" s="28">
        <f t="shared" ca="1" si="379"/>
        <v>0.96110378481267011</v>
      </c>
      <c r="AV615" s="28">
        <f t="shared" ca="1" si="379"/>
        <v>0.39678107330715728</v>
      </c>
      <c r="AW615" s="28">
        <f>IF(Riskregister!$E$14="",0,COUNTIF(BO$4:BO$53,"&lt;"&amp;AU615)*IF(AV615&lt;0.5,Riskregister!$K$14+(Riskregister!$L$14-Riskregister!$K$14)*SQRT(AV615/2),Riskregister!$L$14-(Riskregister!$L$14-Riskregister!$K$14)*SQRT((1-AV615)/2)))</f>
        <v>0</v>
      </c>
      <c r="AX615" s="28">
        <f t="shared" ca="1" si="380"/>
        <v>0.87709057166487137</v>
      </c>
      <c r="AY615" s="28">
        <f t="shared" ca="1" si="380"/>
        <v>0.24524548283771708</v>
      </c>
      <c r="AZ615" s="28">
        <f>IF(Riskregister!$E$15="",0,COUNTIF(BP$4:BP$53,"&lt;"&amp;AX615)*IF(AY615&lt;0.5,Riskregister!$K$15+(Riskregister!$L$15-Riskregister!$K$15)*SQRT(AY615/2),Riskregister!$L$15-(Riskregister!$L$15-Riskregister!$K$15)*SQRT((1-AY615)/2)))</f>
        <v>0</v>
      </c>
      <c r="BA615" s="28">
        <f t="shared" ca="1" si="381"/>
        <v>0.14129491047644638</v>
      </c>
      <c r="BB615" s="28">
        <f t="shared" ca="1" si="381"/>
        <v>0.99869651075502908</v>
      </c>
      <c r="BC615" s="28">
        <f>IF(Riskregister!$E$16="",0,COUNTIF(BQ$4:BQ$53,"&lt;"&amp;BA615)*IF(BB615&lt;0.5,Riskregister!$K$16+(Riskregister!$L$16-Riskregister!$K$16)*SQRT(BB615/2),Riskregister!$L$16-(Riskregister!$L$16-Riskregister!$K$16)*SQRT((1-BB615)/2)))</f>
        <v>0</v>
      </c>
      <c r="BD615" s="28">
        <f t="shared" ca="1" si="357"/>
        <v>5140992.0324352141</v>
      </c>
    </row>
    <row r="616" spans="20:56" x14ac:dyDescent="0.35">
      <c r="T616" s="28">
        <f t="shared" ca="1" si="370"/>
        <v>0.92894153494465814</v>
      </c>
      <c r="U616" s="28">
        <f t="shared" ca="1" si="370"/>
        <v>0.65239931858797073</v>
      </c>
      <c r="V616" s="28">
        <f ca="1">IF(Riskregister!$E$5="",0,COUNTIF(BF$4:BF$53,"&lt;"&amp;T616)*IF(U616&lt;0.5,Riskregister!$K$5+(Riskregister!$L$5-Riskregister!$K$5)*SQRT(U616/2),Riskregister!$L$5-(Riskregister!$L$5-Riskregister!$K$5)*SQRT((1-U616)/2)))</f>
        <v>824795.68769552791</v>
      </c>
      <c r="W616" s="28">
        <f t="shared" ca="1" si="371"/>
        <v>6.8810945188326644E-2</v>
      </c>
      <c r="X616" s="28">
        <f t="shared" ca="1" si="371"/>
        <v>0.33331234642732066</v>
      </c>
      <c r="Y616" s="28">
        <f ca="1">IF(Riskregister!$E$6="",0,COUNTIF(BG$4:BG$53,"&lt;"&amp;W616)*IF(X616&lt;0.5,Riskregister!$K$6+(Riskregister!$L$6-Riskregister!$K$6)*SQRT(X616/2),Riskregister!$L$6-(Riskregister!$L$6-Riskregister!$K$6)*SQRT((1-X616)/2)))</f>
        <v>0</v>
      </c>
      <c r="Z616" s="28">
        <f t="shared" ca="1" si="372"/>
        <v>0.43752199047749973</v>
      </c>
      <c r="AA616" s="28">
        <f t="shared" ca="1" si="372"/>
        <v>0.16227864858714436</v>
      </c>
      <c r="AB616" s="28">
        <f ca="1">IF(Riskregister!$E$7="",0,COUNTIF(BH$4:BH$53,"&lt;"&amp;Z616)*IF(AA616&lt;0.5,Riskregister!$K$7+(Riskregister!$L$7-Riskregister!$K$7)*SQRT(AA616/2),Riskregister!$L$7-(Riskregister!$L$7-Riskregister!$K$7)*SQRT((1-AA616)/2)))</f>
        <v>0</v>
      </c>
      <c r="AC616" s="28">
        <f t="shared" ca="1" si="373"/>
        <v>0.38451600156733667</v>
      </c>
      <c r="AD616" s="28">
        <f t="shared" ca="1" si="373"/>
        <v>7.8298886624647346E-2</v>
      </c>
      <c r="AE616" s="28">
        <f ca="1">IF(Riskregister!$E$8="",0,COUNTIF(BI$4:BI$53,"&lt;"&amp;AC616)*IF(AD616&lt;0.5,Riskregister!$K$8+(Riskregister!$L$8-Riskregister!$K$8)*SQRT(AD616/2),Riskregister!$L$8-(Riskregister!$L$8-Riskregister!$K$8)*SQRT((1-AD616)/2)))</f>
        <v>0</v>
      </c>
      <c r="AF616" s="28">
        <f t="shared" ca="1" si="374"/>
        <v>0.42545837304076761</v>
      </c>
      <c r="AG616" s="28">
        <f t="shared" ca="1" si="374"/>
        <v>0.35471381914880717</v>
      </c>
      <c r="AH616" s="28">
        <f>IF(Riskregister!$E$9="",0,COUNTIF(BJ$4:BJ$53,"&lt;"&amp;AF616)*IF(AG616&lt;0.5,Riskregister!$K$9+(Riskregister!$L$9-Riskregister!$K$9)*SQRT(AG616/2),Riskregister!$L$9-(Riskregister!$L$9-Riskregister!$K$9)*SQRT((1-AG616)/2)))</f>
        <v>0</v>
      </c>
      <c r="AI616" s="28">
        <f t="shared" ca="1" si="375"/>
        <v>0.13167308110612197</v>
      </c>
      <c r="AJ616" s="28">
        <f t="shared" ca="1" si="375"/>
        <v>0.14671373485157257</v>
      </c>
      <c r="AK616" s="28">
        <f>IF(Riskregister!$E$10="",0,COUNTIF(BK$4:BK$53,"&lt;"&amp;AI616)*IF(AJ616&lt;0.5,Riskregister!$K$10+(Riskregister!$L$10-Riskregister!$K$10)*SQRT(AJ616/2),Riskregister!$L$10-(Riskregister!$L$10-Riskregister!$K$10)*SQRT((1-AJ616)/2)))</f>
        <v>0</v>
      </c>
      <c r="AL616" s="28">
        <f t="shared" ca="1" si="376"/>
        <v>0.62461469058772001</v>
      </c>
      <c r="AM616" s="28">
        <f t="shared" ca="1" si="376"/>
        <v>7.2591503126606116E-2</v>
      </c>
      <c r="AN616" s="28">
        <f>IF(Riskregister!$E$11="",0,COUNTIF(BL$4:BL$53,"&lt;"&amp;AL616)*IF(AM616&lt;0.5,Riskregister!$K$11+(Riskregister!$L$11-Riskregister!$K$11)*SQRT(AM616/2),Riskregister!$L$11-(Riskregister!$L$11-Riskregister!$K$11)*SQRT((1-AM616)/2)))</f>
        <v>0</v>
      </c>
      <c r="AO616" s="28">
        <f t="shared" ca="1" si="377"/>
        <v>0.8032819773454436</v>
      </c>
      <c r="AP616" s="28">
        <f t="shared" ca="1" si="377"/>
        <v>0.78583005060017619</v>
      </c>
      <c r="AQ616" s="28">
        <f>IF(Riskregister!$E$12="",0,COUNTIF(BM$4:BM$53,"&lt;"&amp;AO616)*IF(AP616&lt;0.5,Riskregister!$K$12+(Riskregister!$L$12-Riskregister!$K$12)*SQRT(AP616/2),Riskregister!$L$12-(Riskregister!$L$12-Riskregister!$K$12)*SQRT((1-AP616)/2)))</f>
        <v>0</v>
      </c>
      <c r="AR616" s="28">
        <f t="shared" ca="1" si="378"/>
        <v>0.43676697960560651</v>
      </c>
      <c r="AS616" s="28">
        <f t="shared" ca="1" si="378"/>
        <v>0.47484631337877603</v>
      </c>
      <c r="AT616" s="28">
        <f>IF(Riskregister!$E$13="",0,COUNTIF(BN$4:BN$53,"&lt;"&amp;AR616)*IF(AS616&lt;0.5,Riskregister!$K$13+(Riskregister!$L$13-Riskregister!$K$13)*SQRT(AS616/2),Riskregister!$L$13-(Riskregister!$L$13-Riskregister!$K$13)*SQRT((1-AS616)/2)))</f>
        <v>0</v>
      </c>
      <c r="AU616" s="28">
        <f t="shared" ca="1" si="379"/>
        <v>0.48487447953767016</v>
      </c>
      <c r="AV616" s="28">
        <f t="shared" ca="1" si="379"/>
        <v>0.63091009199147807</v>
      </c>
      <c r="AW616" s="28">
        <f>IF(Riskregister!$E$14="",0,COUNTIF(BO$4:BO$53,"&lt;"&amp;AU616)*IF(AV616&lt;0.5,Riskregister!$K$14+(Riskregister!$L$14-Riskregister!$K$14)*SQRT(AV616/2),Riskregister!$L$14-(Riskregister!$L$14-Riskregister!$K$14)*SQRT((1-AV616)/2)))</f>
        <v>0</v>
      </c>
      <c r="AX616" s="28">
        <f t="shared" ca="1" si="380"/>
        <v>0.59022079003833894</v>
      </c>
      <c r="AY616" s="28">
        <f t="shared" ca="1" si="380"/>
        <v>0.22285825707180063</v>
      </c>
      <c r="AZ616" s="28">
        <f>IF(Riskregister!$E$15="",0,COUNTIF(BP$4:BP$53,"&lt;"&amp;AX616)*IF(AY616&lt;0.5,Riskregister!$K$15+(Riskregister!$L$15-Riskregister!$K$15)*SQRT(AY616/2),Riskregister!$L$15-(Riskregister!$L$15-Riskregister!$K$15)*SQRT((1-AY616)/2)))</f>
        <v>0</v>
      </c>
      <c r="BA616" s="28">
        <f t="shared" ca="1" si="381"/>
        <v>0.3965001015817492</v>
      </c>
      <c r="BB616" s="28">
        <f t="shared" ca="1" si="381"/>
        <v>0.24450804833993756</v>
      </c>
      <c r="BC616" s="28">
        <f>IF(Riskregister!$E$16="",0,COUNTIF(BQ$4:BQ$53,"&lt;"&amp;BA616)*IF(BB616&lt;0.5,Riskregister!$K$16+(Riskregister!$L$16-Riskregister!$K$16)*SQRT(BB616/2),Riskregister!$L$16-(Riskregister!$L$16-Riskregister!$K$16)*SQRT((1-BB616)/2)))</f>
        <v>0</v>
      </c>
      <c r="BD616" s="28">
        <f t="shared" ca="1" si="357"/>
        <v>824795.68769552791</v>
      </c>
    </row>
    <row r="617" spans="20:56" x14ac:dyDescent="0.35">
      <c r="T617" s="28">
        <f t="shared" ca="1" si="370"/>
        <v>0.12162529691479074</v>
      </c>
      <c r="U617" s="28">
        <f t="shared" ca="1" si="370"/>
        <v>0.57095192616420909</v>
      </c>
      <c r="V617" s="28">
        <f ca="1">IF(Riskregister!$E$5="",0,COUNTIF(BF$4:BF$53,"&lt;"&amp;T617)*IF(U617&lt;0.5,Riskregister!$K$5+(Riskregister!$L$5-Riskregister!$K$5)*SQRT(U617/2),Riskregister!$L$5-(Riskregister!$L$5-Riskregister!$K$5)*SQRT((1-U617)/2)))</f>
        <v>0</v>
      </c>
      <c r="W617" s="28">
        <f t="shared" ca="1" si="371"/>
        <v>0.86680500215067213</v>
      </c>
      <c r="X617" s="28">
        <f t="shared" ca="1" si="371"/>
        <v>0.9171077484918706</v>
      </c>
      <c r="Y617" s="28">
        <f ca="1">IF(Riskregister!$E$6="",0,COUNTIF(BG$4:BG$53,"&lt;"&amp;W617)*IF(X617&lt;0.5,Riskregister!$K$6+(Riskregister!$L$6-Riskregister!$K$6)*SQRT(X617/2),Riskregister!$L$6-(Riskregister!$L$6-Riskregister!$K$6)*SQRT((1-X617)/2)))</f>
        <v>1633550.2115662098</v>
      </c>
      <c r="Z617" s="28">
        <f t="shared" ca="1" si="372"/>
        <v>0.10219960089522884</v>
      </c>
      <c r="AA617" s="28">
        <f t="shared" ca="1" si="372"/>
        <v>0.80106595681179071</v>
      </c>
      <c r="AB617" s="28">
        <f ca="1">IF(Riskregister!$E$7="",0,COUNTIF(BH$4:BH$53,"&lt;"&amp;Z617)*IF(AA617&lt;0.5,Riskregister!$K$7+(Riskregister!$L$7-Riskregister!$K$7)*SQRT(AA617/2),Riskregister!$L$7-(Riskregister!$L$7-Riskregister!$K$7)*SQRT((1-AA617)/2)))</f>
        <v>0</v>
      </c>
      <c r="AC617" s="28">
        <f t="shared" ca="1" si="373"/>
        <v>0.44633006633078509</v>
      </c>
      <c r="AD617" s="28">
        <f t="shared" ca="1" si="373"/>
        <v>0.46159707529248772</v>
      </c>
      <c r="AE617" s="28">
        <f ca="1">IF(Riskregister!$E$8="",0,COUNTIF(BI$4:BI$53,"&lt;"&amp;AC617)*IF(AD617&lt;0.5,Riskregister!$K$8+(Riskregister!$L$8-Riskregister!$K$8)*SQRT(AD617/2),Riskregister!$L$8-(Riskregister!$L$8-Riskregister!$K$8)*SQRT((1-AD617)/2)))</f>
        <v>0</v>
      </c>
      <c r="AF617" s="28">
        <f t="shared" ca="1" si="374"/>
        <v>0.79971092963345136</v>
      </c>
      <c r="AG617" s="28">
        <f t="shared" ca="1" si="374"/>
        <v>0.45599384478736615</v>
      </c>
      <c r="AH617" s="28">
        <f>IF(Riskregister!$E$9="",0,COUNTIF(BJ$4:BJ$53,"&lt;"&amp;AF617)*IF(AG617&lt;0.5,Riskregister!$K$9+(Riskregister!$L$9-Riskregister!$K$9)*SQRT(AG617/2),Riskregister!$L$9-(Riskregister!$L$9-Riskregister!$K$9)*SQRT((1-AG617)/2)))</f>
        <v>0</v>
      </c>
      <c r="AI617" s="28">
        <f t="shared" ca="1" si="375"/>
        <v>0.25324301091055212</v>
      </c>
      <c r="AJ617" s="28">
        <f t="shared" ca="1" si="375"/>
        <v>0.62212745691325699</v>
      </c>
      <c r="AK617" s="28">
        <f>IF(Riskregister!$E$10="",0,COUNTIF(BK$4:BK$53,"&lt;"&amp;AI617)*IF(AJ617&lt;0.5,Riskregister!$K$10+(Riskregister!$L$10-Riskregister!$K$10)*SQRT(AJ617/2),Riskregister!$L$10-(Riskregister!$L$10-Riskregister!$K$10)*SQRT((1-AJ617)/2)))</f>
        <v>0</v>
      </c>
      <c r="AL617" s="28">
        <f t="shared" ca="1" si="376"/>
        <v>0.33007081072483002</v>
      </c>
      <c r="AM617" s="28">
        <f t="shared" ca="1" si="376"/>
        <v>0.65514705798414208</v>
      </c>
      <c r="AN617" s="28">
        <f>IF(Riskregister!$E$11="",0,COUNTIF(BL$4:BL$53,"&lt;"&amp;AL617)*IF(AM617&lt;0.5,Riskregister!$K$11+(Riskregister!$L$11-Riskregister!$K$11)*SQRT(AM617/2),Riskregister!$L$11-(Riskregister!$L$11-Riskregister!$K$11)*SQRT((1-AM617)/2)))</f>
        <v>0</v>
      </c>
      <c r="AO617" s="28">
        <f t="shared" ca="1" si="377"/>
        <v>0.92981925852139347</v>
      </c>
      <c r="AP617" s="28">
        <f t="shared" ca="1" si="377"/>
        <v>0.63047746438163998</v>
      </c>
      <c r="AQ617" s="28">
        <f>IF(Riskregister!$E$12="",0,COUNTIF(BM$4:BM$53,"&lt;"&amp;AO617)*IF(AP617&lt;0.5,Riskregister!$K$12+(Riskregister!$L$12-Riskregister!$K$12)*SQRT(AP617/2),Riskregister!$L$12-(Riskregister!$L$12-Riskregister!$K$12)*SQRT((1-AP617)/2)))</f>
        <v>0</v>
      </c>
      <c r="AR617" s="28">
        <f t="shared" ca="1" si="378"/>
        <v>0.10612046214404924</v>
      </c>
      <c r="AS617" s="28">
        <f t="shared" ca="1" si="378"/>
        <v>0.8499137586247828</v>
      </c>
      <c r="AT617" s="28">
        <f>IF(Riskregister!$E$13="",0,COUNTIF(BN$4:BN$53,"&lt;"&amp;AR617)*IF(AS617&lt;0.5,Riskregister!$K$13+(Riskregister!$L$13-Riskregister!$K$13)*SQRT(AS617/2),Riskregister!$L$13-(Riskregister!$L$13-Riskregister!$K$13)*SQRT((1-AS617)/2)))</f>
        <v>0</v>
      </c>
      <c r="AU617" s="28">
        <f t="shared" ca="1" si="379"/>
        <v>0.21452822403527039</v>
      </c>
      <c r="AV617" s="28">
        <f t="shared" ca="1" si="379"/>
        <v>0.99561567784713056</v>
      </c>
      <c r="AW617" s="28">
        <f>IF(Riskregister!$E$14="",0,COUNTIF(BO$4:BO$53,"&lt;"&amp;AU617)*IF(AV617&lt;0.5,Riskregister!$K$14+(Riskregister!$L$14-Riskregister!$K$14)*SQRT(AV617/2),Riskregister!$L$14-(Riskregister!$L$14-Riskregister!$K$14)*SQRT((1-AV617)/2)))</f>
        <v>0</v>
      </c>
      <c r="AX617" s="28">
        <f t="shared" ca="1" si="380"/>
        <v>0.86447097967014508</v>
      </c>
      <c r="AY617" s="28">
        <f t="shared" ca="1" si="380"/>
        <v>0.90711384109870741</v>
      </c>
      <c r="AZ617" s="28">
        <f>IF(Riskregister!$E$15="",0,COUNTIF(BP$4:BP$53,"&lt;"&amp;AX617)*IF(AY617&lt;0.5,Riskregister!$K$15+(Riskregister!$L$15-Riskregister!$K$15)*SQRT(AY617/2),Riskregister!$L$15-(Riskregister!$L$15-Riskregister!$K$15)*SQRT((1-AY617)/2)))</f>
        <v>0</v>
      </c>
      <c r="BA617" s="28">
        <f t="shared" ca="1" si="381"/>
        <v>0.41057312973005955</v>
      </c>
      <c r="BB617" s="28">
        <f t="shared" ca="1" si="381"/>
        <v>0.30252912571312829</v>
      </c>
      <c r="BC617" s="28">
        <f>IF(Riskregister!$E$16="",0,COUNTIF(BQ$4:BQ$53,"&lt;"&amp;BA617)*IF(BB617&lt;0.5,Riskregister!$K$16+(Riskregister!$L$16-Riskregister!$K$16)*SQRT(BB617/2),Riskregister!$L$16-(Riskregister!$L$16-Riskregister!$K$16)*SQRT((1-BB617)/2)))</f>
        <v>0</v>
      </c>
      <c r="BD617" s="28">
        <f t="shared" ca="1" si="357"/>
        <v>1633550.2115662098</v>
      </c>
    </row>
    <row r="618" spans="20:56" x14ac:dyDescent="0.35">
      <c r="T618" s="28">
        <f t="shared" ca="1" si="370"/>
        <v>0.21014033455902126</v>
      </c>
      <c r="U618" s="28">
        <f t="shared" ca="1" si="370"/>
        <v>0.41185529266771581</v>
      </c>
      <c r="V618" s="28">
        <f ca="1">IF(Riskregister!$E$5="",0,COUNTIF(BF$4:BF$53,"&lt;"&amp;T618)*IF(U618&lt;0.5,Riskregister!$K$5+(Riskregister!$L$5-Riskregister!$K$5)*SQRT(U618/2),Riskregister!$L$5-(Riskregister!$L$5-Riskregister!$K$5)*SQRT((1-U618)/2)))</f>
        <v>0</v>
      </c>
      <c r="W618" s="28">
        <f t="shared" ca="1" si="371"/>
        <v>0.21299941654995724</v>
      </c>
      <c r="X618" s="28">
        <f t="shared" ca="1" si="371"/>
        <v>0.22579297853157143</v>
      </c>
      <c r="Y618" s="28">
        <f ca="1">IF(Riskregister!$E$6="",0,COUNTIF(BG$4:BG$53,"&lt;"&amp;W618)*IF(X618&lt;0.5,Riskregister!$K$6+(Riskregister!$L$6-Riskregister!$K$6)*SQRT(X618/2),Riskregister!$L$6-(Riskregister!$L$6-Riskregister!$K$6)*SQRT((1-X618)/2)))</f>
        <v>0</v>
      </c>
      <c r="Z618" s="28">
        <f t="shared" ca="1" si="372"/>
        <v>0.21430957228708181</v>
      </c>
      <c r="AA618" s="28">
        <f t="shared" ca="1" si="372"/>
        <v>0.76722396504547241</v>
      </c>
      <c r="AB618" s="28">
        <f ca="1">IF(Riskregister!$E$7="",0,COUNTIF(BH$4:BH$53,"&lt;"&amp;Z618)*IF(AA618&lt;0.5,Riskregister!$K$7+(Riskregister!$L$7-Riskregister!$K$7)*SQRT(AA618/2),Riskregister!$L$7-(Riskregister!$L$7-Riskregister!$K$7)*SQRT((1-AA618)/2)))</f>
        <v>0</v>
      </c>
      <c r="AC618" s="28">
        <f t="shared" ca="1" si="373"/>
        <v>0.15597937183112687</v>
      </c>
      <c r="AD618" s="28">
        <f t="shared" ca="1" si="373"/>
        <v>0.58279640754282735</v>
      </c>
      <c r="AE618" s="28">
        <f ca="1">IF(Riskregister!$E$8="",0,COUNTIF(BI$4:BI$53,"&lt;"&amp;AC618)*IF(AD618&lt;0.5,Riskregister!$K$8+(Riskregister!$L$8-Riskregister!$K$8)*SQRT(AD618/2),Riskregister!$L$8-(Riskregister!$L$8-Riskregister!$K$8)*SQRT((1-AD618)/2)))</f>
        <v>0</v>
      </c>
      <c r="AF618" s="28">
        <f t="shared" ca="1" si="374"/>
        <v>0.17477404060021196</v>
      </c>
      <c r="AG618" s="28">
        <f t="shared" ca="1" si="374"/>
        <v>0.34836580219333202</v>
      </c>
      <c r="AH618" s="28">
        <f>IF(Riskregister!$E$9="",0,COUNTIF(BJ$4:BJ$53,"&lt;"&amp;AF618)*IF(AG618&lt;0.5,Riskregister!$K$9+(Riskregister!$L$9-Riskregister!$K$9)*SQRT(AG618/2),Riskregister!$L$9-(Riskregister!$L$9-Riskregister!$K$9)*SQRT((1-AG618)/2)))</f>
        <v>0</v>
      </c>
      <c r="AI618" s="28">
        <f t="shared" ca="1" si="375"/>
        <v>0.80328443930395899</v>
      </c>
      <c r="AJ618" s="28">
        <f t="shared" ca="1" si="375"/>
        <v>0.46246728560180572</v>
      </c>
      <c r="AK618" s="28">
        <f>IF(Riskregister!$E$10="",0,COUNTIF(BK$4:BK$53,"&lt;"&amp;AI618)*IF(AJ618&lt;0.5,Riskregister!$K$10+(Riskregister!$L$10-Riskregister!$K$10)*SQRT(AJ618/2),Riskregister!$L$10-(Riskregister!$L$10-Riskregister!$K$10)*SQRT((1-AJ618)/2)))</f>
        <v>0</v>
      </c>
      <c r="AL618" s="28">
        <f t="shared" ca="1" si="376"/>
        <v>0.87263614638887477</v>
      </c>
      <c r="AM618" s="28">
        <f t="shared" ca="1" si="376"/>
        <v>0.84060847421382534</v>
      </c>
      <c r="AN618" s="28">
        <f>IF(Riskregister!$E$11="",0,COUNTIF(BL$4:BL$53,"&lt;"&amp;AL618)*IF(AM618&lt;0.5,Riskregister!$K$11+(Riskregister!$L$11-Riskregister!$K$11)*SQRT(AM618/2),Riskregister!$L$11-(Riskregister!$L$11-Riskregister!$K$11)*SQRT((1-AM618)/2)))</f>
        <v>0</v>
      </c>
      <c r="AO618" s="28">
        <f t="shared" ca="1" si="377"/>
        <v>0.9347936499156082</v>
      </c>
      <c r="AP618" s="28">
        <f t="shared" ca="1" si="377"/>
        <v>9.2527346728948912E-3</v>
      </c>
      <c r="AQ618" s="28">
        <f>IF(Riskregister!$E$12="",0,COUNTIF(BM$4:BM$53,"&lt;"&amp;AO618)*IF(AP618&lt;0.5,Riskregister!$K$12+(Riskregister!$L$12-Riskregister!$K$12)*SQRT(AP618/2),Riskregister!$L$12-(Riskregister!$L$12-Riskregister!$K$12)*SQRT((1-AP618)/2)))</f>
        <v>0</v>
      </c>
      <c r="AR618" s="28">
        <f t="shared" ca="1" si="378"/>
        <v>0.31259168446988728</v>
      </c>
      <c r="AS618" s="28">
        <f t="shared" ca="1" si="378"/>
        <v>0.12593412296736994</v>
      </c>
      <c r="AT618" s="28">
        <f>IF(Riskregister!$E$13="",0,COUNTIF(BN$4:BN$53,"&lt;"&amp;AR618)*IF(AS618&lt;0.5,Riskregister!$K$13+(Riskregister!$L$13-Riskregister!$K$13)*SQRT(AS618/2),Riskregister!$L$13-(Riskregister!$L$13-Riskregister!$K$13)*SQRT((1-AS618)/2)))</f>
        <v>0</v>
      </c>
      <c r="AU618" s="28">
        <f t="shared" ca="1" si="379"/>
        <v>0.9557024620256952</v>
      </c>
      <c r="AV618" s="28">
        <f t="shared" ca="1" si="379"/>
        <v>0.34551539899522554</v>
      </c>
      <c r="AW618" s="28">
        <f>IF(Riskregister!$E$14="",0,COUNTIF(BO$4:BO$53,"&lt;"&amp;AU618)*IF(AV618&lt;0.5,Riskregister!$K$14+(Riskregister!$L$14-Riskregister!$K$14)*SQRT(AV618/2),Riskregister!$L$14-(Riskregister!$L$14-Riskregister!$K$14)*SQRT((1-AV618)/2)))</f>
        <v>0</v>
      </c>
      <c r="AX618" s="28">
        <f t="shared" ca="1" si="380"/>
        <v>0.29151856067728044</v>
      </c>
      <c r="AY618" s="28">
        <f t="shared" ca="1" si="380"/>
        <v>2.7886036463170116E-2</v>
      </c>
      <c r="AZ618" s="28">
        <f>IF(Riskregister!$E$15="",0,COUNTIF(BP$4:BP$53,"&lt;"&amp;AX618)*IF(AY618&lt;0.5,Riskregister!$K$15+(Riskregister!$L$15-Riskregister!$K$15)*SQRT(AY618/2),Riskregister!$L$15-(Riskregister!$L$15-Riskregister!$K$15)*SQRT((1-AY618)/2)))</f>
        <v>0</v>
      </c>
      <c r="BA618" s="28">
        <f t="shared" ca="1" si="381"/>
        <v>0.323020433602075</v>
      </c>
      <c r="BB618" s="28">
        <f t="shared" ca="1" si="381"/>
        <v>0.73174925749479047</v>
      </c>
      <c r="BC618" s="28">
        <f>IF(Riskregister!$E$16="",0,COUNTIF(BQ$4:BQ$53,"&lt;"&amp;BA618)*IF(BB618&lt;0.5,Riskregister!$K$16+(Riskregister!$L$16-Riskregister!$K$16)*SQRT(BB618/2),Riskregister!$L$16-(Riskregister!$L$16-Riskregister!$K$16)*SQRT((1-BB618)/2)))</f>
        <v>0</v>
      </c>
      <c r="BD618" s="28">
        <f t="shared" ca="1" si="357"/>
        <v>0</v>
      </c>
    </row>
    <row r="619" spans="20:56" x14ac:dyDescent="0.35">
      <c r="T619" s="28">
        <f t="shared" ca="1" si="370"/>
        <v>0.54216072133179816</v>
      </c>
      <c r="U619" s="28">
        <f t="shared" ca="1" si="370"/>
        <v>0.70203747638575764</v>
      </c>
      <c r="V619" s="28">
        <f ca="1">IF(Riskregister!$E$5="",0,COUNTIF(BF$4:BF$53,"&lt;"&amp;T619)*IF(U619&lt;0.5,Riskregister!$K$5+(Riskregister!$L$5-Riskregister!$K$5)*SQRT(U619/2),Riskregister!$L$5-(Riskregister!$L$5-Riskregister!$K$5)*SQRT((1-U619)/2)))</f>
        <v>0</v>
      </c>
      <c r="W619" s="28">
        <f t="shared" ca="1" si="371"/>
        <v>7.8044937580987739E-3</v>
      </c>
      <c r="X619" s="28">
        <f t="shared" ca="1" si="371"/>
        <v>0.20882263123128419</v>
      </c>
      <c r="Y619" s="28">
        <f ca="1">IF(Riskregister!$E$6="",0,COUNTIF(BG$4:BG$53,"&lt;"&amp;W619)*IF(X619&lt;0.5,Riskregister!$K$6+(Riskregister!$L$6-Riskregister!$K$6)*SQRT(X619/2),Riskregister!$L$6-(Riskregister!$L$6-Riskregister!$K$6)*SQRT((1-X619)/2)))</f>
        <v>0</v>
      </c>
      <c r="Z619" s="28">
        <f t="shared" ca="1" si="372"/>
        <v>0.21164835115681968</v>
      </c>
      <c r="AA619" s="28">
        <f t="shared" ca="1" si="372"/>
        <v>0.44989420468758456</v>
      </c>
      <c r="AB619" s="28">
        <f ca="1">IF(Riskregister!$E$7="",0,COUNTIF(BH$4:BH$53,"&lt;"&amp;Z619)*IF(AA619&lt;0.5,Riskregister!$K$7+(Riskregister!$L$7-Riskregister!$K$7)*SQRT(AA619/2),Riskregister!$L$7-(Riskregister!$L$7-Riskregister!$K$7)*SQRT((1-AA619)/2)))</f>
        <v>0</v>
      </c>
      <c r="AC619" s="28">
        <f t="shared" ca="1" si="373"/>
        <v>0.11050884490271595</v>
      </c>
      <c r="AD619" s="28">
        <f t="shared" ca="1" si="373"/>
        <v>0.66575455048032306</v>
      </c>
      <c r="AE619" s="28">
        <f ca="1">IF(Riskregister!$E$8="",0,COUNTIF(BI$4:BI$53,"&lt;"&amp;AC619)*IF(AD619&lt;0.5,Riskregister!$K$8+(Riskregister!$L$8-Riskregister!$K$8)*SQRT(AD619/2),Riskregister!$L$8-(Riskregister!$L$8-Riskregister!$K$8)*SQRT((1-AD619)/2)))</f>
        <v>0</v>
      </c>
      <c r="AF619" s="28">
        <f t="shared" ca="1" si="374"/>
        <v>0.84045603998439133</v>
      </c>
      <c r="AG619" s="28">
        <f t="shared" ca="1" si="374"/>
        <v>0.45328958428830746</v>
      </c>
      <c r="AH619" s="28">
        <f>IF(Riskregister!$E$9="",0,COUNTIF(BJ$4:BJ$53,"&lt;"&amp;AF619)*IF(AG619&lt;0.5,Riskregister!$K$9+(Riskregister!$L$9-Riskregister!$K$9)*SQRT(AG619/2),Riskregister!$L$9-(Riskregister!$L$9-Riskregister!$K$9)*SQRT((1-AG619)/2)))</f>
        <v>0</v>
      </c>
      <c r="AI619" s="28">
        <f t="shared" ca="1" si="375"/>
        <v>0.85325770547813984</v>
      </c>
      <c r="AJ619" s="28">
        <f t="shared" ca="1" si="375"/>
        <v>0.58376340283693584</v>
      </c>
      <c r="AK619" s="28">
        <f>IF(Riskregister!$E$10="",0,COUNTIF(BK$4:BK$53,"&lt;"&amp;AI619)*IF(AJ619&lt;0.5,Riskregister!$K$10+(Riskregister!$L$10-Riskregister!$K$10)*SQRT(AJ619/2),Riskregister!$L$10-(Riskregister!$L$10-Riskregister!$K$10)*SQRT((1-AJ619)/2)))</f>
        <v>0</v>
      </c>
      <c r="AL619" s="28">
        <f t="shared" ca="1" si="376"/>
        <v>8.7127879155586951E-2</v>
      </c>
      <c r="AM619" s="28">
        <f t="shared" ca="1" si="376"/>
        <v>0.36763386094238582</v>
      </c>
      <c r="AN619" s="28">
        <f>IF(Riskregister!$E$11="",0,COUNTIF(BL$4:BL$53,"&lt;"&amp;AL619)*IF(AM619&lt;0.5,Riskregister!$K$11+(Riskregister!$L$11-Riskregister!$K$11)*SQRT(AM619/2),Riskregister!$L$11-(Riskregister!$L$11-Riskregister!$K$11)*SQRT((1-AM619)/2)))</f>
        <v>0</v>
      </c>
      <c r="AO619" s="28">
        <f t="shared" ca="1" si="377"/>
        <v>0.28271250828765349</v>
      </c>
      <c r="AP619" s="28">
        <f t="shared" ca="1" si="377"/>
        <v>0.51857851113791498</v>
      </c>
      <c r="AQ619" s="28">
        <f>IF(Riskregister!$E$12="",0,COUNTIF(BM$4:BM$53,"&lt;"&amp;AO619)*IF(AP619&lt;0.5,Riskregister!$K$12+(Riskregister!$L$12-Riskregister!$K$12)*SQRT(AP619/2),Riskregister!$L$12-(Riskregister!$L$12-Riskregister!$K$12)*SQRT((1-AP619)/2)))</f>
        <v>0</v>
      </c>
      <c r="AR619" s="28">
        <f t="shared" ca="1" si="378"/>
        <v>0.95879973590520551</v>
      </c>
      <c r="AS619" s="28">
        <f t="shared" ca="1" si="378"/>
        <v>0.71269355890791919</v>
      </c>
      <c r="AT619" s="28">
        <f>IF(Riskregister!$E$13="",0,COUNTIF(BN$4:BN$53,"&lt;"&amp;AR619)*IF(AS619&lt;0.5,Riskregister!$K$13+(Riskregister!$L$13-Riskregister!$K$13)*SQRT(AS619/2),Riskregister!$L$13-(Riskregister!$L$13-Riskregister!$K$13)*SQRT((1-AS619)/2)))</f>
        <v>0</v>
      </c>
      <c r="AU619" s="28">
        <f t="shared" ca="1" si="379"/>
        <v>0.19384425706718234</v>
      </c>
      <c r="AV619" s="28">
        <f t="shared" ca="1" si="379"/>
        <v>0.31201920072064315</v>
      </c>
      <c r="AW619" s="28">
        <f>IF(Riskregister!$E$14="",0,COUNTIF(BO$4:BO$53,"&lt;"&amp;AU619)*IF(AV619&lt;0.5,Riskregister!$K$14+(Riskregister!$L$14-Riskregister!$K$14)*SQRT(AV619/2),Riskregister!$L$14-(Riskregister!$L$14-Riskregister!$K$14)*SQRT((1-AV619)/2)))</f>
        <v>0</v>
      </c>
      <c r="AX619" s="28">
        <f t="shared" ca="1" si="380"/>
        <v>0.37065944580675614</v>
      </c>
      <c r="AY619" s="28">
        <f t="shared" ca="1" si="380"/>
        <v>0.13362158895412035</v>
      </c>
      <c r="AZ619" s="28">
        <f>IF(Riskregister!$E$15="",0,COUNTIF(BP$4:BP$53,"&lt;"&amp;AX619)*IF(AY619&lt;0.5,Riskregister!$K$15+(Riskregister!$L$15-Riskregister!$K$15)*SQRT(AY619/2),Riskregister!$L$15-(Riskregister!$L$15-Riskregister!$K$15)*SQRT((1-AY619)/2)))</f>
        <v>0</v>
      </c>
      <c r="BA619" s="28">
        <f t="shared" ca="1" si="381"/>
        <v>0.84879993799656439</v>
      </c>
      <c r="BB619" s="28">
        <f t="shared" ca="1" si="381"/>
        <v>0.27749150309064952</v>
      </c>
      <c r="BC619" s="28">
        <f>IF(Riskregister!$E$16="",0,COUNTIF(BQ$4:BQ$53,"&lt;"&amp;BA619)*IF(BB619&lt;0.5,Riskregister!$K$16+(Riskregister!$L$16-Riskregister!$K$16)*SQRT(BB619/2),Riskregister!$L$16-(Riskregister!$L$16-Riskregister!$K$16)*SQRT((1-BB619)/2)))</f>
        <v>0</v>
      </c>
      <c r="BD619" s="28">
        <f t="shared" ca="1" si="357"/>
        <v>0</v>
      </c>
    </row>
    <row r="620" spans="20:56" x14ac:dyDescent="0.35">
      <c r="T620" s="28">
        <f t="shared" ca="1" si="370"/>
        <v>0.22853662183371337</v>
      </c>
      <c r="U620" s="28">
        <f t="shared" ca="1" si="370"/>
        <v>0.5286954841146666</v>
      </c>
      <c r="V620" s="28">
        <f ca="1">IF(Riskregister!$E$5="",0,COUNTIF(BF$4:BF$53,"&lt;"&amp;T620)*IF(U620&lt;0.5,Riskregister!$K$5+(Riskregister!$L$5-Riskregister!$K$5)*SQRT(U620/2),Riskregister!$L$5-(Riskregister!$L$5-Riskregister!$K$5)*SQRT((1-U620)/2)))</f>
        <v>0</v>
      </c>
      <c r="W620" s="28">
        <f t="shared" ca="1" si="371"/>
        <v>0.67344951141898934</v>
      </c>
      <c r="X620" s="28">
        <f t="shared" ca="1" si="371"/>
        <v>0.96315619959038568</v>
      </c>
      <c r="Y620" s="28">
        <f ca="1">IF(Riskregister!$E$6="",0,COUNTIF(BG$4:BG$53,"&lt;"&amp;W620)*IF(X620&lt;0.5,Riskregister!$K$6+(Riskregister!$L$6-Riskregister!$K$6)*SQRT(X620/2),Riskregister!$L$6-(Riskregister!$L$6-Riskregister!$K$6)*SQRT((1-X620)/2)))</f>
        <v>1755690.8584117754</v>
      </c>
      <c r="Z620" s="28">
        <f t="shared" ca="1" si="372"/>
        <v>0.36297161805520783</v>
      </c>
      <c r="AA620" s="28">
        <f t="shared" ca="1" si="372"/>
        <v>0.57174026254180865</v>
      </c>
      <c r="AB620" s="28">
        <f ca="1">IF(Riskregister!$E$7="",0,COUNTIF(BH$4:BH$53,"&lt;"&amp;Z620)*IF(AA620&lt;0.5,Riskregister!$K$7+(Riskregister!$L$7-Riskregister!$K$7)*SQRT(AA620/2),Riskregister!$L$7-(Riskregister!$L$7-Riskregister!$K$7)*SQRT((1-AA620)/2)))</f>
        <v>0</v>
      </c>
      <c r="AC620" s="28">
        <f t="shared" ca="1" si="373"/>
        <v>0.13571705211360152</v>
      </c>
      <c r="AD620" s="28">
        <f t="shared" ca="1" si="373"/>
        <v>0.43271930487332921</v>
      </c>
      <c r="AE620" s="28">
        <f ca="1">IF(Riskregister!$E$8="",0,COUNTIF(BI$4:BI$53,"&lt;"&amp;AC620)*IF(AD620&lt;0.5,Riskregister!$K$8+(Riskregister!$L$8-Riskregister!$K$8)*SQRT(AD620/2),Riskregister!$L$8-(Riskregister!$L$8-Riskregister!$K$8)*SQRT((1-AD620)/2)))</f>
        <v>0</v>
      </c>
      <c r="AF620" s="28">
        <f t="shared" ca="1" si="374"/>
        <v>0.83216312193097952</v>
      </c>
      <c r="AG620" s="28">
        <f t="shared" ca="1" si="374"/>
        <v>0.76092371176048113</v>
      </c>
      <c r="AH620" s="28">
        <f>IF(Riskregister!$E$9="",0,COUNTIF(BJ$4:BJ$53,"&lt;"&amp;AF620)*IF(AG620&lt;0.5,Riskregister!$K$9+(Riskregister!$L$9-Riskregister!$K$9)*SQRT(AG620/2),Riskregister!$L$9-(Riskregister!$L$9-Riskregister!$K$9)*SQRT((1-AG620)/2)))</f>
        <v>0</v>
      </c>
      <c r="AI620" s="28">
        <f t="shared" ca="1" si="375"/>
        <v>0.62463892645661157</v>
      </c>
      <c r="AJ620" s="28">
        <f t="shared" ca="1" si="375"/>
        <v>0.77543951447306259</v>
      </c>
      <c r="AK620" s="28">
        <f>IF(Riskregister!$E$10="",0,COUNTIF(BK$4:BK$53,"&lt;"&amp;AI620)*IF(AJ620&lt;0.5,Riskregister!$K$10+(Riskregister!$L$10-Riskregister!$K$10)*SQRT(AJ620/2),Riskregister!$L$10-(Riskregister!$L$10-Riskregister!$K$10)*SQRT((1-AJ620)/2)))</f>
        <v>0</v>
      </c>
      <c r="AL620" s="28">
        <f t="shared" ca="1" si="376"/>
        <v>0.83955210952416592</v>
      </c>
      <c r="AM620" s="28">
        <f t="shared" ca="1" si="376"/>
        <v>0.12081865472927589</v>
      </c>
      <c r="AN620" s="28">
        <f>IF(Riskregister!$E$11="",0,COUNTIF(BL$4:BL$53,"&lt;"&amp;AL620)*IF(AM620&lt;0.5,Riskregister!$K$11+(Riskregister!$L$11-Riskregister!$K$11)*SQRT(AM620/2),Riskregister!$L$11-(Riskregister!$L$11-Riskregister!$K$11)*SQRT((1-AM620)/2)))</f>
        <v>0</v>
      </c>
      <c r="AO620" s="28">
        <f t="shared" ca="1" si="377"/>
        <v>0.74904946978058895</v>
      </c>
      <c r="AP620" s="28">
        <f t="shared" ca="1" si="377"/>
        <v>0.58675514982612942</v>
      </c>
      <c r="AQ620" s="28">
        <f>IF(Riskregister!$E$12="",0,COUNTIF(BM$4:BM$53,"&lt;"&amp;AO620)*IF(AP620&lt;0.5,Riskregister!$K$12+(Riskregister!$L$12-Riskregister!$K$12)*SQRT(AP620/2),Riskregister!$L$12-(Riskregister!$L$12-Riskregister!$K$12)*SQRT((1-AP620)/2)))</f>
        <v>0</v>
      </c>
      <c r="AR620" s="28">
        <f t="shared" ca="1" si="378"/>
        <v>0.10090241688193136</v>
      </c>
      <c r="AS620" s="28">
        <f t="shared" ca="1" si="378"/>
        <v>0.74474944708352364</v>
      </c>
      <c r="AT620" s="28">
        <f>IF(Riskregister!$E$13="",0,COUNTIF(BN$4:BN$53,"&lt;"&amp;AR620)*IF(AS620&lt;0.5,Riskregister!$K$13+(Riskregister!$L$13-Riskregister!$K$13)*SQRT(AS620/2),Riskregister!$L$13-(Riskregister!$L$13-Riskregister!$K$13)*SQRT((1-AS620)/2)))</f>
        <v>0</v>
      </c>
      <c r="AU620" s="28">
        <f t="shared" ca="1" si="379"/>
        <v>0.54470543863195053</v>
      </c>
      <c r="AV620" s="28">
        <f t="shared" ca="1" si="379"/>
        <v>0.56058933823364332</v>
      </c>
      <c r="AW620" s="28">
        <f>IF(Riskregister!$E$14="",0,COUNTIF(BO$4:BO$53,"&lt;"&amp;AU620)*IF(AV620&lt;0.5,Riskregister!$K$14+(Riskregister!$L$14-Riskregister!$K$14)*SQRT(AV620/2),Riskregister!$L$14-(Riskregister!$L$14-Riskregister!$K$14)*SQRT((1-AV620)/2)))</f>
        <v>0</v>
      </c>
      <c r="AX620" s="28">
        <f t="shared" ca="1" si="380"/>
        <v>8.4575698224997664E-2</v>
      </c>
      <c r="AY620" s="28">
        <f t="shared" ca="1" si="380"/>
        <v>0.83672989732269254</v>
      </c>
      <c r="AZ620" s="28">
        <f>IF(Riskregister!$E$15="",0,COUNTIF(BP$4:BP$53,"&lt;"&amp;AX620)*IF(AY620&lt;0.5,Riskregister!$K$15+(Riskregister!$L$15-Riskregister!$K$15)*SQRT(AY620/2),Riskregister!$L$15-(Riskregister!$L$15-Riskregister!$K$15)*SQRT((1-AY620)/2)))</f>
        <v>0</v>
      </c>
      <c r="BA620" s="28">
        <f t="shared" ca="1" si="381"/>
        <v>0.89081923206971547</v>
      </c>
      <c r="BB620" s="28">
        <f t="shared" ca="1" si="381"/>
        <v>0.50725151514763844</v>
      </c>
      <c r="BC620" s="28">
        <f>IF(Riskregister!$E$16="",0,COUNTIF(BQ$4:BQ$53,"&lt;"&amp;BA620)*IF(BB620&lt;0.5,Riskregister!$K$16+(Riskregister!$L$16-Riskregister!$K$16)*SQRT(BB620/2),Riskregister!$L$16-(Riskregister!$L$16-Riskregister!$K$16)*SQRT((1-BB620)/2)))</f>
        <v>0</v>
      </c>
      <c r="BD620" s="28">
        <f t="shared" ca="1" si="357"/>
        <v>1755690.8584117754</v>
      </c>
    </row>
    <row r="621" spans="20:56" x14ac:dyDescent="0.35">
      <c r="T621" s="28">
        <f t="shared" ca="1" si="370"/>
        <v>0.56332752714770395</v>
      </c>
      <c r="U621" s="28">
        <f t="shared" ca="1" si="370"/>
        <v>0.48397382760714336</v>
      </c>
      <c r="V621" s="28">
        <f ca="1">IF(Riskregister!$E$5="",0,COUNTIF(BF$4:BF$53,"&lt;"&amp;T621)*IF(U621&lt;0.5,Riskregister!$K$5+(Riskregister!$L$5-Riskregister!$K$5)*SQRT(U621/2),Riskregister!$L$5-(Riskregister!$L$5-Riskregister!$K$5)*SQRT((1-U621)/2)))</f>
        <v>0</v>
      </c>
      <c r="W621" s="28">
        <f t="shared" ca="1" si="371"/>
        <v>0.96349359550975311</v>
      </c>
      <c r="X621" s="28">
        <f t="shared" ca="1" si="371"/>
        <v>0.83456648085900276</v>
      </c>
      <c r="Y621" s="28">
        <f ca="1">IF(Riskregister!$E$6="",0,COUNTIF(BG$4:BG$53,"&lt;"&amp;W621)*IF(X621&lt;0.5,Riskregister!$K$6+(Riskregister!$L$6-Riskregister!$K$6)*SQRT(X621/2),Riskregister!$L$6-(Riskregister!$L$6-Riskregister!$K$6)*SQRT((1-X621)/2)))</f>
        <v>2964621.2267804299</v>
      </c>
      <c r="Z621" s="28">
        <f t="shared" ca="1" si="372"/>
        <v>0.26648797820155046</v>
      </c>
      <c r="AA621" s="28">
        <f t="shared" ca="1" si="372"/>
        <v>0.94593758177970055</v>
      </c>
      <c r="AB621" s="28">
        <f ca="1">IF(Riskregister!$E$7="",0,COUNTIF(BH$4:BH$53,"&lt;"&amp;Z621)*IF(AA621&lt;0.5,Riskregister!$K$7+(Riskregister!$L$7-Riskregister!$K$7)*SQRT(AA621/2),Riskregister!$L$7-(Riskregister!$L$7-Riskregister!$K$7)*SQRT((1-AA621)/2)))</f>
        <v>0</v>
      </c>
      <c r="AC621" s="28">
        <f t="shared" ca="1" si="373"/>
        <v>0.93711591546184525</v>
      </c>
      <c r="AD621" s="28">
        <f t="shared" ca="1" si="373"/>
        <v>0.21542575073410719</v>
      </c>
      <c r="AE621" s="28">
        <f ca="1">IF(Riskregister!$E$8="",0,COUNTIF(BI$4:BI$53,"&lt;"&amp;AC621)*IF(AD621&lt;0.5,Riskregister!$K$8+(Riskregister!$L$8-Riskregister!$K$8)*SQRT(AD621/2),Riskregister!$L$8-(Riskregister!$L$8-Riskregister!$K$8)*SQRT((1-AD621)/2)))</f>
        <v>0</v>
      </c>
      <c r="AF621" s="28">
        <f t="shared" ca="1" si="374"/>
        <v>0.82377418526012314</v>
      </c>
      <c r="AG621" s="28">
        <f t="shared" ca="1" si="374"/>
        <v>0.97556710033359229</v>
      </c>
      <c r="AH621" s="28">
        <f>IF(Riskregister!$E$9="",0,COUNTIF(BJ$4:BJ$53,"&lt;"&amp;AF621)*IF(AG621&lt;0.5,Riskregister!$K$9+(Riskregister!$L$9-Riskregister!$K$9)*SQRT(AG621/2),Riskregister!$L$9-(Riskregister!$L$9-Riskregister!$K$9)*SQRT((1-AG621)/2)))</f>
        <v>0</v>
      </c>
      <c r="AI621" s="28">
        <f t="shared" ca="1" si="375"/>
        <v>0.37857635374152609</v>
      </c>
      <c r="AJ621" s="28">
        <f t="shared" ca="1" si="375"/>
        <v>0.65354613610724244</v>
      </c>
      <c r="AK621" s="28">
        <f>IF(Riskregister!$E$10="",0,COUNTIF(BK$4:BK$53,"&lt;"&amp;AI621)*IF(AJ621&lt;0.5,Riskregister!$K$10+(Riskregister!$L$10-Riskregister!$K$10)*SQRT(AJ621/2),Riskregister!$L$10-(Riskregister!$L$10-Riskregister!$K$10)*SQRT((1-AJ621)/2)))</f>
        <v>0</v>
      </c>
      <c r="AL621" s="28">
        <f t="shared" ca="1" si="376"/>
        <v>0.26009578861960236</v>
      </c>
      <c r="AM621" s="28">
        <f t="shared" ca="1" si="376"/>
        <v>0.19501213843239884</v>
      </c>
      <c r="AN621" s="28">
        <f>IF(Riskregister!$E$11="",0,COUNTIF(BL$4:BL$53,"&lt;"&amp;AL621)*IF(AM621&lt;0.5,Riskregister!$K$11+(Riskregister!$L$11-Riskregister!$K$11)*SQRT(AM621/2),Riskregister!$L$11-(Riskregister!$L$11-Riskregister!$K$11)*SQRT((1-AM621)/2)))</f>
        <v>0</v>
      </c>
      <c r="AO621" s="28">
        <f t="shared" ca="1" si="377"/>
        <v>4.131964171680047E-3</v>
      </c>
      <c r="AP621" s="28">
        <f t="shared" ca="1" si="377"/>
        <v>0.66305778259778392</v>
      </c>
      <c r="AQ621" s="28">
        <f>IF(Riskregister!$E$12="",0,COUNTIF(BM$4:BM$53,"&lt;"&amp;AO621)*IF(AP621&lt;0.5,Riskregister!$K$12+(Riskregister!$L$12-Riskregister!$K$12)*SQRT(AP621/2),Riskregister!$L$12-(Riskregister!$L$12-Riskregister!$K$12)*SQRT((1-AP621)/2)))</f>
        <v>0</v>
      </c>
      <c r="AR621" s="28">
        <f t="shared" ca="1" si="378"/>
        <v>0.1170908103062237</v>
      </c>
      <c r="AS621" s="28">
        <f t="shared" ca="1" si="378"/>
        <v>0.64378462997518027</v>
      </c>
      <c r="AT621" s="28">
        <f>IF(Riskregister!$E$13="",0,COUNTIF(BN$4:BN$53,"&lt;"&amp;AR621)*IF(AS621&lt;0.5,Riskregister!$K$13+(Riskregister!$L$13-Riskregister!$K$13)*SQRT(AS621/2),Riskregister!$L$13-(Riskregister!$L$13-Riskregister!$K$13)*SQRT((1-AS621)/2)))</f>
        <v>0</v>
      </c>
      <c r="AU621" s="28">
        <f t="shared" ca="1" si="379"/>
        <v>0.62824012111015715</v>
      </c>
      <c r="AV621" s="28">
        <f t="shared" ca="1" si="379"/>
        <v>0.67427626041131605</v>
      </c>
      <c r="AW621" s="28">
        <f>IF(Riskregister!$E$14="",0,COUNTIF(BO$4:BO$53,"&lt;"&amp;AU621)*IF(AV621&lt;0.5,Riskregister!$K$14+(Riskregister!$L$14-Riskregister!$K$14)*SQRT(AV621/2),Riskregister!$L$14-(Riskregister!$L$14-Riskregister!$K$14)*SQRT((1-AV621)/2)))</f>
        <v>0</v>
      </c>
      <c r="AX621" s="28">
        <f t="shared" ca="1" si="380"/>
        <v>0.10981563268452676</v>
      </c>
      <c r="AY621" s="28">
        <f t="shared" ca="1" si="380"/>
        <v>0.51136848685365044</v>
      </c>
      <c r="AZ621" s="28">
        <f>IF(Riskregister!$E$15="",0,COUNTIF(BP$4:BP$53,"&lt;"&amp;AX621)*IF(AY621&lt;0.5,Riskregister!$K$15+(Riskregister!$L$15-Riskregister!$K$15)*SQRT(AY621/2),Riskregister!$L$15-(Riskregister!$L$15-Riskregister!$K$15)*SQRT((1-AY621)/2)))</f>
        <v>0</v>
      </c>
      <c r="BA621" s="28">
        <f t="shared" ca="1" si="381"/>
        <v>9.2663416994450465E-2</v>
      </c>
      <c r="BB621" s="28">
        <f t="shared" ca="1" si="381"/>
        <v>0.1127592282890072</v>
      </c>
      <c r="BC621" s="28">
        <f>IF(Riskregister!$E$16="",0,COUNTIF(BQ$4:BQ$53,"&lt;"&amp;BA621)*IF(BB621&lt;0.5,Riskregister!$K$16+(Riskregister!$L$16-Riskregister!$K$16)*SQRT(BB621/2),Riskregister!$L$16-(Riskregister!$L$16-Riskregister!$K$16)*SQRT((1-BB621)/2)))</f>
        <v>0</v>
      </c>
      <c r="BD621" s="28">
        <f t="shared" ca="1" si="357"/>
        <v>2964621.2267804299</v>
      </c>
    </row>
    <row r="622" spans="20:56" x14ac:dyDescent="0.35">
      <c r="T622" s="28">
        <f t="shared" ca="1" si="370"/>
        <v>0.84012255941732961</v>
      </c>
      <c r="U622" s="28">
        <f t="shared" ca="1" si="370"/>
        <v>0.79875395928063608</v>
      </c>
      <c r="V622" s="28">
        <f ca="1">IF(Riskregister!$E$5="",0,COUNTIF(BF$4:BF$53,"&lt;"&amp;T622)*IF(U622&lt;0.5,Riskregister!$K$5+(Riskregister!$L$5-Riskregister!$K$5)*SQRT(U622/2),Riskregister!$L$5-(Riskregister!$L$5-Riskregister!$K$5)*SQRT((1-U622)/2)))</f>
        <v>457254.90683447086</v>
      </c>
      <c r="W622" s="28">
        <f t="shared" ca="1" si="371"/>
        <v>0.25311114071244156</v>
      </c>
      <c r="X622" s="28">
        <f t="shared" ca="1" si="371"/>
        <v>0.71525579489883051</v>
      </c>
      <c r="Y622" s="28">
        <f ca="1">IF(Riskregister!$E$6="",0,COUNTIF(BG$4:BG$53,"&lt;"&amp;W622)*IF(X622&lt;0.5,Riskregister!$K$6+(Riskregister!$L$6-Riskregister!$K$6)*SQRT(X622/2),Riskregister!$L$6-(Riskregister!$L$6-Riskregister!$K$6)*SQRT((1-X622)/2)))</f>
        <v>0</v>
      </c>
      <c r="Z622" s="28">
        <f t="shared" ca="1" si="372"/>
        <v>0.47977956140925937</v>
      </c>
      <c r="AA622" s="28">
        <f t="shared" ca="1" si="372"/>
        <v>0.33080259195299899</v>
      </c>
      <c r="AB622" s="28">
        <f ca="1">IF(Riskregister!$E$7="",0,COUNTIF(BH$4:BH$53,"&lt;"&amp;Z622)*IF(AA622&lt;0.5,Riskregister!$K$7+(Riskregister!$L$7-Riskregister!$K$7)*SQRT(AA622/2),Riskregister!$L$7-(Riskregister!$L$7-Riskregister!$K$7)*SQRT((1-AA622)/2)))</f>
        <v>0</v>
      </c>
      <c r="AC622" s="28">
        <f t="shared" ca="1" si="373"/>
        <v>0.97381264829674896</v>
      </c>
      <c r="AD622" s="28">
        <f t="shared" ca="1" si="373"/>
        <v>0.99583420472792739</v>
      </c>
      <c r="AE622" s="28">
        <f ca="1">IF(Riskregister!$E$8="",0,COUNTIF(BI$4:BI$53,"&lt;"&amp;AC622)*IF(AD622&lt;0.5,Riskregister!$K$8+(Riskregister!$L$8-Riskregister!$K$8)*SQRT(AD622/2),Riskregister!$L$8-(Riskregister!$L$8-Riskregister!$K$8)*SQRT((1-AD622)/2)))</f>
        <v>4785497.7650931301</v>
      </c>
      <c r="AF622" s="28">
        <f t="shared" ca="1" si="374"/>
        <v>0.44037652361338142</v>
      </c>
      <c r="AG622" s="28">
        <f t="shared" ca="1" si="374"/>
        <v>0.39902099840690353</v>
      </c>
      <c r="AH622" s="28">
        <f>IF(Riskregister!$E$9="",0,COUNTIF(BJ$4:BJ$53,"&lt;"&amp;AF622)*IF(AG622&lt;0.5,Riskregister!$K$9+(Riskregister!$L$9-Riskregister!$K$9)*SQRT(AG622/2),Riskregister!$L$9-(Riskregister!$L$9-Riskregister!$K$9)*SQRT((1-AG622)/2)))</f>
        <v>0</v>
      </c>
      <c r="AI622" s="28">
        <f t="shared" ca="1" si="375"/>
        <v>0.63728828639484181</v>
      </c>
      <c r="AJ622" s="28">
        <f t="shared" ca="1" si="375"/>
        <v>3.4287590527674272E-2</v>
      </c>
      <c r="AK622" s="28">
        <f>IF(Riskregister!$E$10="",0,COUNTIF(BK$4:BK$53,"&lt;"&amp;AI622)*IF(AJ622&lt;0.5,Riskregister!$K$10+(Riskregister!$L$10-Riskregister!$K$10)*SQRT(AJ622/2),Riskregister!$L$10-(Riskregister!$L$10-Riskregister!$K$10)*SQRT((1-AJ622)/2)))</f>
        <v>0</v>
      </c>
      <c r="AL622" s="28">
        <f t="shared" ca="1" si="376"/>
        <v>3.6388421733167475E-2</v>
      </c>
      <c r="AM622" s="28">
        <f t="shared" ca="1" si="376"/>
        <v>0.59057553767533122</v>
      </c>
      <c r="AN622" s="28">
        <f>IF(Riskregister!$E$11="",0,COUNTIF(BL$4:BL$53,"&lt;"&amp;AL622)*IF(AM622&lt;0.5,Riskregister!$K$11+(Riskregister!$L$11-Riskregister!$K$11)*SQRT(AM622/2),Riskregister!$L$11-(Riskregister!$L$11-Riskregister!$K$11)*SQRT((1-AM622)/2)))</f>
        <v>0</v>
      </c>
      <c r="AO622" s="28">
        <f t="shared" ca="1" si="377"/>
        <v>0.71576684140323477</v>
      </c>
      <c r="AP622" s="28">
        <f t="shared" ca="1" si="377"/>
        <v>0.66852972697986779</v>
      </c>
      <c r="AQ622" s="28">
        <f>IF(Riskregister!$E$12="",0,COUNTIF(BM$4:BM$53,"&lt;"&amp;AO622)*IF(AP622&lt;0.5,Riskregister!$K$12+(Riskregister!$L$12-Riskregister!$K$12)*SQRT(AP622/2),Riskregister!$L$12-(Riskregister!$L$12-Riskregister!$K$12)*SQRT((1-AP622)/2)))</f>
        <v>0</v>
      </c>
      <c r="AR622" s="28">
        <f t="shared" ca="1" si="378"/>
        <v>0.48831370946869523</v>
      </c>
      <c r="AS622" s="28">
        <f t="shared" ca="1" si="378"/>
        <v>0.84836394755025746</v>
      </c>
      <c r="AT622" s="28">
        <f>IF(Riskregister!$E$13="",0,COUNTIF(BN$4:BN$53,"&lt;"&amp;AR622)*IF(AS622&lt;0.5,Riskregister!$K$13+(Riskregister!$L$13-Riskregister!$K$13)*SQRT(AS622/2),Riskregister!$L$13-(Riskregister!$L$13-Riskregister!$K$13)*SQRT((1-AS622)/2)))</f>
        <v>0</v>
      </c>
      <c r="AU622" s="28">
        <f t="shared" ca="1" si="379"/>
        <v>0.21889181955811399</v>
      </c>
      <c r="AV622" s="28">
        <f t="shared" ca="1" si="379"/>
        <v>0.87927426902059713</v>
      </c>
      <c r="AW622" s="28">
        <f>IF(Riskregister!$E$14="",0,COUNTIF(BO$4:BO$53,"&lt;"&amp;AU622)*IF(AV622&lt;0.5,Riskregister!$K$14+(Riskregister!$L$14-Riskregister!$K$14)*SQRT(AV622/2),Riskregister!$L$14-(Riskregister!$L$14-Riskregister!$K$14)*SQRT((1-AV622)/2)))</f>
        <v>0</v>
      </c>
      <c r="AX622" s="28">
        <f t="shared" ca="1" si="380"/>
        <v>3.6757162617991002E-2</v>
      </c>
      <c r="AY622" s="28">
        <f t="shared" ca="1" si="380"/>
        <v>0.47310984548404056</v>
      </c>
      <c r="AZ622" s="28">
        <f>IF(Riskregister!$E$15="",0,COUNTIF(BP$4:BP$53,"&lt;"&amp;AX622)*IF(AY622&lt;0.5,Riskregister!$K$15+(Riskregister!$L$15-Riskregister!$K$15)*SQRT(AY622/2),Riskregister!$L$15-(Riskregister!$L$15-Riskregister!$K$15)*SQRT((1-AY622)/2)))</f>
        <v>0</v>
      </c>
      <c r="BA622" s="28">
        <f t="shared" ca="1" si="381"/>
        <v>0.93416279293298621</v>
      </c>
      <c r="BB622" s="28">
        <f t="shared" ca="1" si="381"/>
        <v>0.11665766799474575</v>
      </c>
      <c r="BC622" s="28">
        <f>IF(Riskregister!$E$16="",0,COUNTIF(BQ$4:BQ$53,"&lt;"&amp;BA622)*IF(BB622&lt;0.5,Riskregister!$K$16+(Riskregister!$L$16-Riskregister!$K$16)*SQRT(BB622/2),Riskregister!$L$16-(Riskregister!$L$16-Riskregister!$K$16)*SQRT((1-BB622)/2)))</f>
        <v>0</v>
      </c>
      <c r="BD622" s="28">
        <f t="shared" ca="1" si="357"/>
        <v>5242752.6719276011</v>
      </c>
    </row>
    <row r="623" spans="20:56" x14ac:dyDescent="0.35">
      <c r="T623" s="28">
        <f t="shared" ca="1" si="370"/>
        <v>0.30839163603293784</v>
      </c>
      <c r="U623" s="28">
        <f t="shared" ca="1" si="370"/>
        <v>0.78557765165107518</v>
      </c>
      <c r="V623" s="28">
        <f ca="1">IF(Riskregister!$E$5="",0,COUNTIF(BF$4:BF$53,"&lt;"&amp;T623)*IF(U623&lt;0.5,Riskregister!$K$5+(Riskregister!$L$5-Riskregister!$K$5)*SQRT(U623/2),Riskregister!$L$5-(Riskregister!$L$5-Riskregister!$K$5)*SQRT((1-U623)/2)))</f>
        <v>0</v>
      </c>
      <c r="W623" s="28">
        <f t="shared" ca="1" si="371"/>
        <v>0.59995850093371061</v>
      </c>
      <c r="X623" s="28">
        <f t="shared" ca="1" si="371"/>
        <v>0.41787905007137482</v>
      </c>
      <c r="Y623" s="28">
        <f ca="1">IF(Riskregister!$E$6="",0,COUNTIF(BG$4:BG$53,"&lt;"&amp;W623)*IF(X623&lt;0.5,Riskregister!$K$6+(Riskregister!$L$6-Riskregister!$K$6)*SQRT(X623/2),Riskregister!$L$6-(Riskregister!$L$6-Riskregister!$K$6)*SQRT((1-X623)/2)))</f>
        <v>0</v>
      </c>
      <c r="Z623" s="28">
        <f t="shared" ca="1" si="372"/>
        <v>0.70182881346336778</v>
      </c>
      <c r="AA623" s="28">
        <f t="shared" ca="1" si="372"/>
        <v>0.37111313776161736</v>
      </c>
      <c r="AB623" s="28">
        <f ca="1">IF(Riskregister!$E$7="",0,COUNTIF(BH$4:BH$53,"&lt;"&amp;Z623)*IF(AA623&lt;0.5,Riskregister!$K$7+(Riskregister!$L$7-Riskregister!$K$7)*SQRT(AA623/2),Riskregister!$L$7-(Riskregister!$L$7-Riskregister!$K$7)*SQRT((1-AA623)/2)))</f>
        <v>0</v>
      </c>
      <c r="AC623" s="28">
        <f t="shared" ca="1" si="373"/>
        <v>0.1323785039400599</v>
      </c>
      <c r="AD623" s="28">
        <f t="shared" ca="1" si="373"/>
        <v>0.57269761733622671</v>
      </c>
      <c r="AE623" s="28">
        <f ca="1">IF(Riskregister!$E$8="",0,COUNTIF(BI$4:BI$53,"&lt;"&amp;AC623)*IF(AD623&lt;0.5,Riskregister!$K$8+(Riskregister!$L$8-Riskregister!$K$8)*SQRT(AD623/2),Riskregister!$L$8-(Riskregister!$L$8-Riskregister!$K$8)*SQRT((1-AD623)/2)))</f>
        <v>0</v>
      </c>
      <c r="AF623" s="28">
        <f t="shared" ca="1" si="374"/>
        <v>0.64627212095482256</v>
      </c>
      <c r="AG623" s="28">
        <f t="shared" ca="1" si="374"/>
        <v>0.34325639403693164</v>
      </c>
      <c r="AH623" s="28">
        <f>IF(Riskregister!$E$9="",0,COUNTIF(BJ$4:BJ$53,"&lt;"&amp;AF623)*IF(AG623&lt;0.5,Riskregister!$K$9+(Riskregister!$L$9-Riskregister!$K$9)*SQRT(AG623/2),Riskregister!$L$9-(Riskregister!$L$9-Riskregister!$K$9)*SQRT((1-AG623)/2)))</f>
        <v>0</v>
      </c>
      <c r="AI623" s="28">
        <f t="shared" ca="1" si="375"/>
        <v>0.31957751627794861</v>
      </c>
      <c r="AJ623" s="28">
        <f t="shared" ca="1" si="375"/>
        <v>0.45430201990235586</v>
      </c>
      <c r="AK623" s="28">
        <f>IF(Riskregister!$E$10="",0,COUNTIF(BK$4:BK$53,"&lt;"&amp;AI623)*IF(AJ623&lt;0.5,Riskregister!$K$10+(Riskregister!$L$10-Riskregister!$K$10)*SQRT(AJ623/2),Riskregister!$L$10-(Riskregister!$L$10-Riskregister!$K$10)*SQRT((1-AJ623)/2)))</f>
        <v>0</v>
      </c>
      <c r="AL623" s="28">
        <f t="shared" ca="1" si="376"/>
        <v>0.95497599636484309</v>
      </c>
      <c r="AM623" s="28">
        <f t="shared" ca="1" si="376"/>
        <v>0.40495684652191699</v>
      </c>
      <c r="AN623" s="28">
        <f>IF(Riskregister!$E$11="",0,COUNTIF(BL$4:BL$53,"&lt;"&amp;AL623)*IF(AM623&lt;0.5,Riskregister!$K$11+(Riskregister!$L$11-Riskregister!$K$11)*SQRT(AM623/2),Riskregister!$L$11-(Riskregister!$L$11-Riskregister!$K$11)*SQRT((1-AM623)/2)))</f>
        <v>0</v>
      </c>
      <c r="AO623" s="28">
        <f t="shared" ca="1" si="377"/>
        <v>0.52468181506709977</v>
      </c>
      <c r="AP623" s="28">
        <f t="shared" ca="1" si="377"/>
        <v>0.6429505759201779</v>
      </c>
      <c r="AQ623" s="28">
        <f>IF(Riskregister!$E$12="",0,COUNTIF(BM$4:BM$53,"&lt;"&amp;AO623)*IF(AP623&lt;0.5,Riskregister!$K$12+(Riskregister!$L$12-Riskregister!$K$12)*SQRT(AP623/2),Riskregister!$L$12-(Riskregister!$L$12-Riskregister!$K$12)*SQRT((1-AP623)/2)))</f>
        <v>0</v>
      </c>
      <c r="AR623" s="28">
        <f t="shared" ca="1" si="378"/>
        <v>0.88990270018489603</v>
      </c>
      <c r="AS623" s="28">
        <f t="shared" ca="1" si="378"/>
        <v>0.78316099531821104</v>
      </c>
      <c r="AT623" s="28">
        <f>IF(Riskregister!$E$13="",0,COUNTIF(BN$4:BN$53,"&lt;"&amp;AR623)*IF(AS623&lt;0.5,Riskregister!$K$13+(Riskregister!$L$13-Riskregister!$K$13)*SQRT(AS623/2),Riskregister!$L$13-(Riskregister!$L$13-Riskregister!$K$13)*SQRT((1-AS623)/2)))</f>
        <v>0</v>
      </c>
      <c r="AU623" s="28">
        <f t="shared" ca="1" si="379"/>
        <v>6.6341828540710801E-2</v>
      </c>
      <c r="AV623" s="28">
        <f t="shared" ca="1" si="379"/>
        <v>0.28689531742809782</v>
      </c>
      <c r="AW623" s="28">
        <f>IF(Riskregister!$E$14="",0,COUNTIF(BO$4:BO$53,"&lt;"&amp;AU623)*IF(AV623&lt;0.5,Riskregister!$K$14+(Riskregister!$L$14-Riskregister!$K$14)*SQRT(AV623/2),Riskregister!$L$14-(Riskregister!$L$14-Riskregister!$K$14)*SQRT((1-AV623)/2)))</f>
        <v>0</v>
      </c>
      <c r="AX623" s="28">
        <f t="shared" ca="1" si="380"/>
        <v>0.72485438295702864</v>
      </c>
      <c r="AY623" s="28">
        <f t="shared" ca="1" si="380"/>
        <v>0.9814388233862078</v>
      </c>
      <c r="AZ623" s="28">
        <f>IF(Riskregister!$E$15="",0,COUNTIF(BP$4:BP$53,"&lt;"&amp;AX623)*IF(AY623&lt;0.5,Riskregister!$K$15+(Riskregister!$L$15-Riskregister!$K$15)*SQRT(AY623/2),Riskregister!$L$15-(Riskregister!$L$15-Riskregister!$K$15)*SQRT((1-AY623)/2)))</f>
        <v>0</v>
      </c>
      <c r="BA623" s="28">
        <f t="shared" ca="1" si="381"/>
        <v>7.9965267133635387E-2</v>
      </c>
      <c r="BB623" s="28">
        <f t="shared" ca="1" si="381"/>
        <v>0.98803740309160204</v>
      </c>
      <c r="BC623" s="28">
        <f>IF(Riskregister!$E$16="",0,COUNTIF(BQ$4:BQ$53,"&lt;"&amp;BA623)*IF(BB623&lt;0.5,Riskregister!$K$16+(Riskregister!$L$16-Riskregister!$K$16)*SQRT(BB623/2),Riskregister!$L$16-(Riskregister!$L$16-Riskregister!$K$16)*SQRT((1-BB623)/2)))</f>
        <v>0</v>
      </c>
      <c r="BD623" s="28">
        <f t="shared" ca="1" si="357"/>
        <v>0</v>
      </c>
    </row>
    <row r="624" spans="20:56" x14ac:dyDescent="0.35">
      <c r="T624" s="28">
        <f t="shared" ref="T624:U643" ca="1" si="382">RAND()</f>
        <v>0.49326386347206574</v>
      </c>
      <c r="U624" s="28">
        <f t="shared" ca="1" si="382"/>
        <v>0.57761526485559767</v>
      </c>
      <c r="V624" s="28">
        <f ca="1">IF(Riskregister!$E$5="",0,COUNTIF(BF$4:BF$53,"&lt;"&amp;T624)*IF(U624&lt;0.5,Riskregister!$K$5+(Riskregister!$L$5-Riskregister!$K$5)*SQRT(U624/2),Riskregister!$L$5-(Riskregister!$L$5-Riskregister!$K$5)*SQRT((1-U624)/2)))</f>
        <v>0</v>
      </c>
      <c r="W624" s="28">
        <f t="shared" ref="W624:X643" ca="1" si="383">RAND()</f>
        <v>0.27249471492370569</v>
      </c>
      <c r="X624" s="28">
        <f t="shared" ca="1" si="383"/>
        <v>0.9493370428914667</v>
      </c>
      <c r="Y624" s="28">
        <f ca="1">IF(Riskregister!$E$6="",0,COUNTIF(BG$4:BG$53,"&lt;"&amp;W624)*IF(X624&lt;0.5,Riskregister!$K$6+(Riskregister!$L$6-Riskregister!$K$6)*SQRT(X624/2),Riskregister!$L$6-(Riskregister!$L$6-Riskregister!$K$6)*SQRT((1-X624)/2)))</f>
        <v>0</v>
      </c>
      <c r="Z624" s="28">
        <f t="shared" ref="Z624:AA643" ca="1" si="384">RAND()</f>
        <v>0.23681780956584308</v>
      </c>
      <c r="AA624" s="28">
        <f t="shared" ca="1" si="384"/>
        <v>0.22057832034269131</v>
      </c>
      <c r="AB624" s="28">
        <f ca="1">IF(Riskregister!$E$7="",0,COUNTIF(BH$4:BH$53,"&lt;"&amp;Z624)*IF(AA624&lt;0.5,Riskregister!$K$7+(Riskregister!$L$7-Riskregister!$K$7)*SQRT(AA624/2),Riskregister!$L$7-(Riskregister!$L$7-Riskregister!$K$7)*SQRT((1-AA624)/2)))</f>
        <v>0</v>
      </c>
      <c r="AC624" s="28">
        <f t="shared" ref="AC624:AD643" ca="1" si="385">RAND()</f>
        <v>0.82563589019081851</v>
      </c>
      <c r="AD624" s="28">
        <f t="shared" ca="1" si="385"/>
        <v>0.87482818707537024</v>
      </c>
      <c r="AE624" s="28">
        <f ca="1">IF(Riskregister!$E$8="",0,COUNTIF(BI$4:BI$53,"&lt;"&amp;AC624)*IF(AD624&lt;0.5,Riskregister!$K$8+(Riskregister!$L$8-Riskregister!$K$8)*SQRT(AD624/2),Riskregister!$L$8-(Riskregister!$L$8-Riskregister!$K$8)*SQRT((1-AD624)/2)))</f>
        <v>0</v>
      </c>
      <c r="AF624" s="28">
        <f t="shared" ref="AF624:AG643" ca="1" si="386">RAND()</f>
        <v>1.0532666001864643E-2</v>
      </c>
      <c r="AG624" s="28">
        <f t="shared" ca="1" si="386"/>
        <v>0.44404312832333126</v>
      </c>
      <c r="AH624" s="28">
        <f>IF(Riskregister!$E$9="",0,COUNTIF(BJ$4:BJ$53,"&lt;"&amp;AF624)*IF(AG624&lt;0.5,Riskregister!$K$9+(Riskregister!$L$9-Riskregister!$K$9)*SQRT(AG624/2),Riskregister!$L$9-(Riskregister!$L$9-Riskregister!$K$9)*SQRT((1-AG624)/2)))</f>
        <v>0</v>
      </c>
      <c r="AI624" s="28">
        <f t="shared" ref="AI624:AJ643" ca="1" si="387">RAND()</f>
        <v>0.29579811595527972</v>
      </c>
      <c r="AJ624" s="28">
        <f t="shared" ca="1" si="387"/>
        <v>0.28532619180494545</v>
      </c>
      <c r="AK624" s="28">
        <f>IF(Riskregister!$E$10="",0,COUNTIF(BK$4:BK$53,"&lt;"&amp;AI624)*IF(AJ624&lt;0.5,Riskregister!$K$10+(Riskregister!$L$10-Riskregister!$K$10)*SQRT(AJ624/2),Riskregister!$L$10-(Riskregister!$L$10-Riskregister!$K$10)*SQRT((1-AJ624)/2)))</f>
        <v>0</v>
      </c>
      <c r="AL624" s="28">
        <f t="shared" ref="AL624:AM643" ca="1" si="388">RAND()</f>
        <v>0.17344483583995973</v>
      </c>
      <c r="AM624" s="28">
        <f t="shared" ca="1" si="388"/>
        <v>0.11736329863000194</v>
      </c>
      <c r="AN624" s="28">
        <f>IF(Riskregister!$E$11="",0,COUNTIF(BL$4:BL$53,"&lt;"&amp;AL624)*IF(AM624&lt;0.5,Riskregister!$K$11+(Riskregister!$L$11-Riskregister!$K$11)*SQRT(AM624/2),Riskregister!$L$11-(Riskregister!$L$11-Riskregister!$K$11)*SQRT((1-AM624)/2)))</f>
        <v>0</v>
      </c>
      <c r="AO624" s="28">
        <f t="shared" ref="AO624:AP643" ca="1" si="389">RAND()</f>
        <v>0.70229865454990426</v>
      </c>
      <c r="AP624" s="28">
        <f t="shared" ca="1" si="389"/>
        <v>2.454906212717245E-2</v>
      </c>
      <c r="AQ624" s="28">
        <f>IF(Riskregister!$E$12="",0,COUNTIF(BM$4:BM$53,"&lt;"&amp;AO624)*IF(AP624&lt;0.5,Riskregister!$K$12+(Riskregister!$L$12-Riskregister!$K$12)*SQRT(AP624/2),Riskregister!$L$12-(Riskregister!$L$12-Riskregister!$K$12)*SQRT((1-AP624)/2)))</f>
        <v>0</v>
      </c>
      <c r="AR624" s="28">
        <f t="shared" ref="AR624:AS643" ca="1" si="390">RAND()</f>
        <v>0.27258567160316349</v>
      </c>
      <c r="AS624" s="28">
        <f t="shared" ca="1" si="390"/>
        <v>0.24476765591029492</v>
      </c>
      <c r="AT624" s="28">
        <f>IF(Riskregister!$E$13="",0,COUNTIF(BN$4:BN$53,"&lt;"&amp;AR624)*IF(AS624&lt;0.5,Riskregister!$K$13+(Riskregister!$L$13-Riskregister!$K$13)*SQRT(AS624/2),Riskregister!$L$13-(Riskregister!$L$13-Riskregister!$K$13)*SQRT((1-AS624)/2)))</f>
        <v>0</v>
      </c>
      <c r="AU624" s="28">
        <f t="shared" ref="AU624:AV643" ca="1" si="391">RAND()</f>
        <v>0.31756845918688914</v>
      </c>
      <c r="AV624" s="28">
        <f t="shared" ca="1" si="391"/>
        <v>0.97545863503500563</v>
      </c>
      <c r="AW624" s="28">
        <f>IF(Riskregister!$E$14="",0,COUNTIF(BO$4:BO$53,"&lt;"&amp;AU624)*IF(AV624&lt;0.5,Riskregister!$K$14+(Riskregister!$L$14-Riskregister!$K$14)*SQRT(AV624/2),Riskregister!$L$14-(Riskregister!$L$14-Riskregister!$K$14)*SQRT((1-AV624)/2)))</f>
        <v>0</v>
      </c>
      <c r="AX624" s="28">
        <f t="shared" ref="AX624:AY643" ca="1" si="392">RAND()</f>
        <v>0.14877175815111121</v>
      </c>
      <c r="AY624" s="28">
        <f t="shared" ca="1" si="392"/>
        <v>0.17037092972664547</v>
      </c>
      <c r="AZ624" s="28">
        <f>IF(Riskregister!$E$15="",0,COUNTIF(BP$4:BP$53,"&lt;"&amp;AX624)*IF(AY624&lt;0.5,Riskregister!$K$15+(Riskregister!$L$15-Riskregister!$K$15)*SQRT(AY624/2),Riskregister!$L$15-(Riskregister!$L$15-Riskregister!$K$15)*SQRT((1-AY624)/2)))</f>
        <v>0</v>
      </c>
      <c r="BA624" s="28">
        <f t="shared" ref="BA624:BB643" ca="1" si="393">RAND()</f>
        <v>0.63441185969024994</v>
      </c>
      <c r="BB624" s="28">
        <f t="shared" ca="1" si="393"/>
        <v>0.59385134320419708</v>
      </c>
      <c r="BC624" s="28">
        <f>IF(Riskregister!$E$16="",0,COUNTIF(BQ$4:BQ$53,"&lt;"&amp;BA624)*IF(BB624&lt;0.5,Riskregister!$K$16+(Riskregister!$L$16-Riskregister!$K$16)*SQRT(BB624/2),Riskregister!$L$16-(Riskregister!$L$16-Riskregister!$K$16)*SQRT((1-BB624)/2)))</f>
        <v>0</v>
      </c>
      <c r="BD624" s="28">
        <f t="shared" ca="1" si="357"/>
        <v>0</v>
      </c>
    </row>
    <row r="625" spans="20:56" x14ac:dyDescent="0.35">
      <c r="T625" s="28">
        <f t="shared" ca="1" si="382"/>
        <v>0.94646250470762316</v>
      </c>
      <c r="U625" s="28">
        <f t="shared" ca="1" si="382"/>
        <v>0.69272894035079358</v>
      </c>
      <c r="V625" s="28">
        <f ca="1">IF(Riskregister!$E$5="",0,COUNTIF(BF$4:BF$53,"&lt;"&amp;T625)*IF(U625&lt;0.5,Riskregister!$K$5+(Riskregister!$L$5-Riskregister!$K$5)*SQRT(U625/2),Riskregister!$L$5-(Riskregister!$L$5-Riskregister!$K$5)*SQRT((1-U625)/2)))</f>
        <v>847232.68411326909</v>
      </c>
      <c r="W625" s="28">
        <f t="shared" ca="1" si="383"/>
        <v>0.22604912149713641</v>
      </c>
      <c r="X625" s="28">
        <f t="shared" ca="1" si="383"/>
        <v>0.70554080606450809</v>
      </c>
      <c r="Y625" s="28">
        <f ca="1">IF(Riskregister!$E$6="",0,COUNTIF(BG$4:BG$53,"&lt;"&amp;W625)*IF(X625&lt;0.5,Riskregister!$K$6+(Riskregister!$L$6-Riskregister!$K$6)*SQRT(X625/2),Riskregister!$L$6-(Riskregister!$L$6-Riskregister!$K$6)*SQRT((1-X625)/2)))</f>
        <v>0</v>
      </c>
      <c r="Z625" s="28">
        <f t="shared" ca="1" si="384"/>
        <v>7.5943432560400925E-2</v>
      </c>
      <c r="AA625" s="28">
        <f t="shared" ca="1" si="384"/>
        <v>0.95128024777889331</v>
      </c>
      <c r="AB625" s="28">
        <f ca="1">IF(Riskregister!$E$7="",0,COUNTIF(BH$4:BH$53,"&lt;"&amp;Z625)*IF(AA625&lt;0.5,Riskregister!$K$7+(Riskregister!$L$7-Riskregister!$K$7)*SQRT(AA625/2),Riskregister!$L$7-(Riskregister!$L$7-Riskregister!$K$7)*SQRT((1-AA625)/2)))</f>
        <v>0</v>
      </c>
      <c r="AC625" s="28">
        <f t="shared" ca="1" si="385"/>
        <v>0.81156780658602423</v>
      </c>
      <c r="AD625" s="28">
        <f t="shared" ca="1" si="385"/>
        <v>0.5036815215405811</v>
      </c>
      <c r="AE625" s="28">
        <f ca="1">IF(Riskregister!$E$8="",0,COUNTIF(BI$4:BI$53,"&lt;"&amp;AC625)*IF(AD625&lt;0.5,Riskregister!$K$8+(Riskregister!$L$8-Riskregister!$K$8)*SQRT(AD625/2),Riskregister!$L$8-(Riskregister!$L$8-Riskregister!$K$8)*SQRT((1-AD625)/2)))</f>
        <v>0</v>
      </c>
      <c r="AF625" s="28">
        <f t="shared" ca="1" si="386"/>
        <v>0.5292090370984649</v>
      </c>
      <c r="AG625" s="28">
        <f t="shared" ca="1" si="386"/>
        <v>0.21034238475983147</v>
      </c>
      <c r="AH625" s="28">
        <f>IF(Riskregister!$E$9="",0,COUNTIF(BJ$4:BJ$53,"&lt;"&amp;AF625)*IF(AG625&lt;0.5,Riskregister!$K$9+(Riskregister!$L$9-Riskregister!$K$9)*SQRT(AG625/2),Riskregister!$L$9-(Riskregister!$L$9-Riskregister!$K$9)*SQRT((1-AG625)/2)))</f>
        <v>0</v>
      </c>
      <c r="AI625" s="28">
        <f t="shared" ca="1" si="387"/>
        <v>0.83320226071904635</v>
      </c>
      <c r="AJ625" s="28">
        <f t="shared" ca="1" si="387"/>
        <v>0.95331959705695979</v>
      </c>
      <c r="AK625" s="28">
        <f>IF(Riskregister!$E$10="",0,COUNTIF(BK$4:BK$53,"&lt;"&amp;AI625)*IF(AJ625&lt;0.5,Riskregister!$K$10+(Riskregister!$L$10-Riskregister!$K$10)*SQRT(AJ625/2),Riskregister!$L$10-(Riskregister!$L$10-Riskregister!$K$10)*SQRT((1-AJ625)/2)))</f>
        <v>0</v>
      </c>
      <c r="AL625" s="28">
        <f t="shared" ca="1" si="388"/>
        <v>0.61174874006028512</v>
      </c>
      <c r="AM625" s="28">
        <f t="shared" ca="1" si="388"/>
        <v>0.33447359807076915</v>
      </c>
      <c r="AN625" s="28">
        <f>IF(Riskregister!$E$11="",0,COUNTIF(BL$4:BL$53,"&lt;"&amp;AL625)*IF(AM625&lt;0.5,Riskregister!$K$11+(Riskregister!$L$11-Riskregister!$K$11)*SQRT(AM625/2),Riskregister!$L$11-(Riskregister!$L$11-Riskregister!$K$11)*SQRT((1-AM625)/2)))</f>
        <v>0</v>
      </c>
      <c r="AO625" s="28">
        <f t="shared" ca="1" si="389"/>
        <v>0.5069957391360258</v>
      </c>
      <c r="AP625" s="28">
        <f t="shared" ca="1" si="389"/>
        <v>0.15494904757478201</v>
      </c>
      <c r="AQ625" s="28">
        <f>IF(Riskregister!$E$12="",0,COUNTIF(BM$4:BM$53,"&lt;"&amp;AO625)*IF(AP625&lt;0.5,Riskregister!$K$12+(Riskregister!$L$12-Riskregister!$K$12)*SQRT(AP625/2),Riskregister!$L$12-(Riskregister!$L$12-Riskregister!$K$12)*SQRT((1-AP625)/2)))</f>
        <v>0</v>
      </c>
      <c r="AR625" s="28">
        <f t="shared" ca="1" si="390"/>
        <v>0.66700552641807542</v>
      </c>
      <c r="AS625" s="28">
        <f t="shared" ca="1" si="390"/>
        <v>0.67781249338448479</v>
      </c>
      <c r="AT625" s="28">
        <f>IF(Riskregister!$E$13="",0,COUNTIF(BN$4:BN$53,"&lt;"&amp;AR625)*IF(AS625&lt;0.5,Riskregister!$K$13+(Riskregister!$L$13-Riskregister!$K$13)*SQRT(AS625/2),Riskregister!$L$13-(Riskregister!$L$13-Riskregister!$K$13)*SQRT((1-AS625)/2)))</f>
        <v>0</v>
      </c>
      <c r="AU625" s="28">
        <f t="shared" ca="1" si="391"/>
        <v>0.88425063072098498</v>
      </c>
      <c r="AV625" s="28">
        <f t="shared" ca="1" si="391"/>
        <v>0.82373119507496506</v>
      </c>
      <c r="AW625" s="28">
        <f>IF(Riskregister!$E$14="",0,COUNTIF(BO$4:BO$53,"&lt;"&amp;AU625)*IF(AV625&lt;0.5,Riskregister!$K$14+(Riskregister!$L$14-Riskregister!$K$14)*SQRT(AV625/2),Riskregister!$L$14-(Riskregister!$L$14-Riskregister!$K$14)*SQRT((1-AV625)/2)))</f>
        <v>0</v>
      </c>
      <c r="AX625" s="28">
        <f t="shared" ca="1" si="392"/>
        <v>0.49573892424071453</v>
      </c>
      <c r="AY625" s="28">
        <f t="shared" ca="1" si="392"/>
        <v>0.71619325232891573</v>
      </c>
      <c r="AZ625" s="28">
        <f>IF(Riskregister!$E$15="",0,COUNTIF(BP$4:BP$53,"&lt;"&amp;AX625)*IF(AY625&lt;0.5,Riskregister!$K$15+(Riskregister!$L$15-Riskregister!$K$15)*SQRT(AY625/2),Riskregister!$L$15-(Riskregister!$L$15-Riskregister!$K$15)*SQRT((1-AY625)/2)))</f>
        <v>0</v>
      </c>
      <c r="BA625" s="28">
        <f t="shared" ca="1" si="393"/>
        <v>0.55667183608756143</v>
      </c>
      <c r="BB625" s="28">
        <f t="shared" ca="1" si="393"/>
        <v>6.7575329385845206E-2</v>
      </c>
      <c r="BC625" s="28">
        <f>IF(Riskregister!$E$16="",0,COUNTIF(BQ$4:BQ$53,"&lt;"&amp;BA625)*IF(BB625&lt;0.5,Riskregister!$K$16+(Riskregister!$L$16-Riskregister!$K$16)*SQRT(BB625/2),Riskregister!$L$16-(Riskregister!$L$16-Riskregister!$K$16)*SQRT((1-BB625)/2)))</f>
        <v>0</v>
      </c>
      <c r="BD625" s="28">
        <f t="shared" ca="1" si="357"/>
        <v>847232.68411326909</v>
      </c>
    </row>
    <row r="626" spans="20:56" x14ac:dyDescent="0.35">
      <c r="T626" s="28">
        <f t="shared" ca="1" si="382"/>
        <v>0.24324290405255089</v>
      </c>
      <c r="U626" s="28">
        <f t="shared" ca="1" si="382"/>
        <v>0.98778105413590678</v>
      </c>
      <c r="V626" s="28">
        <f ca="1">IF(Riskregister!$E$5="",0,COUNTIF(BF$4:BF$53,"&lt;"&amp;T626)*IF(U626&lt;0.5,Riskregister!$K$5+(Riskregister!$L$5-Riskregister!$K$5)*SQRT(U626/2),Riskregister!$L$5-(Riskregister!$L$5-Riskregister!$K$5)*SQRT((1-U626)/2)))</f>
        <v>0</v>
      </c>
      <c r="W626" s="28">
        <f t="shared" ca="1" si="383"/>
        <v>0.75266375889906678</v>
      </c>
      <c r="X626" s="28">
        <f t="shared" ca="1" si="383"/>
        <v>0.46558705637084641</v>
      </c>
      <c r="Y626" s="28">
        <f ca="1">IF(Riskregister!$E$6="",0,COUNTIF(BG$4:BG$53,"&lt;"&amp;W626)*IF(X626&lt;0.5,Riskregister!$K$6+(Riskregister!$L$6-Riskregister!$K$6)*SQRT(X626/2),Riskregister!$L$6-(Riskregister!$L$6-Riskregister!$K$6)*SQRT((1-X626)/2)))</f>
        <v>1068476.269866236</v>
      </c>
      <c r="Z626" s="28">
        <f t="shared" ca="1" si="384"/>
        <v>3.7612598167628408E-2</v>
      </c>
      <c r="AA626" s="28">
        <f t="shared" ca="1" si="384"/>
        <v>0.88209341549809595</v>
      </c>
      <c r="AB626" s="28">
        <f ca="1">IF(Riskregister!$E$7="",0,COUNTIF(BH$4:BH$53,"&lt;"&amp;Z626)*IF(AA626&lt;0.5,Riskregister!$K$7+(Riskregister!$L$7-Riskregister!$K$7)*SQRT(AA626/2),Riskregister!$L$7-(Riskregister!$L$7-Riskregister!$K$7)*SQRT((1-AA626)/2)))</f>
        <v>0</v>
      </c>
      <c r="AC626" s="28">
        <f t="shared" ca="1" si="385"/>
        <v>8.2520291045844463E-2</v>
      </c>
      <c r="AD626" s="28">
        <f t="shared" ca="1" si="385"/>
        <v>8.4869072304300408E-2</v>
      </c>
      <c r="AE626" s="28">
        <f ca="1">IF(Riskregister!$E$8="",0,COUNTIF(BI$4:BI$53,"&lt;"&amp;AC626)*IF(AD626&lt;0.5,Riskregister!$K$8+(Riskregister!$L$8-Riskregister!$K$8)*SQRT(AD626/2),Riskregister!$L$8-(Riskregister!$L$8-Riskregister!$K$8)*SQRT((1-AD626)/2)))</f>
        <v>0</v>
      </c>
      <c r="AF626" s="28">
        <f t="shared" ca="1" si="386"/>
        <v>0.4464249055990116</v>
      </c>
      <c r="AG626" s="28">
        <f t="shared" ca="1" si="386"/>
        <v>0.46346228680842894</v>
      </c>
      <c r="AH626" s="28">
        <f>IF(Riskregister!$E$9="",0,COUNTIF(BJ$4:BJ$53,"&lt;"&amp;AF626)*IF(AG626&lt;0.5,Riskregister!$K$9+(Riskregister!$L$9-Riskregister!$K$9)*SQRT(AG626/2),Riskregister!$L$9-(Riskregister!$L$9-Riskregister!$K$9)*SQRT((1-AG626)/2)))</f>
        <v>0</v>
      </c>
      <c r="AI626" s="28">
        <f t="shared" ca="1" si="387"/>
        <v>8.7806339047276527E-2</v>
      </c>
      <c r="AJ626" s="28">
        <f t="shared" ca="1" si="387"/>
        <v>0.3723569981980448</v>
      </c>
      <c r="AK626" s="28">
        <f>IF(Riskregister!$E$10="",0,COUNTIF(BK$4:BK$53,"&lt;"&amp;AI626)*IF(AJ626&lt;0.5,Riskregister!$K$10+(Riskregister!$L$10-Riskregister!$K$10)*SQRT(AJ626/2),Riskregister!$L$10-(Riskregister!$L$10-Riskregister!$K$10)*SQRT((1-AJ626)/2)))</f>
        <v>0</v>
      </c>
      <c r="AL626" s="28">
        <f t="shared" ca="1" si="388"/>
        <v>0.68347457128007161</v>
      </c>
      <c r="AM626" s="28">
        <f t="shared" ca="1" si="388"/>
        <v>0.35515214089630442</v>
      </c>
      <c r="AN626" s="28">
        <f>IF(Riskregister!$E$11="",0,COUNTIF(BL$4:BL$53,"&lt;"&amp;AL626)*IF(AM626&lt;0.5,Riskregister!$K$11+(Riskregister!$L$11-Riskregister!$K$11)*SQRT(AM626/2),Riskregister!$L$11-(Riskregister!$L$11-Riskregister!$K$11)*SQRT((1-AM626)/2)))</f>
        <v>0</v>
      </c>
      <c r="AO626" s="28">
        <f t="shared" ca="1" si="389"/>
        <v>0.38156087004052519</v>
      </c>
      <c r="AP626" s="28">
        <f t="shared" ca="1" si="389"/>
        <v>0.96949137308422717</v>
      </c>
      <c r="AQ626" s="28">
        <f>IF(Riskregister!$E$12="",0,COUNTIF(BM$4:BM$53,"&lt;"&amp;AO626)*IF(AP626&lt;0.5,Riskregister!$K$12+(Riskregister!$L$12-Riskregister!$K$12)*SQRT(AP626/2),Riskregister!$L$12-(Riskregister!$L$12-Riskregister!$K$12)*SQRT((1-AP626)/2)))</f>
        <v>0</v>
      </c>
      <c r="AR626" s="28">
        <f t="shared" ca="1" si="390"/>
        <v>4.4370775568033483E-2</v>
      </c>
      <c r="AS626" s="28">
        <f t="shared" ca="1" si="390"/>
        <v>0.50947633960239946</v>
      </c>
      <c r="AT626" s="28">
        <f>IF(Riskregister!$E$13="",0,COUNTIF(BN$4:BN$53,"&lt;"&amp;AR626)*IF(AS626&lt;0.5,Riskregister!$K$13+(Riskregister!$L$13-Riskregister!$K$13)*SQRT(AS626/2),Riskregister!$L$13-(Riskregister!$L$13-Riskregister!$K$13)*SQRT((1-AS626)/2)))</f>
        <v>0</v>
      </c>
      <c r="AU626" s="28">
        <f t="shared" ca="1" si="391"/>
        <v>0.61648848194041617</v>
      </c>
      <c r="AV626" s="28">
        <f t="shared" ca="1" si="391"/>
        <v>0.14158980982645364</v>
      </c>
      <c r="AW626" s="28">
        <f>IF(Riskregister!$E$14="",0,COUNTIF(BO$4:BO$53,"&lt;"&amp;AU626)*IF(AV626&lt;0.5,Riskregister!$K$14+(Riskregister!$L$14-Riskregister!$K$14)*SQRT(AV626/2),Riskregister!$L$14-(Riskregister!$L$14-Riskregister!$K$14)*SQRT((1-AV626)/2)))</f>
        <v>0</v>
      </c>
      <c r="AX626" s="28">
        <f t="shared" ca="1" si="392"/>
        <v>0.53841040228929027</v>
      </c>
      <c r="AY626" s="28">
        <f t="shared" ca="1" si="392"/>
        <v>0.55878735560260084</v>
      </c>
      <c r="AZ626" s="28">
        <f>IF(Riskregister!$E$15="",0,COUNTIF(BP$4:BP$53,"&lt;"&amp;AX626)*IF(AY626&lt;0.5,Riskregister!$K$15+(Riskregister!$L$15-Riskregister!$K$15)*SQRT(AY626/2),Riskregister!$L$15-(Riskregister!$L$15-Riskregister!$K$15)*SQRT((1-AY626)/2)))</f>
        <v>0</v>
      </c>
      <c r="BA626" s="28">
        <f t="shared" ca="1" si="393"/>
        <v>0.82443186357396814</v>
      </c>
      <c r="BB626" s="28">
        <f t="shared" ca="1" si="393"/>
        <v>0.40337357869032764</v>
      </c>
      <c r="BC626" s="28">
        <f>IF(Riskregister!$E$16="",0,COUNTIF(BQ$4:BQ$53,"&lt;"&amp;BA626)*IF(BB626&lt;0.5,Riskregister!$K$16+(Riskregister!$L$16-Riskregister!$K$16)*SQRT(BB626/2),Riskregister!$L$16-(Riskregister!$L$16-Riskregister!$K$16)*SQRT((1-BB626)/2)))</f>
        <v>0</v>
      </c>
      <c r="BD626" s="28">
        <f t="shared" ca="1" si="357"/>
        <v>1068476.269866236</v>
      </c>
    </row>
    <row r="627" spans="20:56" x14ac:dyDescent="0.35">
      <c r="T627" s="28">
        <f t="shared" ca="1" si="382"/>
        <v>0.79036828830715022</v>
      </c>
      <c r="U627" s="28">
        <f t="shared" ca="1" si="382"/>
        <v>0.17185492483621734</v>
      </c>
      <c r="V627" s="28">
        <f ca="1">IF(Riskregister!$E$5="",0,COUNTIF(BF$4:BF$53,"&lt;"&amp;T627)*IF(U627&lt;0.5,Riskregister!$K$5+(Riskregister!$L$5-Riskregister!$K$5)*SQRT(U627/2),Riskregister!$L$5-(Riskregister!$L$5-Riskregister!$K$5)*SQRT((1-U627)/2)))</f>
        <v>281910.23894932115</v>
      </c>
      <c r="W627" s="28">
        <f t="shared" ca="1" si="383"/>
        <v>6.7487726375704993E-2</v>
      </c>
      <c r="X627" s="28">
        <f t="shared" ca="1" si="383"/>
        <v>0.25526101356595843</v>
      </c>
      <c r="Y627" s="28">
        <f ca="1">IF(Riskregister!$E$6="",0,COUNTIF(BG$4:BG$53,"&lt;"&amp;W627)*IF(X627&lt;0.5,Riskregister!$K$6+(Riskregister!$L$6-Riskregister!$K$6)*SQRT(X627/2),Riskregister!$L$6-(Riskregister!$L$6-Riskregister!$K$6)*SQRT((1-X627)/2)))</f>
        <v>0</v>
      </c>
      <c r="Z627" s="28">
        <f t="shared" ca="1" si="384"/>
        <v>0.6832498478361545</v>
      </c>
      <c r="AA627" s="28">
        <f t="shared" ca="1" si="384"/>
        <v>0.42044060024851537</v>
      </c>
      <c r="AB627" s="28">
        <f ca="1">IF(Riskregister!$E$7="",0,COUNTIF(BH$4:BH$53,"&lt;"&amp;Z627)*IF(AA627&lt;0.5,Riskregister!$K$7+(Riskregister!$L$7-Riskregister!$K$7)*SQRT(AA627/2),Riskregister!$L$7-(Riskregister!$L$7-Riskregister!$K$7)*SQRT((1-AA627)/2)))</f>
        <v>0</v>
      </c>
      <c r="AC627" s="28">
        <f t="shared" ca="1" si="385"/>
        <v>0.98860600032073809</v>
      </c>
      <c r="AD627" s="28">
        <f t="shared" ca="1" si="385"/>
        <v>0.74924243187980144</v>
      </c>
      <c r="AE627" s="28">
        <f ca="1">IF(Riskregister!$E$8="",0,COUNTIF(BI$4:BI$53,"&lt;"&amp;AC627)*IF(AD627&lt;0.5,Riskregister!$K$8+(Riskregister!$L$8-Riskregister!$K$8)*SQRT(AD627/2),Riskregister!$L$8-(Riskregister!$L$8-Riskregister!$K$8)*SQRT((1-AD627)/2)))</f>
        <v>3335783.2653504554</v>
      </c>
      <c r="AF627" s="28">
        <f t="shared" ca="1" si="386"/>
        <v>0.78890715513331011</v>
      </c>
      <c r="AG627" s="28">
        <f t="shared" ca="1" si="386"/>
        <v>0.5539204432297965</v>
      </c>
      <c r="AH627" s="28">
        <f>IF(Riskregister!$E$9="",0,COUNTIF(BJ$4:BJ$53,"&lt;"&amp;AF627)*IF(AG627&lt;0.5,Riskregister!$K$9+(Riskregister!$L$9-Riskregister!$K$9)*SQRT(AG627/2),Riskregister!$L$9-(Riskregister!$L$9-Riskregister!$K$9)*SQRT((1-AG627)/2)))</f>
        <v>0</v>
      </c>
      <c r="AI627" s="28">
        <f t="shared" ca="1" si="387"/>
        <v>0.75218905466131614</v>
      </c>
      <c r="AJ627" s="28">
        <f t="shared" ca="1" si="387"/>
        <v>0.61991150832964437</v>
      </c>
      <c r="AK627" s="28">
        <f>IF(Riskregister!$E$10="",0,COUNTIF(BK$4:BK$53,"&lt;"&amp;AI627)*IF(AJ627&lt;0.5,Riskregister!$K$10+(Riskregister!$L$10-Riskregister!$K$10)*SQRT(AJ627/2),Riskregister!$L$10-(Riskregister!$L$10-Riskregister!$K$10)*SQRT((1-AJ627)/2)))</f>
        <v>0</v>
      </c>
      <c r="AL627" s="28">
        <f t="shared" ca="1" si="388"/>
        <v>0.42174166175475014</v>
      </c>
      <c r="AM627" s="28">
        <f t="shared" ca="1" si="388"/>
        <v>0.17583213920148877</v>
      </c>
      <c r="AN627" s="28">
        <f>IF(Riskregister!$E$11="",0,COUNTIF(BL$4:BL$53,"&lt;"&amp;AL627)*IF(AM627&lt;0.5,Riskregister!$K$11+(Riskregister!$L$11-Riskregister!$K$11)*SQRT(AM627/2),Riskregister!$L$11-(Riskregister!$L$11-Riskregister!$K$11)*SQRT((1-AM627)/2)))</f>
        <v>0</v>
      </c>
      <c r="AO627" s="28">
        <f t="shared" ca="1" si="389"/>
        <v>0.7430958559597538</v>
      </c>
      <c r="AP627" s="28">
        <f t="shared" ca="1" si="389"/>
        <v>0.72070371482527384</v>
      </c>
      <c r="AQ627" s="28">
        <f>IF(Riskregister!$E$12="",0,COUNTIF(BM$4:BM$53,"&lt;"&amp;AO627)*IF(AP627&lt;0.5,Riskregister!$K$12+(Riskregister!$L$12-Riskregister!$K$12)*SQRT(AP627/2),Riskregister!$L$12-(Riskregister!$L$12-Riskregister!$K$12)*SQRT((1-AP627)/2)))</f>
        <v>0</v>
      </c>
      <c r="AR627" s="28">
        <f t="shared" ca="1" si="390"/>
        <v>0.49694189312947767</v>
      </c>
      <c r="AS627" s="28">
        <f t="shared" ca="1" si="390"/>
        <v>0.60511061526189935</v>
      </c>
      <c r="AT627" s="28">
        <f>IF(Riskregister!$E$13="",0,COUNTIF(BN$4:BN$53,"&lt;"&amp;AR627)*IF(AS627&lt;0.5,Riskregister!$K$13+(Riskregister!$L$13-Riskregister!$K$13)*SQRT(AS627/2),Riskregister!$L$13-(Riskregister!$L$13-Riskregister!$K$13)*SQRT((1-AS627)/2)))</f>
        <v>0</v>
      </c>
      <c r="AU627" s="28">
        <f t="shared" ca="1" si="391"/>
        <v>0.11253020960071214</v>
      </c>
      <c r="AV627" s="28">
        <f t="shared" ca="1" si="391"/>
        <v>0.91404128834146148</v>
      </c>
      <c r="AW627" s="28">
        <f>IF(Riskregister!$E$14="",0,COUNTIF(BO$4:BO$53,"&lt;"&amp;AU627)*IF(AV627&lt;0.5,Riskregister!$K$14+(Riskregister!$L$14-Riskregister!$K$14)*SQRT(AV627/2),Riskregister!$L$14-(Riskregister!$L$14-Riskregister!$K$14)*SQRT((1-AV627)/2)))</f>
        <v>0</v>
      </c>
      <c r="AX627" s="28">
        <f t="shared" ca="1" si="392"/>
        <v>0.19582327290192303</v>
      </c>
      <c r="AY627" s="28">
        <f t="shared" ca="1" si="392"/>
        <v>0.91118584569132677</v>
      </c>
      <c r="AZ627" s="28">
        <f>IF(Riskregister!$E$15="",0,COUNTIF(BP$4:BP$53,"&lt;"&amp;AX627)*IF(AY627&lt;0.5,Riskregister!$K$15+(Riskregister!$L$15-Riskregister!$K$15)*SQRT(AY627/2),Riskregister!$L$15-(Riskregister!$L$15-Riskregister!$K$15)*SQRT((1-AY627)/2)))</f>
        <v>0</v>
      </c>
      <c r="BA627" s="28">
        <f t="shared" ca="1" si="393"/>
        <v>0.26699082938834828</v>
      </c>
      <c r="BB627" s="28">
        <f t="shared" ca="1" si="393"/>
        <v>0.39730110433820109</v>
      </c>
      <c r="BC627" s="28">
        <f>IF(Riskregister!$E$16="",0,COUNTIF(BQ$4:BQ$53,"&lt;"&amp;BA627)*IF(BB627&lt;0.5,Riskregister!$K$16+(Riskregister!$L$16-Riskregister!$K$16)*SQRT(BB627/2),Riskregister!$L$16-(Riskregister!$L$16-Riskregister!$K$16)*SQRT((1-BB627)/2)))</f>
        <v>0</v>
      </c>
      <c r="BD627" s="28">
        <f t="shared" ca="1" si="357"/>
        <v>3617693.5042997766</v>
      </c>
    </row>
    <row r="628" spans="20:56" x14ac:dyDescent="0.35">
      <c r="T628" s="28">
        <f t="shared" ca="1" si="382"/>
        <v>0.94108769574322537</v>
      </c>
      <c r="U628" s="28">
        <f t="shared" ca="1" si="382"/>
        <v>0.46985824701183998</v>
      </c>
      <c r="V628" s="28">
        <f ca="1">IF(Riskregister!$E$5="",0,COUNTIF(BF$4:BF$53,"&lt;"&amp;T628)*IF(U628&lt;0.5,Riskregister!$K$5+(Riskregister!$L$5-Riskregister!$K$5)*SQRT(U628/2),Riskregister!$L$5-(Riskregister!$L$5-Riskregister!$K$5)*SQRT((1-U628)/2)))</f>
        <v>736225.38903621281</v>
      </c>
      <c r="W628" s="28">
        <f t="shared" ca="1" si="383"/>
        <v>0.12091159881944114</v>
      </c>
      <c r="X628" s="28">
        <f t="shared" ca="1" si="383"/>
        <v>0.17996724624889282</v>
      </c>
      <c r="Y628" s="28">
        <f ca="1">IF(Riskregister!$E$6="",0,COUNTIF(BG$4:BG$53,"&lt;"&amp;W628)*IF(X628&lt;0.5,Riskregister!$K$6+(Riskregister!$L$6-Riskregister!$K$6)*SQRT(X628/2),Riskregister!$L$6-(Riskregister!$L$6-Riskregister!$K$6)*SQRT((1-X628)/2)))</f>
        <v>0</v>
      </c>
      <c r="Z628" s="28">
        <f t="shared" ca="1" si="384"/>
        <v>0.2839131306288567</v>
      </c>
      <c r="AA628" s="28">
        <f t="shared" ca="1" si="384"/>
        <v>1.1596003215226802E-2</v>
      </c>
      <c r="AB628" s="28">
        <f ca="1">IF(Riskregister!$E$7="",0,COUNTIF(BH$4:BH$53,"&lt;"&amp;Z628)*IF(AA628&lt;0.5,Riskregister!$K$7+(Riskregister!$L$7-Riskregister!$K$7)*SQRT(AA628/2),Riskregister!$L$7-(Riskregister!$L$7-Riskregister!$K$7)*SQRT((1-AA628)/2)))</f>
        <v>0</v>
      </c>
      <c r="AC628" s="28">
        <f t="shared" ca="1" si="385"/>
        <v>0.93201035729238346</v>
      </c>
      <c r="AD628" s="28">
        <f t="shared" ca="1" si="385"/>
        <v>0.68277593641091183</v>
      </c>
      <c r="AE628" s="28">
        <f ca="1">IF(Riskregister!$E$8="",0,COUNTIF(BI$4:BI$53,"&lt;"&amp;AC628)*IF(AD628&lt;0.5,Riskregister!$K$8+(Riskregister!$L$8-Riskregister!$K$8)*SQRT(AD628/2),Riskregister!$L$8-(Riskregister!$L$8-Riskregister!$K$8)*SQRT((1-AD628)/2)))</f>
        <v>0</v>
      </c>
      <c r="AF628" s="28">
        <f t="shared" ca="1" si="386"/>
        <v>9.8786029665269059E-2</v>
      </c>
      <c r="AG628" s="28">
        <f t="shared" ca="1" si="386"/>
        <v>0.35045642104422958</v>
      </c>
      <c r="AH628" s="28">
        <f>IF(Riskregister!$E$9="",0,COUNTIF(BJ$4:BJ$53,"&lt;"&amp;AF628)*IF(AG628&lt;0.5,Riskregister!$K$9+(Riskregister!$L$9-Riskregister!$K$9)*SQRT(AG628/2),Riskregister!$L$9-(Riskregister!$L$9-Riskregister!$K$9)*SQRT((1-AG628)/2)))</f>
        <v>0</v>
      </c>
      <c r="AI628" s="28">
        <f t="shared" ca="1" si="387"/>
        <v>0.87518268750272765</v>
      </c>
      <c r="AJ628" s="28">
        <f t="shared" ca="1" si="387"/>
        <v>0.99512459221007366</v>
      </c>
      <c r="AK628" s="28">
        <f>IF(Riskregister!$E$10="",0,COUNTIF(BK$4:BK$53,"&lt;"&amp;AI628)*IF(AJ628&lt;0.5,Riskregister!$K$10+(Riskregister!$L$10-Riskregister!$K$10)*SQRT(AJ628/2),Riskregister!$L$10-(Riskregister!$L$10-Riskregister!$K$10)*SQRT((1-AJ628)/2)))</f>
        <v>0</v>
      </c>
      <c r="AL628" s="28">
        <f t="shared" ca="1" si="388"/>
        <v>0.4384913312822295</v>
      </c>
      <c r="AM628" s="28">
        <f t="shared" ca="1" si="388"/>
        <v>0.40115571416188267</v>
      </c>
      <c r="AN628" s="28">
        <f>IF(Riskregister!$E$11="",0,COUNTIF(BL$4:BL$53,"&lt;"&amp;AL628)*IF(AM628&lt;0.5,Riskregister!$K$11+(Riskregister!$L$11-Riskregister!$K$11)*SQRT(AM628/2),Riskregister!$L$11-(Riskregister!$L$11-Riskregister!$K$11)*SQRT((1-AM628)/2)))</f>
        <v>0</v>
      </c>
      <c r="AO628" s="28">
        <f t="shared" ca="1" si="389"/>
        <v>0.4704084456453772</v>
      </c>
      <c r="AP628" s="28">
        <f t="shared" ca="1" si="389"/>
        <v>0.7114713823603882</v>
      </c>
      <c r="AQ628" s="28">
        <f>IF(Riskregister!$E$12="",0,COUNTIF(BM$4:BM$53,"&lt;"&amp;AO628)*IF(AP628&lt;0.5,Riskregister!$K$12+(Riskregister!$L$12-Riskregister!$K$12)*SQRT(AP628/2),Riskregister!$L$12-(Riskregister!$L$12-Riskregister!$K$12)*SQRT((1-AP628)/2)))</f>
        <v>0</v>
      </c>
      <c r="AR628" s="28">
        <f t="shared" ca="1" si="390"/>
        <v>0.44436818880550222</v>
      </c>
      <c r="AS628" s="28">
        <f t="shared" ca="1" si="390"/>
        <v>0.49882712983438549</v>
      </c>
      <c r="AT628" s="28">
        <f>IF(Riskregister!$E$13="",0,COUNTIF(BN$4:BN$53,"&lt;"&amp;AR628)*IF(AS628&lt;0.5,Riskregister!$K$13+(Riskregister!$L$13-Riskregister!$K$13)*SQRT(AS628/2),Riskregister!$L$13-(Riskregister!$L$13-Riskregister!$K$13)*SQRT((1-AS628)/2)))</f>
        <v>0</v>
      </c>
      <c r="AU628" s="28">
        <f t="shared" ca="1" si="391"/>
        <v>0.15643555632351014</v>
      </c>
      <c r="AV628" s="28">
        <f t="shared" ca="1" si="391"/>
        <v>0.11059239627568951</v>
      </c>
      <c r="AW628" s="28">
        <f>IF(Riskregister!$E$14="",0,COUNTIF(BO$4:BO$53,"&lt;"&amp;AU628)*IF(AV628&lt;0.5,Riskregister!$K$14+(Riskregister!$L$14-Riskregister!$K$14)*SQRT(AV628/2),Riskregister!$L$14-(Riskregister!$L$14-Riskregister!$K$14)*SQRT((1-AV628)/2)))</f>
        <v>0</v>
      </c>
      <c r="AX628" s="28">
        <f t="shared" ca="1" si="392"/>
        <v>0.61846102679732318</v>
      </c>
      <c r="AY628" s="28">
        <f t="shared" ca="1" si="392"/>
        <v>4.8826771323834395E-3</v>
      </c>
      <c r="AZ628" s="28">
        <f>IF(Riskregister!$E$15="",0,COUNTIF(BP$4:BP$53,"&lt;"&amp;AX628)*IF(AY628&lt;0.5,Riskregister!$K$15+(Riskregister!$L$15-Riskregister!$K$15)*SQRT(AY628/2),Riskregister!$L$15-(Riskregister!$L$15-Riskregister!$K$15)*SQRT((1-AY628)/2)))</f>
        <v>0</v>
      </c>
      <c r="BA628" s="28">
        <f t="shared" ca="1" si="393"/>
        <v>0.91527974059351203</v>
      </c>
      <c r="BB628" s="28">
        <f t="shared" ca="1" si="393"/>
        <v>0.21296188949574424</v>
      </c>
      <c r="BC628" s="28">
        <f>IF(Riskregister!$E$16="",0,COUNTIF(BQ$4:BQ$53,"&lt;"&amp;BA628)*IF(BB628&lt;0.5,Riskregister!$K$16+(Riskregister!$L$16-Riskregister!$K$16)*SQRT(BB628/2),Riskregister!$L$16-(Riskregister!$L$16-Riskregister!$K$16)*SQRT((1-BB628)/2)))</f>
        <v>0</v>
      </c>
      <c r="BD628" s="28">
        <f t="shared" ca="1" si="357"/>
        <v>736225.38903621281</v>
      </c>
    </row>
    <row r="629" spans="20:56" x14ac:dyDescent="0.35">
      <c r="T629" s="28">
        <f t="shared" ca="1" si="382"/>
        <v>0.76514288771673089</v>
      </c>
      <c r="U629" s="28">
        <f t="shared" ca="1" si="382"/>
        <v>0.71747077326653041</v>
      </c>
      <c r="V629" s="28">
        <f ca="1">IF(Riskregister!$E$5="",0,COUNTIF(BF$4:BF$53,"&lt;"&amp;T629)*IF(U629&lt;0.5,Riskregister!$K$5+(Riskregister!$L$5-Riskregister!$K$5)*SQRT(U629/2),Riskregister!$L$5-(Riskregister!$L$5-Riskregister!$K$5)*SQRT((1-U629)/2)))</f>
        <v>430866.66736930946</v>
      </c>
      <c r="W629" s="28">
        <f t="shared" ca="1" si="383"/>
        <v>0.22377439115227016</v>
      </c>
      <c r="X629" s="28">
        <f t="shared" ca="1" si="383"/>
        <v>4.7808985735001586E-2</v>
      </c>
      <c r="Y629" s="28">
        <f ca="1">IF(Riskregister!$E$6="",0,COUNTIF(BG$4:BG$53,"&lt;"&amp;W629)*IF(X629&lt;0.5,Riskregister!$K$6+(Riskregister!$L$6-Riskregister!$K$6)*SQRT(X629/2),Riskregister!$L$6-(Riskregister!$L$6-Riskregister!$K$6)*SQRT((1-X629)/2)))</f>
        <v>0</v>
      </c>
      <c r="Z629" s="28">
        <f t="shared" ca="1" si="384"/>
        <v>0.71725437692640626</v>
      </c>
      <c r="AA629" s="28">
        <f t="shared" ca="1" si="384"/>
        <v>0.21050966957685779</v>
      </c>
      <c r="AB629" s="28">
        <f ca="1">IF(Riskregister!$E$7="",0,COUNTIF(BH$4:BH$53,"&lt;"&amp;Z629)*IF(AA629&lt;0.5,Riskregister!$K$7+(Riskregister!$L$7-Riskregister!$K$7)*SQRT(AA629/2),Riskregister!$L$7-(Riskregister!$L$7-Riskregister!$K$7)*SQRT((1-AA629)/2)))</f>
        <v>163550.50533389335</v>
      </c>
      <c r="AC629" s="28">
        <f t="shared" ca="1" si="385"/>
        <v>0.1070646794067821</v>
      </c>
      <c r="AD629" s="28">
        <f t="shared" ca="1" si="385"/>
        <v>0.30936494137643655</v>
      </c>
      <c r="AE629" s="28">
        <f ca="1">IF(Riskregister!$E$8="",0,COUNTIF(BI$4:BI$53,"&lt;"&amp;AC629)*IF(AD629&lt;0.5,Riskregister!$K$8+(Riskregister!$L$8-Riskregister!$K$8)*SQRT(AD629/2),Riskregister!$L$8-(Riskregister!$L$8-Riskregister!$K$8)*SQRT((1-AD629)/2)))</f>
        <v>0</v>
      </c>
      <c r="AF629" s="28">
        <f t="shared" ca="1" si="386"/>
        <v>0.43671300798058232</v>
      </c>
      <c r="AG629" s="28">
        <f t="shared" ca="1" si="386"/>
        <v>0.74959794197497587</v>
      </c>
      <c r="AH629" s="28">
        <f>IF(Riskregister!$E$9="",0,COUNTIF(BJ$4:BJ$53,"&lt;"&amp;AF629)*IF(AG629&lt;0.5,Riskregister!$K$9+(Riskregister!$L$9-Riskregister!$K$9)*SQRT(AG629/2),Riskregister!$L$9-(Riskregister!$L$9-Riskregister!$K$9)*SQRT((1-AG629)/2)))</f>
        <v>0</v>
      </c>
      <c r="AI629" s="28">
        <f t="shared" ca="1" si="387"/>
        <v>0.82329987013804173</v>
      </c>
      <c r="AJ629" s="28">
        <f t="shared" ca="1" si="387"/>
        <v>0.85240055881840504</v>
      </c>
      <c r="AK629" s="28">
        <f>IF(Riskregister!$E$10="",0,COUNTIF(BK$4:BK$53,"&lt;"&amp;AI629)*IF(AJ629&lt;0.5,Riskregister!$K$10+(Riskregister!$L$10-Riskregister!$K$10)*SQRT(AJ629/2),Riskregister!$L$10-(Riskregister!$L$10-Riskregister!$K$10)*SQRT((1-AJ629)/2)))</f>
        <v>0</v>
      </c>
      <c r="AL629" s="28">
        <f t="shared" ca="1" si="388"/>
        <v>0.64899253248381006</v>
      </c>
      <c r="AM629" s="28">
        <f t="shared" ca="1" si="388"/>
        <v>0.89833855197835211</v>
      </c>
      <c r="AN629" s="28">
        <f>IF(Riskregister!$E$11="",0,COUNTIF(BL$4:BL$53,"&lt;"&amp;AL629)*IF(AM629&lt;0.5,Riskregister!$K$11+(Riskregister!$L$11-Riskregister!$K$11)*SQRT(AM629/2),Riskregister!$L$11-(Riskregister!$L$11-Riskregister!$K$11)*SQRT((1-AM629)/2)))</f>
        <v>0</v>
      </c>
      <c r="AO629" s="28">
        <f t="shared" ca="1" si="389"/>
        <v>0.15845871941154377</v>
      </c>
      <c r="AP629" s="28">
        <f t="shared" ca="1" si="389"/>
        <v>0.79159551794256999</v>
      </c>
      <c r="AQ629" s="28">
        <f>IF(Riskregister!$E$12="",0,COUNTIF(BM$4:BM$53,"&lt;"&amp;AO629)*IF(AP629&lt;0.5,Riskregister!$K$12+(Riskregister!$L$12-Riskregister!$K$12)*SQRT(AP629/2),Riskregister!$L$12-(Riskregister!$L$12-Riskregister!$K$12)*SQRT((1-AP629)/2)))</f>
        <v>0</v>
      </c>
      <c r="AR629" s="28">
        <f t="shared" ca="1" si="390"/>
        <v>0.47635323618791048</v>
      </c>
      <c r="AS629" s="28">
        <f t="shared" ca="1" si="390"/>
        <v>0.80029102390046558</v>
      </c>
      <c r="AT629" s="28">
        <f>IF(Riskregister!$E$13="",0,COUNTIF(BN$4:BN$53,"&lt;"&amp;AR629)*IF(AS629&lt;0.5,Riskregister!$K$13+(Riskregister!$L$13-Riskregister!$K$13)*SQRT(AS629/2),Riskregister!$L$13-(Riskregister!$L$13-Riskregister!$K$13)*SQRT((1-AS629)/2)))</f>
        <v>0</v>
      </c>
      <c r="AU629" s="28">
        <f t="shared" ca="1" si="391"/>
        <v>0.49714528224377053</v>
      </c>
      <c r="AV629" s="28">
        <f t="shared" ca="1" si="391"/>
        <v>0.69199999102875143</v>
      </c>
      <c r="AW629" s="28">
        <f>IF(Riskregister!$E$14="",0,COUNTIF(BO$4:BO$53,"&lt;"&amp;AU629)*IF(AV629&lt;0.5,Riskregister!$K$14+(Riskregister!$L$14-Riskregister!$K$14)*SQRT(AV629/2),Riskregister!$L$14-(Riskregister!$L$14-Riskregister!$K$14)*SQRT((1-AV629)/2)))</f>
        <v>0</v>
      </c>
      <c r="AX629" s="28">
        <f t="shared" ca="1" si="392"/>
        <v>0.42016139964703303</v>
      </c>
      <c r="AY629" s="28">
        <f t="shared" ca="1" si="392"/>
        <v>0.98048395307530278</v>
      </c>
      <c r="AZ629" s="28">
        <f>IF(Riskregister!$E$15="",0,COUNTIF(BP$4:BP$53,"&lt;"&amp;AX629)*IF(AY629&lt;0.5,Riskregister!$K$15+(Riskregister!$L$15-Riskregister!$K$15)*SQRT(AY629/2),Riskregister!$L$15-(Riskregister!$L$15-Riskregister!$K$15)*SQRT((1-AY629)/2)))</f>
        <v>0</v>
      </c>
      <c r="BA629" s="28">
        <f t="shared" ca="1" si="393"/>
        <v>0.77510358346326647</v>
      </c>
      <c r="BB629" s="28">
        <f t="shared" ca="1" si="393"/>
        <v>0.97077563976164005</v>
      </c>
      <c r="BC629" s="28">
        <f>IF(Riskregister!$E$16="",0,COUNTIF(BQ$4:BQ$53,"&lt;"&amp;BA629)*IF(BB629&lt;0.5,Riskregister!$K$16+(Riskregister!$L$16-Riskregister!$K$16)*SQRT(BB629/2),Riskregister!$L$16-(Riskregister!$L$16-Riskregister!$K$16)*SQRT((1-BB629)/2)))</f>
        <v>0</v>
      </c>
      <c r="BD629" s="28">
        <f t="shared" ca="1" si="357"/>
        <v>594417.17270320281</v>
      </c>
    </row>
    <row r="630" spans="20:56" x14ac:dyDescent="0.35">
      <c r="T630" s="28">
        <f t="shared" ca="1" si="382"/>
        <v>0.81924978527393255</v>
      </c>
      <c r="U630" s="28">
        <f t="shared" ca="1" si="382"/>
        <v>5.1955822368779381E-2</v>
      </c>
      <c r="V630" s="28">
        <f ca="1">IF(Riskregister!$E$5="",0,COUNTIF(BF$4:BF$53,"&lt;"&amp;T630)*IF(U630&lt;0.5,Riskregister!$K$5+(Riskregister!$L$5-Riskregister!$K$5)*SQRT(U630/2),Riskregister!$L$5-(Riskregister!$L$5-Riskregister!$K$5)*SQRT((1-U630)/2)))</f>
        <v>222529.49065613872</v>
      </c>
      <c r="W630" s="28">
        <f t="shared" ca="1" si="383"/>
        <v>0.28863545186938133</v>
      </c>
      <c r="X630" s="28">
        <f t="shared" ca="1" si="383"/>
        <v>0.76167584765540619</v>
      </c>
      <c r="Y630" s="28">
        <f ca="1">IF(Riskregister!$E$6="",0,COUNTIF(BG$4:BG$53,"&lt;"&amp;W630)*IF(X630&lt;0.5,Riskregister!$K$6+(Riskregister!$L$6-Riskregister!$K$6)*SQRT(X630/2),Riskregister!$L$6-(Riskregister!$L$6-Riskregister!$K$6)*SQRT((1-X630)/2)))</f>
        <v>0</v>
      </c>
      <c r="Z630" s="28">
        <f t="shared" ca="1" si="384"/>
        <v>0.41539492059583061</v>
      </c>
      <c r="AA630" s="28">
        <f t="shared" ca="1" si="384"/>
        <v>0.4548218131019538</v>
      </c>
      <c r="AB630" s="28">
        <f ca="1">IF(Riskregister!$E$7="",0,COUNTIF(BH$4:BH$53,"&lt;"&amp;Z630)*IF(AA630&lt;0.5,Riskregister!$K$7+(Riskregister!$L$7-Riskregister!$K$7)*SQRT(AA630/2),Riskregister!$L$7-(Riskregister!$L$7-Riskregister!$K$7)*SQRT((1-AA630)/2)))</f>
        <v>0</v>
      </c>
      <c r="AC630" s="28">
        <f t="shared" ca="1" si="385"/>
        <v>0.45497108780705098</v>
      </c>
      <c r="AD630" s="28">
        <f t="shared" ca="1" si="385"/>
        <v>0.11981671353350531</v>
      </c>
      <c r="AE630" s="28">
        <f ca="1">IF(Riskregister!$E$8="",0,COUNTIF(BI$4:BI$53,"&lt;"&amp;AC630)*IF(AD630&lt;0.5,Riskregister!$K$8+(Riskregister!$L$8-Riskregister!$K$8)*SQRT(AD630/2),Riskregister!$L$8-(Riskregister!$L$8-Riskregister!$K$8)*SQRT((1-AD630)/2)))</f>
        <v>0</v>
      </c>
      <c r="AF630" s="28">
        <f t="shared" ca="1" si="386"/>
        <v>0.91335108382335162</v>
      </c>
      <c r="AG630" s="28">
        <f t="shared" ca="1" si="386"/>
        <v>0.99402581409349</v>
      </c>
      <c r="AH630" s="28">
        <f>IF(Riskregister!$E$9="",0,COUNTIF(BJ$4:BJ$53,"&lt;"&amp;AF630)*IF(AG630&lt;0.5,Riskregister!$K$9+(Riskregister!$L$9-Riskregister!$K$9)*SQRT(AG630/2),Riskregister!$L$9-(Riskregister!$L$9-Riskregister!$K$9)*SQRT((1-AG630)/2)))</f>
        <v>0</v>
      </c>
      <c r="AI630" s="28">
        <f t="shared" ca="1" si="387"/>
        <v>0.94791381006796382</v>
      </c>
      <c r="AJ630" s="28">
        <f t="shared" ca="1" si="387"/>
        <v>0.30782636809734065</v>
      </c>
      <c r="AK630" s="28">
        <f>IF(Riskregister!$E$10="",0,COUNTIF(BK$4:BK$53,"&lt;"&amp;AI630)*IF(AJ630&lt;0.5,Riskregister!$K$10+(Riskregister!$L$10-Riskregister!$K$10)*SQRT(AJ630/2),Riskregister!$L$10-(Riskregister!$L$10-Riskregister!$K$10)*SQRT((1-AJ630)/2)))</f>
        <v>0</v>
      </c>
      <c r="AL630" s="28">
        <f t="shared" ca="1" si="388"/>
        <v>0.3498277701181195</v>
      </c>
      <c r="AM630" s="28">
        <f t="shared" ca="1" si="388"/>
        <v>0.97582445566311549</v>
      </c>
      <c r="AN630" s="28">
        <f>IF(Riskregister!$E$11="",0,COUNTIF(BL$4:BL$53,"&lt;"&amp;AL630)*IF(AM630&lt;0.5,Riskregister!$K$11+(Riskregister!$L$11-Riskregister!$K$11)*SQRT(AM630/2),Riskregister!$L$11-(Riskregister!$L$11-Riskregister!$K$11)*SQRT((1-AM630)/2)))</f>
        <v>0</v>
      </c>
      <c r="AO630" s="28">
        <f t="shared" ca="1" si="389"/>
        <v>0.62814015613854746</v>
      </c>
      <c r="AP630" s="28">
        <f t="shared" ca="1" si="389"/>
        <v>0.96512472024621143</v>
      </c>
      <c r="AQ630" s="28">
        <f>IF(Riskregister!$E$12="",0,COUNTIF(BM$4:BM$53,"&lt;"&amp;AO630)*IF(AP630&lt;0.5,Riskregister!$K$12+(Riskregister!$L$12-Riskregister!$K$12)*SQRT(AP630/2),Riskregister!$L$12-(Riskregister!$L$12-Riskregister!$K$12)*SQRT((1-AP630)/2)))</f>
        <v>0</v>
      </c>
      <c r="AR630" s="28">
        <f t="shared" ca="1" si="390"/>
        <v>0.13276810585593857</v>
      </c>
      <c r="AS630" s="28">
        <f t="shared" ca="1" si="390"/>
        <v>0.91877690604767193</v>
      </c>
      <c r="AT630" s="28">
        <f>IF(Riskregister!$E$13="",0,COUNTIF(BN$4:BN$53,"&lt;"&amp;AR630)*IF(AS630&lt;0.5,Riskregister!$K$13+(Riskregister!$L$13-Riskregister!$K$13)*SQRT(AS630/2),Riskregister!$L$13-(Riskregister!$L$13-Riskregister!$K$13)*SQRT((1-AS630)/2)))</f>
        <v>0</v>
      </c>
      <c r="AU630" s="28">
        <f t="shared" ca="1" si="391"/>
        <v>0.9055953678975357</v>
      </c>
      <c r="AV630" s="28">
        <f t="shared" ca="1" si="391"/>
        <v>0.71673444561251087</v>
      </c>
      <c r="AW630" s="28">
        <f>IF(Riskregister!$E$14="",0,COUNTIF(BO$4:BO$53,"&lt;"&amp;AU630)*IF(AV630&lt;0.5,Riskregister!$K$14+(Riskregister!$L$14-Riskregister!$K$14)*SQRT(AV630/2),Riskregister!$L$14-(Riskregister!$L$14-Riskregister!$K$14)*SQRT((1-AV630)/2)))</f>
        <v>0</v>
      </c>
      <c r="AX630" s="28">
        <f t="shared" ca="1" si="392"/>
        <v>0.25396400108136896</v>
      </c>
      <c r="AY630" s="28">
        <f t="shared" ca="1" si="392"/>
        <v>0.57033578566477172</v>
      </c>
      <c r="AZ630" s="28">
        <f>IF(Riskregister!$E$15="",0,COUNTIF(BP$4:BP$53,"&lt;"&amp;AX630)*IF(AY630&lt;0.5,Riskregister!$K$15+(Riskregister!$L$15-Riskregister!$K$15)*SQRT(AY630/2),Riskregister!$L$15-(Riskregister!$L$15-Riskregister!$K$15)*SQRT((1-AY630)/2)))</f>
        <v>0</v>
      </c>
      <c r="BA630" s="28">
        <f t="shared" ca="1" si="393"/>
        <v>0.26761216166651236</v>
      </c>
      <c r="BB630" s="28">
        <f t="shared" ca="1" si="393"/>
        <v>0.94464366965609781</v>
      </c>
      <c r="BC630" s="28">
        <f>IF(Riskregister!$E$16="",0,COUNTIF(BQ$4:BQ$53,"&lt;"&amp;BA630)*IF(BB630&lt;0.5,Riskregister!$K$16+(Riskregister!$L$16-Riskregister!$K$16)*SQRT(BB630/2),Riskregister!$L$16-(Riskregister!$L$16-Riskregister!$K$16)*SQRT((1-BB630)/2)))</f>
        <v>0</v>
      </c>
      <c r="BD630" s="28">
        <f t="shared" ca="1" si="357"/>
        <v>222529.49065613872</v>
      </c>
    </row>
    <row r="631" spans="20:56" x14ac:dyDescent="0.35">
      <c r="T631" s="28">
        <f t="shared" ca="1" si="382"/>
        <v>0.14000179104843347</v>
      </c>
      <c r="U631" s="28">
        <f t="shared" ca="1" si="382"/>
        <v>0.51634152320368498</v>
      </c>
      <c r="V631" s="28">
        <f ca="1">IF(Riskregister!$E$5="",0,COUNTIF(BF$4:BF$53,"&lt;"&amp;T631)*IF(U631&lt;0.5,Riskregister!$K$5+(Riskregister!$L$5-Riskregister!$K$5)*SQRT(U631/2),Riskregister!$L$5-(Riskregister!$L$5-Riskregister!$K$5)*SQRT((1-U631)/2)))</f>
        <v>0</v>
      </c>
      <c r="W631" s="28">
        <f t="shared" ca="1" si="383"/>
        <v>0.93543605655923467</v>
      </c>
      <c r="X631" s="28">
        <f t="shared" ca="1" si="383"/>
        <v>0.16103720780572983</v>
      </c>
      <c r="Y631" s="28">
        <f ca="1">IF(Riskregister!$E$6="",0,COUNTIF(BG$4:BG$53,"&lt;"&amp;W631)*IF(X631&lt;0.5,Riskregister!$K$6+(Riskregister!$L$6-Riskregister!$K$6)*SQRT(X631/2),Riskregister!$L$6-(Riskregister!$L$6-Riskregister!$K$6)*SQRT((1-X631)/2)))</f>
        <v>1421528.8084930005</v>
      </c>
      <c r="Z631" s="28">
        <f t="shared" ca="1" si="384"/>
        <v>0.48734133043276229</v>
      </c>
      <c r="AA631" s="28">
        <f t="shared" ca="1" si="384"/>
        <v>0.21109438345522202</v>
      </c>
      <c r="AB631" s="28">
        <f ca="1">IF(Riskregister!$E$7="",0,COUNTIF(BH$4:BH$53,"&lt;"&amp;Z631)*IF(AA631&lt;0.5,Riskregister!$K$7+(Riskregister!$L$7-Riskregister!$K$7)*SQRT(AA631/2),Riskregister!$L$7-(Riskregister!$L$7-Riskregister!$K$7)*SQRT((1-AA631)/2)))</f>
        <v>0</v>
      </c>
      <c r="AC631" s="28">
        <f t="shared" ca="1" si="385"/>
        <v>0.60476156182632868</v>
      </c>
      <c r="AD631" s="28">
        <f t="shared" ca="1" si="385"/>
        <v>0.23705340547436737</v>
      </c>
      <c r="AE631" s="28">
        <f ca="1">IF(Riskregister!$E$8="",0,COUNTIF(BI$4:BI$53,"&lt;"&amp;AC631)*IF(AD631&lt;0.5,Riskregister!$K$8+(Riskregister!$L$8-Riskregister!$K$8)*SQRT(AD631/2),Riskregister!$L$8-(Riskregister!$L$8-Riskregister!$K$8)*SQRT((1-AD631)/2)))</f>
        <v>0</v>
      </c>
      <c r="AF631" s="28">
        <f t="shared" ca="1" si="386"/>
        <v>0.36841386781266661</v>
      </c>
      <c r="AG631" s="28">
        <f t="shared" ca="1" si="386"/>
        <v>0.20082224846174968</v>
      </c>
      <c r="AH631" s="28">
        <f>IF(Riskregister!$E$9="",0,COUNTIF(BJ$4:BJ$53,"&lt;"&amp;AF631)*IF(AG631&lt;0.5,Riskregister!$K$9+(Riskregister!$L$9-Riskregister!$K$9)*SQRT(AG631/2),Riskregister!$L$9-(Riskregister!$L$9-Riskregister!$K$9)*SQRT((1-AG631)/2)))</f>
        <v>0</v>
      </c>
      <c r="AI631" s="28">
        <f t="shared" ca="1" si="387"/>
        <v>0.65210053224321729</v>
      </c>
      <c r="AJ631" s="28">
        <f t="shared" ca="1" si="387"/>
        <v>0.50642663675355604</v>
      </c>
      <c r="AK631" s="28">
        <f>IF(Riskregister!$E$10="",0,COUNTIF(BK$4:BK$53,"&lt;"&amp;AI631)*IF(AJ631&lt;0.5,Riskregister!$K$10+(Riskregister!$L$10-Riskregister!$K$10)*SQRT(AJ631/2),Riskregister!$L$10-(Riskregister!$L$10-Riskregister!$K$10)*SQRT((1-AJ631)/2)))</f>
        <v>0</v>
      </c>
      <c r="AL631" s="28">
        <f t="shared" ca="1" si="388"/>
        <v>0.46119945034003973</v>
      </c>
      <c r="AM631" s="28">
        <f t="shared" ca="1" si="388"/>
        <v>0.68539280826006055</v>
      </c>
      <c r="AN631" s="28">
        <f>IF(Riskregister!$E$11="",0,COUNTIF(BL$4:BL$53,"&lt;"&amp;AL631)*IF(AM631&lt;0.5,Riskregister!$K$11+(Riskregister!$L$11-Riskregister!$K$11)*SQRT(AM631/2),Riskregister!$L$11-(Riskregister!$L$11-Riskregister!$K$11)*SQRT((1-AM631)/2)))</f>
        <v>0</v>
      </c>
      <c r="AO631" s="28">
        <f t="shared" ca="1" si="389"/>
        <v>0.45294298967114732</v>
      </c>
      <c r="AP631" s="28">
        <f t="shared" ca="1" si="389"/>
        <v>0.16890939276480665</v>
      </c>
      <c r="AQ631" s="28">
        <f>IF(Riskregister!$E$12="",0,COUNTIF(BM$4:BM$53,"&lt;"&amp;AO631)*IF(AP631&lt;0.5,Riskregister!$K$12+(Riskregister!$L$12-Riskregister!$K$12)*SQRT(AP631/2),Riskregister!$L$12-(Riskregister!$L$12-Riskregister!$K$12)*SQRT((1-AP631)/2)))</f>
        <v>0</v>
      </c>
      <c r="AR631" s="28">
        <f t="shared" ca="1" si="390"/>
        <v>3.93772794073316E-2</v>
      </c>
      <c r="AS631" s="28">
        <f t="shared" ca="1" si="390"/>
        <v>0.48484814214763261</v>
      </c>
      <c r="AT631" s="28">
        <f>IF(Riskregister!$E$13="",0,COUNTIF(BN$4:BN$53,"&lt;"&amp;AR631)*IF(AS631&lt;0.5,Riskregister!$K$13+(Riskregister!$L$13-Riskregister!$K$13)*SQRT(AS631/2),Riskregister!$L$13-(Riskregister!$L$13-Riskregister!$K$13)*SQRT((1-AS631)/2)))</f>
        <v>0</v>
      </c>
      <c r="AU631" s="28">
        <f t="shared" ca="1" si="391"/>
        <v>0.52668391298264761</v>
      </c>
      <c r="AV631" s="28">
        <f t="shared" ca="1" si="391"/>
        <v>0.89982086083176371</v>
      </c>
      <c r="AW631" s="28">
        <f>IF(Riskregister!$E$14="",0,COUNTIF(BO$4:BO$53,"&lt;"&amp;AU631)*IF(AV631&lt;0.5,Riskregister!$K$14+(Riskregister!$L$14-Riskregister!$K$14)*SQRT(AV631/2),Riskregister!$L$14-(Riskregister!$L$14-Riskregister!$K$14)*SQRT((1-AV631)/2)))</f>
        <v>0</v>
      </c>
      <c r="AX631" s="28">
        <f t="shared" ca="1" si="392"/>
        <v>0.97637254095540249</v>
      </c>
      <c r="AY631" s="28">
        <f t="shared" ca="1" si="392"/>
        <v>0.44682205336638381</v>
      </c>
      <c r="AZ631" s="28">
        <f>IF(Riskregister!$E$15="",0,COUNTIF(BP$4:BP$53,"&lt;"&amp;AX631)*IF(AY631&lt;0.5,Riskregister!$K$15+(Riskregister!$L$15-Riskregister!$K$15)*SQRT(AY631/2),Riskregister!$L$15-(Riskregister!$L$15-Riskregister!$K$15)*SQRT((1-AY631)/2)))</f>
        <v>0</v>
      </c>
      <c r="BA631" s="28">
        <f t="shared" ca="1" si="393"/>
        <v>0.6308375746287036</v>
      </c>
      <c r="BB631" s="28">
        <f t="shared" ca="1" si="393"/>
        <v>6.6588194972223458E-2</v>
      </c>
      <c r="BC631" s="28">
        <f>IF(Riskregister!$E$16="",0,COUNTIF(BQ$4:BQ$53,"&lt;"&amp;BA631)*IF(BB631&lt;0.5,Riskregister!$K$16+(Riskregister!$L$16-Riskregister!$K$16)*SQRT(BB631/2),Riskregister!$L$16-(Riskregister!$L$16-Riskregister!$K$16)*SQRT((1-BB631)/2)))</f>
        <v>0</v>
      </c>
      <c r="BD631" s="28">
        <f t="shared" ca="1" si="357"/>
        <v>1421528.8084930005</v>
      </c>
    </row>
    <row r="632" spans="20:56" x14ac:dyDescent="0.35">
      <c r="T632" s="28">
        <f t="shared" ca="1" si="382"/>
        <v>0.50654694055906302</v>
      </c>
      <c r="U632" s="28">
        <f t="shared" ca="1" si="382"/>
        <v>0.34504643336083118</v>
      </c>
      <c r="V632" s="28">
        <f ca="1">IF(Riskregister!$E$5="",0,COUNTIF(BF$4:BF$53,"&lt;"&amp;T632)*IF(U632&lt;0.5,Riskregister!$K$5+(Riskregister!$L$5-Riskregister!$K$5)*SQRT(U632/2),Riskregister!$L$5-(Riskregister!$L$5-Riskregister!$K$5)*SQRT((1-U632)/2)))</f>
        <v>0</v>
      </c>
      <c r="W632" s="28">
        <f t="shared" ca="1" si="383"/>
        <v>0.48615601851090062</v>
      </c>
      <c r="X632" s="28">
        <f t="shared" ca="1" si="383"/>
        <v>0.59596493585759558</v>
      </c>
      <c r="Y632" s="28">
        <f ca="1">IF(Riskregister!$E$6="",0,COUNTIF(BG$4:BG$53,"&lt;"&amp;W632)*IF(X632&lt;0.5,Riskregister!$K$6+(Riskregister!$L$6-Riskregister!$K$6)*SQRT(X632/2),Riskregister!$L$6-(Riskregister!$L$6-Riskregister!$K$6)*SQRT((1-X632)/2)))</f>
        <v>0</v>
      </c>
      <c r="Z632" s="28">
        <f t="shared" ca="1" si="384"/>
        <v>0.34503339196103699</v>
      </c>
      <c r="AA632" s="28">
        <f t="shared" ca="1" si="384"/>
        <v>0.82898427772052086</v>
      </c>
      <c r="AB632" s="28">
        <f ca="1">IF(Riskregister!$E$7="",0,COUNTIF(BH$4:BH$53,"&lt;"&amp;Z632)*IF(AA632&lt;0.5,Riskregister!$K$7+(Riskregister!$L$7-Riskregister!$K$7)*SQRT(AA632/2),Riskregister!$L$7-(Riskregister!$L$7-Riskregister!$K$7)*SQRT((1-AA632)/2)))</f>
        <v>0</v>
      </c>
      <c r="AC632" s="28">
        <f t="shared" ca="1" si="385"/>
        <v>0.42648966756761675</v>
      </c>
      <c r="AD632" s="28">
        <f t="shared" ca="1" si="385"/>
        <v>2.0440937693354533E-3</v>
      </c>
      <c r="AE632" s="28">
        <f ca="1">IF(Riskregister!$E$8="",0,COUNTIF(BI$4:BI$53,"&lt;"&amp;AC632)*IF(AD632&lt;0.5,Riskregister!$K$8+(Riskregister!$L$8-Riskregister!$K$8)*SQRT(AD632/2),Riskregister!$L$8-(Riskregister!$L$8-Riskregister!$K$8)*SQRT((1-AD632)/2)))</f>
        <v>0</v>
      </c>
      <c r="AF632" s="28">
        <f t="shared" ca="1" si="386"/>
        <v>0.36366480169468263</v>
      </c>
      <c r="AG632" s="28">
        <f t="shared" ca="1" si="386"/>
        <v>0.41315521322084636</v>
      </c>
      <c r="AH632" s="28">
        <f>IF(Riskregister!$E$9="",0,COUNTIF(BJ$4:BJ$53,"&lt;"&amp;AF632)*IF(AG632&lt;0.5,Riskregister!$K$9+(Riskregister!$L$9-Riskregister!$K$9)*SQRT(AG632/2),Riskregister!$L$9-(Riskregister!$L$9-Riskregister!$K$9)*SQRT((1-AG632)/2)))</f>
        <v>0</v>
      </c>
      <c r="AI632" s="28">
        <f t="shared" ca="1" si="387"/>
        <v>0.54722956568413916</v>
      </c>
      <c r="AJ632" s="28">
        <f t="shared" ca="1" si="387"/>
        <v>0.73674306109759591</v>
      </c>
      <c r="AK632" s="28">
        <f>IF(Riskregister!$E$10="",0,COUNTIF(BK$4:BK$53,"&lt;"&amp;AI632)*IF(AJ632&lt;0.5,Riskregister!$K$10+(Riskregister!$L$10-Riskregister!$K$10)*SQRT(AJ632/2),Riskregister!$L$10-(Riskregister!$L$10-Riskregister!$K$10)*SQRT((1-AJ632)/2)))</f>
        <v>0</v>
      </c>
      <c r="AL632" s="28">
        <f t="shared" ca="1" si="388"/>
        <v>0.68187007550349832</v>
      </c>
      <c r="AM632" s="28">
        <f t="shared" ca="1" si="388"/>
        <v>0.1226361046336063</v>
      </c>
      <c r="AN632" s="28">
        <f>IF(Riskregister!$E$11="",0,COUNTIF(BL$4:BL$53,"&lt;"&amp;AL632)*IF(AM632&lt;0.5,Riskregister!$K$11+(Riskregister!$L$11-Riskregister!$K$11)*SQRT(AM632/2),Riskregister!$L$11-(Riskregister!$L$11-Riskregister!$K$11)*SQRT((1-AM632)/2)))</f>
        <v>0</v>
      </c>
      <c r="AO632" s="28">
        <f t="shared" ca="1" si="389"/>
        <v>0.37928843349855923</v>
      </c>
      <c r="AP632" s="28">
        <f t="shared" ca="1" si="389"/>
        <v>0.39557826233701576</v>
      </c>
      <c r="AQ632" s="28">
        <f>IF(Riskregister!$E$12="",0,COUNTIF(BM$4:BM$53,"&lt;"&amp;AO632)*IF(AP632&lt;0.5,Riskregister!$K$12+(Riskregister!$L$12-Riskregister!$K$12)*SQRT(AP632/2),Riskregister!$L$12-(Riskregister!$L$12-Riskregister!$K$12)*SQRT((1-AP632)/2)))</f>
        <v>0</v>
      </c>
      <c r="AR632" s="28">
        <f t="shared" ca="1" si="390"/>
        <v>0.81269997103705016</v>
      </c>
      <c r="AS632" s="28">
        <f t="shared" ca="1" si="390"/>
        <v>0.9495747833747582</v>
      </c>
      <c r="AT632" s="28">
        <f>IF(Riskregister!$E$13="",0,COUNTIF(BN$4:BN$53,"&lt;"&amp;AR632)*IF(AS632&lt;0.5,Riskregister!$K$13+(Riskregister!$L$13-Riskregister!$K$13)*SQRT(AS632/2),Riskregister!$L$13-(Riskregister!$L$13-Riskregister!$K$13)*SQRT((1-AS632)/2)))</f>
        <v>0</v>
      </c>
      <c r="AU632" s="28">
        <f t="shared" ca="1" si="391"/>
        <v>0.2925803006092097</v>
      </c>
      <c r="AV632" s="28">
        <f t="shared" ca="1" si="391"/>
        <v>0.13558440579226205</v>
      </c>
      <c r="AW632" s="28">
        <f>IF(Riskregister!$E$14="",0,COUNTIF(BO$4:BO$53,"&lt;"&amp;AU632)*IF(AV632&lt;0.5,Riskregister!$K$14+(Riskregister!$L$14-Riskregister!$K$14)*SQRT(AV632/2),Riskregister!$L$14-(Riskregister!$L$14-Riskregister!$K$14)*SQRT((1-AV632)/2)))</f>
        <v>0</v>
      </c>
      <c r="AX632" s="28">
        <f t="shared" ca="1" si="392"/>
        <v>0.9707191904266802</v>
      </c>
      <c r="AY632" s="28">
        <f t="shared" ca="1" si="392"/>
        <v>0.27223579537687892</v>
      </c>
      <c r="AZ632" s="28">
        <f>IF(Riskregister!$E$15="",0,COUNTIF(BP$4:BP$53,"&lt;"&amp;AX632)*IF(AY632&lt;0.5,Riskregister!$K$15+(Riskregister!$L$15-Riskregister!$K$15)*SQRT(AY632/2),Riskregister!$L$15-(Riskregister!$L$15-Riskregister!$K$15)*SQRT((1-AY632)/2)))</f>
        <v>0</v>
      </c>
      <c r="BA632" s="28">
        <f t="shared" ca="1" si="393"/>
        <v>0.51798477677713151</v>
      </c>
      <c r="BB632" s="28">
        <f t="shared" ca="1" si="393"/>
        <v>0.71697983139681454</v>
      </c>
      <c r="BC632" s="28">
        <f>IF(Riskregister!$E$16="",0,COUNTIF(BQ$4:BQ$53,"&lt;"&amp;BA632)*IF(BB632&lt;0.5,Riskregister!$K$16+(Riskregister!$L$16-Riskregister!$K$16)*SQRT(BB632/2),Riskregister!$L$16-(Riskregister!$L$16-Riskregister!$K$16)*SQRT((1-BB632)/2)))</f>
        <v>0</v>
      </c>
      <c r="BD632" s="28">
        <f t="shared" ca="1" si="357"/>
        <v>0</v>
      </c>
    </row>
    <row r="633" spans="20:56" x14ac:dyDescent="0.35">
      <c r="T633" s="28">
        <f t="shared" ca="1" si="382"/>
        <v>0.50481946007506184</v>
      </c>
      <c r="U633" s="28">
        <f t="shared" ca="1" si="382"/>
        <v>0.30359831295010153</v>
      </c>
      <c r="V633" s="28">
        <f ca="1">IF(Riskregister!$E$5="",0,COUNTIF(BF$4:BF$53,"&lt;"&amp;T633)*IF(U633&lt;0.5,Riskregister!$K$5+(Riskregister!$L$5-Riskregister!$K$5)*SQRT(U633/2),Riskregister!$L$5-(Riskregister!$L$5-Riskregister!$K$5)*SQRT((1-U633)/2)))</f>
        <v>0</v>
      </c>
      <c r="W633" s="28">
        <f t="shared" ca="1" si="383"/>
        <v>0.81907639884608097</v>
      </c>
      <c r="X633" s="28">
        <f t="shared" ca="1" si="383"/>
        <v>0.37366505399548566</v>
      </c>
      <c r="Y633" s="28">
        <f ca="1">IF(Riskregister!$E$6="",0,COUNTIF(BG$4:BG$53,"&lt;"&amp;W633)*IF(X633&lt;0.5,Riskregister!$K$6+(Riskregister!$L$6-Riskregister!$K$6)*SQRT(X633/2),Riskregister!$L$6-(Riskregister!$L$6-Riskregister!$K$6)*SQRT((1-X633)/2)))</f>
        <v>978034.3099585562</v>
      </c>
      <c r="Z633" s="28">
        <f t="shared" ca="1" si="384"/>
        <v>3.938538339046127E-2</v>
      </c>
      <c r="AA633" s="28">
        <f t="shared" ca="1" si="384"/>
        <v>0.67581186631000045</v>
      </c>
      <c r="AB633" s="28">
        <f ca="1">IF(Riskregister!$E$7="",0,COUNTIF(BH$4:BH$53,"&lt;"&amp;Z633)*IF(AA633&lt;0.5,Riskregister!$K$7+(Riskregister!$L$7-Riskregister!$K$7)*SQRT(AA633/2),Riskregister!$L$7-(Riskregister!$L$7-Riskregister!$K$7)*SQRT((1-AA633)/2)))</f>
        <v>0</v>
      </c>
      <c r="AC633" s="28">
        <f t="shared" ca="1" si="385"/>
        <v>0.31684187425170951</v>
      </c>
      <c r="AD633" s="28">
        <f t="shared" ca="1" si="385"/>
        <v>0.8890365970628954</v>
      </c>
      <c r="AE633" s="28">
        <f ca="1">IF(Riskregister!$E$8="",0,COUNTIF(BI$4:BI$53,"&lt;"&amp;AC633)*IF(AD633&lt;0.5,Riskregister!$K$8+(Riskregister!$L$8-Riskregister!$K$8)*SQRT(AD633/2),Riskregister!$L$8-(Riskregister!$L$8-Riskregister!$K$8)*SQRT((1-AD633)/2)))</f>
        <v>0</v>
      </c>
      <c r="AF633" s="28">
        <f t="shared" ca="1" si="386"/>
        <v>0.78567881293949771</v>
      </c>
      <c r="AG633" s="28">
        <f t="shared" ca="1" si="386"/>
        <v>0.53747243002857481</v>
      </c>
      <c r="AH633" s="28">
        <f>IF(Riskregister!$E$9="",0,COUNTIF(BJ$4:BJ$53,"&lt;"&amp;AF633)*IF(AG633&lt;0.5,Riskregister!$K$9+(Riskregister!$L$9-Riskregister!$K$9)*SQRT(AG633/2),Riskregister!$L$9-(Riskregister!$L$9-Riskregister!$K$9)*SQRT((1-AG633)/2)))</f>
        <v>0</v>
      </c>
      <c r="AI633" s="28">
        <f t="shared" ca="1" si="387"/>
        <v>0.80114807613557781</v>
      </c>
      <c r="AJ633" s="28">
        <f t="shared" ca="1" si="387"/>
        <v>9.7461879660202921E-2</v>
      </c>
      <c r="AK633" s="28">
        <f>IF(Riskregister!$E$10="",0,COUNTIF(BK$4:BK$53,"&lt;"&amp;AI633)*IF(AJ633&lt;0.5,Riskregister!$K$10+(Riskregister!$L$10-Riskregister!$K$10)*SQRT(AJ633/2),Riskregister!$L$10-(Riskregister!$L$10-Riskregister!$K$10)*SQRT((1-AJ633)/2)))</f>
        <v>0</v>
      </c>
      <c r="AL633" s="28">
        <f t="shared" ca="1" si="388"/>
        <v>0.55967731885712357</v>
      </c>
      <c r="AM633" s="28">
        <f t="shared" ca="1" si="388"/>
        <v>0.12500271435993349</v>
      </c>
      <c r="AN633" s="28">
        <f>IF(Riskregister!$E$11="",0,COUNTIF(BL$4:BL$53,"&lt;"&amp;AL633)*IF(AM633&lt;0.5,Riskregister!$K$11+(Riskregister!$L$11-Riskregister!$K$11)*SQRT(AM633/2),Riskregister!$L$11-(Riskregister!$L$11-Riskregister!$K$11)*SQRT((1-AM633)/2)))</f>
        <v>0</v>
      </c>
      <c r="AO633" s="28">
        <f t="shared" ca="1" si="389"/>
        <v>0.73471518700291072</v>
      </c>
      <c r="AP633" s="28">
        <f t="shared" ca="1" si="389"/>
        <v>0.15706542231280596</v>
      </c>
      <c r="AQ633" s="28">
        <f>IF(Riskregister!$E$12="",0,COUNTIF(BM$4:BM$53,"&lt;"&amp;AO633)*IF(AP633&lt;0.5,Riskregister!$K$12+(Riskregister!$L$12-Riskregister!$K$12)*SQRT(AP633/2),Riskregister!$L$12-(Riskregister!$L$12-Riskregister!$K$12)*SQRT((1-AP633)/2)))</f>
        <v>0</v>
      </c>
      <c r="AR633" s="28">
        <f t="shared" ca="1" si="390"/>
        <v>0.82662491291776052</v>
      </c>
      <c r="AS633" s="28">
        <f t="shared" ca="1" si="390"/>
        <v>0.6677414928064741</v>
      </c>
      <c r="AT633" s="28">
        <f>IF(Riskregister!$E$13="",0,COUNTIF(BN$4:BN$53,"&lt;"&amp;AR633)*IF(AS633&lt;0.5,Riskregister!$K$13+(Riskregister!$L$13-Riskregister!$K$13)*SQRT(AS633/2),Riskregister!$L$13-(Riskregister!$L$13-Riskregister!$K$13)*SQRT((1-AS633)/2)))</f>
        <v>0</v>
      </c>
      <c r="AU633" s="28">
        <f t="shared" ca="1" si="391"/>
        <v>0.32045043000912199</v>
      </c>
      <c r="AV633" s="28">
        <f t="shared" ca="1" si="391"/>
        <v>0.11589968795686245</v>
      </c>
      <c r="AW633" s="28">
        <f>IF(Riskregister!$E$14="",0,COUNTIF(BO$4:BO$53,"&lt;"&amp;AU633)*IF(AV633&lt;0.5,Riskregister!$K$14+(Riskregister!$L$14-Riskregister!$K$14)*SQRT(AV633/2),Riskregister!$L$14-(Riskregister!$L$14-Riskregister!$K$14)*SQRT((1-AV633)/2)))</f>
        <v>0</v>
      </c>
      <c r="AX633" s="28">
        <f t="shared" ca="1" si="392"/>
        <v>0.50810784270462406</v>
      </c>
      <c r="AY633" s="28">
        <f t="shared" ca="1" si="392"/>
        <v>0.82949051393578921</v>
      </c>
      <c r="AZ633" s="28">
        <f>IF(Riskregister!$E$15="",0,COUNTIF(BP$4:BP$53,"&lt;"&amp;AX633)*IF(AY633&lt;0.5,Riskregister!$K$15+(Riskregister!$L$15-Riskregister!$K$15)*SQRT(AY633/2),Riskregister!$L$15-(Riskregister!$L$15-Riskregister!$K$15)*SQRT((1-AY633)/2)))</f>
        <v>0</v>
      </c>
      <c r="BA633" s="28">
        <f t="shared" ca="1" si="393"/>
        <v>0.37483009149224089</v>
      </c>
      <c r="BB633" s="28">
        <f t="shared" ca="1" si="393"/>
        <v>0.62873845243526261</v>
      </c>
      <c r="BC633" s="28">
        <f>IF(Riskregister!$E$16="",0,COUNTIF(BQ$4:BQ$53,"&lt;"&amp;BA633)*IF(BB633&lt;0.5,Riskregister!$K$16+(Riskregister!$L$16-Riskregister!$K$16)*SQRT(BB633/2),Riskregister!$L$16-(Riskregister!$L$16-Riskregister!$K$16)*SQRT((1-BB633)/2)))</f>
        <v>0</v>
      </c>
      <c r="BD633" s="28">
        <f t="shared" ca="1" si="357"/>
        <v>978034.3099585562</v>
      </c>
    </row>
    <row r="634" spans="20:56" x14ac:dyDescent="0.35">
      <c r="T634" s="28">
        <f t="shared" ca="1" si="382"/>
        <v>3.7384270606454661E-2</v>
      </c>
      <c r="U634" s="28">
        <f t="shared" ca="1" si="382"/>
        <v>0.77119056300066646</v>
      </c>
      <c r="V634" s="28">
        <f ca="1">IF(Riskregister!$E$5="",0,COUNTIF(BF$4:BF$53,"&lt;"&amp;T634)*IF(U634&lt;0.5,Riskregister!$K$5+(Riskregister!$L$5-Riskregister!$K$5)*SQRT(U634/2),Riskregister!$L$5-(Riskregister!$L$5-Riskregister!$K$5)*SQRT((1-U634)/2)))</f>
        <v>0</v>
      </c>
      <c r="W634" s="28">
        <f t="shared" ca="1" si="383"/>
        <v>0.79999040300712276</v>
      </c>
      <c r="X634" s="28">
        <f t="shared" ca="1" si="383"/>
        <v>0.87407750476968527</v>
      </c>
      <c r="Y634" s="28">
        <f ca="1">IF(Riskregister!$E$6="",0,COUNTIF(BG$4:BG$53,"&lt;"&amp;W634)*IF(X634&lt;0.5,Riskregister!$K$6+(Riskregister!$L$6-Riskregister!$K$6)*SQRT(X634/2),Riskregister!$L$6-(Riskregister!$L$6-Riskregister!$K$6)*SQRT((1-X634)/2)))</f>
        <v>1548342.5609235358</v>
      </c>
      <c r="Z634" s="28">
        <f t="shared" ca="1" si="384"/>
        <v>0.79324912706084083</v>
      </c>
      <c r="AA634" s="28">
        <f t="shared" ca="1" si="384"/>
        <v>0.29658958118400103</v>
      </c>
      <c r="AB634" s="28">
        <f ca="1">IF(Riskregister!$E$7="",0,COUNTIF(BH$4:BH$53,"&lt;"&amp;Z634)*IF(AA634&lt;0.5,Riskregister!$K$7+(Riskregister!$L$7-Riskregister!$K$7)*SQRT(AA634/2),Riskregister!$L$7-(Riskregister!$L$7-Riskregister!$K$7)*SQRT((1-AA634)/2)))</f>
        <v>184781.71926311098</v>
      </c>
      <c r="AC634" s="28">
        <f t="shared" ca="1" si="385"/>
        <v>0.73056750282019634</v>
      </c>
      <c r="AD634" s="28">
        <f t="shared" ca="1" si="385"/>
        <v>0.66231613894487662</v>
      </c>
      <c r="AE634" s="28">
        <f ca="1">IF(Riskregister!$E$8="",0,COUNTIF(BI$4:BI$53,"&lt;"&amp;AC634)*IF(AD634&lt;0.5,Riskregister!$K$8+(Riskregister!$L$8-Riskregister!$K$8)*SQRT(AD634/2),Riskregister!$L$8-(Riskregister!$L$8-Riskregister!$K$8)*SQRT((1-AD634)/2)))</f>
        <v>0</v>
      </c>
      <c r="AF634" s="28">
        <f t="shared" ca="1" si="386"/>
        <v>0.99184282809202418</v>
      </c>
      <c r="AG634" s="28">
        <f t="shared" ca="1" si="386"/>
        <v>2.2299267228006681E-2</v>
      </c>
      <c r="AH634" s="28">
        <f>IF(Riskregister!$E$9="",0,COUNTIF(BJ$4:BJ$53,"&lt;"&amp;AF634)*IF(AG634&lt;0.5,Riskregister!$K$9+(Riskregister!$L$9-Riskregister!$K$9)*SQRT(AG634/2),Riskregister!$L$9-(Riskregister!$L$9-Riskregister!$K$9)*SQRT((1-AG634)/2)))</f>
        <v>0</v>
      </c>
      <c r="AI634" s="28">
        <f t="shared" ca="1" si="387"/>
        <v>0.64938128518687133</v>
      </c>
      <c r="AJ634" s="28">
        <f t="shared" ca="1" si="387"/>
        <v>3.1592423318557827E-2</v>
      </c>
      <c r="AK634" s="28">
        <f>IF(Riskregister!$E$10="",0,COUNTIF(BK$4:BK$53,"&lt;"&amp;AI634)*IF(AJ634&lt;0.5,Riskregister!$K$10+(Riskregister!$L$10-Riskregister!$K$10)*SQRT(AJ634/2),Riskregister!$L$10-(Riskregister!$L$10-Riskregister!$K$10)*SQRT((1-AJ634)/2)))</f>
        <v>0</v>
      </c>
      <c r="AL634" s="28">
        <f t="shared" ca="1" si="388"/>
        <v>0.91907967491465092</v>
      </c>
      <c r="AM634" s="28">
        <f t="shared" ca="1" si="388"/>
        <v>0.32141851890248041</v>
      </c>
      <c r="AN634" s="28">
        <f>IF(Riskregister!$E$11="",0,COUNTIF(BL$4:BL$53,"&lt;"&amp;AL634)*IF(AM634&lt;0.5,Riskregister!$K$11+(Riskregister!$L$11-Riskregister!$K$11)*SQRT(AM634/2),Riskregister!$L$11-(Riskregister!$L$11-Riskregister!$K$11)*SQRT((1-AM634)/2)))</f>
        <v>0</v>
      </c>
      <c r="AO634" s="28">
        <f t="shared" ca="1" si="389"/>
        <v>0.91357525675651674</v>
      </c>
      <c r="AP634" s="28">
        <f t="shared" ca="1" si="389"/>
        <v>0.77087792405811706</v>
      </c>
      <c r="AQ634" s="28">
        <f>IF(Riskregister!$E$12="",0,COUNTIF(BM$4:BM$53,"&lt;"&amp;AO634)*IF(AP634&lt;0.5,Riskregister!$K$12+(Riskregister!$L$12-Riskregister!$K$12)*SQRT(AP634/2),Riskregister!$L$12-(Riskregister!$L$12-Riskregister!$K$12)*SQRT((1-AP634)/2)))</f>
        <v>0</v>
      </c>
      <c r="AR634" s="28">
        <f t="shared" ca="1" si="390"/>
        <v>0.94498769744841993</v>
      </c>
      <c r="AS634" s="28">
        <f t="shared" ca="1" si="390"/>
        <v>0.80038615881414732</v>
      </c>
      <c r="AT634" s="28">
        <f>IF(Riskregister!$E$13="",0,COUNTIF(BN$4:BN$53,"&lt;"&amp;AR634)*IF(AS634&lt;0.5,Riskregister!$K$13+(Riskregister!$L$13-Riskregister!$K$13)*SQRT(AS634/2),Riskregister!$L$13-(Riskregister!$L$13-Riskregister!$K$13)*SQRT((1-AS634)/2)))</f>
        <v>0</v>
      </c>
      <c r="AU634" s="28">
        <f t="shared" ca="1" si="391"/>
        <v>0.12663354546834737</v>
      </c>
      <c r="AV634" s="28">
        <f t="shared" ca="1" si="391"/>
        <v>0.31778004256448289</v>
      </c>
      <c r="AW634" s="28">
        <f>IF(Riskregister!$E$14="",0,COUNTIF(BO$4:BO$53,"&lt;"&amp;AU634)*IF(AV634&lt;0.5,Riskregister!$K$14+(Riskregister!$L$14-Riskregister!$K$14)*SQRT(AV634/2),Riskregister!$L$14-(Riskregister!$L$14-Riskregister!$K$14)*SQRT((1-AV634)/2)))</f>
        <v>0</v>
      </c>
      <c r="AX634" s="28">
        <f t="shared" ca="1" si="392"/>
        <v>0.3495936535503309</v>
      </c>
      <c r="AY634" s="28">
        <f t="shared" ca="1" si="392"/>
        <v>0.33526036933947823</v>
      </c>
      <c r="AZ634" s="28">
        <f>IF(Riskregister!$E$15="",0,COUNTIF(BP$4:BP$53,"&lt;"&amp;AX634)*IF(AY634&lt;0.5,Riskregister!$K$15+(Riskregister!$L$15-Riskregister!$K$15)*SQRT(AY634/2),Riskregister!$L$15-(Riskregister!$L$15-Riskregister!$K$15)*SQRT((1-AY634)/2)))</f>
        <v>0</v>
      </c>
      <c r="BA634" s="28">
        <f t="shared" ca="1" si="393"/>
        <v>0.58355583446274295</v>
      </c>
      <c r="BB634" s="28">
        <f t="shared" ca="1" si="393"/>
        <v>0.77426832067818296</v>
      </c>
      <c r="BC634" s="28">
        <f>IF(Riskregister!$E$16="",0,COUNTIF(BQ$4:BQ$53,"&lt;"&amp;BA634)*IF(BB634&lt;0.5,Riskregister!$K$16+(Riskregister!$L$16-Riskregister!$K$16)*SQRT(BB634/2),Riskregister!$L$16-(Riskregister!$L$16-Riskregister!$K$16)*SQRT((1-BB634)/2)))</f>
        <v>0</v>
      </c>
      <c r="BD634" s="28">
        <f t="shared" ca="1" si="357"/>
        <v>1733124.2801866469</v>
      </c>
    </row>
    <row r="635" spans="20:56" x14ac:dyDescent="0.35">
      <c r="T635" s="28">
        <f t="shared" ca="1" si="382"/>
        <v>0.92341027108134421</v>
      </c>
      <c r="U635" s="28">
        <f t="shared" ca="1" si="382"/>
        <v>0.1921111228750696</v>
      </c>
      <c r="V635" s="28">
        <f ca="1">IF(Riskregister!$E$5="",0,COUNTIF(BF$4:BF$53,"&lt;"&amp;T635)*IF(U635&lt;0.5,Riskregister!$K$5+(Riskregister!$L$5-Riskregister!$K$5)*SQRT(U635/2),Riskregister!$L$5-(Riskregister!$L$5-Riskregister!$K$5)*SQRT((1-U635)/2)))</f>
        <v>578935.48495019996</v>
      </c>
      <c r="W635" s="28">
        <f t="shared" ca="1" si="383"/>
        <v>0.43094661495790787</v>
      </c>
      <c r="X635" s="28">
        <f t="shared" ca="1" si="383"/>
        <v>4.3258465389039991E-2</v>
      </c>
      <c r="Y635" s="28">
        <f ca="1">IF(Riskregister!$E$6="",0,COUNTIF(BG$4:BG$53,"&lt;"&amp;W635)*IF(X635&lt;0.5,Riskregister!$K$6+(Riskregister!$L$6-Riskregister!$K$6)*SQRT(X635/2),Riskregister!$L$6-(Riskregister!$L$6-Riskregister!$K$6)*SQRT((1-X635)/2)))</f>
        <v>0</v>
      </c>
      <c r="Z635" s="28">
        <f t="shared" ca="1" si="384"/>
        <v>0.16144216629310204</v>
      </c>
      <c r="AA635" s="28">
        <f t="shared" ca="1" si="384"/>
        <v>4.1226328301082749E-2</v>
      </c>
      <c r="AB635" s="28">
        <f ca="1">IF(Riskregister!$E$7="",0,COUNTIF(BH$4:BH$53,"&lt;"&amp;Z635)*IF(AA635&lt;0.5,Riskregister!$K$7+(Riskregister!$L$7-Riskregister!$K$7)*SQRT(AA635/2),Riskregister!$L$7-(Riskregister!$L$7-Riskregister!$K$7)*SQRT((1-AA635)/2)))</f>
        <v>0</v>
      </c>
      <c r="AC635" s="28">
        <f t="shared" ca="1" si="385"/>
        <v>0.87676566206640749</v>
      </c>
      <c r="AD635" s="28">
        <f t="shared" ca="1" si="385"/>
        <v>0.93434489501954088</v>
      </c>
      <c r="AE635" s="28">
        <f ca="1">IF(Riskregister!$E$8="",0,COUNTIF(BI$4:BI$53,"&lt;"&amp;AC635)*IF(AD635&lt;0.5,Riskregister!$K$8+(Riskregister!$L$8-Riskregister!$K$8)*SQRT(AD635/2),Riskregister!$L$8-(Riskregister!$L$8-Riskregister!$K$8)*SQRT((1-AD635)/2)))</f>
        <v>0</v>
      </c>
      <c r="AF635" s="28">
        <f t="shared" ca="1" si="386"/>
        <v>0.43485600678511904</v>
      </c>
      <c r="AG635" s="28">
        <f t="shared" ca="1" si="386"/>
        <v>0.65255104284884358</v>
      </c>
      <c r="AH635" s="28">
        <f>IF(Riskregister!$E$9="",0,COUNTIF(BJ$4:BJ$53,"&lt;"&amp;AF635)*IF(AG635&lt;0.5,Riskregister!$K$9+(Riskregister!$L$9-Riskregister!$K$9)*SQRT(AG635/2),Riskregister!$L$9-(Riskregister!$L$9-Riskregister!$K$9)*SQRT((1-AG635)/2)))</f>
        <v>0</v>
      </c>
      <c r="AI635" s="28">
        <f t="shared" ca="1" si="387"/>
        <v>0.61728068567670646</v>
      </c>
      <c r="AJ635" s="28">
        <f t="shared" ca="1" si="387"/>
        <v>0.13520684525181403</v>
      </c>
      <c r="AK635" s="28">
        <f>IF(Riskregister!$E$10="",0,COUNTIF(BK$4:BK$53,"&lt;"&amp;AI635)*IF(AJ635&lt;0.5,Riskregister!$K$10+(Riskregister!$L$10-Riskregister!$K$10)*SQRT(AJ635/2),Riskregister!$L$10-(Riskregister!$L$10-Riskregister!$K$10)*SQRT((1-AJ635)/2)))</f>
        <v>0</v>
      </c>
      <c r="AL635" s="28">
        <f t="shared" ca="1" si="388"/>
        <v>0.55262740213962347</v>
      </c>
      <c r="AM635" s="28">
        <f t="shared" ca="1" si="388"/>
        <v>0.46883646067098639</v>
      </c>
      <c r="AN635" s="28">
        <f>IF(Riskregister!$E$11="",0,COUNTIF(BL$4:BL$53,"&lt;"&amp;AL635)*IF(AM635&lt;0.5,Riskregister!$K$11+(Riskregister!$L$11-Riskregister!$K$11)*SQRT(AM635/2),Riskregister!$L$11-(Riskregister!$L$11-Riskregister!$K$11)*SQRT((1-AM635)/2)))</f>
        <v>0</v>
      </c>
      <c r="AO635" s="28">
        <f t="shared" ca="1" si="389"/>
        <v>0.31020617969260078</v>
      </c>
      <c r="AP635" s="28">
        <f t="shared" ca="1" si="389"/>
        <v>0.42733045130189051</v>
      </c>
      <c r="AQ635" s="28">
        <f>IF(Riskregister!$E$12="",0,COUNTIF(BM$4:BM$53,"&lt;"&amp;AO635)*IF(AP635&lt;0.5,Riskregister!$K$12+(Riskregister!$L$12-Riskregister!$K$12)*SQRT(AP635/2),Riskregister!$L$12-(Riskregister!$L$12-Riskregister!$K$12)*SQRT((1-AP635)/2)))</f>
        <v>0</v>
      </c>
      <c r="AR635" s="28">
        <f t="shared" ca="1" si="390"/>
        <v>0.33681189216245444</v>
      </c>
      <c r="AS635" s="28">
        <f t="shared" ca="1" si="390"/>
        <v>0.29357627597095526</v>
      </c>
      <c r="AT635" s="28">
        <f>IF(Riskregister!$E$13="",0,COUNTIF(BN$4:BN$53,"&lt;"&amp;AR635)*IF(AS635&lt;0.5,Riskregister!$K$13+(Riskregister!$L$13-Riskregister!$K$13)*SQRT(AS635/2),Riskregister!$L$13-(Riskregister!$L$13-Riskregister!$K$13)*SQRT((1-AS635)/2)))</f>
        <v>0</v>
      </c>
      <c r="AU635" s="28">
        <f t="shared" ca="1" si="391"/>
        <v>0.39759772945477967</v>
      </c>
      <c r="AV635" s="28">
        <f t="shared" ca="1" si="391"/>
        <v>0.83145558294073463</v>
      </c>
      <c r="AW635" s="28">
        <f>IF(Riskregister!$E$14="",0,COUNTIF(BO$4:BO$53,"&lt;"&amp;AU635)*IF(AV635&lt;0.5,Riskregister!$K$14+(Riskregister!$L$14-Riskregister!$K$14)*SQRT(AV635/2),Riskregister!$L$14-(Riskregister!$L$14-Riskregister!$K$14)*SQRT((1-AV635)/2)))</f>
        <v>0</v>
      </c>
      <c r="AX635" s="28">
        <f t="shared" ca="1" si="392"/>
        <v>0.12162371091933577</v>
      </c>
      <c r="AY635" s="28">
        <f t="shared" ca="1" si="392"/>
        <v>0.98943902202364165</v>
      </c>
      <c r="AZ635" s="28">
        <f>IF(Riskregister!$E$15="",0,COUNTIF(BP$4:BP$53,"&lt;"&amp;AX635)*IF(AY635&lt;0.5,Riskregister!$K$15+(Riskregister!$L$15-Riskregister!$K$15)*SQRT(AY635/2),Riskregister!$L$15-(Riskregister!$L$15-Riskregister!$K$15)*SQRT((1-AY635)/2)))</f>
        <v>0</v>
      </c>
      <c r="BA635" s="28">
        <f t="shared" ca="1" si="393"/>
        <v>0.32090099337899636</v>
      </c>
      <c r="BB635" s="28">
        <f t="shared" ca="1" si="393"/>
        <v>0.5554904557307444</v>
      </c>
      <c r="BC635" s="28">
        <f>IF(Riskregister!$E$16="",0,COUNTIF(BQ$4:BQ$53,"&lt;"&amp;BA635)*IF(BB635&lt;0.5,Riskregister!$K$16+(Riskregister!$L$16-Riskregister!$K$16)*SQRT(BB635/2),Riskregister!$L$16-(Riskregister!$L$16-Riskregister!$K$16)*SQRT((1-BB635)/2)))</f>
        <v>0</v>
      </c>
      <c r="BD635" s="28">
        <f t="shared" ca="1" si="357"/>
        <v>578935.48495019996</v>
      </c>
    </row>
    <row r="636" spans="20:56" x14ac:dyDescent="0.35">
      <c r="T636" s="28">
        <f t="shared" ca="1" si="382"/>
        <v>0.96088622330460738</v>
      </c>
      <c r="U636" s="28">
        <f t="shared" ca="1" si="382"/>
        <v>1.5753381387216381E-2</v>
      </c>
      <c r="V636" s="28">
        <f ca="1">IF(Riskregister!$E$5="",0,COUNTIF(BF$4:BF$53,"&lt;"&amp;T636)*IF(U636&lt;0.5,Riskregister!$K$5+(Riskregister!$L$5-Riskregister!$K$5)*SQRT(U636/2),Riskregister!$L$5-(Riskregister!$L$5-Riskregister!$K$5)*SQRT((1-U636)/2)))</f>
        <v>379875.6499931151</v>
      </c>
      <c r="W636" s="28">
        <f t="shared" ca="1" si="383"/>
        <v>0.66498735948450827</v>
      </c>
      <c r="X636" s="28">
        <f t="shared" ca="1" si="383"/>
        <v>0.3479555237629407</v>
      </c>
      <c r="Y636" s="28">
        <f ca="1">IF(Riskregister!$E$6="",0,COUNTIF(BG$4:BG$53,"&lt;"&amp;W636)*IF(X636&lt;0.5,Riskregister!$K$6+(Riskregister!$L$6-Riskregister!$K$6)*SQRT(X636/2),Riskregister!$L$6-(Riskregister!$L$6-Riskregister!$K$6)*SQRT((1-X636)/2)))</f>
        <v>950791.54796518839</v>
      </c>
      <c r="Z636" s="28">
        <f t="shared" ca="1" si="384"/>
        <v>0.38006536534176649</v>
      </c>
      <c r="AA636" s="28">
        <f t="shared" ca="1" si="384"/>
        <v>0.47743623767338794</v>
      </c>
      <c r="AB636" s="28">
        <f ca="1">IF(Riskregister!$E$7="",0,COUNTIF(BH$4:BH$53,"&lt;"&amp;Z636)*IF(AA636&lt;0.5,Riskregister!$K$7+(Riskregister!$L$7-Riskregister!$K$7)*SQRT(AA636/2),Riskregister!$L$7-(Riskregister!$L$7-Riskregister!$K$7)*SQRT((1-AA636)/2)))</f>
        <v>0</v>
      </c>
      <c r="AC636" s="28">
        <f t="shared" ca="1" si="385"/>
        <v>0.74871762116324836</v>
      </c>
      <c r="AD636" s="28">
        <f t="shared" ca="1" si="385"/>
        <v>0.30798256727639339</v>
      </c>
      <c r="AE636" s="28">
        <f ca="1">IF(Riskregister!$E$8="",0,COUNTIF(BI$4:BI$53,"&lt;"&amp;AC636)*IF(AD636&lt;0.5,Riskregister!$K$8+(Riskregister!$L$8-Riskregister!$K$8)*SQRT(AD636/2),Riskregister!$L$8-(Riskregister!$L$8-Riskregister!$K$8)*SQRT((1-AD636)/2)))</f>
        <v>0</v>
      </c>
      <c r="AF636" s="28">
        <f t="shared" ca="1" si="386"/>
        <v>0.25927200833035347</v>
      </c>
      <c r="AG636" s="28">
        <f t="shared" ca="1" si="386"/>
        <v>0.80862579500038811</v>
      </c>
      <c r="AH636" s="28">
        <f>IF(Riskregister!$E$9="",0,COUNTIF(BJ$4:BJ$53,"&lt;"&amp;AF636)*IF(AG636&lt;0.5,Riskregister!$K$9+(Riskregister!$L$9-Riskregister!$K$9)*SQRT(AG636/2),Riskregister!$L$9-(Riskregister!$L$9-Riskregister!$K$9)*SQRT((1-AG636)/2)))</f>
        <v>0</v>
      </c>
      <c r="AI636" s="28">
        <f t="shared" ca="1" si="387"/>
        <v>0.25308365488958429</v>
      </c>
      <c r="AJ636" s="28">
        <f t="shared" ca="1" si="387"/>
        <v>0.71369710667242026</v>
      </c>
      <c r="AK636" s="28">
        <f>IF(Riskregister!$E$10="",0,COUNTIF(BK$4:BK$53,"&lt;"&amp;AI636)*IF(AJ636&lt;0.5,Riskregister!$K$10+(Riskregister!$L$10-Riskregister!$K$10)*SQRT(AJ636/2),Riskregister!$L$10-(Riskregister!$L$10-Riskregister!$K$10)*SQRT((1-AJ636)/2)))</f>
        <v>0</v>
      </c>
      <c r="AL636" s="28">
        <f t="shared" ca="1" si="388"/>
        <v>0.94355236851540125</v>
      </c>
      <c r="AM636" s="28">
        <f t="shared" ca="1" si="388"/>
        <v>0.74650659428403565</v>
      </c>
      <c r="AN636" s="28">
        <f>IF(Riskregister!$E$11="",0,COUNTIF(BL$4:BL$53,"&lt;"&amp;AL636)*IF(AM636&lt;0.5,Riskregister!$K$11+(Riskregister!$L$11-Riskregister!$K$11)*SQRT(AM636/2),Riskregister!$L$11-(Riskregister!$L$11-Riskregister!$K$11)*SQRT((1-AM636)/2)))</f>
        <v>0</v>
      </c>
      <c r="AO636" s="28">
        <f t="shared" ca="1" si="389"/>
        <v>0.47334961235542261</v>
      </c>
      <c r="AP636" s="28">
        <f t="shared" ca="1" si="389"/>
        <v>0.66968696632510472</v>
      </c>
      <c r="AQ636" s="28">
        <f>IF(Riskregister!$E$12="",0,COUNTIF(BM$4:BM$53,"&lt;"&amp;AO636)*IF(AP636&lt;0.5,Riskregister!$K$12+(Riskregister!$L$12-Riskregister!$K$12)*SQRT(AP636/2),Riskregister!$L$12-(Riskregister!$L$12-Riskregister!$K$12)*SQRT((1-AP636)/2)))</f>
        <v>0</v>
      </c>
      <c r="AR636" s="28">
        <f t="shared" ca="1" si="390"/>
        <v>7.3723035070096365E-2</v>
      </c>
      <c r="AS636" s="28">
        <f t="shared" ca="1" si="390"/>
        <v>0.21063769576526847</v>
      </c>
      <c r="AT636" s="28">
        <f>IF(Riskregister!$E$13="",0,COUNTIF(BN$4:BN$53,"&lt;"&amp;AR636)*IF(AS636&lt;0.5,Riskregister!$K$13+(Riskregister!$L$13-Riskregister!$K$13)*SQRT(AS636/2),Riskregister!$L$13-(Riskregister!$L$13-Riskregister!$K$13)*SQRT((1-AS636)/2)))</f>
        <v>0</v>
      </c>
      <c r="AU636" s="28">
        <f t="shared" ca="1" si="391"/>
        <v>0.60685400725385918</v>
      </c>
      <c r="AV636" s="28">
        <f t="shared" ca="1" si="391"/>
        <v>0.38713012254016932</v>
      </c>
      <c r="AW636" s="28">
        <f>IF(Riskregister!$E$14="",0,COUNTIF(BO$4:BO$53,"&lt;"&amp;AU636)*IF(AV636&lt;0.5,Riskregister!$K$14+(Riskregister!$L$14-Riskregister!$K$14)*SQRT(AV636/2),Riskregister!$L$14-(Riskregister!$L$14-Riskregister!$K$14)*SQRT((1-AV636)/2)))</f>
        <v>0</v>
      </c>
      <c r="AX636" s="28">
        <f t="shared" ca="1" si="392"/>
        <v>0.45346863891754774</v>
      </c>
      <c r="AY636" s="28">
        <f t="shared" ca="1" si="392"/>
        <v>0.97334675907795942</v>
      </c>
      <c r="AZ636" s="28">
        <f>IF(Riskregister!$E$15="",0,COUNTIF(BP$4:BP$53,"&lt;"&amp;AX636)*IF(AY636&lt;0.5,Riskregister!$K$15+(Riskregister!$L$15-Riskregister!$K$15)*SQRT(AY636/2),Riskregister!$L$15-(Riskregister!$L$15-Riskregister!$K$15)*SQRT((1-AY636)/2)))</f>
        <v>0</v>
      </c>
      <c r="BA636" s="28">
        <f t="shared" ca="1" si="393"/>
        <v>3.9463162992692036E-2</v>
      </c>
      <c r="BB636" s="28">
        <f t="shared" ca="1" si="393"/>
        <v>0.30424658300089658</v>
      </c>
      <c r="BC636" s="28">
        <f>IF(Riskregister!$E$16="",0,COUNTIF(BQ$4:BQ$53,"&lt;"&amp;BA636)*IF(BB636&lt;0.5,Riskregister!$K$16+(Riskregister!$L$16-Riskregister!$K$16)*SQRT(BB636/2),Riskregister!$L$16-(Riskregister!$L$16-Riskregister!$K$16)*SQRT((1-BB636)/2)))</f>
        <v>0</v>
      </c>
      <c r="BD636" s="28">
        <f t="shared" ca="1" si="357"/>
        <v>1330667.1979583036</v>
      </c>
    </row>
    <row r="637" spans="20:56" x14ac:dyDescent="0.35">
      <c r="T637" s="28">
        <f t="shared" ca="1" si="382"/>
        <v>0.24112405997899622</v>
      </c>
      <c r="U637" s="28">
        <f t="shared" ca="1" si="382"/>
        <v>0.21734219707188429</v>
      </c>
      <c r="V637" s="28">
        <f ca="1">IF(Riskregister!$E$5="",0,COUNTIF(BF$4:BF$53,"&lt;"&amp;T637)*IF(U637&lt;0.5,Riskregister!$K$5+(Riskregister!$L$5-Riskregister!$K$5)*SQRT(U637/2),Riskregister!$L$5-(Riskregister!$L$5-Riskregister!$K$5)*SQRT((1-U637)/2)))</f>
        <v>0</v>
      </c>
      <c r="W637" s="28">
        <f t="shared" ca="1" si="383"/>
        <v>0.9590541525982621</v>
      </c>
      <c r="X637" s="28">
        <f t="shared" ca="1" si="383"/>
        <v>0.90394174332738075</v>
      </c>
      <c r="Y637" s="28">
        <f ca="1">IF(Riskregister!$E$6="",0,COUNTIF(BG$4:BG$53,"&lt;"&amp;W637)*IF(X637&lt;0.5,Riskregister!$K$6+(Riskregister!$L$6-Riskregister!$K$6)*SQRT(X637/2),Riskregister!$L$6-(Riskregister!$L$6-Riskregister!$K$6)*SQRT((1-X637)/2)))</f>
        <v>3211040.2397849606</v>
      </c>
      <c r="Z637" s="28">
        <f t="shared" ca="1" si="384"/>
        <v>0.81488618462546758</v>
      </c>
      <c r="AA637" s="28">
        <f t="shared" ca="1" si="384"/>
        <v>0.71186829036082977</v>
      </c>
      <c r="AB637" s="28">
        <f ca="1">IF(Riskregister!$E$7="",0,COUNTIF(BH$4:BH$53,"&lt;"&amp;Z637)*IF(AA637&lt;0.5,Riskregister!$K$7+(Riskregister!$L$7-Riskregister!$K$7)*SQRT(AA637/2),Riskregister!$L$7-(Riskregister!$L$7-Riskregister!$K$7)*SQRT((1-AA637)/2)))</f>
        <v>267153.97177409037</v>
      </c>
      <c r="AC637" s="28">
        <f t="shared" ca="1" si="385"/>
        <v>0.79773986373674677</v>
      </c>
      <c r="AD637" s="28">
        <f t="shared" ca="1" si="385"/>
        <v>0.91301663980812697</v>
      </c>
      <c r="AE637" s="28">
        <f ca="1">IF(Riskregister!$E$8="",0,COUNTIF(BI$4:BI$53,"&lt;"&amp;AC637)*IF(AD637&lt;0.5,Riskregister!$K$8+(Riskregister!$L$8-Riskregister!$K$8)*SQRT(AD637/2),Riskregister!$L$8-(Riskregister!$L$8-Riskregister!$K$8)*SQRT((1-AD637)/2)))</f>
        <v>0</v>
      </c>
      <c r="AF637" s="28">
        <f t="shared" ca="1" si="386"/>
        <v>0.14280237487315872</v>
      </c>
      <c r="AG637" s="28">
        <f t="shared" ca="1" si="386"/>
        <v>0.49920839706572628</v>
      </c>
      <c r="AH637" s="28">
        <f>IF(Riskregister!$E$9="",0,COUNTIF(BJ$4:BJ$53,"&lt;"&amp;AF637)*IF(AG637&lt;0.5,Riskregister!$K$9+(Riskregister!$L$9-Riskregister!$K$9)*SQRT(AG637/2),Riskregister!$L$9-(Riskregister!$L$9-Riskregister!$K$9)*SQRT((1-AG637)/2)))</f>
        <v>0</v>
      </c>
      <c r="AI637" s="28">
        <f t="shared" ca="1" si="387"/>
        <v>0.59755711163825898</v>
      </c>
      <c r="AJ637" s="28">
        <f t="shared" ca="1" si="387"/>
        <v>0.48295434284279326</v>
      </c>
      <c r="AK637" s="28">
        <f>IF(Riskregister!$E$10="",0,COUNTIF(BK$4:BK$53,"&lt;"&amp;AI637)*IF(AJ637&lt;0.5,Riskregister!$K$10+(Riskregister!$L$10-Riskregister!$K$10)*SQRT(AJ637/2),Riskregister!$L$10-(Riskregister!$L$10-Riskregister!$K$10)*SQRT((1-AJ637)/2)))</f>
        <v>0</v>
      </c>
      <c r="AL637" s="28">
        <f t="shared" ca="1" si="388"/>
        <v>0.65887803683380941</v>
      </c>
      <c r="AM637" s="28">
        <f t="shared" ca="1" si="388"/>
        <v>0.67590541470894905</v>
      </c>
      <c r="AN637" s="28">
        <f>IF(Riskregister!$E$11="",0,COUNTIF(BL$4:BL$53,"&lt;"&amp;AL637)*IF(AM637&lt;0.5,Riskregister!$K$11+(Riskregister!$L$11-Riskregister!$K$11)*SQRT(AM637/2),Riskregister!$L$11-(Riskregister!$L$11-Riskregister!$K$11)*SQRT((1-AM637)/2)))</f>
        <v>0</v>
      </c>
      <c r="AO637" s="28">
        <f t="shared" ca="1" si="389"/>
        <v>0.34568538364262058</v>
      </c>
      <c r="AP637" s="28">
        <f t="shared" ca="1" si="389"/>
        <v>0.2539657895138232</v>
      </c>
      <c r="AQ637" s="28">
        <f>IF(Riskregister!$E$12="",0,COUNTIF(BM$4:BM$53,"&lt;"&amp;AO637)*IF(AP637&lt;0.5,Riskregister!$K$12+(Riskregister!$L$12-Riskregister!$K$12)*SQRT(AP637/2),Riskregister!$L$12-(Riskregister!$L$12-Riskregister!$K$12)*SQRT((1-AP637)/2)))</f>
        <v>0</v>
      </c>
      <c r="AR637" s="28">
        <f t="shared" ca="1" si="390"/>
        <v>0.55237225491274111</v>
      </c>
      <c r="AS637" s="28">
        <f t="shared" ca="1" si="390"/>
        <v>0.12229639966300343</v>
      </c>
      <c r="AT637" s="28">
        <f>IF(Riskregister!$E$13="",0,COUNTIF(BN$4:BN$53,"&lt;"&amp;AR637)*IF(AS637&lt;0.5,Riskregister!$K$13+(Riskregister!$L$13-Riskregister!$K$13)*SQRT(AS637/2),Riskregister!$L$13-(Riskregister!$L$13-Riskregister!$K$13)*SQRT((1-AS637)/2)))</f>
        <v>0</v>
      </c>
      <c r="AU637" s="28">
        <f t="shared" ca="1" si="391"/>
        <v>0.96484893495180779</v>
      </c>
      <c r="AV637" s="28">
        <f t="shared" ca="1" si="391"/>
        <v>9.5517971769039645E-2</v>
      </c>
      <c r="AW637" s="28">
        <f>IF(Riskregister!$E$14="",0,COUNTIF(BO$4:BO$53,"&lt;"&amp;AU637)*IF(AV637&lt;0.5,Riskregister!$K$14+(Riskregister!$L$14-Riskregister!$K$14)*SQRT(AV637/2),Riskregister!$L$14-(Riskregister!$L$14-Riskregister!$K$14)*SQRT((1-AV637)/2)))</f>
        <v>0</v>
      </c>
      <c r="AX637" s="28">
        <f t="shared" ca="1" si="392"/>
        <v>0.79628142498190291</v>
      </c>
      <c r="AY637" s="28">
        <f t="shared" ca="1" si="392"/>
        <v>0.50034397879894665</v>
      </c>
      <c r="AZ637" s="28">
        <f>IF(Riskregister!$E$15="",0,COUNTIF(BP$4:BP$53,"&lt;"&amp;AX637)*IF(AY637&lt;0.5,Riskregister!$K$15+(Riskregister!$L$15-Riskregister!$K$15)*SQRT(AY637/2),Riskregister!$L$15-(Riskregister!$L$15-Riskregister!$K$15)*SQRT((1-AY637)/2)))</f>
        <v>0</v>
      </c>
      <c r="BA637" s="28">
        <f t="shared" ca="1" si="393"/>
        <v>0.34656241068144589</v>
      </c>
      <c r="BB637" s="28">
        <f t="shared" ca="1" si="393"/>
        <v>0.33357374836300446</v>
      </c>
      <c r="BC637" s="28">
        <f>IF(Riskregister!$E$16="",0,COUNTIF(BQ$4:BQ$53,"&lt;"&amp;BA637)*IF(BB637&lt;0.5,Riskregister!$K$16+(Riskregister!$L$16-Riskregister!$K$16)*SQRT(BB637/2),Riskregister!$L$16-(Riskregister!$L$16-Riskregister!$K$16)*SQRT((1-BB637)/2)))</f>
        <v>0</v>
      </c>
      <c r="BD637" s="28">
        <f t="shared" ca="1" si="357"/>
        <v>3478194.2115590512</v>
      </c>
    </row>
    <row r="638" spans="20:56" x14ac:dyDescent="0.35">
      <c r="T638" s="28">
        <f t="shared" ca="1" si="382"/>
        <v>0.62344940200117804</v>
      </c>
      <c r="U638" s="28">
        <f t="shared" ca="1" si="382"/>
        <v>0.63446843119556207</v>
      </c>
      <c r="V638" s="28">
        <f ca="1">IF(Riskregister!$E$5="",0,COUNTIF(BF$4:BF$53,"&lt;"&amp;T638)*IF(U638&lt;0.5,Riskregister!$K$5+(Riskregister!$L$5-Riskregister!$K$5)*SQRT(U638/2),Riskregister!$L$5-(Riskregister!$L$5-Riskregister!$K$5)*SQRT((1-U638)/2)))</f>
        <v>0</v>
      </c>
      <c r="W638" s="28">
        <f t="shared" ca="1" si="383"/>
        <v>0.15679326302714613</v>
      </c>
      <c r="X638" s="28">
        <f t="shared" ca="1" si="383"/>
        <v>0.46670644168937847</v>
      </c>
      <c r="Y638" s="28">
        <f ca="1">IF(Riskregister!$E$6="",0,COUNTIF(BG$4:BG$53,"&lt;"&amp;W638)*IF(X638&lt;0.5,Riskregister!$K$6+(Riskregister!$L$6-Riskregister!$K$6)*SQRT(X638/2),Riskregister!$L$6-(Riskregister!$L$6-Riskregister!$K$6)*SQRT((1-X638)/2)))</f>
        <v>0</v>
      </c>
      <c r="Z638" s="28">
        <f t="shared" ca="1" si="384"/>
        <v>0.20436038289309921</v>
      </c>
      <c r="AA638" s="28">
        <f t="shared" ca="1" si="384"/>
        <v>0.58073653057152819</v>
      </c>
      <c r="AB638" s="28">
        <f ca="1">IF(Riskregister!$E$7="",0,COUNTIF(BH$4:BH$53,"&lt;"&amp;Z638)*IF(AA638&lt;0.5,Riskregister!$K$7+(Riskregister!$L$7-Riskregister!$K$7)*SQRT(AA638/2),Riskregister!$L$7-(Riskregister!$L$7-Riskregister!$K$7)*SQRT((1-AA638)/2)))</f>
        <v>0</v>
      </c>
      <c r="AC638" s="28">
        <f t="shared" ca="1" si="385"/>
        <v>0.98039781615222821</v>
      </c>
      <c r="AD638" s="28">
        <f t="shared" ca="1" si="385"/>
        <v>0.18035805072227995</v>
      </c>
      <c r="AE638" s="28">
        <f ca="1">IF(Riskregister!$E$8="",0,COUNTIF(BI$4:BI$53,"&lt;"&amp;AC638)*IF(AD638&lt;0.5,Riskregister!$K$8+(Riskregister!$L$8-Riskregister!$K$8)*SQRT(AD638/2),Riskregister!$L$8-(Riskregister!$L$8-Riskregister!$K$8)*SQRT((1-AD638)/2)))</f>
        <v>1711401.6686356801</v>
      </c>
      <c r="AF638" s="28">
        <f t="shared" ca="1" si="386"/>
        <v>0.72565015102363295</v>
      </c>
      <c r="AG638" s="28">
        <f t="shared" ca="1" si="386"/>
        <v>0.39663680752490371</v>
      </c>
      <c r="AH638" s="28">
        <f>IF(Riskregister!$E$9="",0,COUNTIF(BJ$4:BJ$53,"&lt;"&amp;AF638)*IF(AG638&lt;0.5,Riskregister!$K$9+(Riskregister!$L$9-Riskregister!$K$9)*SQRT(AG638/2),Riskregister!$L$9-(Riskregister!$L$9-Riskregister!$K$9)*SQRT((1-AG638)/2)))</f>
        <v>0</v>
      </c>
      <c r="AI638" s="28">
        <f t="shared" ca="1" si="387"/>
        <v>0.60061750094911681</v>
      </c>
      <c r="AJ638" s="28">
        <f t="shared" ca="1" si="387"/>
        <v>0.11669330342425244</v>
      </c>
      <c r="AK638" s="28">
        <f>IF(Riskregister!$E$10="",0,COUNTIF(BK$4:BK$53,"&lt;"&amp;AI638)*IF(AJ638&lt;0.5,Riskregister!$K$10+(Riskregister!$L$10-Riskregister!$K$10)*SQRT(AJ638/2),Riskregister!$L$10-(Riskregister!$L$10-Riskregister!$K$10)*SQRT((1-AJ638)/2)))</f>
        <v>0</v>
      </c>
      <c r="AL638" s="28">
        <f t="shared" ca="1" si="388"/>
        <v>0.45356996657220972</v>
      </c>
      <c r="AM638" s="28">
        <f t="shared" ca="1" si="388"/>
        <v>0.37497753369882425</v>
      </c>
      <c r="AN638" s="28">
        <f>IF(Riskregister!$E$11="",0,COUNTIF(BL$4:BL$53,"&lt;"&amp;AL638)*IF(AM638&lt;0.5,Riskregister!$K$11+(Riskregister!$L$11-Riskregister!$K$11)*SQRT(AM638/2),Riskregister!$L$11-(Riskregister!$L$11-Riskregister!$K$11)*SQRT((1-AM638)/2)))</f>
        <v>0</v>
      </c>
      <c r="AO638" s="28">
        <f t="shared" ca="1" si="389"/>
        <v>0.84949989970492279</v>
      </c>
      <c r="AP638" s="28">
        <f t="shared" ca="1" si="389"/>
        <v>0.56266239332695744</v>
      </c>
      <c r="AQ638" s="28">
        <f>IF(Riskregister!$E$12="",0,COUNTIF(BM$4:BM$53,"&lt;"&amp;AO638)*IF(AP638&lt;0.5,Riskregister!$K$12+(Riskregister!$L$12-Riskregister!$K$12)*SQRT(AP638/2),Riskregister!$L$12-(Riskregister!$L$12-Riskregister!$K$12)*SQRT((1-AP638)/2)))</f>
        <v>0</v>
      </c>
      <c r="AR638" s="28">
        <f t="shared" ca="1" si="390"/>
        <v>0.92933203336571391</v>
      </c>
      <c r="AS638" s="28">
        <f t="shared" ca="1" si="390"/>
        <v>0.29048951908037846</v>
      </c>
      <c r="AT638" s="28">
        <f>IF(Riskregister!$E$13="",0,COUNTIF(BN$4:BN$53,"&lt;"&amp;AR638)*IF(AS638&lt;0.5,Riskregister!$K$13+(Riskregister!$L$13-Riskregister!$K$13)*SQRT(AS638/2),Riskregister!$L$13-(Riskregister!$L$13-Riskregister!$K$13)*SQRT((1-AS638)/2)))</f>
        <v>0</v>
      </c>
      <c r="AU638" s="28">
        <f t="shared" ca="1" si="391"/>
        <v>0.59132594970679375</v>
      </c>
      <c r="AV638" s="28">
        <f t="shared" ca="1" si="391"/>
        <v>0.51160346144135371</v>
      </c>
      <c r="AW638" s="28">
        <f>IF(Riskregister!$E$14="",0,COUNTIF(BO$4:BO$53,"&lt;"&amp;AU638)*IF(AV638&lt;0.5,Riskregister!$K$14+(Riskregister!$L$14-Riskregister!$K$14)*SQRT(AV638/2),Riskregister!$L$14-(Riskregister!$L$14-Riskregister!$K$14)*SQRT((1-AV638)/2)))</f>
        <v>0</v>
      </c>
      <c r="AX638" s="28">
        <f t="shared" ca="1" si="392"/>
        <v>0.31829845089597897</v>
      </c>
      <c r="AY638" s="28">
        <f t="shared" ca="1" si="392"/>
        <v>0.49176698002836494</v>
      </c>
      <c r="AZ638" s="28">
        <f>IF(Riskregister!$E$15="",0,COUNTIF(BP$4:BP$53,"&lt;"&amp;AX638)*IF(AY638&lt;0.5,Riskregister!$K$15+(Riskregister!$L$15-Riskregister!$K$15)*SQRT(AY638/2),Riskregister!$L$15-(Riskregister!$L$15-Riskregister!$K$15)*SQRT((1-AY638)/2)))</f>
        <v>0</v>
      </c>
      <c r="BA638" s="28">
        <f t="shared" ca="1" si="393"/>
        <v>4.8418987110889877E-2</v>
      </c>
      <c r="BB638" s="28">
        <f t="shared" ca="1" si="393"/>
        <v>3.5342024155350038E-2</v>
      </c>
      <c r="BC638" s="28">
        <f>IF(Riskregister!$E$16="",0,COUNTIF(BQ$4:BQ$53,"&lt;"&amp;BA638)*IF(BB638&lt;0.5,Riskregister!$K$16+(Riskregister!$L$16-Riskregister!$K$16)*SQRT(BB638/2),Riskregister!$L$16-(Riskregister!$L$16-Riskregister!$K$16)*SQRT((1-BB638)/2)))</f>
        <v>0</v>
      </c>
      <c r="BD638" s="28">
        <f t="shared" ca="1" si="357"/>
        <v>1711401.6686356801</v>
      </c>
    </row>
    <row r="639" spans="20:56" x14ac:dyDescent="0.35">
      <c r="T639" s="28">
        <f t="shared" ca="1" si="382"/>
        <v>0.53103275150987395</v>
      </c>
      <c r="U639" s="28">
        <f t="shared" ca="1" si="382"/>
        <v>0.13711845528974065</v>
      </c>
      <c r="V639" s="28">
        <f ca="1">IF(Riskregister!$E$5="",0,COUNTIF(BF$4:BF$53,"&lt;"&amp;T639)*IF(U639&lt;0.5,Riskregister!$K$5+(Riskregister!$L$5-Riskregister!$K$5)*SQRT(U639/2),Riskregister!$L$5-(Riskregister!$L$5-Riskregister!$K$5)*SQRT((1-U639)/2)))</f>
        <v>0</v>
      </c>
      <c r="W639" s="28">
        <f t="shared" ca="1" si="383"/>
        <v>7.6594427427958744E-2</v>
      </c>
      <c r="X639" s="28">
        <f t="shared" ca="1" si="383"/>
        <v>0.71709098809577509</v>
      </c>
      <c r="Y639" s="28">
        <f ca="1">IF(Riskregister!$E$6="",0,COUNTIF(BG$4:BG$53,"&lt;"&amp;W639)*IF(X639&lt;0.5,Riskregister!$K$6+(Riskregister!$L$6-Riskregister!$K$6)*SQRT(X639/2),Riskregister!$L$6-(Riskregister!$L$6-Riskregister!$K$6)*SQRT((1-X639)/2)))</f>
        <v>0</v>
      </c>
      <c r="Z639" s="28">
        <f t="shared" ca="1" si="384"/>
        <v>0.82309785711276673</v>
      </c>
      <c r="AA639" s="28">
        <f t="shared" ca="1" si="384"/>
        <v>0.23922699466349961</v>
      </c>
      <c r="AB639" s="28">
        <f ca="1">IF(Riskregister!$E$7="",0,COUNTIF(BH$4:BH$53,"&lt;"&amp;Z639)*IF(AA639&lt;0.5,Riskregister!$K$7+(Riskregister!$L$7-Riskregister!$K$7)*SQRT(AA639/2),Riskregister!$L$7-(Riskregister!$L$7-Riskregister!$K$7)*SQRT((1-AA639)/2)))</f>
        <v>171048.14506277803</v>
      </c>
      <c r="AC639" s="28">
        <f t="shared" ca="1" si="385"/>
        <v>0.4055596284598153</v>
      </c>
      <c r="AD639" s="28">
        <f t="shared" ca="1" si="385"/>
        <v>0.96350266700911014</v>
      </c>
      <c r="AE639" s="28">
        <f ca="1">IF(Riskregister!$E$8="",0,COUNTIF(BI$4:BI$53,"&lt;"&amp;AC639)*IF(AD639&lt;0.5,Riskregister!$K$8+(Riskregister!$L$8-Riskregister!$K$8)*SQRT(AD639/2),Riskregister!$L$8-(Riskregister!$L$8-Riskregister!$K$8)*SQRT((1-AD639)/2)))</f>
        <v>0</v>
      </c>
      <c r="AF639" s="28">
        <f t="shared" ca="1" si="386"/>
        <v>0.42815573905433446</v>
      </c>
      <c r="AG639" s="28">
        <f t="shared" ca="1" si="386"/>
        <v>0.48164049575954548</v>
      </c>
      <c r="AH639" s="28">
        <f>IF(Riskregister!$E$9="",0,COUNTIF(BJ$4:BJ$53,"&lt;"&amp;AF639)*IF(AG639&lt;0.5,Riskregister!$K$9+(Riskregister!$L$9-Riskregister!$K$9)*SQRT(AG639/2),Riskregister!$L$9-(Riskregister!$L$9-Riskregister!$K$9)*SQRT((1-AG639)/2)))</f>
        <v>0</v>
      </c>
      <c r="AI639" s="28">
        <f t="shared" ca="1" si="387"/>
        <v>0.71375800478773332</v>
      </c>
      <c r="AJ639" s="28">
        <f t="shared" ca="1" si="387"/>
        <v>0.78035843183261999</v>
      </c>
      <c r="AK639" s="28">
        <f>IF(Riskregister!$E$10="",0,COUNTIF(BK$4:BK$53,"&lt;"&amp;AI639)*IF(AJ639&lt;0.5,Riskregister!$K$10+(Riskregister!$L$10-Riskregister!$K$10)*SQRT(AJ639/2),Riskregister!$L$10-(Riskregister!$L$10-Riskregister!$K$10)*SQRT((1-AJ639)/2)))</f>
        <v>0</v>
      </c>
      <c r="AL639" s="28">
        <f t="shared" ca="1" si="388"/>
        <v>0.83196873042541197</v>
      </c>
      <c r="AM639" s="28">
        <f t="shared" ca="1" si="388"/>
        <v>0.13764201439030177</v>
      </c>
      <c r="AN639" s="28">
        <f>IF(Riskregister!$E$11="",0,COUNTIF(BL$4:BL$53,"&lt;"&amp;AL639)*IF(AM639&lt;0.5,Riskregister!$K$11+(Riskregister!$L$11-Riskregister!$K$11)*SQRT(AM639/2),Riskregister!$L$11-(Riskregister!$L$11-Riskregister!$K$11)*SQRT((1-AM639)/2)))</f>
        <v>0</v>
      </c>
      <c r="AO639" s="28">
        <f t="shared" ca="1" si="389"/>
        <v>0.58925636345753318</v>
      </c>
      <c r="AP639" s="28">
        <f t="shared" ca="1" si="389"/>
        <v>0.98363070189063595</v>
      </c>
      <c r="AQ639" s="28">
        <f>IF(Riskregister!$E$12="",0,COUNTIF(BM$4:BM$53,"&lt;"&amp;AO639)*IF(AP639&lt;0.5,Riskregister!$K$12+(Riskregister!$L$12-Riskregister!$K$12)*SQRT(AP639/2),Riskregister!$L$12-(Riskregister!$L$12-Riskregister!$K$12)*SQRT((1-AP639)/2)))</f>
        <v>0</v>
      </c>
      <c r="AR639" s="28">
        <f t="shared" ca="1" si="390"/>
        <v>0.14233616116121373</v>
      </c>
      <c r="AS639" s="28">
        <f t="shared" ca="1" si="390"/>
        <v>0.29513368011113905</v>
      </c>
      <c r="AT639" s="28">
        <f>IF(Riskregister!$E$13="",0,COUNTIF(BN$4:BN$53,"&lt;"&amp;AR639)*IF(AS639&lt;0.5,Riskregister!$K$13+(Riskregister!$L$13-Riskregister!$K$13)*SQRT(AS639/2),Riskregister!$L$13-(Riskregister!$L$13-Riskregister!$K$13)*SQRT((1-AS639)/2)))</f>
        <v>0</v>
      </c>
      <c r="AU639" s="28">
        <f t="shared" ca="1" si="391"/>
        <v>0.8639127609439754</v>
      </c>
      <c r="AV639" s="28">
        <f t="shared" ca="1" si="391"/>
        <v>0.89915542455898478</v>
      </c>
      <c r="AW639" s="28">
        <f>IF(Riskregister!$E$14="",0,COUNTIF(BO$4:BO$53,"&lt;"&amp;AU639)*IF(AV639&lt;0.5,Riskregister!$K$14+(Riskregister!$L$14-Riskregister!$K$14)*SQRT(AV639/2),Riskregister!$L$14-(Riskregister!$L$14-Riskregister!$K$14)*SQRT((1-AV639)/2)))</f>
        <v>0</v>
      </c>
      <c r="AX639" s="28">
        <f t="shared" ca="1" si="392"/>
        <v>0.89987275279164269</v>
      </c>
      <c r="AY639" s="28">
        <f t="shared" ca="1" si="392"/>
        <v>0.5263796847322546</v>
      </c>
      <c r="AZ639" s="28">
        <f>IF(Riskregister!$E$15="",0,COUNTIF(BP$4:BP$53,"&lt;"&amp;AX639)*IF(AY639&lt;0.5,Riskregister!$K$15+(Riskregister!$L$15-Riskregister!$K$15)*SQRT(AY639/2),Riskregister!$L$15-(Riskregister!$L$15-Riskregister!$K$15)*SQRT((1-AY639)/2)))</f>
        <v>0</v>
      </c>
      <c r="BA639" s="28">
        <f t="shared" ca="1" si="393"/>
        <v>0.48762479536483483</v>
      </c>
      <c r="BB639" s="28">
        <f t="shared" ca="1" si="393"/>
        <v>8.1641723313763848E-2</v>
      </c>
      <c r="BC639" s="28">
        <f>IF(Riskregister!$E$16="",0,COUNTIF(BQ$4:BQ$53,"&lt;"&amp;BA639)*IF(BB639&lt;0.5,Riskregister!$K$16+(Riskregister!$L$16-Riskregister!$K$16)*SQRT(BB639/2),Riskregister!$L$16-(Riskregister!$L$16-Riskregister!$K$16)*SQRT((1-BB639)/2)))</f>
        <v>0</v>
      </c>
      <c r="BD639" s="28">
        <f t="shared" ca="1" si="357"/>
        <v>171048.14506277803</v>
      </c>
    </row>
    <row r="640" spans="20:56" x14ac:dyDescent="0.35">
      <c r="T640" s="28">
        <f t="shared" ca="1" si="382"/>
        <v>0.4378216757545923</v>
      </c>
      <c r="U640" s="28">
        <f t="shared" ca="1" si="382"/>
        <v>0.27398900330636422</v>
      </c>
      <c r="V640" s="28">
        <f ca="1">IF(Riskregister!$E$5="",0,COUNTIF(BF$4:BF$53,"&lt;"&amp;T640)*IF(U640&lt;0.5,Riskregister!$K$5+(Riskregister!$L$5-Riskregister!$K$5)*SQRT(U640/2),Riskregister!$L$5-(Riskregister!$L$5-Riskregister!$K$5)*SQRT((1-U640)/2)))</f>
        <v>0</v>
      </c>
      <c r="W640" s="28">
        <f t="shared" ca="1" si="383"/>
        <v>3.1975417978279741E-2</v>
      </c>
      <c r="X640" s="28">
        <f t="shared" ca="1" si="383"/>
        <v>0.6444559231854653</v>
      </c>
      <c r="Y640" s="28">
        <f ca="1">IF(Riskregister!$E$6="",0,COUNTIF(BG$4:BG$53,"&lt;"&amp;W640)*IF(X640&lt;0.5,Riskregister!$K$6+(Riskregister!$L$6-Riskregister!$K$6)*SQRT(X640/2),Riskregister!$L$6-(Riskregister!$L$6-Riskregister!$K$6)*SQRT((1-X640)/2)))</f>
        <v>0</v>
      </c>
      <c r="Z640" s="28">
        <f t="shared" ca="1" si="384"/>
        <v>0.5497633515566881</v>
      </c>
      <c r="AA640" s="28">
        <f t="shared" ca="1" si="384"/>
        <v>6.5602059412472546E-2</v>
      </c>
      <c r="AB640" s="28">
        <f ca="1">IF(Riskregister!$E$7="",0,COUNTIF(BH$4:BH$53,"&lt;"&amp;Z640)*IF(AA640&lt;0.5,Riskregister!$K$7+(Riskregister!$L$7-Riskregister!$K$7)*SQRT(AA640/2),Riskregister!$L$7-(Riskregister!$L$7-Riskregister!$K$7)*SQRT((1-AA640)/2)))</f>
        <v>0</v>
      </c>
      <c r="AC640" s="28">
        <f t="shared" ca="1" si="385"/>
        <v>0.12004228939188022</v>
      </c>
      <c r="AD640" s="28">
        <f t="shared" ca="1" si="385"/>
        <v>0.57690725158895551</v>
      </c>
      <c r="AE640" s="28">
        <f ca="1">IF(Riskregister!$E$8="",0,COUNTIF(BI$4:BI$53,"&lt;"&amp;AC640)*IF(AD640&lt;0.5,Riskregister!$K$8+(Riskregister!$L$8-Riskregister!$K$8)*SQRT(AD640/2),Riskregister!$L$8-(Riskregister!$L$8-Riskregister!$K$8)*SQRT((1-AD640)/2)))</f>
        <v>0</v>
      </c>
      <c r="AF640" s="28">
        <f t="shared" ca="1" si="386"/>
        <v>0.23396126639721226</v>
      </c>
      <c r="AG640" s="28">
        <f t="shared" ca="1" si="386"/>
        <v>6.2960530481283472E-2</v>
      </c>
      <c r="AH640" s="28">
        <f>IF(Riskregister!$E$9="",0,COUNTIF(BJ$4:BJ$53,"&lt;"&amp;AF640)*IF(AG640&lt;0.5,Riskregister!$K$9+(Riskregister!$L$9-Riskregister!$K$9)*SQRT(AG640/2),Riskregister!$L$9-(Riskregister!$L$9-Riskregister!$K$9)*SQRT((1-AG640)/2)))</f>
        <v>0</v>
      </c>
      <c r="AI640" s="28">
        <f t="shared" ca="1" si="387"/>
        <v>0.15844316717558249</v>
      </c>
      <c r="AJ640" s="28">
        <f t="shared" ca="1" si="387"/>
        <v>0.21605004650482196</v>
      </c>
      <c r="AK640" s="28">
        <f>IF(Riskregister!$E$10="",0,COUNTIF(BK$4:BK$53,"&lt;"&amp;AI640)*IF(AJ640&lt;0.5,Riskregister!$K$10+(Riskregister!$L$10-Riskregister!$K$10)*SQRT(AJ640/2),Riskregister!$L$10-(Riskregister!$L$10-Riskregister!$K$10)*SQRT((1-AJ640)/2)))</f>
        <v>0</v>
      </c>
      <c r="AL640" s="28">
        <f t="shared" ca="1" si="388"/>
        <v>0.41667321164161608</v>
      </c>
      <c r="AM640" s="28">
        <f t="shared" ca="1" si="388"/>
        <v>3.7898423784928359E-2</v>
      </c>
      <c r="AN640" s="28">
        <f>IF(Riskregister!$E$11="",0,COUNTIF(BL$4:BL$53,"&lt;"&amp;AL640)*IF(AM640&lt;0.5,Riskregister!$K$11+(Riskregister!$L$11-Riskregister!$K$11)*SQRT(AM640/2),Riskregister!$L$11-(Riskregister!$L$11-Riskregister!$K$11)*SQRT((1-AM640)/2)))</f>
        <v>0</v>
      </c>
      <c r="AO640" s="28">
        <f t="shared" ca="1" si="389"/>
        <v>2.2270834849034804E-2</v>
      </c>
      <c r="AP640" s="28">
        <f t="shared" ca="1" si="389"/>
        <v>0.18760643898421836</v>
      </c>
      <c r="AQ640" s="28">
        <f>IF(Riskregister!$E$12="",0,COUNTIF(BM$4:BM$53,"&lt;"&amp;AO640)*IF(AP640&lt;0.5,Riskregister!$K$12+(Riskregister!$L$12-Riskregister!$K$12)*SQRT(AP640/2),Riskregister!$L$12-(Riskregister!$L$12-Riskregister!$K$12)*SQRT((1-AP640)/2)))</f>
        <v>0</v>
      </c>
      <c r="AR640" s="28">
        <f t="shared" ca="1" si="390"/>
        <v>0.84251734623280716</v>
      </c>
      <c r="AS640" s="28">
        <f t="shared" ca="1" si="390"/>
        <v>0.39674361191082419</v>
      </c>
      <c r="AT640" s="28">
        <f>IF(Riskregister!$E$13="",0,COUNTIF(BN$4:BN$53,"&lt;"&amp;AR640)*IF(AS640&lt;0.5,Riskregister!$K$13+(Riskregister!$L$13-Riskregister!$K$13)*SQRT(AS640/2),Riskregister!$L$13-(Riskregister!$L$13-Riskregister!$K$13)*SQRT((1-AS640)/2)))</f>
        <v>0</v>
      </c>
      <c r="AU640" s="28">
        <f t="shared" ca="1" si="391"/>
        <v>0.28621137037064348</v>
      </c>
      <c r="AV640" s="28">
        <f t="shared" ca="1" si="391"/>
        <v>0.81274508428442405</v>
      </c>
      <c r="AW640" s="28">
        <f>IF(Riskregister!$E$14="",0,COUNTIF(BO$4:BO$53,"&lt;"&amp;AU640)*IF(AV640&lt;0.5,Riskregister!$K$14+(Riskregister!$L$14-Riskregister!$K$14)*SQRT(AV640/2),Riskregister!$L$14-(Riskregister!$L$14-Riskregister!$K$14)*SQRT((1-AV640)/2)))</f>
        <v>0</v>
      </c>
      <c r="AX640" s="28">
        <f t="shared" ca="1" si="392"/>
        <v>0.89387177095515291</v>
      </c>
      <c r="AY640" s="28">
        <f t="shared" ca="1" si="392"/>
        <v>0.35345291154867342</v>
      </c>
      <c r="AZ640" s="28">
        <f>IF(Riskregister!$E$15="",0,COUNTIF(BP$4:BP$53,"&lt;"&amp;AX640)*IF(AY640&lt;0.5,Riskregister!$K$15+(Riskregister!$L$15-Riskregister!$K$15)*SQRT(AY640/2),Riskregister!$L$15-(Riskregister!$L$15-Riskregister!$K$15)*SQRT((1-AY640)/2)))</f>
        <v>0</v>
      </c>
      <c r="BA640" s="28">
        <f t="shared" ca="1" si="393"/>
        <v>0.81457414233045167</v>
      </c>
      <c r="BB640" s="28">
        <f t="shared" ca="1" si="393"/>
        <v>0.53530874363258019</v>
      </c>
      <c r="BC640" s="28">
        <f>IF(Riskregister!$E$16="",0,COUNTIF(BQ$4:BQ$53,"&lt;"&amp;BA640)*IF(BB640&lt;0.5,Riskregister!$K$16+(Riskregister!$L$16-Riskregister!$K$16)*SQRT(BB640/2),Riskregister!$L$16-(Riskregister!$L$16-Riskregister!$K$16)*SQRT((1-BB640)/2)))</f>
        <v>0</v>
      </c>
      <c r="BD640" s="28">
        <f t="shared" ca="1" si="357"/>
        <v>0</v>
      </c>
    </row>
    <row r="641" spans="20:56" x14ac:dyDescent="0.35">
      <c r="T641" s="28">
        <f t="shared" ca="1" si="382"/>
        <v>0.68265202188164453</v>
      </c>
      <c r="U641" s="28">
        <f t="shared" ca="1" si="382"/>
        <v>0.51058552412232483</v>
      </c>
      <c r="V641" s="28">
        <f ca="1">IF(Riskregister!$E$5="",0,COUNTIF(BF$4:BF$53,"&lt;"&amp;T641)*IF(U641&lt;0.5,Riskregister!$K$5+(Riskregister!$L$5-Riskregister!$K$5)*SQRT(U641/2),Riskregister!$L$5-(Riskregister!$L$5-Riskregister!$K$5)*SQRT((1-U641)/2)))</f>
        <v>377394.48415950109</v>
      </c>
      <c r="W641" s="28">
        <f t="shared" ca="1" si="383"/>
        <v>0.53196916513652714</v>
      </c>
      <c r="X641" s="28">
        <f t="shared" ca="1" si="383"/>
        <v>0.14111593080429519</v>
      </c>
      <c r="Y641" s="28">
        <f ca="1">IF(Riskregister!$E$6="",0,COUNTIF(BG$4:BG$53,"&lt;"&amp;W641)*IF(X641&lt;0.5,Riskregister!$K$6+(Riskregister!$L$6-Riskregister!$K$6)*SQRT(X641/2),Riskregister!$L$6-(Riskregister!$L$6-Riskregister!$K$6)*SQRT((1-X641)/2)))</f>
        <v>0</v>
      </c>
      <c r="Z641" s="28">
        <f t="shared" ca="1" si="384"/>
        <v>5.157177124232748E-2</v>
      </c>
      <c r="AA641" s="28">
        <f t="shared" ca="1" si="384"/>
        <v>3.2844858226660723E-2</v>
      </c>
      <c r="AB641" s="28">
        <f ca="1">IF(Riskregister!$E$7="",0,COUNTIF(BH$4:BH$53,"&lt;"&amp;Z641)*IF(AA641&lt;0.5,Riskregister!$K$7+(Riskregister!$L$7-Riskregister!$K$7)*SQRT(AA641/2),Riskregister!$L$7-(Riskregister!$L$7-Riskregister!$K$7)*SQRT((1-AA641)/2)))</f>
        <v>0</v>
      </c>
      <c r="AC641" s="28">
        <f t="shared" ca="1" si="385"/>
        <v>2.7955626558192059E-2</v>
      </c>
      <c r="AD641" s="28">
        <f t="shared" ca="1" si="385"/>
        <v>0.79479156584869926</v>
      </c>
      <c r="AE641" s="28">
        <f ca="1">IF(Riskregister!$E$8="",0,COUNTIF(BI$4:BI$53,"&lt;"&amp;AC641)*IF(AD641&lt;0.5,Riskregister!$K$8+(Riskregister!$L$8-Riskregister!$K$8)*SQRT(AD641/2),Riskregister!$L$8-(Riskregister!$L$8-Riskregister!$K$8)*SQRT((1-AD641)/2)))</f>
        <v>0</v>
      </c>
      <c r="AF641" s="28">
        <f t="shared" ca="1" si="386"/>
        <v>0.96747625665983272</v>
      </c>
      <c r="AG641" s="28">
        <f t="shared" ca="1" si="386"/>
        <v>0.9424005917971422</v>
      </c>
      <c r="AH641" s="28">
        <f>IF(Riskregister!$E$9="",0,COUNTIF(BJ$4:BJ$53,"&lt;"&amp;AF641)*IF(AG641&lt;0.5,Riskregister!$K$9+(Riskregister!$L$9-Riskregister!$K$9)*SQRT(AG641/2),Riskregister!$L$9-(Riskregister!$L$9-Riskregister!$K$9)*SQRT((1-AG641)/2)))</f>
        <v>0</v>
      </c>
      <c r="AI641" s="28">
        <f t="shared" ca="1" si="387"/>
        <v>0.29685116503486464</v>
      </c>
      <c r="AJ641" s="28">
        <f t="shared" ca="1" si="387"/>
        <v>0.4944049779301225</v>
      </c>
      <c r="AK641" s="28">
        <f>IF(Riskregister!$E$10="",0,COUNTIF(BK$4:BK$53,"&lt;"&amp;AI641)*IF(AJ641&lt;0.5,Riskregister!$K$10+(Riskregister!$L$10-Riskregister!$K$10)*SQRT(AJ641/2),Riskregister!$L$10-(Riskregister!$L$10-Riskregister!$K$10)*SQRT((1-AJ641)/2)))</f>
        <v>0</v>
      </c>
      <c r="AL641" s="28">
        <f t="shared" ca="1" si="388"/>
        <v>0.86777961985491991</v>
      </c>
      <c r="AM641" s="28">
        <f t="shared" ca="1" si="388"/>
        <v>0.44069428098656482</v>
      </c>
      <c r="AN641" s="28">
        <f>IF(Riskregister!$E$11="",0,COUNTIF(BL$4:BL$53,"&lt;"&amp;AL641)*IF(AM641&lt;0.5,Riskregister!$K$11+(Riskregister!$L$11-Riskregister!$K$11)*SQRT(AM641/2),Riskregister!$L$11-(Riskregister!$L$11-Riskregister!$K$11)*SQRT((1-AM641)/2)))</f>
        <v>0</v>
      </c>
      <c r="AO641" s="28">
        <f t="shared" ca="1" si="389"/>
        <v>0.64339976422470158</v>
      </c>
      <c r="AP641" s="28">
        <f t="shared" ca="1" si="389"/>
        <v>0.11993203917706874</v>
      </c>
      <c r="AQ641" s="28">
        <f>IF(Riskregister!$E$12="",0,COUNTIF(BM$4:BM$53,"&lt;"&amp;AO641)*IF(AP641&lt;0.5,Riskregister!$K$12+(Riskregister!$L$12-Riskregister!$K$12)*SQRT(AP641/2),Riskregister!$L$12-(Riskregister!$L$12-Riskregister!$K$12)*SQRT((1-AP641)/2)))</f>
        <v>0</v>
      </c>
      <c r="AR641" s="28">
        <f t="shared" ca="1" si="390"/>
        <v>0.99828489035661183</v>
      </c>
      <c r="AS641" s="28">
        <f t="shared" ca="1" si="390"/>
        <v>0.18223636201522408</v>
      </c>
      <c r="AT641" s="28">
        <f>IF(Riskregister!$E$13="",0,COUNTIF(BN$4:BN$53,"&lt;"&amp;AR641)*IF(AS641&lt;0.5,Riskregister!$K$13+(Riskregister!$L$13-Riskregister!$K$13)*SQRT(AS641/2),Riskregister!$L$13-(Riskregister!$L$13-Riskregister!$K$13)*SQRT((1-AS641)/2)))</f>
        <v>0</v>
      </c>
      <c r="AU641" s="28">
        <f t="shared" ca="1" si="391"/>
        <v>1.6444685190041941E-2</v>
      </c>
      <c r="AV641" s="28">
        <f t="shared" ca="1" si="391"/>
        <v>0.9734995430781761</v>
      </c>
      <c r="AW641" s="28">
        <f>IF(Riskregister!$E$14="",0,COUNTIF(BO$4:BO$53,"&lt;"&amp;AU641)*IF(AV641&lt;0.5,Riskregister!$K$14+(Riskregister!$L$14-Riskregister!$K$14)*SQRT(AV641/2),Riskregister!$L$14-(Riskregister!$L$14-Riskregister!$K$14)*SQRT((1-AV641)/2)))</f>
        <v>0</v>
      </c>
      <c r="AX641" s="28">
        <f t="shared" ca="1" si="392"/>
        <v>0.93877095958984635</v>
      </c>
      <c r="AY641" s="28">
        <f t="shared" ca="1" si="392"/>
        <v>0.88245310085539563</v>
      </c>
      <c r="AZ641" s="28">
        <f>IF(Riskregister!$E$15="",0,COUNTIF(BP$4:BP$53,"&lt;"&amp;AX641)*IF(AY641&lt;0.5,Riskregister!$K$15+(Riskregister!$L$15-Riskregister!$K$15)*SQRT(AY641/2),Riskregister!$L$15-(Riskregister!$L$15-Riskregister!$K$15)*SQRT((1-AY641)/2)))</f>
        <v>0</v>
      </c>
      <c r="BA641" s="28">
        <f t="shared" ca="1" si="393"/>
        <v>0.62587880985029842</v>
      </c>
      <c r="BB641" s="28">
        <f t="shared" ca="1" si="393"/>
        <v>0.50485483555250776</v>
      </c>
      <c r="BC641" s="28">
        <f>IF(Riskregister!$E$16="",0,COUNTIF(BQ$4:BQ$53,"&lt;"&amp;BA641)*IF(BB641&lt;0.5,Riskregister!$K$16+(Riskregister!$L$16-Riskregister!$K$16)*SQRT(BB641/2),Riskregister!$L$16-(Riskregister!$L$16-Riskregister!$K$16)*SQRT((1-BB641)/2)))</f>
        <v>0</v>
      </c>
      <c r="BD641" s="28">
        <f t="shared" ca="1" si="357"/>
        <v>377394.48415950109</v>
      </c>
    </row>
    <row r="642" spans="20:56" x14ac:dyDescent="0.35">
      <c r="T642" s="28">
        <f t="shared" ca="1" si="382"/>
        <v>0.89479021974151096</v>
      </c>
      <c r="U642" s="28">
        <f t="shared" ca="1" si="382"/>
        <v>6.8291353720553727E-2</v>
      </c>
      <c r="V642" s="28">
        <f ca="1">IF(Riskregister!$E$5="",0,COUNTIF(BF$4:BF$53,"&lt;"&amp;T642)*IF(U642&lt;0.5,Riskregister!$K$5+(Riskregister!$L$5-Riskregister!$K$5)*SQRT(U642/2),Riskregister!$L$5-(Riskregister!$L$5-Riskregister!$K$5)*SQRT((1-U642)/2)))</f>
        <v>233153.46994687634</v>
      </c>
      <c r="W642" s="28">
        <f t="shared" ca="1" si="383"/>
        <v>0.79394604297865345</v>
      </c>
      <c r="X642" s="28">
        <f t="shared" ca="1" si="383"/>
        <v>0.55047480639237267</v>
      </c>
      <c r="Y642" s="28">
        <f ca="1">IF(Riskregister!$E$6="",0,COUNTIF(BG$4:BG$53,"&lt;"&amp;W642)*IF(X642&lt;0.5,Riskregister!$K$6+(Riskregister!$L$6-Riskregister!$K$6)*SQRT(X642/2),Riskregister!$L$6-(Riskregister!$L$6-Riskregister!$K$6)*SQRT((1-X642)/2)))</f>
        <v>1146635.5915294122</v>
      </c>
      <c r="Z642" s="28">
        <f t="shared" ca="1" si="384"/>
        <v>0.83529706521059499</v>
      </c>
      <c r="AA642" s="28">
        <f t="shared" ca="1" si="384"/>
        <v>0.68055603325757408</v>
      </c>
      <c r="AB642" s="28">
        <f ca="1">IF(Riskregister!$E$7="",0,COUNTIF(BH$4:BH$53,"&lt;"&amp;Z642)*IF(AA642&lt;0.5,Riskregister!$K$7+(Riskregister!$L$7-Riskregister!$K$7)*SQRT(AA642/2),Riskregister!$L$7-(Riskregister!$L$7-Riskregister!$K$7)*SQRT((1-AA642)/2)))</f>
        <v>260121.68515822908</v>
      </c>
      <c r="AC642" s="28">
        <f t="shared" ca="1" si="385"/>
        <v>0.83408830455465133</v>
      </c>
      <c r="AD642" s="28">
        <f t="shared" ca="1" si="385"/>
        <v>0.74062151652312402</v>
      </c>
      <c r="AE642" s="28">
        <f ca="1">IF(Riskregister!$E$8="",0,COUNTIF(BI$4:BI$53,"&lt;"&amp;AC642)*IF(AD642&lt;0.5,Riskregister!$K$8+(Riskregister!$L$8-Riskregister!$K$8)*SQRT(AD642/2),Riskregister!$L$8-(Riskregister!$L$8-Riskregister!$K$8)*SQRT((1-AD642)/2)))</f>
        <v>0</v>
      </c>
      <c r="AF642" s="28">
        <f t="shared" ca="1" si="386"/>
        <v>5.7783815863481136E-2</v>
      </c>
      <c r="AG642" s="28">
        <f t="shared" ca="1" si="386"/>
        <v>0.96489496583410994</v>
      </c>
      <c r="AH642" s="28">
        <f>IF(Riskregister!$E$9="",0,COUNTIF(BJ$4:BJ$53,"&lt;"&amp;AF642)*IF(AG642&lt;0.5,Riskregister!$K$9+(Riskregister!$L$9-Riskregister!$K$9)*SQRT(AG642/2),Riskregister!$L$9-(Riskregister!$L$9-Riskregister!$K$9)*SQRT((1-AG642)/2)))</f>
        <v>0</v>
      </c>
      <c r="AI642" s="28">
        <f t="shared" ca="1" si="387"/>
        <v>0.12892653319364389</v>
      </c>
      <c r="AJ642" s="28">
        <f t="shared" ca="1" si="387"/>
        <v>0.11430702968772399</v>
      </c>
      <c r="AK642" s="28">
        <f>IF(Riskregister!$E$10="",0,COUNTIF(BK$4:BK$53,"&lt;"&amp;AI642)*IF(AJ642&lt;0.5,Riskregister!$K$10+(Riskregister!$L$10-Riskregister!$K$10)*SQRT(AJ642/2),Riskregister!$L$10-(Riskregister!$L$10-Riskregister!$K$10)*SQRT((1-AJ642)/2)))</f>
        <v>0</v>
      </c>
      <c r="AL642" s="28">
        <f t="shared" ca="1" si="388"/>
        <v>0.41232790341308845</v>
      </c>
      <c r="AM642" s="28">
        <f t="shared" ca="1" si="388"/>
        <v>0.6092652841568158</v>
      </c>
      <c r="AN642" s="28">
        <f>IF(Riskregister!$E$11="",0,COUNTIF(BL$4:BL$53,"&lt;"&amp;AL642)*IF(AM642&lt;0.5,Riskregister!$K$11+(Riskregister!$L$11-Riskregister!$K$11)*SQRT(AM642/2),Riskregister!$L$11-(Riskregister!$L$11-Riskregister!$K$11)*SQRT((1-AM642)/2)))</f>
        <v>0</v>
      </c>
      <c r="AO642" s="28">
        <f t="shared" ca="1" si="389"/>
        <v>0.70301586751869138</v>
      </c>
      <c r="AP642" s="28">
        <f t="shared" ca="1" si="389"/>
        <v>0.72937208970723677</v>
      </c>
      <c r="AQ642" s="28">
        <f>IF(Riskregister!$E$12="",0,COUNTIF(BM$4:BM$53,"&lt;"&amp;AO642)*IF(AP642&lt;0.5,Riskregister!$K$12+(Riskregister!$L$12-Riskregister!$K$12)*SQRT(AP642/2),Riskregister!$L$12-(Riskregister!$L$12-Riskregister!$K$12)*SQRT((1-AP642)/2)))</f>
        <v>0</v>
      </c>
      <c r="AR642" s="28">
        <f t="shared" ca="1" si="390"/>
        <v>0.20770966429672999</v>
      </c>
      <c r="AS642" s="28">
        <f t="shared" ca="1" si="390"/>
        <v>0.75064051602383175</v>
      </c>
      <c r="AT642" s="28">
        <f>IF(Riskregister!$E$13="",0,COUNTIF(BN$4:BN$53,"&lt;"&amp;AR642)*IF(AS642&lt;0.5,Riskregister!$K$13+(Riskregister!$L$13-Riskregister!$K$13)*SQRT(AS642/2),Riskregister!$L$13-(Riskregister!$L$13-Riskregister!$K$13)*SQRT((1-AS642)/2)))</f>
        <v>0</v>
      </c>
      <c r="AU642" s="28">
        <f t="shared" ca="1" si="391"/>
        <v>0.35554932019799923</v>
      </c>
      <c r="AV642" s="28">
        <f t="shared" ca="1" si="391"/>
        <v>0.90043358287322239</v>
      </c>
      <c r="AW642" s="28">
        <f>IF(Riskregister!$E$14="",0,COUNTIF(BO$4:BO$53,"&lt;"&amp;AU642)*IF(AV642&lt;0.5,Riskregister!$K$14+(Riskregister!$L$14-Riskregister!$K$14)*SQRT(AV642/2),Riskregister!$L$14-(Riskregister!$L$14-Riskregister!$K$14)*SQRT((1-AV642)/2)))</f>
        <v>0</v>
      </c>
      <c r="AX642" s="28">
        <f t="shared" ca="1" si="392"/>
        <v>0.31967477017941603</v>
      </c>
      <c r="AY642" s="28">
        <f t="shared" ca="1" si="392"/>
        <v>0.30492709817534991</v>
      </c>
      <c r="AZ642" s="28">
        <f>IF(Riskregister!$E$15="",0,COUNTIF(BP$4:BP$53,"&lt;"&amp;AX642)*IF(AY642&lt;0.5,Riskregister!$K$15+(Riskregister!$L$15-Riskregister!$K$15)*SQRT(AY642/2),Riskregister!$L$15-(Riskregister!$L$15-Riskregister!$K$15)*SQRT((1-AY642)/2)))</f>
        <v>0</v>
      </c>
      <c r="BA642" s="28">
        <f t="shared" ca="1" si="393"/>
        <v>0.34245321703540033</v>
      </c>
      <c r="BB642" s="28">
        <f t="shared" ca="1" si="393"/>
        <v>0.18918232430882753</v>
      </c>
      <c r="BC642" s="28">
        <f>IF(Riskregister!$E$16="",0,COUNTIF(BQ$4:BQ$53,"&lt;"&amp;BA642)*IF(BB642&lt;0.5,Riskregister!$K$16+(Riskregister!$L$16-Riskregister!$K$16)*SQRT(BB642/2),Riskregister!$L$16-(Riskregister!$L$16-Riskregister!$K$16)*SQRT((1-BB642)/2)))</f>
        <v>0</v>
      </c>
      <c r="BD642" s="28">
        <f t="shared" ca="1" si="357"/>
        <v>1639910.7466345178</v>
      </c>
    </row>
    <row r="643" spans="20:56" x14ac:dyDescent="0.35">
      <c r="T643" s="28">
        <f t="shared" ca="1" si="382"/>
        <v>0.50728351687413864</v>
      </c>
      <c r="U643" s="28">
        <f t="shared" ca="1" si="382"/>
        <v>0.12613838505497166</v>
      </c>
      <c r="V643" s="28">
        <f ca="1">IF(Riskregister!$E$5="",0,COUNTIF(BF$4:BF$53,"&lt;"&amp;T643)*IF(U643&lt;0.5,Riskregister!$K$5+(Riskregister!$L$5-Riskregister!$K$5)*SQRT(U643/2),Riskregister!$L$5-(Riskregister!$L$5-Riskregister!$K$5)*SQRT((1-U643)/2)))</f>
        <v>0</v>
      </c>
      <c r="W643" s="28">
        <f t="shared" ca="1" si="383"/>
        <v>0.98177888536512747</v>
      </c>
      <c r="X643" s="28">
        <f t="shared" ca="1" si="383"/>
        <v>0.70735567521516074</v>
      </c>
      <c r="Y643" s="28">
        <f ca="1">IF(Riskregister!$E$6="",0,COUNTIF(BG$4:BG$53,"&lt;"&amp;W643)*IF(X643&lt;0.5,Riskregister!$K$6+(Riskregister!$L$6-Riskregister!$K$6)*SQRT(X643/2),Riskregister!$L$6-(Riskregister!$L$6-Riskregister!$K$6)*SQRT((1-X643)/2)))</f>
        <v>2622925.1201892621</v>
      </c>
      <c r="Z643" s="28">
        <f t="shared" ca="1" si="384"/>
        <v>0.41683273572595525</v>
      </c>
      <c r="AA643" s="28">
        <f t="shared" ca="1" si="384"/>
        <v>0.19140188213442633</v>
      </c>
      <c r="AB643" s="28">
        <f ca="1">IF(Riskregister!$E$7="",0,COUNTIF(BH$4:BH$53,"&lt;"&amp;Z643)*IF(AA643&lt;0.5,Riskregister!$K$7+(Riskregister!$L$7-Riskregister!$K$7)*SQRT(AA643/2),Riskregister!$L$7-(Riskregister!$L$7-Riskregister!$K$7)*SQRT((1-AA643)/2)))</f>
        <v>0</v>
      </c>
      <c r="AC643" s="28">
        <f t="shared" ca="1" si="385"/>
        <v>0.40795015792699307</v>
      </c>
      <c r="AD643" s="28">
        <f t="shared" ca="1" si="385"/>
        <v>0.25253805122547246</v>
      </c>
      <c r="AE643" s="28">
        <f ca="1">IF(Riskregister!$E$8="",0,COUNTIF(BI$4:BI$53,"&lt;"&amp;AC643)*IF(AD643&lt;0.5,Riskregister!$K$8+(Riskregister!$L$8-Riskregister!$K$8)*SQRT(AD643/2),Riskregister!$L$8-(Riskregister!$L$8-Riskregister!$K$8)*SQRT((1-AD643)/2)))</f>
        <v>0</v>
      </c>
      <c r="AF643" s="28">
        <f t="shared" ca="1" si="386"/>
        <v>0.99293688073682951</v>
      </c>
      <c r="AG643" s="28">
        <f t="shared" ca="1" si="386"/>
        <v>0.62375553642607895</v>
      </c>
      <c r="AH643" s="28">
        <f>IF(Riskregister!$E$9="",0,COUNTIF(BJ$4:BJ$53,"&lt;"&amp;AF643)*IF(AG643&lt;0.5,Riskregister!$K$9+(Riskregister!$L$9-Riskregister!$K$9)*SQRT(AG643/2),Riskregister!$L$9-(Riskregister!$L$9-Riskregister!$K$9)*SQRT((1-AG643)/2)))</f>
        <v>0</v>
      </c>
      <c r="AI643" s="28">
        <f t="shared" ca="1" si="387"/>
        <v>0.1209611286682416</v>
      </c>
      <c r="AJ643" s="28">
        <f t="shared" ca="1" si="387"/>
        <v>0.78633766640084668</v>
      </c>
      <c r="AK643" s="28">
        <f>IF(Riskregister!$E$10="",0,COUNTIF(BK$4:BK$53,"&lt;"&amp;AI643)*IF(AJ643&lt;0.5,Riskregister!$K$10+(Riskregister!$L$10-Riskregister!$K$10)*SQRT(AJ643/2),Riskregister!$L$10-(Riskregister!$L$10-Riskregister!$K$10)*SQRT((1-AJ643)/2)))</f>
        <v>0</v>
      </c>
      <c r="AL643" s="28">
        <f t="shared" ca="1" si="388"/>
        <v>0.54897115416299935</v>
      </c>
      <c r="AM643" s="28">
        <f t="shared" ca="1" si="388"/>
        <v>4.5638789291570059E-2</v>
      </c>
      <c r="AN643" s="28">
        <f>IF(Riskregister!$E$11="",0,COUNTIF(BL$4:BL$53,"&lt;"&amp;AL643)*IF(AM643&lt;0.5,Riskregister!$K$11+(Riskregister!$L$11-Riskregister!$K$11)*SQRT(AM643/2),Riskregister!$L$11-(Riskregister!$L$11-Riskregister!$K$11)*SQRT((1-AM643)/2)))</f>
        <v>0</v>
      </c>
      <c r="AO643" s="28">
        <f t="shared" ca="1" si="389"/>
        <v>0.57185193827652914</v>
      </c>
      <c r="AP643" s="28">
        <f t="shared" ca="1" si="389"/>
        <v>0.59519840699285254</v>
      </c>
      <c r="AQ643" s="28">
        <f>IF(Riskregister!$E$12="",0,COUNTIF(BM$4:BM$53,"&lt;"&amp;AO643)*IF(AP643&lt;0.5,Riskregister!$K$12+(Riskregister!$L$12-Riskregister!$K$12)*SQRT(AP643/2),Riskregister!$L$12-(Riskregister!$L$12-Riskregister!$K$12)*SQRT((1-AP643)/2)))</f>
        <v>0</v>
      </c>
      <c r="AR643" s="28">
        <f t="shared" ca="1" si="390"/>
        <v>0.37236085613954273</v>
      </c>
      <c r="AS643" s="28">
        <f t="shared" ca="1" si="390"/>
        <v>0.145856352885255</v>
      </c>
      <c r="AT643" s="28">
        <f>IF(Riskregister!$E$13="",0,COUNTIF(BN$4:BN$53,"&lt;"&amp;AR643)*IF(AS643&lt;0.5,Riskregister!$K$13+(Riskregister!$L$13-Riskregister!$K$13)*SQRT(AS643/2),Riskregister!$L$13-(Riskregister!$L$13-Riskregister!$K$13)*SQRT((1-AS643)/2)))</f>
        <v>0</v>
      </c>
      <c r="AU643" s="28">
        <f t="shared" ca="1" si="391"/>
        <v>0.33141240837795072</v>
      </c>
      <c r="AV643" s="28">
        <f t="shared" ca="1" si="391"/>
        <v>0.83679268400176743</v>
      </c>
      <c r="AW643" s="28">
        <f>IF(Riskregister!$E$14="",0,COUNTIF(BO$4:BO$53,"&lt;"&amp;AU643)*IF(AV643&lt;0.5,Riskregister!$K$14+(Riskregister!$L$14-Riskregister!$K$14)*SQRT(AV643/2),Riskregister!$L$14-(Riskregister!$L$14-Riskregister!$K$14)*SQRT((1-AV643)/2)))</f>
        <v>0</v>
      </c>
      <c r="AX643" s="28">
        <f t="shared" ca="1" si="392"/>
        <v>0.45028862276424708</v>
      </c>
      <c r="AY643" s="28">
        <f t="shared" ca="1" si="392"/>
        <v>0.46836136525061567</v>
      </c>
      <c r="AZ643" s="28">
        <f>IF(Riskregister!$E$15="",0,COUNTIF(BP$4:BP$53,"&lt;"&amp;AX643)*IF(AY643&lt;0.5,Riskregister!$K$15+(Riskregister!$L$15-Riskregister!$K$15)*SQRT(AY643/2),Riskregister!$L$15-(Riskregister!$L$15-Riskregister!$K$15)*SQRT((1-AY643)/2)))</f>
        <v>0</v>
      </c>
      <c r="BA643" s="28">
        <f t="shared" ca="1" si="393"/>
        <v>0.68535530919377918</v>
      </c>
      <c r="BB643" s="28">
        <f t="shared" ca="1" si="393"/>
        <v>0.33043963316685365</v>
      </c>
      <c r="BC643" s="28">
        <f>IF(Riskregister!$E$16="",0,COUNTIF(BQ$4:BQ$53,"&lt;"&amp;BA643)*IF(BB643&lt;0.5,Riskregister!$K$16+(Riskregister!$L$16-Riskregister!$K$16)*SQRT(BB643/2),Riskregister!$L$16-(Riskregister!$L$16-Riskregister!$K$16)*SQRT((1-BB643)/2)))</f>
        <v>0</v>
      </c>
      <c r="BD643" s="28">
        <f t="shared" ca="1" si="357"/>
        <v>2622925.1201892621</v>
      </c>
    </row>
    <row r="644" spans="20:56" x14ac:dyDescent="0.35">
      <c r="T644" s="28">
        <f t="shared" ref="T644:U663" ca="1" si="394">RAND()</f>
        <v>0.83731827462766151</v>
      </c>
      <c r="U644" s="28">
        <f t="shared" ca="1" si="394"/>
        <v>9.601259994171607E-3</v>
      </c>
      <c r="V644" s="28">
        <f ca="1">IF(Riskregister!$E$5="",0,COUNTIF(BF$4:BF$53,"&lt;"&amp;T644)*IF(U644&lt;0.5,Riskregister!$K$5+(Riskregister!$L$5-Riskregister!$K$5)*SQRT(U644/2),Riskregister!$L$5-(Riskregister!$L$5-Riskregister!$K$5)*SQRT((1-U644)/2)))</f>
        <v>181178.96044466324</v>
      </c>
      <c r="W644" s="28">
        <f t="shared" ref="W644:X663" ca="1" si="395">RAND()</f>
        <v>0.36198279764518171</v>
      </c>
      <c r="X644" s="28">
        <f t="shared" ca="1" si="395"/>
        <v>0.79590713794021684</v>
      </c>
      <c r="Y644" s="28">
        <f ca="1">IF(Riskregister!$E$6="",0,COUNTIF(BG$4:BG$53,"&lt;"&amp;W644)*IF(X644&lt;0.5,Riskregister!$K$6+(Riskregister!$L$6-Riskregister!$K$6)*SQRT(X644/2),Riskregister!$L$6-(Riskregister!$L$6-Riskregister!$K$6)*SQRT((1-X644)/2)))</f>
        <v>0</v>
      </c>
      <c r="Z644" s="28">
        <f t="shared" ref="Z644:AA663" ca="1" si="396">RAND()</f>
        <v>0.67194190231037398</v>
      </c>
      <c r="AA644" s="28">
        <f t="shared" ca="1" si="396"/>
        <v>0.34831664046768906</v>
      </c>
      <c r="AB644" s="28">
        <f ca="1">IF(Riskregister!$E$7="",0,COUNTIF(BH$4:BH$53,"&lt;"&amp;Z644)*IF(AA644&lt;0.5,Riskregister!$K$7+(Riskregister!$L$7-Riskregister!$K$7)*SQRT(AA644/2),Riskregister!$L$7-(Riskregister!$L$7-Riskregister!$K$7)*SQRT((1-AA644)/2)))</f>
        <v>0</v>
      </c>
      <c r="AC644" s="28">
        <f t="shared" ref="AC644:AD663" ca="1" si="397">RAND()</f>
        <v>3.9905388797347729E-3</v>
      </c>
      <c r="AD644" s="28">
        <f t="shared" ca="1" si="397"/>
        <v>0.47339502040303683</v>
      </c>
      <c r="AE644" s="28">
        <f ca="1">IF(Riskregister!$E$8="",0,COUNTIF(BI$4:BI$53,"&lt;"&amp;AC644)*IF(AD644&lt;0.5,Riskregister!$K$8+(Riskregister!$L$8-Riskregister!$K$8)*SQRT(AD644/2),Riskregister!$L$8-(Riskregister!$L$8-Riskregister!$K$8)*SQRT((1-AD644)/2)))</f>
        <v>0</v>
      </c>
      <c r="AF644" s="28">
        <f t="shared" ref="AF644:AG663" ca="1" si="398">RAND()</f>
        <v>0.6926958591764979</v>
      </c>
      <c r="AG644" s="28">
        <f t="shared" ca="1" si="398"/>
        <v>0.34898452351781972</v>
      </c>
      <c r="AH644" s="28">
        <f>IF(Riskregister!$E$9="",0,COUNTIF(BJ$4:BJ$53,"&lt;"&amp;AF644)*IF(AG644&lt;0.5,Riskregister!$K$9+(Riskregister!$L$9-Riskregister!$K$9)*SQRT(AG644/2),Riskregister!$L$9-(Riskregister!$L$9-Riskregister!$K$9)*SQRT((1-AG644)/2)))</f>
        <v>0</v>
      </c>
      <c r="AI644" s="28">
        <f t="shared" ref="AI644:AJ663" ca="1" si="399">RAND()</f>
        <v>0.7280712080708559</v>
      </c>
      <c r="AJ644" s="28">
        <f t="shared" ca="1" si="399"/>
        <v>0.79131879855510101</v>
      </c>
      <c r="AK644" s="28">
        <f>IF(Riskregister!$E$10="",0,COUNTIF(BK$4:BK$53,"&lt;"&amp;AI644)*IF(AJ644&lt;0.5,Riskregister!$K$10+(Riskregister!$L$10-Riskregister!$K$10)*SQRT(AJ644/2),Riskregister!$L$10-(Riskregister!$L$10-Riskregister!$K$10)*SQRT((1-AJ644)/2)))</f>
        <v>0</v>
      </c>
      <c r="AL644" s="28">
        <f t="shared" ref="AL644:AM663" ca="1" si="400">RAND()</f>
        <v>0.48771901892994651</v>
      </c>
      <c r="AM644" s="28">
        <f t="shared" ca="1" si="400"/>
        <v>0.8701754163932075</v>
      </c>
      <c r="AN644" s="28">
        <f>IF(Riskregister!$E$11="",0,COUNTIF(BL$4:BL$53,"&lt;"&amp;AL644)*IF(AM644&lt;0.5,Riskregister!$K$11+(Riskregister!$L$11-Riskregister!$K$11)*SQRT(AM644/2),Riskregister!$L$11-(Riskregister!$L$11-Riskregister!$K$11)*SQRT((1-AM644)/2)))</f>
        <v>0</v>
      </c>
      <c r="AO644" s="28">
        <f t="shared" ref="AO644:AP663" ca="1" si="401">RAND()</f>
        <v>0.91757660138695474</v>
      </c>
      <c r="AP644" s="28">
        <f t="shared" ca="1" si="401"/>
        <v>7.5916872380119349E-2</v>
      </c>
      <c r="AQ644" s="28">
        <f>IF(Riskregister!$E$12="",0,COUNTIF(BM$4:BM$53,"&lt;"&amp;AO644)*IF(AP644&lt;0.5,Riskregister!$K$12+(Riskregister!$L$12-Riskregister!$K$12)*SQRT(AP644/2),Riskregister!$L$12-(Riskregister!$L$12-Riskregister!$K$12)*SQRT((1-AP644)/2)))</f>
        <v>0</v>
      </c>
      <c r="AR644" s="28">
        <f t="shared" ref="AR644:AS663" ca="1" si="402">RAND()</f>
        <v>0.81661176464724861</v>
      </c>
      <c r="AS644" s="28">
        <f t="shared" ca="1" si="402"/>
        <v>0.76985017427755176</v>
      </c>
      <c r="AT644" s="28">
        <f>IF(Riskregister!$E$13="",0,COUNTIF(BN$4:BN$53,"&lt;"&amp;AR644)*IF(AS644&lt;0.5,Riskregister!$K$13+(Riskregister!$L$13-Riskregister!$K$13)*SQRT(AS644/2),Riskregister!$L$13-(Riskregister!$L$13-Riskregister!$K$13)*SQRT((1-AS644)/2)))</f>
        <v>0</v>
      </c>
      <c r="AU644" s="28">
        <f t="shared" ref="AU644:AV663" ca="1" si="403">RAND()</f>
        <v>0.63867852031858485</v>
      </c>
      <c r="AV644" s="28">
        <f t="shared" ca="1" si="403"/>
        <v>0.16646063708222292</v>
      </c>
      <c r="AW644" s="28">
        <f>IF(Riskregister!$E$14="",0,COUNTIF(BO$4:BO$53,"&lt;"&amp;AU644)*IF(AV644&lt;0.5,Riskregister!$K$14+(Riskregister!$L$14-Riskregister!$K$14)*SQRT(AV644/2),Riskregister!$L$14-(Riskregister!$L$14-Riskregister!$K$14)*SQRT((1-AV644)/2)))</f>
        <v>0</v>
      </c>
      <c r="AX644" s="28">
        <f t="shared" ref="AX644:AY663" ca="1" si="404">RAND()</f>
        <v>0.77948164990228896</v>
      </c>
      <c r="AY644" s="28">
        <f t="shared" ca="1" si="404"/>
        <v>0.78660439556332995</v>
      </c>
      <c r="AZ644" s="28">
        <f>IF(Riskregister!$E$15="",0,COUNTIF(BP$4:BP$53,"&lt;"&amp;AX644)*IF(AY644&lt;0.5,Riskregister!$K$15+(Riskregister!$L$15-Riskregister!$K$15)*SQRT(AY644/2),Riskregister!$L$15-(Riskregister!$L$15-Riskregister!$K$15)*SQRT((1-AY644)/2)))</f>
        <v>0</v>
      </c>
      <c r="BA644" s="28">
        <f t="shared" ref="BA644:BB663" ca="1" si="405">RAND()</f>
        <v>0.76690036533043004</v>
      </c>
      <c r="BB644" s="28">
        <f t="shared" ca="1" si="405"/>
        <v>0.763406440453687</v>
      </c>
      <c r="BC644" s="28">
        <f>IF(Riskregister!$E$16="",0,COUNTIF(BQ$4:BQ$53,"&lt;"&amp;BA644)*IF(BB644&lt;0.5,Riskregister!$K$16+(Riskregister!$L$16-Riskregister!$K$16)*SQRT(BB644/2),Riskregister!$L$16-(Riskregister!$L$16-Riskregister!$K$16)*SQRT((1-BB644)/2)))</f>
        <v>0</v>
      </c>
      <c r="BD644" s="28">
        <f t="shared" ref="BD644:BD707" ca="1" si="406">V644+Y644+AB644+AE644+AH644+AK644+AN644+AQ644+AT644+AW644+AZ644+BC644</f>
        <v>181178.96044466324</v>
      </c>
    </row>
    <row r="645" spans="20:56" x14ac:dyDescent="0.35">
      <c r="T645" s="28">
        <f t="shared" ca="1" si="394"/>
        <v>0.91500075866879205</v>
      </c>
      <c r="U645" s="28">
        <f t="shared" ca="1" si="394"/>
        <v>0.56081240938085763</v>
      </c>
      <c r="V645" s="28">
        <f ca="1">IF(Riskregister!$E$5="",0,COUNTIF(BF$4:BF$53,"&lt;"&amp;T645)*IF(U645&lt;0.5,Riskregister!$K$5+(Riskregister!$L$5-Riskregister!$K$5)*SQRT(U645/2),Riskregister!$L$5-(Riskregister!$L$5-Riskregister!$K$5)*SQRT((1-U645)/2)))</f>
        <v>389126.23788107687</v>
      </c>
      <c r="W645" s="28">
        <f t="shared" ca="1" si="395"/>
        <v>0.4187801615539094</v>
      </c>
      <c r="X645" s="28">
        <f t="shared" ca="1" si="395"/>
        <v>5.6410088915979872E-2</v>
      </c>
      <c r="Y645" s="28">
        <f ca="1">IF(Riskregister!$E$6="",0,COUNTIF(BG$4:BG$53,"&lt;"&amp;W645)*IF(X645&lt;0.5,Riskregister!$K$6+(Riskregister!$L$6-Riskregister!$K$6)*SQRT(X645/2),Riskregister!$L$6-(Riskregister!$L$6-Riskregister!$K$6)*SQRT((1-X645)/2)))</f>
        <v>0</v>
      </c>
      <c r="Z645" s="28">
        <f t="shared" ca="1" si="396"/>
        <v>5.1484981810869357E-2</v>
      </c>
      <c r="AA645" s="28">
        <f t="shared" ca="1" si="396"/>
        <v>0.77023748758286104</v>
      </c>
      <c r="AB645" s="28">
        <f ca="1">IF(Riskregister!$E$7="",0,COUNTIF(BH$4:BH$53,"&lt;"&amp;Z645)*IF(AA645&lt;0.5,Riskregister!$K$7+(Riskregister!$L$7-Riskregister!$K$7)*SQRT(AA645/2),Riskregister!$L$7-(Riskregister!$L$7-Riskregister!$K$7)*SQRT((1-AA645)/2)))</f>
        <v>0</v>
      </c>
      <c r="AC645" s="28">
        <f t="shared" ca="1" si="397"/>
        <v>0.5655891448474637</v>
      </c>
      <c r="AD645" s="28">
        <f t="shared" ca="1" si="397"/>
        <v>0.11010487061830665</v>
      </c>
      <c r="AE645" s="28">
        <f ca="1">IF(Riskregister!$E$8="",0,COUNTIF(BI$4:BI$53,"&lt;"&amp;AC645)*IF(AD645&lt;0.5,Riskregister!$K$8+(Riskregister!$L$8-Riskregister!$K$8)*SQRT(AD645/2),Riskregister!$L$8-(Riskregister!$L$8-Riskregister!$K$8)*SQRT((1-AD645)/2)))</f>
        <v>0</v>
      </c>
      <c r="AF645" s="28">
        <f t="shared" ca="1" si="398"/>
        <v>9.113643793554127E-2</v>
      </c>
      <c r="AG645" s="28">
        <f t="shared" ca="1" si="398"/>
        <v>0.53408417330341373</v>
      </c>
      <c r="AH645" s="28">
        <f>IF(Riskregister!$E$9="",0,COUNTIF(BJ$4:BJ$53,"&lt;"&amp;AF645)*IF(AG645&lt;0.5,Riskregister!$K$9+(Riskregister!$L$9-Riskregister!$K$9)*SQRT(AG645/2),Riskregister!$L$9-(Riskregister!$L$9-Riskregister!$K$9)*SQRT((1-AG645)/2)))</f>
        <v>0</v>
      </c>
      <c r="AI645" s="28">
        <f t="shared" ca="1" si="399"/>
        <v>0.98670178808014974</v>
      </c>
      <c r="AJ645" s="28">
        <f t="shared" ca="1" si="399"/>
        <v>0.89086012167000506</v>
      </c>
      <c r="AK645" s="28">
        <f>IF(Riskregister!$E$10="",0,COUNTIF(BK$4:BK$53,"&lt;"&amp;AI645)*IF(AJ645&lt;0.5,Riskregister!$K$10+(Riskregister!$L$10-Riskregister!$K$10)*SQRT(AJ645/2),Riskregister!$L$10-(Riskregister!$L$10-Riskregister!$K$10)*SQRT((1-AJ645)/2)))</f>
        <v>0</v>
      </c>
      <c r="AL645" s="28">
        <f t="shared" ca="1" si="400"/>
        <v>0.46773908976412004</v>
      </c>
      <c r="AM645" s="28">
        <f t="shared" ca="1" si="400"/>
        <v>0.8184339601030669</v>
      </c>
      <c r="AN645" s="28">
        <f>IF(Riskregister!$E$11="",0,COUNTIF(BL$4:BL$53,"&lt;"&amp;AL645)*IF(AM645&lt;0.5,Riskregister!$K$11+(Riskregister!$L$11-Riskregister!$K$11)*SQRT(AM645/2),Riskregister!$L$11-(Riskregister!$L$11-Riskregister!$K$11)*SQRT((1-AM645)/2)))</f>
        <v>0</v>
      </c>
      <c r="AO645" s="28">
        <f t="shared" ca="1" si="401"/>
        <v>0.26703430551859386</v>
      </c>
      <c r="AP645" s="28">
        <f t="shared" ca="1" si="401"/>
        <v>0.2362267820891597</v>
      </c>
      <c r="AQ645" s="28">
        <f>IF(Riskregister!$E$12="",0,COUNTIF(BM$4:BM$53,"&lt;"&amp;AO645)*IF(AP645&lt;0.5,Riskregister!$K$12+(Riskregister!$L$12-Riskregister!$K$12)*SQRT(AP645/2),Riskregister!$L$12-(Riskregister!$L$12-Riskregister!$K$12)*SQRT((1-AP645)/2)))</f>
        <v>0</v>
      </c>
      <c r="AR645" s="28">
        <f t="shared" ca="1" si="402"/>
        <v>0.49911720132687099</v>
      </c>
      <c r="AS645" s="28">
        <f t="shared" ca="1" si="402"/>
        <v>0.37246102767253408</v>
      </c>
      <c r="AT645" s="28">
        <f>IF(Riskregister!$E$13="",0,COUNTIF(BN$4:BN$53,"&lt;"&amp;AR645)*IF(AS645&lt;0.5,Riskregister!$K$13+(Riskregister!$L$13-Riskregister!$K$13)*SQRT(AS645/2),Riskregister!$L$13-(Riskregister!$L$13-Riskregister!$K$13)*SQRT((1-AS645)/2)))</f>
        <v>0</v>
      </c>
      <c r="AU645" s="28">
        <f t="shared" ca="1" si="403"/>
        <v>0.65771316237862332</v>
      </c>
      <c r="AV645" s="28">
        <f t="shared" ca="1" si="403"/>
        <v>0.83027588937181895</v>
      </c>
      <c r="AW645" s="28">
        <f>IF(Riskregister!$E$14="",0,COUNTIF(BO$4:BO$53,"&lt;"&amp;AU645)*IF(AV645&lt;0.5,Riskregister!$K$14+(Riskregister!$L$14-Riskregister!$K$14)*SQRT(AV645/2),Riskregister!$L$14-(Riskregister!$L$14-Riskregister!$K$14)*SQRT((1-AV645)/2)))</f>
        <v>0</v>
      </c>
      <c r="AX645" s="28">
        <f t="shared" ca="1" si="404"/>
        <v>0.59663693286526376</v>
      </c>
      <c r="AY645" s="28">
        <f t="shared" ca="1" si="404"/>
        <v>6.7487275503963828E-2</v>
      </c>
      <c r="AZ645" s="28">
        <f>IF(Riskregister!$E$15="",0,COUNTIF(BP$4:BP$53,"&lt;"&amp;AX645)*IF(AY645&lt;0.5,Riskregister!$K$15+(Riskregister!$L$15-Riskregister!$K$15)*SQRT(AY645/2),Riskregister!$L$15-(Riskregister!$L$15-Riskregister!$K$15)*SQRT((1-AY645)/2)))</f>
        <v>0</v>
      </c>
      <c r="BA645" s="28">
        <f t="shared" ca="1" si="405"/>
        <v>0.8335628414826517</v>
      </c>
      <c r="BB645" s="28">
        <f t="shared" ca="1" si="405"/>
        <v>0.9177215025984985</v>
      </c>
      <c r="BC645" s="28">
        <f>IF(Riskregister!$E$16="",0,COUNTIF(BQ$4:BQ$53,"&lt;"&amp;BA645)*IF(BB645&lt;0.5,Riskregister!$K$16+(Riskregister!$L$16-Riskregister!$K$16)*SQRT(BB645/2),Riskregister!$L$16-(Riskregister!$L$16-Riskregister!$K$16)*SQRT((1-BB645)/2)))</f>
        <v>0</v>
      </c>
      <c r="BD645" s="28">
        <f t="shared" ca="1" si="406"/>
        <v>389126.23788107687</v>
      </c>
    </row>
    <row r="646" spans="20:56" x14ac:dyDescent="0.35">
      <c r="T646" s="28">
        <f t="shared" ca="1" si="394"/>
        <v>0.7103915676092647</v>
      </c>
      <c r="U646" s="28">
        <f t="shared" ca="1" si="394"/>
        <v>0.13275378035801422</v>
      </c>
      <c r="V646" s="28">
        <f ca="1">IF(Riskregister!$E$5="",0,COUNTIF(BF$4:BF$53,"&lt;"&amp;T646)*IF(U646&lt;0.5,Riskregister!$K$5+(Riskregister!$L$5-Riskregister!$K$5)*SQRT(U646/2),Riskregister!$L$5-(Riskregister!$L$5-Riskregister!$K$5)*SQRT((1-U646)/2)))</f>
        <v>265936.70799729024</v>
      </c>
      <c r="W646" s="28">
        <f t="shared" ca="1" si="395"/>
        <v>0.92114753329871191</v>
      </c>
      <c r="X646" s="28">
        <f t="shared" ca="1" si="395"/>
        <v>0.64745570569464739</v>
      </c>
      <c r="Y646" s="28">
        <f ca="1">IF(Riskregister!$E$6="",0,COUNTIF(BG$4:BG$53,"&lt;"&amp;W646)*IF(X646&lt;0.5,Riskregister!$K$6+(Riskregister!$L$6-Riskregister!$K$6)*SQRT(X646/2),Riskregister!$L$6-(Riskregister!$L$6-Riskregister!$K$6)*SQRT((1-X646)/2)))</f>
        <v>2488548.0400956552</v>
      </c>
      <c r="Z646" s="28">
        <f t="shared" ca="1" si="396"/>
        <v>0.76848263033707376</v>
      </c>
      <c r="AA646" s="28">
        <f t="shared" ca="1" si="396"/>
        <v>0.56508422206835796</v>
      </c>
      <c r="AB646" s="28">
        <f ca="1">IF(Riskregister!$E$7="",0,COUNTIF(BH$4:BH$53,"&lt;"&amp;Z646)*IF(AA646&lt;0.5,Riskregister!$K$7+(Riskregister!$L$7-Riskregister!$K$7)*SQRT(AA646/2),Riskregister!$L$7-(Riskregister!$L$7-Riskregister!$K$7)*SQRT((1-AA646)/2)))</f>
        <v>236786.66905453746</v>
      </c>
      <c r="AC646" s="28">
        <f t="shared" ca="1" si="397"/>
        <v>0.54428341189460605</v>
      </c>
      <c r="AD646" s="28">
        <f t="shared" ca="1" si="397"/>
        <v>0.7612610165013558</v>
      </c>
      <c r="AE646" s="28">
        <f ca="1">IF(Riskregister!$E$8="",0,COUNTIF(BI$4:BI$53,"&lt;"&amp;AC646)*IF(AD646&lt;0.5,Riskregister!$K$8+(Riskregister!$L$8-Riskregister!$K$8)*SQRT(AD646/2),Riskregister!$L$8-(Riskregister!$L$8-Riskregister!$K$8)*SQRT((1-AD646)/2)))</f>
        <v>0</v>
      </c>
      <c r="AF646" s="28">
        <f t="shared" ca="1" si="398"/>
        <v>3.2884576281775657E-2</v>
      </c>
      <c r="AG646" s="28">
        <f t="shared" ca="1" si="398"/>
        <v>0.24775522121017191</v>
      </c>
      <c r="AH646" s="28">
        <f>IF(Riskregister!$E$9="",0,COUNTIF(BJ$4:BJ$53,"&lt;"&amp;AF646)*IF(AG646&lt;0.5,Riskregister!$K$9+(Riskregister!$L$9-Riskregister!$K$9)*SQRT(AG646/2),Riskregister!$L$9-(Riskregister!$L$9-Riskregister!$K$9)*SQRT((1-AG646)/2)))</f>
        <v>0</v>
      </c>
      <c r="AI646" s="28">
        <f t="shared" ca="1" si="399"/>
        <v>0.64393770627427049</v>
      </c>
      <c r="AJ646" s="28">
        <f t="shared" ca="1" si="399"/>
        <v>0.82170039533345429</v>
      </c>
      <c r="AK646" s="28">
        <f>IF(Riskregister!$E$10="",0,COUNTIF(BK$4:BK$53,"&lt;"&amp;AI646)*IF(AJ646&lt;0.5,Riskregister!$K$10+(Riskregister!$L$10-Riskregister!$K$10)*SQRT(AJ646/2),Riskregister!$L$10-(Riskregister!$L$10-Riskregister!$K$10)*SQRT((1-AJ646)/2)))</f>
        <v>0</v>
      </c>
      <c r="AL646" s="28">
        <f t="shared" ca="1" si="400"/>
        <v>0.85828347807075345</v>
      </c>
      <c r="AM646" s="28">
        <f t="shared" ca="1" si="400"/>
        <v>0.98897529084994429</v>
      </c>
      <c r="AN646" s="28">
        <f>IF(Riskregister!$E$11="",0,COUNTIF(BL$4:BL$53,"&lt;"&amp;AL646)*IF(AM646&lt;0.5,Riskregister!$K$11+(Riskregister!$L$11-Riskregister!$K$11)*SQRT(AM646/2),Riskregister!$L$11-(Riskregister!$L$11-Riskregister!$K$11)*SQRT((1-AM646)/2)))</f>
        <v>0</v>
      </c>
      <c r="AO646" s="28">
        <f t="shared" ca="1" si="401"/>
        <v>0.72510827004278111</v>
      </c>
      <c r="AP646" s="28">
        <f t="shared" ca="1" si="401"/>
        <v>0.69684549229083115</v>
      </c>
      <c r="AQ646" s="28">
        <f>IF(Riskregister!$E$12="",0,COUNTIF(BM$4:BM$53,"&lt;"&amp;AO646)*IF(AP646&lt;0.5,Riskregister!$K$12+(Riskregister!$L$12-Riskregister!$K$12)*SQRT(AP646/2),Riskregister!$L$12-(Riskregister!$L$12-Riskregister!$K$12)*SQRT((1-AP646)/2)))</f>
        <v>0</v>
      </c>
      <c r="AR646" s="28">
        <f t="shared" ca="1" si="402"/>
        <v>0.88386438646518983</v>
      </c>
      <c r="AS646" s="28">
        <f t="shared" ca="1" si="402"/>
        <v>0.47275748760368952</v>
      </c>
      <c r="AT646" s="28">
        <f>IF(Riskregister!$E$13="",0,COUNTIF(BN$4:BN$53,"&lt;"&amp;AR646)*IF(AS646&lt;0.5,Riskregister!$K$13+(Riskregister!$L$13-Riskregister!$K$13)*SQRT(AS646/2),Riskregister!$L$13-(Riskregister!$L$13-Riskregister!$K$13)*SQRT((1-AS646)/2)))</f>
        <v>0</v>
      </c>
      <c r="AU646" s="28">
        <f t="shared" ca="1" si="403"/>
        <v>0.3943156942521121</v>
      </c>
      <c r="AV646" s="28">
        <f t="shared" ca="1" si="403"/>
        <v>0.71323207647925424</v>
      </c>
      <c r="AW646" s="28">
        <f>IF(Riskregister!$E$14="",0,COUNTIF(BO$4:BO$53,"&lt;"&amp;AU646)*IF(AV646&lt;0.5,Riskregister!$K$14+(Riskregister!$L$14-Riskregister!$K$14)*SQRT(AV646/2),Riskregister!$L$14-(Riskregister!$L$14-Riskregister!$K$14)*SQRT((1-AV646)/2)))</f>
        <v>0</v>
      </c>
      <c r="AX646" s="28">
        <f t="shared" ca="1" si="404"/>
        <v>0.46510387427877453</v>
      </c>
      <c r="AY646" s="28">
        <f t="shared" ca="1" si="404"/>
        <v>0.52406427413093648</v>
      </c>
      <c r="AZ646" s="28">
        <f>IF(Riskregister!$E$15="",0,COUNTIF(BP$4:BP$53,"&lt;"&amp;AX646)*IF(AY646&lt;0.5,Riskregister!$K$15+(Riskregister!$L$15-Riskregister!$K$15)*SQRT(AY646/2),Riskregister!$L$15-(Riskregister!$L$15-Riskregister!$K$15)*SQRT((1-AY646)/2)))</f>
        <v>0</v>
      </c>
      <c r="BA646" s="28">
        <f t="shared" ca="1" si="405"/>
        <v>1.3339719221865276E-2</v>
      </c>
      <c r="BB646" s="28">
        <f t="shared" ca="1" si="405"/>
        <v>0.78399853497514627</v>
      </c>
      <c r="BC646" s="28">
        <f>IF(Riskregister!$E$16="",0,COUNTIF(BQ$4:BQ$53,"&lt;"&amp;BA646)*IF(BB646&lt;0.5,Riskregister!$K$16+(Riskregister!$L$16-Riskregister!$K$16)*SQRT(BB646/2),Riskregister!$L$16-(Riskregister!$L$16-Riskregister!$K$16)*SQRT((1-BB646)/2)))</f>
        <v>0</v>
      </c>
      <c r="BD646" s="28">
        <f t="shared" ca="1" si="406"/>
        <v>2991271.4171474832</v>
      </c>
    </row>
    <row r="647" spans="20:56" x14ac:dyDescent="0.35">
      <c r="T647" s="28">
        <f t="shared" ca="1" si="394"/>
        <v>0.10208639678453357</v>
      </c>
      <c r="U647" s="28">
        <f t="shared" ca="1" si="394"/>
        <v>0.67401211030233621</v>
      </c>
      <c r="V647" s="28">
        <f ca="1">IF(Riskregister!$E$5="",0,COUNTIF(BF$4:BF$53,"&lt;"&amp;T647)*IF(U647&lt;0.5,Riskregister!$K$5+(Riskregister!$L$5-Riskregister!$K$5)*SQRT(U647/2),Riskregister!$L$5-(Riskregister!$L$5-Riskregister!$K$5)*SQRT((1-U647)/2)))</f>
        <v>0</v>
      </c>
      <c r="W647" s="28">
        <f t="shared" ca="1" si="395"/>
        <v>0.74569826140750184</v>
      </c>
      <c r="X647" s="28">
        <f t="shared" ca="1" si="395"/>
        <v>0.61690744618654614</v>
      </c>
      <c r="Y647" s="28">
        <f ca="1">IF(Riskregister!$E$6="",0,COUNTIF(BG$4:BG$53,"&lt;"&amp;W647)*IF(X647&lt;0.5,Riskregister!$K$6+(Riskregister!$L$6-Riskregister!$K$6)*SQRT(X647/2),Riskregister!$L$6-(Riskregister!$L$6-Riskregister!$K$6)*SQRT((1-X647)/2)))</f>
        <v>1212211.9973128587</v>
      </c>
      <c r="Z647" s="28">
        <f t="shared" ca="1" si="396"/>
        <v>0.90602781131688637</v>
      </c>
      <c r="AA647" s="28">
        <f t="shared" ca="1" si="396"/>
        <v>0.19865049368011312</v>
      </c>
      <c r="AB647" s="28">
        <f ca="1">IF(Riskregister!$E$7="",0,COUNTIF(BH$4:BH$53,"&lt;"&amp;Z647)*IF(AA647&lt;0.5,Riskregister!$K$7+(Riskregister!$L$7-Riskregister!$K$7)*SQRT(AA647/2),Riskregister!$L$7-(Riskregister!$L$7-Riskregister!$K$7)*SQRT((1-AA647)/2)))</f>
        <v>160305.67862946552</v>
      </c>
      <c r="AC647" s="28">
        <f t="shared" ca="1" si="397"/>
        <v>0.31962823361643355</v>
      </c>
      <c r="AD647" s="28">
        <f t="shared" ca="1" si="397"/>
        <v>0.31786058921070837</v>
      </c>
      <c r="AE647" s="28">
        <f ca="1">IF(Riskregister!$E$8="",0,COUNTIF(BI$4:BI$53,"&lt;"&amp;AC647)*IF(AD647&lt;0.5,Riskregister!$K$8+(Riskregister!$L$8-Riskregister!$K$8)*SQRT(AD647/2),Riskregister!$L$8-(Riskregister!$L$8-Riskregister!$K$8)*SQRT((1-AD647)/2)))</f>
        <v>0</v>
      </c>
      <c r="AF647" s="28">
        <f t="shared" ca="1" si="398"/>
        <v>0.93461882630408644</v>
      </c>
      <c r="AG647" s="28">
        <f t="shared" ca="1" si="398"/>
        <v>0.9054741944063196</v>
      </c>
      <c r="AH647" s="28">
        <f>IF(Riskregister!$E$9="",0,COUNTIF(BJ$4:BJ$53,"&lt;"&amp;AF647)*IF(AG647&lt;0.5,Riskregister!$K$9+(Riskregister!$L$9-Riskregister!$K$9)*SQRT(AG647/2),Riskregister!$L$9-(Riskregister!$L$9-Riskregister!$K$9)*SQRT((1-AG647)/2)))</f>
        <v>0</v>
      </c>
      <c r="AI647" s="28">
        <f t="shared" ca="1" si="399"/>
        <v>0.69762044647242927</v>
      </c>
      <c r="AJ647" s="28">
        <f t="shared" ca="1" si="399"/>
        <v>4.6567034979003719E-3</v>
      </c>
      <c r="AK647" s="28">
        <f>IF(Riskregister!$E$10="",0,COUNTIF(BK$4:BK$53,"&lt;"&amp;AI647)*IF(AJ647&lt;0.5,Riskregister!$K$10+(Riskregister!$L$10-Riskregister!$K$10)*SQRT(AJ647/2),Riskregister!$L$10-(Riskregister!$L$10-Riskregister!$K$10)*SQRT((1-AJ647)/2)))</f>
        <v>0</v>
      </c>
      <c r="AL647" s="28">
        <f t="shared" ca="1" si="400"/>
        <v>0.77216929985633653</v>
      </c>
      <c r="AM647" s="28">
        <f t="shared" ca="1" si="400"/>
        <v>0.71290755554146457</v>
      </c>
      <c r="AN647" s="28">
        <f>IF(Riskregister!$E$11="",0,COUNTIF(BL$4:BL$53,"&lt;"&amp;AL647)*IF(AM647&lt;0.5,Riskregister!$K$11+(Riskregister!$L$11-Riskregister!$K$11)*SQRT(AM647/2),Riskregister!$L$11-(Riskregister!$L$11-Riskregister!$K$11)*SQRT((1-AM647)/2)))</f>
        <v>0</v>
      </c>
      <c r="AO647" s="28">
        <f t="shared" ca="1" si="401"/>
        <v>0.17749753104496413</v>
      </c>
      <c r="AP647" s="28">
        <f t="shared" ca="1" si="401"/>
        <v>0.72959439399872072</v>
      </c>
      <c r="AQ647" s="28">
        <f>IF(Riskregister!$E$12="",0,COUNTIF(BM$4:BM$53,"&lt;"&amp;AO647)*IF(AP647&lt;0.5,Riskregister!$K$12+(Riskregister!$L$12-Riskregister!$K$12)*SQRT(AP647/2),Riskregister!$L$12-(Riskregister!$L$12-Riskregister!$K$12)*SQRT((1-AP647)/2)))</f>
        <v>0</v>
      </c>
      <c r="AR647" s="28">
        <f t="shared" ca="1" si="402"/>
        <v>5.5351811298117837E-2</v>
      </c>
      <c r="AS647" s="28">
        <f t="shared" ca="1" si="402"/>
        <v>0.12129267981996705</v>
      </c>
      <c r="AT647" s="28">
        <f>IF(Riskregister!$E$13="",0,COUNTIF(BN$4:BN$53,"&lt;"&amp;AR647)*IF(AS647&lt;0.5,Riskregister!$K$13+(Riskregister!$L$13-Riskregister!$K$13)*SQRT(AS647/2),Riskregister!$L$13-(Riskregister!$L$13-Riskregister!$K$13)*SQRT((1-AS647)/2)))</f>
        <v>0</v>
      </c>
      <c r="AU647" s="28">
        <f t="shared" ca="1" si="403"/>
        <v>0.12679503170100348</v>
      </c>
      <c r="AV647" s="28">
        <f t="shared" ca="1" si="403"/>
        <v>0.65678115441603824</v>
      </c>
      <c r="AW647" s="28">
        <f>IF(Riskregister!$E$14="",0,COUNTIF(BO$4:BO$53,"&lt;"&amp;AU647)*IF(AV647&lt;0.5,Riskregister!$K$14+(Riskregister!$L$14-Riskregister!$K$14)*SQRT(AV647/2),Riskregister!$L$14-(Riskregister!$L$14-Riskregister!$K$14)*SQRT((1-AV647)/2)))</f>
        <v>0</v>
      </c>
      <c r="AX647" s="28">
        <f t="shared" ca="1" si="404"/>
        <v>0.42174394261268522</v>
      </c>
      <c r="AY647" s="28">
        <f t="shared" ca="1" si="404"/>
        <v>6.0408792822314039E-3</v>
      </c>
      <c r="AZ647" s="28">
        <f>IF(Riskregister!$E$15="",0,COUNTIF(BP$4:BP$53,"&lt;"&amp;AX647)*IF(AY647&lt;0.5,Riskregister!$K$15+(Riskregister!$L$15-Riskregister!$K$15)*SQRT(AY647/2),Riskregister!$L$15-(Riskregister!$L$15-Riskregister!$K$15)*SQRT((1-AY647)/2)))</f>
        <v>0</v>
      </c>
      <c r="BA647" s="28">
        <f t="shared" ca="1" si="405"/>
        <v>0.90494475704558219</v>
      </c>
      <c r="BB647" s="28">
        <f t="shared" ca="1" si="405"/>
        <v>0.83534527051393992</v>
      </c>
      <c r="BC647" s="28">
        <f>IF(Riskregister!$E$16="",0,COUNTIF(BQ$4:BQ$53,"&lt;"&amp;BA647)*IF(BB647&lt;0.5,Riskregister!$K$16+(Riskregister!$L$16-Riskregister!$K$16)*SQRT(BB647/2),Riskregister!$L$16-(Riskregister!$L$16-Riskregister!$K$16)*SQRT((1-BB647)/2)))</f>
        <v>0</v>
      </c>
      <c r="BD647" s="28">
        <f t="shared" ca="1" si="406"/>
        <v>1372517.6759423241</v>
      </c>
    </row>
    <row r="648" spans="20:56" x14ac:dyDescent="0.35">
      <c r="T648" s="28">
        <f t="shared" ca="1" si="394"/>
        <v>0.25514910100493571</v>
      </c>
      <c r="U648" s="28">
        <f t="shared" ca="1" si="394"/>
        <v>0.4824456009433945</v>
      </c>
      <c r="V648" s="28">
        <f ca="1">IF(Riskregister!$E$5="",0,COUNTIF(BF$4:BF$53,"&lt;"&amp;T648)*IF(U648&lt;0.5,Riskregister!$K$5+(Riskregister!$L$5-Riskregister!$K$5)*SQRT(U648/2),Riskregister!$L$5-(Riskregister!$L$5-Riskregister!$K$5)*SQRT((1-U648)/2)))</f>
        <v>0</v>
      </c>
      <c r="W648" s="28">
        <f t="shared" ca="1" si="395"/>
        <v>0.19332919060741616</v>
      </c>
      <c r="X648" s="28">
        <f t="shared" ca="1" si="395"/>
        <v>0.49535678118832072</v>
      </c>
      <c r="Y648" s="28">
        <f ca="1">IF(Riskregister!$E$6="",0,COUNTIF(BG$4:BG$53,"&lt;"&amp;W648)*IF(X648&lt;0.5,Riskregister!$K$6+(Riskregister!$L$6-Riskregister!$K$6)*SQRT(X648/2),Riskregister!$L$6-(Riskregister!$L$6-Riskregister!$K$6)*SQRT((1-X648)/2)))</f>
        <v>0</v>
      </c>
      <c r="Z648" s="28">
        <f t="shared" ca="1" si="396"/>
        <v>0.12907375533118337</v>
      </c>
      <c r="AA648" s="28">
        <f t="shared" ca="1" si="396"/>
        <v>0.50531369559473815</v>
      </c>
      <c r="AB648" s="28">
        <f ca="1">IF(Riskregister!$E$7="",0,COUNTIF(BH$4:BH$53,"&lt;"&amp;Z648)*IF(AA648&lt;0.5,Riskregister!$K$7+(Riskregister!$L$7-Riskregister!$K$7)*SQRT(AA648/2),Riskregister!$L$7-(Riskregister!$L$7-Riskregister!$K$7)*SQRT((1-AA648)/2)))</f>
        <v>0</v>
      </c>
      <c r="AC648" s="28">
        <f t="shared" ca="1" si="397"/>
        <v>0.57305383157646161</v>
      </c>
      <c r="AD648" s="28">
        <f t="shared" ca="1" si="397"/>
        <v>0.24563156246953044</v>
      </c>
      <c r="AE648" s="28">
        <f ca="1">IF(Riskregister!$E$8="",0,COUNTIF(BI$4:BI$53,"&lt;"&amp;AC648)*IF(AD648&lt;0.5,Riskregister!$K$8+(Riskregister!$L$8-Riskregister!$K$8)*SQRT(AD648/2),Riskregister!$L$8-(Riskregister!$L$8-Riskregister!$K$8)*SQRT((1-AD648)/2)))</f>
        <v>0</v>
      </c>
      <c r="AF648" s="28">
        <f t="shared" ca="1" si="398"/>
        <v>0.50340564099607032</v>
      </c>
      <c r="AG648" s="28">
        <f t="shared" ca="1" si="398"/>
        <v>5.0200173575304041E-2</v>
      </c>
      <c r="AH648" s="28">
        <f>IF(Riskregister!$E$9="",0,COUNTIF(BJ$4:BJ$53,"&lt;"&amp;AF648)*IF(AG648&lt;0.5,Riskregister!$K$9+(Riskregister!$L$9-Riskregister!$K$9)*SQRT(AG648/2),Riskregister!$L$9-(Riskregister!$L$9-Riskregister!$K$9)*SQRT((1-AG648)/2)))</f>
        <v>0</v>
      </c>
      <c r="AI648" s="28">
        <f t="shared" ca="1" si="399"/>
        <v>0.11107045491754053</v>
      </c>
      <c r="AJ648" s="28">
        <f t="shared" ca="1" si="399"/>
        <v>0.21430967953585833</v>
      </c>
      <c r="AK648" s="28">
        <f>IF(Riskregister!$E$10="",0,COUNTIF(BK$4:BK$53,"&lt;"&amp;AI648)*IF(AJ648&lt;0.5,Riskregister!$K$10+(Riskregister!$L$10-Riskregister!$K$10)*SQRT(AJ648/2),Riskregister!$L$10-(Riskregister!$L$10-Riskregister!$K$10)*SQRT((1-AJ648)/2)))</f>
        <v>0</v>
      </c>
      <c r="AL648" s="28">
        <f t="shared" ca="1" si="400"/>
        <v>0.73535880383375907</v>
      </c>
      <c r="AM648" s="28">
        <f t="shared" ca="1" si="400"/>
        <v>0.30089625000853804</v>
      </c>
      <c r="AN648" s="28">
        <f>IF(Riskregister!$E$11="",0,COUNTIF(BL$4:BL$53,"&lt;"&amp;AL648)*IF(AM648&lt;0.5,Riskregister!$K$11+(Riskregister!$L$11-Riskregister!$K$11)*SQRT(AM648/2),Riskregister!$L$11-(Riskregister!$L$11-Riskregister!$K$11)*SQRT((1-AM648)/2)))</f>
        <v>0</v>
      </c>
      <c r="AO648" s="28">
        <f t="shared" ca="1" si="401"/>
        <v>0.27641827732351842</v>
      </c>
      <c r="AP648" s="28">
        <f t="shared" ca="1" si="401"/>
        <v>0.54670485432205562</v>
      </c>
      <c r="AQ648" s="28">
        <f>IF(Riskregister!$E$12="",0,COUNTIF(BM$4:BM$53,"&lt;"&amp;AO648)*IF(AP648&lt;0.5,Riskregister!$K$12+(Riskregister!$L$12-Riskregister!$K$12)*SQRT(AP648/2),Riskregister!$L$12-(Riskregister!$L$12-Riskregister!$K$12)*SQRT((1-AP648)/2)))</f>
        <v>0</v>
      </c>
      <c r="AR648" s="28">
        <f t="shared" ca="1" si="402"/>
        <v>0.69489821979092858</v>
      </c>
      <c r="AS648" s="28">
        <f t="shared" ca="1" si="402"/>
        <v>0.55299506855596647</v>
      </c>
      <c r="AT648" s="28">
        <f>IF(Riskregister!$E$13="",0,COUNTIF(BN$4:BN$53,"&lt;"&amp;AR648)*IF(AS648&lt;0.5,Riskregister!$K$13+(Riskregister!$L$13-Riskregister!$K$13)*SQRT(AS648/2),Riskregister!$L$13-(Riskregister!$L$13-Riskregister!$K$13)*SQRT((1-AS648)/2)))</f>
        <v>0</v>
      </c>
      <c r="AU648" s="28">
        <f t="shared" ca="1" si="403"/>
        <v>0.84065373389708664</v>
      </c>
      <c r="AV648" s="28">
        <f t="shared" ca="1" si="403"/>
        <v>0.31771227589566875</v>
      </c>
      <c r="AW648" s="28">
        <f>IF(Riskregister!$E$14="",0,COUNTIF(BO$4:BO$53,"&lt;"&amp;AU648)*IF(AV648&lt;0.5,Riskregister!$K$14+(Riskregister!$L$14-Riskregister!$K$14)*SQRT(AV648/2),Riskregister!$L$14-(Riskregister!$L$14-Riskregister!$K$14)*SQRT((1-AV648)/2)))</f>
        <v>0</v>
      </c>
      <c r="AX648" s="28">
        <f t="shared" ca="1" si="404"/>
        <v>0.57371064573097641</v>
      </c>
      <c r="AY648" s="28">
        <f t="shared" ca="1" si="404"/>
        <v>0.74547332546363576</v>
      </c>
      <c r="AZ648" s="28">
        <f>IF(Riskregister!$E$15="",0,COUNTIF(BP$4:BP$53,"&lt;"&amp;AX648)*IF(AY648&lt;0.5,Riskregister!$K$15+(Riskregister!$L$15-Riskregister!$K$15)*SQRT(AY648/2),Riskregister!$L$15-(Riskregister!$L$15-Riskregister!$K$15)*SQRT((1-AY648)/2)))</f>
        <v>0</v>
      </c>
      <c r="BA648" s="28">
        <f t="shared" ca="1" si="405"/>
        <v>0.96240532022616232</v>
      </c>
      <c r="BB648" s="28">
        <f t="shared" ca="1" si="405"/>
        <v>0.48053106602218287</v>
      </c>
      <c r="BC648" s="28">
        <f>IF(Riskregister!$E$16="",0,COUNTIF(BQ$4:BQ$53,"&lt;"&amp;BA648)*IF(BB648&lt;0.5,Riskregister!$K$16+(Riskregister!$L$16-Riskregister!$K$16)*SQRT(BB648/2),Riskregister!$L$16-(Riskregister!$L$16-Riskregister!$K$16)*SQRT((1-BB648)/2)))</f>
        <v>0</v>
      </c>
      <c r="BD648" s="28">
        <f t="shared" ca="1" si="406"/>
        <v>0</v>
      </c>
    </row>
    <row r="649" spans="20:56" x14ac:dyDescent="0.35">
      <c r="T649" s="28">
        <f t="shared" ca="1" si="394"/>
        <v>0.92947359060218082</v>
      </c>
      <c r="U649" s="28">
        <f t="shared" ca="1" si="394"/>
        <v>0.44353392663712943</v>
      </c>
      <c r="V649" s="28">
        <f ca="1">IF(Riskregister!$E$5="",0,COUNTIF(BF$4:BF$53,"&lt;"&amp;T649)*IF(U649&lt;0.5,Riskregister!$K$5+(Riskregister!$L$5-Riskregister!$K$5)*SQRT(U649/2),Riskregister!$L$5-(Riskregister!$L$5-Riskregister!$K$5)*SQRT((1-U649)/2)))</f>
        <v>723829.25841432577</v>
      </c>
      <c r="W649" s="28">
        <f t="shared" ca="1" si="395"/>
        <v>0.7600594533856756</v>
      </c>
      <c r="X649" s="28">
        <f t="shared" ca="1" si="395"/>
        <v>0.76244759652294891</v>
      </c>
      <c r="Y649" s="28">
        <f ca="1">IF(Riskregister!$E$6="",0,COUNTIF(BG$4:BG$53,"&lt;"&amp;W649)*IF(X649&lt;0.5,Riskregister!$K$6+(Riskregister!$L$6-Riskregister!$K$6)*SQRT(X649/2),Riskregister!$L$6-(Riskregister!$L$6-Riskregister!$K$6)*SQRT((1-X649)/2)))</f>
        <v>1379649.3784698667</v>
      </c>
      <c r="Z649" s="28">
        <f t="shared" ca="1" si="396"/>
        <v>0.38205375366070871</v>
      </c>
      <c r="AA649" s="28">
        <f t="shared" ca="1" si="396"/>
        <v>6.7864982859955236E-2</v>
      </c>
      <c r="AB649" s="28">
        <f ca="1">IF(Riskregister!$E$7="",0,COUNTIF(BH$4:BH$53,"&lt;"&amp;Z649)*IF(AA649&lt;0.5,Riskregister!$K$7+(Riskregister!$L$7-Riskregister!$K$7)*SQRT(AA649/2),Riskregister!$L$7-(Riskregister!$L$7-Riskregister!$K$7)*SQRT((1-AA649)/2)))</f>
        <v>0</v>
      </c>
      <c r="AC649" s="28">
        <f t="shared" ca="1" si="397"/>
        <v>6.5418614987418855E-2</v>
      </c>
      <c r="AD649" s="28">
        <f t="shared" ca="1" si="397"/>
        <v>9.5723442141026571E-2</v>
      </c>
      <c r="AE649" s="28">
        <f ca="1">IF(Riskregister!$E$8="",0,COUNTIF(BI$4:BI$53,"&lt;"&amp;AC649)*IF(AD649&lt;0.5,Riskregister!$K$8+(Riskregister!$L$8-Riskregister!$K$8)*SQRT(AD649/2),Riskregister!$L$8-(Riskregister!$L$8-Riskregister!$K$8)*SQRT((1-AD649)/2)))</f>
        <v>0</v>
      </c>
      <c r="AF649" s="28">
        <f t="shared" ca="1" si="398"/>
        <v>0.89816941686776286</v>
      </c>
      <c r="AG649" s="28">
        <f t="shared" ca="1" si="398"/>
        <v>0.38857254504585026</v>
      </c>
      <c r="AH649" s="28">
        <f>IF(Riskregister!$E$9="",0,COUNTIF(BJ$4:BJ$53,"&lt;"&amp;AF649)*IF(AG649&lt;0.5,Riskregister!$K$9+(Riskregister!$L$9-Riskregister!$K$9)*SQRT(AG649/2),Riskregister!$L$9-(Riskregister!$L$9-Riskregister!$K$9)*SQRT((1-AG649)/2)))</f>
        <v>0</v>
      </c>
      <c r="AI649" s="28">
        <f t="shared" ca="1" si="399"/>
        <v>0.47837417287174788</v>
      </c>
      <c r="AJ649" s="28">
        <f t="shared" ca="1" si="399"/>
        <v>4.8650080927939876E-2</v>
      </c>
      <c r="AK649" s="28">
        <f>IF(Riskregister!$E$10="",0,COUNTIF(BK$4:BK$53,"&lt;"&amp;AI649)*IF(AJ649&lt;0.5,Riskregister!$K$10+(Riskregister!$L$10-Riskregister!$K$10)*SQRT(AJ649/2),Riskregister!$L$10-(Riskregister!$L$10-Riskregister!$K$10)*SQRT((1-AJ649)/2)))</f>
        <v>0</v>
      </c>
      <c r="AL649" s="28">
        <f t="shared" ca="1" si="400"/>
        <v>0.47988017244836167</v>
      </c>
      <c r="AM649" s="28">
        <f t="shared" ca="1" si="400"/>
        <v>9.7824397025085275E-2</v>
      </c>
      <c r="AN649" s="28">
        <f>IF(Riskregister!$E$11="",0,COUNTIF(BL$4:BL$53,"&lt;"&amp;AL649)*IF(AM649&lt;0.5,Riskregister!$K$11+(Riskregister!$L$11-Riskregister!$K$11)*SQRT(AM649/2),Riskregister!$L$11-(Riskregister!$L$11-Riskregister!$K$11)*SQRT((1-AM649)/2)))</f>
        <v>0</v>
      </c>
      <c r="AO649" s="28">
        <f t="shared" ca="1" si="401"/>
        <v>0.37833438662214836</v>
      </c>
      <c r="AP649" s="28">
        <f t="shared" ca="1" si="401"/>
        <v>2.921211104800725E-2</v>
      </c>
      <c r="AQ649" s="28">
        <f>IF(Riskregister!$E$12="",0,COUNTIF(BM$4:BM$53,"&lt;"&amp;AO649)*IF(AP649&lt;0.5,Riskregister!$K$12+(Riskregister!$L$12-Riskregister!$K$12)*SQRT(AP649/2),Riskregister!$L$12-(Riskregister!$L$12-Riskregister!$K$12)*SQRT((1-AP649)/2)))</f>
        <v>0</v>
      </c>
      <c r="AR649" s="28">
        <f t="shared" ca="1" si="402"/>
        <v>5.7183609644668509E-2</v>
      </c>
      <c r="AS649" s="28">
        <f t="shared" ca="1" si="402"/>
        <v>0.55228990437137659</v>
      </c>
      <c r="AT649" s="28">
        <f>IF(Riskregister!$E$13="",0,COUNTIF(BN$4:BN$53,"&lt;"&amp;AR649)*IF(AS649&lt;0.5,Riskregister!$K$13+(Riskregister!$L$13-Riskregister!$K$13)*SQRT(AS649/2),Riskregister!$L$13-(Riskregister!$L$13-Riskregister!$K$13)*SQRT((1-AS649)/2)))</f>
        <v>0</v>
      </c>
      <c r="AU649" s="28">
        <f t="shared" ca="1" si="403"/>
        <v>0.93651155026068611</v>
      </c>
      <c r="AV649" s="28">
        <f t="shared" ca="1" si="403"/>
        <v>0.94318434061094636</v>
      </c>
      <c r="AW649" s="28">
        <f>IF(Riskregister!$E$14="",0,COUNTIF(BO$4:BO$53,"&lt;"&amp;AU649)*IF(AV649&lt;0.5,Riskregister!$K$14+(Riskregister!$L$14-Riskregister!$K$14)*SQRT(AV649/2),Riskregister!$L$14-(Riskregister!$L$14-Riskregister!$K$14)*SQRT((1-AV649)/2)))</f>
        <v>0</v>
      </c>
      <c r="AX649" s="28">
        <f t="shared" ca="1" si="404"/>
        <v>0.27902774844252265</v>
      </c>
      <c r="AY649" s="28">
        <f t="shared" ca="1" si="404"/>
        <v>3.0734924605645197E-2</v>
      </c>
      <c r="AZ649" s="28">
        <f>IF(Riskregister!$E$15="",0,COUNTIF(BP$4:BP$53,"&lt;"&amp;AX649)*IF(AY649&lt;0.5,Riskregister!$K$15+(Riskregister!$L$15-Riskregister!$K$15)*SQRT(AY649/2),Riskregister!$L$15-(Riskregister!$L$15-Riskregister!$K$15)*SQRT((1-AY649)/2)))</f>
        <v>0</v>
      </c>
      <c r="BA649" s="28">
        <f t="shared" ca="1" si="405"/>
        <v>0.89046447530030814</v>
      </c>
      <c r="BB649" s="28">
        <f t="shared" ca="1" si="405"/>
        <v>0.25410557457699723</v>
      </c>
      <c r="BC649" s="28">
        <f>IF(Riskregister!$E$16="",0,COUNTIF(BQ$4:BQ$53,"&lt;"&amp;BA649)*IF(BB649&lt;0.5,Riskregister!$K$16+(Riskregister!$L$16-Riskregister!$K$16)*SQRT(BB649/2),Riskregister!$L$16-(Riskregister!$L$16-Riskregister!$K$16)*SQRT((1-BB649)/2)))</f>
        <v>0</v>
      </c>
      <c r="BD649" s="28">
        <f t="shared" ca="1" si="406"/>
        <v>2103478.6368841925</v>
      </c>
    </row>
    <row r="650" spans="20:56" x14ac:dyDescent="0.35">
      <c r="T650" s="28">
        <f t="shared" ca="1" si="394"/>
        <v>0.53568954770560873</v>
      </c>
      <c r="U650" s="28">
        <f t="shared" ca="1" si="394"/>
        <v>0.73801480200019109</v>
      </c>
      <c r="V650" s="28">
        <f ca="1">IF(Riskregister!$E$5="",0,COUNTIF(BF$4:BF$53,"&lt;"&amp;T650)*IF(U650&lt;0.5,Riskregister!$K$5+(Riskregister!$L$5-Riskregister!$K$5)*SQRT(U650/2),Riskregister!$L$5-(Riskregister!$L$5-Riskregister!$K$5)*SQRT((1-U650)/2)))</f>
        <v>0</v>
      </c>
      <c r="W650" s="28">
        <f t="shared" ca="1" si="395"/>
        <v>0.55492508173042898</v>
      </c>
      <c r="X650" s="28">
        <f t="shared" ca="1" si="395"/>
        <v>0.5707732423384223</v>
      </c>
      <c r="Y650" s="28">
        <f ca="1">IF(Riskregister!$E$6="",0,COUNTIF(BG$4:BG$53,"&lt;"&amp;W650)*IF(X650&lt;0.5,Riskregister!$K$6+(Riskregister!$L$6-Riskregister!$K$6)*SQRT(X650/2),Riskregister!$L$6-(Riskregister!$L$6-Riskregister!$K$6)*SQRT((1-X650)/2)))</f>
        <v>0</v>
      </c>
      <c r="Z650" s="28">
        <f t="shared" ca="1" si="396"/>
        <v>0.36472271029773717</v>
      </c>
      <c r="AA650" s="28">
        <f t="shared" ca="1" si="396"/>
        <v>0.95769901391393097</v>
      </c>
      <c r="AB650" s="28">
        <f ca="1">IF(Riskregister!$E$7="",0,COUNTIF(BH$4:BH$53,"&lt;"&amp;Z650)*IF(AA650&lt;0.5,Riskregister!$K$7+(Riskregister!$L$7-Riskregister!$K$7)*SQRT(AA650/2),Riskregister!$L$7-(Riskregister!$L$7-Riskregister!$K$7)*SQRT((1-AA650)/2)))</f>
        <v>0</v>
      </c>
      <c r="AC650" s="28">
        <f t="shared" ca="1" si="397"/>
        <v>0.58526525131011664</v>
      </c>
      <c r="AD650" s="28">
        <f t="shared" ca="1" si="397"/>
        <v>5.7359293270493938E-2</v>
      </c>
      <c r="AE650" s="28">
        <f ca="1">IF(Riskregister!$E$8="",0,COUNTIF(BI$4:BI$53,"&lt;"&amp;AC650)*IF(AD650&lt;0.5,Riskregister!$K$8+(Riskregister!$L$8-Riskregister!$K$8)*SQRT(AD650/2),Riskregister!$L$8-(Riskregister!$L$8-Riskregister!$K$8)*SQRT((1-AD650)/2)))</f>
        <v>0</v>
      </c>
      <c r="AF650" s="28">
        <f t="shared" ca="1" si="398"/>
        <v>0.10538944743788758</v>
      </c>
      <c r="AG650" s="28">
        <f t="shared" ca="1" si="398"/>
        <v>0.16079161958011368</v>
      </c>
      <c r="AH650" s="28">
        <f>IF(Riskregister!$E$9="",0,COUNTIF(BJ$4:BJ$53,"&lt;"&amp;AF650)*IF(AG650&lt;0.5,Riskregister!$K$9+(Riskregister!$L$9-Riskregister!$K$9)*SQRT(AG650/2),Riskregister!$L$9-(Riskregister!$L$9-Riskregister!$K$9)*SQRT((1-AG650)/2)))</f>
        <v>0</v>
      </c>
      <c r="AI650" s="28">
        <f t="shared" ca="1" si="399"/>
        <v>0.12884154696122674</v>
      </c>
      <c r="AJ650" s="28">
        <f t="shared" ca="1" si="399"/>
        <v>0.94191422521144585</v>
      </c>
      <c r="AK650" s="28">
        <f>IF(Riskregister!$E$10="",0,COUNTIF(BK$4:BK$53,"&lt;"&amp;AI650)*IF(AJ650&lt;0.5,Riskregister!$K$10+(Riskregister!$L$10-Riskregister!$K$10)*SQRT(AJ650/2),Riskregister!$L$10-(Riskregister!$L$10-Riskregister!$K$10)*SQRT((1-AJ650)/2)))</f>
        <v>0</v>
      </c>
      <c r="AL650" s="28">
        <f t="shared" ca="1" si="400"/>
        <v>0.69353117403250619</v>
      </c>
      <c r="AM650" s="28">
        <f t="shared" ca="1" si="400"/>
        <v>0.26622529536791761</v>
      </c>
      <c r="AN650" s="28">
        <f>IF(Riskregister!$E$11="",0,COUNTIF(BL$4:BL$53,"&lt;"&amp;AL650)*IF(AM650&lt;0.5,Riskregister!$K$11+(Riskregister!$L$11-Riskregister!$K$11)*SQRT(AM650/2),Riskregister!$L$11-(Riskregister!$L$11-Riskregister!$K$11)*SQRT((1-AM650)/2)))</f>
        <v>0</v>
      </c>
      <c r="AO650" s="28">
        <f t="shared" ca="1" si="401"/>
        <v>0.16363004948201798</v>
      </c>
      <c r="AP650" s="28">
        <f t="shared" ca="1" si="401"/>
        <v>0.14784382665958617</v>
      </c>
      <c r="AQ650" s="28">
        <f>IF(Riskregister!$E$12="",0,COUNTIF(BM$4:BM$53,"&lt;"&amp;AO650)*IF(AP650&lt;0.5,Riskregister!$K$12+(Riskregister!$L$12-Riskregister!$K$12)*SQRT(AP650/2),Riskregister!$L$12-(Riskregister!$L$12-Riskregister!$K$12)*SQRT((1-AP650)/2)))</f>
        <v>0</v>
      </c>
      <c r="AR650" s="28">
        <f t="shared" ca="1" si="402"/>
        <v>0.24912288509698433</v>
      </c>
      <c r="AS650" s="28">
        <f t="shared" ca="1" si="402"/>
        <v>0.50502130170384096</v>
      </c>
      <c r="AT650" s="28">
        <f>IF(Riskregister!$E$13="",0,COUNTIF(BN$4:BN$53,"&lt;"&amp;AR650)*IF(AS650&lt;0.5,Riskregister!$K$13+(Riskregister!$L$13-Riskregister!$K$13)*SQRT(AS650/2),Riskregister!$L$13-(Riskregister!$L$13-Riskregister!$K$13)*SQRT((1-AS650)/2)))</f>
        <v>0</v>
      </c>
      <c r="AU650" s="28">
        <f t="shared" ca="1" si="403"/>
        <v>0.93327715145623513</v>
      </c>
      <c r="AV650" s="28">
        <f t="shared" ca="1" si="403"/>
        <v>0.9180927843795138</v>
      </c>
      <c r="AW650" s="28">
        <f>IF(Riskregister!$E$14="",0,COUNTIF(BO$4:BO$53,"&lt;"&amp;AU650)*IF(AV650&lt;0.5,Riskregister!$K$14+(Riskregister!$L$14-Riskregister!$K$14)*SQRT(AV650/2),Riskregister!$L$14-(Riskregister!$L$14-Riskregister!$K$14)*SQRT((1-AV650)/2)))</f>
        <v>0</v>
      </c>
      <c r="AX650" s="28">
        <f t="shared" ca="1" si="404"/>
        <v>0.41141980935614886</v>
      </c>
      <c r="AY650" s="28">
        <f t="shared" ca="1" si="404"/>
        <v>0.95929180362436317</v>
      </c>
      <c r="AZ650" s="28">
        <f>IF(Riskregister!$E$15="",0,COUNTIF(BP$4:BP$53,"&lt;"&amp;AX650)*IF(AY650&lt;0.5,Riskregister!$K$15+(Riskregister!$L$15-Riskregister!$K$15)*SQRT(AY650/2),Riskregister!$L$15-(Riskregister!$L$15-Riskregister!$K$15)*SQRT((1-AY650)/2)))</f>
        <v>0</v>
      </c>
      <c r="BA650" s="28">
        <f t="shared" ca="1" si="405"/>
        <v>0.82507978668175774</v>
      </c>
      <c r="BB650" s="28">
        <f t="shared" ca="1" si="405"/>
        <v>0.43882532859760881</v>
      </c>
      <c r="BC650" s="28">
        <f>IF(Riskregister!$E$16="",0,COUNTIF(BQ$4:BQ$53,"&lt;"&amp;BA650)*IF(BB650&lt;0.5,Riskregister!$K$16+(Riskregister!$L$16-Riskregister!$K$16)*SQRT(BB650/2),Riskregister!$L$16-(Riskregister!$L$16-Riskregister!$K$16)*SQRT((1-BB650)/2)))</f>
        <v>0</v>
      </c>
      <c r="BD650" s="28">
        <f t="shared" ca="1" si="406"/>
        <v>0</v>
      </c>
    </row>
    <row r="651" spans="20:56" x14ac:dyDescent="0.35">
      <c r="T651" s="28">
        <f t="shared" ca="1" si="394"/>
        <v>0.87467929894301022</v>
      </c>
      <c r="U651" s="28">
        <f t="shared" ca="1" si="394"/>
        <v>0.5737691812999518</v>
      </c>
      <c r="V651" s="28">
        <f ca="1">IF(Riskregister!$E$5="",0,COUNTIF(BF$4:BF$53,"&lt;"&amp;T651)*IF(U651&lt;0.5,Riskregister!$K$5+(Riskregister!$L$5-Riskregister!$K$5)*SQRT(U651/2),Riskregister!$L$5-(Riskregister!$L$5-Riskregister!$K$5)*SQRT((1-U651)/2)))</f>
        <v>392260.08955094864</v>
      </c>
      <c r="W651" s="28">
        <f t="shared" ca="1" si="395"/>
        <v>0.59121882965629913</v>
      </c>
      <c r="X651" s="28">
        <f t="shared" ca="1" si="395"/>
        <v>0.2094856154845629</v>
      </c>
      <c r="Y651" s="28">
        <f ca="1">IF(Riskregister!$E$6="",0,COUNTIF(BG$4:BG$53,"&lt;"&amp;W651)*IF(X651&lt;0.5,Riskregister!$K$6+(Riskregister!$L$6-Riskregister!$K$6)*SQRT(X651/2),Riskregister!$L$6-(Riskregister!$L$6-Riskregister!$K$6)*SQRT((1-X651)/2)))</f>
        <v>0</v>
      </c>
      <c r="Z651" s="28">
        <f t="shared" ca="1" si="396"/>
        <v>0.66018495092076812</v>
      </c>
      <c r="AA651" s="28">
        <f t="shared" ca="1" si="396"/>
        <v>0.88296518390789647</v>
      </c>
      <c r="AB651" s="28">
        <f ca="1">IF(Riskregister!$E$7="",0,COUNTIF(BH$4:BH$53,"&lt;"&amp;Z651)*IF(AA651&lt;0.5,Riskregister!$K$7+(Riskregister!$L$7-Riskregister!$K$7)*SQRT(AA651/2),Riskregister!$L$7-(Riskregister!$L$7-Riskregister!$K$7)*SQRT((1-AA651)/2)))</f>
        <v>0</v>
      </c>
      <c r="AC651" s="28">
        <f t="shared" ca="1" si="397"/>
        <v>5.4343679904331754E-2</v>
      </c>
      <c r="AD651" s="28">
        <f t="shared" ca="1" si="397"/>
        <v>0.68143551118351797</v>
      </c>
      <c r="AE651" s="28">
        <f ca="1">IF(Riskregister!$E$8="",0,COUNTIF(BI$4:BI$53,"&lt;"&amp;AC651)*IF(AD651&lt;0.5,Riskregister!$K$8+(Riskregister!$L$8-Riskregister!$K$8)*SQRT(AD651/2),Riskregister!$L$8-(Riskregister!$L$8-Riskregister!$K$8)*SQRT((1-AD651)/2)))</f>
        <v>0</v>
      </c>
      <c r="AF651" s="28">
        <f t="shared" ca="1" si="398"/>
        <v>0.31700084096717152</v>
      </c>
      <c r="AG651" s="28">
        <f t="shared" ca="1" si="398"/>
        <v>0.90833788948154315</v>
      </c>
      <c r="AH651" s="28">
        <f>IF(Riskregister!$E$9="",0,COUNTIF(BJ$4:BJ$53,"&lt;"&amp;AF651)*IF(AG651&lt;0.5,Riskregister!$K$9+(Riskregister!$L$9-Riskregister!$K$9)*SQRT(AG651/2),Riskregister!$L$9-(Riskregister!$L$9-Riskregister!$K$9)*SQRT((1-AG651)/2)))</f>
        <v>0</v>
      </c>
      <c r="AI651" s="28">
        <f t="shared" ca="1" si="399"/>
        <v>4.4347707317650253E-2</v>
      </c>
      <c r="AJ651" s="28">
        <f t="shared" ca="1" si="399"/>
        <v>0.67726497609549874</v>
      </c>
      <c r="AK651" s="28">
        <f>IF(Riskregister!$E$10="",0,COUNTIF(BK$4:BK$53,"&lt;"&amp;AI651)*IF(AJ651&lt;0.5,Riskregister!$K$10+(Riskregister!$L$10-Riskregister!$K$10)*SQRT(AJ651/2),Riskregister!$L$10-(Riskregister!$L$10-Riskregister!$K$10)*SQRT((1-AJ651)/2)))</f>
        <v>0</v>
      </c>
      <c r="AL651" s="28">
        <f t="shared" ca="1" si="400"/>
        <v>0.26611104104841332</v>
      </c>
      <c r="AM651" s="28">
        <f t="shared" ca="1" si="400"/>
        <v>2.0606963726414129E-2</v>
      </c>
      <c r="AN651" s="28">
        <f>IF(Riskregister!$E$11="",0,COUNTIF(BL$4:BL$53,"&lt;"&amp;AL651)*IF(AM651&lt;0.5,Riskregister!$K$11+(Riskregister!$L$11-Riskregister!$K$11)*SQRT(AM651/2),Riskregister!$L$11-(Riskregister!$L$11-Riskregister!$K$11)*SQRT((1-AM651)/2)))</f>
        <v>0</v>
      </c>
      <c r="AO651" s="28">
        <f t="shared" ca="1" si="401"/>
        <v>0.46025150772233625</v>
      </c>
      <c r="AP651" s="28">
        <f t="shared" ca="1" si="401"/>
        <v>0.15558226503907424</v>
      </c>
      <c r="AQ651" s="28">
        <f>IF(Riskregister!$E$12="",0,COUNTIF(BM$4:BM$53,"&lt;"&amp;AO651)*IF(AP651&lt;0.5,Riskregister!$K$12+(Riskregister!$L$12-Riskregister!$K$12)*SQRT(AP651/2),Riskregister!$L$12-(Riskregister!$L$12-Riskregister!$K$12)*SQRT((1-AP651)/2)))</f>
        <v>0</v>
      </c>
      <c r="AR651" s="28">
        <f t="shared" ca="1" si="402"/>
        <v>0.76981540074109567</v>
      </c>
      <c r="AS651" s="28">
        <f t="shared" ca="1" si="402"/>
        <v>0.53573754294127673</v>
      </c>
      <c r="AT651" s="28">
        <f>IF(Riskregister!$E$13="",0,COUNTIF(BN$4:BN$53,"&lt;"&amp;AR651)*IF(AS651&lt;0.5,Riskregister!$K$13+(Riskregister!$L$13-Riskregister!$K$13)*SQRT(AS651/2),Riskregister!$L$13-(Riskregister!$L$13-Riskregister!$K$13)*SQRT((1-AS651)/2)))</f>
        <v>0</v>
      </c>
      <c r="AU651" s="28">
        <f t="shared" ca="1" si="403"/>
        <v>0.81695059425400107</v>
      </c>
      <c r="AV651" s="28">
        <f t="shared" ca="1" si="403"/>
        <v>0.3579907810925762</v>
      </c>
      <c r="AW651" s="28">
        <f>IF(Riskregister!$E$14="",0,COUNTIF(BO$4:BO$53,"&lt;"&amp;AU651)*IF(AV651&lt;0.5,Riskregister!$K$14+(Riskregister!$L$14-Riskregister!$K$14)*SQRT(AV651/2),Riskregister!$L$14-(Riskregister!$L$14-Riskregister!$K$14)*SQRT((1-AV651)/2)))</f>
        <v>0</v>
      </c>
      <c r="AX651" s="28">
        <f t="shared" ca="1" si="404"/>
        <v>0.99174346131169722</v>
      </c>
      <c r="AY651" s="28">
        <f t="shared" ca="1" si="404"/>
        <v>0.66343936062372588</v>
      </c>
      <c r="AZ651" s="28">
        <f>IF(Riskregister!$E$15="",0,COUNTIF(BP$4:BP$53,"&lt;"&amp;AX651)*IF(AY651&lt;0.5,Riskregister!$K$15+(Riskregister!$L$15-Riskregister!$K$15)*SQRT(AY651/2),Riskregister!$L$15-(Riskregister!$L$15-Riskregister!$K$15)*SQRT((1-AY651)/2)))</f>
        <v>0</v>
      </c>
      <c r="BA651" s="28">
        <f t="shared" ca="1" si="405"/>
        <v>0.51592987571033011</v>
      </c>
      <c r="BB651" s="28">
        <f t="shared" ca="1" si="405"/>
        <v>0.88413497438942645</v>
      </c>
      <c r="BC651" s="28">
        <f>IF(Riskregister!$E$16="",0,COUNTIF(BQ$4:BQ$53,"&lt;"&amp;BA651)*IF(BB651&lt;0.5,Riskregister!$K$16+(Riskregister!$L$16-Riskregister!$K$16)*SQRT(BB651/2),Riskregister!$L$16-(Riskregister!$L$16-Riskregister!$K$16)*SQRT((1-BB651)/2)))</f>
        <v>0</v>
      </c>
      <c r="BD651" s="28">
        <f t="shared" ca="1" si="406"/>
        <v>392260.08955094864</v>
      </c>
    </row>
    <row r="652" spans="20:56" x14ac:dyDescent="0.35">
      <c r="T652" s="28">
        <f t="shared" ca="1" si="394"/>
        <v>0.6416961239904837</v>
      </c>
      <c r="U652" s="28">
        <f t="shared" ca="1" si="394"/>
        <v>0.31332856721413627</v>
      </c>
      <c r="V652" s="28">
        <f ca="1">IF(Riskregister!$E$5="",0,COUNTIF(BF$4:BF$53,"&lt;"&amp;T652)*IF(U652&lt;0.5,Riskregister!$K$5+(Riskregister!$L$5-Riskregister!$K$5)*SQRT(U652/2),Riskregister!$L$5-(Riskregister!$L$5-Riskregister!$K$5)*SQRT((1-U652)/2)))</f>
        <v>328113.77664411953</v>
      </c>
      <c r="W652" s="28">
        <f t="shared" ca="1" si="395"/>
        <v>0.69074233906607352</v>
      </c>
      <c r="X652" s="28">
        <f t="shared" ca="1" si="395"/>
        <v>0.96763279362672738</v>
      </c>
      <c r="Y652" s="28">
        <f ca="1">IF(Riskregister!$E$6="",0,COUNTIF(BG$4:BG$53,"&lt;"&amp;W652)*IF(X652&lt;0.5,Riskregister!$K$6+(Riskregister!$L$6-Riskregister!$K$6)*SQRT(X652/2),Riskregister!$L$6-(Riskregister!$L$6-Riskregister!$K$6)*SQRT((1-X652)/2)))</f>
        <v>1771013.3752275002</v>
      </c>
      <c r="Z652" s="28">
        <f t="shared" ca="1" si="396"/>
        <v>0.57834561071045065</v>
      </c>
      <c r="AA652" s="28">
        <f t="shared" ca="1" si="396"/>
        <v>0.26273285436206595</v>
      </c>
      <c r="AB652" s="28">
        <f ca="1">IF(Riskregister!$E$7="",0,COUNTIF(BH$4:BH$53,"&lt;"&amp;Z652)*IF(AA652&lt;0.5,Riskregister!$K$7+(Riskregister!$L$7-Riskregister!$K$7)*SQRT(AA652/2),Riskregister!$L$7-(Riskregister!$L$7-Riskregister!$K$7)*SQRT((1-AA652)/2)))</f>
        <v>0</v>
      </c>
      <c r="AC652" s="28">
        <f t="shared" ca="1" si="397"/>
        <v>0.11611955554989528</v>
      </c>
      <c r="AD652" s="28">
        <f t="shared" ca="1" si="397"/>
        <v>0.74571978583434106</v>
      </c>
      <c r="AE652" s="28">
        <f ca="1">IF(Riskregister!$E$8="",0,COUNTIF(BI$4:BI$53,"&lt;"&amp;AC652)*IF(AD652&lt;0.5,Riskregister!$K$8+(Riskregister!$L$8-Riskregister!$K$8)*SQRT(AD652/2),Riskregister!$L$8-(Riskregister!$L$8-Riskregister!$K$8)*SQRT((1-AD652)/2)))</f>
        <v>0</v>
      </c>
      <c r="AF652" s="28">
        <f t="shared" ca="1" si="398"/>
        <v>1.2923909436643455E-2</v>
      </c>
      <c r="AG652" s="28">
        <f t="shared" ca="1" si="398"/>
        <v>0.71809016513801416</v>
      </c>
      <c r="AH652" s="28">
        <f>IF(Riskregister!$E$9="",0,COUNTIF(BJ$4:BJ$53,"&lt;"&amp;AF652)*IF(AG652&lt;0.5,Riskregister!$K$9+(Riskregister!$L$9-Riskregister!$K$9)*SQRT(AG652/2),Riskregister!$L$9-(Riskregister!$L$9-Riskregister!$K$9)*SQRT((1-AG652)/2)))</f>
        <v>0</v>
      </c>
      <c r="AI652" s="28">
        <f t="shared" ca="1" si="399"/>
        <v>0.17917931144654609</v>
      </c>
      <c r="AJ652" s="28">
        <f t="shared" ca="1" si="399"/>
        <v>0.41670550623252023</v>
      </c>
      <c r="AK652" s="28">
        <f>IF(Riskregister!$E$10="",0,COUNTIF(BK$4:BK$53,"&lt;"&amp;AI652)*IF(AJ652&lt;0.5,Riskregister!$K$10+(Riskregister!$L$10-Riskregister!$K$10)*SQRT(AJ652/2),Riskregister!$L$10-(Riskregister!$L$10-Riskregister!$K$10)*SQRT((1-AJ652)/2)))</f>
        <v>0</v>
      </c>
      <c r="AL652" s="28">
        <f t="shared" ca="1" si="400"/>
        <v>0.52282814454035265</v>
      </c>
      <c r="AM652" s="28">
        <f t="shared" ca="1" si="400"/>
        <v>0.53046106622337719</v>
      </c>
      <c r="AN652" s="28">
        <f>IF(Riskregister!$E$11="",0,COUNTIF(BL$4:BL$53,"&lt;"&amp;AL652)*IF(AM652&lt;0.5,Riskregister!$K$11+(Riskregister!$L$11-Riskregister!$K$11)*SQRT(AM652/2),Riskregister!$L$11-(Riskregister!$L$11-Riskregister!$K$11)*SQRT((1-AM652)/2)))</f>
        <v>0</v>
      </c>
      <c r="AO652" s="28">
        <f t="shared" ca="1" si="401"/>
        <v>0.2250751444000495</v>
      </c>
      <c r="AP652" s="28">
        <f t="shared" ca="1" si="401"/>
        <v>0.6861407720819005</v>
      </c>
      <c r="AQ652" s="28">
        <f>IF(Riskregister!$E$12="",0,COUNTIF(BM$4:BM$53,"&lt;"&amp;AO652)*IF(AP652&lt;0.5,Riskregister!$K$12+(Riskregister!$L$12-Riskregister!$K$12)*SQRT(AP652/2),Riskregister!$L$12-(Riskregister!$L$12-Riskregister!$K$12)*SQRT((1-AP652)/2)))</f>
        <v>0</v>
      </c>
      <c r="AR652" s="28">
        <f t="shared" ca="1" si="402"/>
        <v>0.79030928163947822</v>
      </c>
      <c r="AS652" s="28">
        <f t="shared" ca="1" si="402"/>
        <v>0.52381387518108236</v>
      </c>
      <c r="AT652" s="28">
        <f>IF(Riskregister!$E$13="",0,COUNTIF(BN$4:BN$53,"&lt;"&amp;AR652)*IF(AS652&lt;0.5,Riskregister!$K$13+(Riskregister!$L$13-Riskregister!$K$13)*SQRT(AS652/2),Riskregister!$L$13-(Riskregister!$L$13-Riskregister!$K$13)*SQRT((1-AS652)/2)))</f>
        <v>0</v>
      </c>
      <c r="AU652" s="28">
        <f t="shared" ca="1" si="403"/>
        <v>0.57084379191645729</v>
      </c>
      <c r="AV652" s="28">
        <f t="shared" ca="1" si="403"/>
        <v>0.35726356615409571</v>
      </c>
      <c r="AW652" s="28">
        <f>IF(Riskregister!$E$14="",0,COUNTIF(BO$4:BO$53,"&lt;"&amp;AU652)*IF(AV652&lt;0.5,Riskregister!$K$14+(Riskregister!$L$14-Riskregister!$K$14)*SQRT(AV652/2),Riskregister!$L$14-(Riskregister!$L$14-Riskregister!$K$14)*SQRT((1-AV652)/2)))</f>
        <v>0</v>
      </c>
      <c r="AX652" s="28">
        <f t="shared" ca="1" si="404"/>
        <v>0.87577664757105456</v>
      </c>
      <c r="AY652" s="28">
        <f t="shared" ca="1" si="404"/>
        <v>0.98387323090744117</v>
      </c>
      <c r="AZ652" s="28">
        <f>IF(Riskregister!$E$15="",0,COUNTIF(BP$4:BP$53,"&lt;"&amp;AX652)*IF(AY652&lt;0.5,Riskregister!$K$15+(Riskregister!$L$15-Riskregister!$K$15)*SQRT(AY652/2),Riskregister!$L$15-(Riskregister!$L$15-Riskregister!$K$15)*SQRT((1-AY652)/2)))</f>
        <v>0</v>
      </c>
      <c r="BA652" s="28">
        <f t="shared" ca="1" si="405"/>
        <v>0.13432950559062107</v>
      </c>
      <c r="BB652" s="28">
        <f t="shared" ca="1" si="405"/>
        <v>0.58356312422662404</v>
      </c>
      <c r="BC652" s="28">
        <f>IF(Riskregister!$E$16="",0,COUNTIF(BQ$4:BQ$53,"&lt;"&amp;BA652)*IF(BB652&lt;0.5,Riskregister!$K$16+(Riskregister!$L$16-Riskregister!$K$16)*SQRT(BB652/2),Riskregister!$L$16-(Riskregister!$L$16-Riskregister!$K$16)*SQRT((1-BB652)/2)))</f>
        <v>0</v>
      </c>
      <c r="BD652" s="28">
        <f t="shared" ca="1" si="406"/>
        <v>2099127.1518716197</v>
      </c>
    </row>
    <row r="653" spans="20:56" x14ac:dyDescent="0.35">
      <c r="T653" s="28">
        <f t="shared" ca="1" si="394"/>
        <v>0.4033374361086155</v>
      </c>
      <c r="U653" s="28">
        <f t="shared" ca="1" si="394"/>
        <v>0.18729670208559457</v>
      </c>
      <c r="V653" s="28">
        <f ca="1">IF(Riskregister!$E$5="",0,COUNTIF(BF$4:BF$53,"&lt;"&amp;T653)*IF(U653&lt;0.5,Riskregister!$K$5+(Riskregister!$L$5-Riskregister!$K$5)*SQRT(U653/2),Riskregister!$L$5-(Riskregister!$L$5-Riskregister!$K$5)*SQRT((1-U653)/2)))</f>
        <v>0</v>
      </c>
      <c r="W653" s="28">
        <f t="shared" ca="1" si="395"/>
        <v>0.69546966980360914</v>
      </c>
      <c r="X653" s="28">
        <f t="shared" ca="1" si="395"/>
        <v>0.16310400622685772</v>
      </c>
      <c r="Y653" s="28">
        <f ca="1">IF(Riskregister!$E$6="",0,COUNTIF(BG$4:BG$53,"&lt;"&amp;W653)*IF(X653&lt;0.5,Riskregister!$K$6+(Riskregister!$L$6-Riskregister!$K$6)*SQRT(X653/2),Riskregister!$L$6-(Riskregister!$L$6-Riskregister!$K$6)*SQRT((1-X653)/2)))</f>
        <v>714031.6041718733</v>
      </c>
      <c r="Z653" s="28">
        <f t="shared" ca="1" si="396"/>
        <v>0.40776581159042047</v>
      </c>
      <c r="AA653" s="28">
        <f t="shared" ca="1" si="396"/>
        <v>8.7015854918014446E-2</v>
      </c>
      <c r="AB653" s="28">
        <f ca="1">IF(Riskregister!$E$7="",0,COUNTIF(BH$4:BH$53,"&lt;"&amp;Z653)*IF(AA653&lt;0.5,Riskregister!$K$7+(Riskregister!$L$7-Riskregister!$K$7)*SQRT(AA653/2),Riskregister!$L$7-(Riskregister!$L$7-Riskregister!$K$7)*SQRT((1-AA653)/2)))</f>
        <v>0</v>
      </c>
      <c r="AC653" s="28">
        <f t="shared" ca="1" si="397"/>
        <v>0.56677300863010383</v>
      </c>
      <c r="AD653" s="28">
        <f t="shared" ca="1" si="397"/>
        <v>0.55195702657522661</v>
      </c>
      <c r="AE653" s="28">
        <f ca="1">IF(Riskregister!$E$8="",0,COUNTIF(BI$4:BI$53,"&lt;"&amp;AC653)*IF(AD653&lt;0.5,Riskregister!$K$8+(Riskregister!$L$8-Riskregister!$K$8)*SQRT(AD653/2),Riskregister!$L$8-(Riskregister!$L$8-Riskregister!$K$8)*SQRT((1-AD653)/2)))</f>
        <v>0</v>
      </c>
      <c r="AF653" s="28">
        <f t="shared" ca="1" si="398"/>
        <v>0.53970145684589788</v>
      </c>
      <c r="AG653" s="28">
        <f t="shared" ca="1" si="398"/>
        <v>2.7235754525876787E-2</v>
      </c>
      <c r="AH653" s="28">
        <f>IF(Riskregister!$E$9="",0,COUNTIF(BJ$4:BJ$53,"&lt;"&amp;AF653)*IF(AG653&lt;0.5,Riskregister!$K$9+(Riskregister!$L$9-Riskregister!$K$9)*SQRT(AG653/2),Riskregister!$L$9-(Riskregister!$L$9-Riskregister!$K$9)*SQRT((1-AG653)/2)))</f>
        <v>0</v>
      </c>
      <c r="AI653" s="28">
        <f t="shared" ca="1" si="399"/>
        <v>0.15127152522255649</v>
      </c>
      <c r="AJ653" s="28">
        <f t="shared" ca="1" si="399"/>
        <v>0.70159742568633554</v>
      </c>
      <c r="AK653" s="28">
        <f>IF(Riskregister!$E$10="",0,COUNTIF(BK$4:BK$53,"&lt;"&amp;AI653)*IF(AJ653&lt;0.5,Riskregister!$K$10+(Riskregister!$L$10-Riskregister!$K$10)*SQRT(AJ653/2),Riskregister!$L$10-(Riskregister!$L$10-Riskregister!$K$10)*SQRT((1-AJ653)/2)))</f>
        <v>0</v>
      </c>
      <c r="AL653" s="28">
        <f t="shared" ca="1" si="400"/>
        <v>0.59807490984749156</v>
      </c>
      <c r="AM653" s="28">
        <f t="shared" ca="1" si="400"/>
        <v>0.24031000203591935</v>
      </c>
      <c r="AN653" s="28">
        <f>IF(Riskregister!$E$11="",0,COUNTIF(BL$4:BL$53,"&lt;"&amp;AL653)*IF(AM653&lt;0.5,Riskregister!$K$11+(Riskregister!$L$11-Riskregister!$K$11)*SQRT(AM653/2),Riskregister!$L$11-(Riskregister!$L$11-Riskregister!$K$11)*SQRT((1-AM653)/2)))</f>
        <v>0</v>
      </c>
      <c r="AO653" s="28">
        <f t="shared" ca="1" si="401"/>
        <v>0.32802947702380914</v>
      </c>
      <c r="AP653" s="28">
        <f t="shared" ca="1" si="401"/>
        <v>0.25277508170920138</v>
      </c>
      <c r="AQ653" s="28">
        <f>IF(Riskregister!$E$12="",0,COUNTIF(BM$4:BM$53,"&lt;"&amp;AO653)*IF(AP653&lt;0.5,Riskregister!$K$12+(Riskregister!$L$12-Riskregister!$K$12)*SQRT(AP653/2),Riskregister!$L$12-(Riskregister!$L$12-Riskregister!$K$12)*SQRT((1-AP653)/2)))</f>
        <v>0</v>
      </c>
      <c r="AR653" s="28">
        <f t="shared" ca="1" si="402"/>
        <v>0.70880649678405538</v>
      </c>
      <c r="AS653" s="28">
        <f t="shared" ca="1" si="402"/>
        <v>0.43847417980815895</v>
      </c>
      <c r="AT653" s="28">
        <f>IF(Riskregister!$E$13="",0,COUNTIF(BN$4:BN$53,"&lt;"&amp;AR653)*IF(AS653&lt;0.5,Riskregister!$K$13+(Riskregister!$L$13-Riskregister!$K$13)*SQRT(AS653/2),Riskregister!$L$13-(Riskregister!$L$13-Riskregister!$K$13)*SQRT((1-AS653)/2)))</f>
        <v>0</v>
      </c>
      <c r="AU653" s="28">
        <f t="shared" ca="1" si="403"/>
        <v>7.908146338900679E-2</v>
      </c>
      <c r="AV653" s="28">
        <f t="shared" ca="1" si="403"/>
        <v>0.32406662881135773</v>
      </c>
      <c r="AW653" s="28">
        <f>IF(Riskregister!$E$14="",0,COUNTIF(BO$4:BO$53,"&lt;"&amp;AU653)*IF(AV653&lt;0.5,Riskregister!$K$14+(Riskregister!$L$14-Riskregister!$K$14)*SQRT(AV653/2),Riskregister!$L$14-(Riskregister!$L$14-Riskregister!$K$14)*SQRT((1-AV653)/2)))</f>
        <v>0</v>
      </c>
      <c r="AX653" s="28">
        <f t="shared" ca="1" si="404"/>
        <v>0.64668289623244513</v>
      </c>
      <c r="AY653" s="28">
        <f t="shared" ca="1" si="404"/>
        <v>0.30042812354888404</v>
      </c>
      <c r="AZ653" s="28">
        <f>IF(Riskregister!$E$15="",0,COUNTIF(BP$4:BP$53,"&lt;"&amp;AX653)*IF(AY653&lt;0.5,Riskregister!$K$15+(Riskregister!$L$15-Riskregister!$K$15)*SQRT(AY653/2),Riskregister!$L$15-(Riskregister!$L$15-Riskregister!$K$15)*SQRT((1-AY653)/2)))</f>
        <v>0</v>
      </c>
      <c r="BA653" s="28">
        <f t="shared" ca="1" si="405"/>
        <v>0.93349999929912131</v>
      </c>
      <c r="BB653" s="28">
        <f t="shared" ca="1" si="405"/>
        <v>0.54842675590794909</v>
      </c>
      <c r="BC653" s="28">
        <f>IF(Riskregister!$E$16="",0,COUNTIF(BQ$4:BQ$53,"&lt;"&amp;BA653)*IF(BB653&lt;0.5,Riskregister!$K$16+(Riskregister!$L$16-Riskregister!$K$16)*SQRT(BB653/2),Riskregister!$L$16-(Riskregister!$L$16-Riskregister!$K$16)*SQRT((1-BB653)/2)))</f>
        <v>0</v>
      </c>
      <c r="BD653" s="28">
        <f t="shared" ca="1" si="406"/>
        <v>714031.6041718733</v>
      </c>
    </row>
    <row r="654" spans="20:56" x14ac:dyDescent="0.35">
      <c r="T654" s="28">
        <f t="shared" ca="1" si="394"/>
        <v>0.92712370515027009</v>
      </c>
      <c r="U654" s="28">
        <f t="shared" ca="1" si="394"/>
        <v>1.6516649511308046E-2</v>
      </c>
      <c r="V654" s="28">
        <f ca="1">IF(Riskregister!$E$5="",0,COUNTIF(BF$4:BF$53,"&lt;"&amp;T654)*IF(U654&lt;0.5,Riskregister!$K$5+(Riskregister!$L$5-Riskregister!$K$5)*SQRT(U654/2),Riskregister!$L$5-(Riskregister!$L$5-Riskregister!$K$5)*SQRT((1-U654)/2)))</f>
        <v>381787.7928060157</v>
      </c>
      <c r="W654" s="28">
        <f t="shared" ca="1" si="395"/>
        <v>0.78751485510339292</v>
      </c>
      <c r="X654" s="28">
        <f t="shared" ca="1" si="395"/>
        <v>0.48309817258122978</v>
      </c>
      <c r="Y654" s="28">
        <f ca="1">IF(Riskregister!$E$6="",0,COUNTIF(BG$4:BG$53,"&lt;"&amp;W654)*IF(X654&lt;0.5,Riskregister!$K$6+(Riskregister!$L$6-Riskregister!$K$6)*SQRT(X654/2),Riskregister!$L$6-(Riskregister!$L$6-Riskregister!$K$6)*SQRT((1-X654)/2)))</f>
        <v>1084657.583238618</v>
      </c>
      <c r="Z654" s="28">
        <f t="shared" ca="1" si="396"/>
        <v>0.70034153034723368</v>
      </c>
      <c r="AA654" s="28">
        <f t="shared" ca="1" si="396"/>
        <v>0.51441105381309005</v>
      </c>
      <c r="AB654" s="28">
        <f ca="1">IF(Riskregister!$E$7="",0,COUNTIF(BH$4:BH$53,"&lt;"&amp;Z654)*IF(AA654&lt;0.5,Riskregister!$K$7+(Riskregister!$L$7-Riskregister!$K$7)*SQRT(AA654/2),Riskregister!$L$7-(Riskregister!$L$7-Riskregister!$K$7)*SQRT((1-AA654)/2)))</f>
        <v>0</v>
      </c>
      <c r="AC654" s="28">
        <f t="shared" ca="1" si="397"/>
        <v>0.14402882333265199</v>
      </c>
      <c r="AD654" s="28">
        <f t="shared" ca="1" si="397"/>
        <v>0.77341722122875045</v>
      </c>
      <c r="AE654" s="28">
        <f ca="1">IF(Riskregister!$E$8="",0,COUNTIF(BI$4:BI$53,"&lt;"&amp;AC654)*IF(AD654&lt;0.5,Riskregister!$K$8+(Riskregister!$L$8-Riskregister!$K$8)*SQRT(AD654/2),Riskregister!$L$8-(Riskregister!$L$8-Riskregister!$K$8)*SQRT((1-AD654)/2)))</f>
        <v>0</v>
      </c>
      <c r="AF654" s="28">
        <f t="shared" ca="1" si="398"/>
        <v>0.77180909694722333</v>
      </c>
      <c r="AG654" s="28">
        <f t="shared" ca="1" si="398"/>
        <v>0.56464807805747752</v>
      </c>
      <c r="AH654" s="28">
        <f>IF(Riskregister!$E$9="",0,COUNTIF(BJ$4:BJ$53,"&lt;"&amp;AF654)*IF(AG654&lt;0.5,Riskregister!$K$9+(Riskregister!$L$9-Riskregister!$K$9)*SQRT(AG654/2),Riskregister!$L$9-(Riskregister!$L$9-Riskregister!$K$9)*SQRT((1-AG654)/2)))</f>
        <v>0</v>
      </c>
      <c r="AI654" s="28">
        <f t="shared" ca="1" si="399"/>
        <v>0.30433448866550639</v>
      </c>
      <c r="AJ654" s="28">
        <f t="shared" ca="1" si="399"/>
        <v>8.694435321192473E-2</v>
      </c>
      <c r="AK654" s="28">
        <f>IF(Riskregister!$E$10="",0,COUNTIF(BK$4:BK$53,"&lt;"&amp;AI654)*IF(AJ654&lt;0.5,Riskregister!$K$10+(Riskregister!$L$10-Riskregister!$K$10)*SQRT(AJ654/2),Riskregister!$L$10-(Riskregister!$L$10-Riskregister!$K$10)*SQRT((1-AJ654)/2)))</f>
        <v>0</v>
      </c>
      <c r="AL654" s="28">
        <f t="shared" ca="1" si="400"/>
        <v>0.11915535404928124</v>
      </c>
      <c r="AM654" s="28">
        <f t="shared" ca="1" si="400"/>
        <v>0.10246921844144763</v>
      </c>
      <c r="AN654" s="28">
        <f>IF(Riskregister!$E$11="",0,COUNTIF(BL$4:BL$53,"&lt;"&amp;AL654)*IF(AM654&lt;0.5,Riskregister!$K$11+(Riskregister!$L$11-Riskregister!$K$11)*SQRT(AM654/2),Riskregister!$L$11-(Riskregister!$L$11-Riskregister!$K$11)*SQRT((1-AM654)/2)))</f>
        <v>0</v>
      </c>
      <c r="AO654" s="28">
        <f t="shared" ca="1" si="401"/>
        <v>0.2999305759919616</v>
      </c>
      <c r="AP654" s="28">
        <f t="shared" ca="1" si="401"/>
        <v>0.84926853116771028</v>
      </c>
      <c r="AQ654" s="28">
        <f>IF(Riskregister!$E$12="",0,COUNTIF(BM$4:BM$53,"&lt;"&amp;AO654)*IF(AP654&lt;0.5,Riskregister!$K$12+(Riskregister!$L$12-Riskregister!$K$12)*SQRT(AP654/2),Riskregister!$L$12-(Riskregister!$L$12-Riskregister!$K$12)*SQRT((1-AP654)/2)))</f>
        <v>0</v>
      </c>
      <c r="AR654" s="28">
        <f t="shared" ca="1" si="402"/>
        <v>0.66392352837177093</v>
      </c>
      <c r="AS654" s="28">
        <f t="shared" ca="1" si="402"/>
        <v>0.46447046843775852</v>
      </c>
      <c r="AT654" s="28">
        <f>IF(Riskregister!$E$13="",0,COUNTIF(BN$4:BN$53,"&lt;"&amp;AR654)*IF(AS654&lt;0.5,Riskregister!$K$13+(Riskregister!$L$13-Riskregister!$K$13)*SQRT(AS654/2),Riskregister!$L$13-(Riskregister!$L$13-Riskregister!$K$13)*SQRT((1-AS654)/2)))</f>
        <v>0</v>
      </c>
      <c r="AU654" s="28">
        <f t="shared" ca="1" si="403"/>
        <v>0.29092426823015882</v>
      </c>
      <c r="AV654" s="28">
        <f t="shared" ca="1" si="403"/>
        <v>0.96941735287055664</v>
      </c>
      <c r="AW654" s="28">
        <f>IF(Riskregister!$E$14="",0,COUNTIF(BO$4:BO$53,"&lt;"&amp;AU654)*IF(AV654&lt;0.5,Riskregister!$K$14+(Riskregister!$L$14-Riskregister!$K$14)*SQRT(AV654/2),Riskregister!$L$14-(Riskregister!$L$14-Riskregister!$K$14)*SQRT((1-AV654)/2)))</f>
        <v>0</v>
      </c>
      <c r="AX654" s="28">
        <f t="shared" ca="1" si="404"/>
        <v>0.84898043907069332</v>
      </c>
      <c r="AY654" s="28">
        <f t="shared" ca="1" si="404"/>
        <v>0.22214594557811118</v>
      </c>
      <c r="AZ654" s="28">
        <f>IF(Riskregister!$E$15="",0,COUNTIF(BP$4:BP$53,"&lt;"&amp;AX654)*IF(AY654&lt;0.5,Riskregister!$K$15+(Riskregister!$L$15-Riskregister!$K$15)*SQRT(AY654/2),Riskregister!$L$15-(Riskregister!$L$15-Riskregister!$K$15)*SQRT((1-AY654)/2)))</f>
        <v>0</v>
      </c>
      <c r="BA654" s="28">
        <f t="shared" ca="1" si="405"/>
        <v>0.61213141100105217</v>
      </c>
      <c r="BB654" s="28">
        <f t="shared" ca="1" si="405"/>
        <v>0.46962334119798921</v>
      </c>
      <c r="BC654" s="28">
        <f>IF(Riskregister!$E$16="",0,COUNTIF(BQ$4:BQ$53,"&lt;"&amp;BA654)*IF(BB654&lt;0.5,Riskregister!$K$16+(Riskregister!$L$16-Riskregister!$K$16)*SQRT(BB654/2),Riskregister!$L$16-(Riskregister!$L$16-Riskregister!$K$16)*SQRT((1-BB654)/2)))</f>
        <v>0</v>
      </c>
      <c r="BD654" s="28">
        <f t="shared" ca="1" si="406"/>
        <v>1466445.3760446338</v>
      </c>
    </row>
    <row r="655" spans="20:56" x14ac:dyDescent="0.35">
      <c r="T655" s="28">
        <f t="shared" ca="1" si="394"/>
        <v>0.6350056419422756</v>
      </c>
      <c r="U655" s="28">
        <f t="shared" ca="1" si="394"/>
        <v>0.83263662204801347</v>
      </c>
      <c r="V655" s="28">
        <f ca="1">IF(Riskregister!$E$5="",0,COUNTIF(BF$4:BF$53,"&lt;"&amp;T655)*IF(U655&lt;0.5,Riskregister!$K$5+(Riskregister!$L$5-Riskregister!$K$5)*SQRT(U655/2),Riskregister!$L$5-(Riskregister!$L$5-Riskregister!$K$5)*SQRT((1-U655)/2)))</f>
        <v>469824.95624107274</v>
      </c>
      <c r="W655" s="28">
        <f t="shared" ca="1" si="395"/>
        <v>0.24820767044989367</v>
      </c>
      <c r="X655" s="28">
        <f t="shared" ca="1" si="395"/>
        <v>0.98262752400402453</v>
      </c>
      <c r="Y655" s="28">
        <f ca="1">IF(Riskregister!$E$6="",0,COUNTIF(BG$4:BG$53,"&lt;"&amp;W655)*IF(X655&lt;0.5,Riskregister!$K$6+(Riskregister!$L$6-Riskregister!$K$6)*SQRT(X655/2),Riskregister!$L$6-(Riskregister!$L$6-Riskregister!$K$6)*SQRT((1-X655)/2)))</f>
        <v>0</v>
      </c>
      <c r="Z655" s="28">
        <f t="shared" ca="1" si="396"/>
        <v>0.21550374075633993</v>
      </c>
      <c r="AA655" s="28">
        <f t="shared" ca="1" si="396"/>
        <v>0.4621599533545887</v>
      </c>
      <c r="AB655" s="28">
        <f ca="1">IF(Riskregister!$E$7="",0,COUNTIF(BH$4:BH$53,"&lt;"&amp;Z655)*IF(AA655&lt;0.5,Riskregister!$K$7+(Riskregister!$L$7-Riskregister!$K$7)*SQRT(AA655/2),Riskregister!$L$7-(Riskregister!$L$7-Riskregister!$K$7)*SQRT((1-AA655)/2)))</f>
        <v>0</v>
      </c>
      <c r="AC655" s="28">
        <f t="shared" ca="1" si="397"/>
        <v>0.96991892065337615</v>
      </c>
      <c r="AD655" s="28">
        <f t="shared" ca="1" si="397"/>
        <v>8.0674325939305014E-3</v>
      </c>
      <c r="AE655" s="28">
        <f ca="1">IF(Riskregister!$E$8="",0,COUNTIF(BI$4:BI$53,"&lt;"&amp;AC655)*IF(AD655&lt;0.5,Riskregister!$K$8+(Riskregister!$L$8-Riskregister!$K$8)*SQRT(AD655/2),Riskregister!$L$8-(Riskregister!$L$8-Riskregister!$K$8)*SQRT((1-AD655)/2)))</f>
        <v>598504.2596010355</v>
      </c>
      <c r="AF655" s="28">
        <f t="shared" ca="1" si="398"/>
        <v>0.43438333799036322</v>
      </c>
      <c r="AG655" s="28">
        <f t="shared" ca="1" si="398"/>
        <v>0.92900588281136254</v>
      </c>
      <c r="AH655" s="28">
        <f>IF(Riskregister!$E$9="",0,COUNTIF(BJ$4:BJ$53,"&lt;"&amp;AF655)*IF(AG655&lt;0.5,Riskregister!$K$9+(Riskregister!$L$9-Riskregister!$K$9)*SQRT(AG655/2),Riskregister!$L$9-(Riskregister!$L$9-Riskregister!$K$9)*SQRT((1-AG655)/2)))</f>
        <v>0</v>
      </c>
      <c r="AI655" s="28">
        <f t="shared" ca="1" si="399"/>
        <v>0.60472842281787131</v>
      </c>
      <c r="AJ655" s="28">
        <f t="shared" ca="1" si="399"/>
        <v>0.5998918405747935</v>
      </c>
      <c r="AK655" s="28">
        <f>IF(Riskregister!$E$10="",0,COUNTIF(BK$4:BK$53,"&lt;"&amp;AI655)*IF(AJ655&lt;0.5,Riskregister!$K$10+(Riskregister!$L$10-Riskregister!$K$10)*SQRT(AJ655/2),Riskregister!$L$10-(Riskregister!$L$10-Riskregister!$K$10)*SQRT((1-AJ655)/2)))</f>
        <v>0</v>
      </c>
      <c r="AL655" s="28">
        <f t="shared" ca="1" si="400"/>
        <v>0.33480487163788542</v>
      </c>
      <c r="AM655" s="28">
        <f t="shared" ca="1" si="400"/>
        <v>0.67676957161009754</v>
      </c>
      <c r="AN655" s="28">
        <f>IF(Riskregister!$E$11="",0,COUNTIF(BL$4:BL$53,"&lt;"&amp;AL655)*IF(AM655&lt;0.5,Riskregister!$K$11+(Riskregister!$L$11-Riskregister!$K$11)*SQRT(AM655/2),Riskregister!$L$11-(Riskregister!$L$11-Riskregister!$K$11)*SQRT((1-AM655)/2)))</f>
        <v>0</v>
      </c>
      <c r="AO655" s="28">
        <f t="shared" ca="1" si="401"/>
        <v>0.46452879859922325</v>
      </c>
      <c r="AP655" s="28">
        <f t="shared" ca="1" si="401"/>
        <v>0.72596954290640814</v>
      </c>
      <c r="AQ655" s="28">
        <f>IF(Riskregister!$E$12="",0,COUNTIF(BM$4:BM$53,"&lt;"&amp;AO655)*IF(AP655&lt;0.5,Riskregister!$K$12+(Riskregister!$L$12-Riskregister!$K$12)*SQRT(AP655/2),Riskregister!$L$12-(Riskregister!$L$12-Riskregister!$K$12)*SQRT((1-AP655)/2)))</f>
        <v>0</v>
      </c>
      <c r="AR655" s="28">
        <f t="shared" ca="1" si="402"/>
        <v>0.91844009812997118</v>
      </c>
      <c r="AS655" s="28">
        <f t="shared" ca="1" si="402"/>
        <v>0.49089715585732474</v>
      </c>
      <c r="AT655" s="28">
        <f>IF(Riskregister!$E$13="",0,COUNTIF(BN$4:BN$53,"&lt;"&amp;AR655)*IF(AS655&lt;0.5,Riskregister!$K$13+(Riskregister!$L$13-Riskregister!$K$13)*SQRT(AS655/2),Riskregister!$L$13-(Riskregister!$L$13-Riskregister!$K$13)*SQRT((1-AS655)/2)))</f>
        <v>0</v>
      </c>
      <c r="AU655" s="28">
        <f t="shared" ca="1" si="403"/>
        <v>0.42759915759629674</v>
      </c>
      <c r="AV655" s="28">
        <f t="shared" ca="1" si="403"/>
        <v>9.8163887775467806E-2</v>
      </c>
      <c r="AW655" s="28">
        <f>IF(Riskregister!$E$14="",0,COUNTIF(BO$4:BO$53,"&lt;"&amp;AU655)*IF(AV655&lt;0.5,Riskregister!$K$14+(Riskregister!$L$14-Riskregister!$K$14)*SQRT(AV655/2),Riskregister!$L$14-(Riskregister!$L$14-Riskregister!$K$14)*SQRT((1-AV655)/2)))</f>
        <v>0</v>
      </c>
      <c r="AX655" s="28">
        <f t="shared" ca="1" si="404"/>
        <v>0.46227653237845401</v>
      </c>
      <c r="AY655" s="28">
        <f t="shared" ca="1" si="404"/>
        <v>0.45945512910995079</v>
      </c>
      <c r="AZ655" s="28">
        <f>IF(Riskregister!$E$15="",0,COUNTIF(BP$4:BP$53,"&lt;"&amp;AX655)*IF(AY655&lt;0.5,Riskregister!$K$15+(Riskregister!$L$15-Riskregister!$K$15)*SQRT(AY655/2),Riskregister!$L$15-(Riskregister!$L$15-Riskregister!$K$15)*SQRT((1-AY655)/2)))</f>
        <v>0</v>
      </c>
      <c r="BA655" s="28">
        <f t="shared" ca="1" si="405"/>
        <v>2.464063895443358E-2</v>
      </c>
      <c r="BB655" s="28">
        <f t="shared" ca="1" si="405"/>
        <v>0.77123422297982791</v>
      </c>
      <c r="BC655" s="28">
        <f>IF(Riskregister!$E$16="",0,COUNTIF(BQ$4:BQ$53,"&lt;"&amp;BA655)*IF(BB655&lt;0.5,Riskregister!$K$16+(Riskregister!$L$16-Riskregister!$K$16)*SQRT(BB655/2),Riskregister!$L$16-(Riskregister!$L$16-Riskregister!$K$16)*SQRT((1-BB655)/2)))</f>
        <v>0</v>
      </c>
      <c r="BD655" s="28">
        <f t="shared" ca="1" si="406"/>
        <v>1068329.2158421082</v>
      </c>
    </row>
    <row r="656" spans="20:56" x14ac:dyDescent="0.35">
      <c r="T656" s="28">
        <f t="shared" ca="1" si="394"/>
        <v>0.72241018812903945</v>
      </c>
      <c r="U656" s="28">
        <f t="shared" ca="1" si="394"/>
        <v>0.70537495344644918</v>
      </c>
      <c r="V656" s="28">
        <f ca="1">IF(Riskregister!$E$5="",0,COUNTIF(BF$4:BF$53,"&lt;"&amp;T656)*IF(U656&lt;0.5,Riskregister!$K$5+(Riskregister!$L$5-Riskregister!$K$5)*SQRT(U656/2),Riskregister!$L$5-(Riskregister!$L$5-Riskregister!$K$5)*SQRT((1-U656)/2)))</f>
        <v>427284.08885239606</v>
      </c>
      <c r="W656" s="28">
        <f t="shared" ca="1" si="395"/>
        <v>0.51974537731288972</v>
      </c>
      <c r="X656" s="28">
        <f t="shared" ca="1" si="395"/>
        <v>4.6900111250140264E-2</v>
      </c>
      <c r="Y656" s="28">
        <f ca="1">IF(Riskregister!$E$6="",0,COUNTIF(BG$4:BG$53,"&lt;"&amp;W656)*IF(X656&lt;0.5,Riskregister!$K$6+(Riskregister!$L$6-Riskregister!$K$6)*SQRT(X656/2),Riskregister!$L$6-(Riskregister!$L$6-Riskregister!$K$6)*SQRT((1-X656)/2)))</f>
        <v>0</v>
      </c>
      <c r="Z656" s="28">
        <f t="shared" ca="1" si="396"/>
        <v>0.55253905846233242</v>
      </c>
      <c r="AA656" s="28">
        <f t="shared" ca="1" si="396"/>
        <v>0.31687535568886649</v>
      </c>
      <c r="AB656" s="28">
        <f ca="1">IF(Riskregister!$E$7="",0,COUNTIF(BH$4:BH$53,"&lt;"&amp;Z656)*IF(AA656&lt;0.5,Riskregister!$K$7+(Riskregister!$L$7-Riskregister!$K$7)*SQRT(AA656/2),Riskregister!$L$7-(Riskregister!$L$7-Riskregister!$K$7)*SQRT((1-AA656)/2)))</f>
        <v>0</v>
      </c>
      <c r="AC656" s="28">
        <f t="shared" ca="1" si="397"/>
        <v>0.12333282798938183</v>
      </c>
      <c r="AD656" s="28">
        <f t="shared" ca="1" si="397"/>
        <v>0.46321441168130839</v>
      </c>
      <c r="AE656" s="28">
        <f ca="1">IF(Riskregister!$E$8="",0,COUNTIF(BI$4:BI$53,"&lt;"&amp;AC656)*IF(AD656&lt;0.5,Riskregister!$K$8+(Riskregister!$L$8-Riskregister!$K$8)*SQRT(AD656/2),Riskregister!$L$8-(Riskregister!$L$8-Riskregister!$K$8)*SQRT((1-AD656)/2)))</f>
        <v>0</v>
      </c>
      <c r="AF656" s="28">
        <f t="shared" ca="1" si="398"/>
        <v>0.15709072195078677</v>
      </c>
      <c r="AG656" s="28">
        <f t="shared" ca="1" si="398"/>
        <v>0.59198880565806633</v>
      </c>
      <c r="AH656" s="28">
        <f>IF(Riskregister!$E$9="",0,COUNTIF(BJ$4:BJ$53,"&lt;"&amp;AF656)*IF(AG656&lt;0.5,Riskregister!$K$9+(Riskregister!$L$9-Riskregister!$K$9)*SQRT(AG656/2),Riskregister!$L$9-(Riskregister!$L$9-Riskregister!$K$9)*SQRT((1-AG656)/2)))</f>
        <v>0</v>
      </c>
      <c r="AI656" s="28">
        <f t="shared" ca="1" si="399"/>
        <v>0.72242514616323028</v>
      </c>
      <c r="AJ656" s="28">
        <f t="shared" ca="1" si="399"/>
        <v>0.96146839982766297</v>
      </c>
      <c r="AK656" s="28">
        <f>IF(Riskregister!$E$10="",0,COUNTIF(BK$4:BK$53,"&lt;"&amp;AI656)*IF(AJ656&lt;0.5,Riskregister!$K$10+(Riskregister!$L$10-Riskregister!$K$10)*SQRT(AJ656/2),Riskregister!$L$10-(Riskregister!$L$10-Riskregister!$K$10)*SQRT((1-AJ656)/2)))</f>
        <v>0</v>
      </c>
      <c r="AL656" s="28">
        <f t="shared" ca="1" si="400"/>
        <v>0.87769918118127066</v>
      </c>
      <c r="AM656" s="28">
        <f t="shared" ca="1" si="400"/>
        <v>0.78134028449855231</v>
      </c>
      <c r="AN656" s="28">
        <f>IF(Riskregister!$E$11="",0,COUNTIF(BL$4:BL$53,"&lt;"&amp;AL656)*IF(AM656&lt;0.5,Riskregister!$K$11+(Riskregister!$L$11-Riskregister!$K$11)*SQRT(AM656/2),Riskregister!$L$11-(Riskregister!$L$11-Riskregister!$K$11)*SQRT((1-AM656)/2)))</f>
        <v>0</v>
      </c>
      <c r="AO656" s="28">
        <f t="shared" ca="1" si="401"/>
        <v>0.14910043178360144</v>
      </c>
      <c r="AP656" s="28">
        <f t="shared" ca="1" si="401"/>
        <v>0.66277579146149745</v>
      </c>
      <c r="AQ656" s="28">
        <f>IF(Riskregister!$E$12="",0,COUNTIF(BM$4:BM$53,"&lt;"&amp;AO656)*IF(AP656&lt;0.5,Riskregister!$K$12+(Riskregister!$L$12-Riskregister!$K$12)*SQRT(AP656/2),Riskregister!$L$12-(Riskregister!$L$12-Riskregister!$K$12)*SQRT((1-AP656)/2)))</f>
        <v>0</v>
      </c>
      <c r="AR656" s="28">
        <f t="shared" ca="1" si="402"/>
        <v>0.60962805731108061</v>
      </c>
      <c r="AS656" s="28">
        <f t="shared" ca="1" si="402"/>
        <v>0.13666632584048277</v>
      </c>
      <c r="AT656" s="28">
        <f>IF(Riskregister!$E$13="",0,COUNTIF(BN$4:BN$53,"&lt;"&amp;AR656)*IF(AS656&lt;0.5,Riskregister!$K$13+(Riskregister!$L$13-Riskregister!$K$13)*SQRT(AS656/2),Riskregister!$L$13-(Riskregister!$L$13-Riskregister!$K$13)*SQRT((1-AS656)/2)))</f>
        <v>0</v>
      </c>
      <c r="AU656" s="28">
        <f t="shared" ca="1" si="403"/>
        <v>0.60575114165230859</v>
      </c>
      <c r="AV656" s="28">
        <f t="shared" ca="1" si="403"/>
        <v>0.99964530300659649</v>
      </c>
      <c r="AW656" s="28">
        <f>IF(Riskregister!$E$14="",0,COUNTIF(BO$4:BO$53,"&lt;"&amp;AU656)*IF(AV656&lt;0.5,Riskregister!$K$14+(Riskregister!$L$14-Riskregister!$K$14)*SQRT(AV656/2),Riskregister!$L$14-(Riskregister!$L$14-Riskregister!$K$14)*SQRT((1-AV656)/2)))</f>
        <v>0</v>
      </c>
      <c r="AX656" s="28">
        <f t="shared" ca="1" si="404"/>
        <v>2.4220366222715173E-2</v>
      </c>
      <c r="AY656" s="28">
        <f t="shared" ca="1" si="404"/>
        <v>0.18695622028237091</v>
      </c>
      <c r="AZ656" s="28">
        <f>IF(Riskregister!$E$15="",0,COUNTIF(BP$4:BP$53,"&lt;"&amp;AX656)*IF(AY656&lt;0.5,Riskregister!$K$15+(Riskregister!$L$15-Riskregister!$K$15)*SQRT(AY656/2),Riskregister!$L$15-(Riskregister!$L$15-Riskregister!$K$15)*SQRT((1-AY656)/2)))</f>
        <v>0</v>
      </c>
      <c r="BA656" s="28">
        <f t="shared" ca="1" si="405"/>
        <v>0.12522580619195711</v>
      </c>
      <c r="BB656" s="28">
        <f t="shared" ca="1" si="405"/>
        <v>0.93862755148477617</v>
      </c>
      <c r="BC656" s="28">
        <f>IF(Riskregister!$E$16="",0,COUNTIF(BQ$4:BQ$53,"&lt;"&amp;BA656)*IF(BB656&lt;0.5,Riskregister!$K$16+(Riskregister!$L$16-Riskregister!$K$16)*SQRT(BB656/2),Riskregister!$L$16-(Riskregister!$L$16-Riskregister!$K$16)*SQRT((1-BB656)/2)))</f>
        <v>0</v>
      </c>
      <c r="BD656" s="28">
        <f t="shared" ca="1" si="406"/>
        <v>427284.08885239606</v>
      </c>
    </row>
    <row r="657" spans="20:56" x14ac:dyDescent="0.35">
      <c r="T657" s="28">
        <f t="shared" ca="1" si="394"/>
        <v>0.87604651625743946</v>
      </c>
      <c r="U657" s="28">
        <f t="shared" ca="1" si="394"/>
        <v>0.11563695116027706</v>
      </c>
      <c r="V657" s="28">
        <f ca="1">IF(Riskregister!$E$5="",0,COUNTIF(BF$4:BF$53,"&lt;"&amp;T657)*IF(U657&lt;0.5,Riskregister!$K$5+(Riskregister!$L$5-Riskregister!$K$5)*SQRT(U657/2),Riskregister!$L$5-(Riskregister!$L$5-Riskregister!$K$5)*SQRT((1-U657)/2)))</f>
        <v>258204.62700355309</v>
      </c>
      <c r="W657" s="28">
        <f t="shared" ca="1" si="395"/>
        <v>0.6674556558464676</v>
      </c>
      <c r="X657" s="28">
        <f t="shared" ca="1" si="395"/>
        <v>7.1413250479638757E-2</v>
      </c>
      <c r="Y657" s="28">
        <f ca="1">IF(Riskregister!$E$6="",0,COUNTIF(BG$4:BG$53,"&lt;"&amp;W657)*IF(X657&lt;0.5,Riskregister!$K$6+(Riskregister!$L$6-Riskregister!$K$6)*SQRT(X657/2),Riskregister!$L$6-(Riskregister!$L$6-Riskregister!$K$6)*SQRT((1-X657)/2)))</f>
        <v>540131.54187316238</v>
      </c>
      <c r="Z657" s="28">
        <f t="shared" ca="1" si="396"/>
        <v>0.70402185625364189</v>
      </c>
      <c r="AA657" s="28">
        <f t="shared" ca="1" si="396"/>
        <v>0.51518268210988383</v>
      </c>
      <c r="AB657" s="28">
        <f ca="1">IF(Riskregister!$E$7="",0,COUNTIF(BH$4:BH$53,"&lt;"&amp;Z657)*IF(AA657&lt;0.5,Riskregister!$K$7+(Riskregister!$L$7-Riskregister!$K$7)*SQRT(AA657/2),Riskregister!$L$7-(Riskregister!$L$7-Riskregister!$K$7)*SQRT((1-AA657)/2)))</f>
        <v>0</v>
      </c>
      <c r="AC657" s="28">
        <f t="shared" ca="1" si="397"/>
        <v>0.96000080365224105</v>
      </c>
      <c r="AD657" s="28">
        <f t="shared" ca="1" si="397"/>
        <v>0.69891783266943974</v>
      </c>
      <c r="AE657" s="28">
        <f ca="1">IF(Riskregister!$E$8="",0,COUNTIF(BI$4:BI$53,"&lt;"&amp;AC657)*IF(AD657&lt;0.5,Riskregister!$K$8+(Riskregister!$L$8-Riskregister!$K$8)*SQRT(AD657/2),Riskregister!$L$8-(Riskregister!$L$8-Riskregister!$K$8)*SQRT((1-AD657)/2)))</f>
        <v>0</v>
      </c>
      <c r="AF657" s="28">
        <f t="shared" ca="1" si="398"/>
        <v>0.68628661087681242</v>
      </c>
      <c r="AG657" s="28">
        <f t="shared" ca="1" si="398"/>
        <v>0.79197669196010434</v>
      </c>
      <c r="AH657" s="28">
        <f>IF(Riskregister!$E$9="",0,COUNTIF(BJ$4:BJ$53,"&lt;"&amp;AF657)*IF(AG657&lt;0.5,Riskregister!$K$9+(Riskregister!$L$9-Riskregister!$K$9)*SQRT(AG657/2),Riskregister!$L$9-(Riskregister!$L$9-Riskregister!$K$9)*SQRT((1-AG657)/2)))</f>
        <v>0</v>
      </c>
      <c r="AI657" s="28">
        <f t="shared" ca="1" si="399"/>
        <v>0.86560711432380011</v>
      </c>
      <c r="AJ657" s="28">
        <f t="shared" ca="1" si="399"/>
        <v>0.33204280793743846</v>
      </c>
      <c r="AK657" s="28">
        <f>IF(Riskregister!$E$10="",0,COUNTIF(BK$4:BK$53,"&lt;"&amp;AI657)*IF(AJ657&lt;0.5,Riskregister!$K$10+(Riskregister!$L$10-Riskregister!$K$10)*SQRT(AJ657/2),Riskregister!$L$10-(Riskregister!$L$10-Riskregister!$K$10)*SQRT((1-AJ657)/2)))</f>
        <v>0</v>
      </c>
      <c r="AL657" s="28">
        <f t="shared" ca="1" si="400"/>
        <v>0.56695191796532052</v>
      </c>
      <c r="AM657" s="28">
        <f t="shared" ca="1" si="400"/>
        <v>0.91127734870559751</v>
      </c>
      <c r="AN657" s="28">
        <f>IF(Riskregister!$E$11="",0,COUNTIF(BL$4:BL$53,"&lt;"&amp;AL657)*IF(AM657&lt;0.5,Riskregister!$K$11+(Riskregister!$L$11-Riskregister!$K$11)*SQRT(AM657/2),Riskregister!$L$11-(Riskregister!$L$11-Riskregister!$K$11)*SQRT((1-AM657)/2)))</f>
        <v>0</v>
      </c>
      <c r="AO657" s="28">
        <f t="shared" ca="1" si="401"/>
        <v>0.76002032051270407</v>
      </c>
      <c r="AP657" s="28">
        <f t="shared" ca="1" si="401"/>
        <v>0.10275558704939314</v>
      </c>
      <c r="AQ657" s="28">
        <f>IF(Riskregister!$E$12="",0,COUNTIF(BM$4:BM$53,"&lt;"&amp;AO657)*IF(AP657&lt;0.5,Riskregister!$K$12+(Riskregister!$L$12-Riskregister!$K$12)*SQRT(AP657/2),Riskregister!$L$12-(Riskregister!$L$12-Riskregister!$K$12)*SQRT((1-AP657)/2)))</f>
        <v>0</v>
      </c>
      <c r="AR657" s="28">
        <f t="shared" ca="1" si="402"/>
        <v>0.60902999365571242</v>
      </c>
      <c r="AS657" s="28">
        <f t="shared" ca="1" si="402"/>
        <v>3.6392326122658636E-2</v>
      </c>
      <c r="AT657" s="28">
        <f>IF(Riskregister!$E$13="",0,COUNTIF(BN$4:BN$53,"&lt;"&amp;AR657)*IF(AS657&lt;0.5,Riskregister!$K$13+(Riskregister!$L$13-Riskregister!$K$13)*SQRT(AS657/2),Riskregister!$L$13-(Riskregister!$L$13-Riskregister!$K$13)*SQRT((1-AS657)/2)))</f>
        <v>0</v>
      </c>
      <c r="AU657" s="28">
        <f t="shared" ca="1" si="403"/>
        <v>0.77367464608984426</v>
      </c>
      <c r="AV657" s="28">
        <f t="shared" ca="1" si="403"/>
        <v>0.11958698853343297</v>
      </c>
      <c r="AW657" s="28">
        <f>IF(Riskregister!$E$14="",0,COUNTIF(BO$4:BO$53,"&lt;"&amp;AU657)*IF(AV657&lt;0.5,Riskregister!$K$14+(Riskregister!$L$14-Riskregister!$K$14)*SQRT(AV657/2),Riskregister!$L$14-(Riskregister!$L$14-Riskregister!$K$14)*SQRT((1-AV657)/2)))</f>
        <v>0</v>
      </c>
      <c r="AX657" s="28">
        <f t="shared" ca="1" si="404"/>
        <v>0.40701797005008722</v>
      </c>
      <c r="AY657" s="28">
        <f t="shared" ca="1" si="404"/>
        <v>0.76985494500780949</v>
      </c>
      <c r="AZ657" s="28">
        <f>IF(Riskregister!$E$15="",0,COUNTIF(BP$4:BP$53,"&lt;"&amp;AX657)*IF(AY657&lt;0.5,Riskregister!$K$15+(Riskregister!$L$15-Riskregister!$K$15)*SQRT(AY657/2),Riskregister!$L$15-(Riskregister!$L$15-Riskregister!$K$15)*SQRT((1-AY657)/2)))</f>
        <v>0</v>
      </c>
      <c r="BA657" s="28">
        <f t="shared" ca="1" si="405"/>
        <v>0.74392690016573859</v>
      </c>
      <c r="BB657" s="28">
        <f t="shared" ca="1" si="405"/>
        <v>1.6846093572446041E-2</v>
      </c>
      <c r="BC657" s="28">
        <f>IF(Riskregister!$E$16="",0,COUNTIF(BQ$4:BQ$53,"&lt;"&amp;BA657)*IF(BB657&lt;0.5,Riskregister!$K$16+(Riskregister!$L$16-Riskregister!$K$16)*SQRT(BB657/2),Riskregister!$L$16-(Riskregister!$L$16-Riskregister!$K$16)*SQRT((1-BB657)/2)))</f>
        <v>0</v>
      </c>
      <c r="BD657" s="28">
        <f t="shared" ca="1" si="406"/>
        <v>798336.16887671547</v>
      </c>
    </row>
    <row r="658" spans="20:56" x14ac:dyDescent="0.35">
      <c r="T658" s="28">
        <f t="shared" ca="1" si="394"/>
        <v>0.38135533890746542</v>
      </c>
      <c r="U658" s="28">
        <f t="shared" ca="1" si="394"/>
        <v>0.44331390710038798</v>
      </c>
      <c r="V658" s="28">
        <f ca="1">IF(Riskregister!$E$5="",0,COUNTIF(BF$4:BF$53,"&lt;"&amp;T658)*IF(U658&lt;0.5,Riskregister!$K$5+(Riskregister!$L$5-Riskregister!$K$5)*SQRT(U658/2),Riskregister!$L$5-(Riskregister!$L$5-Riskregister!$K$5)*SQRT((1-U658)/2)))</f>
        <v>0</v>
      </c>
      <c r="W658" s="28">
        <f t="shared" ca="1" si="395"/>
        <v>0.34356258745675139</v>
      </c>
      <c r="X658" s="28">
        <f t="shared" ca="1" si="395"/>
        <v>0.17363616655119429</v>
      </c>
      <c r="Y658" s="28">
        <f ca="1">IF(Riskregister!$E$6="",0,COUNTIF(BG$4:BG$53,"&lt;"&amp;W658)*IF(X658&lt;0.5,Riskregister!$K$6+(Riskregister!$L$6-Riskregister!$K$6)*SQRT(X658/2),Riskregister!$L$6-(Riskregister!$L$6-Riskregister!$K$6)*SQRT((1-X658)/2)))</f>
        <v>0</v>
      </c>
      <c r="Z658" s="28">
        <f t="shared" ca="1" si="396"/>
        <v>0.35629739350616718</v>
      </c>
      <c r="AA658" s="28">
        <f t="shared" ca="1" si="396"/>
        <v>0.1225157496638235</v>
      </c>
      <c r="AB658" s="28">
        <f ca="1">IF(Riskregister!$E$7="",0,COUNTIF(BH$4:BH$53,"&lt;"&amp;Z658)*IF(AA658&lt;0.5,Riskregister!$K$7+(Riskregister!$L$7-Riskregister!$K$7)*SQRT(AA658/2),Riskregister!$L$7-(Riskregister!$L$7-Riskregister!$K$7)*SQRT((1-AA658)/2)))</f>
        <v>0</v>
      </c>
      <c r="AC658" s="28">
        <f t="shared" ca="1" si="397"/>
        <v>0.60485157322948868</v>
      </c>
      <c r="AD658" s="28">
        <f t="shared" ca="1" si="397"/>
        <v>0.10096562270299203</v>
      </c>
      <c r="AE658" s="28">
        <f ca="1">IF(Riskregister!$E$8="",0,COUNTIF(BI$4:BI$53,"&lt;"&amp;AC658)*IF(AD658&lt;0.5,Riskregister!$K$8+(Riskregister!$L$8-Riskregister!$K$8)*SQRT(AD658/2),Riskregister!$L$8-(Riskregister!$L$8-Riskregister!$K$8)*SQRT((1-AD658)/2)))</f>
        <v>0</v>
      </c>
      <c r="AF658" s="28">
        <f t="shared" ca="1" si="398"/>
        <v>0.18096382777089925</v>
      </c>
      <c r="AG658" s="28">
        <f t="shared" ca="1" si="398"/>
        <v>4.6013137359329437E-2</v>
      </c>
      <c r="AH658" s="28">
        <f>IF(Riskregister!$E$9="",0,COUNTIF(BJ$4:BJ$53,"&lt;"&amp;AF658)*IF(AG658&lt;0.5,Riskregister!$K$9+(Riskregister!$L$9-Riskregister!$K$9)*SQRT(AG658/2),Riskregister!$L$9-(Riskregister!$L$9-Riskregister!$K$9)*SQRT((1-AG658)/2)))</f>
        <v>0</v>
      </c>
      <c r="AI658" s="28">
        <f t="shared" ca="1" si="399"/>
        <v>0.79648124803215636</v>
      </c>
      <c r="AJ658" s="28">
        <f t="shared" ca="1" si="399"/>
        <v>0.47998585258759052</v>
      </c>
      <c r="AK658" s="28">
        <f>IF(Riskregister!$E$10="",0,COUNTIF(BK$4:BK$53,"&lt;"&amp;AI658)*IF(AJ658&lt;0.5,Riskregister!$K$10+(Riskregister!$L$10-Riskregister!$K$10)*SQRT(AJ658/2),Riskregister!$L$10-(Riskregister!$L$10-Riskregister!$K$10)*SQRT((1-AJ658)/2)))</f>
        <v>0</v>
      </c>
      <c r="AL658" s="28">
        <f t="shared" ca="1" si="400"/>
        <v>0.28073675071941162</v>
      </c>
      <c r="AM658" s="28">
        <f t="shared" ca="1" si="400"/>
        <v>0.47508802935272509</v>
      </c>
      <c r="AN658" s="28">
        <f>IF(Riskregister!$E$11="",0,COUNTIF(BL$4:BL$53,"&lt;"&amp;AL658)*IF(AM658&lt;0.5,Riskregister!$K$11+(Riskregister!$L$11-Riskregister!$K$11)*SQRT(AM658/2),Riskregister!$L$11-(Riskregister!$L$11-Riskregister!$K$11)*SQRT((1-AM658)/2)))</f>
        <v>0</v>
      </c>
      <c r="AO658" s="28">
        <f t="shared" ca="1" si="401"/>
        <v>0.64657306821986937</v>
      </c>
      <c r="AP658" s="28">
        <f t="shared" ca="1" si="401"/>
        <v>0.38483163762848294</v>
      </c>
      <c r="AQ658" s="28">
        <f>IF(Riskregister!$E$12="",0,COUNTIF(BM$4:BM$53,"&lt;"&amp;AO658)*IF(AP658&lt;0.5,Riskregister!$K$12+(Riskregister!$L$12-Riskregister!$K$12)*SQRT(AP658/2),Riskregister!$L$12-(Riskregister!$L$12-Riskregister!$K$12)*SQRT((1-AP658)/2)))</f>
        <v>0</v>
      </c>
      <c r="AR658" s="28">
        <f t="shared" ca="1" si="402"/>
        <v>0.51014911519899853</v>
      </c>
      <c r="AS658" s="28">
        <f t="shared" ca="1" si="402"/>
        <v>0.71166971471929119</v>
      </c>
      <c r="AT658" s="28">
        <f>IF(Riskregister!$E$13="",0,COUNTIF(BN$4:BN$53,"&lt;"&amp;AR658)*IF(AS658&lt;0.5,Riskregister!$K$13+(Riskregister!$L$13-Riskregister!$K$13)*SQRT(AS658/2),Riskregister!$L$13-(Riskregister!$L$13-Riskregister!$K$13)*SQRT((1-AS658)/2)))</f>
        <v>0</v>
      </c>
      <c r="AU658" s="28">
        <f t="shared" ca="1" si="403"/>
        <v>0.20048646196114084</v>
      </c>
      <c r="AV658" s="28">
        <f t="shared" ca="1" si="403"/>
        <v>0.45764025092549832</v>
      </c>
      <c r="AW658" s="28">
        <f>IF(Riskregister!$E$14="",0,COUNTIF(BO$4:BO$53,"&lt;"&amp;AU658)*IF(AV658&lt;0.5,Riskregister!$K$14+(Riskregister!$L$14-Riskregister!$K$14)*SQRT(AV658/2),Riskregister!$L$14-(Riskregister!$L$14-Riskregister!$K$14)*SQRT((1-AV658)/2)))</f>
        <v>0</v>
      </c>
      <c r="AX658" s="28">
        <f t="shared" ca="1" si="404"/>
        <v>0.14694122985256919</v>
      </c>
      <c r="AY658" s="28">
        <f t="shared" ca="1" si="404"/>
        <v>0.87925226671591239</v>
      </c>
      <c r="AZ658" s="28">
        <f>IF(Riskregister!$E$15="",0,COUNTIF(BP$4:BP$53,"&lt;"&amp;AX658)*IF(AY658&lt;0.5,Riskregister!$K$15+(Riskregister!$L$15-Riskregister!$K$15)*SQRT(AY658/2),Riskregister!$L$15-(Riskregister!$L$15-Riskregister!$K$15)*SQRT((1-AY658)/2)))</f>
        <v>0</v>
      </c>
      <c r="BA658" s="28">
        <f t="shared" ca="1" si="405"/>
        <v>0.14571034017440443</v>
      </c>
      <c r="BB658" s="28">
        <f t="shared" ca="1" si="405"/>
        <v>0.54372289314405686</v>
      </c>
      <c r="BC658" s="28">
        <f>IF(Riskregister!$E$16="",0,COUNTIF(BQ$4:BQ$53,"&lt;"&amp;BA658)*IF(BB658&lt;0.5,Riskregister!$K$16+(Riskregister!$L$16-Riskregister!$K$16)*SQRT(BB658/2),Riskregister!$L$16-(Riskregister!$L$16-Riskregister!$K$16)*SQRT((1-BB658)/2)))</f>
        <v>0</v>
      </c>
      <c r="BD658" s="28">
        <f t="shared" ca="1" si="406"/>
        <v>0</v>
      </c>
    </row>
    <row r="659" spans="20:56" x14ac:dyDescent="0.35">
      <c r="T659" s="28">
        <f t="shared" ca="1" si="394"/>
        <v>8.8259704929146698E-2</v>
      </c>
      <c r="U659" s="28">
        <f t="shared" ca="1" si="394"/>
        <v>0.87237883366729596</v>
      </c>
      <c r="V659" s="28">
        <f ca="1">IF(Riskregister!$E$5="",0,COUNTIF(BF$4:BF$53,"&lt;"&amp;T659)*IF(U659&lt;0.5,Riskregister!$K$5+(Riskregister!$L$5-Riskregister!$K$5)*SQRT(U659/2),Riskregister!$L$5-(Riskregister!$L$5-Riskregister!$K$5)*SQRT((1-U659)/2)))</f>
        <v>0</v>
      </c>
      <c r="W659" s="28">
        <f t="shared" ca="1" si="395"/>
        <v>4.768241305817067E-2</v>
      </c>
      <c r="X659" s="28">
        <f t="shared" ca="1" si="395"/>
        <v>0.70216227388838548</v>
      </c>
      <c r="Y659" s="28">
        <f ca="1">IF(Riskregister!$E$6="",0,COUNTIF(BG$4:BG$53,"&lt;"&amp;W659)*IF(X659&lt;0.5,Riskregister!$K$6+(Riskregister!$L$6-Riskregister!$K$6)*SQRT(X659/2),Riskregister!$L$6-(Riskregister!$L$6-Riskregister!$K$6)*SQRT((1-X659)/2)))</f>
        <v>0</v>
      </c>
      <c r="Z659" s="28">
        <f t="shared" ca="1" si="396"/>
        <v>0.84814730193471566</v>
      </c>
      <c r="AA659" s="28">
        <f t="shared" ca="1" si="396"/>
        <v>0.73569196850190965</v>
      </c>
      <c r="AB659" s="28">
        <f ca="1">IF(Riskregister!$E$7="",0,COUNTIF(BH$4:BH$53,"&lt;"&amp;Z659)*IF(AA659&lt;0.5,Riskregister!$K$7+(Riskregister!$L$7-Riskregister!$K$7)*SQRT(AA659/2),Riskregister!$L$7-(Riskregister!$L$7-Riskregister!$K$7)*SQRT((1-AA659)/2)))</f>
        <v>272764.52173525642</v>
      </c>
      <c r="AC659" s="28">
        <f t="shared" ca="1" si="397"/>
        <v>0.38707489283415175</v>
      </c>
      <c r="AD659" s="28">
        <f t="shared" ca="1" si="397"/>
        <v>0.88540165758727218</v>
      </c>
      <c r="AE659" s="28">
        <f ca="1">IF(Riskregister!$E$8="",0,COUNTIF(BI$4:BI$53,"&lt;"&amp;AC659)*IF(AD659&lt;0.5,Riskregister!$K$8+(Riskregister!$L$8-Riskregister!$K$8)*SQRT(AD659/2),Riskregister!$L$8-(Riskregister!$L$8-Riskregister!$K$8)*SQRT((1-AD659)/2)))</f>
        <v>0</v>
      </c>
      <c r="AF659" s="28">
        <f t="shared" ca="1" si="398"/>
        <v>0.95654863375994681</v>
      </c>
      <c r="AG659" s="28">
        <f t="shared" ca="1" si="398"/>
        <v>0.84298647856984077</v>
      </c>
      <c r="AH659" s="28">
        <f>IF(Riskregister!$E$9="",0,COUNTIF(BJ$4:BJ$53,"&lt;"&amp;AF659)*IF(AG659&lt;0.5,Riskregister!$K$9+(Riskregister!$L$9-Riskregister!$K$9)*SQRT(AG659/2),Riskregister!$L$9-(Riskregister!$L$9-Riskregister!$K$9)*SQRT((1-AG659)/2)))</f>
        <v>0</v>
      </c>
      <c r="AI659" s="28">
        <f t="shared" ca="1" si="399"/>
        <v>0.56258760164895749</v>
      </c>
      <c r="AJ659" s="28">
        <f t="shared" ca="1" si="399"/>
        <v>0.58375820575613036</v>
      </c>
      <c r="AK659" s="28">
        <f>IF(Riskregister!$E$10="",0,COUNTIF(BK$4:BK$53,"&lt;"&amp;AI659)*IF(AJ659&lt;0.5,Riskregister!$K$10+(Riskregister!$L$10-Riskregister!$K$10)*SQRT(AJ659/2),Riskregister!$L$10-(Riskregister!$L$10-Riskregister!$K$10)*SQRT((1-AJ659)/2)))</f>
        <v>0</v>
      </c>
      <c r="AL659" s="28">
        <f t="shared" ca="1" si="400"/>
        <v>0.97899915241537039</v>
      </c>
      <c r="AM659" s="28">
        <f t="shared" ca="1" si="400"/>
        <v>0.98168467853796293</v>
      </c>
      <c r="AN659" s="28">
        <f>IF(Riskregister!$E$11="",0,COUNTIF(BL$4:BL$53,"&lt;"&amp;AL659)*IF(AM659&lt;0.5,Riskregister!$K$11+(Riskregister!$L$11-Riskregister!$K$11)*SQRT(AM659/2),Riskregister!$L$11-(Riskregister!$L$11-Riskregister!$K$11)*SQRT((1-AM659)/2)))</f>
        <v>0</v>
      </c>
      <c r="AO659" s="28">
        <f t="shared" ca="1" si="401"/>
        <v>0.96410674853476797</v>
      </c>
      <c r="AP659" s="28">
        <f t="shared" ca="1" si="401"/>
        <v>0.72800399775667901</v>
      </c>
      <c r="AQ659" s="28">
        <f>IF(Riskregister!$E$12="",0,COUNTIF(BM$4:BM$53,"&lt;"&amp;AO659)*IF(AP659&lt;0.5,Riskregister!$K$12+(Riskregister!$L$12-Riskregister!$K$12)*SQRT(AP659/2),Riskregister!$L$12-(Riskregister!$L$12-Riskregister!$K$12)*SQRT((1-AP659)/2)))</f>
        <v>0</v>
      </c>
      <c r="AR659" s="28">
        <f t="shared" ca="1" si="402"/>
        <v>0.30236507931451218</v>
      </c>
      <c r="AS659" s="28">
        <f t="shared" ca="1" si="402"/>
        <v>2.1557495517132486E-2</v>
      </c>
      <c r="AT659" s="28">
        <f>IF(Riskregister!$E$13="",0,COUNTIF(BN$4:BN$53,"&lt;"&amp;AR659)*IF(AS659&lt;0.5,Riskregister!$K$13+(Riskregister!$L$13-Riskregister!$K$13)*SQRT(AS659/2),Riskregister!$L$13-(Riskregister!$L$13-Riskregister!$K$13)*SQRT((1-AS659)/2)))</f>
        <v>0</v>
      </c>
      <c r="AU659" s="28">
        <f t="shared" ca="1" si="403"/>
        <v>0.7324145517238293</v>
      </c>
      <c r="AV659" s="28">
        <f t="shared" ca="1" si="403"/>
        <v>0.721022103001554</v>
      </c>
      <c r="AW659" s="28">
        <f>IF(Riskregister!$E$14="",0,COUNTIF(BO$4:BO$53,"&lt;"&amp;AU659)*IF(AV659&lt;0.5,Riskregister!$K$14+(Riskregister!$L$14-Riskregister!$K$14)*SQRT(AV659/2),Riskregister!$L$14-(Riskregister!$L$14-Riskregister!$K$14)*SQRT((1-AV659)/2)))</f>
        <v>0</v>
      </c>
      <c r="AX659" s="28">
        <f t="shared" ca="1" si="404"/>
        <v>0.96191023328642755</v>
      </c>
      <c r="AY659" s="28">
        <f t="shared" ca="1" si="404"/>
        <v>0.88204287432362827</v>
      </c>
      <c r="AZ659" s="28">
        <f>IF(Riskregister!$E$15="",0,COUNTIF(BP$4:BP$53,"&lt;"&amp;AX659)*IF(AY659&lt;0.5,Riskregister!$K$15+(Riskregister!$L$15-Riskregister!$K$15)*SQRT(AY659/2),Riskregister!$L$15-(Riskregister!$L$15-Riskregister!$K$15)*SQRT((1-AY659)/2)))</f>
        <v>0</v>
      </c>
      <c r="BA659" s="28">
        <f t="shared" ca="1" si="405"/>
        <v>0.93474446834588254</v>
      </c>
      <c r="BB659" s="28">
        <f t="shared" ca="1" si="405"/>
        <v>0.81844214010088501</v>
      </c>
      <c r="BC659" s="28">
        <f>IF(Riskregister!$E$16="",0,COUNTIF(BQ$4:BQ$53,"&lt;"&amp;BA659)*IF(BB659&lt;0.5,Riskregister!$K$16+(Riskregister!$L$16-Riskregister!$K$16)*SQRT(BB659/2),Riskregister!$L$16-(Riskregister!$L$16-Riskregister!$K$16)*SQRT((1-BB659)/2)))</f>
        <v>0</v>
      </c>
      <c r="BD659" s="28">
        <f t="shared" ca="1" si="406"/>
        <v>272764.52173525642</v>
      </c>
    </row>
    <row r="660" spans="20:56" x14ac:dyDescent="0.35">
      <c r="T660" s="28">
        <f t="shared" ca="1" si="394"/>
        <v>0.70097924473126749</v>
      </c>
      <c r="U660" s="28">
        <f t="shared" ca="1" si="394"/>
        <v>0.4970105979626378</v>
      </c>
      <c r="V660" s="28">
        <f ca="1">IF(Riskregister!$E$5="",0,COUNTIF(BF$4:BF$53,"&lt;"&amp;T660)*IF(U660&lt;0.5,Riskregister!$K$5+(Riskregister!$L$5-Riskregister!$K$5)*SQRT(U660/2),Riskregister!$L$5-(Riskregister!$L$5-Riskregister!$K$5)*SQRT((1-U660)/2)))</f>
        <v>374326.37616588268</v>
      </c>
      <c r="W660" s="28">
        <f t="shared" ca="1" si="395"/>
        <v>0.17366282611367057</v>
      </c>
      <c r="X660" s="28">
        <f t="shared" ca="1" si="395"/>
        <v>0.79305677560645471</v>
      </c>
      <c r="Y660" s="28">
        <f ca="1">IF(Riskregister!$E$6="",0,COUNTIF(BG$4:BG$53,"&lt;"&amp;W660)*IF(X660&lt;0.5,Riskregister!$K$6+(Riskregister!$L$6-Riskregister!$K$6)*SQRT(X660/2),Riskregister!$L$6-(Riskregister!$L$6-Riskregister!$K$6)*SQRT((1-X660)/2)))</f>
        <v>0</v>
      </c>
      <c r="Z660" s="28">
        <f t="shared" ca="1" si="396"/>
        <v>0.25025036772372289</v>
      </c>
      <c r="AA660" s="28">
        <f t="shared" ca="1" si="396"/>
        <v>0.56418136373869188</v>
      </c>
      <c r="AB660" s="28">
        <f ca="1">IF(Riskregister!$E$7="",0,COUNTIF(BH$4:BH$53,"&lt;"&amp;Z660)*IF(AA660&lt;0.5,Riskregister!$K$7+(Riskregister!$L$7-Riskregister!$K$7)*SQRT(AA660/2),Riskregister!$L$7-(Riskregister!$L$7-Riskregister!$K$7)*SQRT((1-AA660)/2)))</f>
        <v>0</v>
      </c>
      <c r="AC660" s="28">
        <f t="shared" ca="1" si="397"/>
        <v>8.8567223038725773E-2</v>
      </c>
      <c r="AD660" s="28">
        <f t="shared" ca="1" si="397"/>
        <v>0.55515090114015742</v>
      </c>
      <c r="AE660" s="28">
        <f ca="1">IF(Riskregister!$E$8="",0,COUNTIF(BI$4:BI$53,"&lt;"&amp;AC660)*IF(AD660&lt;0.5,Riskregister!$K$8+(Riskregister!$L$8-Riskregister!$K$8)*SQRT(AD660/2),Riskregister!$L$8-(Riskregister!$L$8-Riskregister!$K$8)*SQRT((1-AD660)/2)))</f>
        <v>0</v>
      </c>
      <c r="AF660" s="28">
        <f t="shared" ca="1" si="398"/>
        <v>0.67989191903309576</v>
      </c>
      <c r="AG660" s="28">
        <f t="shared" ca="1" si="398"/>
        <v>0.68612150330761634</v>
      </c>
      <c r="AH660" s="28">
        <f>IF(Riskregister!$E$9="",0,COUNTIF(BJ$4:BJ$53,"&lt;"&amp;AF660)*IF(AG660&lt;0.5,Riskregister!$K$9+(Riskregister!$L$9-Riskregister!$K$9)*SQRT(AG660/2),Riskregister!$L$9-(Riskregister!$L$9-Riskregister!$K$9)*SQRT((1-AG660)/2)))</f>
        <v>0</v>
      </c>
      <c r="AI660" s="28">
        <f t="shared" ca="1" si="399"/>
        <v>4.3938948558095547E-2</v>
      </c>
      <c r="AJ660" s="28">
        <f t="shared" ca="1" si="399"/>
        <v>0.46773292005314748</v>
      </c>
      <c r="AK660" s="28">
        <f>IF(Riskregister!$E$10="",0,COUNTIF(BK$4:BK$53,"&lt;"&amp;AI660)*IF(AJ660&lt;0.5,Riskregister!$K$10+(Riskregister!$L$10-Riskregister!$K$10)*SQRT(AJ660/2),Riskregister!$L$10-(Riskregister!$L$10-Riskregister!$K$10)*SQRT((1-AJ660)/2)))</f>
        <v>0</v>
      </c>
      <c r="AL660" s="28">
        <f t="shared" ca="1" si="400"/>
        <v>0.13089618258542779</v>
      </c>
      <c r="AM660" s="28">
        <f t="shared" ca="1" si="400"/>
        <v>0.1551947748583582</v>
      </c>
      <c r="AN660" s="28">
        <f>IF(Riskregister!$E$11="",0,COUNTIF(BL$4:BL$53,"&lt;"&amp;AL660)*IF(AM660&lt;0.5,Riskregister!$K$11+(Riskregister!$L$11-Riskregister!$K$11)*SQRT(AM660/2),Riskregister!$L$11-(Riskregister!$L$11-Riskregister!$K$11)*SQRT((1-AM660)/2)))</f>
        <v>0</v>
      </c>
      <c r="AO660" s="28">
        <f t="shared" ca="1" si="401"/>
        <v>0.47399188942041515</v>
      </c>
      <c r="AP660" s="28">
        <f t="shared" ca="1" si="401"/>
        <v>5.2260024092080415E-2</v>
      </c>
      <c r="AQ660" s="28">
        <f>IF(Riskregister!$E$12="",0,COUNTIF(BM$4:BM$53,"&lt;"&amp;AO660)*IF(AP660&lt;0.5,Riskregister!$K$12+(Riskregister!$L$12-Riskregister!$K$12)*SQRT(AP660/2),Riskregister!$L$12-(Riskregister!$L$12-Riskregister!$K$12)*SQRT((1-AP660)/2)))</f>
        <v>0</v>
      </c>
      <c r="AR660" s="28">
        <f t="shared" ca="1" si="402"/>
        <v>0.13199865232838759</v>
      </c>
      <c r="AS660" s="28">
        <f t="shared" ca="1" si="402"/>
        <v>0.77336683082687219</v>
      </c>
      <c r="AT660" s="28">
        <f>IF(Riskregister!$E$13="",0,COUNTIF(BN$4:BN$53,"&lt;"&amp;AR660)*IF(AS660&lt;0.5,Riskregister!$K$13+(Riskregister!$L$13-Riskregister!$K$13)*SQRT(AS660/2),Riskregister!$L$13-(Riskregister!$L$13-Riskregister!$K$13)*SQRT((1-AS660)/2)))</f>
        <v>0</v>
      </c>
      <c r="AU660" s="28">
        <f t="shared" ca="1" si="403"/>
        <v>0.19850266433398622</v>
      </c>
      <c r="AV660" s="28">
        <f t="shared" ca="1" si="403"/>
        <v>0.51851189553105026</v>
      </c>
      <c r="AW660" s="28">
        <f>IF(Riskregister!$E$14="",0,COUNTIF(BO$4:BO$53,"&lt;"&amp;AU660)*IF(AV660&lt;0.5,Riskregister!$K$14+(Riskregister!$L$14-Riskregister!$K$14)*SQRT(AV660/2),Riskregister!$L$14-(Riskregister!$L$14-Riskregister!$K$14)*SQRT((1-AV660)/2)))</f>
        <v>0</v>
      </c>
      <c r="AX660" s="28">
        <f t="shared" ca="1" si="404"/>
        <v>8.1053030198191101E-2</v>
      </c>
      <c r="AY660" s="28">
        <f t="shared" ca="1" si="404"/>
        <v>0.88568275838509214</v>
      </c>
      <c r="AZ660" s="28">
        <f>IF(Riskregister!$E$15="",0,COUNTIF(BP$4:BP$53,"&lt;"&amp;AX660)*IF(AY660&lt;0.5,Riskregister!$K$15+(Riskregister!$L$15-Riskregister!$K$15)*SQRT(AY660/2),Riskregister!$L$15-(Riskregister!$L$15-Riskregister!$K$15)*SQRT((1-AY660)/2)))</f>
        <v>0</v>
      </c>
      <c r="BA660" s="28">
        <f t="shared" ca="1" si="405"/>
        <v>0.31476749112346913</v>
      </c>
      <c r="BB660" s="28">
        <f t="shared" ca="1" si="405"/>
        <v>0.67771591284140564</v>
      </c>
      <c r="BC660" s="28">
        <f>IF(Riskregister!$E$16="",0,COUNTIF(BQ$4:BQ$53,"&lt;"&amp;BA660)*IF(BB660&lt;0.5,Riskregister!$K$16+(Riskregister!$L$16-Riskregister!$K$16)*SQRT(BB660/2),Riskregister!$L$16-(Riskregister!$L$16-Riskregister!$K$16)*SQRT((1-BB660)/2)))</f>
        <v>0</v>
      </c>
      <c r="BD660" s="28">
        <f t="shared" ca="1" si="406"/>
        <v>374326.37616588268</v>
      </c>
    </row>
    <row r="661" spans="20:56" x14ac:dyDescent="0.35">
      <c r="T661" s="28">
        <f t="shared" ca="1" si="394"/>
        <v>0.82791654375608725</v>
      </c>
      <c r="U661" s="28">
        <f t="shared" ca="1" si="394"/>
        <v>1.8510978585201898E-2</v>
      </c>
      <c r="V661" s="28">
        <f ca="1">IF(Riskregister!$E$5="",0,COUNTIF(BF$4:BF$53,"&lt;"&amp;T661)*IF(U661&lt;0.5,Riskregister!$K$5+(Riskregister!$L$5-Riskregister!$K$5)*SQRT(U661/2),Riskregister!$L$5-(Riskregister!$L$5-Riskregister!$K$5)*SQRT((1-U661)/2)))</f>
        <v>193292.45409712518</v>
      </c>
      <c r="W661" s="28">
        <f t="shared" ca="1" si="395"/>
        <v>0.27082684450973682</v>
      </c>
      <c r="X661" s="28">
        <f t="shared" ca="1" si="395"/>
        <v>0.97613126598678157</v>
      </c>
      <c r="Y661" s="28">
        <f ca="1">IF(Riskregister!$E$6="",0,COUNTIF(BG$4:BG$53,"&lt;"&amp;W661)*IF(X661&lt;0.5,Riskregister!$K$6+(Riskregister!$L$6-Riskregister!$K$6)*SQRT(X661/2),Riskregister!$L$6-(Riskregister!$L$6-Riskregister!$K$6)*SQRT((1-X661)/2)))</f>
        <v>0</v>
      </c>
      <c r="Z661" s="28">
        <f t="shared" ca="1" si="396"/>
        <v>0.88120591967028261</v>
      </c>
      <c r="AA661" s="28">
        <f t="shared" ca="1" si="396"/>
        <v>0.27723315702430007</v>
      </c>
      <c r="AB661" s="28">
        <f ca="1">IF(Riskregister!$E$7="",0,COUNTIF(BH$4:BH$53,"&lt;"&amp;Z661)*IF(AA661&lt;0.5,Riskregister!$K$7+(Riskregister!$L$7-Riskregister!$K$7)*SQRT(AA661/2),Riskregister!$L$7-(Riskregister!$L$7-Riskregister!$K$7)*SQRT((1-AA661)/2)))</f>
        <v>180309.36600159784</v>
      </c>
      <c r="AC661" s="28">
        <f t="shared" ca="1" si="397"/>
        <v>0.25136419157825896</v>
      </c>
      <c r="AD661" s="28">
        <f t="shared" ca="1" si="397"/>
        <v>0.49480799525384644</v>
      </c>
      <c r="AE661" s="28">
        <f ca="1">IF(Riskregister!$E$8="",0,COUNTIF(BI$4:BI$53,"&lt;"&amp;AC661)*IF(AD661&lt;0.5,Riskregister!$K$8+(Riskregister!$L$8-Riskregister!$K$8)*SQRT(AD661/2),Riskregister!$L$8-(Riskregister!$L$8-Riskregister!$K$8)*SQRT((1-AD661)/2)))</f>
        <v>0</v>
      </c>
      <c r="AF661" s="28">
        <f t="shared" ca="1" si="398"/>
        <v>0.70426295312569676</v>
      </c>
      <c r="AG661" s="28">
        <f t="shared" ca="1" si="398"/>
        <v>0.18273221798596795</v>
      </c>
      <c r="AH661" s="28">
        <f>IF(Riskregister!$E$9="",0,COUNTIF(BJ$4:BJ$53,"&lt;"&amp;AF661)*IF(AG661&lt;0.5,Riskregister!$K$9+(Riskregister!$L$9-Riskregister!$K$9)*SQRT(AG661/2),Riskregister!$L$9-(Riskregister!$L$9-Riskregister!$K$9)*SQRT((1-AG661)/2)))</f>
        <v>0</v>
      </c>
      <c r="AI661" s="28">
        <f t="shared" ca="1" si="399"/>
        <v>0.93620040442706476</v>
      </c>
      <c r="AJ661" s="28">
        <f t="shared" ca="1" si="399"/>
        <v>0.72404847677897277</v>
      </c>
      <c r="AK661" s="28">
        <f>IF(Riskregister!$E$10="",0,COUNTIF(BK$4:BK$53,"&lt;"&amp;AI661)*IF(AJ661&lt;0.5,Riskregister!$K$10+(Riskregister!$L$10-Riskregister!$K$10)*SQRT(AJ661/2),Riskregister!$L$10-(Riskregister!$L$10-Riskregister!$K$10)*SQRT((1-AJ661)/2)))</f>
        <v>0</v>
      </c>
      <c r="AL661" s="28">
        <f t="shared" ca="1" si="400"/>
        <v>0.84631173959899686</v>
      </c>
      <c r="AM661" s="28">
        <f t="shared" ca="1" si="400"/>
        <v>0.93549476738494342</v>
      </c>
      <c r="AN661" s="28">
        <f>IF(Riskregister!$E$11="",0,COUNTIF(BL$4:BL$53,"&lt;"&amp;AL661)*IF(AM661&lt;0.5,Riskregister!$K$11+(Riskregister!$L$11-Riskregister!$K$11)*SQRT(AM661/2),Riskregister!$L$11-(Riskregister!$L$11-Riskregister!$K$11)*SQRT((1-AM661)/2)))</f>
        <v>0</v>
      </c>
      <c r="AO661" s="28">
        <f t="shared" ca="1" si="401"/>
        <v>0.31042140133714191</v>
      </c>
      <c r="AP661" s="28">
        <f t="shared" ca="1" si="401"/>
        <v>0.7330462570824382</v>
      </c>
      <c r="AQ661" s="28">
        <f>IF(Riskregister!$E$12="",0,COUNTIF(BM$4:BM$53,"&lt;"&amp;AO661)*IF(AP661&lt;0.5,Riskregister!$K$12+(Riskregister!$L$12-Riskregister!$K$12)*SQRT(AP661/2),Riskregister!$L$12-(Riskregister!$L$12-Riskregister!$K$12)*SQRT((1-AP661)/2)))</f>
        <v>0</v>
      </c>
      <c r="AR661" s="28">
        <f t="shared" ca="1" si="402"/>
        <v>0.96159212855155363</v>
      </c>
      <c r="AS661" s="28">
        <f t="shared" ca="1" si="402"/>
        <v>0.41755675174763962</v>
      </c>
      <c r="AT661" s="28">
        <f>IF(Riskregister!$E$13="",0,COUNTIF(BN$4:BN$53,"&lt;"&amp;AR661)*IF(AS661&lt;0.5,Riskregister!$K$13+(Riskregister!$L$13-Riskregister!$K$13)*SQRT(AS661/2),Riskregister!$L$13-(Riskregister!$L$13-Riskregister!$K$13)*SQRT((1-AS661)/2)))</f>
        <v>0</v>
      </c>
      <c r="AU661" s="28">
        <f t="shared" ca="1" si="403"/>
        <v>0.46649196567246809</v>
      </c>
      <c r="AV661" s="28">
        <f t="shared" ca="1" si="403"/>
        <v>0.51610791266660538</v>
      </c>
      <c r="AW661" s="28">
        <f>IF(Riskregister!$E$14="",0,COUNTIF(BO$4:BO$53,"&lt;"&amp;AU661)*IF(AV661&lt;0.5,Riskregister!$K$14+(Riskregister!$L$14-Riskregister!$K$14)*SQRT(AV661/2),Riskregister!$L$14-(Riskregister!$L$14-Riskregister!$K$14)*SQRT((1-AV661)/2)))</f>
        <v>0</v>
      </c>
      <c r="AX661" s="28">
        <f t="shared" ca="1" si="404"/>
        <v>3.3832330646095699E-2</v>
      </c>
      <c r="AY661" s="28">
        <f t="shared" ca="1" si="404"/>
        <v>0.96310990247374784</v>
      </c>
      <c r="AZ661" s="28">
        <f>IF(Riskregister!$E$15="",0,COUNTIF(BP$4:BP$53,"&lt;"&amp;AX661)*IF(AY661&lt;0.5,Riskregister!$K$15+(Riskregister!$L$15-Riskregister!$K$15)*SQRT(AY661/2),Riskregister!$L$15-(Riskregister!$L$15-Riskregister!$K$15)*SQRT((1-AY661)/2)))</f>
        <v>0</v>
      </c>
      <c r="BA661" s="28">
        <f t="shared" ca="1" si="405"/>
        <v>0.32867002920976074</v>
      </c>
      <c r="BB661" s="28">
        <f t="shared" ca="1" si="405"/>
        <v>0.80356832254733168</v>
      </c>
      <c r="BC661" s="28">
        <f>IF(Riskregister!$E$16="",0,COUNTIF(BQ$4:BQ$53,"&lt;"&amp;BA661)*IF(BB661&lt;0.5,Riskregister!$K$16+(Riskregister!$L$16-Riskregister!$K$16)*SQRT(BB661/2),Riskregister!$L$16-(Riskregister!$L$16-Riskregister!$K$16)*SQRT((1-BB661)/2)))</f>
        <v>0</v>
      </c>
      <c r="BD661" s="28">
        <f t="shared" ca="1" si="406"/>
        <v>373601.82009872305</v>
      </c>
    </row>
    <row r="662" spans="20:56" x14ac:dyDescent="0.35">
      <c r="T662" s="28">
        <f t="shared" ca="1" si="394"/>
        <v>0.78369230458828987</v>
      </c>
      <c r="U662" s="28">
        <f t="shared" ca="1" si="394"/>
        <v>0.51673156851085056</v>
      </c>
      <c r="V662" s="28">
        <f ca="1">IF(Riskregister!$E$5="",0,COUNTIF(BF$4:BF$53,"&lt;"&amp;T662)*IF(U662&lt;0.5,Riskregister!$K$5+(Riskregister!$L$5-Riskregister!$K$5)*SQRT(U662/2),Riskregister!$L$5-(Riskregister!$L$5-Riskregister!$K$5)*SQRT((1-U662)/2)))</f>
        <v>378796.63499784551</v>
      </c>
      <c r="W662" s="28">
        <f t="shared" ca="1" si="395"/>
        <v>3.6597249596030168E-2</v>
      </c>
      <c r="X662" s="28">
        <f t="shared" ca="1" si="395"/>
        <v>0.77095105346267656</v>
      </c>
      <c r="Y662" s="28">
        <f ca="1">IF(Riskregister!$E$6="",0,COUNTIF(BG$4:BG$53,"&lt;"&amp;W662)*IF(X662&lt;0.5,Riskregister!$K$6+(Riskregister!$L$6-Riskregister!$K$6)*SQRT(X662/2),Riskregister!$L$6-(Riskregister!$L$6-Riskregister!$K$6)*SQRT((1-X662)/2)))</f>
        <v>0</v>
      </c>
      <c r="Z662" s="28">
        <f t="shared" ca="1" si="396"/>
        <v>0.66525240703484001</v>
      </c>
      <c r="AA662" s="28">
        <f t="shared" ca="1" si="396"/>
        <v>0.18729157526963502</v>
      </c>
      <c r="AB662" s="28">
        <f ca="1">IF(Riskregister!$E$7="",0,COUNTIF(BH$4:BH$53,"&lt;"&amp;Z662)*IF(AA662&lt;0.5,Riskregister!$K$7+(Riskregister!$L$7-Riskregister!$K$7)*SQRT(AA662/2),Riskregister!$L$7-(Riskregister!$L$7-Riskregister!$K$7)*SQRT((1-AA662)/2)))</f>
        <v>0</v>
      </c>
      <c r="AC662" s="28">
        <f t="shared" ca="1" si="397"/>
        <v>0.86043654359858279</v>
      </c>
      <c r="AD662" s="28">
        <f t="shared" ca="1" si="397"/>
        <v>8.1889414088096801E-2</v>
      </c>
      <c r="AE662" s="28">
        <f ca="1">IF(Riskregister!$E$8="",0,COUNTIF(BI$4:BI$53,"&lt;"&amp;AC662)*IF(AD662&lt;0.5,Riskregister!$K$8+(Riskregister!$L$8-Riskregister!$K$8)*SQRT(AD662/2),Riskregister!$L$8-(Riskregister!$L$8-Riskregister!$K$8)*SQRT((1-AD662)/2)))</f>
        <v>0</v>
      </c>
      <c r="AF662" s="28">
        <f t="shared" ca="1" si="398"/>
        <v>0.96981114394176815</v>
      </c>
      <c r="AG662" s="28">
        <f t="shared" ca="1" si="398"/>
        <v>0.45348693059746781</v>
      </c>
      <c r="AH662" s="28">
        <f>IF(Riskregister!$E$9="",0,COUNTIF(BJ$4:BJ$53,"&lt;"&amp;AF662)*IF(AG662&lt;0.5,Riskregister!$K$9+(Riskregister!$L$9-Riskregister!$K$9)*SQRT(AG662/2),Riskregister!$L$9-(Riskregister!$L$9-Riskregister!$K$9)*SQRT((1-AG662)/2)))</f>
        <v>0</v>
      </c>
      <c r="AI662" s="28">
        <f t="shared" ca="1" si="399"/>
        <v>0.52737391925873311</v>
      </c>
      <c r="AJ662" s="28">
        <f t="shared" ca="1" si="399"/>
        <v>0.97744515583380243</v>
      </c>
      <c r="AK662" s="28">
        <f>IF(Riskregister!$E$10="",0,COUNTIF(BK$4:BK$53,"&lt;"&amp;AI662)*IF(AJ662&lt;0.5,Riskregister!$K$10+(Riskregister!$L$10-Riskregister!$K$10)*SQRT(AJ662/2),Riskregister!$L$10-(Riskregister!$L$10-Riskregister!$K$10)*SQRT((1-AJ662)/2)))</f>
        <v>0</v>
      </c>
      <c r="AL662" s="28">
        <f t="shared" ca="1" si="400"/>
        <v>0.69510723680978392</v>
      </c>
      <c r="AM662" s="28">
        <f t="shared" ca="1" si="400"/>
        <v>0.51343903733715424</v>
      </c>
      <c r="AN662" s="28">
        <f>IF(Riskregister!$E$11="",0,COUNTIF(BL$4:BL$53,"&lt;"&amp;AL662)*IF(AM662&lt;0.5,Riskregister!$K$11+(Riskregister!$L$11-Riskregister!$K$11)*SQRT(AM662/2),Riskregister!$L$11-(Riskregister!$L$11-Riskregister!$K$11)*SQRT((1-AM662)/2)))</f>
        <v>0</v>
      </c>
      <c r="AO662" s="28">
        <f t="shared" ca="1" si="401"/>
        <v>0.99591747371390149</v>
      </c>
      <c r="AP662" s="28">
        <f t="shared" ca="1" si="401"/>
        <v>0.66912946061398615</v>
      </c>
      <c r="AQ662" s="28">
        <f>IF(Riskregister!$E$12="",0,COUNTIF(BM$4:BM$53,"&lt;"&amp;AO662)*IF(AP662&lt;0.5,Riskregister!$K$12+(Riskregister!$L$12-Riskregister!$K$12)*SQRT(AP662/2),Riskregister!$L$12-(Riskregister!$L$12-Riskregister!$K$12)*SQRT((1-AP662)/2)))</f>
        <v>0</v>
      </c>
      <c r="AR662" s="28">
        <f t="shared" ca="1" si="402"/>
        <v>0.82097714728096716</v>
      </c>
      <c r="AS662" s="28">
        <f t="shared" ca="1" si="402"/>
        <v>0.58921361782743886</v>
      </c>
      <c r="AT662" s="28">
        <f>IF(Riskregister!$E$13="",0,COUNTIF(BN$4:BN$53,"&lt;"&amp;AR662)*IF(AS662&lt;0.5,Riskregister!$K$13+(Riskregister!$L$13-Riskregister!$K$13)*SQRT(AS662/2),Riskregister!$L$13-(Riskregister!$L$13-Riskregister!$K$13)*SQRT((1-AS662)/2)))</f>
        <v>0</v>
      </c>
      <c r="AU662" s="28">
        <f t="shared" ca="1" si="403"/>
        <v>0.66078630125913762</v>
      </c>
      <c r="AV662" s="28">
        <f t="shared" ca="1" si="403"/>
        <v>0.7122214647673405</v>
      </c>
      <c r="AW662" s="28">
        <f>IF(Riskregister!$E$14="",0,COUNTIF(BO$4:BO$53,"&lt;"&amp;AU662)*IF(AV662&lt;0.5,Riskregister!$K$14+(Riskregister!$L$14-Riskregister!$K$14)*SQRT(AV662/2),Riskregister!$L$14-(Riskregister!$L$14-Riskregister!$K$14)*SQRT((1-AV662)/2)))</f>
        <v>0</v>
      </c>
      <c r="AX662" s="28">
        <f t="shared" ca="1" si="404"/>
        <v>0.53030550005528787</v>
      </c>
      <c r="AY662" s="28">
        <f t="shared" ca="1" si="404"/>
        <v>0.43824844552724407</v>
      </c>
      <c r="AZ662" s="28">
        <f>IF(Riskregister!$E$15="",0,COUNTIF(BP$4:BP$53,"&lt;"&amp;AX662)*IF(AY662&lt;0.5,Riskregister!$K$15+(Riskregister!$L$15-Riskregister!$K$15)*SQRT(AY662/2),Riskregister!$L$15-(Riskregister!$L$15-Riskregister!$K$15)*SQRT((1-AY662)/2)))</f>
        <v>0</v>
      </c>
      <c r="BA662" s="28">
        <f t="shared" ca="1" si="405"/>
        <v>0.11985037933073772</v>
      </c>
      <c r="BB662" s="28">
        <f t="shared" ca="1" si="405"/>
        <v>0.30303701829391638</v>
      </c>
      <c r="BC662" s="28">
        <f>IF(Riskregister!$E$16="",0,COUNTIF(BQ$4:BQ$53,"&lt;"&amp;BA662)*IF(BB662&lt;0.5,Riskregister!$K$16+(Riskregister!$L$16-Riskregister!$K$16)*SQRT(BB662/2),Riskregister!$L$16-(Riskregister!$L$16-Riskregister!$K$16)*SQRT((1-BB662)/2)))</f>
        <v>0</v>
      </c>
      <c r="BD662" s="28">
        <f t="shared" ca="1" si="406"/>
        <v>378796.63499784551</v>
      </c>
    </row>
    <row r="663" spans="20:56" x14ac:dyDescent="0.35">
      <c r="T663" s="28">
        <f t="shared" ca="1" si="394"/>
        <v>0.5572512195970426</v>
      </c>
      <c r="U663" s="28">
        <f t="shared" ca="1" si="394"/>
        <v>0.22503852761670007</v>
      </c>
      <c r="V663" s="28">
        <f ca="1">IF(Riskregister!$E$5="",0,COUNTIF(BF$4:BF$53,"&lt;"&amp;T663)*IF(U663&lt;0.5,Riskregister!$K$5+(Riskregister!$L$5-Riskregister!$K$5)*SQRT(U663/2),Riskregister!$L$5-(Riskregister!$L$5-Riskregister!$K$5)*SQRT((1-U663)/2)))</f>
        <v>0</v>
      </c>
      <c r="W663" s="28">
        <f t="shared" ca="1" si="395"/>
        <v>0.67002901221018396</v>
      </c>
      <c r="X663" s="28">
        <f t="shared" ca="1" si="395"/>
        <v>4.2819882077766103E-2</v>
      </c>
      <c r="Y663" s="28">
        <f ca="1">IF(Riskregister!$E$6="",0,COUNTIF(BG$4:BG$53,"&lt;"&amp;W663)*IF(X663&lt;0.5,Riskregister!$K$6+(Riskregister!$L$6-Riskregister!$K$6)*SQRT(X663/2),Riskregister!$L$6-(Riskregister!$L$6-Riskregister!$K$6)*SQRT((1-X663)/2)))</f>
        <v>463378.45197734208</v>
      </c>
      <c r="Z663" s="28">
        <f t="shared" ca="1" si="396"/>
        <v>0.43033228244856747</v>
      </c>
      <c r="AA663" s="28">
        <f t="shared" ca="1" si="396"/>
        <v>0.31010399370170327</v>
      </c>
      <c r="AB663" s="28">
        <f ca="1">IF(Riskregister!$E$7="",0,COUNTIF(BH$4:BH$53,"&lt;"&amp;Z663)*IF(AA663&lt;0.5,Riskregister!$K$7+(Riskregister!$L$7-Riskregister!$K$7)*SQRT(AA663/2),Riskregister!$L$7-(Riskregister!$L$7-Riskregister!$K$7)*SQRT((1-AA663)/2)))</f>
        <v>0</v>
      </c>
      <c r="AC663" s="28">
        <f t="shared" ca="1" si="397"/>
        <v>0.16249778268782222</v>
      </c>
      <c r="AD663" s="28">
        <f t="shared" ca="1" si="397"/>
        <v>0.63443249496234433</v>
      </c>
      <c r="AE663" s="28">
        <f ca="1">IF(Riskregister!$E$8="",0,COUNTIF(BI$4:BI$53,"&lt;"&amp;AC663)*IF(AD663&lt;0.5,Riskregister!$K$8+(Riskregister!$L$8-Riskregister!$K$8)*SQRT(AD663/2),Riskregister!$L$8-(Riskregister!$L$8-Riskregister!$K$8)*SQRT((1-AD663)/2)))</f>
        <v>0</v>
      </c>
      <c r="AF663" s="28">
        <f t="shared" ca="1" si="398"/>
        <v>2.6764939393117415E-2</v>
      </c>
      <c r="AG663" s="28">
        <f t="shared" ca="1" si="398"/>
        <v>7.6198382777283302E-2</v>
      </c>
      <c r="AH663" s="28">
        <f>IF(Riskregister!$E$9="",0,COUNTIF(BJ$4:BJ$53,"&lt;"&amp;AF663)*IF(AG663&lt;0.5,Riskregister!$K$9+(Riskregister!$L$9-Riskregister!$K$9)*SQRT(AG663/2),Riskregister!$L$9-(Riskregister!$L$9-Riskregister!$K$9)*SQRT((1-AG663)/2)))</f>
        <v>0</v>
      </c>
      <c r="AI663" s="28">
        <f t="shared" ca="1" si="399"/>
        <v>0.79948826986127908</v>
      </c>
      <c r="AJ663" s="28">
        <f t="shared" ca="1" si="399"/>
        <v>0.75814648157271036</v>
      </c>
      <c r="AK663" s="28">
        <f>IF(Riskregister!$E$10="",0,COUNTIF(BK$4:BK$53,"&lt;"&amp;AI663)*IF(AJ663&lt;0.5,Riskregister!$K$10+(Riskregister!$L$10-Riskregister!$K$10)*SQRT(AJ663/2),Riskregister!$L$10-(Riskregister!$L$10-Riskregister!$K$10)*SQRT((1-AJ663)/2)))</f>
        <v>0</v>
      </c>
      <c r="AL663" s="28">
        <f t="shared" ca="1" si="400"/>
        <v>0.76589579285365816</v>
      </c>
      <c r="AM663" s="28">
        <f t="shared" ca="1" si="400"/>
        <v>0.63708368151563843</v>
      </c>
      <c r="AN663" s="28">
        <f>IF(Riskregister!$E$11="",0,COUNTIF(BL$4:BL$53,"&lt;"&amp;AL663)*IF(AM663&lt;0.5,Riskregister!$K$11+(Riskregister!$L$11-Riskregister!$K$11)*SQRT(AM663/2),Riskregister!$L$11-(Riskregister!$L$11-Riskregister!$K$11)*SQRT((1-AM663)/2)))</f>
        <v>0</v>
      </c>
      <c r="AO663" s="28">
        <f t="shared" ca="1" si="401"/>
        <v>0.11155831600307631</v>
      </c>
      <c r="AP663" s="28">
        <f t="shared" ca="1" si="401"/>
        <v>0.45550801858062229</v>
      </c>
      <c r="AQ663" s="28">
        <f>IF(Riskregister!$E$12="",0,COUNTIF(BM$4:BM$53,"&lt;"&amp;AO663)*IF(AP663&lt;0.5,Riskregister!$K$12+(Riskregister!$L$12-Riskregister!$K$12)*SQRT(AP663/2),Riskregister!$L$12-(Riskregister!$L$12-Riskregister!$K$12)*SQRT((1-AP663)/2)))</f>
        <v>0</v>
      </c>
      <c r="AR663" s="28">
        <f t="shared" ca="1" si="402"/>
        <v>0.22793525262855296</v>
      </c>
      <c r="AS663" s="28">
        <f t="shared" ca="1" si="402"/>
        <v>0.51173877702553494</v>
      </c>
      <c r="AT663" s="28">
        <f>IF(Riskregister!$E$13="",0,COUNTIF(BN$4:BN$53,"&lt;"&amp;AR663)*IF(AS663&lt;0.5,Riskregister!$K$13+(Riskregister!$L$13-Riskregister!$K$13)*SQRT(AS663/2),Riskregister!$L$13-(Riskregister!$L$13-Riskregister!$K$13)*SQRT((1-AS663)/2)))</f>
        <v>0</v>
      </c>
      <c r="AU663" s="28">
        <f t="shared" ca="1" si="403"/>
        <v>0.59152094702476044</v>
      </c>
      <c r="AV663" s="28">
        <f t="shared" ca="1" si="403"/>
        <v>0.85698000243794814</v>
      </c>
      <c r="AW663" s="28">
        <f>IF(Riskregister!$E$14="",0,COUNTIF(BO$4:BO$53,"&lt;"&amp;AU663)*IF(AV663&lt;0.5,Riskregister!$K$14+(Riskregister!$L$14-Riskregister!$K$14)*SQRT(AV663/2),Riskregister!$L$14-(Riskregister!$L$14-Riskregister!$K$14)*SQRT((1-AV663)/2)))</f>
        <v>0</v>
      </c>
      <c r="AX663" s="28">
        <f t="shared" ca="1" si="404"/>
        <v>1.3201304825645188E-3</v>
      </c>
      <c r="AY663" s="28">
        <f t="shared" ca="1" si="404"/>
        <v>0.53715227901046336</v>
      </c>
      <c r="AZ663" s="28">
        <f>IF(Riskregister!$E$15="",0,COUNTIF(BP$4:BP$53,"&lt;"&amp;AX663)*IF(AY663&lt;0.5,Riskregister!$K$15+(Riskregister!$L$15-Riskregister!$K$15)*SQRT(AY663/2),Riskregister!$L$15-(Riskregister!$L$15-Riskregister!$K$15)*SQRT((1-AY663)/2)))</f>
        <v>0</v>
      </c>
      <c r="BA663" s="28">
        <f t="shared" ca="1" si="405"/>
        <v>0.98571820161663148</v>
      </c>
      <c r="BB663" s="28">
        <f t="shared" ca="1" si="405"/>
        <v>0.90762418165389358</v>
      </c>
      <c r="BC663" s="28">
        <f>IF(Riskregister!$E$16="",0,COUNTIF(BQ$4:BQ$53,"&lt;"&amp;BA663)*IF(BB663&lt;0.5,Riskregister!$K$16+(Riskregister!$L$16-Riskregister!$K$16)*SQRT(BB663/2),Riskregister!$L$16-(Riskregister!$L$16-Riskregister!$K$16)*SQRT((1-BB663)/2)))</f>
        <v>0</v>
      </c>
      <c r="BD663" s="28">
        <f t="shared" ca="1" si="406"/>
        <v>463378.45197734208</v>
      </c>
    </row>
    <row r="664" spans="20:56" x14ac:dyDescent="0.35">
      <c r="T664" s="28">
        <f t="shared" ref="T664:U683" ca="1" si="407">RAND()</f>
        <v>0.4854411943805389</v>
      </c>
      <c r="U664" s="28">
        <f t="shared" ca="1" si="407"/>
        <v>0.81069600190959301</v>
      </c>
      <c r="V664" s="28">
        <f ca="1">IF(Riskregister!$E$5="",0,COUNTIF(BF$4:BF$53,"&lt;"&amp;T664)*IF(U664&lt;0.5,Riskregister!$K$5+(Riskregister!$L$5-Riskregister!$K$5)*SQRT(U664/2),Riskregister!$L$5-(Riskregister!$L$5-Riskregister!$K$5)*SQRT((1-U664)/2)))</f>
        <v>0</v>
      </c>
      <c r="W664" s="28">
        <f t="shared" ref="W664:X683" ca="1" si="408">RAND()</f>
        <v>0.45989142171141473</v>
      </c>
      <c r="X664" s="28">
        <f t="shared" ca="1" si="408"/>
        <v>0.76404866476039168</v>
      </c>
      <c r="Y664" s="28">
        <f ca="1">IF(Riskregister!$E$6="",0,COUNTIF(BG$4:BG$53,"&lt;"&amp;W664)*IF(X664&lt;0.5,Riskregister!$K$6+(Riskregister!$L$6-Riskregister!$K$6)*SQRT(X664/2),Riskregister!$L$6-(Riskregister!$L$6-Riskregister!$K$6)*SQRT((1-X664)/2)))</f>
        <v>0</v>
      </c>
      <c r="Z664" s="28">
        <f t="shared" ref="Z664:AA683" ca="1" si="409">RAND()</f>
        <v>0.51753984994799318</v>
      </c>
      <c r="AA664" s="28">
        <f t="shared" ca="1" si="409"/>
        <v>0.58119551082074072</v>
      </c>
      <c r="AB664" s="28">
        <f ca="1">IF(Riskregister!$E$7="",0,COUNTIF(BH$4:BH$53,"&lt;"&amp;Z664)*IF(AA664&lt;0.5,Riskregister!$K$7+(Riskregister!$L$7-Riskregister!$K$7)*SQRT(AA664/2),Riskregister!$L$7-(Riskregister!$L$7-Riskregister!$K$7)*SQRT((1-AA664)/2)))</f>
        <v>0</v>
      </c>
      <c r="AC664" s="28">
        <f t="shared" ref="AC664:AD683" ca="1" si="410">RAND()</f>
        <v>0.97477765026215646</v>
      </c>
      <c r="AD664" s="28">
        <f t="shared" ca="1" si="410"/>
        <v>9.9079655294664892E-3</v>
      </c>
      <c r="AE664" s="28">
        <f ca="1">IF(Riskregister!$E$8="",0,COUNTIF(BI$4:BI$53,"&lt;"&amp;AC664)*IF(AD664&lt;0.5,Riskregister!$K$8+(Riskregister!$L$8-Riskregister!$K$8)*SQRT(AD664/2),Riskregister!$L$8-(Riskregister!$L$8-Riskregister!$K$8)*SQRT((1-AD664)/2)))</f>
        <v>630807.31441876758</v>
      </c>
      <c r="AF664" s="28">
        <f t="shared" ref="AF664:AG683" ca="1" si="411">RAND()</f>
        <v>0.50623970449775191</v>
      </c>
      <c r="AG664" s="28">
        <f t="shared" ca="1" si="411"/>
        <v>0.15443021055317296</v>
      </c>
      <c r="AH664" s="28">
        <f>IF(Riskregister!$E$9="",0,COUNTIF(BJ$4:BJ$53,"&lt;"&amp;AF664)*IF(AG664&lt;0.5,Riskregister!$K$9+(Riskregister!$L$9-Riskregister!$K$9)*SQRT(AG664/2),Riskregister!$L$9-(Riskregister!$L$9-Riskregister!$K$9)*SQRT((1-AG664)/2)))</f>
        <v>0</v>
      </c>
      <c r="AI664" s="28">
        <f t="shared" ref="AI664:AJ683" ca="1" si="412">RAND()</f>
        <v>0.71082144914192047</v>
      </c>
      <c r="AJ664" s="28">
        <f t="shared" ca="1" si="412"/>
        <v>0.90244044387487832</v>
      </c>
      <c r="AK664" s="28">
        <f>IF(Riskregister!$E$10="",0,COUNTIF(BK$4:BK$53,"&lt;"&amp;AI664)*IF(AJ664&lt;0.5,Riskregister!$K$10+(Riskregister!$L$10-Riskregister!$K$10)*SQRT(AJ664/2),Riskregister!$L$10-(Riskregister!$L$10-Riskregister!$K$10)*SQRT((1-AJ664)/2)))</f>
        <v>0</v>
      </c>
      <c r="AL664" s="28">
        <f t="shared" ref="AL664:AM683" ca="1" si="413">RAND()</f>
        <v>0.52327603976514359</v>
      </c>
      <c r="AM664" s="28">
        <f t="shared" ca="1" si="413"/>
        <v>7.0700344097181511E-2</v>
      </c>
      <c r="AN664" s="28">
        <f>IF(Riskregister!$E$11="",0,COUNTIF(BL$4:BL$53,"&lt;"&amp;AL664)*IF(AM664&lt;0.5,Riskregister!$K$11+(Riskregister!$L$11-Riskregister!$K$11)*SQRT(AM664/2),Riskregister!$L$11-(Riskregister!$L$11-Riskregister!$K$11)*SQRT((1-AM664)/2)))</f>
        <v>0</v>
      </c>
      <c r="AO664" s="28">
        <f t="shared" ref="AO664:AP683" ca="1" si="414">RAND()</f>
        <v>0.29360464247777596</v>
      </c>
      <c r="AP664" s="28">
        <f t="shared" ca="1" si="414"/>
        <v>5.4021334737404669E-2</v>
      </c>
      <c r="AQ664" s="28">
        <f>IF(Riskregister!$E$12="",0,COUNTIF(BM$4:BM$53,"&lt;"&amp;AO664)*IF(AP664&lt;0.5,Riskregister!$K$12+(Riskregister!$L$12-Riskregister!$K$12)*SQRT(AP664/2),Riskregister!$L$12-(Riskregister!$L$12-Riskregister!$K$12)*SQRT((1-AP664)/2)))</f>
        <v>0</v>
      </c>
      <c r="AR664" s="28">
        <f t="shared" ref="AR664:AS683" ca="1" si="415">RAND()</f>
        <v>0.68285964222133277</v>
      </c>
      <c r="AS664" s="28">
        <f t="shared" ca="1" si="415"/>
        <v>0.60700448057762157</v>
      </c>
      <c r="AT664" s="28">
        <f>IF(Riskregister!$E$13="",0,COUNTIF(BN$4:BN$53,"&lt;"&amp;AR664)*IF(AS664&lt;0.5,Riskregister!$K$13+(Riskregister!$L$13-Riskregister!$K$13)*SQRT(AS664/2),Riskregister!$L$13-(Riskregister!$L$13-Riskregister!$K$13)*SQRT((1-AS664)/2)))</f>
        <v>0</v>
      </c>
      <c r="AU664" s="28">
        <f t="shared" ref="AU664:AV683" ca="1" si="416">RAND()</f>
        <v>0.93726012468903697</v>
      </c>
      <c r="AV664" s="28">
        <f t="shared" ca="1" si="416"/>
        <v>0.81349991120871334</v>
      </c>
      <c r="AW664" s="28">
        <f>IF(Riskregister!$E$14="",0,COUNTIF(BO$4:BO$53,"&lt;"&amp;AU664)*IF(AV664&lt;0.5,Riskregister!$K$14+(Riskregister!$L$14-Riskregister!$K$14)*SQRT(AV664/2),Riskregister!$L$14-(Riskregister!$L$14-Riskregister!$K$14)*SQRT((1-AV664)/2)))</f>
        <v>0</v>
      </c>
      <c r="AX664" s="28">
        <f t="shared" ref="AX664:AY683" ca="1" si="417">RAND()</f>
        <v>0.6970334023089837</v>
      </c>
      <c r="AY664" s="28">
        <f t="shared" ca="1" si="417"/>
        <v>0.20790053790224161</v>
      </c>
      <c r="AZ664" s="28">
        <f>IF(Riskregister!$E$15="",0,COUNTIF(BP$4:BP$53,"&lt;"&amp;AX664)*IF(AY664&lt;0.5,Riskregister!$K$15+(Riskregister!$L$15-Riskregister!$K$15)*SQRT(AY664/2),Riskregister!$L$15-(Riskregister!$L$15-Riskregister!$K$15)*SQRT((1-AY664)/2)))</f>
        <v>0</v>
      </c>
      <c r="BA664" s="28">
        <f t="shared" ref="BA664:BB683" ca="1" si="418">RAND()</f>
        <v>0.98407782166154445</v>
      </c>
      <c r="BB664" s="28">
        <f t="shared" ca="1" si="418"/>
        <v>0.16553803386419452</v>
      </c>
      <c r="BC664" s="28">
        <f>IF(Riskregister!$E$16="",0,COUNTIF(BQ$4:BQ$53,"&lt;"&amp;BA664)*IF(BB664&lt;0.5,Riskregister!$K$16+(Riskregister!$L$16-Riskregister!$K$16)*SQRT(BB664/2),Riskregister!$L$16-(Riskregister!$L$16-Riskregister!$K$16)*SQRT((1-BB664)/2)))</f>
        <v>0</v>
      </c>
      <c r="BD664" s="28">
        <f t="shared" ca="1" si="406"/>
        <v>630807.31441876758</v>
      </c>
    </row>
    <row r="665" spans="20:56" x14ac:dyDescent="0.35">
      <c r="T665" s="28">
        <f t="shared" ca="1" si="407"/>
        <v>0.93704243091771866</v>
      </c>
      <c r="U665" s="28">
        <f t="shared" ca="1" si="407"/>
        <v>0.56532048920070066</v>
      </c>
      <c r="V665" s="28">
        <f ca="1">IF(Riskregister!$E$5="",0,COUNTIF(BF$4:BF$53,"&lt;"&amp;T665)*IF(U665&lt;0.5,Riskregister!$K$5+(Riskregister!$L$5-Riskregister!$K$5)*SQRT(U665/2),Riskregister!$L$5-(Riskregister!$L$5-Riskregister!$K$5)*SQRT((1-U665)/2)))</f>
        <v>780422.59132108139</v>
      </c>
      <c r="W665" s="28">
        <f t="shared" ca="1" si="408"/>
        <v>0.6331370723893146</v>
      </c>
      <c r="X665" s="28">
        <f t="shared" ca="1" si="408"/>
        <v>0.58636717416500939</v>
      </c>
      <c r="Y665" s="28">
        <f ca="1">IF(Riskregister!$E$6="",0,COUNTIF(BG$4:BG$53,"&lt;"&amp;W665)*IF(X665&lt;0.5,Riskregister!$K$6+(Riskregister!$L$6-Riskregister!$K$6)*SQRT(X665/2),Riskregister!$L$6-(Riskregister!$L$6-Riskregister!$K$6)*SQRT((1-X665)/2)))</f>
        <v>1181412.693811659</v>
      </c>
      <c r="Z665" s="28">
        <f t="shared" ca="1" si="409"/>
        <v>0.44449039508115329</v>
      </c>
      <c r="AA665" s="28">
        <f t="shared" ca="1" si="409"/>
        <v>0.19495431914134431</v>
      </c>
      <c r="AB665" s="28">
        <f ca="1">IF(Riskregister!$E$7="",0,COUNTIF(BH$4:BH$53,"&lt;"&amp;Z665)*IF(AA665&lt;0.5,Riskregister!$K$7+(Riskregister!$L$7-Riskregister!$K$7)*SQRT(AA665/2),Riskregister!$L$7-(Riskregister!$L$7-Riskregister!$K$7)*SQRT((1-AA665)/2)))</f>
        <v>0</v>
      </c>
      <c r="AC665" s="28">
        <f t="shared" ca="1" si="410"/>
        <v>6.821323116982414E-2</v>
      </c>
      <c r="AD665" s="28">
        <f t="shared" ca="1" si="410"/>
        <v>0.89405784436325131</v>
      </c>
      <c r="AE665" s="28">
        <f ca="1">IF(Riskregister!$E$8="",0,COUNTIF(BI$4:BI$53,"&lt;"&amp;AC665)*IF(AD665&lt;0.5,Riskregister!$K$8+(Riskregister!$L$8-Riskregister!$K$8)*SQRT(AD665/2),Riskregister!$L$8-(Riskregister!$L$8-Riskregister!$K$8)*SQRT((1-AD665)/2)))</f>
        <v>0</v>
      </c>
      <c r="AF665" s="28">
        <f t="shared" ca="1" si="411"/>
        <v>0.7563913633533762</v>
      </c>
      <c r="AG665" s="28">
        <f t="shared" ca="1" si="411"/>
        <v>0.67566884423320717</v>
      </c>
      <c r="AH665" s="28">
        <f>IF(Riskregister!$E$9="",0,COUNTIF(BJ$4:BJ$53,"&lt;"&amp;AF665)*IF(AG665&lt;0.5,Riskregister!$K$9+(Riskregister!$L$9-Riskregister!$K$9)*SQRT(AG665/2),Riskregister!$L$9-(Riskregister!$L$9-Riskregister!$K$9)*SQRT((1-AG665)/2)))</f>
        <v>0</v>
      </c>
      <c r="AI665" s="28">
        <f t="shared" ca="1" si="412"/>
        <v>0.53606248442422277</v>
      </c>
      <c r="AJ665" s="28">
        <f t="shared" ca="1" si="412"/>
        <v>0.5514815100809326</v>
      </c>
      <c r="AK665" s="28">
        <f>IF(Riskregister!$E$10="",0,COUNTIF(BK$4:BK$53,"&lt;"&amp;AI665)*IF(AJ665&lt;0.5,Riskregister!$K$10+(Riskregister!$L$10-Riskregister!$K$10)*SQRT(AJ665/2),Riskregister!$L$10-(Riskregister!$L$10-Riskregister!$K$10)*SQRT((1-AJ665)/2)))</f>
        <v>0</v>
      </c>
      <c r="AL665" s="28">
        <f t="shared" ca="1" si="413"/>
        <v>0.60314947750185366</v>
      </c>
      <c r="AM665" s="28">
        <f t="shared" ca="1" si="413"/>
        <v>0.74952730168240189</v>
      </c>
      <c r="AN665" s="28">
        <f>IF(Riskregister!$E$11="",0,COUNTIF(BL$4:BL$53,"&lt;"&amp;AL665)*IF(AM665&lt;0.5,Riskregister!$K$11+(Riskregister!$L$11-Riskregister!$K$11)*SQRT(AM665/2),Riskregister!$L$11-(Riskregister!$L$11-Riskregister!$K$11)*SQRT((1-AM665)/2)))</f>
        <v>0</v>
      </c>
      <c r="AO665" s="28">
        <f t="shared" ca="1" si="414"/>
        <v>0.78087622447128624</v>
      </c>
      <c r="AP665" s="28">
        <f t="shared" ca="1" si="414"/>
        <v>0.95065569624135637</v>
      </c>
      <c r="AQ665" s="28">
        <f>IF(Riskregister!$E$12="",0,COUNTIF(BM$4:BM$53,"&lt;"&amp;AO665)*IF(AP665&lt;0.5,Riskregister!$K$12+(Riskregister!$L$12-Riskregister!$K$12)*SQRT(AP665/2),Riskregister!$L$12-(Riskregister!$L$12-Riskregister!$K$12)*SQRT((1-AP665)/2)))</f>
        <v>0</v>
      </c>
      <c r="AR665" s="28">
        <f t="shared" ca="1" si="415"/>
        <v>0.16434871612308</v>
      </c>
      <c r="AS665" s="28">
        <f t="shared" ca="1" si="415"/>
        <v>0.25022951395012105</v>
      </c>
      <c r="AT665" s="28">
        <f>IF(Riskregister!$E$13="",0,COUNTIF(BN$4:BN$53,"&lt;"&amp;AR665)*IF(AS665&lt;0.5,Riskregister!$K$13+(Riskregister!$L$13-Riskregister!$K$13)*SQRT(AS665/2),Riskregister!$L$13-(Riskregister!$L$13-Riskregister!$K$13)*SQRT((1-AS665)/2)))</f>
        <v>0</v>
      </c>
      <c r="AU665" s="28">
        <f t="shared" ca="1" si="416"/>
        <v>0.80333799568209918</v>
      </c>
      <c r="AV665" s="28">
        <f t="shared" ca="1" si="416"/>
        <v>0.33247424311246543</v>
      </c>
      <c r="AW665" s="28">
        <f>IF(Riskregister!$E$14="",0,COUNTIF(BO$4:BO$53,"&lt;"&amp;AU665)*IF(AV665&lt;0.5,Riskregister!$K$14+(Riskregister!$L$14-Riskregister!$K$14)*SQRT(AV665/2),Riskregister!$L$14-(Riskregister!$L$14-Riskregister!$K$14)*SQRT((1-AV665)/2)))</f>
        <v>0</v>
      </c>
      <c r="AX665" s="28">
        <f t="shared" ca="1" si="417"/>
        <v>0.36949446627346438</v>
      </c>
      <c r="AY665" s="28">
        <f t="shared" ca="1" si="417"/>
        <v>0.10292162030961183</v>
      </c>
      <c r="AZ665" s="28">
        <f>IF(Riskregister!$E$15="",0,COUNTIF(BP$4:BP$53,"&lt;"&amp;AX665)*IF(AY665&lt;0.5,Riskregister!$K$15+(Riskregister!$L$15-Riskregister!$K$15)*SQRT(AY665/2),Riskregister!$L$15-(Riskregister!$L$15-Riskregister!$K$15)*SQRT((1-AY665)/2)))</f>
        <v>0</v>
      </c>
      <c r="BA665" s="28">
        <f t="shared" ca="1" si="418"/>
        <v>0.30219243045445887</v>
      </c>
      <c r="BB665" s="28">
        <f t="shared" ca="1" si="418"/>
        <v>0.95439009094811467</v>
      </c>
      <c r="BC665" s="28">
        <f>IF(Riskregister!$E$16="",0,COUNTIF(BQ$4:BQ$53,"&lt;"&amp;BA665)*IF(BB665&lt;0.5,Riskregister!$K$16+(Riskregister!$L$16-Riskregister!$K$16)*SQRT(BB665/2),Riskregister!$L$16-(Riskregister!$L$16-Riskregister!$K$16)*SQRT((1-BB665)/2)))</f>
        <v>0</v>
      </c>
      <c r="BD665" s="28">
        <f t="shared" ca="1" si="406"/>
        <v>1961835.2851327404</v>
      </c>
    </row>
    <row r="666" spans="20:56" x14ac:dyDescent="0.35">
      <c r="T666" s="28">
        <f t="shared" ca="1" si="407"/>
        <v>4.176216785429121E-2</v>
      </c>
      <c r="U666" s="28">
        <f t="shared" ca="1" si="407"/>
        <v>0.56436391402368846</v>
      </c>
      <c r="V666" s="28">
        <f ca="1">IF(Riskregister!$E$5="",0,COUNTIF(BF$4:BF$53,"&lt;"&amp;T666)*IF(U666&lt;0.5,Riskregister!$K$5+(Riskregister!$L$5-Riskregister!$K$5)*SQRT(U666/2),Riskregister!$L$5-(Riskregister!$L$5-Riskregister!$K$5)*SQRT((1-U666)/2)))</f>
        <v>0</v>
      </c>
      <c r="W666" s="28">
        <f t="shared" ca="1" si="408"/>
        <v>0.29399915052969994</v>
      </c>
      <c r="X666" s="28">
        <f t="shared" ca="1" si="408"/>
        <v>0.6552368490718965</v>
      </c>
      <c r="Y666" s="28">
        <f ca="1">IF(Riskregister!$E$6="",0,COUNTIF(BG$4:BG$53,"&lt;"&amp;W666)*IF(X666&lt;0.5,Riskregister!$K$6+(Riskregister!$L$6-Riskregister!$K$6)*SQRT(X666/2),Riskregister!$L$6-(Riskregister!$L$6-Riskregister!$K$6)*SQRT((1-X666)/2)))</f>
        <v>0</v>
      </c>
      <c r="Z666" s="28">
        <f t="shared" ca="1" si="409"/>
        <v>0.79534064131361359</v>
      </c>
      <c r="AA666" s="28">
        <f t="shared" ca="1" si="409"/>
        <v>0.35819219690270243</v>
      </c>
      <c r="AB666" s="28">
        <f ca="1">IF(Riskregister!$E$7="",0,COUNTIF(BH$4:BH$53,"&lt;"&amp;Z666)*IF(AA666&lt;0.5,Riskregister!$K$7+(Riskregister!$L$7-Riskregister!$K$7)*SQRT(AA666/2),Riskregister!$L$7-(Riskregister!$L$7-Riskregister!$K$7)*SQRT((1-AA666)/2)))</f>
        <v>198119.11443257594</v>
      </c>
      <c r="AC666" s="28">
        <f t="shared" ca="1" si="410"/>
        <v>0.81332658511599365</v>
      </c>
      <c r="AD666" s="28">
        <f t="shared" ca="1" si="410"/>
        <v>0.72367722587185568</v>
      </c>
      <c r="AE666" s="28">
        <f ca="1">IF(Riskregister!$E$8="",0,COUNTIF(BI$4:BI$53,"&lt;"&amp;AC666)*IF(AD666&lt;0.5,Riskregister!$K$8+(Riskregister!$L$8-Riskregister!$K$8)*SQRT(AD666/2),Riskregister!$L$8-(Riskregister!$L$8-Riskregister!$K$8)*SQRT((1-AD666)/2)))</f>
        <v>0</v>
      </c>
      <c r="AF666" s="28">
        <f t="shared" ca="1" si="411"/>
        <v>0.3819129772110873</v>
      </c>
      <c r="AG666" s="28">
        <f t="shared" ca="1" si="411"/>
        <v>0.69937997418952891</v>
      </c>
      <c r="AH666" s="28">
        <f>IF(Riskregister!$E$9="",0,COUNTIF(BJ$4:BJ$53,"&lt;"&amp;AF666)*IF(AG666&lt;0.5,Riskregister!$K$9+(Riskregister!$L$9-Riskregister!$K$9)*SQRT(AG666/2),Riskregister!$L$9-(Riskregister!$L$9-Riskregister!$K$9)*SQRT((1-AG666)/2)))</f>
        <v>0</v>
      </c>
      <c r="AI666" s="28">
        <f t="shared" ca="1" si="412"/>
        <v>0.63224650073521815</v>
      </c>
      <c r="AJ666" s="28">
        <f t="shared" ca="1" si="412"/>
        <v>0.47491272381368344</v>
      </c>
      <c r="AK666" s="28">
        <f>IF(Riskregister!$E$10="",0,COUNTIF(BK$4:BK$53,"&lt;"&amp;AI666)*IF(AJ666&lt;0.5,Riskregister!$K$10+(Riskregister!$L$10-Riskregister!$K$10)*SQRT(AJ666/2),Riskregister!$L$10-(Riskregister!$L$10-Riskregister!$K$10)*SQRT((1-AJ666)/2)))</f>
        <v>0</v>
      </c>
      <c r="AL666" s="28">
        <f t="shared" ca="1" si="413"/>
        <v>0.72154280931028469</v>
      </c>
      <c r="AM666" s="28">
        <f t="shared" ca="1" si="413"/>
        <v>0.77239501205786354</v>
      </c>
      <c r="AN666" s="28">
        <f>IF(Riskregister!$E$11="",0,COUNTIF(BL$4:BL$53,"&lt;"&amp;AL666)*IF(AM666&lt;0.5,Riskregister!$K$11+(Riskregister!$L$11-Riskregister!$K$11)*SQRT(AM666/2),Riskregister!$L$11-(Riskregister!$L$11-Riskregister!$K$11)*SQRT((1-AM666)/2)))</f>
        <v>0</v>
      </c>
      <c r="AO666" s="28">
        <f t="shared" ca="1" si="414"/>
        <v>4.6718338444894481E-2</v>
      </c>
      <c r="AP666" s="28">
        <f t="shared" ca="1" si="414"/>
        <v>0.18796880572067576</v>
      </c>
      <c r="AQ666" s="28">
        <f>IF(Riskregister!$E$12="",0,COUNTIF(BM$4:BM$53,"&lt;"&amp;AO666)*IF(AP666&lt;0.5,Riskregister!$K$12+(Riskregister!$L$12-Riskregister!$K$12)*SQRT(AP666/2),Riskregister!$L$12-(Riskregister!$L$12-Riskregister!$K$12)*SQRT((1-AP666)/2)))</f>
        <v>0</v>
      </c>
      <c r="AR666" s="28">
        <f t="shared" ca="1" si="415"/>
        <v>0.68894922594961094</v>
      </c>
      <c r="AS666" s="28">
        <f t="shared" ca="1" si="415"/>
        <v>0.45679341226007619</v>
      </c>
      <c r="AT666" s="28">
        <f>IF(Riskregister!$E$13="",0,COUNTIF(BN$4:BN$53,"&lt;"&amp;AR666)*IF(AS666&lt;0.5,Riskregister!$K$13+(Riskregister!$L$13-Riskregister!$K$13)*SQRT(AS666/2),Riskregister!$L$13-(Riskregister!$L$13-Riskregister!$K$13)*SQRT((1-AS666)/2)))</f>
        <v>0</v>
      </c>
      <c r="AU666" s="28">
        <f t="shared" ca="1" si="416"/>
        <v>1.019967236214625E-2</v>
      </c>
      <c r="AV666" s="28">
        <f t="shared" ca="1" si="416"/>
        <v>0.80542884580489937</v>
      </c>
      <c r="AW666" s="28">
        <f>IF(Riskregister!$E$14="",0,COUNTIF(BO$4:BO$53,"&lt;"&amp;AU666)*IF(AV666&lt;0.5,Riskregister!$K$14+(Riskregister!$L$14-Riskregister!$K$14)*SQRT(AV666/2),Riskregister!$L$14-(Riskregister!$L$14-Riskregister!$K$14)*SQRT((1-AV666)/2)))</f>
        <v>0</v>
      </c>
      <c r="AX666" s="28">
        <f t="shared" ca="1" si="417"/>
        <v>0.48093902618717399</v>
      </c>
      <c r="AY666" s="28">
        <f t="shared" ca="1" si="417"/>
        <v>0.90125384567141553</v>
      </c>
      <c r="AZ666" s="28">
        <f>IF(Riskregister!$E$15="",0,COUNTIF(BP$4:BP$53,"&lt;"&amp;AX666)*IF(AY666&lt;0.5,Riskregister!$K$15+(Riskregister!$L$15-Riskregister!$K$15)*SQRT(AY666/2),Riskregister!$L$15-(Riskregister!$L$15-Riskregister!$K$15)*SQRT((1-AY666)/2)))</f>
        <v>0</v>
      </c>
      <c r="BA666" s="28">
        <f t="shared" ca="1" si="418"/>
        <v>6.9211547117868588E-2</v>
      </c>
      <c r="BB666" s="28">
        <f t="shared" ca="1" si="418"/>
        <v>0.94454653274693878</v>
      </c>
      <c r="BC666" s="28">
        <f>IF(Riskregister!$E$16="",0,COUNTIF(BQ$4:BQ$53,"&lt;"&amp;BA666)*IF(BB666&lt;0.5,Riskregister!$K$16+(Riskregister!$L$16-Riskregister!$K$16)*SQRT(BB666/2),Riskregister!$L$16-(Riskregister!$L$16-Riskregister!$K$16)*SQRT((1-BB666)/2)))</f>
        <v>0</v>
      </c>
      <c r="BD666" s="28">
        <f t="shared" ca="1" si="406"/>
        <v>198119.11443257594</v>
      </c>
    </row>
    <row r="667" spans="20:56" x14ac:dyDescent="0.35">
      <c r="T667" s="28">
        <f t="shared" ca="1" si="407"/>
        <v>0.13410103098008785</v>
      </c>
      <c r="U667" s="28">
        <f t="shared" ca="1" si="407"/>
        <v>0.17248375223905976</v>
      </c>
      <c r="V667" s="28">
        <f ca="1">IF(Riskregister!$E$5="",0,COUNTIF(BF$4:BF$53,"&lt;"&amp;T667)*IF(U667&lt;0.5,Riskregister!$K$5+(Riskregister!$L$5-Riskregister!$K$5)*SQRT(U667/2),Riskregister!$L$5-(Riskregister!$L$5-Riskregister!$K$5)*SQRT((1-U667)/2)))</f>
        <v>0</v>
      </c>
      <c r="W667" s="28">
        <f t="shared" ca="1" si="408"/>
        <v>6.8059776287909268E-2</v>
      </c>
      <c r="X667" s="28">
        <f t="shared" ca="1" si="408"/>
        <v>0.959037069731978</v>
      </c>
      <c r="Y667" s="28">
        <f ca="1">IF(Riskregister!$E$6="",0,COUNTIF(BG$4:BG$53,"&lt;"&amp;W667)*IF(X667&lt;0.5,Riskregister!$K$6+(Riskregister!$L$6-Riskregister!$K$6)*SQRT(X667/2),Riskregister!$L$6-(Riskregister!$L$6-Riskregister!$K$6)*SQRT((1-X667)/2)))</f>
        <v>0</v>
      </c>
      <c r="Z667" s="28">
        <f t="shared" ca="1" si="409"/>
        <v>0.52137724271869035</v>
      </c>
      <c r="AA667" s="28">
        <f t="shared" ca="1" si="409"/>
        <v>0.81304083557090467</v>
      </c>
      <c r="AB667" s="28">
        <f ca="1">IF(Riskregister!$E$7="",0,COUNTIF(BH$4:BH$53,"&lt;"&amp;Z667)*IF(AA667&lt;0.5,Riskregister!$K$7+(Riskregister!$L$7-Riskregister!$K$7)*SQRT(AA667/2),Riskregister!$L$7-(Riskregister!$L$7-Riskregister!$K$7)*SQRT((1-AA667)/2)))</f>
        <v>0</v>
      </c>
      <c r="AC667" s="28">
        <f t="shared" ca="1" si="410"/>
        <v>0.51074676129711727</v>
      </c>
      <c r="AD667" s="28">
        <f t="shared" ca="1" si="410"/>
        <v>0.25788053475211292</v>
      </c>
      <c r="AE667" s="28">
        <f ca="1">IF(Riskregister!$E$8="",0,COUNTIF(BI$4:BI$53,"&lt;"&amp;AC667)*IF(AD667&lt;0.5,Riskregister!$K$8+(Riskregister!$L$8-Riskregister!$K$8)*SQRT(AD667/2),Riskregister!$L$8-(Riskregister!$L$8-Riskregister!$K$8)*SQRT((1-AD667)/2)))</f>
        <v>0</v>
      </c>
      <c r="AF667" s="28">
        <f t="shared" ca="1" si="411"/>
        <v>0.40786987095303751</v>
      </c>
      <c r="AG667" s="28">
        <f t="shared" ca="1" si="411"/>
        <v>0.98277541601758656</v>
      </c>
      <c r="AH667" s="28">
        <f>IF(Riskregister!$E$9="",0,COUNTIF(BJ$4:BJ$53,"&lt;"&amp;AF667)*IF(AG667&lt;0.5,Riskregister!$K$9+(Riskregister!$L$9-Riskregister!$K$9)*SQRT(AG667/2),Riskregister!$L$9-(Riskregister!$L$9-Riskregister!$K$9)*SQRT((1-AG667)/2)))</f>
        <v>0</v>
      </c>
      <c r="AI667" s="28">
        <f t="shared" ca="1" si="412"/>
        <v>0.53109489893050865</v>
      </c>
      <c r="AJ667" s="28">
        <f t="shared" ca="1" si="412"/>
        <v>6.9998280743620689E-2</v>
      </c>
      <c r="AK667" s="28">
        <f>IF(Riskregister!$E$10="",0,COUNTIF(BK$4:BK$53,"&lt;"&amp;AI667)*IF(AJ667&lt;0.5,Riskregister!$K$10+(Riskregister!$L$10-Riskregister!$K$10)*SQRT(AJ667/2),Riskregister!$L$10-(Riskregister!$L$10-Riskregister!$K$10)*SQRT((1-AJ667)/2)))</f>
        <v>0</v>
      </c>
      <c r="AL667" s="28">
        <f t="shared" ca="1" si="413"/>
        <v>1.434304272463649E-2</v>
      </c>
      <c r="AM667" s="28">
        <f t="shared" ca="1" si="413"/>
        <v>0.62950510350863031</v>
      </c>
      <c r="AN667" s="28">
        <f>IF(Riskregister!$E$11="",0,COUNTIF(BL$4:BL$53,"&lt;"&amp;AL667)*IF(AM667&lt;0.5,Riskregister!$K$11+(Riskregister!$L$11-Riskregister!$K$11)*SQRT(AM667/2),Riskregister!$L$11-(Riskregister!$L$11-Riskregister!$K$11)*SQRT((1-AM667)/2)))</f>
        <v>0</v>
      </c>
      <c r="AO667" s="28">
        <f t="shared" ca="1" si="414"/>
        <v>0.97463147417131357</v>
      </c>
      <c r="AP667" s="28">
        <f t="shared" ca="1" si="414"/>
        <v>0.85968720298914769</v>
      </c>
      <c r="AQ667" s="28">
        <f>IF(Riskregister!$E$12="",0,COUNTIF(BM$4:BM$53,"&lt;"&amp;AO667)*IF(AP667&lt;0.5,Riskregister!$K$12+(Riskregister!$L$12-Riskregister!$K$12)*SQRT(AP667/2),Riskregister!$L$12-(Riskregister!$L$12-Riskregister!$K$12)*SQRT((1-AP667)/2)))</f>
        <v>0</v>
      </c>
      <c r="AR667" s="28">
        <f t="shared" ca="1" si="415"/>
        <v>0.9675640293874237</v>
      </c>
      <c r="AS667" s="28">
        <f t="shared" ca="1" si="415"/>
        <v>0.73847968526726937</v>
      </c>
      <c r="AT667" s="28">
        <f>IF(Riskregister!$E$13="",0,COUNTIF(BN$4:BN$53,"&lt;"&amp;AR667)*IF(AS667&lt;0.5,Riskregister!$K$13+(Riskregister!$L$13-Riskregister!$K$13)*SQRT(AS667/2),Riskregister!$L$13-(Riskregister!$L$13-Riskregister!$K$13)*SQRT((1-AS667)/2)))</f>
        <v>0</v>
      </c>
      <c r="AU667" s="28">
        <f t="shared" ca="1" si="416"/>
        <v>0.70412706376165579</v>
      </c>
      <c r="AV667" s="28">
        <f t="shared" ca="1" si="416"/>
        <v>0.49566831991577087</v>
      </c>
      <c r="AW667" s="28">
        <f>IF(Riskregister!$E$14="",0,COUNTIF(BO$4:BO$53,"&lt;"&amp;AU667)*IF(AV667&lt;0.5,Riskregister!$K$14+(Riskregister!$L$14-Riskregister!$K$14)*SQRT(AV667/2),Riskregister!$L$14-(Riskregister!$L$14-Riskregister!$K$14)*SQRT((1-AV667)/2)))</f>
        <v>0</v>
      </c>
      <c r="AX667" s="28">
        <f t="shared" ca="1" si="417"/>
        <v>0.5149833377121672</v>
      </c>
      <c r="AY667" s="28">
        <f t="shared" ca="1" si="417"/>
        <v>0.23511183960470761</v>
      </c>
      <c r="AZ667" s="28">
        <f>IF(Riskregister!$E$15="",0,COUNTIF(BP$4:BP$53,"&lt;"&amp;AX667)*IF(AY667&lt;0.5,Riskregister!$K$15+(Riskregister!$L$15-Riskregister!$K$15)*SQRT(AY667/2),Riskregister!$L$15-(Riskregister!$L$15-Riskregister!$K$15)*SQRT((1-AY667)/2)))</f>
        <v>0</v>
      </c>
      <c r="BA667" s="28">
        <f t="shared" ca="1" si="418"/>
        <v>0.55709550983952527</v>
      </c>
      <c r="BB667" s="28">
        <f t="shared" ca="1" si="418"/>
        <v>0.19559012313264956</v>
      </c>
      <c r="BC667" s="28">
        <f>IF(Riskregister!$E$16="",0,COUNTIF(BQ$4:BQ$53,"&lt;"&amp;BA667)*IF(BB667&lt;0.5,Riskregister!$K$16+(Riskregister!$L$16-Riskregister!$K$16)*SQRT(BB667/2),Riskregister!$L$16-(Riskregister!$L$16-Riskregister!$K$16)*SQRT((1-BB667)/2)))</f>
        <v>0</v>
      </c>
      <c r="BD667" s="28">
        <f t="shared" ca="1" si="406"/>
        <v>0</v>
      </c>
    </row>
    <row r="668" spans="20:56" x14ac:dyDescent="0.35">
      <c r="T668" s="28">
        <f t="shared" ca="1" si="407"/>
        <v>0.92385520385453668</v>
      </c>
      <c r="U668" s="28">
        <f t="shared" ca="1" si="407"/>
        <v>0.44181663076494504</v>
      </c>
      <c r="V668" s="28">
        <f ca="1">IF(Riskregister!$E$5="",0,COUNTIF(BF$4:BF$53,"&lt;"&amp;T668)*IF(U668&lt;0.5,Riskregister!$K$5+(Riskregister!$L$5-Riskregister!$K$5)*SQRT(U668/2),Riskregister!$L$5-(Riskregister!$L$5-Riskregister!$K$5)*SQRT((1-U668)/2)))</f>
        <v>723007.96146148676</v>
      </c>
      <c r="W668" s="28">
        <f t="shared" ca="1" si="408"/>
        <v>0.88634927539866115</v>
      </c>
      <c r="X668" s="28">
        <f t="shared" ca="1" si="408"/>
        <v>0.59843060849585172</v>
      </c>
      <c r="Y668" s="28">
        <f ca="1">IF(Riskregister!$E$6="",0,COUNTIF(BG$4:BG$53,"&lt;"&amp;W668)*IF(X668&lt;0.5,Riskregister!$K$6+(Riskregister!$L$6-Riskregister!$K$6)*SQRT(X668/2),Riskregister!$L$6-(Riskregister!$L$6-Riskregister!$K$6)*SQRT((1-X668)/2)))</f>
        <v>1193437.90428962</v>
      </c>
      <c r="Z668" s="28">
        <f t="shared" ca="1" si="409"/>
        <v>0.36879112850143547</v>
      </c>
      <c r="AA668" s="28">
        <f t="shared" ca="1" si="409"/>
        <v>0.51622070438226664</v>
      </c>
      <c r="AB668" s="28">
        <f ca="1">IF(Riskregister!$E$7="",0,COUNTIF(BH$4:BH$53,"&lt;"&amp;Z668)*IF(AA668&lt;0.5,Riskregister!$K$7+(Riskregister!$L$7-Riskregister!$K$7)*SQRT(AA668/2),Riskregister!$L$7-(Riskregister!$L$7-Riskregister!$K$7)*SQRT((1-AA668)/2)))</f>
        <v>0</v>
      </c>
      <c r="AC668" s="28">
        <f t="shared" ca="1" si="410"/>
        <v>0.42277785057172934</v>
      </c>
      <c r="AD668" s="28">
        <f t="shared" ca="1" si="410"/>
        <v>5.2631777457734841E-2</v>
      </c>
      <c r="AE668" s="28">
        <f ca="1">IF(Riskregister!$E$8="",0,COUNTIF(BI$4:BI$53,"&lt;"&amp;AC668)*IF(AD668&lt;0.5,Riskregister!$K$8+(Riskregister!$L$8-Riskregister!$K$8)*SQRT(AD668/2),Riskregister!$L$8-(Riskregister!$L$8-Riskregister!$K$8)*SQRT((1-AD668)/2)))</f>
        <v>0</v>
      </c>
      <c r="AF668" s="28">
        <f t="shared" ca="1" si="411"/>
        <v>0.80670120930850786</v>
      </c>
      <c r="AG668" s="28">
        <f t="shared" ca="1" si="411"/>
        <v>0.89584707172989997</v>
      </c>
      <c r="AH668" s="28">
        <f>IF(Riskregister!$E$9="",0,COUNTIF(BJ$4:BJ$53,"&lt;"&amp;AF668)*IF(AG668&lt;0.5,Riskregister!$K$9+(Riskregister!$L$9-Riskregister!$K$9)*SQRT(AG668/2),Riskregister!$L$9-(Riskregister!$L$9-Riskregister!$K$9)*SQRT((1-AG668)/2)))</f>
        <v>0</v>
      </c>
      <c r="AI668" s="28">
        <f t="shared" ca="1" si="412"/>
        <v>0.79965016848216697</v>
      </c>
      <c r="AJ668" s="28">
        <f t="shared" ca="1" si="412"/>
        <v>0.49427503332690903</v>
      </c>
      <c r="AK668" s="28">
        <f>IF(Riskregister!$E$10="",0,COUNTIF(BK$4:BK$53,"&lt;"&amp;AI668)*IF(AJ668&lt;0.5,Riskregister!$K$10+(Riskregister!$L$10-Riskregister!$K$10)*SQRT(AJ668/2),Riskregister!$L$10-(Riskregister!$L$10-Riskregister!$K$10)*SQRT((1-AJ668)/2)))</f>
        <v>0</v>
      </c>
      <c r="AL668" s="28">
        <f t="shared" ca="1" si="413"/>
        <v>0.38389954031235396</v>
      </c>
      <c r="AM668" s="28">
        <f t="shared" ca="1" si="413"/>
        <v>0.98030592182313392</v>
      </c>
      <c r="AN668" s="28">
        <f>IF(Riskregister!$E$11="",0,COUNTIF(BL$4:BL$53,"&lt;"&amp;AL668)*IF(AM668&lt;0.5,Riskregister!$K$11+(Riskregister!$L$11-Riskregister!$K$11)*SQRT(AM668/2),Riskregister!$L$11-(Riskregister!$L$11-Riskregister!$K$11)*SQRT((1-AM668)/2)))</f>
        <v>0</v>
      </c>
      <c r="AO668" s="28">
        <f t="shared" ca="1" si="414"/>
        <v>2.8422160818534992E-2</v>
      </c>
      <c r="AP668" s="28">
        <f t="shared" ca="1" si="414"/>
        <v>0.75910370250384429</v>
      </c>
      <c r="AQ668" s="28">
        <f>IF(Riskregister!$E$12="",0,COUNTIF(BM$4:BM$53,"&lt;"&amp;AO668)*IF(AP668&lt;0.5,Riskregister!$K$12+(Riskregister!$L$12-Riskregister!$K$12)*SQRT(AP668/2),Riskregister!$L$12-(Riskregister!$L$12-Riskregister!$K$12)*SQRT((1-AP668)/2)))</f>
        <v>0</v>
      </c>
      <c r="AR668" s="28">
        <f t="shared" ca="1" si="415"/>
        <v>0.87783897626876128</v>
      </c>
      <c r="AS668" s="28">
        <f t="shared" ca="1" si="415"/>
        <v>0.93321168595632553</v>
      </c>
      <c r="AT668" s="28">
        <f>IF(Riskregister!$E$13="",0,COUNTIF(BN$4:BN$53,"&lt;"&amp;AR668)*IF(AS668&lt;0.5,Riskregister!$K$13+(Riskregister!$L$13-Riskregister!$K$13)*SQRT(AS668/2),Riskregister!$L$13-(Riskregister!$L$13-Riskregister!$K$13)*SQRT((1-AS668)/2)))</f>
        <v>0</v>
      </c>
      <c r="AU668" s="28">
        <f t="shared" ca="1" si="416"/>
        <v>0.39669187657910421</v>
      </c>
      <c r="AV668" s="28">
        <f t="shared" ca="1" si="416"/>
        <v>0.74620078393623013</v>
      </c>
      <c r="AW668" s="28">
        <f>IF(Riskregister!$E$14="",0,COUNTIF(BO$4:BO$53,"&lt;"&amp;AU668)*IF(AV668&lt;0.5,Riskregister!$K$14+(Riskregister!$L$14-Riskregister!$K$14)*SQRT(AV668/2),Riskregister!$L$14-(Riskregister!$L$14-Riskregister!$K$14)*SQRT((1-AV668)/2)))</f>
        <v>0</v>
      </c>
      <c r="AX668" s="28">
        <f t="shared" ca="1" si="417"/>
        <v>0.17801223435506308</v>
      </c>
      <c r="AY668" s="28">
        <f t="shared" ca="1" si="417"/>
        <v>0.5500451512848763</v>
      </c>
      <c r="AZ668" s="28">
        <f>IF(Riskregister!$E$15="",0,COUNTIF(BP$4:BP$53,"&lt;"&amp;AX668)*IF(AY668&lt;0.5,Riskregister!$K$15+(Riskregister!$L$15-Riskregister!$K$15)*SQRT(AY668/2),Riskregister!$L$15-(Riskregister!$L$15-Riskregister!$K$15)*SQRT((1-AY668)/2)))</f>
        <v>0</v>
      </c>
      <c r="BA668" s="28">
        <f t="shared" ca="1" si="418"/>
        <v>0.22463167993521438</v>
      </c>
      <c r="BB668" s="28">
        <f t="shared" ca="1" si="418"/>
        <v>0.81741627104822789</v>
      </c>
      <c r="BC668" s="28">
        <f>IF(Riskregister!$E$16="",0,COUNTIF(BQ$4:BQ$53,"&lt;"&amp;BA668)*IF(BB668&lt;0.5,Riskregister!$K$16+(Riskregister!$L$16-Riskregister!$K$16)*SQRT(BB668/2),Riskregister!$L$16-(Riskregister!$L$16-Riskregister!$K$16)*SQRT((1-BB668)/2)))</f>
        <v>0</v>
      </c>
      <c r="BD668" s="28">
        <f t="shared" ca="1" si="406"/>
        <v>1916445.8657511068</v>
      </c>
    </row>
    <row r="669" spans="20:56" x14ac:dyDescent="0.35">
      <c r="T669" s="28">
        <f t="shared" ca="1" si="407"/>
        <v>0.62127963036514866</v>
      </c>
      <c r="U669" s="28">
        <f t="shared" ca="1" si="407"/>
        <v>6.9557061208801674E-2</v>
      </c>
      <c r="V669" s="28">
        <f ca="1">IF(Riskregister!$E$5="",0,COUNTIF(BF$4:BF$53,"&lt;"&amp;T669)*IF(U669&lt;0.5,Riskregister!$K$5+(Riskregister!$L$5-Riskregister!$K$5)*SQRT(U669/2),Riskregister!$L$5-(Riskregister!$L$5-Riskregister!$K$5)*SQRT((1-U669)/2)))</f>
        <v>0</v>
      </c>
      <c r="W669" s="28">
        <f t="shared" ca="1" si="408"/>
        <v>0.61183061549241913</v>
      </c>
      <c r="X669" s="28">
        <f t="shared" ca="1" si="408"/>
        <v>0.81605039402648794</v>
      </c>
      <c r="Y669" s="28">
        <f ca="1">IF(Riskregister!$E$6="",0,COUNTIF(BG$4:BG$53,"&lt;"&amp;W669)*IF(X669&lt;0.5,Riskregister!$K$6+(Riskregister!$L$6-Riskregister!$K$6)*SQRT(X669/2),Riskregister!$L$6-(Riskregister!$L$6-Riskregister!$K$6)*SQRT((1-X669)/2)))</f>
        <v>1454107.7380314963</v>
      </c>
      <c r="Z669" s="28">
        <f t="shared" ca="1" si="409"/>
        <v>0.74730303152772648</v>
      </c>
      <c r="AA669" s="28">
        <f t="shared" ca="1" si="409"/>
        <v>0.43494195828880378</v>
      </c>
      <c r="AB669" s="28">
        <f ca="1">IF(Riskregister!$E$7="",0,COUNTIF(BH$4:BH$53,"&lt;"&amp;Z669)*IF(AA669&lt;0.5,Riskregister!$K$7+(Riskregister!$L$7-Riskregister!$K$7)*SQRT(AA669/2),Riskregister!$L$7-(Riskregister!$L$7-Riskregister!$K$7)*SQRT((1-AA669)/2)))</f>
        <v>213218.24329770624</v>
      </c>
      <c r="AC669" s="28">
        <f t="shared" ca="1" si="410"/>
        <v>1.6095160496560901E-3</v>
      </c>
      <c r="AD669" s="28">
        <f t="shared" ca="1" si="410"/>
        <v>0.39397710593497637</v>
      </c>
      <c r="AE669" s="28">
        <f ca="1">IF(Riskregister!$E$8="",0,COUNTIF(BI$4:BI$53,"&lt;"&amp;AC669)*IF(AD669&lt;0.5,Riskregister!$K$8+(Riskregister!$L$8-Riskregister!$K$8)*SQRT(AD669/2),Riskregister!$L$8-(Riskregister!$L$8-Riskregister!$K$8)*SQRT((1-AD669)/2)))</f>
        <v>0</v>
      </c>
      <c r="AF669" s="28">
        <f t="shared" ca="1" si="411"/>
        <v>0.40373289453957117</v>
      </c>
      <c r="AG669" s="28">
        <f t="shared" ca="1" si="411"/>
        <v>0.91247807436650941</v>
      </c>
      <c r="AH669" s="28">
        <f>IF(Riskregister!$E$9="",0,COUNTIF(BJ$4:BJ$53,"&lt;"&amp;AF669)*IF(AG669&lt;0.5,Riskregister!$K$9+(Riskregister!$L$9-Riskregister!$K$9)*SQRT(AG669/2),Riskregister!$L$9-(Riskregister!$L$9-Riskregister!$K$9)*SQRT((1-AG669)/2)))</f>
        <v>0</v>
      </c>
      <c r="AI669" s="28">
        <f t="shared" ca="1" si="412"/>
        <v>3.5893155048115633E-3</v>
      </c>
      <c r="AJ669" s="28">
        <f t="shared" ca="1" si="412"/>
        <v>0.39191052987239006</v>
      </c>
      <c r="AK669" s="28">
        <f>IF(Riskregister!$E$10="",0,COUNTIF(BK$4:BK$53,"&lt;"&amp;AI669)*IF(AJ669&lt;0.5,Riskregister!$K$10+(Riskregister!$L$10-Riskregister!$K$10)*SQRT(AJ669/2),Riskregister!$L$10-(Riskregister!$L$10-Riskregister!$K$10)*SQRT((1-AJ669)/2)))</f>
        <v>0</v>
      </c>
      <c r="AL669" s="28">
        <f t="shared" ca="1" si="413"/>
        <v>0.63101556550177262</v>
      </c>
      <c r="AM669" s="28">
        <f t="shared" ca="1" si="413"/>
        <v>0.48809737923363417</v>
      </c>
      <c r="AN669" s="28">
        <f>IF(Riskregister!$E$11="",0,COUNTIF(BL$4:BL$53,"&lt;"&amp;AL669)*IF(AM669&lt;0.5,Riskregister!$K$11+(Riskregister!$L$11-Riskregister!$K$11)*SQRT(AM669/2),Riskregister!$L$11-(Riskregister!$L$11-Riskregister!$K$11)*SQRT((1-AM669)/2)))</f>
        <v>0</v>
      </c>
      <c r="AO669" s="28">
        <f t="shared" ca="1" si="414"/>
        <v>0.97409973436501329</v>
      </c>
      <c r="AP669" s="28">
        <f t="shared" ca="1" si="414"/>
        <v>0.88038537841932407</v>
      </c>
      <c r="AQ669" s="28">
        <f>IF(Riskregister!$E$12="",0,COUNTIF(BM$4:BM$53,"&lt;"&amp;AO669)*IF(AP669&lt;0.5,Riskregister!$K$12+(Riskregister!$L$12-Riskregister!$K$12)*SQRT(AP669/2),Riskregister!$L$12-(Riskregister!$L$12-Riskregister!$K$12)*SQRT((1-AP669)/2)))</f>
        <v>0</v>
      </c>
      <c r="AR669" s="28">
        <f t="shared" ca="1" si="415"/>
        <v>0.47717523531485739</v>
      </c>
      <c r="AS669" s="28">
        <f t="shared" ca="1" si="415"/>
        <v>0.65221018040967449</v>
      </c>
      <c r="AT669" s="28">
        <f>IF(Riskregister!$E$13="",0,COUNTIF(BN$4:BN$53,"&lt;"&amp;AR669)*IF(AS669&lt;0.5,Riskregister!$K$13+(Riskregister!$L$13-Riskregister!$K$13)*SQRT(AS669/2),Riskregister!$L$13-(Riskregister!$L$13-Riskregister!$K$13)*SQRT((1-AS669)/2)))</f>
        <v>0</v>
      </c>
      <c r="AU669" s="28">
        <f t="shared" ca="1" si="416"/>
        <v>0.71761044581469702</v>
      </c>
      <c r="AV669" s="28">
        <f t="shared" ca="1" si="416"/>
        <v>0.27579406143572882</v>
      </c>
      <c r="AW669" s="28">
        <f>IF(Riskregister!$E$14="",0,COUNTIF(BO$4:BO$53,"&lt;"&amp;AU669)*IF(AV669&lt;0.5,Riskregister!$K$14+(Riskregister!$L$14-Riskregister!$K$14)*SQRT(AV669/2),Riskregister!$L$14-(Riskregister!$L$14-Riskregister!$K$14)*SQRT((1-AV669)/2)))</f>
        <v>0</v>
      </c>
      <c r="AX669" s="28">
        <f t="shared" ca="1" si="417"/>
        <v>0.35941210186399741</v>
      </c>
      <c r="AY669" s="28">
        <f t="shared" ca="1" si="417"/>
        <v>5.1043698208935728E-2</v>
      </c>
      <c r="AZ669" s="28">
        <f>IF(Riskregister!$E$15="",0,COUNTIF(BP$4:BP$53,"&lt;"&amp;AX669)*IF(AY669&lt;0.5,Riskregister!$K$15+(Riskregister!$L$15-Riskregister!$K$15)*SQRT(AY669/2),Riskregister!$L$15-(Riskregister!$L$15-Riskregister!$K$15)*SQRT((1-AY669)/2)))</f>
        <v>0</v>
      </c>
      <c r="BA669" s="28">
        <f t="shared" ca="1" si="418"/>
        <v>0.31426771923326657</v>
      </c>
      <c r="BB669" s="28">
        <f t="shared" ca="1" si="418"/>
        <v>0.60123591418847599</v>
      </c>
      <c r="BC669" s="28">
        <f>IF(Riskregister!$E$16="",0,COUNTIF(BQ$4:BQ$53,"&lt;"&amp;BA669)*IF(BB669&lt;0.5,Riskregister!$K$16+(Riskregister!$L$16-Riskregister!$K$16)*SQRT(BB669/2),Riskregister!$L$16-(Riskregister!$L$16-Riskregister!$K$16)*SQRT((1-BB669)/2)))</f>
        <v>0</v>
      </c>
      <c r="BD669" s="28">
        <f t="shared" ca="1" si="406"/>
        <v>1667325.9813292027</v>
      </c>
    </row>
    <row r="670" spans="20:56" x14ac:dyDescent="0.35">
      <c r="T670" s="28">
        <f t="shared" ca="1" si="407"/>
        <v>0.75642701713038396</v>
      </c>
      <c r="U670" s="28">
        <f t="shared" ca="1" si="407"/>
        <v>0.64895182650671723</v>
      </c>
      <c r="V670" s="28">
        <f ca="1">IF(Riskregister!$E$5="",0,COUNTIF(BF$4:BF$53,"&lt;"&amp;T670)*IF(U670&lt;0.5,Riskregister!$K$5+(Riskregister!$L$5-Riskregister!$K$5)*SQRT(U670/2),Riskregister!$L$5-(Riskregister!$L$5-Riskregister!$K$5)*SQRT((1-U670)/2)))</f>
        <v>411469.82319481351</v>
      </c>
      <c r="W670" s="28">
        <f t="shared" ca="1" si="408"/>
        <v>0.3429736916531666</v>
      </c>
      <c r="X670" s="28">
        <f t="shared" ca="1" si="408"/>
        <v>0.73864290588010018</v>
      </c>
      <c r="Y670" s="28">
        <f ca="1">IF(Riskregister!$E$6="",0,COUNTIF(BG$4:BG$53,"&lt;"&amp;W670)*IF(X670&lt;0.5,Riskregister!$K$6+(Riskregister!$L$6-Riskregister!$K$6)*SQRT(X670/2),Riskregister!$L$6-(Riskregister!$L$6-Riskregister!$K$6)*SQRT((1-X670)/2)))</f>
        <v>0</v>
      </c>
      <c r="Z670" s="28">
        <f t="shared" ca="1" si="409"/>
        <v>0.62526397406955248</v>
      </c>
      <c r="AA670" s="28">
        <f t="shared" ca="1" si="409"/>
        <v>0.10653410742474601</v>
      </c>
      <c r="AB670" s="28">
        <f ca="1">IF(Riskregister!$E$7="",0,COUNTIF(BH$4:BH$53,"&lt;"&amp;Z670)*IF(AA670&lt;0.5,Riskregister!$K$7+(Riskregister!$L$7-Riskregister!$K$7)*SQRT(AA670/2),Riskregister!$L$7-(Riskregister!$L$7-Riskregister!$K$7)*SQRT((1-AA670)/2)))</f>
        <v>0</v>
      </c>
      <c r="AC670" s="28">
        <f t="shared" ca="1" si="410"/>
        <v>0.4558266189060427</v>
      </c>
      <c r="AD670" s="28">
        <f t="shared" ca="1" si="410"/>
        <v>0.46020648005572939</v>
      </c>
      <c r="AE670" s="28">
        <f ca="1">IF(Riskregister!$E$8="",0,COUNTIF(BI$4:BI$53,"&lt;"&amp;AC670)*IF(AD670&lt;0.5,Riskregister!$K$8+(Riskregister!$L$8-Riskregister!$K$8)*SQRT(AD670/2),Riskregister!$L$8-(Riskregister!$L$8-Riskregister!$K$8)*SQRT((1-AD670)/2)))</f>
        <v>0</v>
      </c>
      <c r="AF670" s="28">
        <f t="shared" ca="1" si="411"/>
        <v>0.10969752068987704</v>
      </c>
      <c r="AG670" s="28">
        <f t="shared" ca="1" si="411"/>
        <v>0.75463088488020369</v>
      </c>
      <c r="AH670" s="28">
        <f>IF(Riskregister!$E$9="",0,COUNTIF(BJ$4:BJ$53,"&lt;"&amp;AF670)*IF(AG670&lt;0.5,Riskregister!$K$9+(Riskregister!$L$9-Riskregister!$K$9)*SQRT(AG670/2),Riskregister!$L$9-(Riskregister!$L$9-Riskregister!$K$9)*SQRT((1-AG670)/2)))</f>
        <v>0</v>
      </c>
      <c r="AI670" s="28">
        <f t="shared" ca="1" si="412"/>
        <v>0.27217929433463994</v>
      </c>
      <c r="AJ670" s="28">
        <f t="shared" ca="1" si="412"/>
        <v>0.99274080550352028</v>
      </c>
      <c r="AK670" s="28">
        <f>IF(Riskregister!$E$10="",0,COUNTIF(BK$4:BK$53,"&lt;"&amp;AI670)*IF(AJ670&lt;0.5,Riskregister!$K$10+(Riskregister!$L$10-Riskregister!$K$10)*SQRT(AJ670/2),Riskregister!$L$10-(Riskregister!$L$10-Riskregister!$K$10)*SQRT((1-AJ670)/2)))</f>
        <v>0</v>
      </c>
      <c r="AL670" s="28">
        <f t="shared" ca="1" si="413"/>
        <v>0.69136811359083827</v>
      </c>
      <c r="AM670" s="28">
        <f t="shared" ca="1" si="413"/>
        <v>0.70523341068446621</v>
      </c>
      <c r="AN670" s="28">
        <f>IF(Riskregister!$E$11="",0,COUNTIF(BL$4:BL$53,"&lt;"&amp;AL670)*IF(AM670&lt;0.5,Riskregister!$K$11+(Riskregister!$L$11-Riskregister!$K$11)*SQRT(AM670/2),Riskregister!$L$11-(Riskregister!$L$11-Riskregister!$K$11)*SQRT((1-AM670)/2)))</f>
        <v>0</v>
      </c>
      <c r="AO670" s="28">
        <f t="shared" ca="1" si="414"/>
        <v>0.82858555990344251</v>
      </c>
      <c r="AP670" s="28">
        <f t="shared" ca="1" si="414"/>
        <v>0.95364151086600524</v>
      </c>
      <c r="AQ670" s="28">
        <f>IF(Riskregister!$E$12="",0,COUNTIF(BM$4:BM$53,"&lt;"&amp;AO670)*IF(AP670&lt;0.5,Riskregister!$K$12+(Riskregister!$L$12-Riskregister!$K$12)*SQRT(AP670/2),Riskregister!$L$12-(Riskregister!$L$12-Riskregister!$K$12)*SQRT((1-AP670)/2)))</f>
        <v>0</v>
      </c>
      <c r="AR670" s="28">
        <f t="shared" ca="1" si="415"/>
        <v>7.084077143503309E-2</v>
      </c>
      <c r="AS670" s="28">
        <f t="shared" ca="1" si="415"/>
        <v>0.87514245047754091</v>
      </c>
      <c r="AT670" s="28">
        <f>IF(Riskregister!$E$13="",0,COUNTIF(BN$4:BN$53,"&lt;"&amp;AR670)*IF(AS670&lt;0.5,Riskregister!$K$13+(Riskregister!$L$13-Riskregister!$K$13)*SQRT(AS670/2),Riskregister!$L$13-(Riskregister!$L$13-Riskregister!$K$13)*SQRT((1-AS670)/2)))</f>
        <v>0</v>
      </c>
      <c r="AU670" s="28">
        <f t="shared" ca="1" si="416"/>
        <v>0.48981677061489437</v>
      </c>
      <c r="AV670" s="28">
        <f t="shared" ca="1" si="416"/>
        <v>0.14298482201441842</v>
      </c>
      <c r="AW670" s="28">
        <f>IF(Riskregister!$E$14="",0,COUNTIF(BO$4:BO$53,"&lt;"&amp;AU670)*IF(AV670&lt;0.5,Riskregister!$K$14+(Riskregister!$L$14-Riskregister!$K$14)*SQRT(AV670/2),Riskregister!$L$14-(Riskregister!$L$14-Riskregister!$K$14)*SQRT((1-AV670)/2)))</f>
        <v>0</v>
      </c>
      <c r="AX670" s="28">
        <f t="shared" ca="1" si="417"/>
        <v>0.93588875894219936</v>
      </c>
      <c r="AY670" s="28">
        <f t="shared" ca="1" si="417"/>
        <v>0.62881828525738226</v>
      </c>
      <c r="AZ670" s="28">
        <f>IF(Riskregister!$E$15="",0,COUNTIF(BP$4:BP$53,"&lt;"&amp;AX670)*IF(AY670&lt;0.5,Riskregister!$K$15+(Riskregister!$L$15-Riskregister!$K$15)*SQRT(AY670/2),Riskregister!$L$15-(Riskregister!$L$15-Riskregister!$K$15)*SQRT((1-AY670)/2)))</f>
        <v>0</v>
      </c>
      <c r="BA670" s="28">
        <f t="shared" ca="1" si="418"/>
        <v>0.26674807027225989</v>
      </c>
      <c r="BB670" s="28">
        <f t="shared" ca="1" si="418"/>
        <v>0.62150762681427074</v>
      </c>
      <c r="BC670" s="28">
        <f>IF(Riskregister!$E$16="",0,COUNTIF(BQ$4:BQ$53,"&lt;"&amp;BA670)*IF(BB670&lt;0.5,Riskregister!$K$16+(Riskregister!$L$16-Riskregister!$K$16)*SQRT(BB670/2),Riskregister!$L$16-(Riskregister!$L$16-Riskregister!$K$16)*SQRT((1-BB670)/2)))</f>
        <v>0</v>
      </c>
      <c r="BD670" s="28">
        <f t="shared" ca="1" si="406"/>
        <v>411469.82319481351</v>
      </c>
    </row>
    <row r="671" spans="20:56" x14ac:dyDescent="0.35">
      <c r="T671" s="28">
        <f t="shared" ca="1" si="407"/>
        <v>0.76291616272013729</v>
      </c>
      <c r="U671" s="28">
        <f t="shared" ca="1" si="407"/>
        <v>0.27493836958537743</v>
      </c>
      <c r="V671" s="28">
        <f ca="1">IF(Riskregister!$E$5="",0,COUNTIF(BF$4:BF$53,"&lt;"&amp;T671)*IF(U671&lt;0.5,Riskregister!$K$5+(Riskregister!$L$5-Riskregister!$K$5)*SQRT(U671/2),Riskregister!$L$5-(Riskregister!$L$5-Riskregister!$K$5)*SQRT((1-U671)/2)))</f>
        <v>316845.76686424942</v>
      </c>
      <c r="W671" s="28">
        <f t="shared" ca="1" si="408"/>
        <v>0.18294710356362642</v>
      </c>
      <c r="X671" s="28">
        <f t="shared" ca="1" si="408"/>
        <v>0.57187437014039111</v>
      </c>
      <c r="Y671" s="28">
        <f ca="1">IF(Riskregister!$E$6="",0,COUNTIF(BG$4:BG$53,"&lt;"&amp;W671)*IF(X671&lt;0.5,Riskregister!$K$6+(Riskregister!$L$6-Riskregister!$K$6)*SQRT(X671/2),Riskregister!$L$6-(Riskregister!$L$6-Riskregister!$K$6)*SQRT((1-X671)/2)))</f>
        <v>0</v>
      </c>
      <c r="Z671" s="28">
        <f t="shared" ca="1" si="409"/>
        <v>0.3824993819073671</v>
      </c>
      <c r="AA671" s="28">
        <f t="shared" ca="1" si="409"/>
        <v>5.4125558432607357E-2</v>
      </c>
      <c r="AB671" s="28">
        <f ca="1">IF(Riskregister!$E$7="",0,COUNTIF(BH$4:BH$53,"&lt;"&amp;Z671)*IF(AA671&lt;0.5,Riskregister!$K$7+(Riskregister!$L$7-Riskregister!$K$7)*SQRT(AA671/2),Riskregister!$L$7-(Riskregister!$L$7-Riskregister!$K$7)*SQRT((1-AA671)/2)))</f>
        <v>0</v>
      </c>
      <c r="AC671" s="28">
        <f t="shared" ca="1" si="410"/>
        <v>0.71026235339972532</v>
      </c>
      <c r="AD671" s="28">
        <f t="shared" ca="1" si="410"/>
        <v>0.61107236281585819</v>
      </c>
      <c r="AE671" s="28">
        <f ca="1">IF(Riskregister!$E$8="",0,COUNTIF(BI$4:BI$53,"&lt;"&amp;AC671)*IF(AD671&lt;0.5,Riskregister!$K$8+(Riskregister!$L$8-Riskregister!$K$8)*SQRT(AD671/2),Riskregister!$L$8-(Riskregister!$L$8-Riskregister!$K$8)*SQRT((1-AD671)/2)))</f>
        <v>0</v>
      </c>
      <c r="AF671" s="28">
        <f t="shared" ca="1" si="411"/>
        <v>0.32157438868332267</v>
      </c>
      <c r="AG671" s="28">
        <f t="shared" ca="1" si="411"/>
        <v>0.72481254319666477</v>
      </c>
      <c r="AH671" s="28">
        <f>IF(Riskregister!$E$9="",0,COUNTIF(BJ$4:BJ$53,"&lt;"&amp;AF671)*IF(AG671&lt;0.5,Riskregister!$K$9+(Riskregister!$L$9-Riskregister!$K$9)*SQRT(AG671/2),Riskregister!$L$9-(Riskregister!$L$9-Riskregister!$K$9)*SQRT((1-AG671)/2)))</f>
        <v>0</v>
      </c>
      <c r="AI671" s="28">
        <f t="shared" ca="1" si="412"/>
        <v>8.124488729142243E-2</v>
      </c>
      <c r="AJ671" s="28">
        <f t="shared" ca="1" si="412"/>
        <v>0.89656392361466442</v>
      </c>
      <c r="AK671" s="28">
        <f>IF(Riskregister!$E$10="",0,COUNTIF(BK$4:BK$53,"&lt;"&amp;AI671)*IF(AJ671&lt;0.5,Riskregister!$K$10+(Riskregister!$L$10-Riskregister!$K$10)*SQRT(AJ671/2),Riskregister!$L$10-(Riskregister!$L$10-Riskregister!$K$10)*SQRT((1-AJ671)/2)))</f>
        <v>0</v>
      </c>
      <c r="AL671" s="28">
        <f t="shared" ca="1" si="413"/>
        <v>0.90177127127490031</v>
      </c>
      <c r="AM671" s="28">
        <f t="shared" ca="1" si="413"/>
        <v>6.82578070053802E-2</v>
      </c>
      <c r="AN671" s="28">
        <f>IF(Riskregister!$E$11="",0,COUNTIF(BL$4:BL$53,"&lt;"&amp;AL671)*IF(AM671&lt;0.5,Riskregister!$K$11+(Riskregister!$L$11-Riskregister!$K$11)*SQRT(AM671/2),Riskregister!$L$11-(Riskregister!$L$11-Riskregister!$K$11)*SQRT((1-AM671)/2)))</f>
        <v>0</v>
      </c>
      <c r="AO671" s="28">
        <f t="shared" ca="1" si="414"/>
        <v>0.97287303659746227</v>
      </c>
      <c r="AP671" s="28">
        <f t="shared" ca="1" si="414"/>
        <v>0.35114707925261957</v>
      </c>
      <c r="AQ671" s="28">
        <f>IF(Riskregister!$E$12="",0,COUNTIF(BM$4:BM$53,"&lt;"&amp;AO671)*IF(AP671&lt;0.5,Riskregister!$K$12+(Riskregister!$L$12-Riskregister!$K$12)*SQRT(AP671/2),Riskregister!$L$12-(Riskregister!$L$12-Riskregister!$K$12)*SQRT((1-AP671)/2)))</f>
        <v>0</v>
      </c>
      <c r="AR671" s="28">
        <f t="shared" ca="1" si="415"/>
        <v>0.35272312302109488</v>
      </c>
      <c r="AS671" s="28">
        <f t="shared" ca="1" si="415"/>
        <v>0.91602025110936547</v>
      </c>
      <c r="AT671" s="28">
        <f>IF(Riskregister!$E$13="",0,COUNTIF(BN$4:BN$53,"&lt;"&amp;AR671)*IF(AS671&lt;0.5,Riskregister!$K$13+(Riskregister!$L$13-Riskregister!$K$13)*SQRT(AS671/2),Riskregister!$L$13-(Riskregister!$L$13-Riskregister!$K$13)*SQRT((1-AS671)/2)))</f>
        <v>0</v>
      </c>
      <c r="AU671" s="28">
        <f t="shared" ca="1" si="416"/>
        <v>0.62373858754987443</v>
      </c>
      <c r="AV671" s="28">
        <f t="shared" ca="1" si="416"/>
        <v>0.2520646460110032</v>
      </c>
      <c r="AW671" s="28">
        <f>IF(Riskregister!$E$14="",0,COUNTIF(BO$4:BO$53,"&lt;"&amp;AU671)*IF(AV671&lt;0.5,Riskregister!$K$14+(Riskregister!$L$14-Riskregister!$K$14)*SQRT(AV671/2),Riskregister!$L$14-(Riskregister!$L$14-Riskregister!$K$14)*SQRT((1-AV671)/2)))</f>
        <v>0</v>
      </c>
      <c r="AX671" s="28">
        <f t="shared" ca="1" si="417"/>
        <v>0.24490694082397269</v>
      </c>
      <c r="AY671" s="28">
        <f t="shared" ca="1" si="417"/>
        <v>0.45838155695326355</v>
      </c>
      <c r="AZ671" s="28">
        <f>IF(Riskregister!$E$15="",0,COUNTIF(BP$4:BP$53,"&lt;"&amp;AX671)*IF(AY671&lt;0.5,Riskregister!$K$15+(Riskregister!$L$15-Riskregister!$K$15)*SQRT(AY671/2),Riskregister!$L$15-(Riskregister!$L$15-Riskregister!$K$15)*SQRT((1-AY671)/2)))</f>
        <v>0</v>
      </c>
      <c r="BA671" s="28">
        <f t="shared" ca="1" si="418"/>
        <v>0.88652945026624008</v>
      </c>
      <c r="BB671" s="28">
        <f t="shared" ca="1" si="418"/>
        <v>0.19529354436919799</v>
      </c>
      <c r="BC671" s="28">
        <f>IF(Riskregister!$E$16="",0,COUNTIF(BQ$4:BQ$53,"&lt;"&amp;BA671)*IF(BB671&lt;0.5,Riskregister!$K$16+(Riskregister!$L$16-Riskregister!$K$16)*SQRT(BB671/2),Riskregister!$L$16-(Riskregister!$L$16-Riskregister!$K$16)*SQRT((1-BB671)/2)))</f>
        <v>0</v>
      </c>
      <c r="BD671" s="28">
        <f t="shared" ca="1" si="406"/>
        <v>316845.76686424942</v>
      </c>
    </row>
    <row r="672" spans="20:56" x14ac:dyDescent="0.35">
      <c r="T672" s="28">
        <f t="shared" ca="1" si="407"/>
        <v>0.54347478238858349</v>
      </c>
      <c r="U672" s="28">
        <f t="shared" ca="1" si="407"/>
        <v>0.58074862233287339</v>
      </c>
      <c r="V672" s="28">
        <f ca="1">IF(Riskregister!$E$5="",0,COUNTIF(BF$4:BF$53,"&lt;"&amp;T672)*IF(U672&lt;0.5,Riskregister!$K$5+(Riskregister!$L$5-Riskregister!$K$5)*SQRT(U672/2),Riskregister!$L$5-(Riskregister!$L$5-Riskregister!$K$5)*SQRT((1-U672)/2)))</f>
        <v>0</v>
      </c>
      <c r="W672" s="28">
        <f t="shared" ca="1" si="408"/>
        <v>0.80921680177519817</v>
      </c>
      <c r="X672" s="28">
        <f t="shared" ca="1" si="408"/>
        <v>0.16033190390730967</v>
      </c>
      <c r="Y672" s="28">
        <f ca="1">IF(Riskregister!$E$6="",0,COUNTIF(BG$4:BG$53,"&lt;"&amp;W672)*IF(X672&lt;0.5,Riskregister!$K$6+(Riskregister!$L$6-Riskregister!$K$6)*SQRT(X672/2),Riskregister!$L$6-(Riskregister!$L$6-Riskregister!$K$6)*SQRT((1-X672)/2)))</f>
        <v>709644.66477129108</v>
      </c>
      <c r="Z672" s="28">
        <f t="shared" ca="1" si="409"/>
        <v>0.84979297082791672</v>
      </c>
      <c r="AA672" s="28">
        <f t="shared" ca="1" si="409"/>
        <v>0.66143204630098207</v>
      </c>
      <c r="AB672" s="28">
        <f ca="1">IF(Riskregister!$E$7="",0,COUNTIF(BH$4:BH$53,"&lt;"&amp;Z672)*IF(AA672&lt;0.5,Riskregister!$K$7+(Riskregister!$L$7-Riskregister!$K$7)*SQRT(AA672/2),Riskregister!$L$7-(Riskregister!$L$7-Riskregister!$K$7)*SQRT((1-AA672)/2)))</f>
        <v>255995.53074968525</v>
      </c>
      <c r="AC672" s="28">
        <f t="shared" ca="1" si="410"/>
        <v>0.77184702294671048</v>
      </c>
      <c r="AD672" s="28">
        <f t="shared" ca="1" si="410"/>
        <v>0.54067437445400413</v>
      </c>
      <c r="AE672" s="28">
        <f ca="1">IF(Riskregister!$E$8="",0,COUNTIF(BI$4:BI$53,"&lt;"&amp;AC672)*IF(AD672&lt;0.5,Riskregister!$K$8+(Riskregister!$L$8-Riskregister!$K$8)*SQRT(AD672/2),Riskregister!$L$8-(Riskregister!$L$8-Riskregister!$K$8)*SQRT((1-AD672)/2)))</f>
        <v>0</v>
      </c>
      <c r="AF672" s="28">
        <f t="shared" ca="1" si="411"/>
        <v>0.64474684676938265</v>
      </c>
      <c r="AG672" s="28">
        <f t="shared" ca="1" si="411"/>
        <v>0.51397550250028534</v>
      </c>
      <c r="AH672" s="28">
        <f>IF(Riskregister!$E$9="",0,COUNTIF(BJ$4:BJ$53,"&lt;"&amp;AF672)*IF(AG672&lt;0.5,Riskregister!$K$9+(Riskregister!$L$9-Riskregister!$K$9)*SQRT(AG672/2),Riskregister!$L$9-(Riskregister!$L$9-Riskregister!$K$9)*SQRT((1-AG672)/2)))</f>
        <v>0</v>
      </c>
      <c r="AI672" s="28">
        <f t="shared" ca="1" si="412"/>
        <v>0.94545169242928073</v>
      </c>
      <c r="AJ672" s="28">
        <f t="shared" ca="1" si="412"/>
        <v>0.85805141034139754</v>
      </c>
      <c r="AK672" s="28">
        <f>IF(Riskregister!$E$10="",0,COUNTIF(BK$4:BK$53,"&lt;"&amp;AI672)*IF(AJ672&lt;0.5,Riskregister!$K$10+(Riskregister!$L$10-Riskregister!$K$10)*SQRT(AJ672/2),Riskregister!$L$10-(Riskregister!$L$10-Riskregister!$K$10)*SQRT((1-AJ672)/2)))</f>
        <v>0</v>
      </c>
      <c r="AL672" s="28">
        <f t="shared" ca="1" si="413"/>
        <v>0.1244819565375036</v>
      </c>
      <c r="AM672" s="28">
        <f t="shared" ca="1" si="413"/>
        <v>0.60216300188261729</v>
      </c>
      <c r="AN672" s="28">
        <f>IF(Riskregister!$E$11="",0,COUNTIF(BL$4:BL$53,"&lt;"&amp;AL672)*IF(AM672&lt;0.5,Riskregister!$K$11+(Riskregister!$L$11-Riskregister!$K$11)*SQRT(AM672/2),Riskregister!$L$11-(Riskregister!$L$11-Riskregister!$K$11)*SQRT((1-AM672)/2)))</f>
        <v>0</v>
      </c>
      <c r="AO672" s="28">
        <f t="shared" ca="1" si="414"/>
        <v>0.53609770445543603</v>
      </c>
      <c r="AP672" s="28">
        <f t="shared" ca="1" si="414"/>
        <v>0.51115781839413099</v>
      </c>
      <c r="AQ672" s="28">
        <f>IF(Riskregister!$E$12="",0,COUNTIF(BM$4:BM$53,"&lt;"&amp;AO672)*IF(AP672&lt;0.5,Riskregister!$K$12+(Riskregister!$L$12-Riskregister!$K$12)*SQRT(AP672/2),Riskregister!$L$12-(Riskregister!$L$12-Riskregister!$K$12)*SQRT((1-AP672)/2)))</f>
        <v>0</v>
      </c>
      <c r="AR672" s="28">
        <f t="shared" ca="1" si="415"/>
        <v>4.6050903001171317E-3</v>
      </c>
      <c r="AS672" s="28">
        <f t="shared" ca="1" si="415"/>
        <v>0.14955772191230809</v>
      </c>
      <c r="AT672" s="28">
        <f>IF(Riskregister!$E$13="",0,COUNTIF(BN$4:BN$53,"&lt;"&amp;AR672)*IF(AS672&lt;0.5,Riskregister!$K$13+(Riskregister!$L$13-Riskregister!$K$13)*SQRT(AS672/2),Riskregister!$L$13-(Riskregister!$L$13-Riskregister!$K$13)*SQRT((1-AS672)/2)))</f>
        <v>0</v>
      </c>
      <c r="AU672" s="28">
        <f t="shared" ca="1" si="416"/>
        <v>5.8866560165888759E-2</v>
      </c>
      <c r="AV672" s="28">
        <f t="shared" ca="1" si="416"/>
        <v>5.9462936005227784E-2</v>
      </c>
      <c r="AW672" s="28">
        <f>IF(Riskregister!$E$14="",0,COUNTIF(BO$4:BO$53,"&lt;"&amp;AU672)*IF(AV672&lt;0.5,Riskregister!$K$14+(Riskregister!$L$14-Riskregister!$K$14)*SQRT(AV672/2),Riskregister!$L$14-(Riskregister!$L$14-Riskregister!$K$14)*SQRT((1-AV672)/2)))</f>
        <v>0</v>
      </c>
      <c r="AX672" s="28">
        <f t="shared" ca="1" si="417"/>
        <v>0.71545738017030747</v>
      </c>
      <c r="AY672" s="28">
        <f t="shared" ca="1" si="417"/>
        <v>0.50410995756855004</v>
      </c>
      <c r="AZ672" s="28">
        <f>IF(Riskregister!$E$15="",0,COUNTIF(BP$4:BP$53,"&lt;"&amp;AX672)*IF(AY672&lt;0.5,Riskregister!$K$15+(Riskregister!$L$15-Riskregister!$K$15)*SQRT(AY672/2),Riskregister!$L$15-(Riskregister!$L$15-Riskregister!$K$15)*SQRT((1-AY672)/2)))</f>
        <v>0</v>
      </c>
      <c r="BA672" s="28">
        <f t="shared" ca="1" si="418"/>
        <v>0.95720168140748851</v>
      </c>
      <c r="BB672" s="28">
        <f t="shared" ca="1" si="418"/>
        <v>2.9635336951647329E-2</v>
      </c>
      <c r="BC672" s="28">
        <f>IF(Riskregister!$E$16="",0,COUNTIF(BQ$4:BQ$53,"&lt;"&amp;BA672)*IF(BB672&lt;0.5,Riskregister!$K$16+(Riskregister!$L$16-Riskregister!$K$16)*SQRT(BB672/2),Riskregister!$L$16-(Riskregister!$L$16-Riskregister!$K$16)*SQRT((1-BB672)/2)))</f>
        <v>0</v>
      </c>
      <c r="BD672" s="28">
        <f t="shared" ca="1" si="406"/>
        <v>965640.19552097633</v>
      </c>
    </row>
    <row r="673" spans="20:56" x14ac:dyDescent="0.35">
      <c r="T673" s="28">
        <f t="shared" ca="1" si="407"/>
        <v>0.10840495503979519</v>
      </c>
      <c r="U673" s="28">
        <f t="shared" ca="1" si="407"/>
        <v>0.45562055648307709</v>
      </c>
      <c r="V673" s="28">
        <f ca="1">IF(Riskregister!$E$5="",0,COUNTIF(BF$4:BF$53,"&lt;"&amp;T673)*IF(U673&lt;0.5,Riskregister!$K$5+(Riskregister!$L$5-Riskregister!$K$5)*SQRT(U673/2),Riskregister!$L$5-(Riskregister!$L$5-Riskregister!$K$5)*SQRT((1-U673)/2)))</f>
        <v>0</v>
      </c>
      <c r="W673" s="28">
        <f t="shared" ca="1" si="408"/>
        <v>0.21017872480674304</v>
      </c>
      <c r="X673" s="28">
        <f t="shared" ca="1" si="408"/>
        <v>0.33792207193891188</v>
      </c>
      <c r="Y673" s="28">
        <f ca="1">IF(Riskregister!$E$6="",0,COUNTIF(BG$4:BG$53,"&lt;"&amp;W673)*IF(X673&lt;0.5,Riskregister!$K$6+(Riskregister!$L$6-Riskregister!$K$6)*SQRT(X673/2),Riskregister!$L$6-(Riskregister!$L$6-Riskregister!$K$6)*SQRT((1-X673)/2)))</f>
        <v>0</v>
      </c>
      <c r="Z673" s="28">
        <f t="shared" ca="1" si="409"/>
        <v>0.29037999517955815</v>
      </c>
      <c r="AA673" s="28">
        <f t="shared" ca="1" si="409"/>
        <v>0.31995575306591217</v>
      </c>
      <c r="AB673" s="28">
        <f ca="1">IF(Riskregister!$E$7="",0,COUNTIF(BH$4:BH$53,"&lt;"&amp;Z673)*IF(AA673&lt;0.5,Riskregister!$K$7+(Riskregister!$L$7-Riskregister!$K$7)*SQRT(AA673/2),Riskregister!$L$7-(Riskregister!$L$7-Riskregister!$K$7)*SQRT((1-AA673)/2)))</f>
        <v>0</v>
      </c>
      <c r="AC673" s="28">
        <f t="shared" ca="1" si="410"/>
        <v>7.3254205162948449E-2</v>
      </c>
      <c r="AD673" s="28">
        <f t="shared" ca="1" si="410"/>
        <v>0.84547118398330889</v>
      </c>
      <c r="AE673" s="28">
        <f ca="1">IF(Riskregister!$E$8="",0,COUNTIF(BI$4:BI$53,"&lt;"&amp;AC673)*IF(AD673&lt;0.5,Riskregister!$K$8+(Riskregister!$L$8-Riskregister!$K$8)*SQRT(AD673/2),Riskregister!$L$8-(Riskregister!$L$8-Riskregister!$K$8)*SQRT((1-AD673)/2)))</f>
        <v>0</v>
      </c>
      <c r="AF673" s="28">
        <f t="shared" ca="1" si="411"/>
        <v>0.54961671466440931</v>
      </c>
      <c r="AG673" s="28">
        <f t="shared" ca="1" si="411"/>
        <v>0.47400538461287989</v>
      </c>
      <c r="AH673" s="28">
        <f>IF(Riskregister!$E$9="",0,COUNTIF(BJ$4:BJ$53,"&lt;"&amp;AF673)*IF(AG673&lt;0.5,Riskregister!$K$9+(Riskregister!$L$9-Riskregister!$K$9)*SQRT(AG673/2),Riskregister!$L$9-(Riskregister!$L$9-Riskregister!$K$9)*SQRT((1-AG673)/2)))</f>
        <v>0</v>
      </c>
      <c r="AI673" s="28">
        <f t="shared" ca="1" si="412"/>
        <v>0.34347318777504809</v>
      </c>
      <c r="AJ673" s="28">
        <f t="shared" ca="1" si="412"/>
        <v>0.64836169193958049</v>
      </c>
      <c r="AK673" s="28">
        <f>IF(Riskregister!$E$10="",0,COUNTIF(BK$4:BK$53,"&lt;"&amp;AI673)*IF(AJ673&lt;0.5,Riskregister!$K$10+(Riskregister!$L$10-Riskregister!$K$10)*SQRT(AJ673/2),Riskregister!$L$10-(Riskregister!$L$10-Riskregister!$K$10)*SQRT((1-AJ673)/2)))</f>
        <v>0</v>
      </c>
      <c r="AL673" s="28">
        <f t="shared" ca="1" si="413"/>
        <v>0.97656231968937157</v>
      </c>
      <c r="AM673" s="28">
        <f t="shared" ca="1" si="413"/>
        <v>0.79770379992820972</v>
      </c>
      <c r="AN673" s="28">
        <f>IF(Riskregister!$E$11="",0,COUNTIF(BL$4:BL$53,"&lt;"&amp;AL673)*IF(AM673&lt;0.5,Riskregister!$K$11+(Riskregister!$L$11-Riskregister!$K$11)*SQRT(AM673/2),Riskregister!$L$11-(Riskregister!$L$11-Riskregister!$K$11)*SQRT((1-AM673)/2)))</f>
        <v>0</v>
      </c>
      <c r="AO673" s="28">
        <f t="shared" ca="1" si="414"/>
        <v>0.53496673477457291</v>
      </c>
      <c r="AP673" s="28">
        <f t="shared" ca="1" si="414"/>
        <v>0.51802387954965712</v>
      </c>
      <c r="AQ673" s="28">
        <f>IF(Riskregister!$E$12="",0,COUNTIF(BM$4:BM$53,"&lt;"&amp;AO673)*IF(AP673&lt;0.5,Riskregister!$K$12+(Riskregister!$L$12-Riskregister!$K$12)*SQRT(AP673/2),Riskregister!$L$12-(Riskregister!$L$12-Riskregister!$K$12)*SQRT((1-AP673)/2)))</f>
        <v>0</v>
      </c>
      <c r="AR673" s="28">
        <f t="shared" ca="1" si="415"/>
        <v>0.13381404908451033</v>
      </c>
      <c r="AS673" s="28">
        <f t="shared" ca="1" si="415"/>
        <v>0.89546569198864423</v>
      </c>
      <c r="AT673" s="28">
        <f>IF(Riskregister!$E$13="",0,COUNTIF(BN$4:BN$53,"&lt;"&amp;AR673)*IF(AS673&lt;0.5,Riskregister!$K$13+(Riskregister!$L$13-Riskregister!$K$13)*SQRT(AS673/2),Riskregister!$L$13-(Riskregister!$L$13-Riskregister!$K$13)*SQRT((1-AS673)/2)))</f>
        <v>0</v>
      </c>
      <c r="AU673" s="28">
        <f t="shared" ca="1" si="416"/>
        <v>0.10697783771848879</v>
      </c>
      <c r="AV673" s="28">
        <f t="shared" ca="1" si="416"/>
        <v>0.29199965708015951</v>
      </c>
      <c r="AW673" s="28">
        <f>IF(Riskregister!$E$14="",0,COUNTIF(BO$4:BO$53,"&lt;"&amp;AU673)*IF(AV673&lt;0.5,Riskregister!$K$14+(Riskregister!$L$14-Riskregister!$K$14)*SQRT(AV673/2),Riskregister!$L$14-(Riskregister!$L$14-Riskregister!$K$14)*SQRT((1-AV673)/2)))</f>
        <v>0</v>
      </c>
      <c r="AX673" s="28">
        <f t="shared" ca="1" si="417"/>
        <v>0.65966334787533831</v>
      </c>
      <c r="AY673" s="28">
        <f t="shared" ca="1" si="417"/>
        <v>0.90473786448210558</v>
      </c>
      <c r="AZ673" s="28">
        <f>IF(Riskregister!$E$15="",0,COUNTIF(BP$4:BP$53,"&lt;"&amp;AX673)*IF(AY673&lt;0.5,Riskregister!$K$15+(Riskregister!$L$15-Riskregister!$K$15)*SQRT(AY673/2),Riskregister!$L$15-(Riskregister!$L$15-Riskregister!$K$15)*SQRT((1-AY673)/2)))</f>
        <v>0</v>
      </c>
      <c r="BA673" s="28">
        <f t="shared" ca="1" si="418"/>
        <v>0.43536808080326717</v>
      </c>
      <c r="BB673" s="28">
        <f t="shared" ca="1" si="418"/>
        <v>0.86979352759756434</v>
      </c>
      <c r="BC673" s="28">
        <f>IF(Riskregister!$E$16="",0,COUNTIF(BQ$4:BQ$53,"&lt;"&amp;BA673)*IF(BB673&lt;0.5,Riskregister!$K$16+(Riskregister!$L$16-Riskregister!$K$16)*SQRT(BB673/2),Riskregister!$L$16-(Riskregister!$L$16-Riskregister!$K$16)*SQRT((1-BB673)/2)))</f>
        <v>0</v>
      </c>
      <c r="BD673" s="28">
        <f t="shared" ca="1" si="406"/>
        <v>0</v>
      </c>
    </row>
    <row r="674" spans="20:56" x14ac:dyDescent="0.35">
      <c r="T674" s="28">
        <f t="shared" ca="1" si="407"/>
        <v>7.3703272735107461E-2</v>
      </c>
      <c r="U674" s="28">
        <f t="shared" ca="1" si="407"/>
        <v>0.19505120511284613</v>
      </c>
      <c r="V674" s="28">
        <f ca="1">IF(Riskregister!$E$5="",0,COUNTIF(BF$4:BF$53,"&lt;"&amp;T674)*IF(U674&lt;0.5,Riskregister!$K$5+(Riskregister!$L$5-Riskregister!$K$5)*SQRT(U674/2),Riskregister!$L$5-(Riskregister!$L$5-Riskregister!$K$5)*SQRT((1-U674)/2)))</f>
        <v>0</v>
      </c>
      <c r="W674" s="28">
        <f t="shared" ca="1" si="408"/>
        <v>0.78634247162891213</v>
      </c>
      <c r="X674" s="28">
        <f t="shared" ca="1" si="408"/>
        <v>0.2505428990941142</v>
      </c>
      <c r="Y674" s="28">
        <f ca="1">IF(Riskregister!$E$6="",0,COUNTIF(BG$4:BG$53,"&lt;"&amp;W674)*IF(X674&lt;0.5,Riskregister!$K$6+(Riskregister!$L$6-Riskregister!$K$6)*SQRT(X674/2),Riskregister!$L$6-(Riskregister!$L$6-Riskregister!$K$6)*SQRT((1-X674)/2)))</f>
        <v>837086.72606833128</v>
      </c>
      <c r="Z674" s="28">
        <f t="shared" ca="1" si="409"/>
        <v>1.9437767296694775E-2</v>
      </c>
      <c r="AA674" s="28">
        <f t="shared" ca="1" si="409"/>
        <v>0.25845001472526619</v>
      </c>
      <c r="AB674" s="28">
        <f ca="1">IF(Riskregister!$E$7="",0,COUNTIF(BH$4:BH$53,"&lt;"&amp;Z674)*IF(AA674&lt;0.5,Riskregister!$K$7+(Riskregister!$L$7-Riskregister!$K$7)*SQRT(AA674/2),Riskregister!$L$7-(Riskregister!$L$7-Riskregister!$K$7)*SQRT((1-AA674)/2)))</f>
        <v>0</v>
      </c>
      <c r="AC674" s="28">
        <f t="shared" ca="1" si="410"/>
        <v>0.83283443935779133</v>
      </c>
      <c r="AD674" s="28">
        <f t="shared" ca="1" si="410"/>
        <v>0.9502250478230676</v>
      </c>
      <c r="AE674" s="28">
        <f ca="1">IF(Riskregister!$E$8="",0,COUNTIF(BI$4:BI$53,"&lt;"&amp;AC674)*IF(AD674&lt;0.5,Riskregister!$K$8+(Riskregister!$L$8-Riskregister!$K$8)*SQRT(AD674/2),Riskregister!$L$8-(Riskregister!$L$8-Riskregister!$K$8)*SQRT((1-AD674)/2)))</f>
        <v>0</v>
      </c>
      <c r="AF674" s="28">
        <f t="shared" ca="1" si="411"/>
        <v>0.76239998968171885</v>
      </c>
      <c r="AG674" s="28">
        <f t="shared" ca="1" si="411"/>
        <v>0.66605395947771373</v>
      </c>
      <c r="AH674" s="28">
        <f>IF(Riskregister!$E$9="",0,COUNTIF(BJ$4:BJ$53,"&lt;"&amp;AF674)*IF(AG674&lt;0.5,Riskregister!$K$9+(Riskregister!$L$9-Riskregister!$K$9)*SQRT(AG674/2),Riskregister!$L$9-(Riskregister!$L$9-Riskregister!$K$9)*SQRT((1-AG674)/2)))</f>
        <v>0</v>
      </c>
      <c r="AI674" s="28">
        <f t="shared" ca="1" si="412"/>
        <v>0.55224372422366574</v>
      </c>
      <c r="AJ674" s="28">
        <f t="shared" ca="1" si="412"/>
        <v>0.79989095958126055</v>
      </c>
      <c r="AK674" s="28">
        <f>IF(Riskregister!$E$10="",0,COUNTIF(BK$4:BK$53,"&lt;"&amp;AI674)*IF(AJ674&lt;0.5,Riskregister!$K$10+(Riskregister!$L$10-Riskregister!$K$10)*SQRT(AJ674/2),Riskregister!$L$10-(Riskregister!$L$10-Riskregister!$K$10)*SQRT((1-AJ674)/2)))</f>
        <v>0</v>
      </c>
      <c r="AL674" s="28">
        <f t="shared" ca="1" si="413"/>
        <v>0.47682942823426633</v>
      </c>
      <c r="AM674" s="28">
        <f t="shared" ca="1" si="413"/>
        <v>0.49352719350706031</v>
      </c>
      <c r="AN674" s="28">
        <f>IF(Riskregister!$E$11="",0,COUNTIF(BL$4:BL$53,"&lt;"&amp;AL674)*IF(AM674&lt;0.5,Riskregister!$K$11+(Riskregister!$L$11-Riskregister!$K$11)*SQRT(AM674/2),Riskregister!$L$11-(Riskregister!$L$11-Riskregister!$K$11)*SQRT((1-AM674)/2)))</f>
        <v>0</v>
      </c>
      <c r="AO674" s="28">
        <f t="shared" ca="1" si="414"/>
        <v>0.61357024865253207</v>
      </c>
      <c r="AP674" s="28">
        <f t="shared" ca="1" si="414"/>
        <v>0.17300103764249608</v>
      </c>
      <c r="AQ674" s="28">
        <f>IF(Riskregister!$E$12="",0,COUNTIF(BM$4:BM$53,"&lt;"&amp;AO674)*IF(AP674&lt;0.5,Riskregister!$K$12+(Riskregister!$L$12-Riskregister!$K$12)*SQRT(AP674/2),Riskregister!$L$12-(Riskregister!$L$12-Riskregister!$K$12)*SQRT((1-AP674)/2)))</f>
        <v>0</v>
      </c>
      <c r="AR674" s="28">
        <f t="shared" ca="1" si="415"/>
        <v>0.37039175603246877</v>
      </c>
      <c r="AS674" s="28">
        <f t="shared" ca="1" si="415"/>
        <v>0.1360029185122329</v>
      </c>
      <c r="AT674" s="28">
        <f>IF(Riskregister!$E$13="",0,COUNTIF(BN$4:BN$53,"&lt;"&amp;AR674)*IF(AS674&lt;0.5,Riskregister!$K$13+(Riskregister!$L$13-Riskregister!$K$13)*SQRT(AS674/2),Riskregister!$L$13-(Riskregister!$L$13-Riskregister!$K$13)*SQRT((1-AS674)/2)))</f>
        <v>0</v>
      </c>
      <c r="AU674" s="28">
        <f t="shared" ca="1" si="416"/>
        <v>0.62722880580751794</v>
      </c>
      <c r="AV674" s="28">
        <f t="shared" ca="1" si="416"/>
        <v>0.38933974485004319</v>
      </c>
      <c r="AW674" s="28">
        <f>IF(Riskregister!$E$14="",0,COUNTIF(BO$4:BO$53,"&lt;"&amp;AU674)*IF(AV674&lt;0.5,Riskregister!$K$14+(Riskregister!$L$14-Riskregister!$K$14)*SQRT(AV674/2),Riskregister!$L$14-(Riskregister!$L$14-Riskregister!$K$14)*SQRT((1-AV674)/2)))</f>
        <v>0</v>
      </c>
      <c r="AX674" s="28">
        <f t="shared" ca="1" si="417"/>
        <v>0.93474496845221677</v>
      </c>
      <c r="AY674" s="28">
        <f t="shared" ca="1" si="417"/>
        <v>0.91927541867208296</v>
      </c>
      <c r="AZ674" s="28">
        <f>IF(Riskregister!$E$15="",0,COUNTIF(BP$4:BP$53,"&lt;"&amp;AX674)*IF(AY674&lt;0.5,Riskregister!$K$15+(Riskregister!$L$15-Riskregister!$K$15)*SQRT(AY674/2),Riskregister!$L$15-(Riskregister!$L$15-Riskregister!$K$15)*SQRT((1-AY674)/2)))</f>
        <v>0</v>
      </c>
      <c r="BA674" s="28">
        <f t="shared" ca="1" si="418"/>
        <v>0.74857967999382447</v>
      </c>
      <c r="BB674" s="28">
        <f t="shared" ca="1" si="418"/>
        <v>0.84902372472753418</v>
      </c>
      <c r="BC674" s="28">
        <f>IF(Riskregister!$E$16="",0,COUNTIF(BQ$4:BQ$53,"&lt;"&amp;BA674)*IF(BB674&lt;0.5,Riskregister!$K$16+(Riskregister!$L$16-Riskregister!$K$16)*SQRT(BB674/2),Riskregister!$L$16-(Riskregister!$L$16-Riskregister!$K$16)*SQRT((1-BB674)/2)))</f>
        <v>0</v>
      </c>
      <c r="BD674" s="28">
        <f t="shared" ca="1" si="406"/>
        <v>837086.72606833128</v>
      </c>
    </row>
    <row r="675" spans="20:56" x14ac:dyDescent="0.35">
      <c r="T675" s="28">
        <f t="shared" ca="1" si="407"/>
        <v>0.99598310765234666</v>
      </c>
      <c r="U675" s="28">
        <f t="shared" ca="1" si="407"/>
        <v>0.81932619829163345</v>
      </c>
      <c r="V675" s="28">
        <f ca="1">IF(Riskregister!$E$5="",0,COUNTIF(BF$4:BF$53,"&lt;"&amp;T675)*IF(U675&lt;0.5,Riskregister!$K$5+(Riskregister!$L$5-Riskregister!$K$5)*SQRT(U675/2),Riskregister!$L$5-(Riskregister!$L$5-Riskregister!$K$5)*SQRT((1-U675)/2)))</f>
        <v>1394242.6811421032</v>
      </c>
      <c r="W675" s="28">
        <f t="shared" ca="1" si="408"/>
        <v>0.48253153054459907</v>
      </c>
      <c r="X675" s="28">
        <f t="shared" ca="1" si="408"/>
        <v>1.7268447670135245E-2</v>
      </c>
      <c r="Y675" s="28">
        <f ca="1">IF(Riskregister!$E$6="",0,COUNTIF(BG$4:BG$53,"&lt;"&amp;W675)*IF(X675&lt;0.5,Riskregister!$K$6+(Riskregister!$L$6-Riskregister!$K$6)*SQRT(X675/2),Riskregister!$L$6-(Riskregister!$L$6-Riskregister!$K$6)*SQRT((1-X675)/2)))</f>
        <v>0</v>
      </c>
      <c r="Z675" s="28">
        <f t="shared" ca="1" si="409"/>
        <v>0.69054411195963139</v>
      </c>
      <c r="AA675" s="28">
        <f t="shared" ca="1" si="409"/>
        <v>0.56003045725979994</v>
      </c>
      <c r="AB675" s="28">
        <f ca="1">IF(Riskregister!$E$7="",0,COUNTIF(BH$4:BH$53,"&lt;"&amp;Z675)*IF(AA675&lt;0.5,Riskregister!$K$7+(Riskregister!$L$7-Riskregister!$K$7)*SQRT(AA675/2),Riskregister!$L$7-(Riskregister!$L$7-Riskregister!$K$7)*SQRT((1-AA675)/2)))</f>
        <v>0</v>
      </c>
      <c r="AC675" s="28">
        <f t="shared" ca="1" si="410"/>
        <v>0.55723553799109604</v>
      </c>
      <c r="AD675" s="28">
        <f t="shared" ca="1" si="410"/>
        <v>0.15555467701545256</v>
      </c>
      <c r="AE675" s="28">
        <f ca="1">IF(Riskregister!$E$8="",0,COUNTIF(BI$4:BI$53,"&lt;"&amp;AC675)*IF(AD675&lt;0.5,Riskregister!$K$8+(Riskregister!$L$8-Riskregister!$K$8)*SQRT(AD675/2),Riskregister!$L$8-(Riskregister!$L$8-Riskregister!$K$8)*SQRT((1-AD675)/2)))</f>
        <v>0</v>
      </c>
      <c r="AF675" s="28">
        <f t="shared" ca="1" si="411"/>
        <v>0.75944534687689913</v>
      </c>
      <c r="AG675" s="28">
        <f t="shared" ca="1" si="411"/>
        <v>0.5719342380885426</v>
      </c>
      <c r="AH675" s="28">
        <f>IF(Riskregister!$E$9="",0,COUNTIF(BJ$4:BJ$53,"&lt;"&amp;AF675)*IF(AG675&lt;0.5,Riskregister!$K$9+(Riskregister!$L$9-Riskregister!$K$9)*SQRT(AG675/2),Riskregister!$L$9-(Riskregister!$L$9-Riskregister!$K$9)*SQRT((1-AG675)/2)))</f>
        <v>0</v>
      </c>
      <c r="AI675" s="28">
        <f t="shared" ca="1" si="412"/>
        <v>0.2959822317835874</v>
      </c>
      <c r="AJ675" s="28">
        <f t="shared" ca="1" si="412"/>
        <v>0.71291909148539723</v>
      </c>
      <c r="AK675" s="28">
        <f>IF(Riskregister!$E$10="",0,COUNTIF(BK$4:BK$53,"&lt;"&amp;AI675)*IF(AJ675&lt;0.5,Riskregister!$K$10+(Riskregister!$L$10-Riskregister!$K$10)*SQRT(AJ675/2),Riskregister!$L$10-(Riskregister!$L$10-Riskregister!$K$10)*SQRT((1-AJ675)/2)))</f>
        <v>0</v>
      </c>
      <c r="AL675" s="28">
        <f t="shared" ca="1" si="413"/>
        <v>0.27485279376363958</v>
      </c>
      <c r="AM675" s="28">
        <f t="shared" ca="1" si="413"/>
        <v>0.78065832178475036</v>
      </c>
      <c r="AN675" s="28">
        <f>IF(Riskregister!$E$11="",0,COUNTIF(BL$4:BL$53,"&lt;"&amp;AL675)*IF(AM675&lt;0.5,Riskregister!$K$11+(Riskregister!$L$11-Riskregister!$K$11)*SQRT(AM675/2),Riskregister!$L$11-(Riskregister!$L$11-Riskregister!$K$11)*SQRT((1-AM675)/2)))</f>
        <v>0</v>
      </c>
      <c r="AO675" s="28">
        <f t="shared" ca="1" si="414"/>
        <v>0.54456857881167875</v>
      </c>
      <c r="AP675" s="28">
        <f t="shared" ca="1" si="414"/>
        <v>0.26593061734849954</v>
      </c>
      <c r="AQ675" s="28">
        <f>IF(Riskregister!$E$12="",0,COUNTIF(BM$4:BM$53,"&lt;"&amp;AO675)*IF(AP675&lt;0.5,Riskregister!$K$12+(Riskregister!$L$12-Riskregister!$K$12)*SQRT(AP675/2),Riskregister!$L$12-(Riskregister!$L$12-Riskregister!$K$12)*SQRT((1-AP675)/2)))</f>
        <v>0</v>
      </c>
      <c r="AR675" s="28">
        <f t="shared" ca="1" si="415"/>
        <v>0.98989451284020991</v>
      </c>
      <c r="AS675" s="28">
        <f t="shared" ca="1" si="415"/>
        <v>0.76136648478201163</v>
      </c>
      <c r="AT675" s="28">
        <f>IF(Riskregister!$E$13="",0,COUNTIF(BN$4:BN$53,"&lt;"&amp;AR675)*IF(AS675&lt;0.5,Riskregister!$K$13+(Riskregister!$L$13-Riskregister!$K$13)*SQRT(AS675/2),Riskregister!$L$13-(Riskregister!$L$13-Riskregister!$K$13)*SQRT((1-AS675)/2)))</f>
        <v>0</v>
      </c>
      <c r="AU675" s="28">
        <f t="shared" ca="1" si="416"/>
        <v>0.33809285967920311</v>
      </c>
      <c r="AV675" s="28">
        <f t="shared" ca="1" si="416"/>
        <v>0.3720964943006897</v>
      </c>
      <c r="AW675" s="28">
        <f>IF(Riskregister!$E$14="",0,COUNTIF(BO$4:BO$53,"&lt;"&amp;AU675)*IF(AV675&lt;0.5,Riskregister!$K$14+(Riskregister!$L$14-Riskregister!$K$14)*SQRT(AV675/2),Riskregister!$L$14-(Riskregister!$L$14-Riskregister!$K$14)*SQRT((1-AV675)/2)))</f>
        <v>0</v>
      </c>
      <c r="AX675" s="28">
        <f t="shared" ca="1" si="417"/>
        <v>0.70646610433406742</v>
      </c>
      <c r="AY675" s="28">
        <f t="shared" ca="1" si="417"/>
        <v>0.86813152534341187</v>
      </c>
      <c r="AZ675" s="28">
        <f>IF(Riskregister!$E$15="",0,COUNTIF(BP$4:BP$53,"&lt;"&amp;AX675)*IF(AY675&lt;0.5,Riskregister!$K$15+(Riskregister!$L$15-Riskregister!$K$15)*SQRT(AY675/2),Riskregister!$L$15-(Riskregister!$L$15-Riskregister!$K$15)*SQRT((1-AY675)/2)))</f>
        <v>0</v>
      </c>
      <c r="BA675" s="28">
        <f t="shared" ca="1" si="418"/>
        <v>0.77694527992200912</v>
      </c>
      <c r="BB675" s="28">
        <f t="shared" ca="1" si="418"/>
        <v>0.16315491753310551</v>
      </c>
      <c r="BC675" s="28">
        <f>IF(Riskregister!$E$16="",0,COUNTIF(BQ$4:BQ$53,"&lt;"&amp;BA675)*IF(BB675&lt;0.5,Riskregister!$K$16+(Riskregister!$L$16-Riskregister!$K$16)*SQRT(BB675/2),Riskregister!$L$16-(Riskregister!$L$16-Riskregister!$K$16)*SQRT((1-BB675)/2)))</f>
        <v>0</v>
      </c>
      <c r="BD675" s="28">
        <f t="shared" ca="1" si="406"/>
        <v>1394242.6811421032</v>
      </c>
    </row>
    <row r="676" spans="20:56" x14ac:dyDescent="0.35">
      <c r="T676" s="28">
        <f t="shared" ca="1" si="407"/>
        <v>0.81088692164264109</v>
      </c>
      <c r="U676" s="28">
        <f t="shared" ca="1" si="407"/>
        <v>0.1997679400131257</v>
      </c>
      <c r="V676" s="28">
        <f ca="1">IF(Riskregister!$E$5="",0,COUNTIF(BF$4:BF$53,"&lt;"&amp;T676)*IF(U676&lt;0.5,Riskregister!$K$5+(Riskregister!$L$5-Riskregister!$K$5)*SQRT(U676/2),Riskregister!$L$5-(Riskregister!$L$5-Riskregister!$K$5)*SQRT((1-U676)/2)))</f>
        <v>292219.91395837988</v>
      </c>
      <c r="W676" s="28">
        <f t="shared" ca="1" si="408"/>
        <v>0.67453455446404587</v>
      </c>
      <c r="X676" s="28">
        <f t="shared" ca="1" si="408"/>
        <v>0.32804394377131585</v>
      </c>
      <c r="Y676" s="28">
        <f ca="1">IF(Riskregister!$E$6="",0,COUNTIF(BG$4:BG$53,"&lt;"&amp;W676)*IF(X676&lt;0.5,Riskregister!$K$6+(Riskregister!$L$6-Riskregister!$K$6)*SQRT(X676/2),Riskregister!$L$6-(Riskregister!$L$6-Riskregister!$K$6)*SQRT((1-X676)/2)))</f>
        <v>928993.27082596021</v>
      </c>
      <c r="Z676" s="28">
        <f t="shared" ca="1" si="409"/>
        <v>0.84668507080879496</v>
      </c>
      <c r="AA676" s="28">
        <f t="shared" ca="1" si="409"/>
        <v>0.42453082460136471</v>
      </c>
      <c r="AB676" s="28">
        <f ca="1">IF(Riskregister!$E$7="",0,COUNTIF(BH$4:BH$53,"&lt;"&amp;Z676)*IF(AA676&lt;0.5,Riskregister!$K$7+(Riskregister!$L$7-Riskregister!$K$7)*SQRT(AA676/2),Riskregister!$L$7-(Riskregister!$L$7-Riskregister!$K$7)*SQRT((1-AA676)/2)))</f>
        <v>211252.94728107637</v>
      </c>
      <c r="AC676" s="28">
        <f t="shared" ca="1" si="410"/>
        <v>0.15046516123280496</v>
      </c>
      <c r="AD676" s="28">
        <f t="shared" ca="1" si="410"/>
        <v>0.39177099244683045</v>
      </c>
      <c r="AE676" s="28">
        <f ca="1">IF(Riskregister!$E$8="",0,COUNTIF(BI$4:BI$53,"&lt;"&amp;AC676)*IF(AD676&lt;0.5,Riskregister!$K$8+(Riskregister!$L$8-Riskregister!$K$8)*SQRT(AD676/2),Riskregister!$L$8-(Riskregister!$L$8-Riskregister!$K$8)*SQRT((1-AD676)/2)))</f>
        <v>0</v>
      </c>
      <c r="AF676" s="28">
        <f t="shared" ca="1" si="411"/>
        <v>0.39226899946746729</v>
      </c>
      <c r="AG676" s="28">
        <f t="shared" ca="1" si="411"/>
        <v>0.5877473662975955</v>
      </c>
      <c r="AH676" s="28">
        <f>IF(Riskregister!$E$9="",0,COUNTIF(BJ$4:BJ$53,"&lt;"&amp;AF676)*IF(AG676&lt;0.5,Riskregister!$K$9+(Riskregister!$L$9-Riskregister!$K$9)*SQRT(AG676/2),Riskregister!$L$9-(Riskregister!$L$9-Riskregister!$K$9)*SQRT((1-AG676)/2)))</f>
        <v>0</v>
      </c>
      <c r="AI676" s="28">
        <f t="shared" ca="1" si="412"/>
        <v>0.97854208100096096</v>
      </c>
      <c r="AJ676" s="28">
        <f t="shared" ca="1" si="412"/>
        <v>1.8456778164694265E-2</v>
      </c>
      <c r="AK676" s="28">
        <f>IF(Riskregister!$E$10="",0,COUNTIF(BK$4:BK$53,"&lt;"&amp;AI676)*IF(AJ676&lt;0.5,Riskregister!$K$10+(Riskregister!$L$10-Riskregister!$K$10)*SQRT(AJ676/2),Riskregister!$L$10-(Riskregister!$L$10-Riskregister!$K$10)*SQRT((1-AJ676)/2)))</f>
        <v>0</v>
      </c>
      <c r="AL676" s="28">
        <f t="shared" ca="1" si="413"/>
        <v>0.23894792161491085</v>
      </c>
      <c r="AM676" s="28">
        <f t="shared" ca="1" si="413"/>
        <v>0.19864961723273211</v>
      </c>
      <c r="AN676" s="28">
        <f>IF(Riskregister!$E$11="",0,COUNTIF(BL$4:BL$53,"&lt;"&amp;AL676)*IF(AM676&lt;0.5,Riskregister!$K$11+(Riskregister!$L$11-Riskregister!$K$11)*SQRT(AM676/2),Riskregister!$L$11-(Riskregister!$L$11-Riskregister!$K$11)*SQRT((1-AM676)/2)))</f>
        <v>0</v>
      </c>
      <c r="AO676" s="28">
        <f t="shared" ca="1" si="414"/>
        <v>0.87341888086373642</v>
      </c>
      <c r="AP676" s="28">
        <f t="shared" ca="1" si="414"/>
        <v>0.66872222399286718</v>
      </c>
      <c r="AQ676" s="28">
        <f>IF(Riskregister!$E$12="",0,COUNTIF(BM$4:BM$53,"&lt;"&amp;AO676)*IF(AP676&lt;0.5,Riskregister!$K$12+(Riskregister!$L$12-Riskregister!$K$12)*SQRT(AP676/2),Riskregister!$L$12-(Riskregister!$L$12-Riskregister!$K$12)*SQRT((1-AP676)/2)))</f>
        <v>0</v>
      </c>
      <c r="AR676" s="28">
        <f t="shared" ca="1" si="415"/>
        <v>0.23975295739379765</v>
      </c>
      <c r="AS676" s="28">
        <f t="shared" ca="1" si="415"/>
        <v>0.47366147439730588</v>
      </c>
      <c r="AT676" s="28">
        <f>IF(Riskregister!$E$13="",0,COUNTIF(BN$4:BN$53,"&lt;"&amp;AR676)*IF(AS676&lt;0.5,Riskregister!$K$13+(Riskregister!$L$13-Riskregister!$K$13)*SQRT(AS676/2),Riskregister!$L$13-(Riskregister!$L$13-Riskregister!$K$13)*SQRT((1-AS676)/2)))</f>
        <v>0</v>
      </c>
      <c r="AU676" s="28">
        <f t="shared" ca="1" si="416"/>
        <v>8.9418842964497869E-2</v>
      </c>
      <c r="AV676" s="28">
        <f t="shared" ca="1" si="416"/>
        <v>0.69186314699967655</v>
      </c>
      <c r="AW676" s="28">
        <f>IF(Riskregister!$E$14="",0,COUNTIF(BO$4:BO$53,"&lt;"&amp;AU676)*IF(AV676&lt;0.5,Riskregister!$K$14+(Riskregister!$L$14-Riskregister!$K$14)*SQRT(AV676/2),Riskregister!$L$14-(Riskregister!$L$14-Riskregister!$K$14)*SQRT((1-AV676)/2)))</f>
        <v>0</v>
      </c>
      <c r="AX676" s="28">
        <f t="shared" ca="1" si="417"/>
        <v>0.10697147606570578</v>
      </c>
      <c r="AY676" s="28">
        <f t="shared" ca="1" si="417"/>
        <v>4.862349244870956E-2</v>
      </c>
      <c r="AZ676" s="28">
        <f>IF(Riskregister!$E$15="",0,COUNTIF(BP$4:BP$53,"&lt;"&amp;AX676)*IF(AY676&lt;0.5,Riskregister!$K$15+(Riskregister!$L$15-Riskregister!$K$15)*SQRT(AY676/2),Riskregister!$L$15-(Riskregister!$L$15-Riskregister!$K$15)*SQRT((1-AY676)/2)))</f>
        <v>0</v>
      </c>
      <c r="BA676" s="28">
        <f t="shared" ca="1" si="418"/>
        <v>0.53235070339160617</v>
      </c>
      <c r="BB676" s="28">
        <f t="shared" ca="1" si="418"/>
        <v>0.76238995050785996</v>
      </c>
      <c r="BC676" s="28">
        <f>IF(Riskregister!$E$16="",0,COUNTIF(BQ$4:BQ$53,"&lt;"&amp;BA676)*IF(BB676&lt;0.5,Riskregister!$K$16+(Riskregister!$L$16-Riskregister!$K$16)*SQRT(BB676/2),Riskregister!$L$16-(Riskregister!$L$16-Riskregister!$K$16)*SQRT((1-BB676)/2)))</f>
        <v>0</v>
      </c>
      <c r="BD676" s="28">
        <f t="shared" ca="1" si="406"/>
        <v>1432466.1320654165</v>
      </c>
    </row>
    <row r="677" spans="20:56" x14ac:dyDescent="0.35">
      <c r="T677" s="28">
        <f t="shared" ca="1" si="407"/>
        <v>0.48727362000105823</v>
      </c>
      <c r="U677" s="28">
        <f t="shared" ca="1" si="407"/>
        <v>0.39977818518670349</v>
      </c>
      <c r="V677" s="28">
        <f ca="1">IF(Riskregister!$E$5="",0,COUNTIF(BF$4:BF$53,"&lt;"&amp;T677)*IF(U677&lt;0.5,Riskregister!$K$5+(Riskregister!$L$5-Riskregister!$K$5)*SQRT(U677/2),Riskregister!$L$5-(Riskregister!$L$5-Riskregister!$K$5)*SQRT((1-U677)/2)))</f>
        <v>0</v>
      </c>
      <c r="W677" s="28">
        <f t="shared" ca="1" si="408"/>
        <v>2.0979363895559877E-2</v>
      </c>
      <c r="X677" s="28">
        <f t="shared" ca="1" si="408"/>
        <v>0.4102530785367533</v>
      </c>
      <c r="Y677" s="28">
        <f ca="1">IF(Riskregister!$E$6="",0,COUNTIF(BG$4:BG$53,"&lt;"&amp;W677)*IF(X677&lt;0.5,Riskregister!$K$6+(Riskregister!$L$6-Riskregister!$K$6)*SQRT(X677/2),Riskregister!$L$6-(Riskregister!$L$6-Riskregister!$K$6)*SQRT((1-X677)/2)))</f>
        <v>0</v>
      </c>
      <c r="Z677" s="28">
        <f t="shared" ca="1" si="409"/>
        <v>0.14481460249675016</v>
      </c>
      <c r="AA677" s="28">
        <f t="shared" ca="1" si="409"/>
        <v>0.67754509844438437</v>
      </c>
      <c r="AB677" s="28">
        <f ca="1">IF(Riskregister!$E$7="",0,COUNTIF(BH$4:BH$53,"&lt;"&amp;Z677)*IF(AA677&lt;0.5,Riskregister!$K$7+(Riskregister!$L$7-Riskregister!$K$7)*SQRT(AA677/2),Riskregister!$L$7-(Riskregister!$L$7-Riskregister!$K$7)*SQRT((1-AA677)/2)))</f>
        <v>0</v>
      </c>
      <c r="AC677" s="28">
        <f t="shared" ca="1" si="410"/>
        <v>0.10554871104469199</v>
      </c>
      <c r="AD677" s="28">
        <f t="shared" ca="1" si="410"/>
        <v>0.30988581933197779</v>
      </c>
      <c r="AE677" s="28">
        <f ca="1">IF(Riskregister!$E$8="",0,COUNTIF(BI$4:BI$53,"&lt;"&amp;AC677)*IF(AD677&lt;0.5,Riskregister!$K$8+(Riskregister!$L$8-Riskregister!$K$8)*SQRT(AD677/2),Riskregister!$L$8-(Riskregister!$L$8-Riskregister!$K$8)*SQRT((1-AD677)/2)))</f>
        <v>0</v>
      </c>
      <c r="AF677" s="28">
        <f t="shared" ca="1" si="411"/>
        <v>0.26218756813879274</v>
      </c>
      <c r="AG677" s="28">
        <f t="shared" ca="1" si="411"/>
        <v>0.77802055243938151</v>
      </c>
      <c r="AH677" s="28">
        <f>IF(Riskregister!$E$9="",0,COUNTIF(BJ$4:BJ$53,"&lt;"&amp;AF677)*IF(AG677&lt;0.5,Riskregister!$K$9+(Riskregister!$L$9-Riskregister!$K$9)*SQRT(AG677/2),Riskregister!$L$9-(Riskregister!$L$9-Riskregister!$K$9)*SQRT((1-AG677)/2)))</f>
        <v>0</v>
      </c>
      <c r="AI677" s="28">
        <f t="shared" ca="1" si="412"/>
        <v>0.82431372984530438</v>
      </c>
      <c r="AJ677" s="28">
        <f t="shared" ca="1" si="412"/>
        <v>0.52601486061983049</v>
      </c>
      <c r="AK677" s="28">
        <f>IF(Riskregister!$E$10="",0,COUNTIF(BK$4:BK$53,"&lt;"&amp;AI677)*IF(AJ677&lt;0.5,Riskregister!$K$10+(Riskregister!$L$10-Riskregister!$K$10)*SQRT(AJ677/2),Riskregister!$L$10-(Riskregister!$L$10-Riskregister!$K$10)*SQRT((1-AJ677)/2)))</f>
        <v>0</v>
      </c>
      <c r="AL677" s="28">
        <f t="shared" ca="1" si="413"/>
        <v>0.22175267550220346</v>
      </c>
      <c r="AM677" s="28">
        <f t="shared" ca="1" si="413"/>
        <v>0.61448535021431216</v>
      </c>
      <c r="AN677" s="28">
        <f>IF(Riskregister!$E$11="",0,COUNTIF(BL$4:BL$53,"&lt;"&amp;AL677)*IF(AM677&lt;0.5,Riskregister!$K$11+(Riskregister!$L$11-Riskregister!$K$11)*SQRT(AM677/2),Riskregister!$L$11-(Riskregister!$L$11-Riskregister!$K$11)*SQRT((1-AM677)/2)))</f>
        <v>0</v>
      </c>
      <c r="AO677" s="28">
        <f t="shared" ca="1" si="414"/>
        <v>0.20322550194835776</v>
      </c>
      <c r="AP677" s="28">
        <f t="shared" ca="1" si="414"/>
        <v>0.7046814156757164</v>
      </c>
      <c r="AQ677" s="28">
        <f>IF(Riskregister!$E$12="",0,COUNTIF(BM$4:BM$53,"&lt;"&amp;AO677)*IF(AP677&lt;0.5,Riskregister!$K$12+(Riskregister!$L$12-Riskregister!$K$12)*SQRT(AP677/2),Riskregister!$L$12-(Riskregister!$L$12-Riskregister!$K$12)*SQRT((1-AP677)/2)))</f>
        <v>0</v>
      </c>
      <c r="AR677" s="28">
        <f t="shared" ca="1" si="415"/>
        <v>0.80979022164665138</v>
      </c>
      <c r="AS677" s="28">
        <f t="shared" ca="1" si="415"/>
        <v>0.85542647685246143</v>
      </c>
      <c r="AT677" s="28">
        <f>IF(Riskregister!$E$13="",0,COUNTIF(BN$4:BN$53,"&lt;"&amp;AR677)*IF(AS677&lt;0.5,Riskregister!$K$13+(Riskregister!$L$13-Riskregister!$K$13)*SQRT(AS677/2),Riskregister!$L$13-(Riskregister!$L$13-Riskregister!$K$13)*SQRT((1-AS677)/2)))</f>
        <v>0</v>
      </c>
      <c r="AU677" s="28">
        <f t="shared" ca="1" si="416"/>
        <v>0.51328332515129316</v>
      </c>
      <c r="AV677" s="28">
        <f t="shared" ca="1" si="416"/>
        <v>0.21538583854856996</v>
      </c>
      <c r="AW677" s="28">
        <f>IF(Riskregister!$E$14="",0,COUNTIF(BO$4:BO$53,"&lt;"&amp;AU677)*IF(AV677&lt;0.5,Riskregister!$K$14+(Riskregister!$L$14-Riskregister!$K$14)*SQRT(AV677/2),Riskregister!$L$14-(Riskregister!$L$14-Riskregister!$K$14)*SQRT((1-AV677)/2)))</f>
        <v>0</v>
      </c>
      <c r="AX677" s="28">
        <f t="shared" ca="1" si="417"/>
        <v>0.82088533357966853</v>
      </c>
      <c r="AY677" s="28">
        <f t="shared" ca="1" si="417"/>
        <v>0.11516591623685635</v>
      </c>
      <c r="AZ677" s="28">
        <f>IF(Riskregister!$E$15="",0,COUNTIF(BP$4:BP$53,"&lt;"&amp;AX677)*IF(AY677&lt;0.5,Riskregister!$K$15+(Riskregister!$L$15-Riskregister!$K$15)*SQRT(AY677/2),Riskregister!$L$15-(Riskregister!$L$15-Riskregister!$K$15)*SQRT((1-AY677)/2)))</f>
        <v>0</v>
      </c>
      <c r="BA677" s="28">
        <f t="shared" ca="1" si="418"/>
        <v>0.99607406529585929</v>
      </c>
      <c r="BB677" s="28">
        <f t="shared" ca="1" si="418"/>
        <v>0.25782359024064982</v>
      </c>
      <c r="BC677" s="28">
        <f>IF(Riskregister!$E$16="",0,COUNTIF(BQ$4:BQ$53,"&lt;"&amp;BA677)*IF(BB677&lt;0.5,Riskregister!$K$16+(Riskregister!$L$16-Riskregister!$K$16)*SQRT(BB677/2),Riskregister!$L$16-(Riskregister!$L$16-Riskregister!$K$16)*SQRT((1-BB677)/2)))</f>
        <v>0</v>
      </c>
      <c r="BD677" s="28">
        <f t="shared" ca="1" si="406"/>
        <v>0</v>
      </c>
    </row>
    <row r="678" spans="20:56" x14ac:dyDescent="0.35">
      <c r="T678" s="28">
        <f t="shared" ca="1" si="407"/>
        <v>0.69939422638803406</v>
      </c>
      <c r="U678" s="28">
        <f t="shared" ca="1" si="407"/>
        <v>0.72078914375958369</v>
      </c>
      <c r="V678" s="28">
        <f ca="1">IF(Riskregister!$E$5="",0,COUNTIF(BF$4:BF$53,"&lt;"&amp;T678)*IF(U678&lt;0.5,Riskregister!$K$5+(Riskregister!$L$5-Riskregister!$K$5)*SQRT(U678/2),Riskregister!$L$5-(Riskregister!$L$5-Riskregister!$K$5)*SQRT((1-U678)/2)))</f>
        <v>431862.85599445272</v>
      </c>
      <c r="W678" s="28">
        <f t="shared" ca="1" si="408"/>
        <v>0.91884169146994288</v>
      </c>
      <c r="X678" s="28">
        <f t="shared" ca="1" si="408"/>
        <v>0.70271293226814491</v>
      </c>
      <c r="Y678" s="28">
        <f ca="1">IF(Riskregister!$E$6="",0,COUNTIF(BG$4:BG$53,"&lt;"&amp;W678)*IF(X678&lt;0.5,Riskregister!$K$6+(Riskregister!$L$6-Riskregister!$K$6)*SQRT(X678/2),Riskregister!$L$6-(Riskregister!$L$6-Riskregister!$K$6)*SQRT((1-X678)/2)))</f>
        <v>2612044.5976536488</v>
      </c>
      <c r="Z678" s="28">
        <f t="shared" ca="1" si="409"/>
        <v>0.88303772332792996</v>
      </c>
      <c r="AA678" s="28">
        <f t="shared" ca="1" si="409"/>
        <v>0.73418667227307055</v>
      </c>
      <c r="AB678" s="28">
        <f ca="1">IF(Riskregister!$E$7="",0,COUNTIF(BH$4:BH$53,"&lt;"&amp;Z678)*IF(AA678&lt;0.5,Riskregister!$K$7+(Riskregister!$L$7-Riskregister!$K$7)*SQRT(AA678/2),Riskregister!$L$7-(Riskregister!$L$7-Riskregister!$K$7)*SQRT((1-AA678)/2)))</f>
        <v>272402.71819793957</v>
      </c>
      <c r="AC678" s="28">
        <f t="shared" ca="1" si="410"/>
        <v>1.1031488128981692E-2</v>
      </c>
      <c r="AD678" s="28">
        <f t="shared" ca="1" si="410"/>
        <v>0.77421373789916459</v>
      </c>
      <c r="AE678" s="28">
        <f ca="1">IF(Riskregister!$E$8="",0,COUNTIF(BI$4:BI$53,"&lt;"&amp;AC678)*IF(AD678&lt;0.5,Riskregister!$K$8+(Riskregister!$L$8-Riskregister!$K$8)*SQRT(AD678/2),Riskregister!$L$8-(Riskregister!$L$8-Riskregister!$K$8)*SQRT((1-AD678)/2)))</f>
        <v>0</v>
      </c>
      <c r="AF678" s="28">
        <f t="shared" ca="1" si="411"/>
        <v>0.52720252823311953</v>
      </c>
      <c r="AG678" s="28">
        <f t="shared" ca="1" si="411"/>
        <v>0.36827215336613128</v>
      </c>
      <c r="AH678" s="28">
        <f>IF(Riskregister!$E$9="",0,COUNTIF(BJ$4:BJ$53,"&lt;"&amp;AF678)*IF(AG678&lt;0.5,Riskregister!$K$9+(Riskregister!$L$9-Riskregister!$K$9)*SQRT(AG678/2),Riskregister!$L$9-(Riskregister!$L$9-Riskregister!$K$9)*SQRT((1-AG678)/2)))</f>
        <v>0</v>
      </c>
      <c r="AI678" s="28">
        <f t="shared" ca="1" si="412"/>
        <v>0.58297683587267657</v>
      </c>
      <c r="AJ678" s="28">
        <f t="shared" ca="1" si="412"/>
        <v>0.49627418771223974</v>
      </c>
      <c r="AK678" s="28">
        <f>IF(Riskregister!$E$10="",0,COUNTIF(BK$4:BK$53,"&lt;"&amp;AI678)*IF(AJ678&lt;0.5,Riskregister!$K$10+(Riskregister!$L$10-Riskregister!$K$10)*SQRT(AJ678/2),Riskregister!$L$10-(Riskregister!$L$10-Riskregister!$K$10)*SQRT((1-AJ678)/2)))</f>
        <v>0</v>
      </c>
      <c r="AL678" s="28">
        <f t="shared" ca="1" si="413"/>
        <v>0.41165859853099751</v>
      </c>
      <c r="AM678" s="28">
        <f t="shared" ca="1" si="413"/>
        <v>0.12580983193505546</v>
      </c>
      <c r="AN678" s="28">
        <f>IF(Riskregister!$E$11="",0,COUNTIF(BL$4:BL$53,"&lt;"&amp;AL678)*IF(AM678&lt;0.5,Riskregister!$K$11+(Riskregister!$L$11-Riskregister!$K$11)*SQRT(AM678/2),Riskregister!$L$11-(Riskregister!$L$11-Riskregister!$K$11)*SQRT((1-AM678)/2)))</f>
        <v>0</v>
      </c>
      <c r="AO678" s="28">
        <f t="shared" ca="1" si="414"/>
        <v>0.81904540460439357</v>
      </c>
      <c r="AP678" s="28">
        <f t="shared" ca="1" si="414"/>
        <v>0.49510240034502739</v>
      </c>
      <c r="AQ678" s="28">
        <f>IF(Riskregister!$E$12="",0,COUNTIF(BM$4:BM$53,"&lt;"&amp;AO678)*IF(AP678&lt;0.5,Riskregister!$K$12+(Riskregister!$L$12-Riskregister!$K$12)*SQRT(AP678/2),Riskregister!$L$12-(Riskregister!$L$12-Riskregister!$K$12)*SQRT((1-AP678)/2)))</f>
        <v>0</v>
      </c>
      <c r="AR678" s="28">
        <f t="shared" ca="1" si="415"/>
        <v>0.27163638823276215</v>
      </c>
      <c r="AS678" s="28">
        <f t="shared" ca="1" si="415"/>
        <v>0.97768438005174907</v>
      </c>
      <c r="AT678" s="28">
        <f>IF(Riskregister!$E$13="",0,COUNTIF(BN$4:BN$53,"&lt;"&amp;AR678)*IF(AS678&lt;0.5,Riskregister!$K$13+(Riskregister!$L$13-Riskregister!$K$13)*SQRT(AS678/2),Riskregister!$L$13-(Riskregister!$L$13-Riskregister!$K$13)*SQRT((1-AS678)/2)))</f>
        <v>0</v>
      </c>
      <c r="AU678" s="28">
        <f t="shared" ca="1" si="416"/>
        <v>0.91274659857620455</v>
      </c>
      <c r="AV678" s="28">
        <f t="shared" ca="1" si="416"/>
        <v>0.34016701844398922</v>
      </c>
      <c r="AW678" s="28">
        <f>IF(Riskregister!$E$14="",0,COUNTIF(BO$4:BO$53,"&lt;"&amp;AU678)*IF(AV678&lt;0.5,Riskregister!$K$14+(Riskregister!$L$14-Riskregister!$K$14)*SQRT(AV678/2),Riskregister!$L$14-(Riskregister!$L$14-Riskregister!$K$14)*SQRT((1-AV678)/2)))</f>
        <v>0</v>
      </c>
      <c r="AX678" s="28">
        <f t="shared" ca="1" si="417"/>
        <v>0.49478854198869182</v>
      </c>
      <c r="AY678" s="28">
        <f t="shared" ca="1" si="417"/>
        <v>0.37792248350197899</v>
      </c>
      <c r="AZ678" s="28">
        <f>IF(Riskregister!$E$15="",0,COUNTIF(BP$4:BP$53,"&lt;"&amp;AX678)*IF(AY678&lt;0.5,Riskregister!$K$15+(Riskregister!$L$15-Riskregister!$K$15)*SQRT(AY678/2),Riskregister!$L$15-(Riskregister!$L$15-Riskregister!$K$15)*SQRT((1-AY678)/2)))</f>
        <v>0</v>
      </c>
      <c r="BA678" s="28">
        <f t="shared" ca="1" si="418"/>
        <v>0.60123764842396288</v>
      </c>
      <c r="BB678" s="28">
        <f t="shared" ca="1" si="418"/>
        <v>0.39864641582698435</v>
      </c>
      <c r="BC678" s="28">
        <f>IF(Riskregister!$E$16="",0,COUNTIF(BQ$4:BQ$53,"&lt;"&amp;BA678)*IF(BB678&lt;0.5,Riskregister!$K$16+(Riskregister!$L$16-Riskregister!$K$16)*SQRT(BB678/2),Riskregister!$L$16-(Riskregister!$L$16-Riskregister!$K$16)*SQRT((1-BB678)/2)))</f>
        <v>0</v>
      </c>
      <c r="BD678" s="28">
        <f t="shared" ca="1" si="406"/>
        <v>3316310.171846041</v>
      </c>
    </row>
    <row r="679" spans="20:56" x14ac:dyDescent="0.35">
      <c r="T679" s="28">
        <f t="shared" ca="1" si="407"/>
        <v>0.85422537667603005</v>
      </c>
      <c r="U679" s="28">
        <f t="shared" ca="1" si="407"/>
        <v>0.72076221118413142</v>
      </c>
      <c r="V679" s="28">
        <f ca="1">IF(Riskregister!$E$5="",0,COUNTIF(BF$4:BF$53,"&lt;"&amp;T679)*IF(U679&lt;0.5,Riskregister!$K$5+(Riskregister!$L$5-Riskregister!$K$5)*SQRT(U679/2),Riskregister!$L$5-(Riskregister!$L$5-Riskregister!$K$5)*SQRT((1-U679)/2)))</f>
        <v>431854.74696677667</v>
      </c>
      <c r="W679" s="28">
        <f t="shared" ca="1" si="408"/>
        <v>0.50186110844846732</v>
      </c>
      <c r="X679" s="28">
        <f t="shared" ca="1" si="408"/>
        <v>0.3918222162127285</v>
      </c>
      <c r="Y679" s="28">
        <f ca="1">IF(Riskregister!$E$6="",0,COUNTIF(BG$4:BG$53,"&lt;"&amp;W679)*IF(X679&lt;0.5,Riskregister!$K$6+(Riskregister!$L$6-Riskregister!$K$6)*SQRT(X679/2),Riskregister!$L$6-(Riskregister!$L$6-Riskregister!$K$6)*SQRT((1-X679)/2)))</f>
        <v>0</v>
      </c>
      <c r="Z679" s="28">
        <f t="shared" ca="1" si="409"/>
        <v>0.89648827781456597</v>
      </c>
      <c r="AA679" s="28">
        <f t="shared" ca="1" si="409"/>
        <v>0.72281698876667277</v>
      </c>
      <c r="AB679" s="28">
        <f ca="1">IF(Riskregister!$E$7="",0,COUNTIF(BH$4:BH$53,"&lt;"&amp;Z679)*IF(AA679&lt;0.5,Riskregister!$K$7+(Riskregister!$L$7-Riskregister!$K$7)*SQRT(AA679/2),Riskregister!$L$7-(Riskregister!$L$7-Riskregister!$K$7)*SQRT((1-AA679)/2)))</f>
        <v>269702.41967695142</v>
      </c>
      <c r="AC679" s="28">
        <f t="shared" ca="1" si="410"/>
        <v>1.6976630053002428E-2</v>
      </c>
      <c r="AD679" s="28">
        <f t="shared" ca="1" si="410"/>
        <v>5.2206738377043149E-2</v>
      </c>
      <c r="AE679" s="28">
        <f ca="1">IF(Riskregister!$E$8="",0,COUNTIF(BI$4:BI$53,"&lt;"&amp;AC679)*IF(AD679&lt;0.5,Riskregister!$K$8+(Riskregister!$L$8-Riskregister!$K$8)*SQRT(AD679/2),Riskregister!$L$8-(Riskregister!$L$8-Riskregister!$K$8)*SQRT((1-AD679)/2)))</f>
        <v>0</v>
      </c>
      <c r="AF679" s="28">
        <f t="shared" ca="1" si="411"/>
        <v>0.11962489407011179</v>
      </c>
      <c r="AG679" s="28">
        <f t="shared" ca="1" si="411"/>
        <v>0.80377517202976301</v>
      </c>
      <c r="AH679" s="28">
        <f>IF(Riskregister!$E$9="",0,COUNTIF(BJ$4:BJ$53,"&lt;"&amp;AF679)*IF(AG679&lt;0.5,Riskregister!$K$9+(Riskregister!$L$9-Riskregister!$K$9)*SQRT(AG679/2),Riskregister!$L$9-(Riskregister!$L$9-Riskregister!$K$9)*SQRT((1-AG679)/2)))</f>
        <v>0</v>
      </c>
      <c r="AI679" s="28">
        <f t="shared" ca="1" si="412"/>
        <v>0.15694119351226121</v>
      </c>
      <c r="AJ679" s="28">
        <f t="shared" ca="1" si="412"/>
        <v>0.95372766420980448</v>
      </c>
      <c r="AK679" s="28">
        <f>IF(Riskregister!$E$10="",0,COUNTIF(BK$4:BK$53,"&lt;"&amp;AI679)*IF(AJ679&lt;0.5,Riskregister!$K$10+(Riskregister!$L$10-Riskregister!$K$10)*SQRT(AJ679/2),Riskregister!$L$10-(Riskregister!$L$10-Riskregister!$K$10)*SQRT((1-AJ679)/2)))</f>
        <v>0</v>
      </c>
      <c r="AL679" s="28">
        <f t="shared" ca="1" si="413"/>
        <v>0.701010516416671</v>
      </c>
      <c r="AM679" s="28">
        <f t="shared" ca="1" si="413"/>
        <v>0.25261158323129274</v>
      </c>
      <c r="AN679" s="28">
        <f>IF(Riskregister!$E$11="",0,COUNTIF(BL$4:BL$53,"&lt;"&amp;AL679)*IF(AM679&lt;0.5,Riskregister!$K$11+(Riskregister!$L$11-Riskregister!$K$11)*SQRT(AM679/2),Riskregister!$L$11-(Riskregister!$L$11-Riskregister!$K$11)*SQRT((1-AM679)/2)))</f>
        <v>0</v>
      </c>
      <c r="AO679" s="28">
        <f t="shared" ca="1" si="414"/>
        <v>0.75547373508035787</v>
      </c>
      <c r="AP679" s="28">
        <f t="shared" ca="1" si="414"/>
        <v>0.51020016899047416</v>
      </c>
      <c r="AQ679" s="28">
        <f>IF(Riskregister!$E$12="",0,COUNTIF(BM$4:BM$53,"&lt;"&amp;AO679)*IF(AP679&lt;0.5,Riskregister!$K$12+(Riskregister!$L$12-Riskregister!$K$12)*SQRT(AP679/2),Riskregister!$L$12-(Riskregister!$L$12-Riskregister!$K$12)*SQRT((1-AP679)/2)))</f>
        <v>0</v>
      </c>
      <c r="AR679" s="28">
        <f t="shared" ca="1" si="415"/>
        <v>0.88602332095783498</v>
      </c>
      <c r="AS679" s="28">
        <f t="shared" ca="1" si="415"/>
        <v>0.27442506670708056</v>
      </c>
      <c r="AT679" s="28">
        <f>IF(Riskregister!$E$13="",0,COUNTIF(BN$4:BN$53,"&lt;"&amp;AR679)*IF(AS679&lt;0.5,Riskregister!$K$13+(Riskregister!$L$13-Riskregister!$K$13)*SQRT(AS679/2),Riskregister!$L$13-(Riskregister!$L$13-Riskregister!$K$13)*SQRT((1-AS679)/2)))</f>
        <v>0</v>
      </c>
      <c r="AU679" s="28">
        <f t="shared" ca="1" si="416"/>
        <v>0.24647159017451414</v>
      </c>
      <c r="AV679" s="28">
        <f t="shared" ca="1" si="416"/>
        <v>0.21466713820861572</v>
      </c>
      <c r="AW679" s="28">
        <f>IF(Riskregister!$E$14="",0,COUNTIF(BO$4:BO$53,"&lt;"&amp;AU679)*IF(AV679&lt;0.5,Riskregister!$K$14+(Riskregister!$L$14-Riskregister!$K$14)*SQRT(AV679/2),Riskregister!$L$14-(Riskregister!$L$14-Riskregister!$K$14)*SQRT((1-AV679)/2)))</f>
        <v>0</v>
      </c>
      <c r="AX679" s="28">
        <f t="shared" ca="1" si="417"/>
        <v>0.12173568395397028</v>
      </c>
      <c r="AY679" s="28">
        <f t="shared" ca="1" si="417"/>
        <v>0.47428807631923675</v>
      </c>
      <c r="AZ679" s="28">
        <f>IF(Riskregister!$E$15="",0,COUNTIF(BP$4:BP$53,"&lt;"&amp;AX679)*IF(AY679&lt;0.5,Riskregister!$K$15+(Riskregister!$L$15-Riskregister!$K$15)*SQRT(AY679/2),Riskregister!$L$15-(Riskregister!$L$15-Riskregister!$K$15)*SQRT((1-AY679)/2)))</f>
        <v>0</v>
      </c>
      <c r="BA679" s="28">
        <f t="shared" ca="1" si="418"/>
        <v>0.38202791809276748</v>
      </c>
      <c r="BB679" s="28">
        <f t="shared" ca="1" si="418"/>
        <v>0.86150978436066961</v>
      </c>
      <c r="BC679" s="28">
        <f>IF(Riskregister!$E$16="",0,COUNTIF(BQ$4:BQ$53,"&lt;"&amp;BA679)*IF(BB679&lt;0.5,Riskregister!$K$16+(Riskregister!$L$16-Riskregister!$K$16)*SQRT(BB679/2),Riskregister!$L$16-(Riskregister!$L$16-Riskregister!$K$16)*SQRT((1-BB679)/2)))</f>
        <v>0</v>
      </c>
      <c r="BD679" s="28">
        <f t="shared" ca="1" si="406"/>
        <v>701557.16664372804</v>
      </c>
    </row>
    <row r="680" spans="20:56" x14ac:dyDescent="0.35">
      <c r="T680" s="28">
        <f t="shared" ca="1" si="407"/>
        <v>0.26702360605889786</v>
      </c>
      <c r="U680" s="28">
        <f t="shared" ca="1" si="407"/>
        <v>0.53073259902578185</v>
      </c>
      <c r="V680" s="28">
        <f ca="1">IF(Riskregister!$E$5="",0,COUNTIF(BF$4:BF$53,"&lt;"&amp;T680)*IF(U680&lt;0.5,Riskregister!$K$5+(Riskregister!$L$5-Riskregister!$K$5)*SQRT(U680/2),Riskregister!$L$5-(Riskregister!$L$5-Riskregister!$K$5)*SQRT((1-U680)/2)))</f>
        <v>0</v>
      </c>
      <c r="W680" s="28">
        <f t="shared" ca="1" si="408"/>
        <v>0.71101537887726463</v>
      </c>
      <c r="X680" s="28">
        <f t="shared" ca="1" si="408"/>
        <v>0.38625461930065708</v>
      </c>
      <c r="Y680" s="28">
        <f ca="1">IF(Riskregister!$E$6="",0,COUNTIF(BG$4:BG$53,"&lt;"&amp;W680)*IF(X680&lt;0.5,Riskregister!$K$6+(Riskregister!$L$6-Riskregister!$K$6)*SQRT(X680/2),Riskregister!$L$6-(Riskregister!$L$6-Riskregister!$K$6)*SQRT((1-X680)/2)))</f>
        <v>991032.54248296539</v>
      </c>
      <c r="Z680" s="28">
        <f t="shared" ca="1" si="409"/>
        <v>0.91077547485151567</v>
      </c>
      <c r="AA680" s="28">
        <f t="shared" ca="1" si="409"/>
        <v>0.38910621583006155</v>
      </c>
      <c r="AB680" s="28">
        <f ca="1">IF(Riskregister!$E$7="",0,COUNTIF(BH$4:BH$53,"&lt;"&amp;Z680)*IF(AA680&lt;0.5,Riskregister!$K$7+(Riskregister!$L$7-Riskregister!$K$7)*SQRT(AA680/2),Riskregister!$L$7-(Riskregister!$L$7-Riskregister!$K$7)*SQRT((1-AA680)/2)))</f>
        <v>204378.61160015423</v>
      </c>
      <c r="AC680" s="28">
        <f t="shared" ca="1" si="410"/>
        <v>0.44214687637039252</v>
      </c>
      <c r="AD680" s="28">
        <f t="shared" ca="1" si="410"/>
        <v>0.68355383903720868</v>
      </c>
      <c r="AE680" s="28">
        <f ca="1">IF(Riskregister!$E$8="",0,COUNTIF(BI$4:BI$53,"&lt;"&amp;AC680)*IF(AD680&lt;0.5,Riskregister!$K$8+(Riskregister!$L$8-Riskregister!$K$8)*SQRT(AD680/2),Riskregister!$L$8-(Riskregister!$L$8-Riskregister!$K$8)*SQRT((1-AD680)/2)))</f>
        <v>0</v>
      </c>
      <c r="AF680" s="28">
        <f t="shared" ca="1" si="411"/>
        <v>0.21807155588235616</v>
      </c>
      <c r="AG680" s="28">
        <f t="shared" ca="1" si="411"/>
        <v>0.53059893911736211</v>
      </c>
      <c r="AH680" s="28">
        <f>IF(Riskregister!$E$9="",0,COUNTIF(BJ$4:BJ$53,"&lt;"&amp;AF680)*IF(AG680&lt;0.5,Riskregister!$K$9+(Riskregister!$L$9-Riskregister!$K$9)*SQRT(AG680/2),Riskregister!$L$9-(Riskregister!$L$9-Riskregister!$K$9)*SQRT((1-AG680)/2)))</f>
        <v>0</v>
      </c>
      <c r="AI680" s="28">
        <f t="shared" ca="1" si="412"/>
        <v>0.84974640606061747</v>
      </c>
      <c r="AJ680" s="28">
        <f t="shared" ca="1" si="412"/>
        <v>5.0871482916769573E-2</v>
      </c>
      <c r="AK680" s="28">
        <f>IF(Riskregister!$E$10="",0,COUNTIF(BK$4:BK$53,"&lt;"&amp;AI680)*IF(AJ680&lt;0.5,Riskregister!$K$10+(Riskregister!$L$10-Riskregister!$K$10)*SQRT(AJ680/2),Riskregister!$L$10-(Riskregister!$L$10-Riskregister!$K$10)*SQRT((1-AJ680)/2)))</f>
        <v>0</v>
      </c>
      <c r="AL680" s="28">
        <f t="shared" ca="1" si="413"/>
        <v>0.27353204228235983</v>
      </c>
      <c r="AM680" s="28">
        <f t="shared" ca="1" si="413"/>
        <v>1.9997111337579643E-2</v>
      </c>
      <c r="AN680" s="28">
        <f>IF(Riskregister!$E$11="",0,COUNTIF(BL$4:BL$53,"&lt;"&amp;AL680)*IF(AM680&lt;0.5,Riskregister!$K$11+(Riskregister!$L$11-Riskregister!$K$11)*SQRT(AM680/2),Riskregister!$L$11-(Riskregister!$L$11-Riskregister!$K$11)*SQRT((1-AM680)/2)))</f>
        <v>0</v>
      </c>
      <c r="AO680" s="28">
        <f t="shared" ca="1" si="414"/>
        <v>0.3535055684417886</v>
      </c>
      <c r="AP680" s="28">
        <f t="shared" ca="1" si="414"/>
        <v>0.18133721734778541</v>
      </c>
      <c r="AQ680" s="28">
        <f>IF(Riskregister!$E$12="",0,COUNTIF(BM$4:BM$53,"&lt;"&amp;AO680)*IF(AP680&lt;0.5,Riskregister!$K$12+(Riskregister!$L$12-Riskregister!$K$12)*SQRT(AP680/2),Riskregister!$L$12-(Riskregister!$L$12-Riskregister!$K$12)*SQRT((1-AP680)/2)))</f>
        <v>0</v>
      </c>
      <c r="AR680" s="28">
        <f t="shared" ca="1" si="415"/>
        <v>0.40245963723627476</v>
      </c>
      <c r="AS680" s="28">
        <f t="shared" ca="1" si="415"/>
        <v>0.33253065885885769</v>
      </c>
      <c r="AT680" s="28">
        <f>IF(Riskregister!$E$13="",0,COUNTIF(BN$4:BN$53,"&lt;"&amp;AR680)*IF(AS680&lt;0.5,Riskregister!$K$13+(Riskregister!$L$13-Riskregister!$K$13)*SQRT(AS680/2),Riskregister!$L$13-(Riskregister!$L$13-Riskregister!$K$13)*SQRT((1-AS680)/2)))</f>
        <v>0</v>
      </c>
      <c r="AU680" s="28">
        <f t="shared" ca="1" si="416"/>
        <v>0.3892191570448108</v>
      </c>
      <c r="AV680" s="28">
        <f t="shared" ca="1" si="416"/>
        <v>0.51306003636358999</v>
      </c>
      <c r="AW680" s="28">
        <f>IF(Riskregister!$E$14="",0,COUNTIF(BO$4:BO$53,"&lt;"&amp;AU680)*IF(AV680&lt;0.5,Riskregister!$K$14+(Riskregister!$L$14-Riskregister!$K$14)*SQRT(AV680/2),Riskregister!$L$14-(Riskregister!$L$14-Riskregister!$K$14)*SQRT((1-AV680)/2)))</f>
        <v>0</v>
      </c>
      <c r="AX680" s="28">
        <f t="shared" ca="1" si="417"/>
        <v>0.42429682053442364</v>
      </c>
      <c r="AY680" s="28">
        <f t="shared" ca="1" si="417"/>
        <v>0.99610448178990763</v>
      </c>
      <c r="AZ680" s="28">
        <f>IF(Riskregister!$E$15="",0,COUNTIF(BP$4:BP$53,"&lt;"&amp;AX680)*IF(AY680&lt;0.5,Riskregister!$K$15+(Riskregister!$L$15-Riskregister!$K$15)*SQRT(AY680/2),Riskregister!$L$15-(Riskregister!$L$15-Riskregister!$K$15)*SQRT((1-AY680)/2)))</f>
        <v>0</v>
      </c>
      <c r="BA680" s="28">
        <f t="shared" ca="1" si="418"/>
        <v>0.88537521861863255</v>
      </c>
      <c r="BB680" s="28">
        <f t="shared" ca="1" si="418"/>
        <v>0.99394538110512365</v>
      </c>
      <c r="BC680" s="28">
        <f>IF(Riskregister!$E$16="",0,COUNTIF(BQ$4:BQ$53,"&lt;"&amp;BA680)*IF(BB680&lt;0.5,Riskregister!$K$16+(Riskregister!$L$16-Riskregister!$K$16)*SQRT(BB680/2),Riskregister!$L$16-(Riskregister!$L$16-Riskregister!$K$16)*SQRT((1-BB680)/2)))</f>
        <v>0</v>
      </c>
      <c r="BD680" s="28">
        <f t="shared" ca="1" si="406"/>
        <v>1195411.1540831197</v>
      </c>
    </row>
    <row r="681" spans="20:56" x14ac:dyDescent="0.35">
      <c r="T681" s="28">
        <f t="shared" ca="1" si="407"/>
        <v>0.9765497684476544</v>
      </c>
      <c r="U681" s="28">
        <f t="shared" ca="1" si="407"/>
        <v>0.85191084971557451</v>
      </c>
      <c r="V681" s="28">
        <f ca="1">IF(Riskregister!$E$5="",0,COUNTIF(BF$4:BF$53,"&lt;"&amp;T681)*IF(U681&lt;0.5,Riskregister!$K$5+(Riskregister!$L$5-Riskregister!$K$5)*SQRT(U681/2),Riskregister!$L$5-(Riskregister!$L$5-Riskregister!$K$5)*SQRT((1-U681)/2)))</f>
        <v>955099.80427694158</v>
      </c>
      <c r="W681" s="28">
        <f t="shared" ca="1" si="408"/>
        <v>0.90129865183887314</v>
      </c>
      <c r="X681" s="28">
        <f t="shared" ca="1" si="408"/>
        <v>7.2512030785510495E-2</v>
      </c>
      <c r="Y681" s="28">
        <f ca="1">IF(Riskregister!$E$6="",0,COUNTIF(BG$4:BG$53,"&lt;"&amp;W681)*IF(X681&lt;0.5,Riskregister!$K$6+(Riskregister!$L$6-Riskregister!$K$6)*SQRT(X681/2),Riskregister!$L$6-(Riskregister!$L$6-Riskregister!$K$6)*SQRT((1-X681)/2)))</f>
        <v>542738.22353587439</v>
      </c>
      <c r="Z681" s="28">
        <f t="shared" ca="1" si="409"/>
        <v>0.44850016582406171</v>
      </c>
      <c r="AA681" s="28">
        <f t="shared" ca="1" si="409"/>
        <v>0.98631217134650351</v>
      </c>
      <c r="AB681" s="28">
        <f ca="1">IF(Riskregister!$E$7="",0,COUNTIF(BH$4:BH$53,"&lt;"&amp;Z681)*IF(AA681&lt;0.5,Riskregister!$K$7+(Riskregister!$L$7-Riskregister!$K$7)*SQRT(AA681/2),Riskregister!$L$7-(Riskregister!$L$7-Riskregister!$K$7)*SQRT((1-AA681)/2)))</f>
        <v>0</v>
      </c>
      <c r="AC681" s="28">
        <f t="shared" ca="1" si="410"/>
        <v>5.2309805826628364E-2</v>
      </c>
      <c r="AD681" s="28">
        <f t="shared" ca="1" si="410"/>
        <v>0.48700285976771485</v>
      </c>
      <c r="AE681" s="28">
        <f ca="1">IF(Riskregister!$E$8="",0,COUNTIF(BI$4:BI$53,"&lt;"&amp;AC681)*IF(AD681&lt;0.5,Riskregister!$K$8+(Riskregister!$L$8-Riskregister!$K$8)*SQRT(AD681/2),Riskregister!$L$8-(Riskregister!$L$8-Riskregister!$K$8)*SQRT((1-AD681)/2)))</f>
        <v>0</v>
      </c>
      <c r="AF681" s="28">
        <f t="shared" ca="1" si="411"/>
        <v>0.14465620511235866</v>
      </c>
      <c r="AG681" s="28">
        <f t="shared" ca="1" si="411"/>
        <v>0.24585333394410058</v>
      </c>
      <c r="AH681" s="28">
        <f>IF(Riskregister!$E$9="",0,COUNTIF(BJ$4:BJ$53,"&lt;"&amp;AF681)*IF(AG681&lt;0.5,Riskregister!$K$9+(Riskregister!$L$9-Riskregister!$K$9)*SQRT(AG681/2),Riskregister!$L$9-(Riskregister!$L$9-Riskregister!$K$9)*SQRT((1-AG681)/2)))</f>
        <v>0</v>
      </c>
      <c r="AI681" s="28">
        <f t="shared" ca="1" si="412"/>
        <v>0.18005694598900213</v>
      </c>
      <c r="AJ681" s="28">
        <f t="shared" ca="1" si="412"/>
        <v>0.28305147322289648</v>
      </c>
      <c r="AK681" s="28">
        <f>IF(Riskregister!$E$10="",0,COUNTIF(BK$4:BK$53,"&lt;"&amp;AI681)*IF(AJ681&lt;0.5,Riskregister!$K$10+(Riskregister!$L$10-Riskregister!$K$10)*SQRT(AJ681/2),Riskregister!$L$10-(Riskregister!$L$10-Riskregister!$K$10)*SQRT((1-AJ681)/2)))</f>
        <v>0</v>
      </c>
      <c r="AL681" s="28">
        <f t="shared" ca="1" si="413"/>
        <v>0.69844199631008375</v>
      </c>
      <c r="AM681" s="28">
        <f t="shared" ca="1" si="413"/>
        <v>0.69930170983795081</v>
      </c>
      <c r="AN681" s="28">
        <f>IF(Riskregister!$E$11="",0,COUNTIF(BL$4:BL$53,"&lt;"&amp;AL681)*IF(AM681&lt;0.5,Riskregister!$K$11+(Riskregister!$L$11-Riskregister!$K$11)*SQRT(AM681/2),Riskregister!$L$11-(Riskregister!$L$11-Riskregister!$K$11)*SQRT((1-AM681)/2)))</f>
        <v>0</v>
      </c>
      <c r="AO681" s="28">
        <f t="shared" ca="1" si="414"/>
        <v>0.96130632712294839</v>
      </c>
      <c r="AP681" s="28">
        <f t="shared" ca="1" si="414"/>
        <v>0.39903356432782855</v>
      </c>
      <c r="AQ681" s="28">
        <f>IF(Riskregister!$E$12="",0,COUNTIF(BM$4:BM$53,"&lt;"&amp;AO681)*IF(AP681&lt;0.5,Riskregister!$K$12+(Riskregister!$L$12-Riskregister!$K$12)*SQRT(AP681/2),Riskregister!$L$12-(Riskregister!$L$12-Riskregister!$K$12)*SQRT((1-AP681)/2)))</f>
        <v>0</v>
      </c>
      <c r="AR681" s="28">
        <f t="shared" ca="1" si="415"/>
        <v>0.14979970998409187</v>
      </c>
      <c r="AS681" s="28">
        <f t="shared" ca="1" si="415"/>
        <v>0.14955884111791595</v>
      </c>
      <c r="AT681" s="28">
        <f>IF(Riskregister!$E$13="",0,COUNTIF(BN$4:BN$53,"&lt;"&amp;AR681)*IF(AS681&lt;0.5,Riskregister!$K$13+(Riskregister!$L$13-Riskregister!$K$13)*SQRT(AS681/2),Riskregister!$L$13-(Riskregister!$L$13-Riskregister!$K$13)*SQRT((1-AS681)/2)))</f>
        <v>0</v>
      </c>
      <c r="AU681" s="28">
        <f t="shared" ca="1" si="416"/>
        <v>0.46750225401499579</v>
      </c>
      <c r="AV681" s="28">
        <f t="shared" ca="1" si="416"/>
        <v>0.31245454793681449</v>
      </c>
      <c r="AW681" s="28">
        <f>IF(Riskregister!$E$14="",0,COUNTIF(BO$4:BO$53,"&lt;"&amp;AU681)*IF(AV681&lt;0.5,Riskregister!$K$14+(Riskregister!$L$14-Riskregister!$K$14)*SQRT(AV681/2),Riskregister!$L$14-(Riskregister!$L$14-Riskregister!$K$14)*SQRT((1-AV681)/2)))</f>
        <v>0</v>
      </c>
      <c r="AX681" s="28">
        <f t="shared" ca="1" si="417"/>
        <v>0.96930703814808061</v>
      </c>
      <c r="AY681" s="28">
        <f t="shared" ca="1" si="417"/>
        <v>0.92249306187137514</v>
      </c>
      <c r="AZ681" s="28">
        <f>IF(Riskregister!$E$15="",0,COUNTIF(BP$4:BP$53,"&lt;"&amp;AX681)*IF(AY681&lt;0.5,Riskregister!$K$15+(Riskregister!$L$15-Riskregister!$K$15)*SQRT(AY681/2),Riskregister!$L$15-(Riskregister!$L$15-Riskregister!$K$15)*SQRT((1-AY681)/2)))</f>
        <v>0</v>
      </c>
      <c r="BA681" s="28">
        <f t="shared" ca="1" si="418"/>
        <v>0.14145250689023059</v>
      </c>
      <c r="BB681" s="28">
        <f t="shared" ca="1" si="418"/>
        <v>0.81238622758151013</v>
      </c>
      <c r="BC681" s="28">
        <f>IF(Riskregister!$E$16="",0,COUNTIF(BQ$4:BQ$53,"&lt;"&amp;BA681)*IF(BB681&lt;0.5,Riskregister!$K$16+(Riskregister!$L$16-Riskregister!$K$16)*SQRT(BB681/2),Riskregister!$L$16-(Riskregister!$L$16-Riskregister!$K$16)*SQRT((1-BB681)/2)))</f>
        <v>0</v>
      </c>
      <c r="BD681" s="28">
        <f t="shared" ca="1" si="406"/>
        <v>1497838.027812816</v>
      </c>
    </row>
    <row r="682" spans="20:56" x14ac:dyDescent="0.35">
      <c r="T682" s="28">
        <f t="shared" ca="1" si="407"/>
        <v>0.21467598927950915</v>
      </c>
      <c r="U682" s="28">
        <f t="shared" ca="1" si="407"/>
        <v>0.29349557063074405</v>
      </c>
      <c r="V682" s="28">
        <f ca="1">IF(Riskregister!$E$5="",0,COUNTIF(BF$4:BF$53,"&lt;"&amp;T682)*IF(U682&lt;0.5,Riskregister!$K$5+(Riskregister!$L$5-Riskregister!$K$5)*SQRT(U682/2),Riskregister!$L$5-(Riskregister!$L$5-Riskregister!$K$5)*SQRT((1-U682)/2)))</f>
        <v>0</v>
      </c>
      <c r="W682" s="28">
        <f t="shared" ca="1" si="408"/>
        <v>0.14924006429504533</v>
      </c>
      <c r="X682" s="28">
        <f t="shared" ca="1" si="408"/>
        <v>0.20652218744881368</v>
      </c>
      <c r="Y682" s="28">
        <f ca="1">IF(Riskregister!$E$6="",0,COUNTIF(BG$4:BG$53,"&lt;"&amp;W682)*IF(X682&lt;0.5,Riskregister!$K$6+(Riskregister!$L$6-Riskregister!$K$6)*SQRT(X682/2),Riskregister!$L$6-(Riskregister!$L$6-Riskregister!$K$6)*SQRT((1-X682)/2)))</f>
        <v>0</v>
      </c>
      <c r="Z682" s="28">
        <f t="shared" ca="1" si="409"/>
        <v>0.50687132100464172</v>
      </c>
      <c r="AA682" s="28">
        <f t="shared" ca="1" si="409"/>
        <v>7.3524347241481602E-2</v>
      </c>
      <c r="AB682" s="28">
        <f ca="1">IF(Riskregister!$E$7="",0,COUNTIF(BH$4:BH$53,"&lt;"&amp;Z682)*IF(AA682&lt;0.5,Riskregister!$K$7+(Riskregister!$L$7-Riskregister!$K$7)*SQRT(AA682/2),Riskregister!$L$7-(Riskregister!$L$7-Riskregister!$K$7)*SQRT((1-AA682)/2)))</f>
        <v>0</v>
      </c>
      <c r="AC682" s="28">
        <f t="shared" ca="1" si="410"/>
        <v>0.64967262091768607</v>
      </c>
      <c r="AD682" s="28">
        <f t="shared" ca="1" si="410"/>
        <v>0.96865750551586582</v>
      </c>
      <c r="AE682" s="28">
        <f ca="1">IF(Riskregister!$E$8="",0,COUNTIF(BI$4:BI$53,"&lt;"&amp;AC682)*IF(AD682&lt;0.5,Riskregister!$K$8+(Riskregister!$L$8-Riskregister!$K$8)*SQRT(AD682/2),Riskregister!$L$8-(Riskregister!$L$8-Riskregister!$K$8)*SQRT((1-AD682)/2)))</f>
        <v>0</v>
      </c>
      <c r="AF682" s="28">
        <f t="shared" ca="1" si="411"/>
        <v>0.77752334636156595</v>
      </c>
      <c r="AG682" s="28">
        <f t="shared" ca="1" si="411"/>
        <v>0.95482700195195902</v>
      </c>
      <c r="AH682" s="28">
        <f>IF(Riskregister!$E$9="",0,COUNTIF(BJ$4:BJ$53,"&lt;"&amp;AF682)*IF(AG682&lt;0.5,Riskregister!$K$9+(Riskregister!$L$9-Riskregister!$K$9)*SQRT(AG682/2),Riskregister!$L$9-(Riskregister!$L$9-Riskregister!$K$9)*SQRT((1-AG682)/2)))</f>
        <v>0</v>
      </c>
      <c r="AI682" s="28">
        <f t="shared" ca="1" si="412"/>
        <v>0.60488709089542891</v>
      </c>
      <c r="AJ682" s="28">
        <f t="shared" ca="1" si="412"/>
        <v>0.50990406998771165</v>
      </c>
      <c r="AK682" s="28">
        <f>IF(Riskregister!$E$10="",0,COUNTIF(BK$4:BK$53,"&lt;"&amp;AI682)*IF(AJ682&lt;0.5,Riskregister!$K$10+(Riskregister!$L$10-Riskregister!$K$10)*SQRT(AJ682/2),Riskregister!$L$10-(Riskregister!$L$10-Riskregister!$K$10)*SQRT((1-AJ682)/2)))</f>
        <v>0</v>
      </c>
      <c r="AL682" s="28">
        <f t="shared" ca="1" si="413"/>
        <v>0.19813336170344664</v>
      </c>
      <c r="AM682" s="28">
        <f t="shared" ca="1" si="413"/>
        <v>8.4983660525385862E-2</v>
      </c>
      <c r="AN682" s="28">
        <f>IF(Riskregister!$E$11="",0,COUNTIF(BL$4:BL$53,"&lt;"&amp;AL682)*IF(AM682&lt;0.5,Riskregister!$K$11+(Riskregister!$L$11-Riskregister!$K$11)*SQRT(AM682/2),Riskregister!$L$11-(Riskregister!$L$11-Riskregister!$K$11)*SQRT((1-AM682)/2)))</f>
        <v>0</v>
      </c>
      <c r="AO682" s="28">
        <f t="shared" ca="1" si="414"/>
        <v>0.97282294174263806</v>
      </c>
      <c r="AP682" s="28">
        <f t="shared" ca="1" si="414"/>
        <v>0.975535518520246</v>
      </c>
      <c r="AQ682" s="28">
        <f>IF(Riskregister!$E$12="",0,COUNTIF(BM$4:BM$53,"&lt;"&amp;AO682)*IF(AP682&lt;0.5,Riskregister!$K$12+(Riskregister!$L$12-Riskregister!$K$12)*SQRT(AP682/2),Riskregister!$L$12-(Riskregister!$L$12-Riskregister!$K$12)*SQRT((1-AP682)/2)))</f>
        <v>0</v>
      </c>
      <c r="AR682" s="28">
        <f t="shared" ca="1" si="415"/>
        <v>0.13785132529435296</v>
      </c>
      <c r="AS682" s="28">
        <f t="shared" ca="1" si="415"/>
        <v>0.25304421877107042</v>
      </c>
      <c r="AT682" s="28">
        <f>IF(Riskregister!$E$13="",0,COUNTIF(BN$4:BN$53,"&lt;"&amp;AR682)*IF(AS682&lt;0.5,Riskregister!$K$13+(Riskregister!$L$13-Riskregister!$K$13)*SQRT(AS682/2),Riskregister!$L$13-(Riskregister!$L$13-Riskregister!$K$13)*SQRT((1-AS682)/2)))</f>
        <v>0</v>
      </c>
      <c r="AU682" s="28">
        <f t="shared" ca="1" si="416"/>
        <v>0.80439693754296648</v>
      </c>
      <c r="AV682" s="28">
        <f t="shared" ca="1" si="416"/>
        <v>0.61938876197350146</v>
      </c>
      <c r="AW682" s="28">
        <f>IF(Riskregister!$E$14="",0,COUNTIF(BO$4:BO$53,"&lt;"&amp;AU682)*IF(AV682&lt;0.5,Riskregister!$K$14+(Riskregister!$L$14-Riskregister!$K$14)*SQRT(AV682/2),Riskregister!$L$14-(Riskregister!$L$14-Riskregister!$K$14)*SQRT((1-AV682)/2)))</f>
        <v>0</v>
      </c>
      <c r="AX682" s="28">
        <f t="shared" ca="1" si="417"/>
        <v>0.90593852584480239</v>
      </c>
      <c r="AY682" s="28">
        <f t="shared" ca="1" si="417"/>
        <v>0.9939465467201356</v>
      </c>
      <c r="AZ682" s="28">
        <f>IF(Riskregister!$E$15="",0,COUNTIF(BP$4:BP$53,"&lt;"&amp;AX682)*IF(AY682&lt;0.5,Riskregister!$K$15+(Riskregister!$L$15-Riskregister!$K$15)*SQRT(AY682/2),Riskregister!$L$15-(Riskregister!$L$15-Riskregister!$K$15)*SQRT((1-AY682)/2)))</f>
        <v>0</v>
      </c>
      <c r="BA682" s="28">
        <f t="shared" ca="1" si="418"/>
        <v>0.5156505436253771</v>
      </c>
      <c r="BB682" s="28">
        <f t="shared" ca="1" si="418"/>
        <v>0.45466834948808921</v>
      </c>
      <c r="BC682" s="28">
        <f>IF(Riskregister!$E$16="",0,COUNTIF(BQ$4:BQ$53,"&lt;"&amp;BA682)*IF(BB682&lt;0.5,Riskregister!$K$16+(Riskregister!$L$16-Riskregister!$K$16)*SQRT(BB682/2),Riskregister!$L$16-(Riskregister!$L$16-Riskregister!$K$16)*SQRT((1-BB682)/2)))</f>
        <v>0</v>
      </c>
      <c r="BD682" s="28">
        <f t="shared" ca="1" si="406"/>
        <v>0</v>
      </c>
    </row>
    <row r="683" spans="20:56" x14ac:dyDescent="0.35">
      <c r="T683" s="28">
        <f t="shared" ca="1" si="407"/>
        <v>7.4322479528148633E-2</v>
      </c>
      <c r="U683" s="28">
        <f t="shared" ca="1" si="407"/>
        <v>0.16793032080659442</v>
      </c>
      <c r="V683" s="28">
        <f ca="1">IF(Riskregister!$E$5="",0,COUNTIF(BF$4:BF$53,"&lt;"&amp;T683)*IF(U683&lt;0.5,Riskregister!$K$5+(Riskregister!$L$5-Riskregister!$K$5)*SQRT(U683/2),Riskregister!$L$5-(Riskregister!$L$5-Riskregister!$K$5)*SQRT((1-U683)/2)))</f>
        <v>0</v>
      </c>
      <c r="W683" s="28">
        <f t="shared" ca="1" si="408"/>
        <v>0.94947373813601565</v>
      </c>
      <c r="X683" s="28">
        <f t="shared" ca="1" si="408"/>
        <v>7.9699379633682677E-2</v>
      </c>
      <c r="Y683" s="28">
        <f ca="1">IF(Riskregister!$E$6="",0,COUNTIF(BG$4:BG$53,"&lt;"&amp;W683)*IF(X683&lt;0.5,Riskregister!$K$6+(Riskregister!$L$6-Riskregister!$K$6)*SQRT(X683/2),Riskregister!$L$6-(Riskregister!$L$6-Riskregister!$K$6)*SQRT((1-X683)/2)))</f>
        <v>1118645.9350933977</v>
      </c>
      <c r="Z683" s="28">
        <f t="shared" ca="1" si="409"/>
        <v>0.42521069336612882</v>
      </c>
      <c r="AA683" s="28">
        <f t="shared" ca="1" si="409"/>
        <v>0.15054076561316398</v>
      </c>
      <c r="AB683" s="28">
        <f ca="1">IF(Riskregister!$E$7="",0,COUNTIF(BH$4:BH$53,"&lt;"&amp;Z683)*IF(AA683&lt;0.5,Riskregister!$K$7+(Riskregister!$L$7-Riskregister!$K$7)*SQRT(AA683/2),Riskregister!$L$7-(Riskregister!$L$7-Riskregister!$K$7)*SQRT((1-AA683)/2)))</f>
        <v>0</v>
      </c>
      <c r="AC683" s="28">
        <f t="shared" ca="1" si="410"/>
        <v>0.81317995117957786</v>
      </c>
      <c r="AD683" s="28">
        <f t="shared" ca="1" si="410"/>
        <v>0.81609332874384255</v>
      </c>
      <c r="AE683" s="28">
        <f ca="1">IF(Riskregister!$E$8="",0,COUNTIF(BI$4:BI$53,"&lt;"&amp;AC683)*IF(AD683&lt;0.5,Riskregister!$K$8+(Riskregister!$L$8-Riskregister!$K$8)*SQRT(AD683/2),Riskregister!$L$8-(Riskregister!$L$8-Riskregister!$K$8)*SQRT((1-AD683)/2)))</f>
        <v>0</v>
      </c>
      <c r="AF683" s="28">
        <f t="shared" ca="1" si="411"/>
        <v>0.4981156537513447</v>
      </c>
      <c r="AG683" s="28">
        <f t="shared" ca="1" si="411"/>
        <v>0.84405464003146236</v>
      </c>
      <c r="AH683" s="28">
        <f>IF(Riskregister!$E$9="",0,COUNTIF(BJ$4:BJ$53,"&lt;"&amp;AF683)*IF(AG683&lt;0.5,Riskregister!$K$9+(Riskregister!$L$9-Riskregister!$K$9)*SQRT(AG683/2),Riskregister!$L$9-(Riskregister!$L$9-Riskregister!$K$9)*SQRT((1-AG683)/2)))</f>
        <v>0</v>
      </c>
      <c r="AI683" s="28">
        <f t="shared" ca="1" si="412"/>
        <v>0.23356472571250453</v>
      </c>
      <c r="AJ683" s="28">
        <f t="shared" ca="1" si="412"/>
        <v>0.97048933738502186</v>
      </c>
      <c r="AK683" s="28">
        <f>IF(Riskregister!$E$10="",0,COUNTIF(BK$4:BK$53,"&lt;"&amp;AI683)*IF(AJ683&lt;0.5,Riskregister!$K$10+(Riskregister!$L$10-Riskregister!$K$10)*SQRT(AJ683/2),Riskregister!$L$10-(Riskregister!$L$10-Riskregister!$K$10)*SQRT((1-AJ683)/2)))</f>
        <v>0</v>
      </c>
      <c r="AL683" s="28">
        <f t="shared" ca="1" si="413"/>
        <v>0.47413939287004914</v>
      </c>
      <c r="AM683" s="28">
        <f t="shared" ca="1" si="413"/>
        <v>0.36872658655569501</v>
      </c>
      <c r="AN683" s="28">
        <f>IF(Riskregister!$E$11="",0,COUNTIF(BL$4:BL$53,"&lt;"&amp;AL683)*IF(AM683&lt;0.5,Riskregister!$K$11+(Riskregister!$L$11-Riskregister!$K$11)*SQRT(AM683/2),Riskregister!$L$11-(Riskregister!$L$11-Riskregister!$K$11)*SQRT((1-AM683)/2)))</f>
        <v>0</v>
      </c>
      <c r="AO683" s="28">
        <f t="shared" ca="1" si="414"/>
        <v>0.26576214968091205</v>
      </c>
      <c r="AP683" s="28">
        <f t="shared" ca="1" si="414"/>
        <v>0.37211940587169001</v>
      </c>
      <c r="AQ683" s="28">
        <f>IF(Riskregister!$E$12="",0,COUNTIF(BM$4:BM$53,"&lt;"&amp;AO683)*IF(AP683&lt;0.5,Riskregister!$K$12+(Riskregister!$L$12-Riskregister!$K$12)*SQRT(AP683/2),Riskregister!$L$12-(Riskregister!$L$12-Riskregister!$K$12)*SQRT((1-AP683)/2)))</f>
        <v>0</v>
      </c>
      <c r="AR683" s="28">
        <f t="shared" ca="1" si="415"/>
        <v>0.13365490854865125</v>
      </c>
      <c r="AS683" s="28">
        <f t="shared" ca="1" si="415"/>
        <v>1.3996507401064395E-2</v>
      </c>
      <c r="AT683" s="28">
        <f>IF(Riskregister!$E$13="",0,COUNTIF(BN$4:BN$53,"&lt;"&amp;AR683)*IF(AS683&lt;0.5,Riskregister!$K$13+(Riskregister!$L$13-Riskregister!$K$13)*SQRT(AS683/2),Riskregister!$L$13-(Riskregister!$L$13-Riskregister!$K$13)*SQRT((1-AS683)/2)))</f>
        <v>0</v>
      </c>
      <c r="AU683" s="28">
        <f t="shared" ca="1" si="416"/>
        <v>0.37259186088998675</v>
      </c>
      <c r="AV683" s="28">
        <f t="shared" ca="1" si="416"/>
        <v>0.89340463519953517</v>
      </c>
      <c r="AW683" s="28">
        <f>IF(Riskregister!$E$14="",0,COUNTIF(BO$4:BO$53,"&lt;"&amp;AU683)*IF(AV683&lt;0.5,Riskregister!$K$14+(Riskregister!$L$14-Riskregister!$K$14)*SQRT(AV683/2),Riskregister!$L$14-(Riskregister!$L$14-Riskregister!$K$14)*SQRT((1-AV683)/2)))</f>
        <v>0</v>
      </c>
      <c r="AX683" s="28">
        <f t="shared" ca="1" si="417"/>
        <v>0.53403610803507318</v>
      </c>
      <c r="AY683" s="28">
        <f t="shared" ca="1" si="417"/>
        <v>0.71379189640379215</v>
      </c>
      <c r="AZ683" s="28">
        <f>IF(Riskregister!$E$15="",0,COUNTIF(BP$4:BP$53,"&lt;"&amp;AX683)*IF(AY683&lt;0.5,Riskregister!$K$15+(Riskregister!$L$15-Riskregister!$K$15)*SQRT(AY683/2),Riskregister!$L$15-(Riskregister!$L$15-Riskregister!$K$15)*SQRT((1-AY683)/2)))</f>
        <v>0</v>
      </c>
      <c r="BA683" s="28">
        <f t="shared" ca="1" si="418"/>
        <v>0.47469808057695417</v>
      </c>
      <c r="BB683" s="28">
        <f t="shared" ca="1" si="418"/>
        <v>0.89713284335550558</v>
      </c>
      <c r="BC683" s="28">
        <f>IF(Riskregister!$E$16="",0,COUNTIF(BQ$4:BQ$53,"&lt;"&amp;BA683)*IF(BB683&lt;0.5,Riskregister!$K$16+(Riskregister!$L$16-Riskregister!$K$16)*SQRT(BB683/2),Riskregister!$L$16-(Riskregister!$L$16-Riskregister!$K$16)*SQRT((1-BB683)/2)))</f>
        <v>0</v>
      </c>
      <c r="BD683" s="28">
        <f t="shared" ca="1" si="406"/>
        <v>1118645.9350933977</v>
      </c>
    </row>
    <row r="684" spans="20:56" x14ac:dyDescent="0.35">
      <c r="T684" s="28">
        <f t="shared" ref="T684:U703" ca="1" si="419">RAND()</f>
        <v>0.70750433797447554</v>
      </c>
      <c r="U684" s="28">
        <f t="shared" ca="1" si="419"/>
        <v>0.5181769486205301</v>
      </c>
      <c r="V684" s="28">
        <f ca="1">IF(Riskregister!$E$5="",0,COUNTIF(BF$4:BF$53,"&lt;"&amp;T684)*IF(U684&lt;0.5,Riskregister!$K$5+(Riskregister!$L$5-Riskregister!$K$5)*SQRT(U684/2),Riskregister!$L$5-(Riskregister!$L$5-Riskregister!$K$5)*SQRT((1-U684)/2)))</f>
        <v>379127.67499713477</v>
      </c>
      <c r="W684" s="28">
        <f t="shared" ref="W684:X703" ca="1" si="420">RAND()</f>
        <v>0.40360245446947673</v>
      </c>
      <c r="X684" s="28">
        <f t="shared" ca="1" si="420"/>
        <v>3.0171200969043577E-3</v>
      </c>
      <c r="Y684" s="28">
        <f ca="1">IF(Riskregister!$E$6="",0,COUNTIF(BG$4:BG$53,"&lt;"&amp;W684)*IF(X684&lt;0.5,Riskregister!$K$6+(Riskregister!$L$6-Riskregister!$K$6)*SQRT(X684/2),Riskregister!$L$6-(Riskregister!$L$6-Riskregister!$K$6)*SQRT((1-X684)/2)))</f>
        <v>0</v>
      </c>
      <c r="Z684" s="28">
        <f t="shared" ref="Z684:AA703" ca="1" si="421">RAND()</f>
        <v>0.7582159926847426</v>
      </c>
      <c r="AA684" s="28">
        <f t="shared" ca="1" si="421"/>
        <v>0.61460660822412405</v>
      </c>
      <c r="AB684" s="28">
        <f ca="1">IF(Riskregister!$E$7="",0,COUNTIF(BH$4:BH$53,"&lt;"&amp;Z684)*IF(AA684&lt;0.5,Riskregister!$K$7+(Riskregister!$L$7-Riskregister!$K$7)*SQRT(AA684/2),Riskregister!$L$7-(Riskregister!$L$7-Riskregister!$K$7)*SQRT((1-AA684)/2)))</f>
        <v>246359.68873283156</v>
      </c>
      <c r="AC684" s="28">
        <f t="shared" ref="AC684:AD703" ca="1" si="422">RAND()</f>
        <v>0.99823809512148365</v>
      </c>
      <c r="AD684" s="28">
        <f t="shared" ca="1" si="422"/>
        <v>0.5202343908868744</v>
      </c>
      <c r="AE684" s="28">
        <f ca="1">IF(Riskregister!$E$8="",0,COUNTIF(BI$4:BI$53,"&lt;"&amp;AC684)*IF(AD684&lt;0.5,Riskregister!$K$8+(Riskregister!$L$8-Riskregister!$K$8)*SQRT(AD684/2),Riskregister!$L$8-(Riskregister!$L$8-Riskregister!$K$8)*SQRT((1-AD684)/2)))</f>
        <v>2698041.8872936736</v>
      </c>
      <c r="AF684" s="28">
        <f t="shared" ref="AF684:AG703" ca="1" si="423">RAND()</f>
        <v>0.26273469253721737</v>
      </c>
      <c r="AG684" s="28">
        <f t="shared" ca="1" si="423"/>
        <v>8.8343814047819325E-2</v>
      </c>
      <c r="AH684" s="28">
        <f>IF(Riskregister!$E$9="",0,COUNTIF(BJ$4:BJ$53,"&lt;"&amp;AF684)*IF(AG684&lt;0.5,Riskregister!$K$9+(Riskregister!$L$9-Riskregister!$K$9)*SQRT(AG684/2),Riskregister!$L$9-(Riskregister!$L$9-Riskregister!$K$9)*SQRT((1-AG684)/2)))</f>
        <v>0</v>
      </c>
      <c r="AI684" s="28">
        <f t="shared" ref="AI684:AJ703" ca="1" si="424">RAND()</f>
        <v>0.73437738130049135</v>
      </c>
      <c r="AJ684" s="28">
        <f t="shared" ca="1" si="424"/>
        <v>0.74673256404267041</v>
      </c>
      <c r="AK684" s="28">
        <f>IF(Riskregister!$E$10="",0,COUNTIF(BK$4:BK$53,"&lt;"&amp;AI684)*IF(AJ684&lt;0.5,Riskregister!$K$10+(Riskregister!$L$10-Riskregister!$K$10)*SQRT(AJ684/2),Riskregister!$L$10-(Riskregister!$L$10-Riskregister!$K$10)*SQRT((1-AJ684)/2)))</f>
        <v>0</v>
      </c>
      <c r="AL684" s="28">
        <f t="shared" ref="AL684:AM703" ca="1" si="425">RAND()</f>
        <v>0.23588994301802946</v>
      </c>
      <c r="AM684" s="28">
        <f t="shared" ca="1" si="425"/>
        <v>0.82363795661488581</v>
      </c>
      <c r="AN684" s="28">
        <f>IF(Riskregister!$E$11="",0,COUNTIF(BL$4:BL$53,"&lt;"&amp;AL684)*IF(AM684&lt;0.5,Riskregister!$K$11+(Riskregister!$L$11-Riskregister!$K$11)*SQRT(AM684/2),Riskregister!$L$11-(Riskregister!$L$11-Riskregister!$K$11)*SQRT((1-AM684)/2)))</f>
        <v>0</v>
      </c>
      <c r="AO684" s="28">
        <f t="shared" ref="AO684:AP703" ca="1" si="426">RAND()</f>
        <v>0.65398557964310411</v>
      </c>
      <c r="AP684" s="28">
        <f t="shared" ca="1" si="426"/>
        <v>0.8104532485825402</v>
      </c>
      <c r="AQ684" s="28">
        <f>IF(Riskregister!$E$12="",0,COUNTIF(BM$4:BM$53,"&lt;"&amp;AO684)*IF(AP684&lt;0.5,Riskregister!$K$12+(Riskregister!$L$12-Riskregister!$K$12)*SQRT(AP684/2),Riskregister!$L$12-(Riskregister!$L$12-Riskregister!$K$12)*SQRT((1-AP684)/2)))</f>
        <v>0</v>
      </c>
      <c r="AR684" s="28">
        <f t="shared" ref="AR684:AS703" ca="1" si="427">RAND()</f>
        <v>0.85869221998763867</v>
      </c>
      <c r="AS684" s="28">
        <f t="shared" ca="1" si="427"/>
        <v>0.30120141216265206</v>
      </c>
      <c r="AT684" s="28">
        <f>IF(Riskregister!$E$13="",0,COUNTIF(BN$4:BN$53,"&lt;"&amp;AR684)*IF(AS684&lt;0.5,Riskregister!$K$13+(Riskregister!$L$13-Riskregister!$K$13)*SQRT(AS684/2),Riskregister!$L$13-(Riskregister!$L$13-Riskregister!$K$13)*SQRT((1-AS684)/2)))</f>
        <v>0</v>
      </c>
      <c r="AU684" s="28">
        <f t="shared" ref="AU684:AV703" ca="1" si="428">RAND()</f>
        <v>0.71868518220445221</v>
      </c>
      <c r="AV684" s="28">
        <f t="shared" ca="1" si="428"/>
        <v>0.7410229308732571</v>
      </c>
      <c r="AW684" s="28">
        <f>IF(Riskregister!$E$14="",0,COUNTIF(BO$4:BO$53,"&lt;"&amp;AU684)*IF(AV684&lt;0.5,Riskregister!$K$14+(Riskregister!$L$14-Riskregister!$K$14)*SQRT(AV684/2),Riskregister!$L$14-(Riskregister!$L$14-Riskregister!$K$14)*SQRT((1-AV684)/2)))</f>
        <v>0</v>
      </c>
      <c r="AX684" s="28">
        <f t="shared" ref="AX684:AY703" ca="1" si="429">RAND()</f>
        <v>0.16605732398341766</v>
      </c>
      <c r="AY684" s="28">
        <f t="shared" ca="1" si="429"/>
        <v>0.56940584059296018</v>
      </c>
      <c r="AZ684" s="28">
        <f>IF(Riskregister!$E$15="",0,COUNTIF(BP$4:BP$53,"&lt;"&amp;AX684)*IF(AY684&lt;0.5,Riskregister!$K$15+(Riskregister!$L$15-Riskregister!$K$15)*SQRT(AY684/2),Riskregister!$L$15-(Riskregister!$L$15-Riskregister!$K$15)*SQRT((1-AY684)/2)))</f>
        <v>0</v>
      </c>
      <c r="BA684" s="28">
        <f t="shared" ref="BA684:BB703" ca="1" si="430">RAND()</f>
        <v>7.9421691010989948E-2</v>
      </c>
      <c r="BB684" s="28">
        <f t="shared" ca="1" si="430"/>
        <v>0.43755377974146115</v>
      </c>
      <c r="BC684" s="28">
        <f>IF(Riskregister!$E$16="",0,COUNTIF(BQ$4:BQ$53,"&lt;"&amp;BA684)*IF(BB684&lt;0.5,Riskregister!$K$16+(Riskregister!$L$16-Riskregister!$K$16)*SQRT(BB684/2),Riskregister!$L$16-(Riskregister!$L$16-Riskregister!$K$16)*SQRT((1-BB684)/2)))</f>
        <v>0</v>
      </c>
      <c r="BD684" s="28">
        <f t="shared" ca="1" si="406"/>
        <v>3323529.2510236399</v>
      </c>
    </row>
    <row r="685" spans="20:56" x14ac:dyDescent="0.35">
      <c r="T685" s="28">
        <f t="shared" ca="1" si="419"/>
        <v>0.30160460915175324</v>
      </c>
      <c r="U685" s="28">
        <f t="shared" ca="1" si="419"/>
        <v>0.69673547303568484</v>
      </c>
      <c r="V685" s="28">
        <f ca="1">IF(Riskregister!$E$5="",0,COUNTIF(BF$4:BF$53,"&lt;"&amp;T685)*IF(U685&lt;0.5,Riskregister!$K$5+(Riskregister!$L$5-Riskregister!$K$5)*SQRT(U685/2),Riskregister!$L$5-(Riskregister!$L$5-Riskregister!$K$5)*SQRT((1-U685)/2)))</f>
        <v>0</v>
      </c>
      <c r="W685" s="28">
        <f t="shared" ca="1" si="420"/>
        <v>0.27030389873239913</v>
      </c>
      <c r="X685" s="28">
        <f t="shared" ca="1" si="420"/>
        <v>0.6184105592336705</v>
      </c>
      <c r="Y685" s="28">
        <f ca="1">IF(Riskregister!$E$6="",0,COUNTIF(BG$4:BG$53,"&lt;"&amp;W685)*IF(X685&lt;0.5,Riskregister!$K$6+(Riskregister!$L$6-Riskregister!$K$6)*SQRT(X685/2),Riskregister!$L$6-(Riskregister!$L$6-Riskregister!$K$6)*SQRT((1-X685)/2)))</f>
        <v>0</v>
      </c>
      <c r="Z685" s="28">
        <f t="shared" ca="1" si="421"/>
        <v>0.16112090628505826</v>
      </c>
      <c r="AA685" s="28">
        <f t="shared" ca="1" si="421"/>
        <v>0.81933723311390316</v>
      </c>
      <c r="AB685" s="28">
        <f ca="1">IF(Riskregister!$E$7="",0,COUNTIF(BH$4:BH$53,"&lt;"&amp;Z685)*IF(AA685&lt;0.5,Riskregister!$K$7+(Riskregister!$L$7-Riskregister!$K$7)*SQRT(AA685/2),Riskregister!$L$7-(Riskregister!$L$7-Riskregister!$K$7)*SQRT((1-AA685)/2)))</f>
        <v>0</v>
      </c>
      <c r="AC685" s="28">
        <f t="shared" ca="1" si="422"/>
        <v>0.1793208134955645</v>
      </c>
      <c r="AD685" s="28">
        <f t="shared" ca="1" si="422"/>
        <v>0.30364039370315454</v>
      </c>
      <c r="AE685" s="28">
        <f ca="1">IF(Riskregister!$E$8="",0,COUNTIF(BI$4:BI$53,"&lt;"&amp;AC685)*IF(AD685&lt;0.5,Riskregister!$K$8+(Riskregister!$L$8-Riskregister!$K$8)*SQRT(AD685/2),Riskregister!$L$8-(Riskregister!$L$8-Riskregister!$K$8)*SQRT((1-AD685)/2)))</f>
        <v>0</v>
      </c>
      <c r="AF685" s="28">
        <f t="shared" ca="1" si="423"/>
        <v>0.46647045720548375</v>
      </c>
      <c r="AG685" s="28">
        <f t="shared" ca="1" si="423"/>
        <v>0.37527263001444777</v>
      </c>
      <c r="AH685" s="28">
        <f>IF(Riskregister!$E$9="",0,COUNTIF(BJ$4:BJ$53,"&lt;"&amp;AF685)*IF(AG685&lt;0.5,Riskregister!$K$9+(Riskregister!$L$9-Riskregister!$K$9)*SQRT(AG685/2),Riskregister!$L$9-(Riskregister!$L$9-Riskregister!$K$9)*SQRT((1-AG685)/2)))</f>
        <v>0</v>
      </c>
      <c r="AI685" s="28">
        <f t="shared" ca="1" si="424"/>
        <v>0.66046114626541119</v>
      </c>
      <c r="AJ685" s="28">
        <f t="shared" ca="1" si="424"/>
        <v>0.54132857827435477</v>
      </c>
      <c r="AK685" s="28">
        <f>IF(Riskregister!$E$10="",0,COUNTIF(BK$4:BK$53,"&lt;"&amp;AI685)*IF(AJ685&lt;0.5,Riskregister!$K$10+(Riskregister!$L$10-Riskregister!$K$10)*SQRT(AJ685/2),Riskregister!$L$10-(Riskregister!$L$10-Riskregister!$K$10)*SQRT((1-AJ685)/2)))</f>
        <v>0</v>
      </c>
      <c r="AL685" s="28">
        <f t="shared" ca="1" si="425"/>
        <v>0.38264659431456327</v>
      </c>
      <c r="AM685" s="28">
        <f t="shared" ca="1" si="425"/>
        <v>0.4879407224551805</v>
      </c>
      <c r="AN685" s="28">
        <f>IF(Riskregister!$E$11="",0,COUNTIF(BL$4:BL$53,"&lt;"&amp;AL685)*IF(AM685&lt;0.5,Riskregister!$K$11+(Riskregister!$L$11-Riskregister!$K$11)*SQRT(AM685/2),Riskregister!$L$11-(Riskregister!$L$11-Riskregister!$K$11)*SQRT((1-AM685)/2)))</f>
        <v>0</v>
      </c>
      <c r="AO685" s="28">
        <f t="shared" ca="1" si="426"/>
        <v>0.60007553836438743</v>
      </c>
      <c r="AP685" s="28">
        <f t="shared" ca="1" si="426"/>
        <v>0.27447837558370991</v>
      </c>
      <c r="AQ685" s="28">
        <f>IF(Riskregister!$E$12="",0,COUNTIF(BM$4:BM$53,"&lt;"&amp;AO685)*IF(AP685&lt;0.5,Riskregister!$K$12+(Riskregister!$L$12-Riskregister!$K$12)*SQRT(AP685/2),Riskregister!$L$12-(Riskregister!$L$12-Riskregister!$K$12)*SQRT((1-AP685)/2)))</f>
        <v>0</v>
      </c>
      <c r="AR685" s="28">
        <f t="shared" ca="1" si="427"/>
        <v>0.69487174524535567</v>
      </c>
      <c r="AS685" s="28">
        <f t="shared" ca="1" si="427"/>
        <v>0.42273464307506214</v>
      </c>
      <c r="AT685" s="28">
        <f>IF(Riskregister!$E$13="",0,COUNTIF(BN$4:BN$53,"&lt;"&amp;AR685)*IF(AS685&lt;0.5,Riskregister!$K$13+(Riskregister!$L$13-Riskregister!$K$13)*SQRT(AS685/2),Riskregister!$L$13-(Riskregister!$L$13-Riskregister!$K$13)*SQRT((1-AS685)/2)))</f>
        <v>0</v>
      </c>
      <c r="AU685" s="28">
        <f t="shared" ca="1" si="428"/>
        <v>0.27011644822116554</v>
      </c>
      <c r="AV685" s="28">
        <f t="shared" ca="1" si="428"/>
        <v>0.75281945597301625</v>
      </c>
      <c r="AW685" s="28">
        <f>IF(Riskregister!$E$14="",0,COUNTIF(BO$4:BO$53,"&lt;"&amp;AU685)*IF(AV685&lt;0.5,Riskregister!$K$14+(Riskregister!$L$14-Riskregister!$K$14)*SQRT(AV685/2),Riskregister!$L$14-(Riskregister!$L$14-Riskregister!$K$14)*SQRT((1-AV685)/2)))</f>
        <v>0</v>
      </c>
      <c r="AX685" s="28">
        <f t="shared" ca="1" si="429"/>
        <v>0.29057137772266994</v>
      </c>
      <c r="AY685" s="28">
        <f t="shared" ca="1" si="429"/>
        <v>9.7714371994378713E-2</v>
      </c>
      <c r="AZ685" s="28">
        <f>IF(Riskregister!$E$15="",0,COUNTIF(BP$4:BP$53,"&lt;"&amp;AX685)*IF(AY685&lt;0.5,Riskregister!$K$15+(Riskregister!$L$15-Riskregister!$K$15)*SQRT(AY685/2),Riskregister!$L$15-(Riskregister!$L$15-Riskregister!$K$15)*SQRT((1-AY685)/2)))</f>
        <v>0</v>
      </c>
      <c r="BA685" s="28">
        <f t="shared" ca="1" si="430"/>
        <v>0.48795140968095196</v>
      </c>
      <c r="BB685" s="28">
        <f t="shared" ca="1" si="430"/>
        <v>0.21703751018966255</v>
      </c>
      <c r="BC685" s="28">
        <f>IF(Riskregister!$E$16="",0,COUNTIF(BQ$4:BQ$53,"&lt;"&amp;BA685)*IF(BB685&lt;0.5,Riskregister!$K$16+(Riskregister!$L$16-Riskregister!$K$16)*SQRT(BB685/2),Riskregister!$L$16-(Riskregister!$L$16-Riskregister!$K$16)*SQRT((1-BB685)/2)))</f>
        <v>0</v>
      </c>
      <c r="BD685" s="28">
        <f t="shared" ca="1" si="406"/>
        <v>0</v>
      </c>
    </row>
    <row r="686" spans="20:56" x14ac:dyDescent="0.35">
      <c r="T686" s="28">
        <f t="shared" ca="1" si="419"/>
        <v>0.74326349706837092</v>
      </c>
      <c r="U686" s="28">
        <f t="shared" ca="1" si="419"/>
        <v>0.87067943173038309</v>
      </c>
      <c r="V686" s="28">
        <f ca="1">IF(Riskregister!$E$5="",0,COUNTIF(BF$4:BF$53,"&lt;"&amp;T686)*IF(U686&lt;0.5,Riskregister!$K$5+(Riskregister!$L$5-Riskregister!$K$5)*SQRT(U686/2),Riskregister!$L$5-(Riskregister!$L$5-Riskregister!$K$5)*SQRT((1-U686)/2)))</f>
        <v>485572.26063013083</v>
      </c>
      <c r="W686" s="28">
        <f t="shared" ca="1" si="420"/>
        <v>0.94556489219486484</v>
      </c>
      <c r="X686" s="28">
        <f t="shared" ca="1" si="420"/>
        <v>0.98530590563374509</v>
      </c>
      <c r="Y686" s="28">
        <f ca="1">IF(Riskregister!$E$6="",0,COUNTIF(BG$4:BG$53,"&lt;"&amp;W686)*IF(X686&lt;0.5,Riskregister!$K$6+(Riskregister!$L$6-Riskregister!$K$6)*SQRT(X686/2),Riskregister!$L$6-(Riskregister!$L$6-Riskregister!$K$6)*SQRT((1-X686)/2)))</f>
        <v>3691426.2948770071</v>
      </c>
      <c r="Z686" s="28">
        <f t="shared" ca="1" si="421"/>
        <v>0.52651837464738782</v>
      </c>
      <c r="AA686" s="28">
        <f t="shared" ca="1" si="421"/>
        <v>0.75093050807402828</v>
      </c>
      <c r="AB686" s="28">
        <f ca="1">IF(Riskregister!$E$7="",0,COUNTIF(BH$4:BH$53,"&lt;"&amp;Z686)*IF(AA686&lt;0.5,Riskregister!$K$7+(Riskregister!$L$7-Riskregister!$K$7)*SQRT(AA686/2),Riskregister!$L$7-(Riskregister!$L$7-Riskregister!$K$7)*SQRT((1-AA686)/2)))</f>
        <v>0</v>
      </c>
      <c r="AC686" s="28">
        <f t="shared" ca="1" si="422"/>
        <v>0.93663323182044611</v>
      </c>
      <c r="AD686" s="28">
        <f t="shared" ca="1" si="422"/>
        <v>0.38543917401220729</v>
      </c>
      <c r="AE686" s="28">
        <f ca="1">IF(Riskregister!$E$8="",0,COUNTIF(BI$4:BI$53,"&lt;"&amp;AC686)*IF(AD686&lt;0.5,Riskregister!$K$8+(Riskregister!$L$8-Riskregister!$K$8)*SQRT(AD686/2),Riskregister!$L$8-(Riskregister!$L$8-Riskregister!$K$8)*SQRT((1-AD686)/2)))</f>
        <v>0</v>
      </c>
      <c r="AF686" s="28">
        <f t="shared" ca="1" si="423"/>
        <v>0.16850468513306327</v>
      </c>
      <c r="AG686" s="28">
        <f t="shared" ca="1" si="423"/>
        <v>0.23808283309072809</v>
      </c>
      <c r="AH686" s="28">
        <f>IF(Riskregister!$E$9="",0,COUNTIF(BJ$4:BJ$53,"&lt;"&amp;AF686)*IF(AG686&lt;0.5,Riskregister!$K$9+(Riskregister!$L$9-Riskregister!$K$9)*SQRT(AG686/2),Riskregister!$L$9-(Riskregister!$L$9-Riskregister!$K$9)*SQRT((1-AG686)/2)))</f>
        <v>0</v>
      </c>
      <c r="AI686" s="28">
        <f t="shared" ca="1" si="424"/>
        <v>0.8340947616044827</v>
      </c>
      <c r="AJ686" s="28">
        <f t="shared" ca="1" si="424"/>
        <v>0.84115400648482919</v>
      </c>
      <c r="AK686" s="28">
        <f>IF(Riskregister!$E$10="",0,COUNTIF(BK$4:BK$53,"&lt;"&amp;AI686)*IF(AJ686&lt;0.5,Riskregister!$K$10+(Riskregister!$L$10-Riskregister!$K$10)*SQRT(AJ686/2),Riskregister!$L$10-(Riskregister!$L$10-Riskregister!$K$10)*SQRT((1-AJ686)/2)))</f>
        <v>0</v>
      </c>
      <c r="AL686" s="28">
        <f t="shared" ca="1" si="425"/>
        <v>0.4286610559983165</v>
      </c>
      <c r="AM686" s="28">
        <f t="shared" ca="1" si="425"/>
        <v>0.85402329119186815</v>
      </c>
      <c r="AN686" s="28">
        <f>IF(Riskregister!$E$11="",0,COUNTIF(BL$4:BL$53,"&lt;"&amp;AL686)*IF(AM686&lt;0.5,Riskregister!$K$11+(Riskregister!$L$11-Riskregister!$K$11)*SQRT(AM686/2),Riskregister!$L$11-(Riskregister!$L$11-Riskregister!$K$11)*SQRT((1-AM686)/2)))</f>
        <v>0</v>
      </c>
      <c r="AO686" s="28">
        <f t="shared" ca="1" si="426"/>
        <v>0.31717368972372872</v>
      </c>
      <c r="AP686" s="28">
        <f t="shared" ca="1" si="426"/>
        <v>4.783552137719016E-2</v>
      </c>
      <c r="AQ686" s="28">
        <f>IF(Riskregister!$E$12="",0,COUNTIF(BM$4:BM$53,"&lt;"&amp;AO686)*IF(AP686&lt;0.5,Riskregister!$K$12+(Riskregister!$L$12-Riskregister!$K$12)*SQRT(AP686/2),Riskregister!$L$12-(Riskregister!$L$12-Riskregister!$K$12)*SQRT((1-AP686)/2)))</f>
        <v>0</v>
      </c>
      <c r="AR686" s="28">
        <f t="shared" ca="1" si="427"/>
        <v>0.21744576882164468</v>
      </c>
      <c r="AS686" s="28">
        <f t="shared" ca="1" si="427"/>
        <v>0.82086314355785628</v>
      </c>
      <c r="AT686" s="28">
        <f>IF(Riskregister!$E$13="",0,COUNTIF(BN$4:BN$53,"&lt;"&amp;AR686)*IF(AS686&lt;0.5,Riskregister!$K$13+(Riskregister!$L$13-Riskregister!$K$13)*SQRT(AS686/2),Riskregister!$L$13-(Riskregister!$L$13-Riskregister!$K$13)*SQRT((1-AS686)/2)))</f>
        <v>0</v>
      </c>
      <c r="AU686" s="28">
        <f t="shared" ca="1" si="428"/>
        <v>0.67978558860973637</v>
      </c>
      <c r="AV686" s="28">
        <f t="shared" ca="1" si="428"/>
        <v>0.4595857138279521</v>
      </c>
      <c r="AW686" s="28">
        <f>IF(Riskregister!$E$14="",0,COUNTIF(BO$4:BO$53,"&lt;"&amp;AU686)*IF(AV686&lt;0.5,Riskregister!$K$14+(Riskregister!$L$14-Riskregister!$K$14)*SQRT(AV686/2),Riskregister!$L$14-(Riskregister!$L$14-Riskregister!$K$14)*SQRT((1-AV686)/2)))</f>
        <v>0</v>
      </c>
      <c r="AX686" s="28">
        <f t="shared" ca="1" si="429"/>
        <v>0.3465715357354312</v>
      </c>
      <c r="AY686" s="28">
        <f t="shared" ca="1" si="429"/>
        <v>0.66978493813686435</v>
      </c>
      <c r="AZ686" s="28">
        <f>IF(Riskregister!$E$15="",0,COUNTIF(BP$4:BP$53,"&lt;"&amp;AX686)*IF(AY686&lt;0.5,Riskregister!$K$15+(Riskregister!$L$15-Riskregister!$K$15)*SQRT(AY686/2),Riskregister!$L$15-(Riskregister!$L$15-Riskregister!$K$15)*SQRT((1-AY686)/2)))</f>
        <v>0</v>
      </c>
      <c r="BA686" s="28">
        <f t="shared" ca="1" si="430"/>
        <v>0.89833801142494563</v>
      </c>
      <c r="BB686" s="28">
        <f t="shared" ca="1" si="430"/>
        <v>0.81157835936359268</v>
      </c>
      <c r="BC686" s="28">
        <f>IF(Riskregister!$E$16="",0,COUNTIF(BQ$4:BQ$53,"&lt;"&amp;BA686)*IF(BB686&lt;0.5,Riskregister!$K$16+(Riskregister!$L$16-Riskregister!$K$16)*SQRT(BB686/2),Riskregister!$L$16-(Riskregister!$L$16-Riskregister!$K$16)*SQRT((1-BB686)/2)))</f>
        <v>0</v>
      </c>
      <c r="BD686" s="28">
        <f t="shared" ca="1" si="406"/>
        <v>4176998.5555071379</v>
      </c>
    </row>
    <row r="687" spans="20:56" x14ac:dyDescent="0.35">
      <c r="T687" s="28">
        <f t="shared" ca="1" si="419"/>
        <v>0.51051758013742499</v>
      </c>
      <c r="U687" s="28">
        <f t="shared" ca="1" si="419"/>
        <v>0.23328415008528125</v>
      </c>
      <c r="V687" s="28">
        <f ca="1">IF(Riskregister!$E$5="",0,COUNTIF(BF$4:BF$53,"&lt;"&amp;T687)*IF(U687&lt;0.5,Riskregister!$K$5+(Riskregister!$L$5-Riskregister!$K$5)*SQRT(U687/2),Riskregister!$L$5-(Riskregister!$L$5-Riskregister!$K$5)*SQRT((1-U687)/2)))</f>
        <v>0</v>
      </c>
      <c r="W687" s="28">
        <f t="shared" ca="1" si="420"/>
        <v>0.49023608869895963</v>
      </c>
      <c r="X687" s="28">
        <f t="shared" ca="1" si="420"/>
        <v>0.77159706784633875</v>
      </c>
      <c r="Y687" s="28">
        <f ca="1">IF(Riskregister!$E$6="",0,COUNTIF(BG$4:BG$53,"&lt;"&amp;W687)*IF(X687&lt;0.5,Riskregister!$K$6+(Riskregister!$L$6-Riskregister!$K$6)*SQRT(X687/2),Riskregister!$L$6-(Riskregister!$L$6-Riskregister!$K$6)*SQRT((1-X687)/2)))</f>
        <v>0</v>
      </c>
      <c r="Z687" s="28">
        <f t="shared" ca="1" si="421"/>
        <v>0.32337871366079252</v>
      </c>
      <c r="AA687" s="28">
        <f t="shared" ca="1" si="421"/>
        <v>0.26346156240511986</v>
      </c>
      <c r="AB687" s="28">
        <f ca="1">IF(Riskregister!$E$7="",0,COUNTIF(BH$4:BH$53,"&lt;"&amp;Z687)*IF(AA687&lt;0.5,Riskregister!$K$7+(Riskregister!$L$7-Riskregister!$K$7)*SQRT(AA687/2),Riskregister!$L$7-(Riskregister!$L$7-Riskregister!$K$7)*SQRT((1-AA687)/2)))</f>
        <v>0</v>
      </c>
      <c r="AC687" s="28">
        <f t="shared" ca="1" si="422"/>
        <v>7.2668320187744273E-2</v>
      </c>
      <c r="AD687" s="28">
        <f t="shared" ca="1" si="422"/>
        <v>0.23669091730161829</v>
      </c>
      <c r="AE687" s="28">
        <f ca="1">IF(Riskregister!$E$8="",0,COUNTIF(BI$4:BI$53,"&lt;"&amp;AC687)*IF(AD687&lt;0.5,Riskregister!$K$8+(Riskregister!$L$8-Riskregister!$K$8)*SQRT(AD687/2),Riskregister!$L$8-(Riskregister!$L$8-Riskregister!$K$8)*SQRT((1-AD687)/2)))</f>
        <v>0</v>
      </c>
      <c r="AF687" s="28">
        <f t="shared" ca="1" si="423"/>
        <v>0.28734578033278413</v>
      </c>
      <c r="AG687" s="28">
        <f t="shared" ca="1" si="423"/>
        <v>0.26239313017860577</v>
      </c>
      <c r="AH687" s="28">
        <f>IF(Riskregister!$E$9="",0,COUNTIF(BJ$4:BJ$53,"&lt;"&amp;AF687)*IF(AG687&lt;0.5,Riskregister!$K$9+(Riskregister!$L$9-Riskregister!$K$9)*SQRT(AG687/2),Riskregister!$L$9-(Riskregister!$L$9-Riskregister!$K$9)*SQRT((1-AG687)/2)))</f>
        <v>0</v>
      </c>
      <c r="AI687" s="28">
        <f t="shared" ca="1" si="424"/>
        <v>0.84538030480748017</v>
      </c>
      <c r="AJ687" s="28">
        <f t="shared" ca="1" si="424"/>
        <v>0.32445703449407604</v>
      </c>
      <c r="AK687" s="28">
        <f>IF(Riskregister!$E$10="",0,COUNTIF(BK$4:BK$53,"&lt;"&amp;AI687)*IF(AJ687&lt;0.5,Riskregister!$K$10+(Riskregister!$L$10-Riskregister!$K$10)*SQRT(AJ687/2),Riskregister!$L$10-(Riskregister!$L$10-Riskregister!$K$10)*SQRT((1-AJ687)/2)))</f>
        <v>0</v>
      </c>
      <c r="AL687" s="28">
        <f t="shared" ca="1" si="425"/>
        <v>0.86922010707677089</v>
      </c>
      <c r="AM687" s="28">
        <f t="shared" ca="1" si="425"/>
        <v>0.21504767494673394</v>
      </c>
      <c r="AN687" s="28">
        <f>IF(Riskregister!$E$11="",0,COUNTIF(BL$4:BL$53,"&lt;"&amp;AL687)*IF(AM687&lt;0.5,Riskregister!$K$11+(Riskregister!$L$11-Riskregister!$K$11)*SQRT(AM687/2),Riskregister!$L$11-(Riskregister!$L$11-Riskregister!$K$11)*SQRT((1-AM687)/2)))</f>
        <v>0</v>
      </c>
      <c r="AO687" s="28">
        <f t="shared" ca="1" si="426"/>
        <v>0.13762159866036472</v>
      </c>
      <c r="AP687" s="28">
        <f t="shared" ca="1" si="426"/>
        <v>0.90366013324495353</v>
      </c>
      <c r="AQ687" s="28">
        <f>IF(Riskregister!$E$12="",0,COUNTIF(BM$4:BM$53,"&lt;"&amp;AO687)*IF(AP687&lt;0.5,Riskregister!$K$12+(Riskregister!$L$12-Riskregister!$K$12)*SQRT(AP687/2),Riskregister!$L$12-(Riskregister!$L$12-Riskregister!$K$12)*SQRT((1-AP687)/2)))</f>
        <v>0</v>
      </c>
      <c r="AR687" s="28">
        <f t="shared" ca="1" si="427"/>
        <v>0.31645148967583103</v>
      </c>
      <c r="AS687" s="28">
        <f t="shared" ca="1" si="427"/>
        <v>0.15140114144246375</v>
      </c>
      <c r="AT687" s="28">
        <f>IF(Riskregister!$E$13="",0,COUNTIF(BN$4:BN$53,"&lt;"&amp;AR687)*IF(AS687&lt;0.5,Riskregister!$K$13+(Riskregister!$L$13-Riskregister!$K$13)*SQRT(AS687/2),Riskregister!$L$13-(Riskregister!$L$13-Riskregister!$K$13)*SQRT((1-AS687)/2)))</f>
        <v>0</v>
      </c>
      <c r="AU687" s="28">
        <f t="shared" ca="1" si="428"/>
        <v>0.92593846655593526</v>
      </c>
      <c r="AV687" s="28">
        <f t="shared" ca="1" si="428"/>
        <v>0.4611886724210762</v>
      </c>
      <c r="AW687" s="28">
        <f>IF(Riskregister!$E$14="",0,COUNTIF(BO$4:BO$53,"&lt;"&amp;AU687)*IF(AV687&lt;0.5,Riskregister!$K$14+(Riskregister!$L$14-Riskregister!$K$14)*SQRT(AV687/2),Riskregister!$L$14-(Riskregister!$L$14-Riskregister!$K$14)*SQRT((1-AV687)/2)))</f>
        <v>0</v>
      </c>
      <c r="AX687" s="28">
        <f t="shared" ca="1" si="429"/>
        <v>0.52435307208511639</v>
      </c>
      <c r="AY687" s="28">
        <f t="shared" ca="1" si="429"/>
        <v>0.77804651898100152</v>
      </c>
      <c r="AZ687" s="28">
        <f>IF(Riskregister!$E$15="",0,COUNTIF(BP$4:BP$53,"&lt;"&amp;AX687)*IF(AY687&lt;0.5,Riskregister!$K$15+(Riskregister!$L$15-Riskregister!$K$15)*SQRT(AY687/2),Riskregister!$L$15-(Riskregister!$L$15-Riskregister!$K$15)*SQRT((1-AY687)/2)))</f>
        <v>0</v>
      </c>
      <c r="BA687" s="28">
        <f t="shared" ca="1" si="430"/>
        <v>0.12305433664387333</v>
      </c>
      <c r="BB687" s="28">
        <f t="shared" ca="1" si="430"/>
        <v>0.78373085823467459</v>
      </c>
      <c r="BC687" s="28">
        <f>IF(Riskregister!$E$16="",0,COUNTIF(BQ$4:BQ$53,"&lt;"&amp;BA687)*IF(BB687&lt;0.5,Riskregister!$K$16+(Riskregister!$L$16-Riskregister!$K$16)*SQRT(BB687/2),Riskregister!$L$16-(Riskregister!$L$16-Riskregister!$K$16)*SQRT((1-BB687)/2)))</f>
        <v>0</v>
      </c>
      <c r="BD687" s="28">
        <f t="shared" ca="1" si="406"/>
        <v>0</v>
      </c>
    </row>
    <row r="688" spans="20:56" x14ac:dyDescent="0.35">
      <c r="T688" s="28">
        <f t="shared" ca="1" si="419"/>
        <v>0.91006423014668902</v>
      </c>
      <c r="U688" s="28">
        <f t="shared" ca="1" si="419"/>
        <v>0.28864264518572302</v>
      </c>
      <c r="V688" s="28">
        <f ca="1">IF(Riskregister!$E$5="",0,COUNTIF(BF$4:BF$53,"&lt;"&amp;T688)*IF(U688&lt;0.5,Riskregister!$K$5+(Riskregister!$L$5-Riskregister!$K$5)*SQRT(U688/2),Riskregister!$L$5-(Riskregister!$L$5-Riskregister!$K$5)*SQRT((1-U688)/2)))</f>
        <v>320953.40834582516</v>
      </c>
      <c r="W688" s="28">
        <f t="shared" ca="1" si="420"/>
        <v>0.31646190745028069</v>
      </c>
      <c r="X688" s="28">
        <f t="shared" ca="1" si="420"/>
        <v>0.41550078610009178</v>
      </c>
      <c r="Y688" s="28">
        <f ca="1">IF(Riskregister!$E$6="",0,COUNTIF(BG$4:BG$53,"&lt;"&amp;W688)*IF(X688&lt;0.5,Riskregister!$K$6+(Riskregister!$L$6-Riskregister!$K$6)*SQRT(X688/2),Riskregister!$L$6-(Riskregister!$L$6-Riskregister!$K$6)*SQRT((1-X688)/2)))</f>
        <v>0</v>
      </c>
      <c r="Z688" s="28">
        <f t="shared" ca="1" si="421"/>
        <v>0.95574591759620797</v>
      </c>
      <c r="AA688" s="28">
        <f t="shared" ca="1" si="421"/>
        <v>0.71405637067780148</v>
      </c>
      <c r="AB688" s="28">
        <f ca="1">IF(Riskregister!$E$7="",0,COUNTIF(BH$4:BH$53,"&lt;"&amp;Z688)*IF(AA688&lt;0.5,Riskregister!$K$7+(Riskregister!$L$7-Riskregister!$K$7)*SQRT(AA688/2),Riskregister!$L$7-(Riskregister!$L$7-Riskregister!$K$7)*SQRT((1-AA688)/2)))</f>
        <v>535318.70261777344</v>
      </c>
      <c r="AC688" s="28">
        <f t="shared" ca="1" si="422"/>
        <v>0.2885900560380561</v>
      </c>
      <c r="AD688" s="28">
        <f t="shared" ca="1" si="422"/>
        <v>0.37213446435147701</v>
      </c>
      <c r="AE688" s="28">
        <f ca="1">IF(Riskregister!$E$8="",0,COUNTIF(BI$4:BI$53,"&lt;"&amp;AC688)*IF(AD688&lt;0.5,Riskregister!$K$8+(Riskregister!$L$8-Riskregister!$K$8)*SQRT(AD688/2),Riskregister!$L$8-(Riskregister!$L$8-Riskregister!$K$8)*SQRT((1-AD688)/2)))</f>
        <v>0</v>
      </c>
      <c r="AF688" s="28">
        <f t="shared" ca="1" si="423"/>
        <v>0.49424097772804299</v>
      </c>
      <c r="AG688" s="28">
        <f t="shared" ca="1" si="423"/>
        <v>0.85546239584360584</v>
      </c>
      <c r="AH688" s="28">
        <f>IF(Riskregister!$E$9="",0,COUNTIF(BJ$4:BJ$53,"&lt;"&amp;AF688)*IF(AG688&lt;0.5,Riskregister!$K$9+(Riskregister!$L$9-Riskregister!$K$9)*SQRT(AG688/2),Riskregister!$L$9-(Riskregister!$L$9-Riskregister!$K$9)*SQRT((1-AG688)/2)))</f>
        <v>0</v>
      </c>
      <c r="AI688" s="28">
        <f t="shared" ca="1" si="424"/>
        <v>0.59315813434948816</v>
      </c>
      <c r="AJ688" s="28">
        <f t="shared" ca="1" si="424"/>
        <v>4.7017551938014379E-2</v>
      </c>
      <c r="AK688" s="28">
        <f>IF(Riskregister!$E$10="",0,COUNTIF(BK$4:BK$53,"&lt;"&amp;AI688)*IF(AJ688&lt;0.5,Riskregister!$K$10+(Riskregister!$L$10-Riskregister!$K$10)*SQRT(AJ688/2),Riskregister!$L$10-(Riskregister!$L$10-Riskregister!$K$10)*SQRT((1-AJ688)/2)))</f>
        <v>0</v>
      </c>
      <c r="AL688" s="28">
        <f t="shared" ca="1" si="425"/>
        <v>0.62133591735392379</v>
      </c>
      <c r="AM688" s="28">
        <f t="shared" ca="1" si="425"/>
        <v>5.4919989499961686E-2</v>
      </c>
      <c r="AN688" s="28">
        <f>IF(Riskregister!$E$11="",0,COUNTIF(BL$4:BL$53,"&lt;"&amp;AL688)*IF(AM688&lt;0.5,Riskregister!$K$11+(Riskregister!$L$11-Riskregister!$K$11)*SQRT(AM688/2),Riskregister!$L$11-(Riskregister!$L$11-Riskregister!$K$11)*SQRT((1-AM688)/2)))</f>
        <v>0</v>
      </c>
      <c r="AO688" s="28">
        <f t="shared" ca="1" si="426"/>
        <v>0.36464578871614028</v>
      </c>
      <c r="AP688" s="28">
        <f t="shared" ca="1" si="426"/>
        <v>0.82824942809704027</v>
      </c>
      <c r="AQ688" s="28">
        <f>IF(Riskregister!$E$12="",0,COUNTIF(BM$4:BM$53,"&lt;"&amp;AO688)*IF(AP688&lt;0.5,Riskregister!$K$12+(Riskregister!$L$12-Riskregister!$K$12)*SQRT(AP688/2),Riskregister!$L$12-(Riskregister!$L$12-Riskregister!$K$12)*SQRT((1-AP688)/2)))</f>
        <v>0</v>
      </c>
      <c r="AR688" s="28">
        <f t="shared" ca="1" si="427"/>
        <v>0.28020733098189399</v>
      </c>
      <c r="AS688" s="28">
        <f t="shared" ca="1" si="427"/>
        <v>0.46028759861468227</v>
      </c>
      <c r="AT688" s="28">
        <f>IF(Riskregister!$E$13="",0,COUNTIF(BN$4:BN$53,"&lt;"&amp;AR688)*IF(AS688&lt;0.5,Riskregister!$K$13+(Riskregister!$L$13-Riskregister!$K$13)*SQRT(AS688/2),Riskregister!$L$13-(Riskregister!$L$13-Riskregister!$K$13)*SQRT((1-AS688)/2)))</f>
        <v>0</v>
      </c>
      <c r="AU688" s="28">
        <f t="shared" ca="1" si="428"/>
        <v>0.89748347524308214</v>
      </c>
      <c r="AV688" s="28">
        <f t="shared" ca="1" si="428"/>
        <v>0.83949918906399879</v>
      </c>
      <c r="AW688" s="28">
        <f>IF(Riskregister!$E$14="",0,COUNTIF(BO$4:BO$53,"&lt;"&amp;AU688)*IF(AV688&lt;0.5,Riskregister!$K$14+(Riskregister!$L$14-Riskregister!$K$14)*SQRT(AV688/2),Riskregister!$L$14-(Riskregister!$L$14-Riskregister!$K$14)*SQRT((1-AV688)/2)))</f>
        <v>0</v>
      </c>
      <c r="AX688" s="28">
        <f t="shared" ca="1" si="429"/>
        <v>0.31754395082420006</v>
      </c>
      <c r="AY688" s="28">
        <f t="shared" ca="1" si="429"/>
        <v>0.84851180722018416</v>
      </c>
      <c r="AZ688" s="28">
        <f>IF(Riskregister!$E$15="",0,COUNTIF(BP$4:BP$53,"&lt;"&amp;AX688)*IF(AY688&lt;0.5,Riskregister!$K$15+(Riskregister!$L$15-Riskregister!$K$15)*SQRT(AY688/2),Riskregister!$L$15-(Riskregister!$L$15-Riskregister!$K$15)*SQRT((1-AY688)/2)))</f>
        <v>0</v>
      </c>
      <c r="BA688" s="28">
        <f t="shared" ca="1" si="430"/>
        <v>0.91361087829558729</v>
      </c>
      <c r="BB688" s="28">
        <f t="shared" ca="1" si="430"/>
        <v>0.64628718710713862</v>
      </c>
      <c r="BC688" s="28">
        <f>IF(Riskregister!$E$16="",0,COUNTIF(BQ$4:BQ$53,"&lt;"&amp;BA688)*IF(BB688&lt;0.5,Riskregister!$K$16+(Riskregister!$L$16-Riskregister!$K$16)*SQRT(BB688/2),Riskregister!$L$16-(Riskregister!$L$16-Riskregister!$K$16)*SQRT((1-BB688)/2)))</f>
        <v>0</v>
      </c>
      <c r="BD688" s="28">
        <f t="shared" ca="1" si="406"/>
        <v>856272.11096359859</v>
      </c>
    </row>
    <row r="689" spans="20:56" x14ac:dyDescent="0.35">
      <c r="T689" s="28">
        <f t="shared" ca="1" si="419"/>
        <v>7.9700535173924281E-2</v>
      </c>
      <c r="U689" s="28">
        <f t="shared" ca="1" si="419"/>
        <v>0.32690854685653037</v>
      </c>
      <c r="V689" s="28">
        <f ca="1">IF(Riskregister!$E$5="",0,COUNTIF(BF$4:BF$53,"&lt;"&amp;T689)*IF(U689&lt;0.5,Riskregister!$K$5+(Riskregister!$L$5-Riskregister!$K$5)*SQRT(U689/2),Riskregister!$L$5-(Riskregister!$L$5-Riskregister!$K$5)*SQRT((1-U689)/2)))</f>
        <v>0</v>
      </c>
      <c r="W689" s="28">
        <f t="shared" ca="1" si="420"/>
        <v>0.44045862009390946</v>
      </c>
      <c r="X689" s="28">
        <f t="shared" ca="1" si="420"/>
        <v>0.87892858591424616</v>
      </c>
      <c r="Y689" s="28">
        <f ca="1">IF(Riskregister!$E$6="",0,COUNTIF(BG$4:BG$53,"&lt;"&amp;W689)*IF(X689&lt;0.5,Riskregister!$K$6+(Riskregister!$L$6-Riskregister!$K$6)*SQRT(X689/2),Riskregister!$L$6-(Riskregister!$L$6-Riskregister!$K$6)*SQRT((1-X689)/2)))</f>
        <v>0</v>
      </c>
      <c r="Z689" s="28">
        <f t="shared" ca="1" si="421"/>
        <v>0.44788614785807912</v>
      </c>
      <c r="AA689" s="28">
        <f t="shared" ca="1" si="421"/>
        <v>0.54639935334078005</v>
      </c>
      <c r="AB689" s="28">
        <f ca="1">IF(Riskregister!$E$7="",0,COUNTIF(BH$4:BH$53,"&lt;"&amp;Z689)*IF(AA689&lt;0.5,Riskregister!$K$7+(Riskregister!$L$7-Riskregister!$K$7)*SQRT(AA689/2),Riskregister!$L$7-(Riskregister!$L$7-Riskregister!$K$7)*SQRT((1-AA689)/2)))</f>
        <v>0</v>
      </c>
      <c r="AC689" s="28">
        <f t="shared" ca="1" si="422"/>
        <v>0.2829791031498059</v>
      </c>
      <c r="AD689" s="28">
        <f t="shared" ca="1" si="422"/>
        <v>0.81802494800781378</v>
      </c>
      <c r="AE689" s="28">
        <f ca="1">IF(Riskregister!$E$8="",0,COUNTIF(BI$4:BI$53,"&lt;"&amp;AC689)*IF(AD689&lt;0.5,Riskregister!$K$8+(Riskregister!$L$8-Riskregister!$K$8)*SQRT(AD689/2),Riskregister!$L$8-(Riskregister!$L$8-Riskregister!$K$8)*SQRT((1-AD689)/2)))</f>
        <v>0</v>
      </c>
      <c r="AF689" s="28">
        <f t="shared" ca="1" si="423"/>
        <v>0.44320382718658435</v>
      </c>
      <c r="AG689" s="28">
        <f t="shared" ca="1" si="423"/>
        <v>0.45961627889080736</v>
      </c>
      <c r="AH689" s="28">
        <f>IF(Riskregister!$E$9="",0,COUNTIF(BJ$4:BJ$53,"&lt;"&amp;AF689)*IF(AG689&lt;0.5,Riskregister!$K$9+(Riskregister!$L$9-Riskregister!$K$9)*SQRT(AG689/2),Riskregister!$L$9-(Riskregister!$L$9-Riskregister!$K$9)*SQRT((1-AG689)/2)))</f>
        <v>0</v>
      </c>
      <c r="AI689" s="28">
        <f t="shared" ca="1" si="424"/>
        <v>0.3835793629423021</v>
      </c>
      <c r="AJ689" s="28">
        <f t="shared" ca="1" si="424"/>
        <v>0.81220870216490659</v>
      </c>
      <c r="AK689" s="28">
        <f>IF(Riskregister!$E$10="",0,COUNTIF(BK$4:BK$53,"&lt;"&amp;AI689)*IF(AJ689&lt;0.5,Riskregister!$K$10+(Riskregister!$L$10-Riskregister!$K$10)*SQRT(AJ689/2),Riskregister!$L$10-(Riskregister!$L$10-Riskregister!$K$10)*SQRT((1-AJ689)/2)))</f>
        <v>0</v>
      </c>
      <c r="AL689" s="28">
        <f t="shared" ca="1" si="425"/>
        <v>9.9273472554776143E-2</v>
      </c>
      <c r="AM689" s="28">
        <f t="shared" ca="1" si="425"/>
        <v>0.15350795292622588</v>
      </c>
      <c r="AN689" s="28">
        <f>IF(Riskregister!$E$11="",0,COUNTIF(BL$4:BL$53,"&lt;"&amp;AL689)*IF(AM689&lt;0.5,Riskregister!$K$11+(Riskregister!$L$11-Riskregister!$K$11)*SQRT(AM689/2),Riskregister!$L$11-(Riskregister!$L$11-Riskregister!$K$11)*SQRT((1-AM689)/2)))</f>
        <v>0</v>
      </c>
      <c r="AO689" s="28">
        <f t="shared" ca="1" si="426"/>
        <v>0.28482399091735855</v>
      </c>
      <c r="AP689" s="28">
        <f t="shared" ca="1" si="426"/>
        <v>4.400969683281819E-2</v>
      </c>
      <c r="AQ689" s="28">
        <f>IF(Riskregister!$E$12="",0,COUNTIF(BM$4:BM$53,"&lt;"&amp;AO689)*IF(AP689&lt;0.5,Riskregister!$K$12+(Riskregister!$L$12-Riskregister!$K$12)*SQRT(AP689/2),Riskregister!$L$12-(Riskregister!$L$12-Riskregister!$K$12)*SQRT((1-AP689)/2)))</f>
        <v>0</v>
      </c>
      <c r="AR689" s="28">
        <f t="shared" ca="1" si="427"/>
        <v>0.30711375360552307</v>
      </c>
      <c r="AS689" s="28">
        <f t="shared" ca="1" si="427"/>
        <v>7.3934106280823642E-2</v>
      </c>
      <c r="AT689" s="28">
        <f>IF(Riskregister!$E$13="",0,COUNTIF(BN$4:BN$53,"&lt;"&amp;AR689)*IF(AS689&lt;0.5,Riskregister!$K$13+(Riskregister!$L$13-Riskregister!$K$13)*SQRT(AS689/2),Riskregister!$L$13-(Riskregister!$L$13-Riskregister!$K$13)*SQRT((1-AS689)/2)))</f>
        <v>0</v>
      </c>
      <c r="AU689" s="28">
        <f t="shared" ca="1" si="428"/>
        <v>0.54024000250805126</v>
      </c>
      <c r="AV689" s="28">
        <f t="shared" ca="1" si="428"/>
        <v>4.6457367836490682E-2</v>
      </c>
      <c r="AW689" s="28">
        <f>IF(Riskregister!$E$14="",0,COUNTIF(BO$4:BO$53,"&lt;"&amp;AU689)*IF(AV689&lt;0.5,Riskregister!$K$14+(Riskregister!$L$14-Riskregister!$K$14)*SQRT(AV689/2),Riskregister!$L$14-(Riskregister!$L$14-Riskregister!$K$14)*SQRT((1-AV689)/2)))</f>
        <v>0</v>
      </c>
      <c r="AX689" s="28">
        <f t="shared" ca="1" si="429"/>
        <v>0.97044082228218742</v>
      </c>
      <c r="AY689" s="28">
        <f t="shared" ca="1" si="429"/>
        <v>0.9731950244033456</v>
      </c>
      <c r="AZ689" s="28">
        <f>IF(Riskregister!$E$15="",0,COUNTIF(BP$4:BP$53,"&lt;"&amp;AX689)*IF(AY689&lt;0.5,Riskregister!$K$15+(Riskregister!$L$15-Riskregister!$K$15)*SQRT(AY689/2),Riskregister!$L$15-(Riskregister!$L$15-Riskregister!$K$15)*SQRT((1-AY689)/2)))</f>
        <v>0</v>
      </c>
      <c r="BA689" s="28">
        <f t="shared" ca="1" si="430"/>
        <v>3.9485640300177205E-2</v>
      </c>
      <c r="BB689" s="28">
        <f t="shared" ca="1" si="430"/>
        <v>8.6312946796094692E-2</v>
      </c>
      <c r="BC689" s="28">
        <f>IF(Riskregister!$E$16="",0,COUNTIF(BQ$4:BQ$53,"&lt;"&amp;BA689)*IF(BB689&lt;0.5,Riskregister!$K$16+(Riskregister!$L$16-Riskregister!$K$16)*SQRT(BB689/2),Riskregister!$L$16-(Riskregister!$L$16-Riskregister!$K$16)*SQRT((1-BB689)/2)))</f>
        <v>0</v>
      </c>
      <c r="BD689" s="28">
        <f t="shared" ca="1" si="406"/>
        <v>0</v>
      </c>
    </row>
    <row r="690" spans="20:56" x14ac:dyDescent="0.35">
      <c r="T690" s="28">
        <f t="shared" ca="1" si="419"/>
        <v>0.16750444741760839</v>
      </c>
      <c r="U690" s="28">
        <f t="shared" ca="1" si="419"/>
        <v>0.30719032803132973</v>
      </c>
      <c r="V690" s="28">
        <f ca="1">IF(Riskregister!$E$5="",0,COUNTIF(BF$4:BF$53,"&lt;"&amp;T690)*IF(U690&lt;0.5,Riskregister!$K$5+(Riskregister!$L$5-Riskregister!$K$5)*SQRT(U690/2),Riskregister!$L$5-(Riskregister!$L$5-Riskregister!$K$5)*SQRT((1-U690)/2)))</f>
        <v>0</v>
      </c>
      <c r="W690" s="28">
        <f t="shared" ca="1" si="420"/>
        <v>0.18212988294844379</v>
      </c>
      <c r="X690" s="28">
        <f t="shared" ca="1" si="420"/>
        <v>0.4726471857868626</v>
      </c>
      <c r="Y690" s="28">
        <f ca="1">IF(Riskregister!$E$6="",0,COUNTIF(BG$4:BG$53,"&lt;"&amp;W690)*IF(X690&lt;0.5,Riskregister!$K$6+(Riskregister!$L$6-Riskregister!$K$6)*SQRT(X690/2),Riskregister!$L$6-(Riskregister!$L$6-Riskregister!$K$6)*SQRT((1-X690)/2)))</f>
        <v>0</v>
      </c>
      <c r="Z690" s="28">
        <f t="shared" ca="1" si="421"/>
        <v>0.21683770416317205</v>
      </c>
      <c r="AA690" s="28">
        <f t="shared" ca="1" si="421"/>
        <v>0.22871957419796107</v>
      </c>
      <c r="AB690" s="28">
        <f ca="1">IF(Riskregister!$E$7="",0,COUNTIF(BH$4:BH$53,"&lt;"&amp;Z690)*IF(AA690&lt;0.5,Riskregister!$K$7+(Riskregister!$L$7-Riskregister!$K$7)*SQRT(AA690/2),Riskregister!$L$7-(Riskregister!$L$7-Riskregister!$K$7)*SQRT((1-AA690)/2)))</f>
        <v>0</v>
      </c>
      <c r="AC690" s="28">
        <f t="shared" ca="1" si="422"/>
        <v>0.33684250093020418</v>
      </c>
      <c r="AD690" s="28">
        <f t="shared" ca="1" si="422"/>
        <v>0.66815054406844765</v>
      </c>
      <c r="AE690" s="28">
        <f ca="1">IF(Riskregister!$E$8="",0,COUNTIF(BI$4:BI$53,"&lt;"&amp;AC690)*IF(AD690&lt;0.5,Riskregister!$K$8+(Riskregister!$L$8-Riskregister!$K$8)*SQRT(AD690/2),Riskregister!$L$8-(Riskregister!$L$8-Riskregister!$K$8)*SQRT((1-AD690)/2)))</f>
        <v>0</v>
      </c>
      <c r="AF690" s="28">
        <f t="shared" ca="1" si="423"/>
        <v>0.90714728810648071</v>
      </c>
      <c r="AG690" s="28">
        <f t="shared" ca="1" si="423"/>
        <v>0.75124847099607317</v>
      </c>
      <c r="AH690" s="28">
        <f>IF(Riskregister!$E$9="",0,COUNTIF(BJ$4:BJ$53,"&lt;"&amp;AF690)*IF(AG690&lt;0.5,Riskregister!$K$9+(Riskregister!$L$9-Riskregister!$K$9)*SQRT(AG690/2),Riskregister!$L$9-(Riskregister!$L$9-Riskregister!$K$9)*SQRT((1-AG690)/2)))</f>
        <v>0</v>
      </c>
      <c r="AI690" s="28">
        <f t="shared" ca="1" si="424"/>
        <v>0.81056476887285844</v>
      </c>
      <c r="AJ690" s="28">
        <f t="shared" ca="1" si="424"/>
        <v>0.15714176206236852</v>
      </c>
      <c r="AK690" s="28">
        <f>IF(Riskregister!$E$10="",0,COUNTIF(BK$4:BK$53,"&lt;"&amp;AI690)*IF(AJ690&lt;0.5,Riskregister!$K$10+(Riskregister!$L$10-Riskregister!$K$10)*SQRT(AJ690/2),Riskregister!$L$10-(Riskregister!$L$10-Riskregister!$K$10)*SQRT((1-AJ690)/2)))</f>
        <v>0</v>
      </c>
      <c r="AL690" s="28">
        <f t="shared" ca="1" si="425"/>
        <v>3.4942919279898121E-2</v>
      </c>
      <c r="AM690" s="28">
        <f t="shared" ca="1" si="425"/>
        <v>0.61982414988778989</v>
      </c>
      <c r="AN690" s="28">
        <f>IF(Riskregister!$E$11="",0,COUNTIF(BL$4:BL$53,"&lt;"&amp;AL690)*IF(AM690&lt;0.5,Riskregister!$K$11+(Riskregister!$L$11-Riskregister!$K$11)*SQRT(AM690/2),Riskregister!$L$11-(Riskregister!$L$11-Riskregister!$K$11)*SQRT((1-AM690)/2)))</f>
        <v>0</v>
      </c>
      <c r="AO690" s="28">
        <f t="shared" ca="1" si="426"/>
        <v>0.13683286722798982</v>
      </c>
      <c r="AP690" s="28">
        <f t="shared" ca="1" si="426"/>
        <v>9.8170252242357758E-4</v>
      </c>
      <c r="AQ690" s="28">
        <f>IF(Riskregister!$E$12="",0,COUNTIF(BM$4:BM$53,"&lt;"&amp;AO690)*IF(AP690&lt;0.5,Riskregister!$K$12+(Riskregister!$L$12-Riskregister!$K$12)*SQRT(AP690/2),Riskregister!$L$12-(Riskregister!$L$12-Riskregister!$K$12)*SQRT((1-AP690)/2)))</f>
        <v>0</v>
      </c>
      <c r="AR690" s="28">
        <f t="shared" ca="1" si="427"/>
        <v>2.316806765383117E-2</v>
      </c>
      <c r="AS690" s="28">
        <f t="shared" ca="1" si="427"/>
        <v>0.3490032360667269</v>
      </c>
      <c r="AT690" s="28">
        <f>IF(Riskregister!$E$13="",0,COUNTIF(BN$4:BN$53,"&lt;"&amp;AR690)*IF(AS690&lt;0.5,Riskregister!$K$13+(Riskregister!$L$13-Riskregister!$K$13)*SQRT(AS690/2),Riskregister!$L$13-(Riskregister!$L$13-Riskregister!$K$13)*SQRT((1-AS690)/2)))</f>
        <v>0</v>
      </c>
      <c r="AU690" s="28">
        <f t="shared" ca="1" si="428"/>
        <v>0.58644956897792888</v>
      </c>
      <c r="AV690" s="28">
        <f t="shared" ca="1" si="428"/>
        <v>0.37580459574267655</v>
      </c>
      <c r="AW690" s="28">
        <f>IF(Riskregister!$E$14="",0,COUNTIF(BO$4:BO$53,"&lt;"&amp;AU690)*IF(AV690&lt;0.5,Riskregister!$K$14+(Riskregister!$L$14-Riskregister!$K$14)*SQRT(AV690/2),Riskregister!$L$14-(Riskregister!$L$14-Riskregister!$K$14)*SQRT((1-AV690)/2)))</f>
        <v>0</v>
      </c>
      <c r="AX690" s="28">
        <f t="shared" ca="1" si="429"/>
        <v>0.80937433677177451</v>
      </c>
      <c r="AY690" s="28">
        <f t="shared" ca="1" si="429"/>
        <v>0.50443178015762524</v>
      </c>
      <c r="AZ690" s="28">
        <f>IF(Riskregister!$E$15="",0,COUNTIF(BP$4:BP$53,"&lt;"&amp;AX690)*IF(AY690&lt;0.5,Riskregister!$K$15+(Riskregister!$L$15-Riskregister!$K$15)*SQRT(AY690/2),Riskregister!$L$15-(Riskregister!$L$15-Riskregister!$K$15)*SQRT((1-AY690)/2)))</f>
        <v>0</v>
      </c>
      <c r="BA690" s="28">
        <f t="shared" ca="1" si="430"/>
        <v>0.69487027255747402</v>
      </c>
      <c r="BB690" s="28">
        <f t="shared" ca="1" si="430"/>
        <v>0.26576942194442887</v>
      </c>
      <c r="BC690" s="28">
        <f>IF(Riskregister!$E$16="",0,COUNTIF(BQ$4:BQ$53,"&lt;"&amp;BA690)*IF(BB690&lt;0.5,Riskregister!$K$16+(Riskregister!$L$16-Riskregister!$K$16)*SQRT(BB690/2),Riskregister!$L$16-(Riskregister!$L$16-Riskregister!$K$16)*SQRT((1-BB690)/2)))</f>
        <v>0</v>
      </c>
      <c r="BD690" s="28">
        <f t="shared" ca="1" si="406"/>
        <v>0</v>
      </c>
    </row>
    <row r="691" spans="20:56" x14ac:dyDescent="0.35">
      <c r="T691" s="28">
        <f t="shared" ca="1" si="419"/>
        <v>0.18827145983117088</v>
      </c>
      <c r="U691" s="28">
        <f t="shared" ca="1" si="419"/>
        <v>0.31499155382163191</v>
      </c>
      <c r="V691" s="28">
        <f ca="1">IF(Riskregister!$E$5="",0,COUNTIF(BF$4:BF$53,"&lt;"&amp;T691)*IF(U691&lt;0.5,Riskregister!$K$5+(Riskregister!$L$5-Riskregister!$K$5)*SQRT(U691/2),Riskregister!$L$5-(Riskregister!$L$5-Riskregister!$K$5)*SQRT((1-U691)/2)))</f>
        <v>0</v>
      </c>
      <c r="W691" s="28">
        <f t="shared" ca="1" si="420"/>
        <v>0.86846647794932486</v>
      </c>
      <c r="X691" s="28">
        <f t="shared" ca="1" si="420"/>
        <v>0.11306417339250641</v>
      </c>
      <c r="Y691" s="28">
        <f ca="1">IF(Riskregister!$E$6="",0,COUNTIF(BG$4:BG$53,"&lt;"&amp;W691)*IF(X691&lt;0.5,Riskregister!$K$6+(Riskregister!$L$6-Riskregister!$K$6)*SQRT(X691/2),Riskregister!$L$6-(Riskregister!$L$6-Riskregister!$K$6)*SQRT((1-X691)/2)))</f>
        <v>627976.58919134852</v>
      </c>
      <c r="Z691" s="28">
        <f t="shared" ca="1" si="421"/>
        <v>0.42901890749805394</v>
      </c>
      <c r="AA691" s="28">
        <f t="shared" ca="1" si="421"/>
        <v>0.1556323510240547</v>
      </c>
      <c r="AB691" s="28">
        <f ca="1">IF(Riskregister!$E$7="",0,COUNTIF(BH$4:BH$53,"&lt;"&amp;Z691)*IF(AA691&lt;0.5,Riskregister!$K$7+(Riskregister!$L$7-Riskregister!$K$7)*SQRT(AA691/2),Riskregister!$L$7-(Riskregister!$L$7-Riskregister!$K$7)*SQRT((1-AA691)/2)))</f>
        <v>0</v>
      </c>
      <c r="AC691" s="28">
        <f t="shared" ca="1" si="422"/>
        <v>0.99181762113121497</v>
      </c>
      <c r="AD691" s="28">
        <f t="shared" ca="1" si="422"/>
        <v>0.90037996129088116</v>
      </c>
      <c r="AE691" s="28">
        <f ca="1">IF(Riskregister!$E$8="",0,COUNTIF(BI$4:BI$53,"&lt;"&amp;AC691)*IF(AD691&lt;0.5,Riskregister!$K$8+(Riskregister!$L$8-Riskregister!$K$8)*SQRT(AD691/2),Riskregister!$L$8-(Riskregister!$L$8-Riskregister!$K$8)*SQRT((1-AD691)/2)))</f>
        <v>3951046.5560654192</v>
      </c>
      <c r="AF691" s="28">
        <f t="shared" ca="1" si="423"/>
        <v>0.94791649243977449</v>
      </c>
      <c r="AG691" s="28">
        <f t="shared" ca="1" si="423"/>
        <v>0.89347259187210659</v>
      </c>
      <c r="AH691" s="28">
        <f>IF(Riskregister!$E$9="",0,COUNTIF(BJ$4:BJ$53,"&lt;"&amp;AF691)*IF(AG691&lt;0.5,Riskregister!$K$9+(Riskregister!$L$9-Riskregister!$K$9)*SQRT(AG691/2),Riskregister!$L$9-(Riskregister!$L$9-Riskregister!$K$9)*SQRT((1-AG691)/2)))</f>
        <v>0</v>
      </c>
      <c r="AI691" s="28">
        <f t="shared" ca="1" si="424"/>
        <v>0.46838957291797634</v>
      </c>
      <c r="AJ691" s="28">
        <f t="shared" ca="1" si="424"/>
        <v>1.7822508195997289E-2</v>
      </c>
      <c r="AK691" s="28">
        <f>IF(Riskregister!$E$10="",0,COUNTIF(BK$4:BK$53,"&lt;"&amp;AI691)*IF(AJ691&lt;0.5,Riskregister!$K$10+(Riskregister!$L$10-Riskregister!$K$10)*SQRT(AJ691/2),Riskregister!$L$10-(Riskregister!$L$10-Riskregister!$K$10)*SQRT((1-AJ691)/2)))</f>
        <v>0</v>
      </c>
      <c r="AL691" s="28">
        <f t="shared" ca="1" si="425"/>
        <v>0.96638798027993189</v>
      </c>
      <c r="AM691" s="28">
        <f t="shared" ca="1" si="425"/>
        <v>0.86254777310130426</v>
      </c>
      <c r="AN691" s="28">
        <f>IF(Riskregister!$E$11="",0,COUNTIF(BL$4:BL$53,"&lt;"&amp;AL691)*IF(AM691&lt;0.5,Riskregister!$K$11+(Riskregister!$L$11-Riskregister!$K$11)*SQRT(AM691/2),Riskregister!$L$11-(Riskregister!$L$11-Riskregister!$K$11)*SQRT((1-AM691)/2)))</f>
        <v>0</v>
      </c>
      <c r="AO691" s="28">
        <f t="shared" ca="1" si="426"/>
        <v>0.13679048306771657</v>
      </c>
      <c r="AP691" s="28">
        <f t="shared" ca="1" si="426"/>
        <v>0.16078109269229435</v>
      </c>
      <c r="AQ691" s="28">
        <f>IF(Riskregister!$E$12="",0,COUNTIF(BM$4:BM$53,"&lt;"&amp;AO691)*IF(AP691&lt;0.5,Riskregister!$K$12+(Riskregister!$L$12-Riskregister!$K$12)*SQRT(AP691/2),Riskregister!$L$12-(Riskregister!$L$12-Riskregister!$K$12)*SQRT((1-AP691)/2)))</f>
        <v>0</v>
      </c>
      <c r="AR691" s="28">
        <f t="shared" ca="1" si="427"/>
        <v>0.11654392786219447</v>
      </c>
      <c r="AS691" s="28">
        <f t="shared" ca="1" si="427"/>
        <v>0.69443777340396562</v>
      </c>
      <c r="AT691" s="28">
        <f>IF(Riskregister!$E$13="",0,COUNTIF(BN$4:BN$53,"&lt;"&amp;AR691)*IF(AS691&lt;0.5,Riskregister!$K$13+(Riskregister!$L$13-Riskregister!$K$13)*SQRT(AS691/2),Riskregister!$L$13-(Riskregister!$L$13-Riskregister!$K$13)*SQRT((1-AS691)/2)))</f>
        <v>0</v>
      </c>
      <c r="AU691" s="28">
        <f t="shared" ca="1" si="428"/>
        <v>0.30379311557657007</v>
      </c>
      <c r="AV691" s="28">
        <f t="shared" ca="1" si="428"/>
        <v>0.31634456909890285</v>
      </c>
      <c r="AW691" s="28">
        <f>IF(Riskregister!$E$14="",0,COUNTIF(BO$4:BO$53,"&lt;"&amp;AU691)*IF(AV691&lt;0.5,Riskregister!$K$14+(Riskregister!$L$14-Riskregister!$K$14)*SQRT(AV691/2),Riskregister!$L$14-(Riskregister!$L$14-Riskregister!$K$14)*SQRT((1-AV691)/2)))</f>
        <v>0</v>
      </c>
      <c r="AX691" s="28">
        <f t="shared" ca="1" si="429"/>
        <v>0.1442163871307196</v>
      </c>
      <c r="AY691" s="28">
        <f t="shared" ca="1" si="429"/>
        <v>0.92729376477742154</v>
      </c>
      <c r="AZ691" s="28">
        <f>IF(Riskregister!$E$15="",0,COUNTIF(BP$4:BP$53,"&lt;"&amp;AX691)*IF(AY691&lt;0.5,Riskregister!$K$15+(Riskregister!$L$15-Riskregister!$K$15)*SQRT(AY691/2),Riskregister!$L$15-(Riskregister!$L$15-Riskregister!$K$15)*SQRT((1-AY691)/2)))</f>
        <v>0</v>
      </c>
      <c r="BA691" s="28">
        <f t="shared" ca="1" si="430"/>
        <v>0.53222956645772612</v>
      </c>
      <c r="BB691" s="28">
        <f t="shared" ca="1" si="430"/>
        <v>0.74169064430091414</v>
      </c>
      <c r="BC691" s="28">
        <f>IF(Riskregister!$E$16="",0,COUNTIF(BQ$4:BQ$53,"&lt;"&amp;BA691)*IF(BB691&lt;0.5,Riskregister!$K$16+(Riskregister!$L$16-Riskregister!$K$16)*SQRT(BB691/2),Riskregister!$L$16-(Riskregister!$L$16-Riskregister!$K$16)*SQRT((1-BB691)/2)))</f>
        <v>0</v>
      </c>
      <c r="BD691" s="28">
        <f t="shared" ca="1" si="406"/>
        <v>4579023.145256768</v>
      </c>
    </row>
    <row r="692" spans="20:56" x14ac:dyDescent="0.35">
      <c r="T692" s="28">
        <f t="shared" ca="1" si="419"/>
        <v>0.49399801446729097</v>
      </c>
      <c r="U692" s="28">
        <f t="shared" ca="1" si="419"/>
        <v>9.1064828762332795E-3</v>
      </c>
      <c r="V692" s="28">
        <f ca="1">IF(Riskregister!$E$5="",0,COUNTIF(BF$4:BF$53,"&lt;"&amp;T692)*IF(U692&lt;0.5,Riskregister!$K$5+(Riskregister!$L$5-Riskregister!$K$5)*SQRT(U692/2),Riskregister!$L$5-(Riskregister!$L$5-Riskregister!$K$5)*SQRT((1-U692)/2)))</f>
        <v>0</v>
      </c>
      <c r="W692" s="28">
        <f t="shared" ca="1" si="420"/>
        <v>0.72727195392408039</v>
      </c>
      <c r="X692" s="28">
        <f t="shared" ca="1" si="420"/>
        <v>0.43021235761087284</v>
      </c>
      <c r="Y692" s="28">
        <f ca="1">IF(Riskregister!$E$6="",0,COUNTIF(BG$4:BG$53,"&lt;"&amp;W692)*IF(X692&lt;0.5,Riskregister!$K$6+(Riskregister!$L$6-Riskregister!$K$6)*SQRT(X692/2),Riskregister!$L$6-(Riskregister!$L$6-Riskregister!$K$6)*SQRT((1-X692)/2)))</f>
        <v>1034831.7311468306</v>
      </c>
      <c r="Z692" s="28">
        <f t="shared" ca="1" si="421"/>
        <v>0.98950841523382926</v>
      </c>
      <c r="AA692" s="28">
        <f t="shared" ca="1" si="421"/>
        <v>0.3996669233538932</v>
      </c>
      <c r="AB692" s="28">
        <f ca="1">IF(Riskregister!$E$7="",0,COUNTIF(BH$4:BH$53,"&lt;"&amp;Z692)*IF(AA692&lt;0.5,Riskregister!$K$7+(Riskregister!$L$7-Riskregister!$K$7)*SQRT(AA692/2),Riskregister!$L$7-(Riskregister!$L$7-Riskregister!$K$7)*SQRT((1-AA692)/2)))</f>
        <v>412919.15285214462</v>
      </c>
      <c r="AC692" s="28">
        <f t="shared" ca="1" si="422"/>
        <v>0.47441127549452344</v>
      </c>
      <c r="AD692" s="28">
        <f t="shared" ca="1" si="422"/>
        <v>0.48826499681862956</v>
      </c>
      <c r="AE692" s="28">
        <f ca="1">IF(Riskregister!$E$8="",0,COUNTIF(BI$4:BI$53,"&lt;"&amp;AC692)*IF(AD692&lt;0.5,Riskregister!$K$8+(Riskregister!$L$8-Riskregister!$K$8)*SQRT(AD692/2),Riskregister!$L$8-(Riskregister!$L$8-Riskregister!$K$8)*SQRT((1-AD692)/2)))</f>
        <v>0</v>
      </c>
      <c r="AF692" s="28">
        <f t="shared" ca="1" si="423"/>
        <v>0.29163146956829078</v>
      </c>
      <c r="AG692" s="28">
        <f t="shared" ca="1" si="423"/>
        <v>0.42759150059007656</v>
      </c>
      <c r="AH692" s="28">
        <f>IF(Riskregister!$E$9="",0,COUNTIF(BJ$4:BJ$53,"&lt;"&amp;AF692)*IF(AG692&lt;0.5,Riskregister!$K$9+(Riskregister!$L$9-Riskregister!$K$9)*SQRT(AG692/2),Riskregister!$L$9-(Riskregister!$L$9-Riskregister!$K$9)*SQRT((1-AG692)/2)))</f>
        <v>0</v>
      </c>
      <c r="AI692" s="28">
        <f t="shared" ca="1" si="424"/>
        <v>0.1621171409899429</v>
      </c>
      <c r="AJ692" s="28">
        <f t="shared" ca="1" si="424"/>
        <v>6.718634021001646E-2</v>
      </c>
      <c r="AK692" s="28">
        <f>IF(Riskregister!$E$10="",0,COUNTIF(BK$4:BK$53,"&lt;"&amp;AI692)*IF(AJ692&lt;0.5,Riskregister!$K$10+(Riskregister!$L$10-Riskregister!$K$10)*SQRT(AJ692/2),Riskregister!$L$10-(Riskregister!$L$10-Riskregister!$K$10)*SQRT((1-AJ692)/2)))</f>
        <v>0</v>
      </c>
      <c r="AL692" s="28">
        <f t="shared" ca="1" si="425"/>
        <v>0.5656742519411897</v>
      </c>
      <c r="AM692" s="28">
        <f t="shared" ca="1" si="425"/>
        <v>0.49704432484257366</v>
      </c>
      <c r="AN692" s="28">
        <f>IF(Riskregister!$E$11="",0,COUNTIF(BL$4:BL$53,"&lt;"&amp;AL692)*IF(AM692&lt;0.5,Riskregister!$K$11+(Riskregister!$L$11-Riskregister!$K$11)*SQRT(AM692/2),Riskregister!$L$11-(Riskregister!$L$11-Riskregister!$K$11)*SQRT((1-AM692)/2)))</f>
        <v>0</v>
      </c>
      <c r="AO692" s="28">
        <f t="shared" ca="1" si="426"/>
        <v>0.51491417031381503</v>
      </c>
      <c r="AP692" s="28">
        <f t="shared" ca="1" si="426"/>
        <v>3.6278227878103642E-2</v>
      </c>
      <c r="AQ692" s="28">
        <f>IF(Riskregister!$E$12="",0,COUNTIF(BM$4:BM$53,"&lt;"&amp;AO692)*IF(AP692&lt;0.5,Riskregister!$K$12+(Riskregister!$L$12-Riskregister!$K$12)*SQRT(AP692/2),Riskregister!$L$12-(Riskregister!$L$12-Riskregister!$K$12)*SQRT((1-AP692)/2)))</f>
        <v>0</v>
      </c>
      <c r="AR692" s="28">
        <f t="shared" ca="1" si="427"/>
        <v>0.36836420702561479</v>
      </c>
      <c r="AS692" s="28">
        <f t="shared" ca="1" si="427"/>
        <v>0.22001655814019194</v>
      </c>
      <c r="AT692" s="28">
        <f>IF(Riskregister!$E$13="",0,COUNTIF(BN$4:BN$53,"&lt;"&amp;AR692)*IF(AS692&lt;0.5,Riskregister!$K$13+(Riskregister!$L$13-Riskregister!$K$13)*SQRT(AS692/2),Riskregister!$L$13-(Riskregister!$L$13-Riskregister!$K$13)*SQRT((1-AS692)/2)))</f>
        <v>0</v>
      </c>
      <c r="AU692" s="28">
        <f t="shared" ca="1" si="428"/>
        <v>0.39622844653517686</v>
      </c>
      <c r="AV692" s="28">
        <f t="shared" ca="1" si="428"/>
        <v>7.8714159496673153E-2</v>
      </c>
      <c r="AW692" s="28">
        <f>IF(Riskregister!$E$14="",0,COUNTIF(BO$4:BO$53,"&lt;"&amp;AU692)*IF(AV692&lt;0.5,Riskregister!$K$14+(Riskregister!$L$14-Riskregister!$K$14)*SQRT(AV692/2),Riskregister!$L$14-(Riskregister!$L$14-Riskregister!$K$14)*SQRT((1-AV692)/2)))</f>
        <v>0</v>
      </c>
      <c r="AX692" s="28">
        <f t="shared" ca="1" si="429"/>
        <v>6.4173599262255077E-2</v>
      </c>
      <c r="AY692" s="28">
        <f t="shared" ca="1" si="429"/>
        <v>0.18715773062667962</v>
      </c>
      <c r="AZ692" s="28">
        <f>IF(Riskregister!$E$15="",0,COUNTIF(BP$4:BP$53,"&lt;"&amp;AX692)*IF(AY692&lt;0.5,Riskregister!$K$15+(Riskregister!$L$15-Riskregister!$K$15)*SQRT(AY692/2),Riskregister!$L$15-(Riskregister!$L$15-Riskregister!$K$15)*SQRT((1-AY692)/2)))</f>
        <v>0</v>
      </c>
      <c r="BA692" s="28">
        <f t="shared" ca="1" si="430"/>
        <v>0.50375572693483917</v>
      </c>
      <c r="BB692" s="28">
        <f t="shared" ca="1" si="430"/>
        <v>0.73240829415386366</v>
      </c>
      <c r="BC692" s="28">
        <f>IF(Riskregister!$E$16="",0,COUNTIF(BQ$4:BQ$53,"&lt;"&amp;BA692)*IF(BB692&lt;0.5,Riskregister!$K$16+(Riskregister!$L$16-Riskregister!$K$16)*SQRT(BB692/2),Riskregister!$L$16-(Riskregister!$L$16-Riskregister!$K$16)*SQRT((1-BB692)/2)))</f>
        <v>0</v>
      </c>
      <c r="BD692" s="28">
        <f t="shared" ca="1" si="406"/>
        <v>1447750.8839989752</v>
      </c>
    </row>
    <row r="693" spans="20:56" x14ac:dyDescent="0.35">
      <c r="T693" s="28">
        <f t="shared" ca="1" si="419"/>
        <v>0.34357771843447604</v>
      </c>
      <c r="U693" s="28">
        <f t="shared" ca="1" si="419"/>
        <v>0.12118002259582361</v>
      </c>
      <c r="V693" s="28">
        <f ca="1">IF(Riskregister!$E$5="",0,COUNTIF(BF$4:BF$53,"&lt;"&amp;T693)*IF(U693&lt;0.5,Riskregister!$K$5+(Riskregister!$L$5-Riskregister!$K$5)*SQRT(U693/2),Riskregister!$L$5-(Riskregister!$L$5-Riskregister!$K$5)*SQRT((1-U693)/2)))</f>
        <v>0</v>
      </c>
      <c r="W693" s="28">
        <f t="shared" ca="1" si="420"/>
        <v>0.82888747695948306</v>
      </c>
      <c r="X693" s="28">
        <f t="shared" ca="1" si="420"/>
        <v>0.83257059048916915</v>
      </c>
      <c r="Y693" s="28">
        <f ca="1">IF(Riskregister!$E$6="",0,COUNTIF(BG$4:BG$53,"&lt;"&amp;W693)*IF(X693&lt;0.5,Riskregister!$K$6+(Riskregister!$L$6-Riskregister!$K$6)*SQRT(X693/2),Riskregister!$L$6-(Riskregister!$L$6-Riskregister!$K$6)*SQRT((1-X693)/2)))</f>
        <v>1479197.1165521969</v>
      </c>
      <c r="Z693" s="28">
        <f t="shared" ca="1" si="421"/>
        <v>0.40089544969963176</v>
      </c>
      <c r="AA693" s="28">
        <f t="shared" ca="1" si="421"/>
        <v>2.5403925817920614E-3</v>
      </c>
      <c r="AB693" s="28">
        <f ca="1">IF(Riskregister!$E$7="",0,COUNTIF(BH$4:BH$53,"&lt;"&amp;Z693)*IF(AA693&lt;0.5,Riskregister!$K$7+(Riskregister!$L$7-Riskregister!$K$7)*SQRT(AA693/2),Riskregister!$L$7-(Riskregister!$L$7-Riskregister!$K$7)*SQRT((1-AA693)/2)))</f>
        <v>0</v>
      </c>
      <c r="AC693" s="28">
        <f t="shared" ca="1" si="422"/>
        <v>0.47866682368690727</v>
      </c>
      <c r="AD693" s="28">
        <f t="shared" ca="1" si="422"/>
        <v>4.1093504501964695E-2</v>
      </c>
      <c r="AE693" s="28">
        <f ca="1">IF(Riskregister!$E$8="",0,COUNTIF(BI$4:BI$53,"&lt;"&amp;AC693)*IF(AD693&lt;0.5,Riskregister!$K$8+(Riskregister!$L$8-Riskregister!$K$8)*SQRT(AD693/2),Riskregister!$L$8-(Riskregister!$L$8-Riskregister!$K$8)*SQRT((1-AD693)/2)))</f>
        <v>0</v>
      </c>
      <c r="AF693" s="28">
        <f t="shared" ca="1" si="423"/>
        <v>0.70375285943637111</v>
      </c>
      <c r="AG693" s="28">
        <f t="shared" ca="1" si="423"/>
        <v>0.1556080495439911</v>
      </c>
      <c r="AH693" s="28">
        <f>IF(Riskregister!$E$9="",0,COUNTIF(BJ$4:BJ$53,"&lt;"&amp;AF693)*IF(AG693&lt;0.5,Riskregister!$K$9+(Riskregister!$L$9-Riskregister!$K$9)*SQRT(AG693/2),Riskregister!$L$9-(Riskregister!$L$9-Riskregister!$K$9)*SQRT((1-AG693)/2)))</f>
        <v>0</v>
      </c>
      <c r="AI693" s="28">
        <f t="shared" ca="1" si="424"/>
        <v>0.66785065556159595</v>
      </c>
      <c r="AJ693" s="28">
        <f t="shared" ca="1" si="424"/>
        <v>0.36306831089327773</v>
      </c>
      <c r="AK693" s="28">
        <f>IF(Riskregister!$E$10="",0,COUNTIF(BK$4:BK$53,"&lt;"&amp;AI693)*IF(AJ693&lt;0.5,Riskregister!$K$10+(Riskregister!$L$10-Riskregister!$K$10)*SQRT(AJ693/2),Riskregister!$L$10-(Riskregister!$L$10-Riskregister!$K$10)*SQRT((1-AJ693)/2)))</f>
        <v>0</v>
      </c>
      <c r="AL693" s="28">
        <f t="shared" ca="1" si="425"/>
        <v>0.26239327313289273</v>
      </c>
      <c r="AM693" s="28">
        <f t="shared" ca="1" si="425"/>
        <v>0.59607355848441002</v>
      </c>
      <c r="AN693" s="28">
        <f>IF(Riskregister!$E$11="",0,COUNTIF(BL$4:BL$53,"&lt;"&amp;AL693)*IF(AM693&lt;0.5,Riskregister!$K$11+(Riskregister!$L$11-Riskregister!$K$11)*SQRT(AM693/2),Riskregister!$L$11-(Riskregister!$L$11-Riskregister!$K$11)*SQRT((1-AM693)/2)))</f>
        <v>0</v>
      </c>
      <c r="AO693" s="28">
        <f t="shared" ca="1" si="426"/>
        <v>3.7076347217623429E-2</v>
      </c>
      <c r="AP693" s="28">
        <f t="shared" ca="1" si="426"/>
        <v>0.49655024443869844</v>
      </c>
      <c r="AQ693" s="28">
        <f>IF(Riskregister!$E$12="",0,COUNTIF(BM$4:BM$53,"&lt;"&amp;AO693)*IF(AP693&lt;0.5,Riskregister!$K$12+(Riskregister!$L$12-Riskregister!$K$12)*SQRT(AP693/2),Riskregister!$L$12-(Riskregister!$L$12-Riskregister!$K$12)*SQRT((1-AP693)/2)))</f>
        <v>0</v>
      </c>
      <c r="AR693" s="28">
        <f t="shared" ca="1" si="427"/>
        <v>0.78960436956669866</v>
      </c>
      <c r="AS693" s="28">
        <f t="shared" ca="1" si="427"/>
        <v>0.9150504056214569</v>
      </c>
      <c r="AT693" s="28">
        <f>IF(Riskregister!$E$13="",0,COUNTIF(BN$4:BN$53,"&lt;"&amp;AR693)*IF(AS693&lt;0.5,Riskregister!$K$13+(Riskregister!$L$13-Riskregister!$K$13)*SQRT(AS693/2),Riskregister!$L$13-(Riskregister!$L$13-Riskregister!$K$13)*SQRT((1-AS693)/2)))</f>
        <v>0</v>
      </c>
      <c r="AU693" s="28">
        <f t="shared" ca="1" si="428"/>
        <v>0.36465408754995843</v>
      </c>
      <c r="AV693" s="28">
        <f t="shared" ca="1" si="428"/>
        <v>0.99151253733141576</v>
      </c>
      <c r="AW693" s="28">
        <f>IF(Riskregister!$E$14="",0,COUNTIF(BO$4:BO$53,"&lt;"&amp;AU693)*IF(AV693&lt;0.5,Riskregister!$K$14+(Riskregister!$L$14-Riskregister!$K$14)*SQRT(AV693/2),Riskregister!$L$14-(Riskregister!$L$14-Riskregister!$K$14)*SQRT((1-AV693)/2)))</f>
        <v>0</v>
      </c>
      <c r="AX693" s="28">
        <f t="shared" ca="1" si="429"/>
        <v>2.9816880101010801E-2</v>
      </c>
      <c r="AY693" s="28">
        <f t="shared" ca="1" si="429"/>
        <v>0.22845733569153059</v>
      </c>
      <c r="AZ693" s="28">
        <f>IF(Riskregister!$E$15="",0,COUNTIF(BP$4:BP$53,"&lt;"&amp;AX693)*IF(AY693&lt;0.5,Riskregister!$K$15+(Riskregister!$L$15-Riskregister!$K$15)*SQRT(AY693/2),Riskregister!$L$15-(Riskregister!$L$15-Riskregister!$K$15)*SQRT((1-AY693)/2)))</f>
        <v>0</v>
      </c>
      <c r="BA693" s="28">
        <f t="shared" ca="1" si="430"/>
        <v>0.60238729359812015</v>
      </c>
      <c r="BB693" s="28">
        <f t="shared" ca="1" si="430"/>
        <v>0.60189716282732353</v>
      </c>
      <c r="BC693" s="28">
        <f>IF(Riskregister!$E$16="",0,COUNTIF(BQ$4:BQ$53,"&lt;"&amp;BA693)*IF(BB693&lt;0.5,Riskregister!$K$16+(Riskregister!$L$16-Riskregister!$K$16)*SQRT(BB693/2),Riskregister!$L$16-(Riskregister!$L$16-Riskregister!$K$16)*SQRT((1-BB693)/2)))</f>
        <v>0</v>
      </c>
      <c r="BD693" s="28">
        <f t="shared" ca="1" si="406"/>
        <v>1479197.1165521969</v>
      </c>
    </row>
    <row r="694" spans="20:56" x14ac:dyDescent="0.35">
      <c r="T694" s="28">
        <f t="shared" ca="1" si="419"/>
        <v>0.3140380408060004</v>
      </c>
      <c r="U694" s="28">
        <f t="shared" ca="1" si="419"/>
        <v>0.55043829395815336</v>
      </c>
      <c r="V694" s="28">
        <f ca="1">IF(Riskregister!$E$5="",0,COUNTIF(BF$4:BF$53,"&lt;"&amp;T694)*IF(U694&lt;0.5,Riskregister!$K$5+(Riskregister!$L$5-Riskregister!$K$5)*SQRT(U694/2),Riskregister!$L$5-(Riskregister!$L$5-Riskregister!$K$5)*SQRT((1-U694)/2)))</f>
        <v>0</v>
      </c>
      <c r="W694" s="28">
        <f t="shared" ca="1" si="420"/>
        <v>0.30262899693662726</v>
      </c>
      <c r="X694" s="28">
        <f t="shared" ca="1" si="420"/>
        <v>0.83059178759230479</v>
      </c>
      <c r="Y694" s="28">
        <f ca="1">IF(Riskregister!$E$6="",0,COUNTIF(BG$4:BG$53,"&lt;"&amp;W694)*IF(X694&lt;0.5,Riskregister!$K$6+(Riskregister!$L$6-Riskregister!$K$6)*SQRT(X694/2),Riskregister!$L$6-(Riskregister!$L$6-Riskregister!$K$6)*SQRT((1-X694)/2)))</f>
        <v>0</v>
      </c>
      <c r="Z694" s="28">
        <f t="shared" ca="1" si="421"/>
        <v>0.63199179471872735</v>
      </c>
      <c r="AA694" s="28">
        <f t="shared" ca="1" si="421"/>
        <v>0.15927326398494224</v>
      </c>
      <c r="AB694" s="28">
        <f ca="1">IF(Riskregister!$E$7="",0,COUNTIF(BH$4:BH$53,"&lt;"&amp;Z694)*IF(AA694&lt;0.5,Riskregister!$K$7+(Riskregister!$L$7-Riskregister!$K$7)*SQRT(AA694/2),Riskregister!$L$7-(Riskregister!$L$7-Riskregister!$K$7)*SQRT((1-AA694)/2)))</f>
        <v>0</v>
      </c>
      <c r="AC694" s="28">
        <f t="shared" ca="1" si="422"/>
        <v>0.38618803693978099</v>
      </c>
      <c r="AD694" s="28">
        <f t="shared" ca="1" si="422"/>
        <v>5.5448926154394007E-2</v>
      </c>
      <c r="AE694" s="28">
        <f ca="1">IF(Riskregister!$E$8="",0,COUNTIF(BI$4:BI$53,"&lt;"&amp;AC694)*IF(AD694&lt;0.5,Riskregister!$K$8+(Riskregister!$L$8-Riskregister!$K$8)*SQRT(AD694/2),Riskregister!$L$8-(Riskregister!$L$8-Riskregister!$K$8)*SQRT((1-AD694)/2)))</f>
        <v>0</v>
      </c>
      <c r="AF694" s="28">
        <f t="shared" ca="1" si="423"/>
        <v>0.63772468398336535</v>
      </c>
      <c r="AG694" s="28">
        <f t="shared" ca="1" si="423"/>
        <v>0.61470129867613399</v>
      </c>
      <c r="AH694" s="28">
        <f>IF(Riskregister!$E$9="",0,COUNTIF(BJ$4:BJ$53,"&lt;"&amp;AF694)*IF(AG694&lt;0.5,Riskregister!$K$9+(Riskregister!$L$9-Riskregister!$K$9)*SQRT(AG694/2),Riskregister!$L$9-(Riskregister!$L$9-Riskregister!$K$9)*SQRT((1-AG694)/2)))</f>
        <v>0</v>
      </c>
      <c r="AI694" s="28">
        <f t="shared" ca="1" si="424"/>
        <v>0.47094107563087506</v>
      </c>
      <c r="AJ694" s="28">
        <f t="shared" ca="1" si="424"/>
        <v>0.85827469522131528</v>
      </c>
      <c r="AK694" s="28">
        <f>IF(Riskregister!$E$10="",0,COUNTIF(BK$4:BK$53,"&lt;"&amp;AI694)*IF(AJ694&lt;0.5,Riskregister!$K$10+(Riskregister!$L$10-Riskregister!$K$10)*SQRT(AJ694/2),Riskregister!$L$10-(Riskregister!$L$10-Riskregister!$K$10)*SQRT((1-AJ694)/2)))</f>
        <v>0</v>
      </c>
      <c r="AL694" s="28">
        <f t="shared" ca="1" si="425"/>
        <v>0.96235403724933355</v>
      </c>
      <c r="AM694" s="28">
        <f t="shared" ca="1" si="425"/>
        <v>0.54769077810561395</v>
      </c>
      <c r="AN694" s="28">
        <f>IF(Riskregister!$E$11="",0,COUNTIF(BL$4:BL$53,"&lt;"&amp;AL694)*IF(AM694&lt;0.5,Riskregister!$K$11+(Riskregister!$L$11-Riskregister!$K$11)*SQRT(AM694/2),Riskregister!$L$11-(Riskregister!$L$11-Riskregister!$K$11)*SQRT((1-AM694)/2)))</f>
        <v>0</v>
      </c>
      <c r="AO694" s="28">
        <f t="shared" ca="1" si="426"/>
        <v>0.56568792143056679</v>
      </c>
      <c r="AP694" s="28">
        <f t="shared" ca="1" si="426"/>
        <v>0.63261321618659794</v>
      </c>
      <c r="AQ694" s="28">
        <f>IF(Riskregister!$E$12="",0,COUNTIF(BM$4:BM$53,"&lt;"&amp;AO694)*IF(AP694&lt;0.5,Riskregister!$K$12+(Riskregister!$L$12-Riskregister!$K$12)*SQRT(AP694/2),Riskregister!$L$12-(Riskregister!$L$12-Riskregister!$K$12)*SQRT((1-AP694)/2)))</f>
        <v>0</v>
      </c>
      <c r="AR694" s="28">
        <f t="shared" ca="1" si="427"/>
        <v>0.71313578105729569</v>
      </c>
      <c r="AS694" s="28">
        <f t="shared" ca="1" si="427"/>
        <v>6.656891521230901E-2</v>
      </c>
      <c r="AT694" s="28">
        <f>IF(Riskregister!$E$13="",0,COUNTIF(BN$4:BN$53,"&lt;"&amp;AR694)*IF(AS694&lt;0.5,Riskregister!$K$13+(Riskregister!$L$13-Riskregister!$K$13)*SQRT(AS694/2),Riskregister!$L$13-(Riskregister!$L$13-Riskregister!$K$13)*SQRT((1-AS694)/2)))</f>
        <v>0</v>
      </c>
      <c r="AU694" s="28">
        <f t="shared" ca="1" si="428"/>
        <v>0.47929398530543954</v>
      </c>
      <c r="AV694" s="28">
        <f t="shared" ca="1" si="428"/>
        <v>0.46281291688147674</v>
      </c>
      <c r="AW694" s="28">
        <f>IF(Riskregister!$E$14="",0,COUNTIF(BO$4:BO$53,"&lt;"&amp;AU694)*IF(AV694&lt;0.5,Riskregister!$K$14+(Riskregister!$L$14-Riskregister!$K$14)*SQRT(AV694/2),Riskregister!$L$14-(Riskregister!$L$14-Riskregister!$K$14)*SQRT((1-AV694)/2)))</f>
        <v>0</v>
      </c>
      <c r="AX694" s="28">
        <f t="shared" ca="1" si="429"/>
        <v>0.79089949261658887</v>
      </c>
      <c r="AY694" s="28">
        <f t="shared" ca="1" si="429"/>
        <v>0.30728961800535615</v>
      </c>
      <c r="AZ694" s="28">
        <f>IF(Riskregister!$E$15="",0,COUNTIF(BP$4:BP$53,"&lt;"&amp;AX694)*IF(AY694&lt;0.5,Riskregister!$K$15+(Riskregister!$L$15-Riskregister!$K$15)*SQRT(AY694/2),Riskregister!$L$15-(Riskregister!$L$15-Riskregister!$K$15)*SQRT((1-AY694)/2)))</f>
        <v>0</v>
      </c>
      <c r="BA694" s="28">
        <f t="shared" ca="1" si="430"/>
        <v>0.57849463496594666</v>
      </c>
      <c r="BB694" s="28">
        <f t="shared" ca="1" si="430"/>
        <v>0.45880375230414783</v>
      </c>
      <c r="BC694" s="28">
        <f>IF(Riskregister!$E$16="",0,COUNTIF(BQ$4:BQ$53,"&lt;"&amp;BA694)*IF(BB694&lt;0.5,Riskregister!$K$16+(Riskregister!$L$16-Riskregister!$K$16)*SQRT(BB694/2),Riskregister!$L$16-(Riskregister!$L$16-Riskregister!$K$16)*SQRT((1-BB694)/2)))</f>
        <v>0</v>
      </c>
      <c r="BD694" s="28">
        <f t="shared" ca="1" si="406"/>
        <v>0</v>
      </c>
    </row>
    <row r="695" spans="20:56" x14ac:dyDescent="0.35">
      <c r="T695" s="28">
        <f t="shared" ca="1" si="419"/>
        <v>7.908913011397356E-2</v>
      </c>
      <c r="U695" s="28">
        <f t="shared" ca="1" si="419"/>
        <v>0.91643427163651225</v>
      </c>
      <c r="V695" s="28">
        <f ca="1">IF(Riskregister!$E$5="",0,COUNTIF(BF$4:BF$53,"&lt;"&amp;T695)*IF(U695&lt;0.5,Riskregister!$K$5+(Riskregister!$L$5-Riskregister!$K$5)*SQRT(U695/2),Riskregister!$L$5-(Riskregister!$L$5-Riskregister!$K$5)*SQRT((1-U695)/2)))</f>
        <v>0</v>
      </c>
      <c r="W695" s="28">
        <f t="shared" ca="1" si="420"/>
        <v>0.65800421473970272</v>
      </c>
      <c r="X695" s="28">
        <f t="shared" ca="1" si="420"/>
        <v>0.13913981538808351</v>
      </c>
      <c r="Y695" s="28">
        <f ca="1">IF(Riskregister!$E$6="",0,COUNTIF(BG$4:BG$53,"&lt;"&amp;W695)*IF(X695&lt;0.5,Riskregister!$K$6+(Riskregister!$L$6-Riskregister!$K$6)*SQRT(X695/2),Riskregister!$L$6-(Riskregister!$L$6-Riskregister!$K$6)*SQRT((1-X695)/2)))</f>
        <v>674769.94526685798</v>
      </c>
      <c r="Z695" s="28">
        <f t="shared" ca="1" si="421"/>
        <v>0.27721104531147822</v>
      </c>
      <c r="AA695" s="28">
        <f t="shared" ca="1" si="421"/>
        <v>0.25690396067990073</v>
      </c>
      <c r="AB695" s="28">
        <f ca="1">IF(Riskregister!$E$7="",0,COUNTIF(BH$4:BH$53,"&lt;"&amp;Z695)*IF(AA695&lt;0.5,Riskregister!$K$7+(Riskregister!$L$7-Riskregister!$K$7)*SQRT(AA695/2),Riskregister!$L$7-(Riskregister!$L$7-Riskregister!$K$7)*SQRT((1-AA695)/2)))</f>
        <v>0</v>
      </c>
      <c r="AC695" s="28">
        <f t="shared" ca="1" si="422"/>
        <v>0.50250130306731011</v>
      </c>
      <c r="AD695" s="28">
        <f t="shared" ca="1" si="422"/>
        <v>0.87589471477963721</v>
      </c>
      <c r="AE695" s="28">
        <f ca="1">IF(Riskregister!$E$8="",0,COUNTIF(BI$4:BI$53,"&lt;"&amp;AC695)*IF(AD695&lt;0.5,Riskregister!$K$8+(Riskregister!$L$8-Riskregister!$K$8)*SQRT(AD695/2),Riskregister!$L$8-(Riskregister!$L$8-Riskregister!$K$8)*SQRT((1-AD695)/2)))</f>
        <v>0</v>
      </c>
      <c r="AF695" s="28">
        <f t="shared" ca="1" si="423"/>
        <v>0.48237459383488235</v>
      </c>
      <c r="AG695" s="28">
        <f t="shared" ca="1" si="423"/>
        <v>0.17237705285203631</v>
      </c>
      <c r="AH695" s="28">
        <f>IF(Riskregister!$E$9="",0,COUNTIF(BJ$4:BJ$53,"&lt;"&amp;AF695)*IF(AG695&lt;0.5,Riskregister!$K$9+(Riskregister!$L$9-Riskregister!$K$9)*SQRT(AG695/2),Riskregister!$L$9-(Riskregister!$L$9-Riskregister!$K$9)*SQRT((1-AG695)/2)))</f>
        <v>0</v>
      </c>
      <c r="AI695" s="28">
        <f t="shared" ca="1" si="424"/>
        <v>0.86882499787837508</v>
      </c>
      <c r="AJ695" s="28">
        <f t="shared" ca="1" si="424"/>
        <v>0.93570581224210003</v>
      </c>
      <c r="AK695" s="28">
        <f>IF(Riskregister!$E$10="",0,COUNTIF(BK$4:BK$53,"&lt;"&amp;AI695)*IF(AJ695&lt;0.5,Riskregister!$K$10+(Riskregister!$L$10-Riskregister!$K$10)*SQRT(AJ695/2),Riskregister!$L$10-(Riskregister!$L$10-Riskregister!$K$10)*SQRT((1-AJ695)/2)))</f>
        <v>0</v>
      </c>
      <c r="AL695" s="28">
        <f t="shared" ca="1" si="425"/>
        <v>0.76373947266004638</v>
      </c>
      <c r="AM695" s="28">
        <f t="shared" ca="1" si="425"/>
        <v>0.61595816580115359</v>
      </c>
      <c r="AN695" s="28">
        <f>IF(Riskregister!$E$11="",0,COUNTIF(BL$4:BL$53,"&lt;"&amp;AL695)*IF(AM695&lt;0.5,Riskregister!$K$11+(Riskregister!$L$11-Riskregister!$K$11)*SQRT(AM695/2),Riskregister!$L$11-(Riskregister!$L$11-Riskregister!$K$11)*SQRT((1-AM695)/2)))</f>
        <v>0</v>
      </c>
      <c r="AO695" s="28">
        <f t="shared" ca="1" si="426"/>
        <v>0.18647024624680808</v>
      </c>
      <c r="AP695" s="28">
        <f t="shared" ca="1" si="426"/>
        <v>0.38635025796991962</v>
      </c>
      <c r="AQ695" s="28">
        <f>IF(Riskregister!$E$12="",0,COUNTIF(BM$4:BM$53,"&lt;"&amp;AO695)*IF(AP695&lt;0.5,Riskregister!$K$12+(Riskregister!$L$12-Riskregister!$K$12)*SQRT(AP695/2),Riskregister!$L$12-(Riskregister!$L$12-Riskregister!$K$12)*SQRT((1-AP695)/2)))</f>
        <v>0</v>
      </c>
      <c r="AR695" s="28">
        <f t="shared" ca="1" si="427"/>
        <v>0.92295481359017018</v>
      </c>
      <c r="AS695" s="28">
        <f t="shared" ca="1" si="427"/>
        <v>0.9100841269294313</v>
      </c>
      <c r="AT695" s="28">
        <f>IF(Riskregister!$E$13="",0,COUNTIF(BN$4:BN$53,"&lt;"&amp;AR695)*IF(AS695&lt;0.5,Riskregister!$K$13+(Riskregister!$L$13-Riskregister!$K$13)*SQRT(AS695/2),Riskregister!$L$13-(Riskregister!$L$13-Riskregister!$K$13)*SQRT((1-AS695)/2)))</f>
        <v>0</v>
      </c>
      <c r="AU695" s="28">
        <f t="shared" ca="1" si="428"/>
        <v>0.83232981801299777</v>
      </c>
      <c r="AV695" s="28">
        <f t="shared" ca="1" si="428"/>
        <v>0.49714505877144577</v>
      </c>
      <c r="AW695" s="28">
        <f>IF(Riskregister!$E$14="",0,COUNTIF(BO$4:BO$53,"&lt;"&amp;AU695)*IF(AV695&lt;0.5,Riskregister!$K$14+(Riskregister!$L$14-Riskregister!$K$14)*SQRT(AV695/2),Riskregister!$L$14-(Riskregister!$L$14-Riskregister!$K$14)*SQRT((1-AV695)/2)))</f>
        <v>0</v>
      </c>
      <c r="AX695" s="28">
        <f t="shared" ca="1" si="429"/>
        <v>0.71431806459776681</v>
      </c>
      <c r="AY695" s="28">
        <f t="shared" ca="1" si="429"/>
        <v>0.21767511507634552</v>
      </c>
      <c r="AZ695" s="28">
        <f>IF(Riskregister!$E$15="",0,COUNTIF(BP$4:BP$53,"&lt;"&amp;AX695)*IF(AY695&lt;0.5,Riskregister!$K$15+(Riskregister!$L$15-Riskregister!$K$15)*SQRT(AY695/2),Riskregister!$L$15-(Riskregister!$L$15-Riskregister!$K$15)*SQRT((1-AY695)/2)))</f>
        <v>0</v>
      </c>
      <c r="BA695" s="28">
        <f t="shared" ca="1" si="430"/>
        <v>0.64697183804048419</v>
      </c>
      <c r="BB695" s="28">
        <f t="shared" ca="1" si="430"/>
        <v>0.87782589470723427</v>
      </c>
      <c r="BC695" s="28">
        <f>IF(Riskregister!$E$16="",0,COUNTIF(BQ$4:BQ$53,"&lt;"&amp;BA695)*IF(BB695&lt;0.5,Riskregister!$K$16+(Riskregister!$L$16-Riskregister!$K$16)*SQRT(BB695/2),Riskregister!$L$16-(Riskregister!$L$16-Riskregister!$K$16)*SQRT((1-BB695)/2)))</f>
        <v>0</v>
      </c>
      <c r="BD695" s="28">
        <f t="shared" ca="1" si="406"/>
        <v>674769.94526685798</v>
      </c>
    </row>
    <row r="696" spans="20:56" x14ac:dyDescent="0.35">
      <c r="T696" s="28">
        <f t="shared" ca="1" si="419"/>
        <v>0.66598824368454546</v>
      </c>
      <c r="U696" s="28">
        <f t="shared" ca="1" si="419"/>
        <v>0.43616434032915108</v>
      </c>
      <c r="V696" s="28">
        <f ca="1">IF(Riskregister!$E$5="",0,COUNTIF(BF$4:BF$53,"&lt;"&amp;T696)*IF(U696&lt;0.5,Riskregister!$K$5+(Riskregister!$L$5-Riskregister!$K$5)*SQRT(U696/2),Riskregister!$L$5-(Riskregister!$L$5-Riskregister!$K$5)*SQRT((1-U696)/2)))</f>
        <v>360146.70936830429</v>
      </c>
      <c r="W696" s="28">
        <f t="shared" ca="1" si="420"/>
        <v>0.84539362737908474</v>
      </c>
      <c r="X696" s="28">
        <f t="shared" ca="1" si="420"/>
        <v>4.6601017216156171E-2</v>
      </c>
      <c r="Y696" s="28">
        <f ca="1">IF(Riskregister!$E$6="",0,COUNTIF(BG$4:BG$53,"&lt;"&amp;W696)*IF(X696&lt;0.5,Riskregister!$K$6+(Riskregister!$L$6-Riskregister!$K$6)*SQRT(X696/2),Riskregister!$L$6-(Riskregister!$L$6-Riskregister!$K$6)*SQRT((1-X696)/2)))</f>
        <v>474761.07419023715</v>
      </c>
      <c r="Z696" s="28">
        <f t="shared" ca="1" si="421"/>
        <v>0.95114237545368407</v>
      </c>
      <c r="AA696" s="28">
        <f t="shared" ca="1" si="421"/>
        <v>0.43908236986319638</v>
      </c>
      <c r="AB696" s="28">
        <f ca="1">IF(Riskregister!$E$7="",0,COUNTIF(BH$4:BH$53,"&lt;"&amp;Z696)*IF(AA696&lt;0.5,Riskregister!$K$7+(Riskregister!$L$7-Riskregister!$K$7)*SQRT(AA696/2),Riskregister!$L$7-(Riskregister!$L$7-Riskregister!$K$7)*SQRT((1-AA696)/2)))</f>
        <v>213993.27777113541</v>
      </c>
      <c r="AC696" s="28">
        <f t="shared" ca="1" si="422"/>
        <v>0.56056310567550927</v>
      </c>
      <c r="AD696" s="28">
        <f t="shared" ca="1" si="422"/>
        <v>0.13131100194653833</v>
      </c>
      <c r="AE696" s="28">
        <f ca="1">IF(Riskregister!$E$8="",0,COUNTIF(BI$4:BI$53,"&lt;"&amp;AC696)*IF(AD696&lt;0.5,Riskregister!$K$8+(Riskregister!$L$8-Riskregister!$K$8)*SQRT(AD696/2),Riskregister!$L$8-(Riskregister!$L$8-Riskregister!$K$8)*SQRT((1-AD696)/2)))</f>
        <v>0</v>
      </c>
      <c r="AF696" s="28">
        <f t="shared" ca="1" si="423"/>
        <v>0.67486610651945333</v>
      </c>
      <c r="AG696" s="28">
        <f t="shared" ca="1" si="423"/>
        <v>0.96474399320422333</v>
      </c>
      <c r="AH696" s="28">
        <f>IF(Riskregister!$E$9="",0,COUNTIF(BJ$4:BJ$53,"&lt;"&amp;AF696)*IF(AG696&lt;0.5,Riskregister!$K$9+(Riskregister!$L$9-Riskregister!$K$9)*SQRT(AG696/2),Riskregister!$L$9-(Riskregister!$L$9-Riskregister!$K$9)*SQRT((1-AG696)/2)))</f>
        <v>0</v>
      </c>
      <c r="AI696" s="28">
        <f t="shared" ca="1" si="424"/>
        <v>0.73639401700079965</v>
      </c>
      <c r="AJ696" s="28">
        <f t="shared" ca="1" si="424"/>
        <v>0.33231996489537807</v>
      </c>
      <c r="AK696" s="28">
        <f>IF(Riskregister!$E$10="",0,COUNTIF(BK$4:BK$53,"&lt;"&amp;AI696)*IF(AJ696&lt;0.5,Riskregister!$K$10+(Riskregister!$L$10-Riskregister!$K$10)*SQRT(AJ696/2),Riskregister!$L$10-(Riskregister!$L$10-Riskregister!$K$10)*SQRT((1-AJ696)/2)))</f>
        <v>0</v>
      </c>
      <c r="AL696" s="28">
        <f t="shared" ca="1" si="425"/>
        <v>0.33050687984192351</v>
      </c>
      <c r="AM696" s="28">
        <f t="shared" ca="1" si="425"/>
        <v>0.36365595642935034</v>
      </c>
      <c r="AN696" s="28">
        <f>IF(Riskregister!$E$11="",0,COUNTIF(BL$4:BL$53,"&lt;"&amp;AL696)*IF(AM696&lt;0.5,Riskregister!$K$11+(Riskregister!$L$11-Riskregister!$K$11)*SQRT(AM696/2),Riskregister!$L$11-(Riskregister!$L$11-Riskregister!$K$11)*SQRT((1-AM696)/2)))</f>
        <v>0</v>
      </c>
      <c r="AO696" s="28">
        <f t="shared" ca="1" si="426"/>
        <v>0.6317700462207767</v>
      </c>
      <c r="AP696" s="28">
        <f t="shared" ca="1" si="426"/>
        <v>0.18087543524127125</v>
      </c>
      <c r="AQ696" s="28">
        <f>IF(Riskregister!$E$12="",0,COUNTIF(BM$4:BM$53,"&lt;"&amp;AO696)*IF(AP696&lt;0.5,Riskregister!$K$12+(Riskregister!$L$12-Riskregister!$K$12)*SQRT(AP696/2),Riskregister!$L$12-(Riskregister!$L$12-Riskregister!$K$12)*SQRT((1-AP696)/2)))</f>
        <v>0</v>
      </c>
      <c r="AR696" s="28">
        <f t="shared" ca="1" si="427"/>
        <v>0.61104983951114344</v>
      </c>
      <c r="AS696" s="28">
        <f t="shared" ca="1" si="427"/>
        <v>0.91397664533123946</v>
      </c>
      <c r="AT696" s="28">
        <f>IF(Riskregister!$E$13="",0,COUNTIF(BN$4:BN$53,"&lt;"&amp;AR696)*IF(AS696&lt;0.5,Riskregister!$K$13+(Riskregister!$L$13-Riskregister!$K$13)*SQRT(AS696/2),Riskregister!$L$13-(Riskregister!$L$13-Riskregister!$K$13)*SQRT((1-AS696)/2)))</f>
        <v>0</v>
      </c>
      <c r="AU696" s="28">
        <f t="shared" ca="1" si="428"/>
        <v>0.32313648688274565</v>
      </c>
      <c r="AV696" s="28">
        <f t="shared" ca="1" si="428"/>
        <v>2.3922231755523438E-2</v>
      </c>
      <c r="AW696" s="28">
        <f>IF(Riskregister!$E$14="",0,COUNTIF(BO$4:BO$53,"&lt;"&amp;AU696)*IF(AV696&lt;0.5,Riskregister!$K$14+(Riskregister!$L$14-Riskregister!$K$14)*SQRT(AV696/2),Riskregister!$L$14-(Riskregister!$L$14-Riskregister!$K$14)*SQRT((1-AV696)/2)))</f>
        <v>0</v>
      </c>
      <c r="AX696" s="28">
        <f t="shared" ca="1" si="429"/>
        <v>0.8966822669807536</v>
      </c>
      <c r="AY696" s="28">
        <f t="shared" ca="1" si="429"/>
        <v>0.46778493865201021</v>
      </c>
      <c r="AZ696" s="28">
        <f>IF(Riskregister!$E$15="",0,COUNTIF(BP$4:BP$53,"&lt;"&amp;AX696)*IF(AY696&lt;0.5,Riskregister!$K$15+(Riskregister!$L$15-Riskregister!$K$15)*SQRT(AY696/2),Riskregister!$L$15-(Riskregister!$L$15-Riskregister!$K$15)*SQRT((1-AY696)/2)))</f>
        <v>0</v>
      </c>
      <c r="BA696" s="28">
        <f t="shared" ca="1" si="430"/>
        <v>0.84926263082979991</v>
      </c>
      <c r="BB696" s="28">
        <f t="shared" ca="1" si="430"/>
        <v>0.32621447803223569</v>
      </c>
      <c r="BC696" s="28">
        <f>IF(Riskregister!$E$16="",0,COUNTIF(BQ$4:BQ$53,"&lt;"&amp;BA696)*IF(BB696&lt;0.5,Riskregister!$K$16+(Riskregister!$L$16-Riskregister!$K$16)*SQRT(BB696/2),Riskregister!$L$16-(Riskregister!$L$16-Riskregister!$K$16)*SQRT((1-BB696)/2)))</f>
        <v>0</v>
      </c>
      <c r="BD696" s="28">
        <f t="shared" ca="1" si="406"/>
        <v>1048901.0613296768</v>
      </c>
    </row>
    <row r="697" spans="20:56" x14ac:dyDescent="0.35">
      <c r="T697" s="28">
        <f t="shared" ca="1" si="419"/>
        <v>0.25070572257010904</v>
      </c>
      <c r="U697" s="28">
        <f t="shared" ca="1" si="419"/>
        <v>6.0759992995376377E-2</v>
      </c>
      <c r="V697" s="28">
        <f ca="1">IF(Riskregister!$E$5="",0,COUNTIF(BF$4:BF$53,"&lt;"&amp;T697)*IF(U697&lt;0.5,Riskregister!$K$5+(Riskregister!$L$5-Riskregister!$K$5)*SQRT(U697/2),Riskregister!$L$5-(Riskregister!$L$5-Riskregister!$K$5)*SQRT((1-U697)/2)))</f>
        <v>0</v>
      </c>
      <c r="W697" s="28">
        <f t="shared" ca="1" si="420"/>
        <v>0.7886659159930457</v>
      </c>
      <c r="X697" s="28">
        <f t="shared" ca="1" si="420"/>
        <v>3.7843821997380678E-2</v>
      </c>
      <c r="Y697" s="28">
        <f ca="1">IF(Riskregister!$E$6="",0,COUNTIF(BG$4:BG$53,"&lt;"&amp;W697)*IF(X697&lt;0.5,Riskregister!$K$6+(Riskregister!$L$6-Riskregister!$K$6)*SQRT(X697/2),Riskregister!$L$6-(Riskregister!$L$6-Riskregister!$K$6)*SQRT((1-X697)/2)))</f>
        <v>447602.48713564395</v>
      </c>
      <c r="Z697" s="28">
        <f t="shared" ca="1" si="421"/>
        <v>0.36270678362271402</v>
      </c>
      <c r="AA697" s="28">
        <f t="shared" ca="1" si="421"/>
        <v>0.10489363307356492</v>
      </c>
      <c r="AB697" s="28">
        <f ca="1">IF(Riskregister!$E$7="",0,COUNTIF(BH$4:BH$53,"&lt;"&amp;Z697)*IF(AA697&lt;0.5,Riskregister!$K$7+(Riskregister!$L$7-Riskregister!$K$7)*SQRT(AA697/2),Riskregister!$L$7-(Riskregister!$L$7-Riskregister!$K$7)*SQRT((1-AA697)/2)))</f>
        <v>0</v>
      </c>
      <c r="AC697" s="28">
        <f t="shared" ca="1" si="422"/>
        <v>6.680680188315069E-2</v>
      </c>
      <c r="AD697" s="28">
        <f t="shared" ca="1" si="422"/>
        <v>0.76195676651530964</v>
      </c>
      <c r="AE697" s="28">
        <f ca="1">IF(Riskregister!$E$8="",0,COUNTIF(BI$4:BI$53,"&lt;"&amp;AC697)*IF(AD697&lt;0.5,Riskregister!$K$8+(Riskregister!$L$8-Riskregister!$K$8)*SQRT(AD697/2),Riskregister!$L$8-(Riskregister!$L$8-Riskregister!$K$8)*SQRT((1-AD697)/2)))</f>
        <v>0</v>
      </c>
      <c r="AF697" s="28">
        <f t="shared" ca="1" si="423"/>
        <v>0.4578025643343312</v>
      </c>
      <c r="AG697" s="28">
        <f t="shared" ca="1" si="423"/>
        <v>0.18166260027219061</v>
      </c>
      <c r="AH697" s="28">
        <f>IF(Riskregister!$E$9="",0,COUNTIF(BJ$4:BJ$53,"&lt;"&amp;AF697)*IF(AG697&lt;0.5,Riskregister!$K$9+(Riskregister!$L$9-Riskregister!$K$9)*SQRT(AG697/2),Riskregister!$L$9-(Riskregister!$L$9-Riskregister!$K$9)*SQRT((1-AG697)/2)))</f>
        <v>0</v>
      </c>
      <c r="AI697" s="28">
        <f t="shared" ca="1" si="424"/>
        <v>0.18563840212735172</v>
      </c>
      <c r="AJ697" s="28">
        <f t="shared" ca="1" si="424"/>
        <v>0.71224851532815237</v>
      </c>
      <c r="AK697" s="28">
        <f>IF(Riskregister!$E$10="",0,COUNTIF(BK$4:BK$53,"&lt;"&amp;AI697)*IF(AJ697&lt;0.5,Riskregister!$K$10+(Riskregister!$L$10-Riskregister!$K$10)*SQRT(AJ697/2),Riskregister!$L$10-(Riskregister!$L$10-Riskregister!$K$10)*SQRT((1-AJ697)/2)))</f>
        <v>0</v>
      </c>
      <c r="AL697" s="28">
        <f t="shared" ca="1" si="425"/>
        <v>0.70735584936530893</v>
      </c>
      <c r="AM697" s="28">
        <f t="shared" ca="1" si="425"/>
        <v>0.34591595748778303</v>
      </c>
      <c r="AN697" s="28">
        <f>IF(Riskregister!$E$11="",0,COUNTIF(BL$4:BL$53,"&lt;"&amp;AL697)*IF(AM697&lt;0.5,Riskregister!$K$11+(Riskregister!$L$11-Riskregister!$K$11)*SQRT(AM697/2),Riskregister!$L$11-(Riskregister!$L$11-Riskregister!$K$11)*SQRT((1-AM697)/2)))</f>
        <v>0</v>
      </c>
      <c r="AO697" s="28">
        <f t="shared" ca="1" si="426"/>
        <v>0.2196714085127528</v>
      </c>
      <c r="AP697" s="28">
        <f t="shared" ca="1" si="426"/>
        <v>0.7057490259287531</v>
      </c>
      <c r="AQ697" s="28">
        <f>IF(Riskregister!$E$12="",0,COUNTIF(BM$4:BM$53,"&lt;"&amp;AO697)*IF(AP697&lt;0.5,Riskregister!$K$12+(Riskregister!$L$12-Riskregister!$K$12)*SQRT(AP697/2),Riskregister!$L$12-(Riskregister!$L$12-Riskregister!$K$12)*SQRT((1-AP697)/2)))</f>
        <v>0</v>
      </c>
      <c r="AR697" s="28">
        <f t="shared" ca="1" si="427"/>
        <v>0.80532309413524283</v>
      </c>
      <c r="AS697" s="28">
        <f t="shared" ca="1" si="427"/>
        <v>0.91562362038792267</v>
      </c>
      <c r="AT697" s="28">
        <f>IF(Riskregister!$E$13="",0,COUNTIF(BN$4:BN$53,"&lt;"&amp;AR697)*IF(AS697&lt;0.5,Riskregister!$K$13+(Riskregister!$L$13-Riskregister!$K$13)*SQRT(AS697/2),Riskregister!$L$13-(Riskregister!$L$13-Riskregister!$K$13)*SQRT((1-AS697)/2)))</f>
        <v>0</v>
      </c>
      <c r="AU697" s="28">
        <f t="shared" ca="1" si="428"/>
        <v>9.4807207841296592E-2</v>
      </c>
      <c r="AV697" s="28">
        <f t="shared" ca="1" si="428"/>
        <v>5.853603415207731E-2</v>
      </c>
      <c r="AW697" s="28">
        <f>IF(Riskregister!$E$14="",0,COUNTIF(BO$4:BO$53,"&lt;"&amp;AU697)*IF(AV697&lt;0.5,Riskregister!$K$14+(Riskregister!$L$14-Riskregister!$K$14)*SQRT(AV697/2),Riskregister!$L$14-(Riskregister!$L$14-Riskregister!$K$14)*SQRT((1-AV697)/2)))</f>
        <v>0</v>
      </c>
      <c r="AX697" s="28">
        <f t="shared" ca="1" si="429"/>
        <v>4.9381981100789063E-2</v>
      </c>
      <c r="AY697" s="28">
        <f t="shared" ca="1" si="429"/>
        <v>0.74241183172644321</v>
      </c>
      <c r="AZ697" s="28">
        <f>IF(Riskregister!$E$15="",0,COUNTIF(BP$4:BP$53,"&lt;"&amp;AX697)*IF(AY697&lt;0.5,Riskregister!$K$15+(Riskregister!$L$15-Riskregister!$K$15)*SQRT(AY697/2),Riskregister!$L$15-(Riskregister!$L$15-Riskregister!$K$15)*SQRT((1-AY697)/2)))</f>
        <v>0</v>
      </c>
      <c r="BA697" s="28">
        <f t="shared" ca="1" si="430"/>
        <v>0.19923094025091415</v>
      </c>
      <c r="BB697" s="28">
        <f t="shared" ca="1" si="430"/>
        <v>5.8425523407342195E-2</v>
      </c>
      <c r="BC697" s="28">
        <f>IF(Riskregister!$E$16="",0,COUNTIF(BQ$4:BQ$53,"&lt;"&amp;BA697)*IF(BB697&lt;0.5,Riskregister!$K$16+(Riskregister!$L$16-Riskregister!$K$16)*SQRT(BB697/2),Riskregister!$L$16-(Riskregister!$L$16-Riskregister!$K$16)*SQRT((1-BB697)/2)))</f>
        <v>0</v>
      </c>
      <c r="BD697" s="28">
        <f t="shared" ca="1" si="406"/>
        <v>447602.48713564395</v>
      </c>
    </row>
    <row r="698" spans="20:56" x14ac:dyDescent="0.35">
      <c r="T698" s="28">
        <f t="shared" ca="1" si="419"/>
        <v>0.32612060042209345</v>
      </c>
      <c r="U698" s="28">
        <f t="shared" ca="1" si="419"/>
        <v>0.64387813817994177</v>
      </c>
      <c r="V698" s="28">
        <f ca="1">IF(Riskregister!$E$5="",0,COUNTIF(BF$4:BF$53,"&lt;"&amp;T698)*IF(U698&lt;0.5,Riskregister!$K$5+(Riskregister!$L$5-Riskregister!$K$5)*SQRT(U698/2),Riskregister!$L$5-(Riskregister!$L$5-Riskregister!$K$5)*SQRT((1-U698)/2)))</f>
        <v>0</v>
      </c>
      <c r="W698" s="28">
        <f t="shared" ca="1" si="420"/>
        <v>0.23517100294932525</v>
      </c>
      <c r="X698" s="28">
        <f t="shared" ca="1" si="420"/>
        <v>7.5847169414982152E-2</v>
      </c>
      <c r="Y698" s="28">
        <f ca="1">IF(Riskregister!$E$6="",0,COUNTIF(BG$4:BG$53,"&lt;"&amp;W698)*IF(X698&lt;0.5,Riskregister!$K$6+(Riskregister!$L$6-Riskregister!$K$6)*SQRT(X698/2),Riskregister!$L$6-(Riskregister!$L$6-Riskregister!$K$6)*SQRT((1-X698)/2)))</f>
        <v>0</v>
      </c>
      <c r="Z698" s="28">
        <f t="shared" ca="1" si="421"/>
        <v>0.68843972706652545</v>
      </c>
      <c r="AA698" s="28">
        <f t="shared" ca="1" si="421"/>
        <v>0.18040819228622562</v>
      </c>
      <c r="AB698" s="28">
        <f ca="1">IF(Riskregister!$E$7="",0,COUNTIF(BH$4:BH$53,"&lt;"&amp;Z698)*IF(AA698&lt;0.5,Riskregister!$K$7+(Riskregister!$L$7-Riskregister!$K$7)*SQRT(AA698/2),Riskregister!$L$7-(Riskregister!$L$7-Riskregister!$K$7)*SQRT((1-AA698)/2)))</f>
        <v>0</v>
      </c>
      <c r="AC698" s="28">
        <f t="shared" ca="1" si="422"/>
        <v>0.99106534748342734</v>
      </c>
      <c r="AD698" s="28">
        <f t="shared" ca="1" si="422"/>
        <v>0.31646539792532513</v>
      </c>
      <c r="AE698" s="28">
        <f ca="1">IF(Riskregister!$E$8="",0,COUNTIF(BI$4:BI$53,"&lt;"&amp;AC698)*IF(AD698&lt;0.5,Riskregister!$K$8+(Riskregister!$L$8-Riskregister!$K$8)*SQRT(AD698/2),Riskregister!$L$8-(Riskregister!$L$8-Riskregister!$K$8)*SQRT((1-AD698)/2)))</f>
        <v>2169588.2755529936</v>
      </c>
      <c r="AF698" s="28">
        <f t="shared" ca="1" si="423"/>
        <v>0.56159362758680442</v>
      </c>
      <c r="AG698" s="28">
        <f t="shared" ca="1" si="423"/>
        <v>0.66155951118175582</v>
      </c>
      <c r="AH698" s="28">
        <f>IF(Riskregister!$E$9="",0,COUNTIF(BJ$4:BJ$53,"&lt;"&amp;AF698)*IF(AG698&lt;0.5,Riskregister!$K$9+(Riskregister!$L$9-Riskregister!$K$9)*SQRT(AG698/2),Riskregister!$L$9-(Riskregister!$L$9-Riskregister!$K$9)*SQRT((1-AG698)/2)))</f>
        <v>0</v>
      </c>
      <c r="AI698" s="28">
        <f t="shared" ca="1" si="424"/>
        <v>0.27291098194094099</v>
      </c>
      <c r="AJ698" s="28">
        <f t="shared" ca="1" si="424"/>
        <v>7.4266868866155633E-2</v>
      </c>
      <c r="AK698" s="28">
        <f>IF(Riskregister!$E$10="",0,COUNTIF(BK$4:BK$53,"&lt;"&amp;AI698)*IF(AJ698&lt;0.5,Riskregister!$K$10+(Riskregister!$L$10-Riskregister!$K$10)*SQRT(AJ698/2),Riskregister!$L$10-(Riskregister!$L$10-Riskregister!$K$10)*SQRT((1-AJ698)/2)))</f>
        <v>0</v>
      </c>
      <c r="AL698" s="28">
        <f t="shared" ca="1" si="425"/>
        <v>0.26149170218315188</v>
      </c>
      <c r="AM698" s="28">
        <f t="shared" ca="1" si="425"/>
        <v>0.84378353382980209</v>
      </c>
      <c r="AN698" s="28">
        <f>IF(Riskregister!$E$11="",0,COUNTIF(BL$4:BL$53,"&lt;"&amp;AL698)*IF(AM698&lt;0.5,Riskregister!$K$11+(Riskregister!$L$11-Riskregister!$K$11)*SQRT(AM698/2),Riskregister!$L$11-(Riskregister!$L$11-Riskregister!$K$11)*SQRT((1-AM698)/2)))</f>
        <v>0</v>
      </c>
      <c r="AO698" s="28">
        <f t="shared" ca="1" si="426"/>
        <v>0.55968537506808991</v>
      </c>
      <c r="AP698" s="28">
        <f t="shared" ca="1" si="426"/>
        <v>5.5624064212388413E-2</v>
      </c>
      <c r="AQ698" s="28">
        <f>IF(Riskregister!$E$12="",0,COUNTIF(BM$4:BM$53,"&lt;"&amp;AO698)*IF(AP698&lt;0.5,Riskregister!$K$12+(Riskregister!$L$12-Riskregister!$K$12)*SQRT(AP698/2),Riskregister!$L$12-(Riskregister!$L$12-Riskregister!$K$12)*SQRT((1-AP698)/2)))</f>
        <v>0</v>
      </c>
      <c r="AR698" s="28">
        <f t="shared" ca="1" si="427"/>
        <v>0.24914954492045505</v>
      </c>
      <c r="AS698" s="28">
        <f t="shared" ca="1" si="427"/>
        <v>0.49598800233565388</v>
      </c>
      <c r="AT698" s="28">
        <f>IF(Riskregister!$E$13="",0,COUNTIF(BN$4:BN$53,"&lt;"&amp;AR698)*IF(AS698&lt;0.5,Riskregister!$K$13+(Riskregister!$L$13-Riskregister!$K$13)*SQRT(AS698/2),Riskregister!$L$13-(Riskregister!$L$13-Riskregister!$K$13)*SQRT((1-AS698)/2)))</f>
        <v>0</v>
      </c>
      <c r="AU698" s="28">
        <f t="shared" ca="1" si="428"/>
        <v>0.86460200644905472</v>
      </c>
      <c r="AV698" s="28">
        <f t="shared" ca="1" si="428"/>
        <v>8.6271913497737329E-2</v>
      </c>
      <c r="AW698" s="28">
        <f>IF(Riskregister!$E$14="",0,COUNTIF(BO$4:BO$53,"&lt;"&amp;AU698)*IF(AV698&lt;0.5,Riskregister!$K$14+(Riskregister!$L$14-Riskregister!$K$14)*SQRT(AV698/2),Riskregister!$L$14-(Riskregister!$L$14-Riskregister!$K$14)*SQRT((1-AV698)/2)))</f>
        <v>0</v>
      </c>
      <c r="AX698" s="28">
        <f t="shared" ca="1" si="429"/>
        <v>0.26871942305112051</v>
      </c>
      <c r="AY698" s="28">
        <f t="shared" ca="1" si="429"/>
        <v>0.37612336676573621</v>
      </c>
      <c r="AZ698" s="28">
        <f>IF(Riskregister!$E$15="",0,COUNTIF(BP$4:BP$53,"&lt;"&amp;AX698)*IF(AY698&lt;0.5,Riskregister!$K$15+(Riskregister!$L$15-Riskregister!$K$15)*SQRT(AY698/2),Riskregister!$L$15-(Riskregister!$L$15-Riskregister!$K$15)*SQRT((1-AY698)/2)))</f>
        <v>0</v>
      </c>
      <c r="BA698" s="28">
        <f t="shared" ca="1" si="430"/>
        <v>0.66838064727022828</v>
      </c>
      <c r="BB698" s="28">
        <f t="shared" ca="1" si="430"/>
        <v>1.9975954082135705E-2</v>
      </c>
      <c r="BC698" s="28">
        <f>IF(Riskregister!$E$16="",0,COUNTIF(BQ$4:BQ$53,"&lt;"&amp;BA698)*IF(BB698&lt;0.5,Riskregister!$K$16+(Riskregister!$L$16-Riskregister!$K$16)*SQRT(BB698/2),Riskregister!$L$16-(Riskregister!$L$16-Riskregister!$K$16)*SQRT((1-BB698)/2)))</f>
        <v>0</v>
      </c>
      <c r="BD698" s="28">
        <f t="shared" ca="1" si="406"/>
        <v>2169588.2755529936</v>
      </c>
    </row>
    <row r="699" spans="20:56" x14ac:dyDescent="0.35">
      <c r="T699" s="28">
        <f t="shared" ca="1" si="419"/>
        <v>0.56096247899264762</v>
      </c>
      <c r="U699" s="28">
        <f t="shared" ca="1" si="419"/>
        <v>0.82461310391139442</v>
      </c>
      <c r="V699" s="28">
        <f ca="1">IF(Riskregister!$E$5="",0,COUNTIF(BF$4:BF$53,"&lt;"&amp;T699)*IF(U699&lt;0.5,Riskregister!$K$5+(Riskregister!$L$5-Riskregister!$K$5)*SQRT(U699/2),Riskregister!$L$5-(Riskregister!$L$5-Riskregister!$K$5)*SQRT((1-U699)/2)))</f>
        <v>0</v>
      </c>
      <c r="W699" s="28">
        <f t="shared" ca="1" si="420"/>
        <v>0.61741138492977998</v>
      </c>
      <c r="X699" s="28">
        <f t="shared" ca="1" si="420"/>
        <v>7.2903265505783743E-3</v>
      </c>
      <c r="Y699" s="28">
        <f ca="1">IF(Riskregister!$E$6="",0,COUNTIF(BG$4:BG$53,"&lt;"&amp;W699)*IF(X699&lt;0.5,Riskregister!$K$6+(Riskregister!$L$6-Riskregister!$K$6)*SQRT(X699/2),Riskregister!$L$6-(Riskregister!$L$6-Riskregister!$K$6)*SQRT((1-X699)/2)))</f>
        <v>308675.3376435379</v>
      </c>
      <c r="Z699" s="28">
        <f t="shared" ca="1" si="421"/>
        <v>0.47468679295923077</v>
      </c>
      <c r="AA699" s="28">
        <f t="shared" ca="1" si="421"/>
        <v>0.91272378108429697</v>
      </c>
      <c r="AB699" s="28">
        <f ca="1">IF(Riskregister!$E$7="",0,COUNTIF(BH$4:BH$53,"&lt;"&amp;Z699)*IF(AA699&lt;0.5,Riskregister!$K$7+(Riskregister!$L$7-Riskregister!$K$7)*SQRT(AA699/2),Riskregister!$L$7-(Riskregister!$L$7-Riskregister!$K$7)*SQRT((1-AA699)/2)))</f>
        <v>0</v>
      </c>
      <c r="AC699" s="28">
        <f t="shared" ca="1" si="422"/>
        <v>0.83967682878484717</v>
      </c>
      <c r="AD699" s="28">
        <f t="shared" ca="1" si="422"/>
        <v>0.1680092164533149</v>
      </c>
      <c r="AE699" s="28">
        <f ca="1">IF(Riskregister!$E$8="",0,COUNTIF(BI$4:BI$53,"&lt;"&amp;AC699)*IF(AD699&lt;0.5,Riskregister!$K$8+(Riskregister!$L$8-Riskregister!$K$8)*SQRT(AD699/2),Riskregister!$L$8-(Riskregister!$L$8-Riskregister!$K$8)*SQRT((1-AD699)/2)))</f>
        <v>0</v>
      </c>
      <c r="AF699" s="28">
        <f t="shared" ca="1" si="423"/>
        <v>0.78958287194397303</v>
      </c>
      <c r="AG699" s="28">
        <f t="shared" ca="1" si="423"/>
        <v>7.9631107475072294E-2</v>
      </c>
      <c r="AH699" s="28">
        <f>IF(Riskregister!$E$9="",0,COUNTIF(BJ$4:BJ$53,"&lt;"&amp;AF699)*IF(AG699&lt;0.5,Riskregister!$K$9+(Riskregister!$L$9-Riskregister!$K$9)*SQRT(AG699/2),Riskregister!$L$9-(Riskregister!$L$9-Riskregister!$K$9)*SQRT((1-AG699)/2)))</f>
        <v>0</v>
      </c>
      <c r="AI699" s="28">
        <f t="shared" ca="1" si="424"/>
        <v>0.59549242743311581</v>
      </c>
      <c r="AJ699" s="28">
        <f t="shared" ca="1" si="424"/>
        <v>0.57344041347455588</v>
      </c>
      <c r="AK699" s="28">
        <f>IF(Riskregister!$E$10="",0,COUNTIF(BK$4:BK$53,"&lt;"&amp;AI699)*IF(AJ699&lt;0.5,Riskregister!$K$10+(Riskregister!$L$10-Riskregister!$K$10)*SQRT(AJ699/2),Riskregister!$L$10-(Riskregister!$L$10-Riskregister!$K$10)*SQRT((1-AJ699)/2)))</f>
        <v>0</v>
      </c>
      <c r="AL699" s="28">
        <f t="shared" ca="1" si="425"/>
        <v>0.36797676475804264</v>
      </c>
      <c r="AM699" s="28">
        <f t="shared" ca="1" si="425"/>
        <v>0.80480646084060059</v>
      </c>
      <c r="AN699" s="28">
        <f>IF(Riskregister!$E$11="",0,COUNTIF(BL$4:BL$53,"&lt;"&amp;AL699)*IF(AM699&lt;0.5,Riskregister!$K$11+(Riskregister!$L$11-Riskregister!$K$11)*SQRT(AM699/2),Riskregister!$L$11-(Riskregister!$L$11-Riskregister!$K$11)*SQRT((1-AM699)/2)))</f>
        <v>0</v>
      </c>
      <c r="AO699" s="28">
        <f t="shared" ca="1" si="426"/>
        <v>0.84367790989835167</v>
      </c>
      <c r="AP699" s="28">
        <f t="shared" ca="1" si="426"/>
        <v>0.93628636288564837</v>
      </c>
      <c r="AQ699" s="28">
        <f>IF(Riskregister!$E$12="",0,COUNTIF(BM$4:BM$53,"&lt;"&amp;AO699)*IF(AP699&lt;0.5,Riskregister!$K$12+(Riskregister!$L$12-Riskregister!$K$12)*SQRT(AP699/2),Riskregister!$L$12-(Riskregister!$L$12-Riskregister!$K$12)*SQRT((1-AP699)/2)))</f>
        <v>0</v>
      </c>
      <c r="AR699" s="28">
        <f t="shared" ca="1" si="427"/>
        <v>0.90270745354561588</v>
      </c>
      <c r="AS699" s="28">
        <f t="shared" ca="1" si="427"/>
        <v>0.86029866259594578</v>
      </c>
      <c r="AT699" s="28">
        <f>IF(Riskregister!$E$13="",0,COUNTIF(BN$4:BN$53,"&lt;"&amp;AR699)*IF(AS699&lt;0.5,Riskregister!$K$13+(Riskregister!$L$13-Riskregister!$K$13)*SQRT(AS699/2),Riskregister!$L$13-(Riskregister!$L$13-Riskregister!$K$13)*SQRT((1-AS699)/2)))</f>
        <v>0</v>
      </c>
      <c r="AU699" s="28">
        <f t="shared" ca="1" si="428"/>
        <v>2.3533931311893852E-2</v>
      </c>
      <c r="AV699" s="28">
        <f t="shared" ca="1" si="428"/>
        <v>0.94535626981272181</v>
      </c>
      <c r="AW699" s="28">
        <f>IF(Riskregister!$E$14="",0,COUNTIF(BO$4:BO$53,"&lt;"&amp;AU699)*IF(AV699&lt;0.5,Riskregister!$K$14+(Riskregister!$L$14-Riskregister!$K$14)*SQRT(AV699/2),Riskregister!$L$14-(Riskregister!$L$14-Riskregister!$K$14)*SQRT((1-AV699)/2)))</f>
        <v>0</v>
      </c>
      <c r="AX699" s="28">
        <f t="shared" ca="1" si="429"/>
        <v>0.78949544803872262</v>
      </c>
      <c r="AY699" s="28">
        <f t="shared" ca="1" si="429"/>
        <v>0.90838085981931049</v>
      </c>
      <c r="AZ699" s="28">
        <f>IF(Riskregister!$E$15="",0,COUNTIF(BP$4:BP$53,"&lt;"&amp;AX699)*IF(AY699&lt;0.5,Riskregister!$K$15+(Riskregister!$L$15-Riskregister!$K$15)*SQRT(AY699/2),Riskregister!$L$15-(Riskregister!$L$15-Riskregister!$K$15)*SQRT((1-AY699)/2)))</f>
        <v>0</v>
      </c>
      <c r="BA699" s="28">
        <f t="shared" ca="1" si="430"/>
        <v>0.61580994800231281</v>
      </c>
      <c r="BB699" s="28">
        <f t="shared" ca="1" si="430"/>
        <v>0.20581843357572316</v>
      </c>
      <c r="BC699" s="28">
        <f>IF(Riskregister!$E$16="",0,COUNTIF(BQ$4:BQ$53,"&lt;"&amp;BA699)*IF(BB699&lt;0.5,Riskregister!$K$16+(Riskregister!$L$16-Riskregister!$K$16)*SQRT(BB699/2),Riskregister!$L$16-(Riskregister!$L$16-Riskregister!$K$16)*SQRT((1-BB699)/2)))</f>
        <v>0</v>
      </c>
      <c r="BD699" s="28">
        <f t="shared" ca="1" si="406"/>
        <v>308675.3376435379</v>
      </c>
    </row>
    <row r="700" spans="20:56" x14ac:dyDescent="0.35">
      <c r="T700" s="28">
        <f t="shared" ca="1" si="419"/>
        <v>6.9282590054573046E-2</v>
      </c>
      <c r="U700" s="28">
        <f t="shared" ca="1" si="419"/>
        <v>0.52993052576692445</v>
      </c>
      <c r="V700" s="28">
        <f ca="1">IF(Riskregister!$E$5="",0,COUNTIF(BF$4:BF$53,"&lt;"&amp;T700)*IF(U700&lt;0.5,Riskregister!$K$5+(Riskregister!$L$5-Riskregister!$K$5)*SQRT(U700/2),Riskregister!$L$5-(Riskregister!$L$5-Riskregister!$K$5)*SQRT((1-U700)/2)))</f>
        <v>0</v>
      </c>
      <c r="W700" s="28">
        <f t="shared" ca="1" si="420"/>
        <v>0.45128558622168957</v>
      </c>
      <c r="X700" s="28">
        <f t="shared" ca="1" si="420"/>
        <v>0.12165477048914697</v>
      </c>
      <c r="Y700" s="28">
        <f ca="1">IF(Riskregister!$E$6="",0,COUNTIF(BG$4:BG$53,"&lt;"&amp;W700)*IF(X700&lt;0.5,Riskregister!$K$6+(Riskregister!$L$6-Riskregister!$K$6)*SQRT(X700/2),Riskregister!$L$6-(Riskregister!$L$6-Riskregister!$K$6)*SQRT((1-X700)/2)))</f>
        <v>0</v>
      </c>
      <c r="Z700" s="28">
        <f t="shared" ca="1" si="421"/>
        <v>0.21778635291856097</v>
      </c>
      <c r="AA700" s="28">
        <f t="shared" ca="1" si="421"/>
        <v>0.20563043005319281</v>
      </c>
      <c r="AB700" s="28">
        <f ca="1">IF(Riskregister!$E$7="",0,COUNTIF(BH$4:BH$53,"&lt;"&amp;Z700)*IF(AA700&lt;0.5,Riskregister!$K$7+(Riskregister!$L$7-Riskregister!$K$7)*SQRT(AA700/2),Riskregister!$L$7-(Riskregister!$L$7-Riskregister!$K$7)*SQRT((1-AA700)/2)))</f>
        <v>0</v>
      </c>
      <c r="AC700" s="28">
        <f t="shared" ca="1" si="422"/>
        <v>0.13426959641179459</v>
      </c>
      <c r="AD700" s="28">
        <f t="shared" ca="1" si="422"/>
        <v>0.96608854399111654</v>
      </c>
      <c r="AE700" s="28">
        <f ca="1">IF(Riskregister!$E$8="",0,COUNTIF(BI$4:BI$53,"&lt;"&amp;AC700)*IF(AD700&lt;0.5,Riskregister!$K$8+(Riskregister!$L$8-Riskregister!$K$8)*SQRT(AD700/2),Riskregister!$L$8-(Riskregister!$L$8-Riskregister!$K$8)*SQRT((1-AD700)/2)))</f>
        <v>0</v>
      </c>
      <c r="AF700" s="28">
        <f t="shared" ca="1" si="423"/>
        <v>0.56222436773464068</v>
      </c>
      <c r="AG700" s="28">
        <f t="shared" ca="1" si="423"/>
        <v>0.96648094516493477</v>
      </c>
      <c r="AH700" s="28">
        <f>IF(Riskregister!$E$9="",0,COUNTIF(BJ$4:BJ$53,"&lt;"&amp;AF700)*IF(AG700&lt;0.5,Riskregister!$K$9+(Riskregister!$L$9-Riskregister!$K$9)*SQRT(AG700/2),Riskregister!$L$9-(Riskregister!$L$9-Riskregister!$K$9)*SQRT((1-AG700)/2)))</f>
        <v>0</v>
      </c>
      <c r="AI700" s="28">
        <f t="shared" ca="1" si="424"/>
        <v>0.6837338331760896</v>
      </c>
      <c r="AJ700" s="28">
        <f t="shared" ca="1" si="424"/>
        <v>0.68311431826192637</v>
      </c>
      <c r="AK700" s="28">
        <f>IF(Riskregister!$E$10="",0,COUNTIF(BK$4:BK$53,"&lt;"&amp;AI700)*IF(AJ700&lt;0.5,Riskregister!$K$10+(Riskregister!$L$10-Riskregister!$K$10)*SQRT(AJ700/2),Riskregister!$L$10-(Riskregister!$L$10-Riskregister!$K$10)*SQRT((1-AJ700)/2)))</f>
        <v>0</v>
      </c>
      <c r="AL700" s="28">
        <f t="shared" ca="1" si="425"/>
        <v>0.95521185828641375</v>
      </c>
      <c r="AM700" s="28">
        <f t="shared" ca="1" si="425"/>
        <v>0.56716501102588857</v>
      </c>
      <c r="AN700" s="28">
        <f>IF(Riskregister!$E$11="",0,COUNTIF(BL$4:BL$53,"&lt;"&amp;AL700)*IF(AM700&lt;0.5,Riskregister!$K$11+(Riskregister!$L$11-Riskregister!$K$11)*SQRT(AM700/2),Riskregister!$L$11-(Riskregister!$L$11-Riskregister!$K$11)*SQRT((1-AM700)/2)))</f>
        <v>0</v>
      </c>
      <c r="AO700" s="28">
        <f t="shared" ca="1" si="426"/>
        <v>0.11533602322059266</v>
      </c>
      <c r="AP700" s="28">
        <f t="shared" ca="1" si="426"/>
        <v>0.24973479581604663</v>
      </c>
      <c r="AQ700" s="28">
        <f>IF(Riskregister!$E$12="",0,COUNTIF(BM$4:BM$53,"&lt;"&amp;AO700)*IF(AP700&lt;0.5,Riskregister!$K$12+(Riskregister!$L$12-Riskregister!$K$12)*SQRT(AP700/2),Riskregister!$L$12-(Riskregister!$L$12-Riskregister!$K$12)*SQRT((1-AP700)/2)))</f>
        <v>0</v>
      </c>
      <c r="AR700" s="28">
        <f t="shared" ca="1" si="427"/>
        <v>0.10410654938399289</v>
      </c>
      <c r="AS700" s="28">
        <f t="shared" ca="1" si="427"/>
        <v>0.85065817666248666</v>
      </c>
      <c r="AT700" s="28">
        <f>IF(Riskregister!$E$13="",0,COUNTIF(BN$4:BN$53,"&lt;"&amp;AR700)*IF(AS700&lt;0.5,Riskregister!$K$13+(Riskregister!$L$13-Riskregister!$K$13)*SQRT(AS700/2),Riskregister!$L$13-(Riskregister!$L$13-Riskregister!$K$13)*SQRT((1-AS700)/2)))</f>
        <v>0</v>
      </c>
      <c r="AU700" s="28">
        <f t="shared" ca="1" si="428"/>
        <v>0.55865403288995696</v>
      </c>
      <c r="AV700" s="28">
        <f t="shared" ca="1" si="428"/>
        <v>0.22789629209026752</v>
      </c>
      <c r="AW700" s="28">
        <f>IF(Riskregister!$E$14="",0,COUNTIF(BO$4:BO$53,"&lt;"&amp;AU700)*IF(AV700&lt;0.5,Riskregister!$K$14+(Riskregister!$L$14-Riskregister!$K$14)*SQRT(AV700/2),Riskregister!$L$14-(Riskregister!$L$14-Riskregister!$K$14)*SQRT((1-AV700)/2)))</f>
        <v>0</v>
      </c>
      <c r="AX700" s="28">
        <f t="shared" ca="1" si="429"/>
        <v>0.94871258130786673</v>
      </c>
      <c r="AY700" s="28">
        <f t="shared" ca="1" si="429"/>
        <v>0.94455062100805076</v>
      </c>
      <c r="AZ700" s="28">
        <f>IF(Riskregister!$E$15="",0,COUNTIF(BP$4:BP$53,"&lt;"&amp;AX700)*IF(AY700&lt;0.5,Riskregister!$K$15+(Riskregister!$L$15-Riskregister!$K$15)*SQRT(AY700/2),Riskregister!$L$15-(Riskregister!$L$15-Riskregister!$K$15)*SQRT((1-AY700)/2)))</f>
        <v>0</v>
      </c>
      <c r="BA700" s="28">
        <f t="shared" ca="1" si="430"/>
        <v>0.86939656928129827</v>
      </c>
      <c r="BB700" s="28">
        <f t="shared" ca="1" si="430"/>
        <v>0.46446229289594232</v>
      </c>
      <c r="BC700" s="28">
        <f>IF(Riskregister!$E$16="",0,COUNTIF(BQ$4:BQ$53,"&lt;"&amp;BA700)*IF(BB700&lt;0.5,Riskregister!$K$16+(Riskregister!$L$16-Riskregister!$K$16)*SQRT(BB700/2),Riskregister!$L$16-(Riskregister!$L$16-Riskregister!$K$16)*SQRT((1-BB700)/2)))</f>
        <v>0</v>
      </c>
      <c r="BD700" s="28">
        <f t="shared" ca="1" si="406"/>
        <v>0</v>
      </c>
    </row>
    <row r="701" spans="20:56" x14ac:dyDescent="0.35">
      <c r="T701" s="28">
        <f t="shared" ca="1" si="419"/>
        <v>7.2859831622784643E-4</v>
      </c>
      <c r="U701" s="28">
        <f t="shared" ca="1" si="419"/>
        <v>0.91211857267388585</v>
      </c>
      <c r="V701" s="28">
        <f ca="1">IF(Riskregister!$E$5="",0,COUNTIF(BF$4:BF$53,"&lt;"&amp;T701)*IF(U701&lt;0.5,Riskregister!$K$5+(Riskregister!$L$5-Riskregister!$K$5)*SQRT(U701/2),Riskregister!$L$5-(Riskregister!$L$5-Riskregister!$K$5)*SQRT((1-U701)/2)))</f>
        <v>0</v>
      </c>
      <c r="W701" s="28">
        <f t="shared" ca="1" si="420"/>
        <v>0.89790157663679449</v>
      </c>
      <c r="X701" s="28">
        <f t="shared" ca="1" si="420"/>
        <v>0.14651105558800537</v>
      </c>
      <c r="Y701" s="28">
        <f ca="1">IF(Riskregister!$E$6="",0,COUNTIF(BG$4:BG$53,"&lt;"&amp;W701)*IF(X701&lt;0.5,Riskregister!$K$6+(Riskregister!$L$6-Riskregister!$K$6)*SQRT(X701/2),Riskregister!$L$6-(Riskregister!$L$6-Riskregister!$K$6)*SQRT((1-X701)/2)))</f>
        <v>687183.65125747875</v>
      </c>
      <c r="Z701" s="28">
        <f t="shared" ca="1" si="421"/>
        <v>0.3698670437678051</v>
      </c>
      <c r="AA701" s="28">
        <f t="shared" ca="1" si="421"/>
        <v>0.65792923444384899</v>
      </c>
      <c r="AB701" s="28">
        <f ca="1">IF(Riskregister!$E$7="",0,COUNTIF(BH$4:BH$53,"&lt;"&amp;Z701)*IF(AA701&lt;0.5,Riskregister!$K$7+(Riskregister!$L$7-Riskregister!$K$7)*SQRT(AA701/2),Riskregister!$L$7-(Riskregister!$L$7-Riskregister!$K$7)*SQRT((1-AA701)/2)))</f>
        <v>0</v>
      </c>
      <c r="AC701" s="28">
        <f t="shared" ca="1" si="422"/>
        <v>0.4716369599709217</v>
      </c>
      <c r="AD701" s="28">
        <f t="shared" ca="1" si="422"/>
        <v>0.71437257006944699</v>
      </c>
      <c r="AE701" s="28">
        <f ca="1">IF(Riskregister!$E$8="",0,COUNTIF(BI$4:BI$53,"&lt;"&amp;AC701)*IF(AD701&lt;0.5,Riskregister!$K$8+(Riskregister!$L$8-Riskregister!$K$8)*SQRT(AD701/2),Riskregister!$L$8-(Riskregister!$L$8-Riskregister!$K$8)*SQRT((1-AD701)/2)))</f>
        <v>0</v>
      </c>
      <c r="AF701" s="28">
        <f t="shared" ca="1" si="423"/>
        <v>1.5959559839182069E-2</v>
      </c>
      <c r="AG701" s="28">
        <f t="shared" ca="1" si="423"/>
        <v>0.92050059442840593</v>
      </c>
      <c r="AH701" s="28">
        <f>IF(Riskregister!$E$9="",0,COUNTIF(BJ$4:BJ$53,"&lt;"&amp;AF701)*IF(AG701&lt;0.5,Riskregister!$K$9+(Riskregister!$L$9-Riskregister!$K$9)*SQRT(AG701/2),Riskregister!$L$9-(Riskregister!$L$9-Riskregister!$K$9)*SQRT((1-AG701)/2)))</f>
        <v>0</v>
      </c>
      <c r="AI701" s="28">
        <f t="shared" ca="1" si="424"/>
        <v>0.10241033482737605</v>
      </c>
      <c r="AJ701" s="28">
        <f t="shared" ca="1" si="424"/>
        <v>0.32865216828120347</v>
      </c>
      <c r="AK701" s="28">
        <f>IF(Riskregister!$E$10="",0,COUNTIF(BK$4:BK$53,"&lt;"&amp;AI701)*IF(AJ701&lt;0.5,Riskregister!$K$10+(Riskregister!$L$10-Riskregister!$K$10)*SQRT(AJ701/2),Riskregister!$L$10-(Riskregister!$L$10-Riskregister!$K$10)*SQRT((1-AJ701)/2)))</f>
        <v>0</v>
      </c>
      <c r="AL701" s="28">
        <f t="shared" ca="1" si="425"/>
        <v>0.69416450381727779</v>
      </c>
      <c r="AM701" s="28">
        <f t="shared" ca="1" si="425"/>
        <v>0.27929238274337642</v>
      </c>
      <c r="AN701" s="28">
        <f>IF(Riskregister!$E$11="",0,COUNTIF(BL$4:BL$53,"&lt;"&amp;AL701)*IF(AM701&lt;0.5,Riskregister!$K$11+(Riskregister!$L$11-Riskregister!$K$11)*SQRT(AM701/2),Riskregister!$L$11-(Riskregister!$L$11-Riskregister!$K$11)*SQRT((1-AM701)/2)))</f>
        <v>0</v>
      </c>
      <c r="AO701" s="28">
        <f t="shared" ca="1" si="426"/>
        <v>0.55466419403338196</v>
      </c>
      <c r="AP701" s="28">
        <f t="shared" ca="1" si="426"/>
        <v>0.2887841942788516</v>
      </c>
      <c r="AQ701" s="28">
        <f>IF(Riskregister!$E$12="",0,COUNTIF(BM$4:BM$53,"&lt;"&amp;AO701)*IF(AP701&lt;0.5,Riskregister!$K$12+(Riskregister!$L$12-Riskregister!$K$12)*SQRT(AP701/2),Riskregister!$L$12-(Riskregister!$L$12-Riskregister!$K$12)*SQRT((1-AP701)/2)))</f>
        <v>0</v>
      </c>
      <c r="AR701" s="28">
        <f t="shared" ca="1" si="427"/>
        <v>0.97423756131456662</v>
      </c>
      <c r="AS701" s="28">
        <f t="shared" ca="1" si="427"/>
        <v>0.79223696320567383</v>
      </c>
      <c r="AT701" s="28">
        <f>IF(Riskregister!$E$13="",0,COUNTIF(BN$4:BN$53,"&lt;"&amp;AR701)*IF(AS701&lt;0.5,Riskregister!$K$13+(Riskregister!$L$13-Riskregister!$K$13)*SQRT(AS701/2),Riskregister!$L$13-(Riskregister!$L$13-Riskregister!$K$13)*SQRT((1-AS701)/2)))</f>
        <v>0</v>
      </c>
      <c r="AU701" s="28">
        <f t="shared" ca="1" si="428"/>
        <v>0.39297514491662788</v>
      </c>
      <c r="AV701" s="28">
        <f t="shared" ca="1" si="428"/>
        <v>0.30663930260451067</v>
      </c>
      <c r="AW701" s="28">
        <f>IF(Riskregister!$E$14="",0,COUNTIF(BO$4:BO$53,"&lt;"&amp;AU701)*IF(AV701&lt;0.5,Riskregister!$K$14+(Riskregister!$L$14-Riskregister!$K$14)*SQRT(AV701/2),Riskregister!$L$14-(Riskregister!$L$14-Riskregister!$K$14)*SQRT((1-AV701)/2)))</f>
        <v>0</v>
      </c>
      <c r="AX701" s="28">
        <f t="shared" ca="1" si="429"/>
        <v>0.20843106161088132</v>
      </c>
      <c r="AY701" s="28">
        <f t="shared" ca="1" si="429"/>
        <v>0.98486054823171665</v>
      </c>
      <c r="AZ701" s="28">
        <f>IF(Riskregister!$E$15="",0,COUNTIF(BP$4:BP$53,"&lt;"&amp;AX701)*IF(AY701&lt;0.5,Riskregister!$K$15+(Riskregister!$L$15-Riskregister!$K$15)*SQRT(AY701/2),Riskregister!$L$15-(Riskregister!$L$15-Riskregister!$K$15)*SQRT((1-AY701)/2)))</f>
        <v>0</v>
      </c>
      <c r="BA701" s="28">
        <f t="shared" ca="1" si="430"/>
        <v>0.40244259125579684</v>
      </c>
      <c r="BB701" s="28">
        <f t="shared" ca="1" si="430"/>
        <v>0.85546571631885282</v>
      </c>
      <c r="BC701" s="28">
        <f>IF(Riskregister!$E$16="",0,COUNTIF(BQ$4:BQ$53,"&lt;"&amp;BA701)*IF(BB701&lt;0.5,Riskregister!$K$16+(Riskregister!$L$16-Riskregister!$K$16)*SQRT(BB701/2),Riskregister!$L$16-(Riskregister!$L$16-Riskregister!$K$16)*SQRT((1-BB701)/2)))</f>
        <v>0</v>
      </c>
      <c r="BD701" s="28">
        <f t="shared" ca="1" si="406"/>
        <v>687183.65125747875</v>
      </c>
    </row>
    <row r="702" spans="20:56" x14ac:dyDescent="0.35">
      <c r="T702" s="28">
        <f t="shared" ca="1" si="419"/>
        <v>0.87675512806892253</v>
      </c>
      <c r="U702" s="28">
        <f t="shared" ca="1" si="419"/>
        <v>0.84905204318275795</v>
      </c>
      <c r="V702" s="28">
        <f ca="1">IF(Riskregister!$E$5="",0,COUNTIF(BF$4:BF$53,"&lt;"&amp;T702)*IF(U702&lt;0.5,Riskregister!$K$5+(Riskregister!$L$5-Riskregister!$K$5)*SQRT(U702/2),Riskregister!$L$5-(Riskregister!$L$5-Riskregister!$K$5)*SQRT((1-U702)/2)))</f>
        <v>476373.62487015256</v>
      </c>
      <c r="W702" s="28">
        <f t="shared" ca="1" si="420"/>
        <v>0.84433456178149591</v>
      </c>
      <c r="X702" s="28">
        <f t="shared" ca="1" si="420"/>
        <v>0.97201029470152556</v>
      </c>
      <c r="Y702" s="28">
        <f ca="1">IF(Riskregister!$E$6="",0,COUNTIF(BG$4:BG$53,"&lt;"&amp;W702)*IF(X702&lt;0.5,Riskregister!$K$6+(Riskregister!$L$6-Riskregister!$K$6)*SQRT(X702/2),Riskregister!$L$6-(Riskregister!$L$6-Riskregister!$K$6)*SQRT((1-X702)/2)))</f>
        <v>1787060.2841564575</v>
      </c>
      <c r="Z702" s="28">
        <f t="shared" ca="1" si="421"/>
        <v>0.35823790435979563</v>
      </c>
      <c r="AA702" s="28">
        <f t="shared" ca="1" si="421"/>
        <v>0.97045235539543451</v>
      </c>
      <c r="AB702" s="28">
        <f ca="1">IF(Riskregister!$E$7="",0,COUNTIF(BH$4:BH$53,"&lt;"&amp;Z702)*IF(AA702&lt;0.5,Riskregister!$K$7+(Riskregister!$L$7-Riskregister!$K$7)*SQRT(AA702/2),Riskregister!$L$7-(Riskregister!$L$7-Riskregister!$K$7)*SQRT((1-AA702)/2)))</f>
        <v>0</v>
      </c>
      <c r="AC702" s="28">
        <f t="shared" ca="1" si="422"/>
        <v>0.95986031171650354</v>
      </c>
      <c r="AD702" s="28">
        <f t="shared" ca="1" si="422"/>
        <v>0.36867916729048966</v>
      </c>
      <c r="AE702" s="28">
        <f ca="1">IF(Riskregister!$E$8="",0,COUNTIF(BI$4:BI$53,"&lt;"&amp;AC702)*IF(AD702&lt;0.5,Riskregister!$K$8+(Riskregister!$L$8-Riskregister!$K$8)*SQRT(AD702/2),Riskregister!$L$8-(Riskregister!$L$8-Riskregister!$K$8)*SQRT((1-AD702)/2)))</f>
        <v>0</v>
      </c>
      <c r="AF702" s="28">
        <f t="shared" ca="1" si="423"/>
        <v>0.2469390259893145</v>
      </c>
      <c r="AG702" s="28">
        <f t="shared" ca="1" si="423"/>
        <v>0.67646452075301622</v>
      </c>
      <c r="AH702" s="28">
        <f>IF(Riskregister!$E$9="",0,COUNTIF(BJ$4:BJ$53,"&lt;"&amp;AF702)*IF(AG702&lt;0.5,Riskregister!$K$9+(Riskregister!$L$9-Riskregister!$K$9)*SQRT(AG702/2),Riskregister!$L$9-(Riskregister!$L$9-Riskregister!$K$9)*SQRT((1-AG702)/2)))</f>
        <v>0</v>
      </c>
      <c r="AI702" s="28">
        <f t="shared" ca="1" si="424"/>
        <v>0.37625793382123462</v>
      </c>
      <c r="AJ702" s="28">
        <f t="shared" ca="1" si="424"/>
        <v>0.35532735770612722</v>
      </c>
      <c r="AK702" s="28">
        <f>IF(Riskregister!$E$10="",0,COUNTIF(BK$4:BK$53,"&lt;"&amp;AI702)*IF(AJ702&lt;0.5,Riskregister!$K$10+(Riskregister!$L$10-Riskregister!$K$10)*SQRT(AJ702/2),Riskregister!$L$10-(Riskregister!$L$10-Riskregister!$K$10)*SQRT((1-AJ702)/2)))</f>
        <v>0</v>
      </c>
      <c r="AL702" s="28">
        <f t="shared" ca="1" si="425"/>
        <v>1.1289865246363218E-2</v>
      </c>
      <c r="AM702" s="28">
        <f t="shared" ca="1" si="425"/>
        <v>0.57594403415385964</v>
      </c>
      <c r="AN702" s="28">
        <f>IF(Riskregister!$E$11="",0,COUNTIF(BL$4:BL$53,"&lt;"&amp;AL702)*IF(AM702&lt;0.5,Riskregister!$K$11+(Riskregister!$L$11-Riskregister!$K$11)*SQRT(AM702/2),Riskregister!$L$11-(Riskregister!$L$11-Riskregister!$K$11)*SQRT((1-AM702)/2)))</f>
        <v>0</v>
      </c>
      <c r="AO702" s="28">
        <f t="shared" ca="1" si="426"/>
        <v>0.39371112579579359</v>
      </c>
      <c r="AP702" s="28">
        <f t="shared" ca="1" si="426"/>
        <v>0.99447255722745176</v>
      </c>
      <c r="AQ702" s="28">
        <f>IF(Riskregister!$E$12="",0,COUNTIF(BM$4:BM$53,"&lt;"&amp;AO702)*IF(AP702&lt;0.5,Riskregister!$K$12+(Riskregister!$L$12-Riskregister!$K$12)*SQRT(AP702/2),Riskregister!$L$12-(Riskregister!$L$12-Riskregister!$K$12)*SQRT((1-AP702)/2)))</f>
        <v>0</v>
      </c>
      <c r="AR702" s="28">
        <f t="shared" ca="1" si="427"/>
        <v>0.76137457691398658</v>
      </c>
      <c r="AS702" s="28">
        <f t="shared" ca="1" si="427"/>
        <v>0.8023314373392334</v>
      </c>
      <c r="AT702" s="28">
        <f>IF(Riskregister!$E$13="",0,COUNTIF(BN$4:BN$53,"&lt;"&amp;AR702)*IF(AS702&lt;0.5,Riskregister!$K$13+(Riskregister!$L$13-Riskregister!$K$13)*SQRT(AS702/2),Riskregister!$L$13-(Riskregister!$L$13-Riskregister!$K$13)*SQRT((1-AS702)/2)))</f>
        <v>0</v>
      </c>
      <c r="AU702" s="28">
        <f t="shared" ca="1" si="428"/>
        <v>0.50199020299019892</v>
      </c>
      <c r="AV702" s="28">
        <f t="shared" ca="1" si="428"/>
        <v>0.1365663232137817</v>
      </c>
      <c r="AW702" s="28">
        <f>IF(Riskregister!$E$14="",0,COUNTIF(BO$4:BO$53,"&lt;"&amp;AU702)*IF(AV702&lt;0.5,Riskregister!$K$14+(Riskregister!$L$14-Riskregister!$K$14)*SQRT(AV702/2),Riskregister!$L$14-(Riskregister!$L$14-Riskregister!$K$14)*SQRT((1-AV702)/2)))</f>
        <v>0</v>
      </c>
      <c r="AX702" s="28">
        <f t="shared" ca="1" si="429"/>
        <v>0.99321219170105823</v>
      </c>
      <c r="AY702" s="28">
        <f t="shared" ca="1" si="429"/>
        <v>0.35880800993586004</v>
      </c>
      <c r="AZ702" s="28">
        <f>IF(Riskregister!$E$15="",0,COUNTIF(BP$4:BP$53,"&lt;"&amp;AX702)*IF(AY702&lt;0.5,Riskregister!$K$15+(Riskregister!$L$15-Riskregister!$K$15)*SQRT(AY702/2),Riskregister!$L$15-(Riskregister!$L$15-Riskregister!$K$15)*SQRT((1-AY702)/2)))</f>
        <v>0</v>
      </c>
      <c r="BA702" s="28">
        <f t="shared" ca="1" si="430"/>
        <v>0.32781339295404177</v>
      </c>
      <c r="BB702" s="28">
        <f t="shared" ca="1" si="430"/>
        <v>0.96450332248843129</v>
      </c>
      <c r="BC702" s="28">
        <f>IF(Riskregister!$E$16="",0,COUNTIF(BQ$4:BQ$53,"&lt;"&amp;BA702)*IF(BB702&lt;0.5,Riskregister!$K$16+(Riskregister!$L$16-Riskregister!$K$16)*SQRT(BB702/2),Riskregister!$L$16-(Riskregister!$L$16-Riskregister!$K$16)*SQRT((1-BB702)/2)))</f>
        <v>0</v>
      </c>
      <c r="BD702" s="28">
        <f t="shared" ca="1" si="406"/>
        <v>2263433.9090266102</v>
      </c>
    </row>
    <row r="703" spans="20:56" x14ac:dyDescent="0.35">
      <c r="T703" s="28">
        <f t="shared" ca="1" si="419"/>
        <v>0.26947373413229903</v>
      </c>
      <c r="U703" s="28">
        <f t="shared" ca="1" si="419"/>
        <v>0.45533316842752436</v>
      </c>
      <c r="V703" s="28">
        <f ca="1">IF(Riskregister!$E$5="",0,COUNTIF(BF$4:BF$53,"&lt;"&amp;T703)*IF(U703&lt;0.5,Riskregister!$K$5+(Riskregister!$L$5-Riskregister!$K$5)*SQRT(U703/2),Riskregister!$L$5-(Riskregister!$L$5-Riskregister!$K$5)*SQRT((1-U703)/2)))</f>
        <v>0</v>
      </c>
      <c r="W703" s="28">
        <f t="shared" ca="1" si="420"/>
        <v>0.70874911756723635</v>
      </c>
      <c r="X703" s="28">
        <f t="shared" ca="1" si="420"/>
        <v>0.18156691396157965</v>
      </c>
      <c r="Y703" s="28">
        <f ca="1">IF(Riskregister!$E$6="",0,COUNTIF(BG$4:BG$53,"&lt;"&amp;W703)*IF(X703&lt;0.5,Riskregister!$K$6+(Riskregister!$L$6-Riskregister!$K$6)*SQRT(X703/2),Riskregister!$L$6-(Riskregister!$L$6-Riskregister!$K$6)*SQRT((1-X703)/2)))</f>
        <v>742345.27804504673</v>
      </c>
      <c r="Z703" s="28">
        <f t="shared" ca="1" si="421"/>
        <v>0.84861049578903114</v>
      </c>
      <c r="AA703" s="28">
        <f t="shared" ca="1" si="421"/>
        <v>0.14555204998961802</v>
      </c>
      <c r="AB703" s="28">
        <f ca="1">IF(Riskregister!$E$7="",0,COUNTIF(BH$4:BH$53,"&lt;"&amp;Z703)*IF(AA703&lt;0.5,Riskregister!$K$7+(Riskregister!$L$7-Riskregister!$K$7)*SQRT(AA703/2),Riskregister!$L$7-(Riskregister!$L$7-Riskregister!$K$7)*SQRT((1-AA703)/2)))</f>
        <v>144419.61163796484</v>
      </c>
      <c r="AC703" s="28">
        <f t="shared" ca="1" si="422"/>
        <v>0.69752170299712013</v>
      </c>
      <c r="AD703" s="28">
        <f t="shared" ca="1" si="422"/>
        <v>4.8631255731313661E-2</v>
      </c>
      <c r="AE703" s="28">
        <f ca="1">IF(Riskregister!$E$8="",0,COUNTIF(BI$4:BI$53,"&lt;"&amp;AC703)*IF(AD703&lt;0.5,Riskregister!$K$8+(Riskregister!$L$8-Riskregister!$K$8)*SQRT(AD703/2),Riskregister!$L$8-(Riskregister!$L$8-Riskregister!$K$8)*SQRT((1-AD703)/2)))</f>
        <v>0</v>
      </c>
      <c r="AF703" s="28">
        <f t="shared" ca="1" si="423"/>
        <v>7.6588851877701924E-2</v>
      </c>
      <c r="AG703" s="28">
        <f t="shared" ca="1" si="423"/>
        <v>0.51013252011654919</v>
      </c>
      <c r="AH703" s="28">
        <f>IF(Riskregister!$E$9="",0,COUNTIF(BJ$4:BJ$53,"&lt;"&amp;AF703)*IF(AG703&lt;0.5,Riskregister!$K$9+(Riskregister!$L$9-Riskregister!$K$9)*SQRT(AG703/2),Riskregister!$L$9-(Riskregister!$L$9-Riskregister!$K$9)*SQRT((1-AG703)/2)))</f>
        <v>0</v>
      </c>
      <c r="AI703" s="28">
        <f t="shared" ca="1" si="424"/>
        <v>0.14299712514813834</v>
      </c>
      <c r="AJ703" s="28">
        <f t="shared" ca="1" si="424"/>
        <v>0.73938931510923134</v>
      </c>
      <c r="AK703" s="28">
        <f>IF(Riskregister!$E$10="",0,COUNTIF(BK$4:BK$53,"&lt;"&amp;AI703)*IF(AJ703&lt;0.5,Riskregister!$K$10+(Riskregister!$L$10-Riskregister!$K$10)*SQRT(AJ703/2),Riskregister!$L$10-(Riskregister!$L$10-Riskregister!$K$10)*SQRT((1-AJ703)/2)))</f>
        <v>0</v>
      </c>
      <c r="AL703" s="28">
        <f t="shared" ca="1" si="425"/>
        <v>0.37440691612574184</v>
      </c>
      <c r="AM703" s="28">
        <f t="shared" ca="1" si="425"/>
        <v>0.31501166321765262</v>
      </c>
      <c r="AN703" s="28">
        <f>IF(Riskregister!$E$11="",0,COUNTIF(BL$4:BL$53,"&lt;"&amp;AL703)*IF(AM703&lt;0.5,Riskregister!$K$11+(Riskregister!$L$11-Riskregister!$K$11)*SQRT(AM703/2),Riskregister!$L$11-(Riskregister!$L$11-Riskregister!$K$11)*SQRT((1-AM703)/2)))</f>
        <v>0</v>
      </c>
      <c r="AO703" s="28">
        <f t="shared" ca="1" si="426"/>
        <v>0.15898276943277823</v>
      </c>
      <c r="AP703" s="28">
        <f t="shared" ca="1" si="426"/>
        <v>0.76633832970027183</v>
      </c>
      <c r="AQ703" s="28">
        <f>IF(Riskregister!$E$12="",0,COUNTIF(BM$4:BM$53,"&lt;"&amp;AO703)*IF(AP703&lt;0.5,Riskregister!$K$12+(Riskregister!$L$12-Riskregister!$K$12)*SQRT(AP703/2),Riskregister!$L$12-(Riskregister!$L$12-Riskregister!$K$12)*SQRT((1-AP703)/2)))</f>
        <v>0</v>
      </c>
      <c r="AR703" s="28">
        <f t="shared" ca="1" si="427"/>
        <v>0.96214466832430001</v>
      </c>
      <c r="AS703" s="28">
        <f t="shared" ca="1" si="427"/>
        <v>0.15300499408498824</v>
      </c>
      <c r="AT703" s="28">
        <f>IF(Riskregister!$E$13="",0,COUNTIF(BN$4:BN$53,"&lt;"&amp;AR703)*IF(AS703&lt;0.5,Riskregister!$K$13+(Riskregister!$L$13-Riskregister!$K$13)*SQRT(AS703/2),Riskregister!$L$13-(Riskregister!$L$13-Riskregister!$K$13)*SQRT((1-AS703)/2)))</f>
        <v>0</v>
      </c>
      <c r="AU703" s="28">
        <f t="shared" ca="1" si="428"/>
        <v>0.41359175581305396</v>
      </c>
      <c r="AV703" s="28">
        <f t="shared" ca="1" si="428"/>
        <v>0.98460732746603175</v>
      </c>
      <c r="AW703" s="28">
        <f>IF(Riskregister!$E$14="",0,COUNTIF(BO$4:BO$53,"&lt;"&amp;AU703)*IF(AV703&lt;0.5,Riskregister!$K$14+(Riskregister!$L$14-Riskregister!$K$14)*SQRT(AV703/2),Riskregister!$L$14-(Riskregister!$L$14-Riskregister!$K$14)*SQRT((1-AV703)/2)))</f>
        <v>0</v>
      </c>
      <c r="AX703" s="28">
        <f t="shared" ca="1" si="429"/>
        <v>0.91305540939871588</v>
      </c>
      <c r="AY703" s="28">
        <f t="shared" ca="1" si="429"/>
        <v>0.16771772798687345</v>
      </c>
      <c r="AZ703" s="28">
        <f>IF(Riskregister!$E$15="",0,COUNTIF(BP$4:BP$53,"&lt;"&amp;AX703)*IF(AY703&lt;0.5,Riskregister!$K$15+(Riskregister!$L$15-Riskregister!$K$15)*SQRT(AY703/2),Riskregister!$L$15-(Riskregister!$L$15-Riskregister!$K$15)*SQRT((1-AY703)/2)))</f>
        <v>0</v>
      </c>
      <c r="BA703" s="28">
        <f t="shared" ca="1" si="430"/>
        <v>0.21969829826844955</v>
      </c>
      <c r="BB703" s="28">
        <f t="shared" ca="1" si="430"/>
        <v>6.4680759861783566E-2</v>
      </c>
      <c r="BC703" s="28">
        <f>IF(Riskregister!$E$16="",0,COUNTIF(BQ$4:BQ$53,"&lt;"&amp;BA703)*IF(BB703&lt;0.5,Riskregister!$K$16+(Riskregister!$L$16-Riskregister!$K$16)*SQRT(BB703/2),Riskregister!$L$16-(Riskregister!$L$16-Riskregister!$K$16)*SQRT((1-BB703)/2)))</f>
        <v>0</v>
      </c>
      <c r="BD703" s="28">
        <f t="shared" ca="1" si="406"/>
        <v>886764.88968301157</v>
      </c>
    </row>
    <row r="704" spans="20:56" x14ac:dyDescent="0.35">
      <c r="T704" s="28">
        <f t="shared" ref="T704:U723" ca="1" si="431">RAND()</f>
        <v>0.81054187695966884</v>
      </c>
      <c r="U704" s="28">
        <f t="shared" ca="1" si="431"/>
        <v>0.81075803368066379</v>
      </c>
      <c r="V704" s="28">
        <f ca="1">IF(Riskregister!$E$5="",0,COUNTIF(BF$4:BF$53,"&lt;"&amp;T704)*IF(U704&lt;0.5,Riskregister!$K$5+(Riskregister!$L$5-Riskregister!$K$5)*SQRT(U704/2),Riskregister!$L$5-(Riskregister!$L$5-Riskregister!$K$5)*SQRT((1-U704)/2)))</f>
        <v>461577.64237727784</v>
      </c>
      <c r="W704" s="28">
        <f t="shared" ref="W704:X723" ca="1" si="432">RAND()</f>
        <v>0.89116724904856603</v>
      </c>
      <c r="X704" s="28">
        <f t="shared" ca="1" si="432"/>
        <v>0.33566881837447748</v>
      </c>
      <c r="Y704" s="28">
        <f ca="1">IF(Riskregister!$E$6="",0,COUNTIF(BG$4:BG$53,"&lt;"&amp;W704)*IF(X704&lt;0.5,Riskregister!$K$6+(Riskregister!$L$6-Riskregister!$K$6)*SQRT(X704/2),Riskregister!$L$6-(Riskregister!$L$6-Riskregister!$K$6)*SQRT((1-X704)/2)))</f>
        <v>937416.76531433268</v>
      </c>
      <c r="Z704" s="28">
        <f t="shared" ref="Z704:AA723" ca="1" si="433">RAND()</f>
        <v>0.43256548607961909</v>
      </c>
      <c r="AA704" s="28">
        <f t="shared" ca="1" si="433"/>
        <v>0.17562142576112116</v>
      </c>
      <c r="AB704" s="28">
        <f ca="1">IF(Riskregister!$E$7="",0,COUNTIF(BH$4:BH$53,"&lt;"&amp;Z704)*IF(AA704&lt;0.5,Riskregister!$K$7+(Riskregister!$L$7-Riskregister!$K$7)*SQRT(AA704/2),Riskregister!$L$7-(Riskregister!$L$7-Riskregister!$K$7)*SQRT((1-AA704)/2)))</f>
        <v>0</v>
      </c>
      <c r="AC704" s="28">
        <f t="shared" ref="AC704:AD723" ca="1" si="434">RAND()</f>
        <v>0.64526760954576157</v>
      </c>
      <c r="AD704" s="28">
        <f t="shared" ca="1" si="434"/>
        <v>0.40264484135193679</v>
      </c>
      <c r="AE704" s="28">
        <f ca="1">IF(Riskregister!$E$8="",0,COUNTIF(BI$4:BI$53,"&lt;"&amp;AC704)*IF(AD704&lt;0.5,Riskregister!$K$8+(Riskregister!$L$8-Riskregister!$K$8)*SQRT(AD704/2),Riskregister!$L$8-(Riskregister!$L$8-Riskregister!$K$8)*SQRT((1-AD704)/2)))</f>
        <v>0</v>
      </c>
      <c r="AF704" s="28">
        <f t="shared" ref="AF704:AG723" ca="1" si="435">RAND()</f>
        <v>0.30679767133504487</v>
      </c>
      <c r="AG704" s="28">
        <f t="shared" ca="1" si="435"/>
        <v>0.58966686883885089</v>
      </c>
      <c r="AH704" s="28">
        <f>IF(Riskregister!$E$9="",0,COUNTIF(BJ$4:BJ$53,"&lt;"&amp;AF704)*IF(AG704&lt;0.5,Riskregister!$K$9+(Riskregister!$L$9-Riskregister!$K$9)*SQRT(AG704/2),Riskregister!$L$9-(Riskregister!$L$9-Riskregister!$K$9)*SQRT((1-AG704)/2)))</f>
        <v>0</v>
      </c>
      <c r="AI704" s="28">
        <f t="shared" ref="AI704:AJ723" ca="1" si="436">RAND()</f>
        <v>8.9091763555681602E-2</v>
      </c>
      <c r="AJ704" s="28">
        <f t="shared" ca="1" si="436"/>
        <v>0.33245317830195431</v>
      </c>
      <c r="AK704" s="28">
        <f>IF(Riskregister!$E$10="",0,COUNTIF(BK$4:BK$53,"&lt;"&amp;AI704)*IF(AJ704&lt;0.5,Riskregister!$K$10+(Riskregister!$L$10-Riskregister!$K$10)*SQRT(AJ704/2),Riskregister!$L$10-(Riskregister!$L$10-Riskregister!$K$10)*SQRT((1-AJ704)/2)))</f>
        <v>0</v>
      </c>
      <c r="AL704" s="28">
        <f t="shared" ref="AL704:AM723" ca="1" si="437">RAND()</f>
        <v>0.22455023449266975</v>
      </c>
      <c r="AM704" s="28">
        <f t="shared" ca="1" si="437"/>
        <v>2.7506773469439749E-2</v>
      </c>
      <c r="AN704" s="28">
        <f>IF(Riskregister!$E$11="",0,COUNTIF(BL$4:BL$53,"&lt;"&amp;AL704)*IF(AM704&lt;0.5,Riskregister!$K$11+(Riskregister!$L$11-Riskregister!$K$11)*SQRT(AM704/2),Riskregister!$L$11-(Riskregister!$L$11-Riskregister!$K$11)*SQRT((1-AM704)/2)))</f>
        <v>0</v>
      </c>
      <c r="AO704" s="28">
        <f t="shared" ref="AO704:AP723" ca="1" si="438">RAND()</f>
        <v>0.70820460796400508</v>
      </c>
      <c r="AP704" s="28">
        <f t="shared" ca="1" si="438"/>
        <v>0.37203744826799257</v>
      </c>
      <c r="AQ704" s="28">
        <f>IF(Riskregister!$E$12="",0,COUNTIF(BM$4:BM$53,"&lt;"&amp;AO704)*IF(AP704&lt;0.5,Riskregister!$K$12+(Riskregister!$L$12-Riskregister!$K$12)*SQRT(AP704/2),Riskregister!$L$12-(Riskregister!$L$12-Riskregister!$K$12)*SQRT((1-AP704)/2)))</f>
        <v>0</v>
      </c>
      <c r="AR704" s="28">
        <f t="shared" ref="AR704:AS723" ca="1" si="439">RAND()</f>
        <v>0.96694012654975681</v>
      </c>
      <c r="AS704" s="28">
        <f t="shared" ca="1" si="439"/>
        <v>0.80817756237169214</v>
      </c>
      <c r="AT704" s="28">
        <f>IF(Riskregister!$E$13="",0,COUNTIF(BN$4:BN$53,"&lt;"&amp;AR704)*IF(AS704&lt;0.5,Riskregister!$K$13+(Riskregister!$L$13-Riskregister!$K$13)*SQRT(AS704/2),Riskregister!$L$13-(Riskregister!$L$13-Riskregister!$K$13)*SQRT((1-AS704)/2)))</f>
        <v>0</v>
      </c>
      <c r="AU704" s="28">
        <f t="shared" ref="AU704:AV723" ca="1" si="440">RAND()</f>
        <v>0.89777081416041571</v>
      </c>
      <c r="AV704" s="28">
        <f t="shared" ca="1" si="440"/>
        <v>0.39376249702136412</v>
      </c>
      <c r="AW704" s="28">
        <f>IF(Riskregister!$E$14="",0,COUNTIF(BO$4:BO$53,"&lt;"&amp;AU704)*IF(AV704&lt;0.5,Riskregister!$K$14+(Riskregister!$L$14-Riskregister!$K$14)*SQRT(AV704/2),Riskregister!$L$14-(Riskregister!$L$14-Riskregister!$K$14)*SQRT((1-AV704)/2)))</f>
        <v>0</v>
      </c>
      <c r="AX704" s="28">
        <f t="shared" ref="AX704:AY723" ca="1" si="441">RAND()</f>
        <v>3.0070850751643508E-2</v>
      </c>
      <c r="AY704" s="28">
        <f t="shared" ca="1" si="441"/>
        <v>0.12300047778794154</v>
      </c>
      <c r="AZ704" s="28">
        <f>IF(Riskregister!$E$15="",0,COUNTIF(BP$4:BP$53,"&lt;"&amp;AX704)*IF(AY704&lt;0.5,Riskregister!$K$15+(Riskregister!$L$15-Riskregister!$K$15)*SQRT(AY704/2),Riskregister!$L$15-(Riskregister!$L$15-Riskregister!$K$15)*SQRT((1-AY704)/2)))</f>
        <v>0</v>
      </c>
      <c r="BA704" s="28">
        <f t="shared" ref="BA704:BB723" ca="1" si="442">RAND()</f>
        <v>0.93953541293999254</v>
      </c>
      <c r="BB704" s="28">
        <f t="shared" ca="1" si="442"/>
        <v>0.55639279547325582</v>
      </c>
      <c r="BC704" s="28">
        <f>IF(Riskregister!$E$16="",0,COUNTIF(BQ$4:BQ$53,"&lt;"&amp;BA704)*IF(BB704&lt;0.5,Riskregister!$K$16+(Riskregister!$L$16-Riskregister!$K$16)*SQRT(BB704/2),Riskregister!$L$16-(Riskregister!$L$16-Riskregister!$K$16)*SQRT((1-BB704)/2)))</f>
        <v>0</v>
      </c>
      <c r="BD704" s="28">
        <f t="shared" ca="1" si="406"/>
        <v>1398994.4076916105</v>
      </c>
    </row>
    <row r="705" spans="20:56" x14ac:dyDescent="0.35">
      <c r="T705" s="28">
        <f t="shared" ca="1" si="431"/>
        <v>0.38277891483301396</v>
      </c>
      <c r="U705" s="28">
        <f t="shared" ca="1" si="431"/>
        <v>0.34785296392195519</v>
      </c>
      <c r="V705" s="28">
        <f ca="1">IF(Riskregister!$E$5="",0,COUNTIF(BF$4:BF$53,"&lt;"&amp;T705)*IF(U705&lt;0.5,Riskregister!$K$5+(Riskregister!$L$5-Riskregister!$K$5)*SQRT(U705/2),Riskregister!$L$5-(Riskregister!$L$5-Riskregister!$K$5)*SQRT((1-U705)/2)))</f>
        <v>0</v>
      </c>
      <c r="W705" s="28">
        <f t="shared" ca="1" si="432"/>
        <v>0.47028126808549098</v>
      </c>
      <c r="X705" s="28">
        <f t="shared" ca="1" si="432"/>
        <v>0.27958333915601397</v>
      </c>
      <c r="Y705" s="28">
        <f ca="1">IF(Riskregister!$E$6="",0,COUNTIF(BG$4:BG$53,"&lt;"&amp;W705)*IF(X705&lt;0.5,Riskregister!$K$6+(Riskregister!$L$6-Riskregister!$K$6)*SQRT(X705/2),Riskregister!$L$6-(Riskregister!$L$6-Riskregister!$K$6)*SQRT((1-X705)/2)))</f>
        <v>0</v>
      </c>
      <c r="Z705" s="28">
        <f t="shared" ca="1" si="433"/>
        <v>0.52714120847938029</v>
      </c>
      <c r="AA705" s="28">
        <f t="shared" ca="1" si="433"/>
        <v>0.61916380837094576</v>
      </c>
      <c r="AB705" s="28">
        <f ca="1">IF(Riskregister!$E$7="",0,COUNTIF(BH$4:BH$53,"&lt;"&amp;Z705)*IF(AA705&lt;0.5,Riskregister!$K$7+(Riskregister!$L$7-Riskregister!$K$7)*SQRT(AA705/2),Riskregister!$L$7-(Riskregister!$L$7-Riskregister!$K$7)*SQRT((1-AA705)/2)))</f>
        <v>0</v>
      </c>
      <c r="AC705" s="28">
        <f t="shared" ca="1" si="434"/>
        <v>0.4549771734905047</v>
      </c>
      <c r="AD705" s="28">
        <f t="shared" ca="1" si="434"/>
        <v>0.82964788068302986</v>
      </c>
      <c r="AE705" s="28">
        <f ca="1">IF(Riskregister!$E$8="",0,COUNTIF(BI$4:BI$53,"&lt;"&amp;AC705)*IF(AD705&lt;0.5,Riskregister!$K$8+(Riskregister!$L$8-Riskregister!$K$8)*SQRT(AD705/2),Riskregister!$L$8-(Riskregister!$L$8-Riskregister!$K$8)*SQRT((1-AD705)/2)))</f>
        <v>0</v>
      </c>
      <c r="AF705" s="28">
        <f t="shared" ca="1" si="435"/>
        <v>0.18059149859073376</v>
      </c>
      <c r="AG705" s="28">
        <f t="shared" ca="1" si="435"/>
        <v>0.29959462091686595</v>
      </c>
      <c r="AH705" s="28">
        <f>IF(Riskregister!$E$9="",0,COUNTIF(BJ$4:BJ$53,"&lt;"&amp;AF705)*IF(AG705&lt;0.5,Riskregister!$K$9+(Riskregister!$L$9-Riskregister!$K$9)*SQRT(AG705/2),Riskregister!$L$9-(Riskregister!$L$9-Riskregister!$K$9)*SQRT((1-AG705)/2)))</f>
        <v>0</v>
      </c>
      <c r="AI705" s="28">
        <f t="shared" ca="1" si="436"/>
        <v>3.5067311113705757E-2</v>
      </c>
      <c r="AJ705" s="28">
        <f t="shared" ca="1" si="436"/>
        <v>0.82651896924717005</v>
      </c>
      <c r="AK705" s="28">
        <f>IF(Riskregister!$E$10="",0,COUNTIF(BK$4:BK$53,"&lt;"&amp;AI705)*IF(AJ705&lt;0.5,Riskregister!$K$10+(Riskregister!$L$10-Riskregister!$K$10)*SQRT(AJ705/2),Riskregister!$L$10-(Riskregister!$L$10-Riskregister!$K$10)*SQRT((1-AJ705)/2)))</f>
        <v>0</v>
      </c>
      <c r="AL705" s="28">
        <f t="shared" ca="1" si="437"/>
        <v>1.0738857940465252E-2</v>
      </c>
      <c r="AM705" s="28">
        <f t="shared" ca="1" si="437"/>
        <v>0.64209248725953394</v>
      </c>
      <c r="AN705" s="28">
        <f>IF(Riskregister!$E$11="",0,COUNTIF(BL$4:BL$53,"&lt;"&amp;AL705)*IF(AM705&lt;0.5,Riskregister!$K$11+(Riskregister!$L$11-Riskregister!$K$11)*SQRT(AM705/2),Riskregister!$L$11-(Riskregister!$L$11-Riskregister!$K$11)*SQRT((1-AM705)/2)))</f>
        <v>0</v>
      </c>
      <c r="AO705" s="28">
        <f t="shared" ca="1" si="438"/>
        <v>0.22592913318887131</v>
      </c>
      <c r="AP705" s="28">
        <f t="shared" ca="1" si="438"/>
        <v>0.29153982865474048</v>
      </c>
      <c r="AQ705" s="28">
        <f>IF(Riskregister!$E$12="",0,COUNTIF(BM$4:BM$53,"&lt;"&amp;AO705)*IF(AP705&lt;0.5,Riskregister!$K$12+(Riskregister!$L$12-Riskregister!$K$12)*SQRT(AP705/2),Riskregister!$L$12-(Riskregister!$L$12-Riskregister!$K$12)*SQRT((1-AP705)/2)))</f>
        <v>0</v>
      </c>
      <c r="AR705" s="28">
        <f t="shared" ca="1" si="439"/>
        <v>0.83674973693770194</v>
      </c>
      <c r="AS705" s="28">
        <f t="shared" ca="1" si="439"/>
        <v>0.6365464401611528</v>
      </c>
      <c r="AT705" s="28">
        <f>IF(Riskregister!$E$13="",0,COUNTIF(BN$4:BN$53,"&lt;"&amp;AR705)*IF(AS705&lt;0.5,Riskregister!$K$13+(Riskregister!$L$13-Riskregister!$K$13)*SQRT(AS705/2),Riskregister!$L$13-(Riskregister!$L$13-Riskregister!$K$13)*SQRT((1-AS705)/2)))</f>
        <v>0</v>
      </c>
      <c r="AU705" s="28">
        <f t="shared" ca="1" si="440"/>
        <v>0.10106650792139382</v>
      </c>
      <c r="AV705" s="28">
        <f t="shared" ca="1" si="440"/>
        <v>0.36911087952191901</v>
      </c>
      <c r="AW705" s="28">
        <f>IF(Riskregister!$E$14="",0,COUNTIF(BO$4:BO$53,"&lt;"&amp;AU705)*IF(AV705&lt;0.5,Riskregister!$K$14+(Riskregister!$L$14-Riskregister!$K$14)*SQRT(AV705/2),Riskregister!$L$14-(Riskregister!$L$14-Riskregister!$K$14)*SQRT((1-AV705)/2)))</f>
        <v>0</v>
      </c>
      <c r="AX705" s="28">
        <f t="shared" ca="1" si="441"/>
        <v>0.18388334171172549</v>
      </c>
      <c r="AY705" s="28">
        <f t="shared" ca="1" si="441"/>
        <v>0.56550396754590904</v>
      </c>
      <c r="AZ705" s="28">
        <f>IF(Riskregister!$E$15="",0,COUNTIF(BP$4:BP$53,"&lt;"&amp;AX705)*IF(AY705&lt;0.5,Riskregister!$K$15+(Riskregister!$L$15-Riskregister!$K$15)*SQRT(AY705/2),Riskregister!$L$15-(Riskregister!$L$15-Riskregister!$K$15)*SQRT((1-AY705)/2)))</f>
        <v>0</v>
      </c>
      <c r="BA705" s="28">
        <f t="shared" ca="1" si="442"/>
        <v>0.80996342584222003</v>
      </c>
      <c r="BB705" s="28">
        <f t="shared" ca="1" si="442"/>
        <v>0.4278231898740632</v>
      </c>
      <c r="BC705" s="28">
        <f>IF(Riskregister!$E$16="",0,COUNTIF(BQ$4:BQ$53,"&lt;"&amp;BA705)*IF(BB705&lt;0.5,Riskregister!$K$16+(Riskregister!$L$16-Riskregister!$K$16)*SQRT(BB705/2),Riskregister!$L$16-(Riskregister!$L$16-Riskregister!$K$16)*SQRT((1-BB705)/2)))</f>
        <v>0</v>
      </c>
      <c r="BD705" s="28">
        <f t="shared" ca="1" si="406"/>
        <v>0</v>
      </c>
    </row>
    <row r="706" spans="20:56" x14ac:dyDescent="0.35">
      <c r="T706" s="28">
        <f t="shared" ca="1" si="431"/>
        <v>0.9917400650280499</v>
      </c>
      <c r="U706" s="28">
        <f t="shared" ca="1" si="431"/>
        <v>0.34863609827366526</v>
      </c>
      <c r="V706" s="28">
        <f ca="1">IF(Riskregister!$E$5="",0,COUNTIF(BF$4:BF$53,"&lt;"&amp;T706)*IF(U706&lt;0.5,Riskregister!$K$5+(Riskregister!$L$5-Riskregister!$K$5)*SQRT(U706/2),Riskregister!$L$5-(Riskregister!$L$5-Riskregister!$K$5)*SQRT((1-U706)/2)))</f>
        <v>1013644.0761259515</v>
      </c>
      <c r="W706" s="28">
        <f t="shared" ca="1" si="432"/>
        <v>0.60684080644052063</v>
      </c>
      <c r="X706" s="28">
        <f t="shared" ca="1" si="432"/>
        <v>0.79653681308802482</v>
      </c>
      <c r="Y706" s="28">
        <f ca="1">IF(Riskregister!$E$6="",0,COUNTIF(BG$4:BG$53,"&lt;"&amp;W706)*IF(X706&lt;0.5,Riskregister!$K$6+(Riskregister!$L$6-Riskregister!$K$6)*SQRT(X706/2),Riskregister!$L$6-(Riskregister!$L$6-Riskregister!$K$6)*SQRT((1-X706)/2)))</f>
        <v>1425882.9711658086</v>
      </c>
      <c r="Z706" s="28">
        <f t="shared" ca="1" si="433"/>
        <v>2.3164589450440531E-2</v>
      </c>
      <c r="AA706" s="28">
        <f t="shared" ca="1" si="433"/>
        <v>0.15747346366883785</v>
      </c>
      <c r="AB706" s="28">
        <f ca="1">IF(Riskregister!$E$7="",0,COUNTIF(BH$4:BH$53,"&lt;"&amp;Z706)*IF(AA706&lt;0.5,Riskregister!$K$7+(Riskregister!$L$7-Riskregister!$K$7)*SQRT(AA706/2),Riskregister!$L$7-(Riskregister!$L$7-Riskregister!$K$7)*SQRT((1-AA706)/2)))</f>
        <v>0</v>
      </c>
      <c r="AC706" s="28">
        <f t="shared" ca="1" si="434"/>
        <v>0.7208009031452971</v>
      </c>
      <c r="AD706" s="28">
        <f t="shared" ca="1" si="434"/>
        <v>0.34632751420984309</v>
      </c>
      <c r="AE706" s="28">
        <f ca="1">IF(Riskregister!$E$8="",0,COUNTIF(BI$4:BI$53,"&lt;"&amp;AC706)*IF(AD706&lt;0.5,Riskregister!$K$8+(Riskregister!$L$8-Riskregister!$K$8)*SQRT(AD706/2),Riskregister!$L$8-(Riskregister!$L$8-Riskregister!$K$8)*SQRT((1-AD706)/2)))</f>
        <v>0</v>
      </c>
      <c r="AF706" s="28">
        <f t="shared" ca="1" si="435"/>
        <v>3.4050381782201988E-2</v>
      </c>
      <c r="AG706" s="28">
        <f t="shared" ca="1" si="435"/>
        <v>0.51759156545358154</v>
      </c>
      <c r="AH706" s="28">
        <f>IF(Riskregister!$E$9="",0,COUNTIF(BJ$4:BJ$53,"&lt;"&amp;AF706)*IF(AG706&lt;0.5,Riskregister!$K$9+(Riskregister!$L$9-Riskregister!$K$9)*SQRT(AG706/2),Riskregister!$L$9-(Riskregister!$L$9-Riskregister!$K$9)*SQRT((1-AG706)/2)))</f>
        <v>0</v>
      </c>
      <c r="AI706" s="28">
        <f t="shared" ca="1" si="436"/>
        <v>0.61776350367139188</v>
      </c>
      <c r="AJ706" s="28">
        <f t="shared" ca="1" si="436"/>
        <v>5.1105770922948546E-2</v>
      </c>
      <c r="AK706" s="28">
        <f>IF(Riskregister!$E$10="",0,COUNTIF(BK$4:BK$53,"&lt;"&amp;AI706)*IF(AJ706&lt;0.5,Riskregister!$K$10+(Riskregister!$L$10-Riskregister!$K$10)*SQRT(AJ706/2),Riskregister!$L$10-(Riskregister!$L$10-Riskregister!$K$10)*SQRT((1-AJ706)/2)))</f>
        <v>0</v>
      </c>
      <c r="AL706" s="28">
        <f t="shared" ca="1" si="437"/>
        <v>0.66123337636560298</v>
      </c>
      <c r="AM706" s="28">
        <f t="shared" ca="1" si="437"/>
        <v>0.72819306467340017</v>
      </c>
      <c r="AN706" s="28">
        <f>IF(Riskregister!$E$11="",0,COUNTIF(BL$4:BL$53,"&lt;"&amp;AL706)*IF(AM706&lt;0.5,Riskregister!$K$11+(Riskregister!$L$11-Riskregister!$K$11)*SQRT(AM706/2),Riskregister!$L$11-(Riskregister!$L$11-Riskregister!$K$11)*SQRT((1-AM706)/2)))</f>
        <v>0</v>
      </c>
      <c r="AO706" s="28">
        <f t="shared" ca="1" si="438"/>
        <v>0.93637119035382388</v>
      </c>
      <c r="AP706" s="28">
        <f t="shared" ca="1" si="438"/>
        <v>0.49905572856478153</v>
      </c>
      <c r="AQ706" s="28">
        <f>IF(Riskregister!$E$12="",0,COUNTIF(BM$4:BM$53,"&lt;"&amp;AO706)*IF(AP706&lt;0.5,Riskregister!$K$12+(Riskregister!$L$12-Riskregister!$K$12)*SQRT(AP706/2),Riskregister!$L$12-(Riskregister!$L$12-Riskregister!$K$12)*SQRT((1-AP706)/2)))</f>
        <v>0</v>
      </c>
      <c r="AR706" s="28">
        <f t="shared" ca="1" si="439"/>
        <v>0.84511128643649258</v>
      </c>
      <c r="AS706" s="28">
        <f t="shared" ca="1" si="439"/>
        <v>0.23904584771293669</v>
      </c>
      <c r="AT706" s="28">
        <f>IF(Riskregister!$E$13="",0,COUNTIF(BN$4:BN$53,"&lt;"&amp;AR706)*IF(AS706&lt;0.5,Riskregister!$K$13+(Riskregister!$L$13-Riskregister!$K$13)*SQRT(AS706/2),Riskregister!$L$13-(Riskregister!$L$13-Riskregister!$K$13)*SQRT((1-AS706)/2)))</f>
        <v>0</v>
      </c>
      <c r="AU706" s="28">
        <f t="shared" ca="1" si="440"/>
        <v>0.38012367979395156</v>
      </c>
      <c r="AV706" s="28">
        <f t="shared" ca="1" si="440"/>
        <v>0.31975306725044317</v>
      </c>
      <c r="AW706" s="28">
        <f>IF(Riskregister!$E$14="",0,COUNTIF(BO$4:BO$53,"&lt;"&amp;AU706)*IF(AV706&lt;0.5,Riskregister!$K$14+(Riskregister!$L$14-Riskregister!$K$14)*SQRT(AV706/2),Riskregister!$L$14-(Riskregister!$L$14-Riskregister!$K$14)*SQRT((1-AV706)/2)))</f>
        <v>0</v>
      </c>
      <c r="AX706" s="28">
        <f t="shared" ca="1" si="441"/>
        <v>0.71086678334888065</v>
      </c>
      <c r="AY706" s="28">
        <f t="shared" ca="1" si="441"/>
        <v>5.7638924696672866E-2</v>
      </c>
      <c r="AZ706" s="28">
        <f>IF(Riskregister!$E$15="",0,COUNTIF(BP$4:BP$53,"&lt;"&amp;AX706)*IF(AY706&lt;0.5,Riskregister!$K$15+(Riskregister!$L$15-Riskregister!$K$15)*SQRT(AY706/2),Riskregister!$L$15-(Riskregister!$L$15-Riskregister!$K$15)*SQRT((1-AY706)/2)))</f>
        <v>0</v>
      </c>
      <c r="BA706" s="28">
        <f t="shared" ca="1" si="442"/>
        <v>0.83576884920592232</v>
      </c>
      <c r="BB706" s="28">
        <f t="shared" ca="1" si="442"/>
        <v>8.9043336860972322E-2</v>
      </c>
      <c r="BC706" s="28">
        <f>IF(Riskregister!$E$16="",0,COUNTIF(BQ$4:BQ$53,"&lt;"&amp;BA706)*IF(BB706&lt;0.5,Riskregister!$K$16+(Riskregister!$L$16-Riskregister!$K$16)*SQRT(BB706/2),Riskregister!$L$16-(Riskregister!$L$16-Riskregister!$K$16)*SQRT((1-BB706)/2)))</f>
        <v>0</v>
      </c>
      <c r="BD706" s="28">
        <f t="shared" ca="1" si="406"/>
        <v>2439527.0472917603</v>
      </c>
    </row>
    <row r="707" spans="20:56" x14ac:dyDescent="0.35">
      <c r="T707" s="28">
        <f t="shared" ca="1" si="431"/>
        <v>0.4018102868030623</v>
      </c>
      <c r="U707" s="28">
        <f t="shared" ca="1" si="431"/>
        <v>7.1113553840837396E-2</v>
      </c>
      <c r="V707" s="28">
        <f ca="1">IF(Riskregister!$E$5="",0,COUNTIF(BF$4:BF$53,"&lt;"&amp;T707)*IF(U707&lt;0.5,Riskregister!$K$5+(Riskregister!$L$5-Riskregister!$K$5)*SQRT(U707/2),Riskregister!$L$5-(Riskregister!$L$5-Riskregister!$K$5)*SQRT((1-U707)/2)))</f>
        <v>0</v>
      </c>
      <c r="W707" s="28">
        <f t="shared" ca="1" si="432"/>
        <v>0.56636117817617326</v>
      </c>
      <c r="X707" s="28">
        <f t="shared" ca="1" si="432"/>
        <v>0.59432565071123133</v>
      </c>
      <c r="Y707" s="28">
        <f ca="1">IF(Riskregister!$E$6="",0,COUNTIF(BG$4:BG$53,"&lt;"&amp;W707)*IF(X707&lt;0.5,Riskregister!$K$6+(Riskregister!$L$6-Riskregister!$K$6)*SQRT(X707/2),Riskregister!$L$6-(Riskregister!$L$6-Riskregister!$K$6)*SQRT((1-X707)/2)))</f>
        <v>0</v>
      </c>
      <c r="Z707" s="28">
        <f t="shared" ca="1" si="433"/>
        <v>0.21379119256946622</v>
      </c>
      <c r="AA707" s="28">
        <f t="shared" ca="1" si="433"/>
        <v>0.66228800466696558</v>
      </c>
      <c r="AB707" s="28">
        <f ca="1">IF(Riskregister!$E$7="",0,COUNTIF(BH$4:BH$53,"&lt;"&amp;Z707)*IF(AA707&lt;0.5,Riskregister!$K$7+(Riskregister!$L$7-Riskregister!$K$7)*SQRT(AA707/2),Riskregister!$L$7-(Riskregister!$L$7-Riskregister!$K$7)*SQRT((1-AA707)/2)))</f>
        <v>0</v>
      </c>
      <c r="AC707" s="28">
        <f t="shared" ca="1" si="434"/>
        <v>0.25490234106096366</v>
      </c>
      <c r="AD707" s="28">
        <f t="shared" ca="1" si="434"/>
        <v>0.91025161897919182</v>
      </c>
      <c r="AE707" s="28">
        <f ca="1">IF(Riskregister!$E$8="",0,COUNTIF(BI$4:BI$53,"&lt;"&amp;AC707)*IF(AD707&lt;0.5,Riskregister!$K$8+(Riskregister!$L$8-Riskregister!$K$8)*SQRT(AD707/2),Riskregister!$L$8-(Riskregister!$L$8-Riskregister!$K$8)*SQRT((1-AD707)/2)))</f>
        <v>0</v>
      </c>
      <c r="AF707" s="28">
        <f t="shared" ca="1" si="435"/>
        <v>0.73713830451096618</v>
      </c>
      <c r="AG707" s="28">
        <f t="shared" ca="1" si="435"/>
        <v>0.48425110063564802</v>
      </c>
      <c r="AH707" s="28">
        <f>IF(Riskregister!$E$9="",0,COUNTIF(BJ$4:BJ$53,"&lt;"&amp;AF707)*IF(AG707&lt;0.5,Riskregister!$K$9+(Riskregister!$L$9-Riskregister!$K$9)*SQRT(AG707/2),Riskregister!$L$9-(Riskregister!$L$9-Riskregister!$K$9)*SQRT((1-AG707)/2)))</f>
        <v>0</v>
      </c>
      <c r="AI707" s="28">
        <f t="shared" ca="1" si="436"/>
        <v>0.26582841985862316</v>
      </c>
      <c r="AJ707" s="28">
        <f t="shared" ca="1" si="436"/>
        <v>0.39297880756606296</v>
      </c>
      <c r="AK707" s="28">
        <f>IF(Riskregister!$E$10="",0,COUNTIF(BK$4:BK$53,"&lt;"&amp;AI707)*IF(AJ707&lt;0.5,Riskregister!$K$10+(Riskregister!$L$10-Riskregister!$K$10)*SQRT(AJ707/2),Riskregister!$L$10-(Riskregister!$L$10-Riskregister!$K$10)*SQRT((1-AJ707)/2)))</f>
        <v>0</v>
      </c>
      <c r="AL707" s="28">
        <f t="shared" ca="1" si="437"/>
        <v>0.18381072558324507</v>
      </c>
      <c r="AM707" s="28">
        <f t="shared" ca="1" si="437"/>
        <v>0.48344418754404306</v>
      </c>
      <c r="AN707" s="28">
        <f>IF(Riskregister!$E$11="",0,COUNTIF(BL$4:BL$53,"&lt;"&amp;AL707)*IF(AM707&lt;0.5,Riskregister!$K$11+(Riskregister!$L$11-Riskregister!$K$11)*SQRT(AM707/2),Riskregister!$L$11-(Riskregister!$L$11-Riskregister!$K$11)*SQRT((1-AM707)/2)))</f>
        <v>0</v>
      </c>
      <c r="AO707" s="28">
        <f t="shared" ca="1" si="438"/>
        <v>0.57551617901161367</v>
      </c>
      <c r="AP707" s="28">
        <f t="shared" ca="1" si="438"/>
        <v>0.97325462978728861</v>
      </c>
      <c r="AQ707" s="28">
        <f>IF(Riskregister!$E$12="",0,COUNTIF(BM$4:BM$53,"&lt;"&amp;AO707)*IF(AP707&lt;0.5,Riskregister!$K$12+(Riskregister!$L$12-Riskregister!$K$12)*SQRT(AP707/2),Riskregister!$L$12-(Riskregister!$L$12-Riskregister!$K$12)*SQRT((1-AP707)/2)))</f>
        <v>0</v>
      </c>
      <c r="AR707" s="28">
        <f t="shared" ca="1" si="439"/>
        <v>0.95228496980317767</v>
      </c>
      <c r="AS707" s="28">
        <f t="shared" ca="1" si="439"/>
        <v>0.4837387757704904</v>
      </c>
      <c r="AT707" s="28">
        <f>IF(Riskregister!$E$13="",0,COUNTIF(BN$4:BN$53,"&lt;"&amp;AR707)*IF(AS707&lt;0.5,Riskregister!$K$13+(Riskregister!$L$13-Riskregister!$K$13)*SQRT(AS707/2),Riskregister!$L$13-(Riskregister!$L$13-Riskregister!$K$13)*SQRT((1-AS707)/2)))</f>
        <v>0</v>
      </c>
      <c r="AU707" s="28">
        <f t="shared" ca="1" si="440"/>
        <v>0.77536641838383857</v>
      </c>
      <c r="AV707" s="28">
        <f t="shared" ca="1" si="440"/>
        <v>0.46129986403171508</v>
      </c>
      <c r="AW707" s="28">
        <f>IF(Riskregister!$E$14="",0,COUNTIF(BO$4:BO$53,"&lt;"&amp;AU707)*IF(AV707&lt;0.5,Riskregister!$K$14+(Riskregister!$L$14-Riskregister!$K$14)*SQRT(AV707/2),Riskregister!$L$14-(Riskregister!$L$14-Riskregister!$K$14)*SQRT((1-AV707)/2)))</f>
        <v>0</v>
      </c>
      <c r="AX707" s="28">
        <f t="shared" ca="1" si="441"/>
        <v>0.85378826701212485</v>
      </c>
      <c r="AY707" s="28">
        <f t="shared" ca="1" si="441"/>
        <v>0.73092340298974412</v>
      </c>
      <c r="AZ707" s="28">
        <f>IF(Riskregister!$E$15="",0,COUNTIF(BP$4:BP$53,"&lt;"&amp;AX707)*IF(AY707&lt;0.5,Riskregister!$K$15+(Riskregister!$L$15-Riskregister!$K$15)*SQRT(AY707/2),Riskregister!$L$15-(Riskregister!$L$15-Riskregister!$K$15)*SQRT((1-AY707)/2)))</f>
        <v>0</v>
      </c>
      <c r="BA707" s="28">
        <f t="shared" ca="1" si="442"/>
        <v>0.9199427323553967</v>
      </c>
      <c r="BB707" s="28">
        <f t="shared" ca="1" si="442"/>
        <v>8.3552356349460233E-2</v>
      </c>
      <c r="BC707" s="28">
        <f>IF(Riskregister!$E$16="",0,COUNTIF(BQ$4:BQ$53,"&lt;"&amp;BA707)*IF(BB707&lt;0.5,Riskregister!$K$16+(Riskregister!$L$16-Riskregister!$K$16)*SQRT(BB707/2),Riskregister!$L$16-(Riskregister!$L$16-Riskregister!$K$16)*SQRT((1-BB707)/2)))</f>
        <v>0</v>
      </c>
      <c r="BD707" s="28">
        <f t="shared" ca="1" si="406"/>
        <v>0</v>
      </c>
    </row>
    <row r="708" spans="20:56" x14ac:dyDescent="0.35">
      <c r="T708" s="28">
        <f t="shared" ca="1" si="431"/>
        <v>0.99708085208251396</v>
      </c>
      <c r="U708" s="28">
        <f t="shared" ca="1" si="431"/>
        <v>0.78389332011016211</v>
      </c>
      <c r="V708" s="28">
        <f ca="1">IF(Riskregister!$E$5="",0,COUNTIF(BF$4:BF$53,"&lt;"&amp;T708)*IF(U708&lt;0.5,Riskregister!$K$5+(Riskregister!$L$5-Riskregister!$K$5)*SQRT(U708/2),Riskregister!$L$5-(Riskregister!$L$5-Riskregister!$K$5)*SQRT((1-U708)/2)))</f>
        <v>1356235.1838534123</v>
      </c>
      <c r="W708" s="28">
        <f t="shared" ca="1" si="432"/>
        <v>0.90167497084674586</v>
      </c>
      <c r="X708" s="28">
        <f t="shared" ca="1" si="432"/>
        <v>0.84843411751795494</v>
      </c>
      <c r="Y708" s="28">
        <f ca="1">IF(Riskregister!$E$6="",0,COUNTIF(BG$4:BG$53,"&lt;"&amp;W708)*IF(X708&lt;0.5,Riskregister!$K$6+(Riskregister!$L$6-Riskregister!$K$6)*SQRT(X708/2),Riskregister!$L$6-(Riskregister!$L$6-Riskregister!$K$6)*SQRT((1-X708)/2)))</f>
        <v>1504483.3709945618</v>
      </c>
      <c r="Z708" s="28">
        <f t="shared" ca="1" si="433"/>
        <v>0.77491825915860724</v>
      </c>
      <c r="AA708" s="28">
        <f t="shared" ca="1" si="433"/>
        <v>0.26920053616003259</v>
      </c>
      <c r="AB708" s="28">
        <f ca="1">IF(Riskregister!$E$7="",0,COUNTIF(BH$4:BH$53,"&lt;"&amp;Z708)*IF(AA708&lt;0.5,Riskregister!$K$7+(Riskregister!$L$7-Riskregister!$K$7)*SQRT(AA708/2),Riskregister!$L$7-(Riskregister!$L$7-Riskregister!$K$7)*SQRT((1-AA708)/2)))</f>
        <v>178407.6821681709</v>
      </c>
      <c r="AC708" s="28">
        <f t="shared" ca="1" si="434"/>
        <v>0.7858055552675961</v>
      </c>
      <c r="AD708" s="28">
        <f t="shared" ca="1" si="434"/>
        <v>0.77581963734812287</v>
      </c>
      <c r="AE708" s="28">
        <f ca="1">IF(Riskregister!$E$8="",0,COUNTIF(BI$4:BI$53,"&lt;"&amp;AC708)*IF(AD708&lt;0.5,Riskregister!$K$8+(Riskregister!$L$8-Riskregister!$K$8)*SQRT(AD708/2),Riskregister!$L$8-(Riskregister!$L$8-Riskregister!$K$8)*SQRT((1-AD708)/2)))</f>
        <v>0</v>
      </c>
      <c r="AF708" s="28">
        <f t="shared" ca="1" si="435"/>
        <v>0.36783521083715398</v>
      </c>
      <c r="AG708" s="28">
        <f t="shared" ca="1" si="435"/>
        <v>0.73087026559609325</v>
      </c>
      <c r="AH708" s="28">
        <f>IF(Riskregister!$E$9="",0,COUNTIF(BJ$4:BJ$53,"&lt;"&amp;AF708)*IF(AG708&lt;0.5,Riskregister!$K$9+(Riskregister!$L$9-Riskregister!$K$9)*SQRT(AG708/2),Riskregister!$L$9-(Riskregister!$L$9-Riskregister!$K$9)*SQRT((1-AG708)/2)))</f>
        <v>0</v>
      </c>
      <c r="AI708" s="28">
        <f t="shared" ca="1" si="436"/>
        <v>0.51594873155682763</v>
      </c>
      <c r="AJ708" s="28">
        <f t="shared" ca="1" si="436"/>
        <v>0.3903673638614279</v>
      </c>
      <c r="AK708" s="28">
        <f>IF(Riskregister!$E$10="",0,COUNTIF(BK$4:BK$53,"&lt;"&amp;AI708)*IF(AJ708&lt;0.5,Riskregister!$K$10+(Riskregister!$L$10-Riskregister!$K$10)*SQRT(AJ708/2),Riskregister!$L$10-(Riskregister!$L$10-Riskregister!$K$10)*SQRT((1-AJ708)/2)))</f>
        <v>0</v>
      </c>
      <c r="AL708" s="28">
        <f t="shared" ca="1" si="437"/>
        <v>6.8740800476339348E-2</v>
      </c>
      <c r="AM708" s="28">
        <f t="shared" ca="1" si="437"/>
        <v>1.5014711101099643E-2</v>
      </c>
      <c r="AN708" s="28">
        <f>IF(Riskregister!$E$11="",0,COUNTIF(BL$4:BL$53,"&lt;"&amp;AL708)*IF(AM708&lt;0.5,Riskregister!$K$11+(Riskregister!$L$11-Riskregister!$K$11)*SQRT(AM708/2),Riskregister!$L$11-(Riskregister!$L$11-Riskregister!$K$11)*SQRT((1-AM708)/2)))</f>
        <v>0</v>
      </c>
      <c r="AO708" s="28">
        <f t="shared" ca="1" si="438"/>
        <v>0.62008471763288198</v>
      </c>
      <c r="AP708" s="28">
        <f t="shared" ca="1" si="438"/>
        <v>0.60248115694647864</v>
      </c>
      <c r="AQ708" s="28">
        <f>IF(Riskregister!$E$12="",0,COUNTIF(BM$4:BM$53,"&lt;"&amp;AO708)*IF(AP708&lt;0.5,Riskregister!$K$12+(Riskregister!$L$12-Riskregister!$K$12)*SQRT(AP708/2),Riskregister!$L$12-(Riskregister!$L$12-Riskregister!$K$12)*SQRT((1-AP708)/2)))</f>
        <v>0</v>
      </c>
      <c r="AR708" s="28">
        <f t="shared" ca="1" si="439"/>
        <v>0.57075007128932587</v>
      </c>
      <c r="AS708" s="28">
        <f t="shared" ca="1" si="439"/>
        <v>0.6304445569546645</v>
      </c>
      <c r="AT708" s="28">
        <f>IF(Riskregister!$E$13="",0,COUNTIF(BN$4:BN$53,"&lt;"&amp;AR708)*IF(AS708&lt;0.5,Riskregister!$K$13+(Riskregister!$L$13-Riskregister!$K$13)*SQRT(AS708/2),Riskregister!$L$13-(Riskregister!$L$13-Riskregister!$K$13)*SQRT((1-AS708)/2)))</f>
        <v>0</v>
      </c>
      <c r="AU708" s="28">
        <f t="shared" ca="1" si="440"/>
        <v>0.49726458236547011</v>
      </c>
      <c r="AV708" s="28">
        <f t="shared" ca="1" si="440"/>
        <v>0.22290262000491767</v>
      </c>
      <c r="AW708" s="28">
        <f>IF(Riskregister!$E$14="",0,COUNTIF(BO$4:BO$53,"&lt;"&amp;AU708)*IF(AV708&lt;0.5,Riskregister!$K$14+(Riskregister!$L$14-Riskregister!$K$14)*SQRT(AV708/2),Riskregister!$L$14-(Riskregister!$L$14-Riskregister!$K$14)*SQRT((1-AV708)/2)))</f>
        <v>0</v>
      </c>
      <c r="AX708" s="28">
        <f t="shared" ca="1" si="441"/>
        <v>0.89836982594759451</v>
      </c>
      <c r="AY708" s="28">
        <f t="shared" ca="1" si="441"/>
        <v>0.54095971174364688</v>
      </c>
      <c r="AZ708" s="28">
        <f>IF(Riskregister!$E$15="",0,COUNTIF(BP$4:BP$53,"&lt;"&amp;AX708)*IF(AY708&lt;0.5,Riskregister!$K$15+(Riskregister!$L$15-Riskregister!$K$15)*SQRT(AY708/2),Riskregister!$L$15-(Riskregister!$L$15-Riskregister!$K$15)*SQRT((1-AY708)/2)))</f>
        <v>0</v>
      </c>
      <c r="BA708" s="28">
        <f t="shared" ca="1" si="442"/>
        <v>0.96958608025185444</v>
      </c>
      <c r="BB708" s="28">
        <f t="shared" ca="1" si="442"/>
        <v>0.76275199602515165</v>
      </c>
      <c r="BC708" s="28">
        <f>IF(Riskregister!$E$16="",0,COUNTIF(BQ$4:BQ$53,"&lt;"&amp;BA708)*IF(BB708&lt;0.5,Riskregister!$K$16+(Riskregister!$L$16-Riskregister!$K$16)*SQRT(BB708/2),Riskregister!$L$16-(Riskregister!$L$16-Riskregister!$K$16)*SQRT((1-BB708)/2)))</f>
        <v>0</v>
      </c>
      <c r="BD708" s="28">
        <f t="shared" ref="BD708:BD771" ca="1" si="443">V708+Y708+AB708+AE708+AH708+AK708+AN708+AQ708+AT708+AW708+AZ708+BC708</f>
        <v>3039126.2370161451</v>
      </c>
    </row>
    <row r="709" spans="20:56" x14ac:dyDescent="0.35">
      <c r="T709" s="28">
        <f t="shared" ca="1" si="431"/>
        <v>0.44426382204073278</v>
      </c>
      <c r="U709" s="28">
        <f t="shared" ca="1" si="431"/>
        <v>4.5979204206564539E-2</v>
      </c>
      <c r="V709" s="28">
        <f ca="1">IF(Riskregister!$E$5="",0,COUNTIF(BF$4:BF$53,"&lt;"&amp;T709)*IF(U709&lt;0.5,Riskregister!$K$5+(Riskregister!$L$5-Riskregister!$K$5)*SQRT(U709/2),Riskregister!$L$5-(Riskregister!$L$5-Riskregister!$K$5)*SQRT((1-U709)/2)))</f>
        <v>0</v>
      </c>
      <c r="W709" s="28">
        <f t="shared" ca="1" si="432"/>
        <v>0.47042574542895521</v>
      </c>
      <c r="X709" s="28">
        <f t="shared" ca="1" si="432"/>
        <v>0.93854713484385477</v>
      </c>
      <c r="Y709" s="28">
        <f ca="1">IF(Riskregister!$E$6="",0,COUNTIF(BG$4:BG$53,"&lt;"&amp;W709)*IF(X709&lt;0.5,Riskregister!$K$6+(Riskregister!$L$6-Riskregister!$K$6)*SQRT(X709/2),Riskregister!$L$6-(Riskregister!$L$6-Riskregister!$K$6)*SQRT((1-X709)/2)))</f>
        <v>0</v>
      </c>
      <c r="Z709" s="28">
        <f t="shared" ca="1" si="433"/>
        <v>0.97680443770996772</v>
      </c>
      <c r="AA709" s="28">
        <f t="shared" ca="1" si="433"/>
        <v>0.41695650406611628</v>
      </c>
      <c r="AB709" s="28">
        <f ca="1">IF(Riskregister!$E$7="",0,COUNTIF(BH$4:BH$53,"&lt;"&amp;Z709)*IF(AA709&lt;0.5,Riskregister!$K$7+(Riskregister!$L$7-Riskregister!$K$7)*SQRT(AA709/2),Riskregister!$L$7-(Riskregister!$L$7-Riskregister!$K$7)*SQRT((1-AA709)/2)))</f>
        <v>419615.93123027909</v>
      </c>
      <c r="AC709" s="28">
        <f t="shared" ca="1" si="434"/>
        <v>0.91395730289126864</v>
      </c>
      <c r="AD709" s="28">
        <f t="shared" ca="1" si="434"/>
        <v>0.62750717120880517</v>
      </c>
      <c r="AE709" s="28">
        <f ca="1">IF(Riskregister!$E$8="",0,COUNTIF(BI$4:BI$53,"&lt;"&amp;AC709)*IF(AD709&lt;0.5,Riskregister!$K$8+(Riskregister!$L$8-Riskregister!$K$8)*SQRT(AD709/2),Riskregister!$L$8-(Riskregister!$L$8-Riskregister!$K$8)*SQRT((1-AD709)/2)))</f>
        <v>0</v>
      </c>
      <c r="AF709" s="28">
        <f t="shared" ca="1" si="435"/>
        <v>0.71606059420591206</v>
      </c>
      <c r="AG709" s="28">
        <f t="shared" ca="1" si="435"/>
        <v>7.8881995150037465E-3</v>
      </c>
      <c r="AH709" s="28">
        <f>IF(Riskregister!$E$9="",0,COUNTIF(BJ$4:BJ$53,"&lt;"&amp;AF709)*IF(AG709&lt;0.5,Riskregister!$K$9+(Riskregister!$L$9-Riskregister!$K$9)*SQRT(AG709/2),Riskregister!$L$9-(Riskregister!$L$9-Riskregister!$K$9)*SQRT((1-AG709)/2)))</f>
        <v>0</v>
      </c>
      <c r="AI709" s="28">
        <f t="shared" ca="1" si="436"/>
        <v>0.7814080026147765</v>
      </c>
      <c r="AJ709" s="28">
        <f t="shared" ca="1" si="436"/>
        <v>5.8427297059230443E-2</v>
      </c>
      <c r="AK709" s="28">
        <f>IF(Riskregister!$E$10="",0,COUNTIF(BK$4:BK$53,"&lt;"&amp;AI709)*IF(AJ709&lt;0.5,Riskregister!$K$10+(Riskregister!$L$10-Riskregister!$K$10)*SQRT(AJ709/2),Riskregister!$L$10-(Riskregister!$L$10-Riskregister!$K$10)*SQRT((1-AJ709)/2)))</f>
        <v>0</v>
      </c>
      <c r="AL709" s="28">
        <f t="shared" ca="1" si="437"/>
        <v>0.18390348890299513</v>
      </c>
      <c r="AM709" s="28">
        <f t="shared" ca="1" si="437"/>
        <v>0.71391580858856929</v>
      </c>
      <c r="AN709" s="28">
        <f>IF(Riskregister!$E$11="",0,COUNTIF(BL$4:BL$53,"&lt;"&amp;AL709)*IF(AM709&lt;0.5,Riskregister!$K$11+(Riskregister!$L$11-Riskregister!$K$11)*SQRT(AM709/2),Riskregister!$L$11-(Riskregister!$L$11-Riskregister!$K$11)*SQRT((1-AM709)/2)))</f>
        <v>0</v>
      </c>
      <c r="AO709" s="28">
        <f t="shared" ca="1" si="438"/>
        <v>0.40101120288715464</v>
      </c>
      <c r="AP709" s="28">
        <f t="shared" ca="1" si="438"/>
        <v>0.11357946683471498</v>
      </c>
      <c r="AQ709" s="28">
        <f>IF(Riskregister!$E$12="",0,COUNTIF(BM$4:BM$53,"&lt;"&amp;AO709)*IF(AP709&lt;0.5,Riskregister!$K$12+(Riskregister!$L$12-Riskregister!$K$12)*SQRT(AP709/2),Riskregister!$L$12-(Riskregister!$L$12-Riskregister!$K$12)*SQRT((1-AP709)/2)))</f>
        <v>0</v>
      </c>
      <c r="AR709" s="28">
        <f t="shared" ca="1" si="439"/>
        <v>0.82890000899098115</v>
      </c>
      <c r="AS709" s="28">
        <f t="shared" ca="1" si="439"/>
        <v>9.105214146018803E-2</v>
      </c>
      <c r="AT709" s="28">
        <f>IF(Riskregister!$E$13="",0,COUNTIF(BN$4:BN$53,"&lt;"&amp;AR709)*IF(AS709&lt;0.5,Riskregister!$K$13+(Riskregister!$L$13-Riskregister!$K$13)*SQRT(AS709/2),Riskregister!$L$13-(Riskregister!$L$13-Riskregister!$K$13)*SQRT((1-AS709)/2)))</f>
        <v>0</v>
      </c>
      <c r="AU709" s="28">
        <f t="shared" ca="1" si="440"/>
        <v>0.68833075421440959</v>
      </c>
      <c r="AV709" s="28">
        <f t="shared" ca="1" si="440"/>
        <v>0.46851478732851148</v>
      </c>
      <c r="AW709" s="28">
        <f>IF(Riskregister!$E$14="",0,COUNTIF(BO$4:BO$53,"&lt;"&amp;AU709)*IF(AV709&lt;0.5,Riskregister!$K$14+(Riskregister!$L$14-Riskregister!$K$14)*SQRT(AV709/2),Riskregister!$L$14-(Riskregister!$L$14-Riskregister!$K$14)*SQRT((1-AV709)/2)))</f>
        <v>0</v>
      </c>
      <c r="AX709" s="28">
        <f t="shared" ca="1" si="441"/>
        <v>0.51417350141101947</v>
      </c>
      <c r="AY709" s="28">
        <f t="shared" ca="1" si="441"/>
        <v>0.89857614291636223</v>
      </c>
      <c r="AZ709" s="28">
        <f>IF(Riskregister!$E$15="",0,COUNTIF(BP$4:BP$53,"&lt;"&amp;AX709)*IF(AY709&lt;0.5,Riskregister!$K$15+(Riskregister!$L$15-Riskregister!$K$15)*SQRT(AY709/2),Riskregister!$L$15-(Riskregister!$L$15-Riskregister!$K$15)*SQRT((1-AY709)/2)))</f>
        <v>0</v>
      </c>
      <c r="BA709" s="28">
        <f t="shared" ca="1" si="442"/>
        <v>0.79951256380024605</v>
      </c>
      <c r="BB709" s="28">
        <f t="shared" ca="1" si="442"/>
        <v>0.68501306802565609</v>
      </c>
      <c r="BC709" s="28">
        <f>IF(Riskregister!$E$16="",0,COUNTIF(BQ$4:BQ$53,"&lt;"&amp;BA709)*IF(BB709&lt;0.5,Riskregister!$K$16+(Riskregister!$L$16-Riskregister!$K$16)*SQRT(BB709/2),Riskregister!$L$16-(Riskregister!$L$16-Riskregister!$K$16)*SQRT((1-BB709)/2)))</f>
        <v>0</v>
      </c>
      <c r="BD709" s="28">
        <f t="shared" ca="1" si="443"/>
        <v>419615.93123027909</v>
      </c>
    </row>
    <row r="710" spans="20:56" x14ac:dyDescent="0.35">
      <c r="T710" s="28">
        <f t="shared" ca="1" si="431"/>
        <v>0.81489651609585945</v>
      </c>
      <c r="U710" s="28">
        <f t="shared" ca="1" si="431"/>
        <v>0.86045795993788687</v>
      </c>
      <c r="V710" s="28">
        <f ca="1">IF(Riskregister!$E$5="",0,COUNTIF(BF$4:BF$53,"&lt;"&amp;T710)*IF(U710&lt;0.5,Riskregister!$K$5+(Riskregister!$L$5-Riskregister!$K$5)*SQRT(U710/2),Riskregister!$L$5-(Riskregister!$L$5-Riskregister!$K$5)*SQRT((1-U710)/2)))</f>
        <v>481136.07966969558</v>
      </c>
      <c r="W710" s="28">
        <f t="shared" ca="1" si="432"/>
        <v>0.59879798895468472</v>
      </c>
      <c r="X710" s="28">
        <f t="shared" ca="1" si="432"/>
        <v>0.54062169060413012</v>
      </c>
      <c r="Y710" s="28">
        <f ca="1">IF(Riskregister!$E$6="",0,COUNTIF(BG$4:BG$53,"&lt;"&amp;W710)*IF(X710&lt;0.5,Riskregister!$K$6+(Riskregister!$L$6-Riskregister!$K$6)*SQRT(X710/2),Riskregister!$L$6-(Riskregister!$L$6-Riskregister!$K$6)*SQRT((1-X710)/2)))</f>
        <v>0</v>
      </c>
      <c r="Z710" s="28">
        <f t="shared" ca="1" si="433"/>
        <v>0.39281765382130585</v>
      </c>
      <c r="AA710" s="28">
        <f t="shared" ca="1" si="433"/>
        <v>0.61895388251763239</v>
      </c>
      <c r="AB710" s="28">
        <f ca="1">IF(Riskregister!$E$7="",0,COUNTIF(BH$4:BH$53,"&lt;"&amp;Z710)*IF(AA710&lt;0.5,Riskregister!$K$7+(Riskregister!$L$7-Riskregister!$K$7)*SQRT(AA710/2),Riskregister!$L$7-(Riskregister!$L$7-Riskregister!$K$7)*SQRT((1-AA710)/2)))</f>
        <v>0</v>
      </c>
      <c r="AC710" s="28">
        <f t="shared" ca="1" si="434"/>
        <v>0.33522767230660855</v>
      </c>
      <c r="AD710" s="28">
        <f t="shared" ca="1" si="434"/>
        <v>0.52869033547675048</v>
      </c>
      <c r="AE710" s="28">
        <f ca="1">IF(Riskregister!$E$8="",0,COUNTIF(BI$4:BI$53,"&lt;"&amp;AC710)*IF(AD710&lt;0.5,Riskregister!$K$8+(Riskregister!$L$8-Riskregister!$K$8)*SQRT(AD710/2),Riskregister!$L$8-(Riskregister!$L$8-Riskregister!$K$8)*SQRT((1-AD710)/2)))</f>
        <v>0</v>
      </c>
      <c r="AF710" s="28">
        <f t="shared" ca="1" si="435"/>
        <v>0.47251378593783</v>
      </c>
      <c r="AG710" s="28">
        <f t="shared" ca="1" si="435"/>
        <v>0.92961650119014727</v>
      </c>
      <c r="AH710" s="28">
        <f>IF(Riskregister!$E$9="",0,COUNTIF(BJ$4:BJ$53,"&lt;"&amp;AF710)*IF(AG710&lt;0.5,Riskregister!$K$9+(Riskregister!$L$9-Riskregister!$K$9)*SQRT(AG710/2),Riskregister!$L$9-(Riskregister!$L$9-Riskregister!$K$9)*SQRT((1-AG710)/2)))</f>
        <v>0</v>
      </c>
      <c r="AI710" s="28">
        <f t="shared" ca="1" si="436"/>
        <v>0.20369399498862195</v>
      </c>
      <c r="AJ710" s="28">
        <f t="shared" ca="1" si="436"/>
        <v>0.53930768700399256</v>
      </c>
      <c r="AK710" s="28">
        <f>IF(Riskregister!$E$10="",0,COUNTIF(BK$4:BK$53,"&lt;"&amp;AI710)*IF(AJ710&lt;0.5,Riskregister!$K$10+(Riskregister!$L$10-Riskregister!$K$10)*SQRT(AJ710/2),Riskregister!$L$10-(Riskregister!$L$10-Riskregister!$K$10)*SQRT((1-AJ710)/2)))</f>
        <v>0</v>
      </c>
      <c r="AL710" s="28">
        <f t="shared" ca="1" si="437"/>
        <v>0.57869712951495955</v>
      </c>
      <c r="AM710" s="28">
        <f t="shared" ca="1" si="437"/>
        <v>0.53325435721479952</v>
      </c>
      <c r="AN710" s="28">
        <f>IF(Riskregister!$E$11="",0,COUNTIF(BL$4:BL$53,"&lt;"&amp;AL710)*IF(AM710&lt;0.5,Riskregister!$K$11+(Riskregister!$L$11-Riskregister!$K$11)*SQRT(AM710/2),Riskregister!$L$11-(Riskregister!$L$11-Riskregister!$K$11)*SQRT((1-AM710)/2)))</f>
        <v>0</v>
      </c>
      <c r="AO710" s="28">
        <f t="shared" ca="1" si="438"/>
        <v>0.96908758094628189</v>
      </c>
      <c r="AP710" s="28">
        <f t="shared" ca="1" si="438"/>
        <v>5.0567961921219928E-2</v>
      </c>
      <c r="AQ710" s="28">
        <f>IF(Riskregister!$E$12="",0,COUNTIF(BM$4:BM$53,"&lt;"&amp;AO710)*IF(AP710&lt;0.5,Riskregister!$K$12+(Riskregister!$L$12-Riskregister!$K$12)*SQRT(AP710/2),Riskregister!$L$12-(Riskregister!$L$12-Riskregister!$K$12)*SQRT((1-AP710)/2)))</f>
        <v>0</v>
      </c>
      <c r="AR710" s="28">
        <f t="shared" ca="1" si="439"/>
        <v>0.36741574035406188</v>
      </c>
      <c r="AS710" s="28">
        <f t="shared" ca="1" si="439"/>
        <v>0.34179836648910267</v>
      </c>
      <c r="AT710" s="28">
        <f>IF(Riskregister!$E$13="",0,COUNTIF(BN$4:BN$53,"&lt;"&amp;AR710)*IF(AS710&lt;0.5,Riskregister!$K$13+(Riskregister!$L$13-Riskregister!$K$13)*SQRT(AS710/2),Riskregister!$L$13-(Riskregister!$L$13-Riskregister!$K$13)*SQRT((1-AS710)/2)))</f>
        <v>0</v>
      </c>
      <c r="AU710" s="28">
        <f t="shared" ca="1" si="440"/>
        <v>0.66005473047538632</v>
      </c>
      <c r="AV710" s="28">
        <f t="shared" ca="1" si="440"/>
        <v>0.64632727740196017</v>
      </c>
      <c r="AW710" s="28">
        <f>IF(Riskregister!$E$14="",0,COUNTIF(BO$4:BO$53,"&lt;"&amp;AU710)*IF(AV710&lt;0.5,Riskregister!$K$14+(Riskregister!$L$14-Riskregister!$K$14)*SQRT(AV710/2),Riskregister!$L$14-(Riskregister!$L$14-Riskregister!$K$14)*SQRT((1-AV710)/2)))</f>
        <v>0</v>
      </c>
      <c r="AX710" s="28">
        <f t="shared" ca="1" si="441"/>
        <v>0.48047217832931477</v>
      </c>
      <c r="AY710" s="28">
        <f t="shared" ca="1" si="441"/>
        <v>0.31156689377899438</v>
      </c>
      <c r="AZ710" s="28">
        <f>IF(Riskregister!$E$15="",0,COUNTIF(BP$4:BP$53,"&lt;"&amp;AX710)*IF(AY710&lt;0.5,Riskregister!$K$15+(Riskregister!$L$15-Riskregister!$K$15)*SQRT(AY710/2),Riskregister!$L$15-(Riskregister!$L$15-Riskregister!$K$15)*SQRT((1-AY710)/2)))</f>
        <v>0</v>
      </c>
      <c r="BA710" s="28">
        <f t="shared" ca="1" si="442"/>
        <v>0.41198620912809059</v>
      </c>
      <c r="BB710" s="28">
        <f t="shared" ca="1" si="442"/>
        <v>0.95163237714855764</v>
      </c>
      <c r="BC710" s="28">
        <f>IF(Riskregister!$E$16="",0,COUNTIF(BQ$4:BQ$53,"&lt;"&amp;BA710)*IF(BB710&lt;0.5,Riskregister!$K$16+(Riskregister!$L$16-Riskregister!$K$16)*SQRT(BB710/2),Riskregister!$L$16-(Riskregister!$L$16-Riskregister!$K$16)*SQRT((1-BB710)/2)))</f>
        <v>0</v>
      </c>
      <c r="BD710" s="28">
        <f t="shared" ca="1" si="443"/>
        <v>481136.07966969558</v>
      </c>
    </row>
    <row r="711" spans="20:56" x14ac:dyDescent="0.35">
      <c r="T711" s="28">
        <f t="shared" ca="1" si="431"/>
        <v>0.34043759925050732</v>
      </c>
      <c r="U711" s="28">
        <f t="shared" ca="1" si="431"/>
        <v>0.80732447298680177</v>
      </c>
      <c r="V711" s="28">
        <f ca="1">IF(Riskregister!$E$5="",0,COUNTIF(BF$4:BF$53,"&lt;"&amp;T711)*IF(U711&lt;0.5,Riskregister!$K$5+(Riskregister!$L$5-Riskregister!$K$5)*SQRT(U711/2),Riskregister!$L$5-(Riskregister!$L$5-Riskregister!$K$5)*SQRT((1-U711)/2)))</f>
        <v>0</v>
      </c>
      <c r="W711" s="28">
        <f t="shared" ca="1" si="432"/>
        <v>0.96100764134737426</v>
      </c>
      <c r="X711" s="28">
        <f t="shared" ca="1" si="432"/>
        <v>0.10234783694337224</v>
      </c>
      <c r="Y711" s="28">
        <f ca="1">IF(Riskregister!$E$6="",0,COUNTIF(BG$4:BG$53,"&lt;"&amp;W711)*IF(X711&lt;0.5,Riskregister!$K$6+(Riskregister!$L$6-Riskregister!$K$6)*SQRT(X711/2),Riskregister!$L$6-(Riskregister!$L$6-Riskregister!$K$6)*SQRT((1-X711)/2)))</f>
        <v>1214379.5082104241</v>
      </c>
      <c r="Z711" s="28">
        <f t="shared" ca="1" si="433"/>
        <v>8.1030321580488396E-2</v>
      </c>
      <c r="AA711" s="28">
        <f t="shared" ca="1" si="433"/>
        <v>0.13248350494559813</v>
      </c>
      <c r="AB711" s="28">
        <f ca="1">IF(Riskregister!$E$7="",0,COUNTIF(BH$4:BH$53,"&lt;"&amp;Z711)*IF(AA711&lt;0.5,Riskregister!$K$7+(Riskregister!$L$7-Riskregister!$K$7)*SQRT(AA711/2),Riskregister!$L$7-(Riskregister!$L$7-Riskregister!$K$7)*SQRT((1-AA711)/2)))</f>
        <v>0</v>
      </c>
      <c r="AC711" s="28">
        <f t="shared" ca="1" si="434"/>
        <v>0.12561783473070054</v>
      </c>
      <c r="AD711" s="28">
        <f t="shared" ca="1" si="434"/>
        <v>0.52017430123327946</v>
      </c>
      <c r="AE711" s="28">
        <f ca="1">IF(Riskregister!$E$8="",0,COUNTIF(BI$4:BI$53,"&lt;"&amp;AC711)*IF(AD711&lt;0.5,Riskregister!$K$8+(Riskregister!$L$8-Riskregister!$K$8)*SQRT(AD711/2),Riskregister!$L$8-(Riskregister!$L$8-Riskregister!$K$8)*SQRT((1-AD711)/2)))</f>
        <v>0</v>
      </c>
      <c r="AF711" s="28">
        <f t="shared" ca="1" si="435"/>
        <v>0.63608398938953015</v>
      </c>
      <c r="AG711" s="28">
        <f t="shared" ca="1" si="435"/>
        <v>0.3761806630756388</v>
      </c>
      <c r="AH711" s="28">
        <f>IF(Riskregister!$E$9="",0,COUNTIF(BJ$4:BJ$53,"&lt;"&amp;AF711)*IF(AG711&lt;0.5,Riskregister!$K$9+(Riskregister!$L$9-Riskregister!$K$9)*SQRT(AG711/2),Riskregister!$L$9-(Riskregister!$L$9-Riskregister!$K$9)*SQRT((1-AG711)/2)))</f>
        <v>0</v>
      </c>
      <c r="AI711" s="28">
        <f t="shared" ca="1" si="436"/>
        <v>0.65094610539919717</v>
      </c>
      <c r="AJ711" s="28">
        <f t="shared" ca="1" si="436"/>
        <v>0.28700858474395319</v>
      </c>
      <c r="AK711" s="28">
        <f>IF(Riskregister!$E$10="",0,COUNTIF(BK$4:BK$53,"&lt;"&amp;AI711)*IF(AJ711&lt;0.5,Riskregister!$K$10+(Riskregister!$L$10-Riskregister!$K$10)*SQRT(AJ711/2),Riskregister!$L$10-(Riskregister!$L$10-Riskregister!$K$10)*SQRT((1-AJ711)/2)))</f>
        <v>0</v>
      </c>
      <c r="AL711" s="28">
        <f t="shared" ca="1" si="437"/>
        <v>0.6118464504411506</v>
      </c>
      <c r="AM711" s="28">
        <f t="shared" ca="1" si="437"/>
        <v>0.19031946230259944</v>
      </c>
      <c r="AN711" s="28">
        <f>IF(Riskregister!$E$11="",0,COUNTIF(BL$4:BL$53,"&lt;"&amp;AL711)*IF(AM711&lt;0.5,Riskregister!$K$11+(Riskregister!$L$11-Riskregister!$K$11)*SQRT(AM711/2),Riskregister!$L$11-(Riskregister!$L$11-Riskregister!$K$11)*SQRT((1-AM711)/2)))</f>
        <v>0</v>
      </c>
      <c r="AO711" s="28">
        <f t="shared" ca="1" si="438"/>
        <v>0.7732871956654026</v>
      </c>
      <c r="AP711" s="28">
        <f t="shared" ca="1" si="438"/>
        <v>0.53395803833926403</v>
      </c>
      <c r="AQ711" s="28">
        <f>IF(Riskregister!$E$12="",0,COUNTIF(BM$4:BM$53,"&lt;"&amp;AO711)*IF(AP711&lt;0.5,Riskregister!$K$12+(Riskregister!$L$12-Riskregister!$K$12)*SQRT(AP711/2),Riskregister!$L$12-(Riskregister!$L$12-Riskregister!$K$12)*SQRT((1-AP711)/2)))</f>
        <v>0</v>
      </c>
      <c r="AR711" s="28">
        <f t="shared" ca="1" si="439"/>
        <v>0.54081776731638431</v>
      </c>
      <c r="AS711" s="28">
        <f t="shared" ca="1" si="439"/>
        <v>0.48220658182648135</v>
      </c>
      <c r="AT711" s="28">
        <f>IF(Riskregister!$E$13="",0,COUNTIF(BN$4:BN$53,"&lt;"&amp;AR711)*IF(AS711&lt;0.5,Riskregister!$K$13+(Riskregister!$L$13-Riskregister!$K$13)*SQRT(AS711/2),Riskregister!$L$13-(Riskregister!$L$13-Riskregister!$K$13)*SQRT((1-AS711)/2)))</f>
        <v>0</v>
      </c>
      <c r="AU711" s="28">
        <f t="shared" ca="1" si="440"/>
        <v>0.21754984574557823</v>
      </c>
      <c r="AV711" s="28">
        <f t="shared" ca="1" si="440"/>
        <v>0.15792039478804054</v>
      </c>
      <c r="AW711" s="28">
        <f>IF(Riskregister!$E$14="",0,COUNTIF(BO$4:BO$53,"&lt;"&amp;AU711)*IF(AV711&lt;0.5,Riskregister!$K$14+(Riskregister!$L$14-Riskregister!$K$14)*SQRT(AV711/2),Riskregister!$L$14-(Riskregister!$L$14-Riskregister!$K$14)*SQRT((1-AV711)/2)))</f>
        <v>0</v>
      </c>
      <c r="AX711" s="28">
        <f t="shared" ca="1" si="441"/>
        <v>0.88344248608664033</v>
      </c>
      <c r="AY711" s="28">
        <f t="shared" ca="1" si="441"/>
        <v>0.50715794831042404</v>
      </c>
      <c r="AZ711" s="28">
        <f>IF(Riskregister!$E$15="",0,COUNTIF(BP$4:BP$53,"&lt;"&amp;AX711)*IF(AY711&lt;0.5,Riskregister!$K$15+(Riskregister!$L$15-Riskregister!$K$15)*SQRT(AY711/2),Riskregister!$L$15-(Riskregister!$L$15-Riskregister!$K$15)*SQRT((1-AY711)/2)))</f>
        <v>0</v>
      </c>
      <c r="BA711" s="28">
        <f t="shared" ca="1" si="442"/>
        <v>0.88869099990190081</v>
      </c>
      <c r="BB711" s="28">
        <f t="shared" ca="1" si="442"/>
        <v>0.15923890638652605</v>
      </c>
      <c r="BC711" s="28">
        <f>IF(Riskregister!$E$16="",0,COUNTIF(BQ$4:BQ$53,"&lt;"&amp;BA711)*IF(BB711&lt;0.5,Riskregister!$K$16+(Riskregister!$L$16-Riskregister!$K$16)*SQRT(BB711/2),Riskregister!$L$16-(Riskregister!$L$16-Riskregister!$K$16)*SQRT((1-BB711)/2)))</f>
        <v>0</v>
      </c>
      <c r="BD711" s="28">
        <f t="shared" ca="1" si="443"/>
        <v>1214379.5082104241</v>
      </c>
    </row>
    <row r="712" spans="20:56" x14ac:dyDescent="0.35">
      <c r="T712" s="28">
        <f t="shared" ca="1" si="431"/>
        <v>0.48007030984271215</v>
      </c>
      <c r="U712" s="28">
        <f t="shared" ca="1" si="431"/>
        <v>0.1944940790244144</v>
      </c>
      <c r="V712" s="28">
        <f ca="1">IF(Riskregister!$E$5="",0,COUNTIF(BF$4:BF$53,"&lt;"&amp;T712)*IF(U712&lt;0.5,Riskregister!$K$5+(Riskregister!$L$5-Riskregister!$K$5)*SQRT(U712/2),Riskregister!$L$5-(Riskregister!$L$5-Riskregister!$K$5)*SQRT((1-U712)/2)))</f>
        <v>0</v>
      </c>
      <c r="W712" s="28">
        <f t="shared" ca="1" si="432"/>
        <v>0.9773288251218385</v>
      </c>
      <c r="X712" s="28">
        <f t="shared" ca="1" si="432"/>
        <v>0.32488249093868138</v>
      </c>
      <c r="Y712" s="28">
        <f ca="1">IF(Riskregister!$E$6="",0,COUNTIF(BG$4:BG$53,"&lt;"&amp;W712)*IF(X712&lt;0.5,Riskregister!$K$6+(Riskregister!$L$6-Riskregister!$K$6)*SQRT(X712/2),Riskregister!$L$6-(Riskregister!$L$6-Riskregister!$K$6)*SQRT((1-X712)/2)))</f>
        <v>1850944.0172806997</v>
      </c>
      <c r="Z712" s="28">
        <f t="shared" ca="1" si="433"/>
        <v>0.37460530341954812</v>
      </c>
      <c r="AA712" s="28">
        <f t="shared" ca="1" si="433"/>
        <v>0.33728927284447663</v>
      </c>
      <c r="AB712" s="28">
        <f ca="1">IF(Riskregister!$E$7="",0,COUNTIF(BH$4:BH$53,"&lt;"&amp;Z712)*IF(AA712&lt;0.5,Riskregister!$K$7+(Riskregister!$L$7-Riskregister!$K$7)*SQRT(AA712/2),Riskregister!$L$7-(Riskregister!$L$7-Riskregister!$K$7)*SQRT((1-AA712)/2)))</f>
        <v>0</v>
      </c>
      <c r="AC712" s="28">
        <f t="shared" ca="1" si="434"/>
        <v>0.43800048152855553</v>
      </c>
      <c r="AD712" s="28">
        <f t="shared" ca="1" si="434"/>
        <v>0.71167254979173533</v>
      </c>
      <c r="AE712" s="28">
        <f ca="1">IF(Riskregister!$E$8="",0,COUNTIF(BI$4:BI$53,"&lt;"&amp;AC712)*IF(AD712&lt;0.5,Riskregister!$K$8+(Riskregister!$L$8-Riskregister!$K$8)*SQRT(AD712/2),Riskregister!$L$8-(Riskregister!$L$8-Riskregister!$K$8)*SQRT((1-AD712)/2)))</f>
        <v>0</v>
      </c>
      <c r="AF712" s="28">
        <f t="shared" ca="1" si="435"/>
        <v>0.43749523774630183</v>
      </c>
      <c r="AG712" s="28">
        <f t="shared" ca="1" si="435"/>
        <v>0.19366958488778352</v>
      </c>
      <c r="AH712" s="28">
        <f>IF(Riskregister!$E$9="",0,COUNTIF(BJ$4:BJ$53,"&lt;"&amp;AF712)*IF(AG712&lt;0.5,Riskregister!$K$9+(Riskregister!$L$9-Riskregister!$K$9)*SQRT(AG712/2),Riskregister!$L$9-(Riskregister!$L$9-Riskregister!$K$9)*SQRT((1-AG712)/2)))</f>
        <v>0</v>
      </c>
      <c r="AI712" s="28">
        <f t="shared" ca="1" si="436"/>
        <v>0.7230739510297336</v>
      </c>
      <c r="AJ712" s="28">
        <f t="shared" ca="1" si="436"/>
        <v>0.67291823291017672</v>
      </c>
      <c r="AK712" s="28">
        <f>IF(Riskregister!$E$10="",0,COUNTIF(BK$4:BK$53,"&lt;"&amp;AI712)*IF(AJ712&lt;0.5,Riskregister!$K$10+(Riskregister!$L$10-Riskregister!$K$10)*SQRT(AJ712/2),Riskregister!$L$10-(Riskregister!$L$10-Riskregister!$K$10)*SQRT((1-AJ712)/2)))</f>
        <v>0</v>
      </c>
      <c r="AL712" s="28">
        <f t="shared" ca="1" si="437"/>
        <v>0.65918983784644336</v>
      </c>
      <c r="AM712" s="28">
        <f t="shared" ca="1" si="437"/>
        <v>0.61125510186218124</v>
      </c>
      <c r="AN712" s="28">
        <f>IF(Riskregister!$E$11="",0,COUNTIF(BL$4:BL$53,"&lt;"&amp;AL712)*IF(AM712&lt;0.5,Riskregister!$K$11+(Riskregister!$L$11-Riskregister!$K$11)*SQRT(AM712/2),Riskregister!$L$11-(Riskregister!$L$11-Riskregister!$K$11)*SQRT((1-AM712)/2)))</f>
        <v>0</v>
      </c>
      <c r="AO712" s="28">
        <f t="shared" ca="1" si="438"/>
        <v>0.19749626096211492</v>
      </c>
      <c r="AP712" s="28">
        <f t="shared" ca="1" si="438"/>
        <v>0.58195444583650524</v>
      </c>
      <c r="AQ712" s="28">
        <f>IF(Riskregister!$E$12="",0,COUNTIF(BM$4:BM$53,"&lt;"&amp;AO712)*IF(AP712&lt;0.5,Riskregister!$K$12+(Riskregister!$L$12-Riskregister!$K$12)*SQRT(AP712/2),Riskregister!$L$12-(Riskregister!$L$12-Riskregister!$K$12)*SQRT((1-AP712)/2)))</f>
        <v>0</v>
      </c>
      <c r="AR712" s="28">
        <f t="shared" ca="1" si="439"/>
        <v>0.12555499235730094</v>
      </c>
      <c r="AS712" s="28">
        <f t="shared" ca="1" si="439"/>
        <v>0.86239469256161694</v>
      </c>
      <c r="AT712" s="28">
        <f>IF(Riskregister!$E$13="",0,COUNTIF(BN$4:BN$53,"&lt;"&amp;AR712)*IF(AS712&lt;0.5,Riskregister!$K$13+(Riskregister!$L$13-Riskregister!$K$13)*SQRT(AS712/2),Riskregister!$L$13-(Riskregister!$L$13-Riskregister!$K$13)*SQRT((1-AS712)/2)))</f>
        <v>0</v>
      </c>
      <c r="AU712" s="28">
        <f t="shared" ca="1" si="440"/>
        <v>0.23221425751024893</v>
      </c>
      <c r="AV712" s="28">
        <f t="shared" ca="1" si="440"/>
        <v>0.6080428715452294</v>
      </c>
      <c r="AW712" s="28">
        <f>IF(Riskregister!$E$14="",0,COUNTIF(BO$4:BO$53,"&lt;"&amp;AU712)*IF(AV712&lt;0.5,Riskregister!$K$14+(Riskregister!$L$14-Riskregister!$K$14)*SQRT(AV712/2),Riskregister!$L$14-(Riskregister!$L$14-Riskregister!$K$14)*SQRT((1-AV712)/2)))</f>
        <v>0</v>
      </c>
      <c r="AX712" s="28">
        <f t="shared" ca="1" si="441"/>
        <v>0.33171206406513853</v>
      </c>
      <c r="AY712" s="28">
        <f t="shared" ca="1" si="441"/>
        <v>8.6059518538224689E-2</v>
      </c>
      <c r="AZ712" s="28">
        <f>IF(Riskregister!$E$15="",0,COUNTIF(BP$4:BP$53,"&lt;"&amp;AX712)*IF(AY712&lt;0.5,Riskregister!$K$15+(Riskregister!$L$15-Riskregister!$K$15)*SQRT(AY712/2),Riskregister!$L$15-(Riskregister!$L$15-Riskregister!$K$15)*SQRT((1-AY712)/2)))</f>
        <v>0</v>
      </c>
      <c r="BA712" s="28">
        <f t="shared" ca="1" si="442"/>
        <v>9.9645483642147759E-2</v>
      </c>
      <c r="BB712" s="28">
        <f t="shared" ca="1" si="442"/>
        <v>0.20967309787579813</v>
      </c>
      <c r="BC712" s="28">
        <f>IF(Riskregister!$E$16="",0,COUNTIF(BQ$4:BQ$53,"&lt;"&amp;BA712)*IF(BB712&lt;0.5,Riskregister!$K$16+(Riskregister!$L$16-Riskregister!$K$16)*SQRT(BB712/2),Riskregister!$L$16-(Riskregister!$L$16-Riskregister!$K$16)*SQRT((1-BB712)/2)))</f>
        <v>0</v>
      </c>
      <c r="BD712" s="28">
        <f t="shared" ca="1" si="443"/>
        <v>1850944.0172806997</v>
      </c>
    </row>
    <row r="713" spans="20:56" x14ac:dyDescent="0.35">
      <c r="T713" s="28">
        <f t="shared" ca="1" si="431"/>
        <v>0.61784244822326473</v>
      </c>
      <c r="U713" s="28">
        <f t="shared" ca="1" si="431"/>
        <v>4.4388913238874061E-2</v>
      </c>
      <c r="V713" s="28">
        <f ca="1">IF(Riskregister!$E$5="",0,COUNTIF(BF$4:BF$53,"&lt;"&amp;T713)*IF(U713&lt;0.5,Riskregister!$K$5+(Riskregister!$L$5-Riskregister!$K$5)*SQRT(U713/2),Riskregister!$L$5-(Riskregister!$L$5-Riskregister!$K$5)*SQRT((1-U713)/2)))</f>
        <v>0</v>
      </c>
      <c r="W713" s="28">
        <f t="shared" ca="1" si="432"/>
        <v>0.74528514720826988</v>
      </c>
      <c r="X713" s="28">
        <f t="shared" ca="1" si="432"/>
        <v>0.91248668076518913</v>
      </c>
      <c r="Y713" s="28">
        <f ca="1">IF(Riskregister!$E$6="",0,COUNTIF(BG$4:BG$53,"&lt;"&amp;W713)*IF(X713&lt;0.5,Riskregister!$K$6+(Riskregister!$L$6-Riskregister!$K$6)*SQRT(X713/2),Riskregister!$L$6-(Riskregister!$L$6-Riskregister!$K$6)*SQRT((1-X713)/2)))</f>
        <v>1623474.333995153</v>
      </c>
      <c r="Z713" s="28">
        <f t="shared" ca="1" si="433"/>
        <v>0.7601719057848032</v>
      </c>
      <c r="AA713" s="28">
        <f t="shared" ca="1" si="433"/>
        <v>7.7843816720149173E-2</v>
      </c>
      <c r="AB713" s="28">
        <f ca="1">IF(Riskregister!$E$7="",0,COUNTIF(BH$4:BH$53,"&lt;"&amp;Z713)*IF(AA713&lt;0.5,Riskregister!$K$7+(Riskregister!$L$7-Riskregister!$K$7)*SQRT(AA713/2),Riskregister!$L$7-(Riskregister!$L$7-Riskregister!$K$7)*SQRT((1-AA713)/2)))</f>
        <v>119050.22645950654</v>
      </c>
      <c r="AC713" s="28">
        <f t="shared" ca="1" si="434"/>
        <v>0.58860957374816114</v>
      </c>
      <c r="AD713" s="28">
        <f t="shared" ca="1" si="434"/>
        <v>0.54868257685420463</v>
      </c>
      <c r="AE713" s="28">
        <f ca="1">IF(Riskregister!$E$8="",0,COUNTIF(BI$4:BI$53,"&lt;"&amp;AC713)*IF(AD713&lt;0.5,Riskregister!$K$8+(Riskregister!$L$8-Riskregister!$K$8)*SQRT(AD713/2),Riskregister!$L$8-(Riskregister!$L$8-Riskregister!$K$8)*SQRT((1-AD713)/2)))</f>
        <v>0</v>
      </c>
      <c r="AF713" s="28">
        <f t="shared" ca="1" si="435"/>
        <v>0.23604186846940889</v>
      </c>
      <c r="AG713" s="28">
        <f t="shared" ca="1" si="435"/>
        <v>0.3160338064789443</v>
      </c>
      <c r="AH713" s="28">
        <f>IF(Riskregister!$E$9="",0,COUNTIF(BJ$4:BJ$53,"&lt;"&amp;AF713)*IF(AG713&lt;0.5,Riskregister!$K$9+(Riskregister!$L$9-Riskregister!$K$9)*SQRT(AG713/2),Riskregister!$L$9-(Riskregister!$L$9-Riskregister!$K$9)*SQRT((1-AG713)/2)))</f>
        <v>0</v>
      </c>
      <c r="AI713" s="28">
        <f t="shared" ca="1" si="436"/>
        <v>0.63236683127044258</v>
      </c>
      <c r="AJ713" s="28">
        <f t="shared" ca="1" si="436"/>
        <v>0.27991556638762216</v>
      </c>
      <c r="AK713" s="28">
        <f>IF(Riskregister!$E$10="",0,COUNTIF(BK$4:BK$53,"&lt;"&amp;AI713)*IF(AJ713&lt;0.5,Riskregister!$K$10+(Riskregister!$L$10-Riskregister!$K$10)*SQRT(AJ713/2),Riskregister!$L$10-(Riskregister!$L$10-Riskregister!$K$10)*SQRT((1-AJ713)/2)))</f>
        <v>0</v>
      </c>
      <c r="AL713" s="28">
        <f t="shared" ca="1" si="437"/>
        <v>0.5265951483274155</v>
      </c>
      <c r="AM713" s="28">
        <f t="shared" ca="1" si="437"/>
        <v>0.69153019836101115</v>
      </c>
      <c r="AN713" s="28">
        <f>IF(Riskregister!$E$11="",0,COUNTIF(BL$4:BL$53,"&lt;"&amp;AL713)*IF(AM713&lt;0.5,Riskregister!$K$11+(Riskregister!$L$11-Riskregister!$K$11)*SQRT(AM713/2),Riskregister!$L$11-(Riskregister!$L$11-Riskregister!$K$11)*SQRT((1-AM713)/2)))</f>
        <v>0</v>
      </c>
      <c r="AO713" s="28">
        <f t="shared" ca="1" si="438"/>
        <v>0.20330238902741427</v>
      </c>
      <c r="AP713" s="28">
        <f t="shared" ca="1" si="438"/>
        <v>0.53564472212422898</v>
      </c>
      <c r="AQ713" s="28">
        <f>IF(Riskregister!$E$12="",0,COUNTIF(BM$4:BM$53,"&lt;"&amp;AO713)*IF(AP713&lt;0.5,Riskregister!$K$12+(Riskregister!$L$12-Riskregister!$K$12)*SQRT(AP713/2),Riskregister!$L$12-(Riskregister!$L$12-Riskregister!$K$12)*SQRT((1-AP713)/2)))</f>
        <v>0</v>
      </c>
      <c r="AR713" s="28">
        <f t="shared" ca="1" si="439"/>
        <v>0.26198993586236152</v>
      </c>
      <c r="AS713" s="28">
        <f t="shared" ca="1" si="439"/>
        <v>0.43584797376420414</v>
      </c>
      <c r="AT713" s="28">
        <f>IF(Riskregister!$E$13="",0,COUNTIF(BN$4:BN$53,"&lt;"&amp;AR713)*IF(AS713&lt;0.5,Riskregister!$K$13+(Riskregister!$L$13-Riskregister!$K$13)*SQRT(AS713/2),Riskregister!$L$13-(Riskregister!$L$13-Riskregister!$K$13)*SQRT((1-AS713)/2)))</f>
        <v>0</v>
      </c>
      <c r="AU713" s="28">
        <f t="shared" ca="1" si="440"/>
        <v>0.13853939731500897</v>
      </c>
      <c r="AV713" s="28">
        <f t="shared" ca="1" si="440"/>
        <v>0.61807894806905384</v>
      </c>
      <c r="AW713" s="28">
        <f>IF(Riskregister!$E$14="",0,COUNTIF(BO$4:BO$53,"&lt;"&amp;AU713)*IF(AV713&lt;0.5,Riskregister!$K$14+(Riskregister!$L$14-Riskregister!$K$14)*SQRT(AV713/2),Riskregister!$L$14-(Riskregister!$L$14-Riskregister!$K$14)*SQRT((1-AV713)/2)))</f>
        <v>0</v>
      </c>
      <c r="AX713" s="28">
        <f t="shared" ca="1" si="441"/>
        <v>0.84973192471738135</v>
      </c>
      <c r="AY713" s="28">
        <f t="shared" ca="1" si="441"/>
        <v>0.31163236701197583</v>
      </c>
      <c r="AZ713" s="28">
        <f>IF(Riskregister!$E$15="",0,COUNTIF(BP$4:BP$53,"&lt;"&amp;AX713)*IF(AY713&lt;0.5,Riskregister!$K$15+(Riskregister!$L$15-Riskregister!$K$15)*SQRT(AY713/2),Riskregister!$L$15-(Riskregister!$L$15-Riskregister!$K$15)*SQRT((1-AY713)/2)))</f>
        <v>0</v>
      </c>
      <c r="BA713" s="28">
        <f t="shared" ca="1" si="442"/>
        <v>0.28180160213742467</v>
      </c>
      <c r="BB713" s="28">
        <f t="shared" ca="1" si="442"/>
        <v>7.343233137174332E-2</v>
      </c>
      <c r="BC713" s="28">
        <f>IF(Riskregister!$E$16="",0,COUNTIF(BQ$4:BQ$53,"&lt;"&amp;BA713)*IF(BB713&lt;0.5,Riskregister!$K$16+(Riskregister!$L$16-Riskregister!$K$16)*SQRT(BB713/2),Riskregister!$L$16-(Riskregister!$L$16-Riskregister!$K$16)*SQRT((1-BB713)/2)))</f>
        <v>0</v>
      </c>
      <c r="BD713" s="28">
        <f t="shared" ca="1" si="443"/>
        <v>1742524.5604546594</v>
      </c>
    </row>
    <row r="714" spans="20:56" x14ac:dyDescent="0.35">
      <c r="T714" s="28">
        <f t="shared" ca="1" si="431"/>
        <v>0.82967167620003501</v>
      </c>
      <c r="U714" s="28">
        <f t="shared" ca="1" si="431"/>
        <v>0.52773217240512327</v>
      </c>
      <c r="V714" s="28">
        <f ca="1">IF(Riskregister!$E$5="",0,COUNTIF(BF$4:BF$53,"&lt;"&amp;T714)*IF(U714&lt;0.5,Riskregister!$K$5+(Riskregister!$L$5-Riskregister!$K$5)*SQRT(U714/2),Riskregister!$L$5-(Riskregister!$L$5-Riskregister!$K$5)*SQRT((1-U714)/2)))</f>
        <v>381328.74550142337</v>
      </c>
      <c r="W714" s="28">
        <f t="shared" ca="1" si="432"/>
        <v>0.21167831958400074</v>
      </c>
      <c r="X714" s="28">
        <f t="shared" ca="1" si="432"/>
        <v>0.63808159591332514</v>
      </c>
      <c r="Y714" s="28">
        <f ca="1">IF(Riskregister!$E$6="",0,COUNTIF(BG$4:BG$53,"&lt;"&amp;W714)*IF(X714&lt;0.5,Riskregister!$K$6+(Riskregister!$L$6-Riskregister!$K$6)*SQRT(X714/2),Riskregister!$L$6-(Riskregister!$L$6-Riskregister!$K$6)*SQRT((1-X714)/2)))</f>
        <v>0</v>
      </c>
      <c r="Z714" s="28">
        <f t="shared" ca="1" si="433"/>
        <v>0.66168742045484796</v>
      </c>
      <c r="AA714" s="28">
        <f t="shared" ca="1" si="433"/>
        <v>0.86253870727610804</v>
      </c>
      <c r="AB714" s="28">
        <f ca="1">IF(Riskregister!$E$7="",0,COUNTIF(BH$4:BH$53,"&lt;"&amp;Z714)*IF(AA714&lt;0.5,Riskregister!$K$7+(Riskregister!$L$7-Riskregister!$K$7)*SQRT(AA714/2),Riskregister!$L$7-(Riskregister!$L$7-Riskregister!$K$7)*SQRT((1-AA714)/2)))</f>
        <v>0</v>
      </c>
      <c r="AC714" s="28">
        <f t="shared" ca="1" si="434"/>
        <v>0.72949858180244209</v>
      </c>
      <c r="AD714" s="28">
        <f t="shared" ca="1" si="434"/>
        <v>0.51433695338044283</v>
      </c>
      <c r="AE714" s="28">
        <f ca="1">IF(Riskregister!$E$8="",0,COUNTIF(BI$4:BI$53,"&lt;"&amp;AC714)*IF(AD714&lt;0.5,Riskregister!$K$8+(Riskregister!$L$8-Riskregister!$K$8)*SQRT(AD714/2),Riskregister!$L$8-(Riskregister!$L$8-Riskregister!$K$8)*SQRT((1-AD714)/2)))</f>
        <v>0</v>
      </c>
      <c r="AF714" s="28">
        <f t="shared" ca="1" si="435"/>
        <v>0.30227685491762368</v>
      </c>
      <c r="AG714" s="28">
        <f t="shared" ca="1" si="435"/>
        <v>8.3426173465077635E-3</v>
      </c>
      <c r="AH714" s="28">
        <f>IF(Riskregister!$E$9="",0,COUNTIF(BJ$4:BJ$53,"&lt;"&amp;AF714)*IF(AG714&lt;0.5,Riskregister!$K$9+(Riskregister!$L$9-Riskregister!$K$9)*SQRT(AG714/2),Riskregister!$L$9-(Riskregister!$L$9-Riskregister!$K$9)*SQRT((1-AG714)/2)))</f>
        <v>0</v>
      </c>
      <c r="AI714" s="28">
        <f t="shared" ca="1" si="436"/>
        <v>0.84774541139859361</v>
      </c>
      <c r="AJ714" s="28">
        <f t="shared" ca="1" si="436"/>
        <v>0.7171441577893618</v>
      </c>
      <c r="AK714" s="28">
        <f>IF(Riskregister!$E$10="",0,COUNTIF(BK$4:BK$53,"&lt;"&amp;AI714)*IF(AJ714&lt;0.5,Riskregister!$K$10+(Riskregister!$L$10-Riskregister!$K$10)*SQRT(AJ714/2),Riskregister!$L$10-(Riskregister!$L$10-Riskregister!$K$10)*SQRT((1-AJ714)/2)))</f>
        <v>0</v>
      </c>
      <c r="AL714" s="28">
        <f t="shared" ca="1" si="437"/>
        <v>0.18939528061839217</v>
      </c>
      <c r="AM714" s="28">
        <f t="shared" ca="1" si="437"/>
        <v>0.67459277294108533</v>
      </c>
      <c r="AN714" s="28">
        <f>IF(Riskregister!$E$11="",0,COUNTIF(BL$4:BL$53,"&lt;"&amp;AL714)*IF(AM714&lt;0.5,Riskregister!$K$11+(Riskregister!$L$11-Riskregister!$K$11)*SQRT(AM714/2),Riskregister!$L$11-(Riskregister!$L$11-Riskregister!$K$11)*SQRT((1-AM714)/2)))</f>
        <v>0</v>
      </c>
      <c r="AO714" s="28">
        <f t="shared" ca="1" si="438"/>
        <v>0.84881358339725332</v>
      </c>
      <c r="AP714" s="28">
        <f t="shared" ca="1" si="438"/>
        <v>0.51512603022058356</v>
      </c>
      <c r="AQ714" s="28">
        <f>IF(Riskregister!$E$12="",0,COUNTIF(BM$4:BM$53,"&lt;"&amp;AO714)*IF(AP714&lt;0.5,Riskregister!$K$12+(Riskregister!$L$12-Riskregister!$K$12)*SQRT(AP714/2),Riskregister!$L$12-(Riskregister!$L$12-Riskregister!$K$12)*SQRT((1-AP714)/2)))</f>
        <v>0</v>
      </c>
      <c r="AR714" s="28">
        <f t="shared" ca="1" si="439"/>
        <v>0.14963371810526105</v>
      </c>
      <c r="AS714" s="28">
        <f t="shared" ca="1" si="439"/>
        <v>0.55066090882274843</v>
      </c>
      <c r="AT714" s="28">
        <f>IF(Riskregister!$E$13="",0,COUNTIF(BN$4:BN$53,"&lt;"&amp;AR714)*IF(AS714&lt;0.5,Riskregister!$K$13+(Riskregister!$L$13-Riskregister!$K$13)*SQRT(AS714/2),Riskregister!$L$13-(Riskregister!$L$13-Riskregister!$K$13)*SQRT((1-AS714)/2)))</f>
        <v>0</v>
      </c>
      <c r="AU714" s="28">
        <f t="shared" ca="1" si="440"/>
        <v>0.87792908486653354</v>
      </c>
      <c r="AV714" s="28">
        <f t="shared" ca="1" si="440"/>
        <v>1.891858095540766E-2</v>
      </c>
      <c r="AW714" s="28">
        <f>IF(Riskregister!$E$14="",0,COUNTIF(BO$4:BO$53,"&lt;"&amp;AU714)*IF(AV714&lt;0.5,Riskregister!$K$14+(Riskregister!$L$14-Riskregister!$K$14)*SQRT(AV714/2),Riskregister!$L$14-(Riskregister!$L$14-Riskregister!$K$14)*SQRT((1-AV714)/2)))</f>
        <v>0</v>
      </c>
      <c r="AX714" s="28">
        <f t="shared" ca="1" si="441"/>
        <v>0.78373183661472923</v>
      </c>
      <c r="AY714" s="28">
        <f t="shared" ca="1" si="441"/>
        <v>0.12353586348744694</v>
      </c>
      <c r="AZ714" s="28">
        <f>IF(Riskregister!$E$15="",0,COUNTIF(BP$4:BP$53,"&lt;"&amp;AX714)*IF(AY714&lt;0.5,Riskregister!$K$15+(Riskregister!$L$15-Riskregister!$K$15)*SQRT(AY714/2),Riskregister!$L$15-(Riskregister!$L$15-Riskregister!$K$15)*SQRT((1-AY714)/2)))</f>
        <v>0</v>
      </c>
      <c r="BA714" s="28">
        <f t="shared" ca="1" si="442"/>
        <v>0.63583897694713631</v>
      </c>
      <c r="BB714" s="28">
        <f t="shared" ca="1" si="442"/>
        <v>0.50393315262702498</v>
      </c>
      <c r="BC714" s="28">
        <f>IF(Riskregister!$E$16="",0,COUNTIF(BQ$4:BQ$53,"&lt;"&amp;BA714)*IF(BB714&lt;0.5,Riskregister!$K$16+(Riskregister!$L$16-Riskregister!$K$16)*SQRT(BB714/2),Riskregister!$L$16-(Riskregister!$L$16-Riskregister!$K$16)*SQRT((1-BB714)/2)))</f>
        <v>0</v>
      </c>
      <c r="BD714" s="28">
        <f t="shared" ca="1" si="443"/>
        <v>381328.74550142337</v>
      </c>
    </row>
    <row r="715" spans="20:56" x14ac:dyDescent="0.35">
      <c r="T715" s="28">
        <f t="shared" ca="1" si="431"/>
        <v>0.29393523864120052</v>
      </c>
      <c r="U715" s="28">
        <f t="shared" ca="1" si="431"/>
        <v>0.34538682494236084</v>
      </c>
      <c r="V715" s="28">
        <f ca="1">IF(Riskregister!$E$5="",0,COUNTIF(BF$4:BF$53,"&lt;"&amp;T715)*IF(U715&lt;0.5,Riskregister!$K$5+(Riskregister!$L$5-Riskregister!$K$5)*SQRT(U715/2),Riskregister!$L$5-(Riskregister!$L$5-Riskregister!$K$5)*SQRT((1-U715)/2)))</f>
        <v>0</v>
      </c>
      <c r="W715" s="28">
        <f t="shared" ca="1" si="432"/>
        <v>0.76704987151722392</v>
      </c>
      <c r="X715" s="28">
        <f t="shared" ca="1" si="432"/>
        <v>0.87905809978276761</v>
      </c>
      <c r="Y715" s="28">
        <f ca="1">IF(Riskregister!$E$6="",0,COUNTIF(BG$4:BG$53,"&lt;"&amp;W715)*IF(X715&lt;0.5,Riskregister!$K$6+(Riskregister!$L$6-Riskregister!$K$6)*SQRT(X715/2),Riskregister!$L$6-(Riskregister!$L$6-Riskregister!$K$6)*SQRT((1-X715)/2)))</f>
        <v>1557364.8473608128</v>
      </c>
      <c r="Z715" s="28">
        <f t="shared" ca="1" si="433"/>
        <v>0.16505454824118537</v>
      </c>
      <c r="AA715" s="28">
        <f t="shared" ca="1" si="433"/>
        <v>0.37943526256713256</v>
      </c>
      <c r="AB715" s="28">
        <f ca="1">IF(Riskregister!$E$7="",0,COUNTIF(BH$4:BH$53,"&lt;"&amp;Z715)*IF(AA715&lt;0.5,Riskregister!$K$7+(Riskregister!$L$7-Riskregister!$K$7)*SQRT(AA715/2),Riskregister!$L$7-(Riskregister!$L$7-Riskregister!$K$7)*SQRT((1-AA715)/2)))</f>
        <v>0</v>
      </c>
      <c r="AC715" s="28">
        <f t="shared" ca="1" si="434"/>
        <v>0.50100050910754168</v>
      </c>
      <c r="AD715" s="28">
        <f t="shared" ca="1" si="434"/>
        <v>0.41986818907626233</v>
      </c>
      <c r="AE715" s="28">
        <f ca="1">IF(Riskregister!$E$8="",0,COUNTIF(BI$4:BI$53,"&lt;"&amp;AC715)*IF(AD715&lt;0.5,Riskregister!$K$8+(Riskregister!$L$8-Riskregister!$K$8)*SQRT(AD715/2),Riskregister!$L$8-(Riskregister!$L$8-Riskregister!$K$8)*SQRT((1-AD715)/2)))</f>
        <v>0</v>
      </c>
      <c r="AF715" s="28">
        <f t="shared" ca="1" si="435"/>
        <v>0.42699578136248362</v>
      </c>
      <c r="AG715" s="28">
        <f t="shared" ca="1" si="435"/>
        <v>0.15829839764947162</v>
      </c>
      <c r="AH715" s="28">
        <f>IF(Riskregister!$E$9="",0,COUNTIF(BJ$4:BJ$53,"&lt;"&amp;AF715)*IF(AG715&lt;0.5,Riskregister!$K$9+(Riskregister!$L$9-Riskregister!$K$9)*SQRT(AG715/2),Riskregister!$L$9-(Riskregister!$L$9-Riskregister!$K$9)*SQRT((1-AG715)/2)))</f>
        <v>0</v>
      </c>
      <c r="AI715" s="28">
        <f t="shared" ca="1" si="436"/>
        <v>0.32218526991889762</v>
      </c>
      <c r="AJ715" s="28">
        <f t="shared" ca="1" si="436"/>
        <v>0.54564558982344458</v>
      </c>
      <c r="AK715" s="28">
        <f>IF(Riskregister!$E$10="",0,COUNTIF(BK$4:BK$53,"&lt;"&amp;AI715)*IF(AJ715&lt;0.5,Riskregister!$K$10+(Riskregister!$L$10-Riskregister!$K$10)*SQRT(AJ715/2),Riskregister!$L$10-(Riskregister!$L$10-Riskregister!$K$10)*SQRT((1-AJ715)/2)))</f>
        <v>0</v>
      </c>
      <c r="AL715" s="28">
        <f t="shared" ca="1" si="437"/>
        <v>0.69171314514182614</v>
      </c>
      <c r="AM715" s="28">
        <f t="shared" ca="1" si="437"/>
        <v>0.46638090418896561</v>
      </c>
      <c r="AN715" s="28">
        <f>IF(Riskregister!$E$11="",0,COUNTIF(BL$4:BL$53,"&lt;"&amp;AL715)*IF(AM715&lt;0.5,Riskregister!$K$11+(Riskregister!$L$11-Riskregister!$K$11)*SQRT(AM715/2),Riskregister!$L$11-(Riskregister!$L$11-Riskregister!$K$11)*SQRT((1-AM715)/2)))</f>
        <v>0</v>
      </c>
      <c r="AO715" s="28">
        <f t="shared" ca="1" si="438"/>
        <v>0.99635861166840878</v>
      </c>
      <c r="AP715" s="28">
        <f t="shared" ca="1" si="438"/>
        <v>0.18004377962200069</v>
      </c>
      <c r="AQ715" s="28">
        <f>IF(Riskregister!$E$12="",0,COUNTIF(BM$4:BM$53,"&lt;"&amp;AO715)*IF(AP715&lt;0.5,Riskregister!$K$12+(Riskregister!$L$12-Riskregister!$K$12)*SQRT(AP715/2),Riskregister!$L$12-(Riskregister!$L$12-Riskregister!$K$12)*SQRT((1-AP715)/2)))</f>
        <v>0</v>
      </c>
      <c r="AR715" s="28">
        <f t="shared" ca="1" si="439"/>
        <v>0.46149457950277817</v>
      </c>
      <c r="AS715" s="28">
        <f t="shared" ca="1" si="439"/>
        <v>0.78409494925307532</v>
      </c>
      <c r="AT715" s="28">
        <f>IF(Riskregister!$E$13="",0,COUNTIF(BN$4:BN$53,"&lt;"&amp;AR715)*IF(AS715&lt;0.5,Riskregister!$K$13+(Riskregister!$L$13-Riskregister!$K$13)*SQRT(AS715/2),Riskregister!$L$13-(Riskregister!$L$13-Riskregister!$K$13)*SQRT((1-AS715)/2)))</f>
        <v>0</v>
      </c>
      <c r="AU715" s="28">
        <f t="shared" ca="1" si="440"/>
        <v>0.54878266712578605</v>
      </c>
      <c r="AV715" s="28">
        <f t="shared" ca="1" si="440"/>
        <v>0.69759092543375467</v>
      </c>
      <c r="AW715" s="28">
        <f>IF(Riskregister!$E$14="",0,COUNTIF(BO$4:BO$53,"&lt;"&amp;AU715)*IF(AV715&lt;0.5,Riskregister!$K$14+(Riskregister!$L$14-Riskregister!$K$14)*SQRT(AV715/2),Riskregister!$L$14-(Riskregister!$L$14-Riskregister!$K$14)*SQRT((1-AV715)/2)))</f>
        <v>0</v>
      </c>
      <c r="AX715" s="28">
        <f t="shared" ca="1" si="441"/>
        <v>0.37192847293424303</v>
      </c>
      <c r="AY715" s="28">
        <f t="shared" ca="1" si="441"/>
        <v>0.64700009421405236</v>
      </c>
      <c r="AZ715" s="28">
        <f>IF(Riskregister!$E$15="",0,COUNTIF(BP$4:BP$53,"&lt;"&amp;AX715)*IF(AY715&lt;0.5,Riskregister!$K$15+(Riskregister!$L$15-Riskregister!$K$15)*SQRT(AY715/2),Riskregister!$L$15-(Riskregister!$L$15-Riskregister!$K$15)*SQRT((1-AY715)/2)))</f>
        <v>0</v>
      </c>
      <c r="BA715" s="28">
        <f t="shared" ca="1" si="442"/>
        <v>0.40209769279650343</v>
      </c>
      <c r="BB715" s="28">
        <f t="shared" ca="1" si="442"/>
        <v>0.60073422571966684</v>
      </c>
      <c r="BC715" s="28">
        <f>IF(Riskregister!$E$16="",0,COUNTIF(BQ$4:BQ$53,"&lt;"&amp;BA715)*IF(BB715&lt;0.5,Riskregister!$K$16+(Riskregister!$L$16-Riskregister!$K$16)*SQRT(BB715/2),Riskregister!$L$16-(Riskregister!$L$16-Riskregister!$K$16)*SQRT((1-BB715)/2)))</f>
        <v>0</v>
      </c>
      <c r="BD715" s="28">
        <f t="shared" ca="1" si="443"/>
        <v>1557364.8473608128</v>
      </c>
    </row>
    <row r="716" spans="20:56" x14ac:dyDescent="0.35">
      <c r="T716" s="28">
        <f t="shared" ca="1" si="431"/>
        <v>0.837203136682661</v>
      </c>
      <c r="U716" s="28">
        <f t="shared" ca="1" si="431"/>
        <v>0.41063854718205517</v>
      </c>
      <c r="V716" s="28">
        <f ca="1">IF(Riskregister!$E$5="",0,COUNTIF(BF$4:BF$53,"&lt;"&amp;T716)*IF(U716&lt;0.5,Riskregister!$K$5+(Riskregister!$L$5-Riskregister!$K$5)*SQRT(U716/2),Riskregister!$L$5-(Riskregister!$L$5-Riskregister!$K$5)*SQRT((1-U716)/2)))</f>
        <v>353904.76429495972</v>
      </c>
      <c r="W716" s="28">
        <f t="shared" ca="1" si="432"/>
        <v>0.34057472134350897</v>
      </c>
      <c r="X716" s="28">
        <f t="shared" ca="1" si="432"/>
        <v>0.70240023731842305</v>
      </c>
      <c r="Y716" s="28">
        <f ca="1">IF(Riskregister!$E$6="",0,COUNTIF(BG$4:BG$53,"&lt;"&amp;W716)*IF(X716&lt;0.5,Riskregister!$K$6+(Riskregister!$L$6-Riskregister!$K$6)*SQRT(X716/2),Riskregister!$L$6-(Riskregister!$L$6-Riskregister!$K$6)*SQRT((1-X716)/2)))</f>
        <v>0</v>
      </c>
      <c r="Z716" s="28">
        <f t="shared" ca="1" si="433"/>
        <v>0.38813606051995653</v>
      </c>
      <c r="AA716" s="28">
        <f t="shared" ca="1" si="433"/>
        <v>0.66624738955499518</v>
      </c>
      <c r="AB716" s="28">
        <f ca="1">IF(Riskregister!$E$7="",0,COUNTIF(BH$4:BH$53,"&lt;"&amp;Z716)*IF(AA716&lt;0.5,Riskregister!$K$7+(Riskregister!$L$7-Riskregister!$K$7)*SQRT(AA716/2),Riskregister!$L$7-(Riskregister!$L$7-Riskregister!$K$7)*SQRT((1-AA716)/2)))</f>
        <v>0</v>
      </c>
      <c r="AC716" s="28">
        <f t="shared" ca="1" si="434"/>
        <v>0.39893089266600645</v>
      </c>
      <c r="AD716" s="28">
        <f t="shared" ca="1" si="434"/>
        <v>0.96751811850521063</v>
      </c>
      <c r="AE716" s="28">
        <f ca="1">IF(Riskregister!$E$8="",0,COUNTIF(BI$4:BI$53,"&lt;"&amp;AC716)*IF(AD716&lt;0.5,Riskregister!$K$8+(Riskregister!$L$8-Riskregister!$K$8)*SQRT(AD716/2),Riskregister!$L$8-(Riskregister!$L$8-Riskregister!$K$8)*SQRT((1-AD716)/2)))</f>
        <v>0</v>
      </c>
      <c r="AF716" s="28">
        <f t="shared" ca="1" si="435"/>
        <v>0.49353174040313985</v>
      </c>
      <c r="AG716" s="28">
        <f t="shared" ca="1" si="435"/>
        <v>0.64095209687658394</v>
      </c>
      <c r="AH716" s="28">
        <f>IF(Riskregister!$E$9="",0,COUNTIF(BJ$4:BJ$53,"&lt;"&amp;AF716)*IF(AG716&lt;0.5,Riskregister!$K$9+(Riskregister!$L$9-Riskregister!$K$9)*SQRT(AG716/2),Riskregister!$L$9-(Riskregister!$L$9-Riskregister!$K$9)*SQRT((1-AG716)/2)))</f>
        <v>0</v>
      </c>
      <c r="AI716" s="28">
        <f t="shared" ca="1" si="436"/>
        <v>0.81212447460176318</v>
      </c>
      <c r="AJ716" s="28">
        <f t="shared" ca="1" si="436"/>
        <v>0.46460606348379896</v>
      </c>
      <c r="AK716" s="28">
        <f>IF(Riskregister!$E$10="",0,COUNTIF(BK$4:BK$53,"&lt;"&amp;AI716)*IF(AJ716&lt;0.5,Riskregister!$K$10+(Riskregister!$L$10-Riskregister!$K$10)*SQRT(AJ716/2),Riskregister!$L$10-(Riskregister!$L$10-Riskregister!$K$10)*SQRT((1-AJ716)/2)))</f>
        <v>0</v>
      </c>
      <c r="AL716" s="28">
        <f t="shared" ca="1" si="437"/>
        <v>9.4124438533375043E-3</v>
      </c>
      <c r="AM716" s="28">
        <f t="shared" ca="1" si="437"/>
        <v>0.39377594950240591</v>
      </c>
      <c r="AN716" s="28">
        <f>IF(Riskregister!$E$11="",0,COUNTIF(BL$4:BL$53,"&lt;"&amp;AL716)*IF(AM716&lt;0.5,Riskregister!$K$11+(Riskregister!$L$11-Riskregister!$K$11)*SQRT(AM716/2),Riskregister!$L$11-(Riskregister!$L$11-Riskregister!$K$11)*SQRT((1-AM716)/2)))</f>
        <v>0</v>
      </c>
      <c r="AO716" s="28">
        <f t="shared" ca="1" si="438"/>
        <v>0.84391399025220082</v>
      </c>
      <c r="AP716" s="28">
        <f t="shared" ca="1" si="438"/>
        <v>0.54693716092572653</v>
      </c>
      <c r="AQ716" s="28">
        <f>IF(Riskregister!$E$12="",0,COUNTIF(BM$4:BM$53,"&lt;"&amp;AO716)*IF(AP716&lt;0.5,Riskregister!$K$12+(Riskregister!$L$12-Riskregister!$K$12)*SQRT(AP716/2),Riskregister!$L$12-(Riskregister!$L$12-Riskregister!$K$12)*SQRT((1-AP716)/2)))</f>
        <v>0</v>
      </c>
      <c r="AR716" s="28">
        <f t="shared" ca="1" si="439"/>
        <v>0.89296844249449325</v>
      </c>
      <c r="AS716" s="28">
        <f t="shared" ca="1" si="439"/>
        <v>0.46057185299691494</v>
      </c>
      <c r="AT716" s="28">
        <f>IF(Riskregister!$E$13="",0,COUNTIF(BN$4:BN$53,"&lt;"&amp;AR716)*IF(AS716&lt;0.5,Riskregister!$K$13+(Riskregister!$L$13-Riskregister!$K$13)*SQRT(AS716/2),Riskregister!$L$13-(Riskregister!$L$13-Riskregister!$K$13)*SQRT((1-AS716)/2)))</f>
        <v>0</v>
      </c>
      <c r="AU716" s="28">
        <f t="shared" ca="1" si="440"/>
        <v>0.93430087098460179</v>
      </c>
      <c r="AV716" s="28">
        <f t="shared" ca="1" si="440"/>
        <v>0.11901068404825743</v>
      </c>
      <c r="AW716" s="28">
        <f>IF(Riskregister!$E$14="",0,COUNTIF(BO$4:BO$53,"&lt;"&amp;AU716)*IF(AV716&lt;0.5,Riskregister!$K$14+(Riskregister!$L$14-Riskregister!$K$14)*SQRT(AV716/2),Riskregister!$L$14-(Riskregister!$L$14-Riskregister!$K$14)*SQRT((1-AV716)/2)))</f>
        <v>0</v>
      </c>
      <c r="AX716" s="28">
        <f t="shared" ca="1" si="441"/>
        <v>0.81016811323822502</v>
      </c>
      <c r="AY716" s="28">
        <f t="shared" ca="1" si="441"/>
        <v>0.86273984983480845</v>
      </c>
      <c r="AZ716" s="28">
        <f>IF(Riskregister!$E$15="",0,COUNTIF(BP$4:BP$53,"&lt;"&amp;AX716)*IF(AY716&lt;0.5,Riskregister!$K$15+(Riskregister!$L$15-Riskregister!$K$15)*SQRT(AY716/2),Riskregister!$L$15-(Riskregister!$L$15-Riskregister!$K$15)*SQRT((1-AY716)/2)))</f>
        <v>0</v>
      </c>
      <c r="BA716" s="28">
        <f t="shared" ca="1" si="442"/>
        <v>0.61900740072681115</v>
      </c>
      <c r="BB716" s="28">
        <f t="shared" ca="1" si="442"/>
        <v>0.86542252357343152</v>
      </c>
      <c r="BC716" s="28">
        <f>IF(Riskregister!$E$16="",0,COUNTIF(BQ$4:BQ$53,"&lt;"&amp;BA716)*IF(BB716&lt;0.5,Riskregister!$K$16+(Riskregister!$L$16-Riskregister!$K$16)*SQRT(BB716/2),Riskregister!$L$16-(Riskregister!$L$16-Riskregister!$K$16)*SQRT((1-BB716)/2)))</f>
        <v>0</v>
      </c>
      <c r="BD716" s="28">
        <f t="shared" ca="1" si="443"/>
        <v>353904.76429495972</v>
      </c>
    </row>
    <row r="717" spans="20:56" x14ac:dyDescent="0.35">
      <c r="T717" s="28">
        <f t="shared" ca="1" si="431"/>
        <v>0.13685379712378631</v>
      </c>
      <c r="U717" s="28">
        <f t="shared" ca="1" si="431"/>
        <v>0.75805166829100401</v>
      </c>
      <c r="V717" s="28">
        <f ca="1">IF(Riskregister!$E$5="",0,COUNTIF(BF$4:BF$53,"&lt;"&amp;T717)*IF(U717&lt;0.5,Riskregister!$K$5+(Riskregister!$L$5-Riskregister!$K$5)*SQRT(U717/2),Riskregister!$L$5-(Riskregister!$L$5-Riskregister!$K$5)*SQRT((1-U717)/2)))</f>
        <v>0</v>
      </c>
      <c r="W717" s="28">
        <f t="shared" ca="1" si="432"/>
        <v>0.66356132118227151</v>
      </c>
      <c r="X717" s="28">
        <f t="shared" ca="1" si="432"/>
        <v>0.42577997297625925</v>
      </c>
      <c r="Y717" s="28">
        <f ca="1">IF(Riskregister!$E$6="",0,COUNTIF(BG$4:BG$53,"&lt;"&amp;W717)*IF(X717&lt;0.5,Riskregister!$K$6+(Riskregister!$L$6-Riskregister!$K$6)*SQRT(X717/2),Riskregister!$L$6-(Riskregister!$L$6-Riskregister!$K$6)*SQRT((1-X717)/2)))</f>
        <v>1030520.0516673514</v>
      </c>
      <c r="Z717" s="28">
        <f t="shared" ca="1" si="433"/>
        <v>4.7456911991169082E-2</v>
      </c>
      <c r="AA717" s="28">
        <f t="shared" ca="1" si="433"/>
        <v>0.38550604774544639</v>
      </c>
      <c r="AB717" s="28">
        <f ca="1">IF(Riskregister!$E$7="",0,COUNTIF(BH$4:BH$53,"&lt;"&amp;Z717)*IF(AA717&lt;0.5,Riskregister!$K$7+(Riskregister!$L$7-Riskregister!$K$7)*SQRT(AA717/2),Riskregister!$L$7-(Riskregister!$L$7-Riskregister!$K$7)*SQRT((1-AA717)/2)))</f>
        <v>0</v>
      </c>
      <c r="AC717" s="28">
        <f t="shared" ca="1" si="434"/>
        <v>0.18021671424622654</v>
      </c>
      <c r="AD717" s="28">
        <f t="shared" ca="1" si="434"/>
        <v>0.45487898495610091</v>
      </c>
      <c r="AE717" s="28">
        <f ca="1">IF(Riskregister!$E$8="",0,COUNTIF(BI$4:BI$53,"&lt;"&amp;AC717)*IF(AD717&lt;0.5,Riskregister!$K$8+(Riskregister!$L$8-Riskregister!$K$8)*SQRT(AD717/2),Riskregister!$L$8-(Riskregister!$L$8-Riskregister!$K$8)*SQRT((1-AD717)/2)))</f>
        <v>0</v>
      </c>
      <c r="AF717" s="28">
        <f t="shared" ca="1" si="435"/>
        <v>0.58980208074867457</v>
      </c>
      <c r="AG717" s="28">
        <f t="shared" ca="1" si="435"/>
        <v>0.70629939711174605</v>
      </c>
      <c r="AH717" s="28">
        <f>IF(Riskregister!$E$9="",0,COUNTIF(BJ$4:BJ$53,"&lt;"&amp;AF717)*IF(AG717&lt;0.5,Riskregister!$K$9+(Riskregister!$L$9-Riskregister!$K$9)*SQRT(AG717/2),Riskregister!$L$9-(Riskregister!$L$9-Riskregister!$K$9)*SQRT((1-AG717)/2)))</f>
        <v>0</v>
      </c>
      <c r="AI717" s="28">
        <f t="shared" ca="1" si="436"/>
        <v>0.87390876475852131</v>
      </c>
      <c r="AJ717" s="28">
        <f t="shared" ca="1" si="436"/>
        <v>0.23253824601696593</v>
      </c>
      <c r="AK717" s="28">
        <f>IF(Riskregister!$E$10="",0,COUNTIF(BK$4:BK$53,"&lt;"&amp;AI717)*IF(AJ717&lt;0.5,Riskregister!$K$10+(Riskregister!$L$10-Riskregister!$K$10)*SQRT(AJ717/2),Riskregister!$L$10-(Riskregister!$L$10-Riskregister!$K$10)*SQRT((1-AJ717)/2)))</f>
        <v>0</v>
      </c>
      <c r="AL717" s="28">
        <f t="shared" ca="1" si="437"/>
        <v>0.20379487519884831</v>
      </c>
      <c r="AM717" s="28">
        <f t="shared" ca="1" si="437"/>
        <v>0.29075844133911666</v>
      </c>
      <c r="AN717" s="28">
        <f>IF(Riskregister!$E$11="",0,COUNTIF(BL$4:BL$53,"&lt;"&amp;AL717)*IF(AM717&lt;0.5,Riskregister!$K$11+(Riskregister!$L$11-Riskregister!$K$11)*SQRT(AM717/2),Riskregister!$L$11-(Riskregister!$L$11-Riskregister!$K$11)*SQRT((1-AM717)/2)))</f>
        <v>0</v>
      </c>
      <c r="AO717" s="28">
        <f t="shared" ca="1" si="438"/>
        <v>0.7789500043447638</v>
      </c>
      <c r="AP717" s="28">
        <f t="shared" ca="1" si="438"/>
        <v>0.95598988269709118</v>
      </c>
      <c r="AQ717" s="28">
        <f>IF(Riskregister!$E$12="",0,COUNTIF(BM$4:BM$53,"&lt;"&amp;AO717)*IF(AP717&lt;0.5,Riskregister!$K$12+(Riskregister!$L$12-Riskregister!$K$12)*SQRT(AP717/2),Riskregister!$L$12-(Riskregister!$L$12-Riskregister!$K$12)*SQRT((1-AP717)/2)))</f>
        <v>0</v>
      </c>
      <c r="AR717" s="28">
        <f t="shared" ca="1" si="439"/>
        <v>0.35652219946771158</v>
      </c>
      <c r="AS717" s="28">
        <f t="shared" ca="1" si="439"/>
        <v>0.72200966452699422</v>
      </c>
      <c r="AT717" s="28">
        <f>IF(Riskregister!$E$13="",0,COUNTIF(BN$4:BN$53,"&lt;"&amp;AR717)*IF(AS717&lt;0.5,Riskregister!$K$13+(Riskregister!$L$13-Riskregister!$K$13)*SQRT(AS717/2),Riskregister!$L$13-(Riskregister!$L$13-Riskregister!$K$13)*SQRT((1-AS717)/2)))</f>
        <v>0</v>
      </c>
      <c r="AU717" s="28">
        <f t="shared" ca="1" si="440"/>
        <v>0.27957137878197835</v>
      </c>
      <c r="AV717" s="28">
        <f t="shared" ca="1" si="440"/>
        <v>0.72224870770772309</v>
      </c>
      <c r="AW717" s="28">
        <f>IF(Riskregister!$E$14="",0,COUNTIF(BO$4:BO$53,"&lt;"&amp;AU717)*IF(AV717&lt;0.5,Riskregister!$K$14+(Riskregister!$L$14-Riskregister!$K$14)*SQRT(AV717/2),Riskregister!$L$14-(Riskregister!$L$14-Riskregister!$K$14)*SQRT((1-AV717)/2)))</f>
        <v>0</v>
      </c>
      <c r="AX717" s="28">
        <f t="shared" ca="1" si="441"/>
        <v>0.56729381707350257</v>
      </c>
      <c r="AY717" s="28">
        <f t="shared" ca="1" si="441"/>
        <v>0.90067097155284326</v>
      </c>
      <c r="AZ717" s="28">
        <f>IF(Riskregister!$E$15="",0,COUNTIF(BP$4:BP$53,"&lt;"&amp;AX717)*IF(AY717&lt;0.5,Riskregister!$K$15+(Riskregister!$L$15-Riskregister!$K$15)*SQRT(AY717/2),Riskregister!$L$15-(Riskregister!$L$15-Riskregister!$K$15)*SQRT((1-AY717)/2)))</f>
        <v>0</v>
      </c>
      <c r="BA717" s="28">
        <f t="shared" ca="1" si="442"/>
        <v>0.68836005436957692</v>
      </c>
      <c r="BB717" s="28">
        <f t="shared" ca="1" si="442"/>
        <v>0.66177373998853029</v>
      </c>
      <c r="BC717" s="28">
        <f>IF(Riskregister!$E$16="",0,COUNTIF(BQ$4:BQ$53,"&lt;"&amp;BA717)*IF(BB717&lt;0.5,Riskregister!$K$16+(Riskregister!$L$16-Riskregister!$K$16)*SQRT(BB717/2),Riskregister!$L$16-(Riskregister!$L$16-Riskregister!$K$16)*SQRT((1-BB717)/2)))</f>
        <v>0</v>
      </c>
      <c r="BD717" s="28">
        <f t="shared" ca="1" si="443"/>
        <v>1030520.0516673514</v>
      </c>
    </row>
    <row r="718" spans="20:56" x14ac:dyDescent="0.35">
      <c r="T718" s="28">
        <f t="shared" ca="1" si="431"/>
        <v>0.85759817744953937</v>
      </c>
      <c r="U718" s="28">
        <f t="shared" ca="1" si="431"/>
        <v>0.65352212729253101</v>
      </c>
      <c r="V718" s="28">
        <f ca="1">IF(Riskregister!$E$5="",0,COUNTIF(BF$4:BF$53,"&lt;"&amp;T718)*IF(U718&lt;0.5,Riskregister!$K$5+(Riskregister!$L$5-Riskregister!$K$5)*SQRT(U718/2),Riskregister!$L$5-(Riskregister!$L$5-Riskregister!$K$5)*SQRT((1-U718)/2)))</f>
        <v>412701.08219311241</v>
      </c>
      <c r="W718" s="28">
        <f t="shared" ca="1" si="432"/>
        <v>0.86521471480401635</v>
      </c>
      <c r="X718" s="28">
        <f t="shared" ca="1" si="432"/>
        <v>0.10707505121995142</v>
      </c>
      <c r="Y718" s="28">
        <f ca="1">IF(Riskregister!$E$6="",0,COUNTIF(BG$4:BG$53,"&lt;"&amp;W718)*IF(X718&lt;0.5,Riskregister!$K$6+(Riskregister!$L$6-Riskregister!$K$6)*SQRT(X718/2),Riskregister!$L$6-(Riskregister!$L$6-Riskregister!$K$6)*SQRT((1-X718)/2)))</f>
        <v>616487.19425250194</v>
      </c>
      <c r="Z718" s="28">
        <f t="shared" ca="1" si="433"/>
        <v>0.59351992646439367</v>
      </c>
      <c r="AA718" s="28">
        <f t="shared" ca="1" si="433"/>
        <v>0.5767510244025128</v>
      </c>
      <c r="AB718" s="28">
        <f ca="1">IF(Riskregister!$E$7="",0,COUNTIF(BH$4:BH$53,"&lt;"&amp;Z718)*IF(AA718&lt;0.5,Riskregister!$K$7+(Riskregister!$L$7-Riskregister!$K$7)*SQRT(AA718/2),Riskregister!$L$7-(Riskregister!$L$7-Riskregister!$K$7)*SQRT((1-AA718)/2)))</f>
        <v>0</v>
      </c>
      <c r="AC718" s="28">
        <f t="shared" ca="1" si="434"/>
        <v>0.85762365864225509</v>
      </c>
      <c r="AD718" s="28">
        <f t="shared" ca="1" si="434"/>
        <v>0.17377980351625555</v>
      </c>
      <c r="AE718" s="28">
        <f ca="1">IF(Riskregister!$E$8="",0,COUNTIF(BI$4:BI$53,"&lt;"&amp;AC718)*IF(AD718&lt;0.5,Riskregister!$K$8+(Riskregister!$L$8-Riskregister!$K$8)*SQRT(AD718/2),Riskregister!$L$8-(Riskregister!$L$8-Riskregister!$K$8)*SQRT((1-AD718)/2)))</f>
        <v>0</v>
      </c>
      <c r="AF718" s="28">
        <f t="shared" ca="1" si="435"/>
        <v>0.88007681123007564</v>
      </c>
      <c r="AG718" s="28">
        <f t="shared" ca="1" si="435"/>
        <v>0.21301549992461621</v>
      </c>
      <c r="AH718" s="28">
        <f>IF(Riskregister!$E$9="",0,COUNTIF(BJ$4:BJ$53,"&lt;"&amp;AF718)*IF(AG718&lt;0.5,Riskregister!$K$9+(Riskregister!$L$9-Riskregister!$K$9)*SQRT(AG718/2),Riskregister!$L$9-(Riskregister!$L$9-Riskregister!$K$9)*SQRT((1-AG718)/2)))</f>
        <v>0</v>
      </c>
      <c r="AI718" s="28">
        <f t="shared" ca="1" si="436"/>
        <v>0.82155335756333059</v>
      </c>
      <c r="AJ718" s="28">
        <f t="shared" ca="1" si="436"/>
        <v>0.26134144168130669</v>
      </c>
      <c r="AK718" s="28">
        <f>IF(Riskregister!$E$10="",0,COUNTIF(BK$4:BK$53,"&lt;"&amp;AI718)*IF(AJ718&lt;0.5,Riskregister!$K$10+(Riskregister!$L$10-Riskregister!$K$10)*SQRT(AJ718/2),Riskregister!$L$10-(Riskregister!$L$10-Riskregister!$K$10)*SQRT((1-AJ718)/2)))</f>
        <v>0</v>
      </c>
      <c r="AL718" s="28">
        <f t="shared" ca="1" si="437"/>
        <v>0.89995139304831162</v>
      </c>
      <c r="AM718" s="28">
        <f t="shared" ca="1" si="437"/>
        <v>0.63973589837962586</v>
      </c>
      <c r="AN718" s="28">
        <f>IF(Riskregister!$E$11="",0,COUNTIF(BL$4:BL$53,"&lt;"&amp;AL718)*IF(AM718&lt;0.5,Riskregister!$K$11+(Riskregister!$L$11-Riskregister!$K$11)*SQRT(AM718/2),Riskregister!$L$11-(Riskregister!$L$11-Riskregister!$K$11)*SQRT((1-AM718)/2)))</f>
        <v>0</v>
      </c>
      <c r="AO718" s="28">
        <f t="shared" ca="1" si="438"/>
        <v>0.77050425197545969</v>
      </c>
      <c r="AP718" s="28">
        <f t="shared" ca="1" si="438"/>
        <v>0.25380505700076861</v>
      </c>
      <c r="AQ718" s="28">
        <f>IF(Riskregister!$E$12="",0,COUNTIF(BM$4:BM$53,"&lt;"&amp;AO718)*IF(AP718&lt;0.5,Riskregister!$K$12+(Riskregister!$L$12-Riskregister!$K$12)*SQRT(AP718/2),Riskregister!$L$12-(Riskregister!$L$12-Riskregister!$K$12)*SQRT((1-AP718)/2)))</f>
        <v>0</v>
      </c>
      <c r="AR718" s="28">
        <f t="shared" ca="1" si="439"/>
        <v>0.9915814105638493</v>
      </c>
      <c r="AS718" s="28">
        <f t="shared" ca="1" si="439"/>
        <v>0.86397198975225942</v>
      </c>
      <c r="AT718" s="28">
        <f>IF(Riskregister!$E$13="",0,COUNTIF(BN$4:BN$53,"&lt;"&amp;AR718)*IF(AS718&lt;0.5,Riskregister!$K$13+(Riskregister!$L$13-Riskregister!$K$13)*SQRT(AS718/2),Riskregister!$L$13-(Riskregister!$L$13-Riskregister!$K$13)*SQRT((1-AS718)/2)))</f>
        <v>0</v>
      </c>
      <c r="AU718" s="28">
        <f t="shared" ca="1" si="440"/>
        <v>0.12159516628419231</v>
      </c>
      <c r="AV718" s="28">
        <f t="shared" ca="1" si="440"/>
        <v>0.89943344596949948</v>
      </c>
      <c r="AW718" s="28">
        <f>IF(Riskregister!$E$14="",0,COUNTIF(BO$4:BO$53,"&lt;"&amp;AU718)*IF(AV718&lt;0.5,Riskregister!$K$14+(Riskregister!$L$14-Riskregister!$K$14)*SQRT(AV718/2),Riskregister!$L$14-(Riskregister!$L$14-Riskregister!$K$14)*SQRT((1-AV718)/2)))</f>
        <v>0</v>
      </c>
      <c r="AX718" s="28">
        <f t="shared" ca="1" si="441"/>
        <v>0.81457164627221246</v>
      </c>
      <c r="AY718" s="28">
        <f t="shared" ca="1" si="441"/>
        <v>0.83306462304578455</v>
      </c>
      <c r="AZ718" s="28">
        <f>IF(Riskregister!$E$15="",0,COUNTIF(BP$4:BP$53,"&lt;"&amp;AX718)*IF(AY718&lt;0.5,Riskregister!$K$15+(Riskregister!$L$15-Riskregister!$K$15)*SQRT(AY718/2),Riskregister!$L$15-(Riskregister!$L$15-Riskregister!$K$15)*SQRT((1-AY718)/2)))</f>
        <v>0</v>
      </c>
      <c r="BA718" s="28">
        <f t="shared" ca="1" si="442"/>
        <v>0.4127204261502202</v>
      </c>
      <c r="BB718" s="28">
        <f t="shared" ca="1" si="442"/>
        <v>0.44161224743962146</v>
      </c>
      <c r="BC718" s="28">
        <f>IF(Riskregister!$E$16="",0,COUNTIF(BQ$4:BQ$53,"&lt;"&amp;BA718)*IF(BB718&lt;0.5,Riskregister!$K$16+(Riskregister!$L$16-Riskregister!$K$16)*SQRT(BB718/2),Riskregister!$L$16-(Riskregister!$L$16-Riskregister!$K$16)*SQRT((1-BB718)/2)))</f>
        <v>0</v>
      </c>
      <c r="BD718" s="28">
        <f t="shared" ca="1" si="443"/>
        <v>1029188.2764456144</v>
      </c>
    </row>
    <row r="719" spans="20:56" x14ac:dyDescent="0.35">
      <c r="T719" s="28">
        <f t="shared" ca="1" si="431"/>
        <v>0.35998342447977039</v>
      </c>
      <c r="U719" s="28">
        <f t="shared" ca="1" si="431"/>
        <v>0.25217784015592815</v>
      </c>
      <c r="V719" s="28">
        <f ca="1">IF(Riskregister!$E$5="",0,COUNTIF(BF$4:BF$53,"&lt;"&amp;T719)*IF(U719&lt;0.5,Riskregister!$K$5+(Riskregister!$L$5-Riskregister!$K$5)*SQRT(U719/2),Riskregister!$L$5-(Riskregister!$L$5-Riskregister!$K$5)*SQRT((1-U719)/2)))</f>
        <v>0</v>
      </c>
      <c r="W719" s="28">
        <f t="shared" ca="1" si="432"/>
        <v>0.77670176563134841</v>
      </c>
      <c r="X719" s="28">
        <f t="shared" ca="1" si="432"/>
        <v>0.83073325898335493</v>
      </c>
      <c r="Y719" s="28">
        <f ca="1">IF(Riskregister!$E$6="",0,COUNTIF(BG$4:BG$53,"&lt;"&amp;W719)*IF(X719&lt;0.5,Riskregister!$K$6+(Riskregister!$L$6-Riskregister!$K$6)*SQRT(X719/2),Riskregister!$L$6-(Riskregister!$L$6-Riskregister!$K$6)*SQRT((1-X719)/2)))</f>
        <v>1476347.3284256395</v>
      </c>
      <c r="Z719" s="28">
        <f t="shared" ca="1" si="433"/>
        <v>0.61449965889416092</v>
      </c>
      <c r="AA719" s="28">
        <f t="shared" ca="1" si="433"/>
        <v>0.71029677297550775</v>
      </c>
      <c r="AB719" s="28">
        <f ca="1">IF(Riskregister!$E$7="",0,COUNTIF(BH$4:BH$53,"&lt;"&amp;Z719)*IF(AA719&lt;0.5,Riskregister!$K$7+(Riskregister!$L$7-Riskregister!$K$7)*SQRT(AA719/2),Riskregister!$L$7-(Riskregister!$L$7-Riskregister!$K$7)*SQRT((1-AA719)/2)))</f>
        <v>0</v>
      </c>
      <c r="AC719" s="28">
        <f t="shared" ca="1" si="434"/>
        <v>8.2197249661304372E-2</v>
      </c>
      <c r="AD719" s="28">
        <f t="shared" ca="1" si="434"/>
        <v>0.73942955479552741</v>
      </c>
      <c r="AE719" s="28">
        <f ca="1">IF(Riskregister!$E$8="",0,COUNTIF(BI$4:BI$53,"&lt;"&amp;AC719)*IF(AD719&lt;0.5,Riskregister!$K$8+(Riskregister!$L$8-Riskregister!$K$8)*SQRT(AD719/2),Riskregister!$L$8-(Riskregister!$L$8-Riskregister!$K$8)*SQRT((1-AD719)/2)))</f>
        <v>0</v>
      </c>
      <c r="AF719" s="28">
        <f t="shared" ca="1" si="435"/>
        <v>0.85778801949785066</v>
      </c>
      <c r="AG719" s="28">
        <f t="shared" ca="1" si="435"/>
        <v>0.95817476147434133</v>
      </c>
      <c r="AH719" s="28">
        <f>IF(Riskregister!$E$9="",0,COUNTIF(BJ$4:BJ$53,"&lt;"&amp;AF719)*IF(AG719&lt;0.5,Riskregister!$K$9+(Riskregister!$L$9-Riskregister!$K$9)*SQRT(AG719/2),Riskregister!$L$9-(Riskregister!$L$9-Riskregister!$K$9)*SQRT((1-AG719)/2)))</f>
        <v>0</v>
      </c>
      <c r="AI719" s="28">
        <f t="shared" ca="1" si="436"/>
        <v>0.47660196243741459</v>
      </c>
      <c r="AJ719" s="28">
        <f t="shared" ca="1" si="436"/>
        <v>0.46169772333623815</v>
      </c>
      <c r="AK719" s="28">
        <f>IF(Riskregister!$E$10="",0,COUNTIF(BK$4:BK$53,"&lt;"&amp;AI719)*IF(AJ719&lt;0.5,Riskregister!$K$10+(Riskregister!$L$10-Riskregister!$K$10)*SQRT(AJ719/2),Riskregister!$L$10-(Riskregister!$L$10-Riskregister!$K$10)*SQRT((1-AJ719)/2)))</f>
        <v>0</v>
      </c>
      <c r="AL719" s="28">
        <f t="shared" ca="1" si="437"/>
        <v>0.12105177807678336</v>
      </c>
      <c r="AM719" s="28">
        <f t="shared" ca="1" si="437"/>
        <v>0.87378724123724416</v>
      </c>
      <c r="AN719" s="28">
        <f>IF(Riskregister!$E$11="",0,COUNTIF(BL$4:BL$53,"&lt;"&amp;AL719)*IF(AM719&lt;0.5,Riskregister!$K$11+(Riskregister!$L$11-Riskregister!$K$11)*SQRT(AM719/2),Riskregister!$L$11-(Riskregister!$L$11-Riskregister!$K$11)*SQRT((1-AM719)/2)))</f>
        <v>0</v>
      </c>
      <c r="AO719" s="28">
        <f t="shared" ca="1" si="438"/>
        <v>0.62518006001656323</v>
      </c>
      <c r="AP719" s="28">
        <f t="shared" ca="1" si="438"/>
        <v>0.66969778265578905</v>
      </c>
      <c r="AQ719" s="28">
        <f>IF(Riskregister!$E$12="",0,COUNTIF(BM$4:BM$53,"&lt;"&amp;AO719)*IF(AP719&lt;0.5,Riskregister!$K$12+(Riskregister!$L$12-Riskregister!$K$12)*SQRT(AP719/2),Riskregister!$L$12-(Riskregister!$L$12-Riskregister!$K$12)*SQRT((1-AP719)/2)))</f>
        <v>0</v>
      </c>
      <c r="AR719" s="28">
        <f t="shared" ca="1" si="439"/>
        <v>0.57493781042558401</v>
      </c>
      <c r="AS719" s="28">
        <f t="shared" ca="1" si="439"/>
        <v>0.96322327305633193</v>
      </c>
      <c r="AT719" s="28">
        <f>IF(Riskregister!$E$13="",0,COUNTIF(BN$4:BN$53,"&lt;"&amp;AR719)*IF(AS719&lt;0.5,Riskregister!$K$13+(Riskregister!$L$13-Riskregister!$K$13)*SQRT(AS719/2),Riskregister!$L$13-(Riskregister!$L$13-Riskregister!$K$13)*SQRT((1-AS719)/2)))</f>
        <v>0</v>
      </c>
      <c r="AU719" s="28">
        <f t="shared" ca="1" si="440"/>
        <v>0.59159378216638969</v>
      </c>
      <c r="AV719" s="28">
        <f t="shared" ca="1" si="440"/>
        <v>0.79106284730607868</v>
      </c>
      <c r="AW719" s="28">
        <f>IF(Riskregister!$E$14="",0,COUNTIF(BO$4:BO$53,"&lt;"&amp;AU719)*IF(AV719&lt;0.5,Riskregister!$K$14+(Riskregister!$L$14-Riskregister!$K$14)*SQRT(AV719/2),Riskregister!$L$14-(Riskregister!$L$14-Riskregister!$K$14)*SQRT((1-AV719)/2)))</f>
        <v>0</v>
      </c>
      <c r="AX719" s="28">
        <f t="shared" ca="1" si="441"/>
        <v>0.1466101517068269</v>
      </c>
      <c r="AY719" s="28">
        <f t="shared" ca="1" si="441"/>
        <v>4.8967361966397949E-2</v>
      </c>
      <c r="AZ719" s="28">
        <f>IF(Riskregister!$E$15="",0,COUNTIF(BP$4:BP$53,"&lt;"&amp;AX719)*IF(AY719&lt;0.5,Riskregister!$K$15+(Riskregister!$L$15-Riskregister!$K$15)*SQRT(AY719/2),Riskregister!$L$15-(Riskregister!$L$15-Riskregister!$K$15)*SQRT((1-AY719)/2)))</f>
        <v>0</v>
      </c>
      <c r="BA719" s="28">
        <f t="shared" ca="1" si="442"/>
        <v>0.49692921820391878</v>
      </c>
      <c r="BB719" s="28">
        <f t="shared" ca="1" si="442"/>
        <v>0.49736098608817891</v>
      </c>
      <c r="BC719" s="28">
        <f>IF(Riskregister!$E$16="",0,COUNTIF(BQ$4:BQ$53,"&lt;"&amp;BA719)*IF(BB719&lt;0.5,Riskregister!$K$16+(Riskregister!$L$16-Riskregister!$K$16)*SQRT(BB719/2),Riskregister!$L$16-(Riskregister!$L$16-Riskregister!$K$16)*SQRT((1-BB719)/2)))</f>
        <v>0</v>
      </c>
      <c r="BD719" s="28">
        <f t="shared" ca="1" si="443"/>
        <v>1476347.3284256395</v>
      </c>
    </row>
    <row r="720" spans="20:56" x14ac:dyDescent="0.35">
      <c r="T720" s="28">
        <f t="shared" ca="1" si="431"/>
        <v>0.25171176229942993</v>
      </c>
      <c r="U720" s="28">
        <f t="shared" ca="1" si="431"/>
        <v>0.45026756992652017</v>
      </c>
      <c r="V720" s="28">
        <f ca="1">IF(Riskregister!$E$5="",0,COUNTIF(BF$4:BF$53,"&lt;"&amp;T720)*IF(U720&lt;0.5,Riskregister!$K$5+(Riskregister!$L$5-Riskregister!$K$5)*SQRT(U720/2),Riskregister!$L$5-(Riskregister!$L$5-Riskregister!$K$5)*SQRT((1-U720)/2)))</f>
        <v>0</v>
      </c>
      <c r="W720" s="28">
        <f t="shared" ca="1" si="432"/>
        <v>0.24895664408216389</v>
      </c>
      <c r="X720" s="28">
        <f t="shared" ca="1" si="432"/>
        <v>0.24892090970525538</v>
      </c>
      <c r="Y720" s="28">
        <f ca="1">IF(Riskregister!$E$6="",0,COUNTIF(BG$4:BG$53,"&lt;"&amp;W720)*IF(X720&lt;0.5,Riskregister!$K$6+(Riskregister!$L$6-Riskregister!$K$6)*SQRT(X720/2),Riskregister!$L$6-(Riskregister!$L$6-Riskregister!$K$6)*SQRT((1-X720)/2)))</f>
        <v>0</v>
      </c>
      <c r="Z720" s="28">
        <f t="shared" ca="1" si="433"/>
        <v>0.55057288543776095</v>
      </c>
      <c r="AA720" s="28">
        <f t="shared" ca="1" si="433"/>
        <v>0.771471866694456</v>
      </c>
      <c r="AB720" s="28">
        <f ca="1">IF(Riskregister!$E$7="",0,COUNTIF(BH$4:BH$53,"&lt;"&amp;Z720)*IF(AA720&lt;0.5,Riskregister!$K$7+(Riskregister!$L$7-Riskregister!$K$7)*SQRT(AA720/2),Riskregister!$L$7-(Riskregister!$L$7-Riskregister!$K$7)*SQRT((1-AA720)/2)))</f>
        <v>0</v>
      </c>
      <c r="AC720" s="28">
        <f t="shared" ca="1" si="434"/>
        <v>0.13587825192120284</v>
      </c>
      <c r="AD720" s="28">
        <f t="shared" ca="1" si="434"/>
        <v>0.34115186749920123</v>
      </c>
      <c r="AE720" s="28">
        <f ca="1">IF(Riskregister!$E$8="",0,COUNTIF(BI$4:BI$53,"&lt;"&amp;AC720)*IF(AD720&lt;0.5,Riskregister!$K$8+(Riskregister!$L$8-Riskregister!$K$8)*SQRT(AD720/2),Riskregister!$L$8-(Riskregister!$L$8-Riskregister!$K$8)*SQRT((1-AD720)/2)))</f>
        <v>0</v>
      </c>
      <c r="AF720" s="28">
        <f t="shared" ca="1" si="435"/>
        <v>0.39709637718576207</v>
      </c>
      <c r="AG720" s="28">
        <f t="shared" ca="1" si="435"/>
        <v>0.35092059936457054</v>
      </c>
      <c r="AH720" s="28">
        <f>IF(Riskregister!$E$9="",0,COUNTIF(BJ$4:BJ$53,"&lt;"&amp;AF720)*IF(AG720&lt;0.5,Riskregister!$K$9+(Riskregister!$L$9-Riskregister!$K$9)*SQRT(AG720/2),Riskregister!$L$9-(Riskregister!$L$9-Riskregister!$K$9)*SQRT((1-AG720)/2)))</f>
        <v>0</v>
      </c>
      <c r="AI720" s="28">
        <f t="shared" ca="1" si="436"/>
        <v>0.34301354100914194</v>
      </c>
      <c r="AJ720" s="28">
        <f t="shared" ca="1" si="436"/>
        <v>0.25154266004668324</v>
      </c>
      <c r="AK720" s="28">
        <f>IF(Riskregister!$E$10="",0,COUNTIF(BK$4:BK$53,"&lt;"&amp;AI720)*IF(AJ720&lt;0.5,Riskregister!$K$10+(Riskregister!$L$10-Riskregister!$K$10)*SQRT(AJ720/2),Riskregister!$L$10-(Riskregister!$L$10-Riskregister!$K$10)*SQRT((1-AJ720)/2)))</f>
        <v>0</v>
      </c>
      <c r="AL720" s="28">
        <f t="shared" ca="1" si="437"/>
        <v>0.93054047313334864</v>
      </c>
      <c r="AM720" s="28">
        <f t="shared" ca="1" si="437"/>
        <v>0.94850438615528043</v>
      </c>
      <c r="AN720" s="28">
        <f>IF(Riskregister!$E$11="",0,COUNTIF(BL$4:BL$53,"&lt;"&amp;AL720)*IF(AM720&lt;0.5,Riskregister!$K$11+(Riskregister!$L$11-Riskregister!$K$11)*SQRT(AM720/2),Riskregister!$L$11-(Riskregister!$L$11-Riskregister!$K$11)*SQRT((1-AM720)/2)))</f>
        <v>0</v>
      </c>
      <c r="AO720" s="28">
        <f t="shared" ca="1" si="438"/>
        <v>0.37907528862971251</v>
      </c>
      <c r="AP720" s="28">
        <f t="shared" ca="1" si="438"/>
        <v>0.95197835250949614</v>
      </c>
      <c r="AQ720" s="28">
        <f>IF(Riskregister!$E$12="",0,COUNTIF(BM$4:BM$53,"&lt;"&amp;AO720)*IF(AP720&lt;0.5,Riskregister!$K$12+(Riskregister!$L$12-Riskregister!$K$12)*SQRT(AP720/2),Riskregister!$L$12-(Riskregister!$L$12-Riskregister!$K$12)*SQRT((1-AP720)/2)))</f>
        <v>0</v>
      </c>
      <c r="AR720" s="28">
        <f t="shared" ca="1" si="439"/>
        <v>0.81204884533596633</v>
      </c>
      <c r="AS720" s="28">
        <f t="shared" ca="1" si="439"/>
        <v>0.76035345587860692</v>
      </c>
      <c r="AT720" s="28">
        <f>IF(Riskregister!$E$13="",0,COUNTIF(BN$4:BN$53,"&lt;"&amp;AR720)*IF(AS720&lt;0.5,Riskregister!$K$13+(Riskregister!$L$13-Riskregister!$K$13)*SQRT(AS720/2),Riskregister!$L$13-(Riskregister!$L$13-Riskregister!$K$13)*SQRT((1-AS720)/2)))</f>
        <v>0</v>
      </c>
      <c r="AU720" s="28">
        <f t="shared" ca="1" si="440"/>
        <v>0.78328215747480867</v>
      </c>
      <c r="AV720" s="28">
        <f t="shared" ca="1" si="440"/>
        <v>0.36508341975172798</v>
      </c>
      <c r="AW720" s="28">
        <f>IF(Riskregister!$E$14="",0,COUNTIF(BO$4:BO$53,"&lt;"&amp;AU720)*IF(AV720&lt;0.5,Riskregister!$K$14+(Riskregister!$L$14-Riskregister!$K$14)*SQRT(AV720/2),Riskregister!$L$14-(Riskregister!$L$14-Riskregister!$K$14)*SQRT((1-AV720)/2)))</f>
        <v>0</v>
      </c>
      <c r="AX720" s="28">
        <f t="shared" ca="1" si="441"/>
        <v>0.1765505891411433</v>
      </c>
      <c r="AY720" s="28">
        <f t="shared" ca="1" si="441"/>
        <v>0.64050084060823875</v>
      </c>
      <c r="AZ720" s="28">
        <f>IF(Riskregister!$E$15="",0,COUNTIF(BP$4:BP$53,"&lt;"&amp;AX720)*IF(AY720&lt;0.5,Riskregister!$K$15+(Riskregister!$L$15-Riskregister!$K$15)*SQRT(AY720/2),Riskregister!$L$15-(Riskregister!$L$15-Riskregister!$K$15)*SQRT((1-AY720)/2)))</f>
        <v>0</v>
      </c>
      <c r="BA720" s="28">
        <f t="shared" ca="1" si="442"/>
        <v>0.69764038368057835</v>
      </c>
      <c r="BB720" s="28">
        <f t="shared" ca="1" si="442"/>
        <v>0.56038480301193927</v>
      </c>
      <c r="BC720" s="28">
        <f>IF(Riskregister!$E$16="",0,COUNTIF(BQ$4:BQ$53,"&lt;"&amp;BA720)*IF(BB720&lt;0.5,Riskregister!$K$16+(Riskregister!$L$16-Riskregister!$K$16)*SQRT(BB720/2),Riskregister!$L$16-(Riskregister!$L$16-Riskregister!$K$16)*SQRT((1-BB720)/2)))</f>
        <v>0</v>
      </c>
      <c r="BD720" s="28">
        <f t="shared" ca="1" si="443"/>
        <v>0</v>
      </c>
    </row>
    <row r="721" spans="20:56" x14ac:dyDescent="0.35">
      <c r="T721" s="28">
        <f t="shared" ca="1" si="431"/>
        <v>0.93470690997149841</v>
      </c>
      <c r="U721" s="28">
        <f t="shared" ca="1" si="431"/>
        <v>0.3019896979992559</v>
      </c>
      <c r="V721" s="28">
        <f ca="1">IF(Riskregister!$E$5="",0,COUNTIF(BF$4:BF$53,"&lt;"&amp;T721)*IF(U721&lt;0.5,Riskregister!$K$5+(Riskregister!$L$5-Riskregister!$K$5)*SQRT(U721/2),Riskregister!$L$5-(Riskregister!$L$5-Riskregister!$K$5)*SQRT((1-U721)/2)))</f>
        <v>649722.50097712991</v>
      </c>
      <c r="W721" s="28">
        <f t="shared" ca="1" si="432"/>
        <v>0.21084221645995982</v>
      </c>
      <c r="X721" s="28">
        <f t="shared" ca="1" si="432"/>
        <v>5.0891605805444162E-2</v>
      </c>
      <c r="Y721" s="28">
        <f ca="1">IF(Riskregister!$E$6="",0,COUNTIF(BG$4:BG$53,"&lt;"&amp;W721)*IF(X721&lt;0.5,Riskregister!$K$6+(Riskregister!$L$6-Riskregister!$K$6)*SQRT(X721/2),Riskregister!$L$6-(Riskregister!$L$6-Riskregister!$K$6)*SQRT((1-X721)/2)))</f>
        <v>0</v>
      </c>
      <c r="Z721" s="28">
        <f t="shared" ca="1" si="433"/>
        <v>0.95555325539188563</v>
      </c>
      <c r="AA721" s="28">
        <f t="shared" ca="1" si="433"/>
        <v>0.3801653167667125</v>
      </c>
      <c r="AB721" s="28">
        <f ca="1">IF(Riskregister!$E$7="",0,COUNTIF(BH$4:BH$53,"&lt;"&amp;Z721)*IF(AA721&lt;0.5,Riskregister!$K$7+(Riskregister!$L$7-Riskregister!$K$7)*SQRT(AA721/2),Riskregister!$L$7-(Riskregister!$L$7-Riskregister!$K$7)*SQRT((1-AA721)/2)))</f>
        <v>405189.28979871585</v>
      </c>
      <c r="AC721" s="28">
        <f t="shared" ca="1" si="434"/>
        <v>0.93343166310193149</v>
      </c>
      <c r="AD721" s="28">
        <f t="shared" ca="1" si="434"/>
        <v>0.33195257374539044</v>
      </c>
      <c r="AE721" s="28">
        <f ca="1">IF(Riskregister!$E$8="",0,COUNTIF(BI$4:BI$53,"&lt;"&amp;AC721)*IF(AD721&lt;0.5,Riskregister!$K$8+(Riskregister!$L$8-Riskregister!$K$8)*SQRT(AD721/2),Riskregister!$L$8-(Riskregister!$L$8-Riskregister!$K$8)*SQRT((1-AD721)/2)))</f>
        <v>0</v>
      </c>
      <c r="AF721" s="28">
        <f t="shared" ca="1" si="435"/>
        <v>0.27325080431757121</v>
      </c>
      <c r="AG721" s="28">
        <f t="shared" ca="1" si="435"/>
        <v>0.37239128924267184</v>
      </c>
      <c r="AH721" s="28">
        <f>IF(Riskregister!$E$9="",0,COUNTIF(BJ$4:BJ$53,"&lt;"&amp;AF721)*IF(AG721&lt;0.5,Riskregister!$K$9+(Riskregister!$L$9-Riskregister!$K$9)*SQRT(AG721/2),Riskregister!$L$9-(Riskregister!$L$9-Riskregister!$K$9)*SQRT((1-AG721)/2)))</f>
        <v>0</v>
      </c>
      <c r="AI721" s="28">
        <f t="shared" ca="1" si="436"/>
        <v>0.50834251180912626</v>
      </c>
      <c r="AJ721" s="28">
        <f t="shared" ca="1" si="436"/>
        <v>0.23385112296313304</v>
      </c>
      <c r="AK721" s="28">
        <f>IF(Riskregister!$E$10="",0,COUNTIF(BK$4:BK$53,"&lt;"&amp;AI721)*IF(AJ721&lt;0.5,Riskregister!$K$10+(Riskregister!$L$10-Riskregister!$K$10)*SQRT(AJ721/2),Riskregister!$L$10-(Riskregister!$L$10-Riskregister!$K$10)*SQRT((1-AJ721)/2)))</f>
        <v>0</v>
      </c>
      <c r="AL721" s="28">
        <f t="shared" ca="1" si="437"/>
        <v>0.35075487819842877</v>
      </c>
      <c r="AM721" s="28">
        <f t="shared" ca="1" si="437"/>
        <v>0.7060917949682004</v>
      </c>
      <c r="AN721" s="28">
        <f>IF(Riskregister!$E$11="",0,COUNTIF(BL$4:BL$53,"&lt;"&amp;AL721)*IF(AM721&lt;0.5,Riskregister!$K$11+(Riskregister!$L$11-Riskregister!$K$11)*SQRT(AM721/2),Riskregister!$L$11-(Riskregister!$L$11-Riskregister!$K$11)*SQRT((1-AM721)/2)))</f>
        <v>0</v>
      </c>
      <c r="AO721" s="28">
        <f t="shared" ca="1" si="438"/>
        <v>0.40143072935442559</v>
      </c>
      <c r="AP721" s="28">
        <f t="shared" ca="1" si="438"/>
        <v>0.47232267360436708</v>
      </c>
      <c r="AQ721" s="28">
        <f>IF(Riskregister!$E$12="",0,COUNTIF(BM$4:BM$53,"&lt;"&amp;AO721)*IF(AP721&lt;0.5,Riskregister!$K$12+(Riskregister!$L$12-Riskregister!$K$12)*SQRT(AP721/2),Riskregister!$L$12-(Riskregister!$L$12-Riskregister!$K$12)*SQRT((1-AP721)/2)))</f>
        <v>0</v>
      </c>
      <c r="AR721" s="28">
        <f t="shared" ca="1" si="439"/>
        <v>0.46429201103550988</v>
      </c>
      <c r="AS721" s="28">
        <f t="shared" ca="1" si="439"/>
        <v>0.61673352369358292</v>
      </c>
      <c r="AT721" s="28">
        <f>IF(Riskregister!$E$13="",0,COUNTIF(BN$4:BN$53,"&lt;"&amp;AR721)*IF(AS721&lt;0.5,Riskregister!$K$13+(Riskregister!$L$13-Riskregister!$K$13)*SQRT(AS721/2),Riskregister!$L$13-(Riskregister!$L$13-Riskregister!$K$13)*SQRT((1-AS721)/2)))</f>
        <v>0</v>
      </c>
      <c r="AU721" s="28">
        <f t="shared" ca="1" si="440"/>
        <v>0.88870636613456255</v>
      </c>
      <c r="AV721" s="28">
        <f t="shared" ca="1" si="440"/>
        <v>0.79340961116444708</v>
      </c>
      <c r="AW721" s="28">
        <f>IF(Riskregister!$E$14="",0,COUNTIF(BO$4:BO$53,"&lt;"&amp;AU721)*IF(AV721&lt;0.5,Riskregister!$K$14+(Riskregister!$L$14-Riskregister!$K$14)*SQRT(AV721/2),Riskregister!$L$14-(Riskregister!$L$14-Riskregister!$K$14)*SQRT((1-AV721)/2)))</f>
        <v>0</v>
      </c>
      <c r="AX721" s="28">
        <f t="shared" ca="1" si="441"/>
        <v>0.82407564130815114</v>
      </c>
      <c r="AY721" s="28">
        <f t="shared" ca="1" si="441"/>
        <v>4.9706039170893446E-2</v>
      </c>
      <c r="AZ721" s="28">
        <f>IF(Riskregister!$E$15="",0,COUNTIF(BP$4:BP$53,"&lt;"&amp;AX721)*IF(AY721&lt;0.5,Riskregister!$K$15+(Riskregister!$L$15-Riskregister!$K$15)*SQRT(AY721/2),Riskregister!$L$15-(Riskregister!$L$15-Riskregister!$K$15)*SQRT((1-AY721)/2)))</f>
        <v>0</v>
      </c>
      <c r="BA721" s="28">
        <f t="shared" ca="1" si="442"/>
        <v>0.70823583304285953</v>
      </c>
      <c r="BB721" s="28">
        <f t="shared" ca="1" si="442"/>
        <v>0.30367156728879108</v>
      </c>
      <c r="BC721" s="28">
        <f>IF(Riskregister!$E$16="",0,COUNTIF(BQ$4:BQ$53,"&lt;"&amp;BA721)*IF(BB721&lt;0.5,Riskregister!$K$16+(Riskregister!$L$16-Riskregister!$K$16)*SQRT(BB721/2),Riskregister!$L$16-(Riskregister!$L$16-Riskregister!$K$16)*SQRT((1-BB721)/2)))</f>
        <v>0</v>
      </c>
      <c r="BD721" s="28">
        <f t="shared" ca="1" si="443"/>
        <v>1054911.7907758458</v>
      </c>
    </row>
    <row r="722" spans="20:56" x14ac:dyDescent="0.35">
      <c r="T722" s="28">
        <f t="shared" ca="1" si="431"/>
        <v>0.57296777040510039</v>
      </c>
      <c r="U722" s="28">
        <f t="shared" ca="1" si="431"/>
        <v>0.60633370256616459</v>
      </c>
      <c r="V722" s="28">
        <f ca="1">IF(Riskregister!$E$5="",0,COUNTIF(BF$4:BF$53,"&lt;"&amp;T722)*IF(U722&lt;0.5,Riskregister!$K$5+(Riskregister!$L$5-Riskregister!$K$5)*SQRT(U722/2),Riskregister!$L$5-(Riskregister!$L$5-Riskregister!$K$5)*SQRT((1-U722)/2)))</f>
        <v>0</v>
      </c>
      <c r="W722" s="28">
        <f t="shared" ca="1" si="432"/>
        <v>0.90178790512908658</v>
      </c>
      <c r="X722" s="28">
        <f t="shared" ca="1" si="432"/>
        <v>0.14869092489394231</v>
      </c>
      <c r="Y722" s="28">
        <f ca="1">IF(Riskregister!$E$6="",0,COUNTIF(BG$4:BG$53,"&lt;"&amp;W722)*IF(X722&lt;0.5,Riskregister!$K$6+(Riskregister!$L$6-Riskregister!$K$6)*SQRT(X722/2),Riskregister!$L$6-(Riskregister!$L$6-Riskregister!$K$6)*SQRT((1-X722)/2)))</f>
        <v>690794.55816888041</v>
      </c>
      <c r="Z722" s="28">
        <f t="shared" ca="1" si="433"/>
        <v>0.9567906555454464</v>
      </c>
      <c r="AA722" s="28">
        <f t="shared" ca="1" si="433"/>
        <v>0.45723742484247942</v>
      </c>
      <c r="AB722" s="28">
        <f ca="1">IF(Riskregister!$E$7="",0,COUNTIF(BH$4:BH$53,"&lt;"&amp;Z722)*IF(AA722&lt;0.5,Riskregister!$K$7+(Riskregister!$L$7-Riskregister!$K$7)*SQRT(AA722/2),Riskregister!$L$7-(Riskregister!$L$7-Riskregister!$K$7)*SQRT((1-AA722)/2)))</f>
        <v>434698.62426727643</v>
      </c>
      <c r="AC722" s="28">
        <f t="shared" ca="1" si="434"/>
        <v>0.31120230906150781</v>
      </c>
      <c r="AD722" s="28">
        <f t="shared" ca="1" si="434"/>
        <v>0.44211925673276342</v>
      </c>
      <c r="AE722" s="28">
        <f ca="1">IF(Riskregister!$E$8="",0,COUNTIF(BI$4:BI$53,"&lt;"&amp;AC722)*IF(AD722&lt;0.5,Riskregister!$K$8+(Riskregister!$L$8-Riskregister!$K$8)*SQRT(AD722/2),Riskregister!$L$8-(Riskregister!$L$8-Riskregister!$K$8)*SQRT((1-AD722)/2)))</f>
        <v>0</v>
      </c>
      <c r="AF722" s="28">
        <f t="shared" ca="1" si="435"/>
        <v>0.92956301003305741</v>
      </c>
      <c r="AG722" s="28">
        <f t="shared" ca="1" si="435"/>
        <v>0.41218684985530651</v>
      </c>
      <c r="AH722" s="28">
        <f>IF(Riskregister!$E$9="",0,COUNTIF(BJ$4:BJ$53,"&lt;"&amp;AF722)*IF(AG722&lt;0.5,Riskregister!$K$9+(Riskregister!$L$9-Riskregister!$K$9)*SQRT(AG722/2),Riskregister!$L$9-(Riskregister!$L$9-Riskregister!$K$9)*SQRT((1-AG722)/2)))</f>
        <v>0</v>
      </c>
      <c r="AI722" s="28">
        <f t="shared" ca="1" si="436"/>
        <v>0.95342238867885631</v>
      </c>
      <c r="AJ722" s="28">
        <f t="shared" ca="1" si="436"/>
        <v>0.18992709173998856</v>
      </c>
      <c r="AK722" s="28">
        <f>IF(Riskregister!$E$10="",0,COUNTIF(BK$4:BK$53,"&lt;"&amp;AI722)*IF(AJ722&lt;0.5,Riskregister!$K$10+(Riskregister!$L$10-Riskregister!$K$10)*SQRT(AJ722/2),Riskregister!$L$10-(Riskregister!$L$10-Riskregister!$K$10)*SQRT((1-AJ722)/2)))</f>
        <v>0</v>
      </c>
      <c r="AL722" s="28">
        <f t="shared" ca="1" si="437"/>
        <v>5.00332935858816E-2</v>
      </c>
      <c r="AM722" s="28">
        <f t="shared" ca="1" si="437"/>
        <v>0.93736736402511323</v>
      </c>
      <c r="AN722" s="28">
        <f>IF(Riskregister!$E$11="",0,COUNTIF(BL$4:BL$53,"&lt;"&amp;AL722)*IF(AM722&lt;0.5,Riskregister!$K$11+(Riskregister!$L$11-Riskregister!$K$11)*SQRT(AM722/2),Riskregister!$L$11-(Riskregister!$L$11-Riskregister!$K$11)*SQRT((1-AM722)/2)))</f>
        <v>0</v>
      </c>
      <c r="AO722" s="28">
        <f t="shared" ca="1" si="438"/>
        <v>0.9185691897847531</v>
      </c>
      <c r="AP722" s="28">
        <f t="shared" ca="1" si="438"/>
        <v>0.14947789280420043</v>
      </c>
      <c r="AQ722" s="28">
        <f>IF(Riskregister!$E$12="",0,COUNTIF(BM$4:BM$53,"&lt;"&amp;AO722)*IF(AP722&lt;0.5,Riskregister!$K$12+(Riskregister!$L$12-Riskregister!$K$12)*SQRT(AP722/2),Riskregister!$L$12-(Riskregister!$L$12-Riskregister!$K$12)*SQRT((1-AP722)/2)))</f>
        <v>0</v>
      </c>
      <c r="AR722" s="28">
        <f t="shared" ca="1" si="439"/>
        <v>0.68370852953884698</v>
      </c>
      <c r="AS722" s="28">
        <f t="shared" ca="1" si="439"/>
        <v>0.50692792688136312</v>
      </c>
      <c r="AT722" s="28">
        <f>IF(Riskregister!$E$13="",0,COUNTIF(BN$4:BN$53,"&lt;"&amp;AR722)*IF(AS722&lt;0.5,Riskregister!$K$13+(Riskregister!$L$13-Riskregister!$K$13)*SQRT(AS722/2),Riskregister!$L$13-(Riskregister!$L$13-Riskregister!$K$13)*SQRT((1-AS722)/2)))</f>
        <v>0</v>
      </c>
      <c r="AU722" s="28">
        <f t="shared" ca="1" si="440"/>
        <v>0.88414156273430988</v>
      </c>
      <c r="AV722" s="28">
        <f t="shared" ca="1" si="440"/>
        <v>0.76177079129073466</v>
      </c>
      <c r="AW722" s="28">
        <f>IF(Riskregister!$E$14="",0,COUNTIF(BO$4:BO$53,"&lt;"&amp;AU722)*IF(AV722&lt;0.5,Riskregister!$K$14+(Riskregister!$L$14-Riskregister!$K$14)*SQRT(AV722/2),Riskregister!$L$14-(Riskregister!$L$14-Riskregister!$K$14)*SQRT((1-AV722)/2)))</f>
        <v>0</v>
      </c>
      <c r="AX722" s="28">
        <f t="shared" ca="1" si="441"/>
        <v>0.37952877889831238</v>
      </c>
      <c r="AY722" s="28">
        <f t="shared" ca="1" si="441"/>
        <v>0.2072117378230216</v>
      </c>
      <c r="AZ722" s="28">
        <f>IF(Riskregister!$E$15="",0,COUNTIF(BP$4:BP$53,"&lt;"&amp;AX722)*IF(AY722&lt;0.5,Riskregister!$K$15+(Riskregister!$L$15-Riskregister!$K$15)*SQRT(AY722/2),Riskregister!$L$15-(Riskregister!$L$15-Riskregister!$K$15)*SQRT((1-AY722)/2)))</f>
        <v>0</v>
      </c>
      <c r="BA722" s="28">
        <f t="shared" ca="1" si="442"/>
        <v>0.11758867967718267</v>
      </c>
      <c r="BB722" s="28">
        <f t="shared" ca="1" si="442"/>
        <v>0.24767827352748362</v>
      </c>
      <c r="BC722" s="28">
        <f>IF(Riskregister!$E$16="",0,COUNTIF(BQ$4:BQ$53,"&lt;"&amp;BA722)*IF(BB722&lt;0.5,Riskregister!$K$16+(Riskregister!$L$16-Riskregister!$K$16)*SQRT(BB722/2),Riskregister!$L$16-(Riskregister!$L$16-Riskregister!$K$16)*SQRT((1-BB722)/2)))</f>
        <v>0</v>
      </c>
      <c r="BD722" s="28">
        <f t="shared" ca="1" si="443"/>
        <v>1125493.1824361568</v>
      </c>
    </row>
    <row r="723" spans="20:56" x14ac:dyDescent="0.35">
      <c r="T723" s="28">
        <f t="shared" ca="1" si="431"/>
        <v>0.91016598746098487</v>
      </c>
      <c r="U723" s="28">
        <f t="shared" ca="1" si="431"/>
        <v>0.27409042411633788</v>
      </c>
      <c r="V723" s="28">
        <f ca="1">IF(Riskregister!$E$5="",0,COUNTIF(BF$4:BF$53,"&lt;"&amp;T723)*IF(U723&lt;0.5,Riskregister!$K$5+(Riskregister!$L$5-Riskregister!$K$5)*SQRT(U723/2),Riskregister!$L$5-(Riskregister!$L$5-Riskregister!$K$5)*SQRT((1-U723)/2)))</f>
        <v>316588.28122583893</v>
      </c>
      <c r="W723" s="28">
        <f t="shared" ca="1" si="432"/>
        <v>0.81705783576676927</v>
      </c>
      <c r="X723" s="28">
        <f t="shared" ca="1" si="432"/>
        <v>0.6253300198826488</v>
      </c>
      <c r="Y723" s="28">
        <f ca="1">IF(Riskregister!$E$6="",0,COUNTIF(BG$4:BG$53,"&lt;"&amp;W723)*IF(X723&lt;0.5,Riskregister!$K$6+(Riskregister!$L$6-Riskregister!$K$6)*SQRT(X723/2),Riskregister!$L$6-(Riskregister!$L$6-Riskregister!$K$6)*SQRT((1-X723)/2)))</f>
        <v>1220920.1788070051</v>
      </c>
      <c r="Z723" s="28">
        <f t="shared" ca="1" si="433"/>
        <v>0.43545340897698981</v>
      </c>
      <c r="AA723" s="28">
        <f t="shared" ca="1" si="433"/>
        <v>0.59857702253832024</v>
      </c>
      <c r="AB723" s="28">
        <f ca="1">IF(Riskregister!$E$7="",0,COUNTIF(BH$4:BH$53,"&lt;"&amp;Z723)*IF(AA723&lt;0.5,Riskregister!$K$7+(Riskregister!$L$7-Riskregister!$K$7)*SQRT(AA723/2),Riskregister!$L$7-(Riskregister!$L$7-Riskregister!$K$7)*SQRT((1-AA723)/2)))</f>
        <v>0</v>
      </c>
      <c r="AC723" s="28">
        <f t="shared" ca="1" si="434"/>
        <v>0.54016186722140591</v>
      </c>
      <c r="AD723" s="28">
        <f t="shared" ca="1" si="434"/>
        <v>0.80897034063415862</v>
      </c>
      <c r="AE723" s="28">
        <f ca="1">IF(Riskregister!$E$8="",0,COUNTIF(BI$4:BI$53,"&lt;"&amp;AC723)*IF(AD723&lt;0.5,Riskregister!$K$8+(Riskregister!$L$8-Riskregister!$K$8)*SQRT(AD723/2),Riskregister!$L$8-(Riskregister!$L$8-Riskregister!$K$8)*SQRT((1-AD723)/2)))</f>
        <v>0</v>
      </c>
      <c r="AF723" s="28">
        <f t="shared" ca="1" si="435"/>
        <v>0.65171628504781587</v>
      </c>
      <c r="AG723" s="28">
        <f t="shared" ca="1" si="435"/>
        <v>0.65912102176469667</v>
      </c>
      <c r="AH723" s="28">
        <f>IF(Riskregister!$E$9="",0,COUNTIF(BJ$4:BJ$53,"&lt;"&amp;AF723)*IF(AG723&lt;0.5,Riskregister!$K$9+(Riskregister!$L$9-Riskregister!$K$9)*SQRT(AG723/2),Riskregister!$L$9-(Riskregister!$L$9-Riskregister!$K$9)*SQRT((1-AG723)/2)))</f>
        <v>0</v>
      </c>
      <c r="AI723" s="28">
        <f t="shared" ca="1" si="436"/>
        <v>0.93044911420377752</v>
      </c>
      <c r="AJ723" s="28">
        <f t="shared" ca="1" si="436"/>
        <v>0.47313123514868716</v>
      </c>
      <c r="AK723" s="28">
        <f>IF(Riskregister!$E$10="",0,COUNTIF(BK$4:BK$53,"&lt;"&amp;AI723)*IF(AJ723&lt;0.5,Riskregister!$K$10+(Riskregister!$L$10-Riskregister!$K$10)*SQRT(AJ723/2),Riskregister!$L$10-(Riskregister!$L$10-Riskregister!$K$10)*SQRT((1-AJ723)/2)))</f>
        <v>0</v>
      </c>
      <c r="AL723" s="28">
        <f t="shared" ca="1" si="437"/>
        <v>0.5230852231019063</v>
      </c>
      <c r="AM723" s="28">
        <f t="shared" ca="1" si="437"/>
        <v>0.85759210218370485</v>
      </c>
      <c r="AN723" s="28">
        <f>IF(Riskregister!$E$11="",0,COUNTIF(BL$4:BL$53,"&lt;"&amp;AL723)*IF(AM723&lt;0.5,Riskregister!$K$11+(Riskregister!$L$11-Riskregister!$K$11)*SQRT(AM723/2),Riskregister!$L$11-(Riskregister!$L$11-Riskregister!$K$11)*SQRT((1-AM723)/2)))</f>
        <v>0</v>
      </c>
      <c r="AO723" s="28">
        <f t="shared" ca="1" si="438"/>
        <v>0.66219520996191494</v>
      </c>
      <c r="AP723" s="28">
        <f t="shared" ca="1" si="438"/>
        <v>0.96294656504834986</v>
      </c>
      <c r="AQ723" s="28">
        <f>IF(Riskregister!$E$12="",0,COUNTIF(BM$4:BM$53,"&lt;"&amp;AO723)*IF(AP723&lt;0.5,Riskregister!$K$12+(Riskregister!$L$12-Riskregister!$K$12)*SQRT(AP723/2),Riskregister!$L$12-(Riskregister!$L$12-Riskregister!$K$12)*SQRT((1-AP723)/2)))</f>
        <v>0</v>
      </c>
      <c r="AR723" s="28">
        <f t="shared" ca="1" si="439"/>
        <v>0.8627713389776519</v>
      </c>
      <c r="AS723" s="28">
        <f t="shared" ca="1" si="439"/>
        <v>0.75153226074379798</v>
      </c>
      <c r="AT723" s="28">
        <f>IF(Riskregister!$E$13="",0,COUNTIF(BN$4:BN$53,"&lt;"&amp;AR723)*IF(AS723&lt;0.5,Riskregister!$K$13+(Riskregister!$L$13-Riskregister!$K$13)*SQRT(AS723/2),Riskregister!$L$13-(Riskregister!$L$13-Riskregister!$K$13)*SQRT((1-AS723)/2)))</f>
        <v>0</v>
      </c>
      <c r="AU723" s="28">
        <f t="shared" ca="1" si="440"/>
        <v>0.46538247575831926</v>
      </c>
      <c r="AV723" s="28">
        <f t="shared" ca="1" si="440"/>
        <v>0.9006230550842319</v>
      </c>
      <c r="AW723" s="28">
        <f>IF(Riskregister!$E$14="",0,COUNTIF(BO$4:BO$53,"&lt;"&amp;AU723)*IF(AV723&lt;0.5,Riskregister!$K$14+(Riskregister!$L$14-Riskregister!$K$14)*SQRT(AV723/2),Riskregister!$L$14-(Riskregister!$L$14-Riskregister!$K$14)*SQRT((1-AV723)/2)))</f>
        <v>0</v>
      </c>
      <c r="AX723" s="28">
        <f t="shared" ca="1" si="441"/>
        <v>0.82543698118836639</v>
      </c>
      <c r="AY723" s="28">
        <f t="shared" ca="1" si="441"/>
        <v>0.6679041259273194</v>
      </c>
      <c r="AZ723" s="28">
        <f>IF(Riskregister!$E$15="",0,COUNTIF(BP$4:BP$53,"&lt;"&amp;AX723)*IF(AY723&lt;0.5,Riskregister!$K$15+(Riskregister!$L$15-Riskregister!$K$15)*SQRT(AY723/2),Riskregister!$L$15-(Riskregister!$L$15-Riskregister!$K$15)*SQRT((1-AY723)/2)))</f>
        <v>0</v>
      </c>
      <c r="BA723" s="28">
        <f t="shared" ca="1" si="442"/>
        <v>0.71857668423202004</v>
      </c>
      <c r="BB723" s="28">
        <f t="shared" ca="1" si="442"/>
        <v>0.28674484907830389</v>
      </c>
      <c r="BC723" s="28">
        <f>IF(Riskregister!$E$16="",0,COUNTIF(BQ$4:BQ$53,"&lt;"&amp;BA723)*IF(BB723&lt;0.5,Riskregister!$K$16+(Riskregister!$L$16-Riskregister!$K$16)*SQRT(BB723/2),Riskregister!$L$16-(Riskregister!$L$16-Riskregister!$K$16)*SQRT((1-BB723)/2)))</f>
        <v>0</v>
      </c>
      <c r="BD723" s="28">
        <f t="shared" ca="1" si="443"/>
        <v>1537508.460032844</v>
      </c>
    </row>
    <row r="724" spans="20:56" x14ac:dyDescent="0.35">
      <c r="T724" s="28">
        <f t="shared" ref="T724:U743" ca="1" si="444">RAND()</f>
        <v>0.59235161949076076</v>
      </c>
      <c r="U724" s="28">
        <f t="shared" ca="1" si="444"/>
        <v>0.98584266253985098</v>
      </c>
      <c r="V724" s="28">
        <f ca="1">IF(Riskregister!$E$5="",0,COUNTIF(BF$4:BF$53,"&lt;"&amp;T724)*IF(U724&lt;0.5,Riskregister!$K$5+(Riskregister!$L$5-Riskregister!$K$5)*SQRT(U724/2),Riskregister!$L$5-(Riskregister!$L$5-Riskregister!$K$5)*SQRT((1-U724)/2)))</f>
        <v>0</v>
      </c>
      <c r="W724" s="28">
        <f t="shared" ref="W724:X743" ca="1" si="445">RAND()</f>
        <v>0.48975957256732705</v>
      </c>
      <c r="X724" s="28">
        <f t="shared" ca="1" si="445"/>
        <v>0.74219698821583813</v>
      </c>
      <c r="Y724" s="28">
        <f ca="1">IF(Riskregister!$E$6="",0,COUNTIF(BG$4:BG$53,"&lt;"&amp;W724)*IF(X724&lt;0.5,Riskregister!$K$6+(Riskregister!$L$6-Riskregister!$K$6)*SQRT(X724/2),Riskregister!$L$6-(Riskregister!$L$6-Riskregister!$K$6)*SQRT((1-X724)/2)))</f>
        <v>0</v>
      </c>
      <c r="Z724" s="28">
        <f t="shared" ref="Z724:AA743" ca="1" si="446">RAND()</f>
        <v>0.73153592068416828</v>
      </c>
      <c r="AA724" s="28">
        <f t="shared" ca="1" si="446"/>
        <v>1.4480620262780852E-2</v>
      </c>
      <c r="AB724" s="28">
        <f ca="1">IF(Riskregister!$E$7="",0,COUNTIF(BH$4:BH$53,"&lt;"&amp;Z724)*IF(AA724&lt;0.5,Riskregister!$K$7+(Riskregister!$L$7-Riskregister!$K$7)*SQRT(AA724/2),Riskregister!$L$7-(Riskregister!$L$7-Riskregister!$K$7)*SQRT((1-AA724)/2)))</f>
        <v>79781.504177850511</v>
      </c>
      <c r="AC724" s="28">
        <f t="shared" ref="AC724:AD743" ca="1" si="447">RAND()</f>
        <v>0.49765591151087107</v>
      </c>
      <c r="AD724" s="28">
        <f t="shared" ca="1" si="447"/>
        <v>0.88501693718291219</v>
      </c>
      <c r="AE724" s="28">
        <f ca="1">IF(Riskregister!$E$8="",0,COUNTIF(BI$4:BI$53,"&lt;"&amp;AC724)*IF(AD724&lt;0.5,Riskregister!$K$8+(Riskregister!$L$8-Riskregister!$K$8)*SQRT(AD724/2),Riskregister!$L$8-(Riskregister!$L$8-Riskregister!$K$8)*SQRT((1-AD724)/2)))</f>
        <v>0</v>
      </c>
      <c r="AF724" s="28">
        <f t="shared" ref="AF724:AG743" ca="1" si="448">RAND()</f>
        <v>7.373327662488971E-2</v>
      </c>
      <c r="AG724" s="28">
        <f t="shared" ca="1" si="448"/>
        <v>0.67181380819931591</v>
      </c>
      <c r="AH724" s="28">
        <f>IF(Riskregister!$E$9="",0,COUNTIF(BJ$4:BJ$53,"&lt;"&amp;AF724)*IF(AG724&lt;0.5,Riskregister!$K$9+(Riskregister!$L$9-Riskregister!$K$9)*SQRT(AG724/2),Riskregister!$L$9-(Riskregister!$L$9-Riskregister!$K$9)*SQRT((1-AG724)/2)))</f>
        <v>0</v>
      </c>
      <c r="AI724" s="28">
        <f t="shared" ref="AI724:AJ743" ca="1" si="449">RAND()</f>
        <v>0.2553623174086137</v>
      </c>
      <c r="AJ724" s="28">
        <f t="shared" ca="1" si="449"/>
        <v>0.48365264067040969</v>
      </c>
      <c r="AK724" s="28">
        <f>IF(Riskregister!$E$10="",0,COUNTIF(BK$4:BK$53,"&lt;"&amp;AI724)*IF(AJ724&lt;0.5,Riskregister!$K$10+(Riskregister!$L$10-Riskregister!$K$10)*SQRT(AJ724/2),Riskregister!$L$10-(Riskregister!$L$10-Riskregister!$K$10)*SQRT((1-AJ724)/2)))</f>
        <v>0</v>
      </c>
      <c r="AL724" s="28">
        <f t="shared" ref="AL724:AM743" ca="1" si="450">RAND()</f>
        <v>0.68847187777646857</v>
      </c>
      <c r="AM724" s="28">
        <f t="shared" ca="1" si="450"/>
        <v>0.51113073978323198</v>
      </c>
      <c r="AN724" s="28">
        <f>IF(Riskregister!$E$11="",0,COUNTIF(BL$4:BL$53,"&lt;"&amp;AL724)*IF(AM724&lt;0.5,Riskregister!$K$11+(Riskregister!$L$11-Riskregister!$K$11)*SQRT(AM724/2),Riskregister!$L$11-(Riskregister!$L$11-Riskregister!$K$11)*SQRT((1-AM724)/2)))</f>
        <v>0</v>
      </c>
      <c r="AO724" s="28">
        <f t="shared" ref="AO724:AP743" ca="1" si="451">RAND()</f>
        <v>0.85833583106132982</v>
      </c>
      <c r="AP724" s="28">
        <f t="shared" ca="1" si="451"/>
        <v>0.30852899268151723</v>
      </c>
      <c r="AQ724" s="28">
        <f>IF(Riskregister!$E$12="",0,COUNTIF(BM$4:BM$53,"&lt;"&amp;AO724)*IF(AP724&lt;0.5,Riskregister!$K$12+(Riskregister!$L$12-Riskregister!$K$12)*SQRT(AP724/2),Riskregister!$L$12-(Riskregister!$L$12-Riskregister!$K$12)*SQRT((1-AP724)/2)))</f>
        <v>0</v>
      </c>
      <c r="AR724" s="28">
        <f t="shared" ref="AR724:AS743" ca="1" si="452">RAND()</f>
        <v>0.31018301654377078</v>
      </c>
      <c r="AS724" s="28">
        <f t="shared" ca="1" si="452"/>
        <v>0.45757008830867962</v>
      </c>
      <c r="AT724" s="28">
        <f>IF(Riskregister!$E$13="",0,COUNTIF(BN$4:BN$53,"&lt;"&amp;AR724)*IF(AS724&lt;0.5,Riskregister!$K$13+(Riskregister!$L$13-Riskregister!$K$13)*SQRT(AS724/2),Riskregister!$L$13-(Riskregister!$L$13-Riskregister!$K$13)*SQRT((1-AS724)/2)))</f>
        <v>0</v>
      </c>
      <c r="AU724" s="28">
        <f t="shared" ref="AU724:AV743" ca="1" si="453">RAND()</f>
        <v>0.62132416956172898</v>
      </c>
      <c r="AV724" s="28">
        <f t="shared" ca="1" si="453"/>
        <v>9.9987467328664703E-2</v>
      </c>
      <c r="AW724" s="28">
        <f>IF(Riskregister!$E$14="",0,COUNTIF(BO$4:BO$53,"&lt;"&amp;AU724)*IF(AV724&lt;0.5,Riskregister!$K$14+(Riskregister!$L$14-Riskregister!$K$14)*SQRT(AV724/2),Riskregister!$L$14-(Riskregister!$L$14-Riskregister!$K$14)*SQRT((1-AV724)/2)))</f>
        <v>0</v>
      </c>
      <c r="AX724" s="28">
        <f t="shared" ref="AX724:AY743" ca="1" si="454">RAND()</f>
        <v>0.83385746273964345</v>
      </c>
      <c r="AY724" s="28">
        <f t="shared" ca="1" si="454"/>
        <v>6.3224398348534883E-2</v>
      </c>
      <c r="AZ724" s="28">
        <f>IF(Riskregister!$E$15="",0,COUNTIF(BP$4:BP$53,"&lt;"&amp;AX724)*IF(AY724&lt;0.5,Riskregister!$K$15+(Riskregister!$L$15-Riskregister!$K$15)*SQRT(AY724/2),Riskregister!$L$15-(Riskregister!$L$15-Riskregister!$K$15)*SQRT((1-AY724)/2)))</f>
        <v>0</v>
      </c>
      <c r="BA724" s="28">
        <f t="shared" ref="BA724:BB743" ca="1" si="455">RAND()</f>
        <v>0.41972476788889324</v>
      </c>
      <c r="BB724" s="28">
        <f t="shared" ca="1" si="455"/>
        <v>0.55947047567771324</v>
      </c>
      <c r="BC724" s="28">
        <f>IF(Riskregister!$E$16="",0,COUNTIF(BQ$4:BQ$53,"&lt;"&amp;BA724)*IF(BB724&lt;0.5,Riskregister!$K$16+(Riskregister!$L$16-Riskregister!$K$16)*SQRT(BB724/2),Riskregister!$L$16-(Riskregister!$L$16-Riskregister!$K$16)*SQRT((1-BB724)/2)))</f>
        <v>0</v>
      </c>
      <c r="BD724" s="28">
        <f t="shared" ca="1" si="443"/>
        <v>79781.504177850511</v>
      </c>
    </row>
    <row r="725" spans="20:56" x14ac:dyDescent="0.35">
      <c r="T725" s="28">
        <f t="shared" ca="1" si="444"/>
        <v>0.85121529709958488</v>
      </c>
      <c r="U725" s="28">
        <f t="shared" ca="1" si="444"/>
        <v>1.0543798806039728E-2</v>
      </c>
      <c r="V725" s="28">
        <f ca="1">IF(Riskregister!$E$5="",0,COUNTIF(BF$4:BF$53,"&lt;"&amp;T725)*IF(U725&lt;0.5,Riskregister!$K$5+(Riskregister!$L$5-Riskregister!$K$5)*SQRT(U725/2),Riskregister!$L$5-(Riskregister!$L$5-Riskregister!$K$5)*SQRT((1-U725)/2)))</f>
        <v>182673.53101688769</v>
      </c>
      <c r="W725" s="28">
        <f t="shared" ca="1" si="445"/>
        <v>0.25045265788438476</v>
      </c>
      <c r="X725" s="28">
        <f t="shared" ca="1" si="445"/>
        <v>0.53144010606081749</v>
      </c>
      <c r="Y725" s="28">
        <f ca="1">IF(Riskregister!$E$6="",0,COUNTIF(BG$4:BG$53,"&lt;"&amp;W725)*IF(X725&lt;0.5,Riskregister!$K$6+(Riskregister!$L$6-Riskregister!$K$6)*SQRT(X725/2),Riskregister!$L$6-(Riskregister!$L$6-Riskregister!$K$6)*SQRT((1-X725)/2)))</f>
        <v>0</v>
      </c>
      <c r="Z725" s="28">
        <f t="shared" ca="1" si="446"/>
        <v>0.98052996290514982</v>
      </c>
      <c r="AA725" s="28">
        <f t="shared" ca="1" si="446"/>
        <v>0.64398819535043816</v>
      </c>
      <c r="AB725" s="28">
        <f ca="1">IF(Riskregister!$E$7="",0,COUNTIF(BH$4:BH$53,"&lt;"&amp;Z725)*IF(AA725&lt;0.5,Riskregister!$K$7+(Riskregister!$L$7-Riskregister!$K$7)*SQRT(AA725/2),Riskregister!$L$7-(Riskregister!$L$7-Riskregister!$K$7)*SQRT((1-AA725)/2)))</f>
        <v>504664.78005638637</v>
      </c>
      <c r="AC725" s="28">
        <f t="shared" ca="1" si="447"/>
        <v>0.84875109020780926</v>
      </c>
      <c r="AD725" s="28">
        <f t="shared" ca="1" si="447"/>
        <v>1.5276688117408344E-2</v>
      </c>
      <c r="AE725" s="28">
        <f ca="1">IF(Riskregister!$E$8="",0,COUNTIF(BI$4:BI$53,"&lt;"&amp;AC725)*IF(AD725&lt;0.5,Riskregister!$K$8+(Riskregister!$L$8-Riskregister!$K$8)*SQRT(AD725/2),Riskregister!$L$8-(Riskregister!$L$8-Riskregister!$K$8)*SQRT((1-AD725)/2)))</f>
        <v>0</v>
      </c>
      <c r="AF725" s="28">
        <f t="shared" ca="1" si="448"/>
        <v>9.8198977576046675E-2</v>
      </c>
      <c r="AG725" s="28">
        <f t="shared" ca="1" si="448"/>
        <v>0.32055879323457792</v>
      </c>
      <c r="AH725" s="28">
        <f>IF(Riskregister!$E$9="",0,COUNTIF(BJ$4:BJ$53,"&lt;"&amp;AF725)*IF(AG725&lt;0.5,Riskregister!$K$9+(Riskregister!$L$9-Riskregister!$K$9)*SQRT(AG725/2),Riskregister!$L$9-(Riskregister!$L$9-Riskregister!$K$9)*SQRT((1-AG725)/2)))</f>
        <v>0</v>
      </c>
      <c r="AI725" s="28">
        <f t="shared" ca="1" si="449"/>
        <v>0.85339031066285187</v>
      </c>
      <c r="AJ725" s="28">
        <f t="shared" ca="1" si="449"/>
        <v>0.89644547725320756</v>
      </c>
      <c r="AK725" s="28">
        <f>IF(Riskregister!$E$10="",0,COUNTIF(BK$4:BK$53,"&lt;"&amp;AI725)*IF(AJ725&lt;0.5,Riskregister!$K$10+(Riskregister!$L$10-Riskregister!$K$10)*SQRT(AJ725/2),Riskregister!$L$10-(Riskregister!$L$10-Riskregister!$K$10)*SQRT((1-AJ725)/2)))</f>
        <v>0</v>
      </c>
      <c r="AL725" s="28">
        <f t="shared" ca="1" si="450"/>
        <v>0.99299069660529726</v>
      </c>
      <c r="AM725" s="28">
        <f t="shared" ca="1" si="450"/>
        <v>0.1027713551618572</v>
      </c>
      <c r="AN725" s="28">
        <f>IF(Riskregister!$E$11="",0,COUNTIF(BL$4:BL$53,"&lt;"&amp;AL725)*IF(AM725&lt;0.5,Riskregister!$K$11+(Riskregister!$L$11-Riskregister!$K$11)*SQRT(AM725/2),Riskregister!$L$11-(Riskregister!$L$11-Riskregister!$K$11)*SQRT((1-AM725)/2)))</f>
        <v>0</v>
      </c>
      <c r="AO725" s="28">
        <f t="shared" ca="1" si="451"/>
        <v>8.0852688404565831E-2</v>
      </c>
      <c r="AP725" s="28">
        <f t="shared" ca="1" si="451"/>
        <v>0.12299300158144655</v>
      </c>
      <c r="AQ725" s="28">
        <f>IF(Riskregister!$E$12="",0,COUNTIF(BM$4:BM$53,"&lt;"&amp;AO725)*IF(AP725&lt;0.5,Riskregister!$K$12+(Riskregister!$L$12-Riskregister!$K$12)*SQRT(AP725/2),Riskregister!$L$12-(Riskregister!$L$12-Riskregister!$K$12)*SQRT((1-AP725)/2)))</f>
        <v>0</v>
      </c>
      <c r="AR725" s="28">
        <f t="shared" ca="1" si="452"/>
        <v>0.87364787149137746</v>
      </c>
      <c r="AS725" s="28">
        <f t="shared" ca="1" si="452"/>
        <v>0.78636161374206526</v>
      </c>
      <c r="AT725" s="28">
        <f>IF(Riskregister!$E$13="",0,COUNTIF(BN$4:BN$53,"&lt;"&amp;AR725)*IF(AS725&lt;0.5,Riskregister!$K$13+(Riskregister!$L$13-Riskregister!$K$13)*SQRT(AS725/2),Riskregister!$L$13-(Riskregister!$L$13-Riskregister!$K$13)*SQRT((1-AS725)/2)))</f>
        <v>0</v>
      </c>
      <c r="AU725" s="28">
        <f t="shared" ca="1" si="453"/>
        <v>0.9405017341258991</v>
      </c>
      <c r="AV725" s="28">
        <f t="shared" ca="1" si="453"/>
        <v>0.22833725185103271</v>
      </c>
      <c r="AW725" s="28">
        <f>IF(Riskregister!$E$14="",0,COUNTIF(BO$4:BO$53,"&lt;"&amp;AU725)*IF(AV725&lt;0.5,Riskregister!$K$14+(Riskregister!$L$14-Riskregister!$K$14)*SQRT(AV725/2),Riskregister!$L$14-(Riskregister!$L$14-Riskregister!$K$14)*SQRT((1-AV725)/2)))</f>
        <v>0</v>
      </c>
      <c r="AX725" s="28">
        <f t="shared" ca="1" si="454"/>
        <v>0.82865146953097035</v>
      </c>
      <c r="AY725" s="28">
        <f t="shared" ca="1" si="454"/>
        <v>0.28989304911275549</v>
      </c>
      <c r="AZ725" s="28">
        <f>IF(Riskregister!$E$15="",0,COUNTIF(BP$4:BP$53,"&lt;"&amp;AX725)*IF(AY725&lt;0.5,Riskregister!$K$15+(Riskregister!$L$15-Riskregister!$K$15)*SQRT(AY725/2),Riskregister!$L$15-(Riskregister!$L$15-Riskregister!$K$15)*SQRT((1-AY725)/2)))</f>
        <v>0</v>
      </c>
      <c r="BA725" s="28">
        <f t="shared" ca="1" si="455"/>
        <v>0.43072718640532381</v>
      </c>
      <c r="BB725" s="28">
        <f t="shared" ca="1" si="455"/>
        <v>0.92737951960428355</v>
      </c>
      <c r="BC725" s="28">
        <f>IF(Riskregister!$E$16="",0,COUNTIF(BQ$4:BQ$53,"&lt;"&amp;BA725)*IF(BB725&lt;0.5,Riskregister!$K$16+(Riskregister!$L$16-Riskregister!$K$16)*SQRT(BB725/2),Riskregister!$L$16-(Riskregister!$L$16-Riskregister!$K$16)*SQRT((1-BB725)/2)))</f>
        <v>0</v>
      </c>
      <c r="BD725" s="28">
        <f t="shared" ca="1" si="443"/>
        <v>687338.31107327412</v>
      </c>
    </row>
    <row r="726" spans="20:56" x14ac:dyDescent="0.35">
      <c r="T726" s="28">
        <f t="shared" ca="1" si="444"/>
        <v>0.97975671136344089</v>
      </c>
      <c r="U726" s="28">
        <f t="shared" ca="1" si="444"/>
        <v>0.30978951985170444</v>
      </c>
      <c r="V726" s="28">
        <f ca="1">IF(Riskregister!$E$5="",0,COUNTIF(BF$4:BF$53,"&lt;"&amp;T726)*IF(U726&lt;0.5,Riskregister!$K$5+(Riskregister!$L$5-Riskregister!$K$5)*SQRT(U726/2),Riskregister!$L$5-(Riskregister!$L$5-Riskregister!$K$5)*SQRT((1-U726)/2)))</f>
        <v>654210.04438036517</v>
      </c>
      <c r="W726" s="28">
        <f t="shared" ca="1" si="445"/>
        <v>0.3033852576941628</v>
      </c>
      <c r="X726" s="28">
        <f t="shared" ca="1" si="445"/>
        <v>0.47384968713112863</v>
      </c>
      <c r="Y726" s="28">
        <f ca="1">IF(Riskregister!$E$6="",0,COUNTIF(BG$4:BG$53,"&lt;"&amp;W726)*IF(X726&lt;0.5,Riskregister!$K$6+(Riskregister!$L$6-Riskregister!$K$6)*SQRT(X726/2),Riskregister!$L$6-(Riskregister!$L$6-Riskregister!$K$6)*SQRT((1-X726)/2)))</f>
        <v>0</v>
      </c>
      <c r="Z726" s="28">
        <f t="shared" ca="1" si="446"/>
        <v>0.21602716001948263</v>
      </c>
      <c r="AA726" s="28">
        <f t="shared" ca="1" si="446"/>
        <v>0.76954222541721795</v>
      </c>
      <c r="AB726" s="28">
        <f ca="1">IF(Riskregister!$E$7="",0,COUNTIF(BH$4:BH$53,"&lt;"&amp;Z726)*IF(AA726&lt;0.5,Riskregister!$K$7+(Riskregister!$L$7-Riskregister!$K$7)*SQRT(AA726/2),Riskregister!$L$7-(Riskregister!$L$7-Riskregister!$K$7)*SQRT((1-AA726)/2)))</f>
        <v>0</v>
      </c>
      <c r="AC726" s="28">
        <f t="shared" ca="1" si="447"/>
        <v>0.88015254821484801</v>
      </c>
      <c r="AD726" s="28">
        <f t="shared" ca="1" si="447"/>
        <v>0.41321150072755297</v>
      </c>
      <c r="AE726" s="28">
        <f ca="1">IF(Riskregister!$E$8="",0,COUNTIF(BI$4:BI$53,"&lt;"&amp;AC726)*IF(AD726&lt;0.5,Riskregister!$K$8+(Riskregister!$L$8-Riskregister!$K$8)*SQRT(AD726/2),Riskregister!$L$8-(Riskregister!$L$8-Riskregister!$K$8)*SQRT((1-AD726)/2)))</f>
        <v>0</v>
      </c>
      <c r="AF726" s="28">
        <f t="shared" ca="1" si="448"/>
        <v>0.75713729935765861</v>
      </c>
      <c r="AG726" s="28">
        <f t="shared" ca="1" si="448"/>
        <v>0.35736024101223507</v>
      </c>
      <c r="AH726" s="28">
        <f>IF(Riskregister!$E$9="",0,COUNTIF(BJ$4:BJ$53,"&lt;"&amp;AF726)*IF(AG726&lt;0.5,Riskregister!$K$9+(Riskregister!$L$9-Riskregister!$K$9)*SQRT(AG726/2),Riskregister!$L$9-(Riskregister!$L$9-Riskregister!$K$9)*SQRT((1-AG726)/2)))</f>
        <v>0</v>
      </c>
      <c r="AI726" s="28">
        <f t="shared" ca="1" si="449"/>
        <v>0.64412938021037436</v>
      </c>
      <c r="AJ726" s="28">
        <f t="shared" ca="1" si="449"/>
        <v>0.54658168972482801</v>
      </c>
      <c r="AK726" s="28">
        <f>IF(Riskregister!$E$10="",0,COUNTIF(BK$4:BK$53,"&lt;"&amp;AI726)*IF(AJ726&lt;0.5,Riskregister!$K$10+(Riskregister!$L$10-Riskregister!$K$10)*SQRT(AJ726/2),Riskregister!$L$10-(Riskregister!$L$10-Riskregister!$K$10)*SQRT((1-AJ726)/2)))</f>
        <v>0</v>
      </c>
      <c r="AL726" s="28">
        <f t="shared" ca="1" si="450"/>
        <v>0.86473671123919826</v>
      </c>
      <c r="AM726" s="28">
        <f t="shared" ca="1" si="450"/>
        <v>0.7768071557054973</v>
      </c>
      <c r="AN726" s="28">
        <f>IF(Riskregister!$E$11="",0,COUNTIF(BL$4:BL$53,"&lt;"&amp;AL726)*IF(AM726&lt;0.5,Riskregister!$K$11+(Riskregister!$L$11-Riskregister!$K$11)*SQRT(AM726/2),Riskregister!$L$11-(Riskregister!$L$11-Riskregister!$K$11)*SQRT((1-AM726)/2)))</f>
        <v>0</v>
      </c>
      <c r="AO726" s="28">
        <f t="shared" ca="1" si="451"/>
        <v>0.77916699042974003</v>
      </c>
      <c r="AP726" s="28">
        <f t="shared" ca="1" si="451"/>
        <v>0.39399213610013439</v>
      </c>
      <c r="AQ726" s="28">
        <f>IF(Riskregister!$E$12="",0,COUNTIF(BM$4:BM$53,"&lt;"&amp;AO726)*IF(AP726&lt;0.5,Riskregister!$K$12+(Riskregister!$L$12-Riskregister!$K$12)*SQRT(AP726/2),Riskregister!$L$12-(Riskregister!$L$12-Riskregister!$K$12)*SQRT((1-AP726)/2)))</f>
        <v>0</v>
      </c>
      <c r="AR726" s="28">
        <f t="shared" ca="1" si="452"/>
        <v>0.46350253531122776</v>
      </c>
      <c r="AS726" s="28">
        <f t="shared" ca="1" si="452"/>
        <v>0.33158409167987424</v>
      </c>
      <c r="AT726" s="28">
        <f>IF(Riskregister!$E$13="",0,COUNTIF(BN$4:BN$53,"&lt;"&amp;AR726)*IF(AS726&lt;0.5,Riskregister!$K$13+(Riskregister!$L$13-Riskregister!$K$13)*SQRT(AS726/2),Riskregister!$L$13-(Riskregister!$L$13-Riskregister!$K$13)*SQRT((1-AS726)/2)))</f>
        <v>0</v>
      </c>
      <c r="AU726" s="28">
        <f t="shared" ca="1" si="453"/>
        <v>0.26999424485050216</v>
      </c>
      <c r="AV726" s="28">
        <f t="shared" ca="1" si="453"/>
        <v>0.48118084264605487</v>
      </c>
      <c r="AW726" s="28">
        <f>IF(Riskregister!$E$14="",0,COUNTIF(BO$4:BO$53,"&lt;"&amp;AU726)*IF(AV726&lt;0.5,Riskregister!$K$14+(Riskregister!$L$14-Riskregister!$K$14)*SQRT(AV726/2),Riskregister!$L$14-(Riskregister!$L$14-Riskregister!$K$14)*SQRT((1-AV726)/2)))</f>
        <v>0</v>
      </c>
      <c r="AX726" s="28">
        <f t="shared" ca="1" si="454"/>
        <v>0.62875032432039557</v>
      </c>
      <c r="AY726" s="28">
        <f t="shared" ca="1" si="454"/>
        <v>0.86941774045682219</v>
      </c>
      <c r="AZ726" s="28">
        <f>IF(Riskregister!$E$15="",0,COUNTIF(BP$4:BP$53,"&lt;"&amp;AX726)*IF(AY726&lt;0.5,Riskregister!$K$15+(Riskregister!$L$15-Riskregister!$K$15)*SQRT(AY726/2),Riskregister!$L$15-(Riskregister!$L$15-Riskregister!$K$15)*SQRT((1-AY726)/2)))</f>
        <v>0</v>
      </c>
      <c r="BA726" s="28">
        <f t="shared" ca="1" si="455"/>
        <v>8.9867638057114951E-2</v>
      </c>
      <c r="BB726" s="28">
        <f t="shared" ca="1" si="455"/>
        <v>0.62455006217120601</v>
      </c>
      <c r="BC726" s="28">
        <f>IF(Riskregister!$E$16="",0,COUNTIF(BQ$4:BQ$53,"&lt;"&amp;BA726)*IF(BB726&lt;0.5,Riskregister!$K$16+(Riskregister!$L$16-Riskregister!$K$16)*SQRT(BB726/2),Riskregister!$L$16-(Riskregister!$L$16-Riskregister!$K$16)*SQRT((1-BB726)/2)))</f>
        <v>0</v>
      </c>
      <c r="BD726" s="28">
        <f t="shared" ca="1" si="443"/>
        <v>654210.04438036517</v>
      </c>
    </row>
    <row r="727" spans="20:56" x14ac:dyDescent="0.35">
      <c r="T727" s="28">
        <f t="shared" ca="1" si="444"/>
        <v>0.99062708398417998</v>
      </c>
      <c r="U727" s="28">
        <f t="shared" ca="1" si="444"/>
        <v>0.86817148235822639</v>
      </c>
      <c r="V727" s="28">
        <f ca="1">IF(Riskregister!$E$5="",0,COUNTIF(BF$4:BF$53,"&lt;"&amp;T727)*IF(U727&lt;0.5,Riskregister!$K$5+(Riskregister!$L$5-Riskregister!$K$5)*SQRT(U727/2),Riskregister!$L$5-(Riskregister!$L$5-Riskregister!$K$5)*SQRT((1-U727)/2)))</f>
        <v>1453404.0728729402</v>
      </c>
      <c r="W727" s="28">
        <f t="shared" ca="1" si="445"/>
        <v>2.9795205673480707E-2</v>
      </c>
      <c r="X727" s="28">
        <f t="shared" ca="1" si="445"/>
        <v>6.7754712886503032E-4</v>
      </c>
      <c r="Y727" s="28">
        <f ca="1">IF(Riskregister!$E$6="",0,COUNTIF(BG$4:BG$53,"&lt;"&amp;W727)*IF(X727&lt;0.5,Riskregister!$K$6+(Riskregister!$L$6-Riskregister!$K$6)*SQRT(X727/2),Riskregister!$L$6-(Riskregister!$L$6-Riskregister!$K$6)*SQRT((1-X727)/2)))</f>
        <v>0</v>
      </c>
      <c r="Z727" s="28">
        <f t="shared" ca="1" si="446"/>
        <v>0.40222011735049146</v>
      </c>
      <c r="AA727" s="28">
        <f t="shared" ca="1" si="446"/>
        <v>0.4451044323135025</v>
      </c>
      <c r="AB727" s="28">
        <f ca="1">IF(Riskregister!$E$7="",0,COUNTIF(BH$4:BH$53,"&lt;"&amp;Z727)*IF(AA727&lt;0.5,Riskregister!$K$7+(Riskregister!$L$7-Riskregister!$K$7)*SQRT(AA727/2),Riskregister!$L$7-(Riskregister!$L$7-Riskregister!$K$7)*SQRT((1-AA727)/2)))</f>
        <v>0</v>
      </c>
      <c r="AC727" s="28">
        <f t="shared" ca="1" si="447"/>
        <v>0.14312602484260417</v>
      </c>
      <c r="AD727" s="28">
        <f t="shared" ca="1" si="447"/>
        <v>0.68660613354500799</v>
      </c>
      <c r="AE727" s="28">
        <f ca="1">IF(Riskregister!$E$8="",0,COUNTIF(BI$4:BI$53,"&lt;"&amp;AC727)*IF(AD727&lt;0.5,Riskregister!$K$8+(Riskregister!$L$8-Riskregister!$K$8)*SQRT(AD727/2),Riskregister!$L$8-(Riskregister!$L$8-Riskregister!$K$8)*SQRT((1-AD727)/2)))</f>
        <v>0</v>
      </c>
      <c r="AF727" s="28">
        <f t="shared" ca="1" si="448"/>
        <v>0.99761636803900522</v>
      </c>
      <c r="AG727" s="28">
        <f t="shared" ca="1" si="448"/>
        <v>0.73362357212177653</v>
      </c>
      <c r="AH727" s="28">
        <f>IF(Riskregister!$E$9="",0,COUNTIF(BJ$4:BJ$53,"&lt;"&amp;AF727)*IF(AG727&lt;0.5,Riskregister!$K$9+(Riskregister!$L$9-Riskregister!$K$9)*SQRT(AG727/2),Riskregister!$L$9-(Riskregister!$L$9-Riskregister!$K$9)*SQRT((1-AG727)/2)))</f>
        <v>0</v>
      </c>
      <c r="AI727" s="28">
        <f t="shared" ca="1" si="449"/>
        <v>7.6259415801388064E-2</v>
      </c>
      <c r="AJ727" s="28">
        <f t="shared" ca="1" si="449"/>
        <v>0.63017576969292</v>
      </c>
      <c r="AK727" s="28">
        <f>IF(Riskregister!$E$10="",0,COUNTIF(BK$4:BK$53,"&lt;"&amp;AI727)*IF(AJ727&lt;0.5,Riskregister!$K$10+(Riskregister!$L$10-Riskregister!$K$10)*SQRT(AJ727/2),Riskregister!$L$10-(Riskregister!$L$10-Riskregister!$K$10)*SQRT((1-AJ727)/2)))</f>
        <v>0</v>
      </c>
      <c r="AL727" s="28">
        <f t="shared" ca="1" si="450"/>
        <v>0.84639159833768174</v>
      </c>
      <c r="AM727" s="28">
        <f t="shared" ca="1" si="450"/>
        <v>0.94837627052719131</v>
      </c>
      <c r="AN727" s="28">
        <f>IF(Riskregister!$E$11="",0,COUNTIF(BL$4:BL$53,"&lt;"&amp;AL727)*IF(AM727&lt;0.5,Riskregister!$K$11+(Riskregister!$L$11-Riskregister!$K$11)*SQRT(AM727/2),Riskregister!$L$11-(Riskregister!$L$11-Riskregister!$K$11)*SQRT((1-AM727)/2)))</f>
        <v>0</v>
      </c>
      <c r="AO727" s="28">
        <f t="shared" ca="1" si="451"/>
        <v>0.28252490349661619</v>
      </c>
      <c r="AP727" s="28">
        <f t="shared" ca="1" si="451"/>
        <v>0.91211333890914281</v>
      </c>
      <c r="AQ727" s="28">
        <f>IF(Riskregister!$E$12="",0,COUNTIF(BM$4:BM$53,"&lt;"&amp;AO727)*IF(AP727&lt;0.5,Riskregister!$K$12+(Riskregister!$L$12-Riskregister!$K$12)*SQRT(AP727/2),Riskregister!$L$12-(Riskregister!$L$12-Riskregister!$K$12)*SQRT((1-AP727)/2)))</f>
        <v>0</v>
      </c>
      <c r="AR727" s="28">
        <f t="shared" ca="1" si="452"/>
        <v>8.5452280421685511E-2</v>
      </c>
      <c r="AS727" s="28">
        <f t="shared" ca="1" si="452"/>
        <v>0.10752254965227903</v>
      </c>
      <c r="AT727" s="28">
        <f>IF(Riskregister!$E$13="",0,COUNTIF(BN$4:BN$53,"&lt;"&amp;AR727)*IF(AS727&lt;0.5,Riskregister!$K$13+(Riskregister!$L$13-Riskregister!$K$13)*SQRT(AS727/2),Riskregister!$L$13-(Riskregister!$L$13-Riskregister!$K$13)*SQRT((1-AS727)/2)))</f>
        <v>0</v>
      </c>
      <c r="AU727" s="28">
        <f t="shared" ca="1" si="453"/>
        <v>0.55133675263614867</v>
      </c>
      <c r="AV727" s="28">
        <f t="shared" ca="1" si="453"/>
        <v>0.92449434366473948</v>
      </c>
      <c r="AW727" s="28">
        <f>IF(Riskregister!$E$14="",0,COUNTIF(BO$4:BO$53,"&lt;"&amp;AU727)*IF(AV727&lt;0.5,Riskregister!$K$14+(Riskregister!$L$14-Riskregister!$K$14)*SQRT(AV727/2),Riskregister!$L$14-(Riskregister!$L$14-Riskregister!$K$14)*SQRT((1-AV727)/2)))</f>
        <v>0</v>
      </c>
      <c r="AX727" s="28">
        <f t="shared" ca="1" si="454"/>
        <v>0.51348358197308841</v>
      </c>
      <c r="AY727" s="28">
        <f t="shared" ca="1" si="454"/>
        <v>9.1680577255856988E-2</v>
      </c>
      <c r="AZ727" s="28">
        <f>IF(Riskregister!$E$15="",0,COUNTIF(BP$4:BP$53,"&lt;"&amp;AX727)*IF(AY727&lt;0.5,Riskregister!$K$15+(Riskregister!$L$15-Riskregister!$K$15)*SQRT(AY727/2),Riskregister!$L$15-(Riskregister!$L$15-Riskregister!$K$15)*SQRT((1-AY727)/2)))</f>
        <v>0</v>
      </c>
      <c r="BA727" s="28">
        <f t="shared" ca="1" si="455"/>
        <v>0.86898877028855503</v>
      </c>
      <c r="BB727" s="28">
        <f t="shared" ca="1" si="455"/>
        <v>0.85496595302316181</v>
      </c>
      <c r="BC727" s="28">
        <f>IF(Riskregister!$E$16="",0,COUNTIF(BQ$4:BQ$53,"&lt;"&amp;BA727)*IF(BB727&lt;0.5,Riskregister!$K$16+(Riskregister!$L$16-Riskregister!$K$16)*SQRT(BB727/2),Riskregister!$L$16-(Riskregister!$L$16-Riskregister!$K$16)*SQRT((1-BB727)/2)))</f>
        <v>0</v>
      </c>
      <c r="BD727" s="28">
        <f t="shared" ca="1" si="443"/>
        <v>1453404.0728729402</v>
      </c>
    </row>
    <row r="728" spans="20:56" x14ac:dyDescent="0.35">
      <c r="T728" s="28">
        <f t="shared" ca="1" si="444"/>
        <v>0.66439949887915684</v>
      </c>
      <c r="U728" s="28">
        <f t="shared" ca="1" si="444"/>
        <v>0.9309195588385738</v>
      </c>
      <c r="V728" s="28">
        <f ca="1">IF(Riskregister!$E$5="",0,COUNTIF(BF$4:BF$53,"&lt;"&amp;T728)*IF(U728&lt;0.5,Riskregister!$K$5+(Riskregister!$L$5-Riskregister!$K$5)*SQRT(U728/2),Riskregister!$L$5-(Riskregister!$L$5-Riskregister!$K$5)*SQRT((1-U728)/2)))</f>
        <v>516367.50232359191</v>
      </c>
      <c r="W728" s="28">
        <f t="shared" ca="1" si="445"/>
        <v>0.68296995551379358</v>
      </c>
      <c r="X728" s="28">
        <f t="shared" ca="1" si="445"/>
        <v>0.21766078738990935</v>
      </c>
      <c r="Y728" s="28">
        <f ca="1">IF(Riskregister!$E$6="",0,COUNTIF(BG$4:BG$53,"&lt;"&amp;W728)*IF(X728&lt;0.5,Riskregister!$K$6+(Riskregister!$L$6-Riskregister!$K$6)*SQRT(X728/2),Riskregister!$L$6-(Riskregister!$L$6-Riskregister!$K$6)*SQRT((1-X728)/2)))</f>
        <v>793810.13427833398</v>
      </c>
      <c r="Z728" s="28">
        <f t="shared" ca="1" si="446"/>
        <v>0.61001238961234849</v>
      </c>
      <c r="AA728" s="28">
        <f t="shared" ca="1" si="446"/>
        <v>0.1163308025213885</v>
      </c>
      <c r="AB728" s="28">
        <f ca="1">IF(Riskregister!$E$7="",0,COUNTIF(BH$4:BH$53,"&lt;"&amp;Z728)*IF(AA728&lt;0.5,Riskregister!$K$7+(Riskregister!$L$7-Riskregister!$K$7)*SQRT(AA728/2),Riskregister!$L$7-(Riskregister!$L$7-Riskregister!$K$7)*SQRT((1-AA728)/2)))</f>
        <v>0</v>
      </c>
      <c r="AC728" s="28">
        <f t="shared" ca="1" si="447"/>
        <v>0.6829565713264889</v>
      </c>
      <c r="AD728" s="28">
        <f t="shared" ca="1" si="447"/>
        <v>0.82912962951199831</v>
      </c>
      <c r="AE728" s="28">
        <f ca="1">IF(Riskregister!$E$8="",0,COUNTIF(BI$4:BI$53,"&lt;"&amp;AC728)*IF(AD728&lt;0.5,Riskregister!$K$8+(Riskregister!$L$8-Riskregister!$K$8)*SQRT(AD728/2),Riskregister!$L$8-(Riskregister!$L$8-Riskregister!$K$8)*SQRT((1-AD728)/2)))</f>
        <v>0</v>
      </c>
      <c r="AF728" s="28">
        <f t="shared" ca="1" si="448"/>
        <v>0.98628709490897704</v>
      </c>
      <c r="AG728" s="28">
        <f t="shared" ca="1" si="448"/>
        <v>0.67726297658666068</v>
      </c>
      <c r="AH728" s="28">
        <f>IF(Riskregister!$E$9="",0,COUNTIF(BJ$4:BJ$53,"&lt;"&amp;AF728)*IF(AG728&lt;0.5,Riskregister!$K$9+(Riskregister!$L$9-Riskregister!$K$9)*SQRT(AG728/2),Riskregister!$L$9-(Riskregister!$L$9-Riskregister!$K$9)*SQRT((1-AG728)/2)))</f>
        <v>0</v>
      </c>
      <c r="AI728" s="28">
        <f t="shared" ca="1" si="449"/>
        <v>0.76646970329799047</v>
      </c>
      <c r="AJ728" s="28">
        <f t="shared" ca="1" si="449"/>
        <v>0.23239246486477949</v>
      </c>
      <c r="AK728" s="28">
        <f>IF(Riskregister!$E$10="",0,COUNTIF(BK$4:BK$53,"&lt;"&amp;AI728)*IF(AJ728&lt;0.5,Riskregister!$K$10+(Riskregister!$L$10-Riskregister!$K$10)*SQRT(AJ728/2),Riskregister!$L$10-(Riskregister!$L$10-Riskregister!$K$10)*SQRT((1-AJ728)/2)))</f>
        <v>0</v>
      </c>
      <c r="AL728" s="28">
        <f t="shared" ca="1" si="450"/>
        <v>0.60757971642568409</v>
      </c>
      <c r="AM728" s="28">
        <f t="shared" ca="1" si="450"/>
        <v>0.87148149106579287</v>
      </c>
      <c r="AN728" s="28">
        <f>IF(Riskregister!$E$11="",0,COUNTIF(BL$4:BL$53,"&lt;"&amp;AL728)*IF(AM728&lt;0.5,Riskregister!$K$11+(Riskregister!$L$11-Riskregister!$K$11)*SQRT(AM728/2),Riskregister!$L$11-(Riskregister!$L$11-Riskregister!$K$11)*SQRT((1-AM728)/2)))</f>
        <v>0</v>
      </c>
      <c r="AO728" s="28">
        <f t="shared" ca="1" si="451"/>
        <v>0.51437296959658119</v>
      </c>
      <c r="AP728" s="28">
        <f t="shared" ca="1" si="451"/>
        <v>4.3358343241489794E-2</v>
      </c>
      <c r="AQ728" s="28">
        <f>IF(Riskregister!$E$12="",0,COUNTIF(BM$4:BM$53,"&lt;"&amp;AO728)*IF(AP728&lt;0.5,Riskregister!$K$12+(Riskregister!$L$12-Riskregister!$K$12)*SQRT(AP728/2),Riskregister!$L$12-(Riskregister!$L$12-Riskregister!$K$12)*SQRT((1-AP728)/2)))</f>
        <v>0</v>
      </c>
      <c r="AR728" s="28">
        <f t="shared" ca="1" si="452"/>
        <v>0.22426504984651696</v>
      </c>
      <c r="AS728" s="28">
        <f t="shared" ca="1" si="452"/>
        <v>0.64368758880271215</v>
      </c>
      <c r="AT728" s="28">
        <f>IF(Riskregister!$E$13="",0,COUNTIF(BN$4:BN$53,"&lt;"&amp;AR728)*IF(AS728&lt;0.5,Riskregister!$K$13+(Riskregister!$L$13-Riskregister!$K$13)*SQRT(AS728/2),Riskregister!$L$13-(Riskregister!$L$13-Riskregister!$K$13)*SQRT((1-AS728)/2)))</f>
        <v>0</v>
      </c>
      <c r="AU728" s="28">
        <f t="shared" ca="1" si="453"/>
        <v>0.97174788204232943</v>
      </c>
      <c r="AV728" s="28">
        <f t="shared" ca="1" si="453"/>
        <v>0.66732761745890035</v>
      </c>
      <c r="AW728" s="28">
        <f>IF(Riskregister!$E$14="",0,COUNTIF(BO$4:BO$53,"&lt;"&amp;AU728)*IF(AV728&lt;0.5,Riskregister!$K$14+(Riskregister!$L$14-Riskregister!$K$14)*SQRT(AV728/2),Riskregister!$L$14-(Riskregister!$L$14-Riskregister!$K$14)*SQRT((1-AV728)/2)))</f>
        <v>0</v>
      </c>
      <c r="AX728" s="28">
        <f t="shared" ca="1" si="454"/>
        <v>0.58603611229549091</v>
      </c>
      <c r="AY728" s="28">
        <f t="shared" ca="1" si="454"/>
        <v>0.34632520282475987</v>
      </c>
      <c r="AZ728" s="28">
        <f>IF(Riskregister!$E$15="",0,COUNTIF(BP$4:BP$53,"&lt;"&amp;AX728)*IF(AY728&lt;0.5,Riskregister!$K$15+(Riskregister!$L$15-Riskregister!$K$15)*SQRT(AY728/2),Riskregister!$L$15-(Riskregister!$L$15-Riskregister!$K$15)*SQRT((1-AY728)/2)))</f>
        <v>0</v>
      </c>
      <c r="BA728" s="28">
        <f t="shared" ca="1" si="455"/>
        <v>0.79794786145903307</v>
      </c>
      <c r="BB728" s="28">
        <f t="shared" ca="1" si="455"/>
        <v>0.61629045563821117</v>
      </c>
      <c r="BC728" s="28">
        <f>IF(Riskregister!$E$16="",0,COUNTIF(BQ$4:BQ$53,"&lt;"&amp;BA728)*IF(BB728&lt;0.5,Riskregister!$K$16+(Riskregister!$L$16-Riskregister!$K$16)*SQRT(BB728/2),Riskregister!$L$16-(Riskregister!$L$16-Riskregister!$K$16)*SQRT((1-BB728)/2)))</f>
        <v>0</v>
      </c>
      <c r="BD728" s="28">
        <f t="shared" ca="1" si="443"/>
        <v>1310177.6366019258</v>
      </c>
    </row>
    <row r="729" spans="20:56" x14ac:dyDescent="0.35">
      <c r="T729" s="28">
        <f t="shared" ca="1" si="444"/>
        <v>0.30935366869383651</v>
      </c>
      <c r="U729" s="28">
        <f t="shared" ca="1" si="444"/>
        <v>0.29174515731968931</v>
      </c>
      <c r="V729" s="28">
        <f ca="1">IF(Riskregister!$E$5="",0,COUNTIF(BF$4:BF$53,"&lt;"&amp;T729)*IF(U729&lt;0.5,Riskregister!$K$5+(Riskregister!$L$5-Riskregister!$K$5)*SQRT(U729/2),Riskregister!$L$5-(Riskregister!$L$5-Riskregister!$K$5)*SQRT((1-U729)/2)))</f>
        <v>0</v>
      </c>
      <c r="W729" s="28">
        <f t="shared" ca="1" si="445"/>
        <v>0.10188269661023974</v>
      </c>
      <c r="X729" s="28">
        <f t="shared" ca="1" si="445"/>
        <v>0.38401902104782704</v>
      </c>
      <c r="Y729" s="28">
        <f ca="1">IF(Riskregister!$E$6="",0,COUNTIF(BG$4:BG$53,"&lt;"&amp;W729)*IF(X729&lt;0.5,Riskregister!$K$6+(Riskregister!$L$6-Riskregister!$K$6)*SQRT(X729/2),Riskregister!$L$6-(Riskregister!$L$6-Riskregister!$K$6)*SQRT((1-X729)/2)))</f>
        <v>0</v>
      </c>
      <c r="Z729" s="28">
        <f t="shared" ca="1" si="446"/>
        <v>0.31351051245980799</v>
      </c>
      <c r="AA729" s="28">
        <f t="shared" ca="1" si="446"/>
        <v>0.43190915786975614</v>
      </c>
      <c r="AB729" s="28">
        <f ca="1">IF(Riskregister!$E$7="",0,COUNTIF(BH$4:BH$53,"&lt;"&amp;Z729)*IF(AA729&lt;0.5,Riskregister!$K$7+(Riskregister!$L$7-Riskregister!$K$7)*SQRT(AA729/2),Riskregister!$L$7-(Riskregister!$L$7-Riskregister!$K$7)*SQRT((1-AA729)/2)))</f>
        <v>0</v>
      </c>
      <c r="AC729" s="28">
        <f t="shared" ca="1" si="447"/>
        <v>0.32596221529513736</v>
      </c>
      <c r="AD729" s="28">
        <f t="shared" ca="1" si="447"/>
        <v>0.46830117240859359</v>
      </c>
      <c r="AE729" s="28">
        <f ca="1">IF(Riskregister!$E$8="",0,COUNTIF(BI$4:BI$53,"&lt;"&amp;AC729)*IF(AD729&lt;0.5,Riskregister!$K$8+(Riskregister!$L$8-Riskregister!$K$8)*SQRT(AD729/2),Riskregister!$L$8-(Riskregister!$L$8-Riskregister!$K$8)*SQRT((1-AD729)/2)))</f>
        <v>0</v>
      </c>
      <c r="AF729" s="28">
        <f t="shared" ca="1" si="448"/>
        <v>0.39700635027691378</v>
      </c>
      <c r="AG729" s="28">
        <f t="shared" ca="1" si="448"/>
        <v>0.34796143784199374</v>
      </c>
      <c r="AH729" s="28">
        <f>IF(Riskregister!$E$9="",0,COUNTIF(BJ$4:BJ$53,"&lt;"&amp;AF729)*IF(AG729&lt;0.5,Riskregister!$K$9+(Riskregister!$L$9-Riskregister!$K$9)*SQRT(AG729/2),Riskregister!$L$9-(Riskregister!$L$9-Riskregister!$K$9)*SQRT((1-AG729)/2)))</f>
        <v>0</v>
      </c>
      <c r="AI729" s="28">
        <f t="shared" ca="1" si="449"/>
        <v>0.38524575715091836</v>
      </c>
      <c r="AJ729" s="28">
        <f t="shared" ca="1" si="449"/>
        <v>0.37537626745317354</v>
      </c>
      <c r="AK729" s="28">
        <f>IF(Riskregister!$E$10="",0,COUNTIF(BK$4:BK$53,"&lt;"&amp;AI729)*IF(AJ729&lt;0.5,Riskregister!$K$10+(Riskregister!$L$10-Riskregister!$K$10)*SQRT(AJ729/2),Riskregister!$L$10-(Riskregister!$L$10-Riskregister!$K$10)*SQRT((1-AJ729)/2)))</f>
        <v>0</v>
      </c>
      <c r="AL729" s="28">
        <f t="shared" ca="1" si="450"/>
        <v>0.21159813570887276</v>
      </c>
      <c r="AM729" s="28">
        <f t="shared" ca="1" si="450"/>
        <v>0.17802543437768059</v>
      </c>
      <c r="AN729" s="28">
        <f>IF(Riskregister!$E$11="",0,COUNTIF(BL$4:BL$53,"&lt;"&amp;AL729)*IF(AM729&lt;0.5,Riskregister!$K$11+(Riskregister!$L$11-Riskregister!$K$11)*SQRT(AM729/2),Riskregister!$L$11-(Riskregister!$L$11-Riskregister!$K$11)*SQRT((1-AM729)/2)))</f>
        <v>0</v>
      </c>
      <c r="AO729" s="28">
        <f t="shared" ca="1" si="451"/>
        <v>0.90499447806843336</v>
      </c>
      <c r="AP729" s="28">
        <f t="shared" ca="1" si="451"/>
        <v>2.5648111062616219E-2</v>
      </c>
      <c r="AQ729" s="28">
        <f>IF(Riskregister!$E$12="",0,COUNTIF(BM$4:BM$53,"&lt;"&amp;AO729)*IF(AP729&lt;0.5,Riskregister!$K$12+(Riskregister!$L$12-Riskregister!$K$12)*SQRT(AP729/2),Riskregister!$L$12-(Riskregister!$L$12-Riskregister!$K$12)*SQRT((1-AP729)/2)))</f>
        <v>0</v>
      </c>
      <c r="AR729" s="28">
        <f t="shared" ca="1" si="452"/>
        <v>0.5715091837422307</v>
      </c>
      <c r="AS729" s="28">
        <f t="shared" ca="1" si="452"/>
        <v>0.61013526061323853</v>
      </c>
      <c r="AT729" s="28">
        <f>IF(Riskregister!$E$13="",0,COUNTIF(BN$4:BN$53,"&lt;"&amp;AR729)*IF(AS729&lt;0.5,Riskregister!$K$13+(Riskregister!$L$13-Riskregister!$K$13)*SQRT(AS729/2),Riskregister!$L$13-(Riskregister!$L$13-Riskregister!$K$13)*SQRT((1-AS729)/2)))</f>
        <v>0</v>
      </c>
      <c r="AU729" s="28">
        <f t="shared" ca="1" si="453"/>
        <v>0.37106640845280869</v>
      </c>
      <c r="AV729" s="28">
        <f t="shared" ca="1" si="453"/>
        <v>0.97167952277636593</v>
      </c>
      <c r="AW729" s="28">
        <f>IF(Riskregister!$E$14="",0,COUNTIF(BO$4:BO$53,"&lt;"&amp;AU729)*IF(AV729&lt;0.5,Riskregister!$K$14+(Riskregister!$L$14-Riskregister!$K$14)*SQRT(AV729/2),Riskregister!$L$14-(Riskregister!$L$14-Riskregister!$K$14)*SQRT((1-AV729)/2)))</f>
        <v>0</v>
      </c>
      <c r="AX729" s="28">
        <f t="shared" ca="1" si="454"/>
        <v>0.32028239346307164</v>
      </c>
      <c r="AY729" s="28">
        <f t="shared" ca="1" si="454"/>
        <v>0.51975308982358859</v>
      </c>
      <c r="AZ729" s="28">
        <f>IF(Riskregister!$E$15="",0,COUNTIF(BP$4:BP$53,"&lt;"&amp;AX729)*IF(AY729&lt;0.5,Riskregister!$K$15+(Riskregister!$L$15-Riskregister!$K$15)*SQRT(AY729/2),Riskregister!$L$15-(Riskregister!$L$15-Riskregister!$K$15)*SQRT((1-AY729)/2)))</f>
        <v>0</v>
      </c>
      <c r="BA729" s="28">
        <f t="shared" ca="1" si="455"/>
        <v>0.38179136712697681</v>
      </c>
      <c r="BB729" s="28">
        <f t="shared" ca="1" si="455"/>
        <v>0.8386136560437254</v>
      </c>
      <c r="BC729" s="28">
        <f>IF(Riskregister!$E$16="",0,COUNTIF(BQ$4:BQ$53,"&lt;"&amp;BA729)*IF(BB729&lt;0.5,Riskregister!$K$16+(Riskregister!$L$16-Riskregister!$K$16)*SQRT(BB729/2),Riskregister!$L$16-(Riskregister!$L$16-Riskregister!$K$16)*SQRT((1-BB729)/2)))</f>
        <v>0</v>
      </c>
      <c r="BD729" s="28">
        <f t="shared" ca="1" si="443"/>
        <v>0</v>
      </c>
    </row>
    <row r="730" spans="20:56" x14ac:dyDescent="0.35">
      <c r="T730" s="28">
        <f t="shared" ca="1" si="444"/>
        <v>0.73351954394210384</v>
      </c>
      <c r="U730" s="28">
        <f t="shared" ca="1" si="444"/>
        <v>0.92123793353158234</v>
      </c>
      <c r="V730" s="28">
        <f ca="1">IF(Riskregister!$E$5="",0,COUNTIF(BF$4:BF$53,"&lt;"&amp;T730)*IF(U730&lt;0.5,Riskregister!$K$5+(Riskregister!$L$5-Riskregister!$K$5)*SQRT(U730/2),Riskregister!$L$5-(Riskregister!$L$5-Riskregister!$K$5)*SQRT((1-U730)/2)))</f>
        <v>510699.05246903992</v>
      </c>
      <c r="W730" s="28">
        <f t="shared" ca="1" si="445"/>
        <v>0.53814731155557793</v>
      </c>
      <c r="X730" s="28">
        <f t="shared" ca="1" si="445"/>
        <v>0.44986373855413486</v>
      </c>
      <c r="Y730" s="28">
        <f ca="1">IF(Riskregister!$E$6="",0,COUNTIF(BG$4:BG$53,"&lt;"&amp;W730)*IF(X730&lt;0.5,Riskregister!$K$6+(Riskregister!$L$6-Riskregister!$K$6)*SQRT(X730/2),Riskregister!$L$6-(Riskregister!$L$6-Riskregister!$K$6)*SQRT((1-X730)/2)))</f>
        <v>0</v>
      </c>
      <c r="Z730" s="28">
        <f t="shared" ca="1" si="446"/>
        <v>6.5801396768416009E-2</v>
      </c>
      <c r="AA730" s="28">
        <f t="shared" ca="1" si="446"/>
        <v>0.50393996488899251</v>
      </c>
      <c r="AB730" s="28">
        <f ca="1">IF(Riskregister!$E$7="",0,COUNTIF(BH$4:BH$53,"&lt;"&amp;Z730)*IF(AA730&lt;0.5,Riskregister!$K$7+(Riskregister!$L$7-Riskregister!$K$7)*SQRT(AA730/2),Riskregister!$L$7-(Riskregister!$L$7-Riskregister!$K$7)*SQRT((1-AA730)/2)))</f>
        <v>0</v>
      </c>
      <c r="AC730" s="28">
        <f t="shared" ca="1" si="447"/>
        <v>0.30273273529934563</v>
      </c>
      <c r="AD730" s="28">
        <f t="shared" ca="1" si="447"/>
        <v>0.74757690873673288</v>
      </c>
      <c r="AE730" s="28">
        <f ca="1">IF(Riskregister!$E$8="",0,COUNTIF(BI$4:BI$53,"&lt;"&amp;AC730)*IF(AD730&lt;0.5,Riskregister!$K$8+(Riskregister!$L$8-Riskregister!$K$8)*SQRT(AD730/2),Riskregister!$L$8-(Riskregister!$L$8-Riskregister!$K$8)*SQRT((1-AD730)/2)))</f>
        <v>0</v>
      </c>
      <c r="AF730" s="28">
        <f t="shared" ca="1" si="448"/>
        <v>0.81339392414572276</v>
      </c>
      <c r="AG730" s="28">
        <f t="shared" ca="1" si="448"/>
        <v>0.26273376995238673</v>
      </c>
      <c r="AH730" s="28">
        <f>IF(Riskregister!$E$9="",0,COUNTIF(BJ$4:BJ$53,"&lt;"&amp;AF730)*IF(AG730&lt;0.5,Riskregister!$K$9+(Riskregister!$L$9-Riskregister!$K$9)*SQRT(AG730/2),Riskregister!$L$9-(Riskregister!$L$9-Riskregister!$K$9)*SQRT((1-AG730)/2)))</f>
        <v>0</v>
      </c>
      <c r="AI730" s="28">
        <f t="shared" ca="1" si="449"/>
        <v>0.17916203164237798</v>
      </c>
      <c r="AJ730" s="28">
        <f t="shared" ca="1" si="449"/>
        <v>0.59978502681965262</v>
      </c>
      <c r="AK730" s="28">
        <f>IF(Riskregister!$E$10="",0,COUNTIF(BK$4:BK$53,"&lt;"&amp;AI730)*IF(AJ730&lt;0.5,Riskregister!$K$10+(Riskregister!$L$10-Riskregister!$K$10)*SQRT(AJ730/2),Riskregister!$L$10-(Riskregister!$L$10-Riskregister!$K$10)*SQRT((1-AJ730)/2)))</f>
        <v>0</v>
      </c>
      <c r="AL730" s="28">
        <f t="shared" ca="1" si="450"/>
        <v>0.16202729608321886</v>
      </c>
      <c r="AM730" s="28">
        <f t="shared" ca="1" si="450"/>
        <v>0.64318627335377632</v>
      </c>
      <c r="AN730" s="28">
        <f>IF(Riskregister!$E$11="",0,COUNTIF(BL$4:BL$53,"&lt;"&amp;AL730)*IF(AM730&lt;0.5,Riskregister!$K$11+(Riskregister!$L$11-Riskregister!$K$11)*SQRT(AM730/2),Riskregister!$L$11-(Riskregister!$L$11-Riskregister!$K$11)*SQRT((1-AM730)/2)))</f>
        <v>0</v>
      </c>
      <c r="AO730" s="28">
        <f t="shared" ca="1" si="451"/>
        <v>0.1552796846503961</v>
      </c>
      <c r="AP730" s="28">
        <f t="shared" ca="1" si="451"/>
        <v>0.26634930284535763</v>
      </c>
      <c r="AQ730" s="28">
        <f>IF(Riskregister!$E$12="",0,COUNTIF(BM$4:BM$53,"&lt;"&amp;AO730)*IF(AP730&lt;0.5,Riskregister!$K$12+(Riskregister!$L$12-Riskregister!$K$12)*SQRT(AP730/2),Riskregister!$L$12-(Riskregister!$L$12-Riskregister!$K$12)*SQRT((1-AP730)/2)))</f>
        <v>0</v>
      </c>
      <c r="AR730" s="28">
        <f t="shared" ca="1" si="452"/>
        <v>0.54189942399506152</v>
      </c>
      <c r="AS730" s="28">
        <f t="shared" ca="1" si="452"/>
        <v>0.27555108132580219</v>
      </c>
      <c r="AT730" s="28">
        <f>IF(Riskregister!$E$13="",0,COUNTIF(BN$4:BN$53,"&lt;"&amp;AR730)*IF(AS730&lt;0.5,Riskregister!$K$13+(Riskregister!$L$13-Riskregister!$K$13)*SQRT(AS730/2),Riskregister!$L$13-(Riskregister!$L$13-Riskregister!$K$13)*SQRT((1-AS730)/2)))</f>
        <v>0</v>
      </c>
      <c r="AU730" s="28">
        <f t="shared" ca="1" si="453"/>
        <v>6.8717009318359779E-2</v>
      </c>
      <c r="AV730" s="28">
        <f t="shared" ca="1" si="453"/>
        <v>0.37701598963734495</v>
      </c>
      <c r="AW730" s="28">
        <f>IF(Riskregister!$E$14="",0,COUNTIF(BO$4:BO$53,"&lt;"&amp;AU730)*IF(AV730&lt;0.5,Riskregister!$K$14+(Riskregister!$L$14-Riskregister!$K$14)*SQRT(AV730/2),Riskregister!$L$14-(Riskregister!$L$14-Riskregister!$K$14)*SQRT((1-AV730)/2)))</f>
        <v>0</v>
      </c>
      <c r="AX730" s="28">
        <f t="shared" ca="1" si="454"/>
        <v>0.64453704033315451</v>
      </c>
      <c r="AY730" s="28">
        <f t="shared" ca="1" si="454"/>
        <v>0.77792138498717134</v>
      </c>
      <c r="AZ730" s="28">
        <f>IF(Riskregister!$E$15="",0,COUNTIF(BP$4:BP$53,"&lt;"&amp;AX730)*IF(AY730&lt;0.5,Riskregister!$K$15+(Riskregister!$L$15-Riskregister!$K$15)*SQRT(AY730/2),Riskregister!$L$15-(Riskregister!$L$15-Riskregister!$K$15)*SQRT((1-AY730)/2)))</f>
        <v>0</v>
      </c>
      <c r="BA730" s="28">
        <f t="shared" ca="1" si="455"/>
        <v>0.16180061071612462</v>
      </c>
      <c r="BB730" s="28">
        <f t="shared" ca="1" si="455"/>
        <v>0.16228865638571444</v>
      </c>
      <c r="BC730" s="28">
        <f>IF(Riskregister!$E$16="",0,COUNTIF(BQ$4:BQ$53,"&lt;"&amp;BA730)*IF(BB730&lt;0.5,Riskregister!$K$16+(Riskregister!$L$16-Riskregister!$K$16)*SQRT(BB730/2),Riskregister!$L$16-(Riskregister!$L$16-Riskregister!$K$16)*SQRT((1-BB730)/2)))</f>
        <v>0</v>
      </c>
      <c r="BD730" s="28">
        <f t="shared" ca="1" si="443"/>
        <v>510699.05246903992</v>
      </c>
    </row>
    <row r="731" spans="20:56" x14ac:dyDescent="0.35">
      <c r="T731" s="28">
        <f t="shared" ca="1" si="444"/>
        <v>0.41636012149137669</v>
      </c>
      <c r="U731" s="28">
        <f t="shared" ca="1" si="444"/>
        <v>0.43702285727632528</v>
      </c>
      <c r="V731" s="28">
        <f ca="1">IF(Riskregister!$E$5="",0,COUNTIF(BF$4:BF$53,"&lt;"&amp;T731)*IF(U731&lt;0.5,Riskregister!$K$5+(Riskregister!$L$5-Riskregister!$K$5)*SQRT(U731/2),Riskregister!$L$5-(Riskregister!$L$5-Riskregister!$K$5)*SQRT((1-U731)/2)))</f>
        <v>0</v>
      </c>
      <c r="W731" s="28">
        <f t="shared" ca="1" si="445"/>
        <v>0.56786741105085847</v>
      </c>
      <c r="X731" s="28">
        <f t="shared" ca="1" si="445"/>
        <v>0.45258107022877692</v>
      </c>
      <c r="Y731" s="28">
        <f ca="1">IF(Riskregister!$E$6="",0,COUNTIF(BG$4:BG$53,"&lt;"&amp;W731)*IF(X731&lt;0.5,Riskregister!$K$6+(Riskregister!$L$6-Riskregister!$K$6)*SQRT(X731/2),Riskregister!$L$6-(Riskregister!$L$6-Riskregister!$K$6)*SQRT((1-X731)/2)))</f>
        <v>0</v>
      </c>
      <c r="Z731" s="28">
        <f t="shared" ca="1" si="446"/>
        <v>0.50531566845521103</v>
      </c>
      <c r="AA731" s="28">
        <f t="shared" ca="1" si="446"/>
        <v>0.48994155057989419</v>
      </c>
      <c r="AB731" s="28">
        <f ca="1">IF(Riskregister!$E$7="",0,COUNTIF(BH$4:BH$53,"&lt;"&amp;Z731)*IF(AA731&lt;0.5,Riskregister!$K$7+(Riskregister!$L$7-Riskregister!$K$7)*SQRT(AA731/2),Riskregister!$L$7-(Riskregister!$L$7-Riskregister!$K$7)*SQRT((1-AA731)/2)))</f>
        <v>0</v>
      </c>
      <c r="AC731" s="28">
        <f t="shared" ca="1" si="447"/>
        <v>9.8361753289712306E-2</v>
      </c>
      <c r="AD731" s="28">
        <f t="shared" ca="1" si="447"/>
        <v>0.20719964256580203</v>
      </c>
      <c r="AE731" s="28">
        <f ca="1">IF(Riskregister!$E$8="",0,COUNTIF(BI$4:BI$53,"&lt;"&amp;AC731)*IF(AD731&lt;0.5,Riskregister!$K$8+(Riskregister!$L$8-Riskregister!$K$8)*SQRT(AD731/2),Riskregister!$L$8-(Riskregister!$L$8-Riskregister!$K$8)*SQRT((1-AD731)/2)))</f>
        <v>0</v>
      </c>
      <c r="AF731" s="28">
        <f t="shared" ca="1" si="448"/>
        <v>0.7974857885861445</v>
      </c>
      <c r="AG731" s="28">
        <f t="shared" ca="1" si="448"/>
        <v>0.61881019063272746</v>
      </c>
      <c r="AH731" s="28">
        <f>IF(Riskregister!$E$9="",0,COUNTIF(BJ$4:BJ$53,"&lt;"&amp;AF731)*IF(AG731&lt;0.5,Riskregister!$K$9+(Riskregister!$L$9-Riskregister!$K$9)*SQRT(AG731/2),Riskregister!$L$9-(Riskregister!$L$9-Riskregister!$K$9)*SQRT((1-AG731)/2)))</f>
        <v>0</v>
      </c>
      <c r="AI731" s="28">
        <f t="shared" ca="1" si="449"/>
        <v>0.49594320597126917</v>
      </c>
      <c r="AJ731" s="28">
        <f t="shared" ca="1" si="449"/>
        <v>0.34169448670831648</v>
      </c>
      <c r="AK731" s="28">
        <f>IF(Riskregister!$E$10="",0,COUNTIF(BK$4:BK$53,"&lt;"&amp;AI731)*IF(AJ731&lt;0.5,Riskregister!$K$10+(Riskregister!$L$10-Riskregister!$K$10)*SQRT(AJ731/2),Riskregister!$L$10-(Riskregister!$L$10-Riskregister!$K$10)*SQRT((1-AJ731)/2)))</f>
        <v>0</v>
      </c>
      <c r="AL731" s="28">
        <f t="shared" ca="1" si="450"/>
        <v>2.5589920480926232E-3</v>
      </c>
      <c r="AM731" s="28">
        <f t="shared" ca="1" si="450"/>
        <v>0.68594665055529502</v>
      </c>
      <c r="AN731" s="28">
        <f>IF(Riskregister!$E$11="",0,COUNTIF(BL$4:BL$53,"&lt;"&amp;AL731)*IF(AM731&lt;0.5,Riskregister!$K$11+(Riskregister!$L$11-Riskregister!$K$11)*SQRT(AM731/2),Riskregister!$L$11-(Riskregister!$L$11-Riskregister!$K$11)*SQRT((1-AM731)/2)))</f>
        <v>0</v>
      </c>
      <c r="AO731" s="28">
        <f t="shared" ca="1" si="451"/>
        <v>0.98431770888481829</v>
      </c>
      <c r="AP731" s="28">
        <f t="shared" ca="1" si="451"/>
        <v>0.84165074676462026</v>
      </c>
      <c r="AQ731" s="28">
        <f>IF(Riskregister!$E$12="",0,COUNTIF(BM$4:BM$53,"&lt;"&amp;AO731)*IF(AP731&lt;0.5,Riskregister!$K$12+(Riskregister!$L$12-Riskregister!$K$12)*SQRT(AP731/2),Riskregister!$L$12-(Riskregister!$L$12-Riskregister!$K$12)*SQRT((1-AP731)/2)))</f>
        <v>0</v>
      </c>
      <c r="AR731" s="28">
        <f t="shared" ca="1" si="452"/>
        <v>0.6657888172181432</v>
      </c>
      <c r="AS731" s="28">
        <f t="shared" ca="1" si="452"/>
        <v>0.47283694713422464</v>
      </c>
      <c r="AT731" s="28">
        <f>IF(Riskregister!$E$13="",0,COUNTIF(BN$4:BN$53,"&lt;"&amp;AR731)*IF(AS731&lt;0.5,Riskregister!$K$13+(Riskregister!$L$13-Riskregister!$K$13)*SQRT(AS731/2),Riskregister!$L$13-(Riskregister!$L$13-Riskregister!$K$13)*SQRT((1-AS731)/2)))</f>
        <v>0</v>
      </c>
      <c r="AU731" s="28">
        <f t="shared" ca="1" si="453"/>
        <v>0.90102417316708527</v>
      </c>
      <c r="AV731" s="28">
        <f t="shared" ca="1" si="453"/>
        <v>0.35894587159307922</v>
      </c>
      <c r="AW731" s="28">
        <f>IF(Riskregister!$E$14="",0,COUNTIF(BO$4:BO$53,"&lt;"&amp;AU731)*IF(AV731&lt;0.5,Riskregister!$K$14+(Riskregister!$L$14-Riskregister!$K$14)*SQRT(AV731/2),Riskregister!$L$14-(Riskregister!$L$14-Riskregister!$K$14)*SQRT((1-AV731)/2)))</f>
        <v>0</v>
      </c>
      <c r="AX731" s="28">
        <f t="shared" ca="1" si="454"/>
        <v>0.37496143582735098</v>
      </c>
      <c r="AY731" s="28">
        <f t="shared" ca="1" si="454"/>
        <v>0.7431304848217708</v>
      </c>
      <c r="AZ731" s="28">
        <f>IF(Riskregister!$E$15="",0,COUNTIF(BP$4:BP$53,"&lt;"&amp;AX731)*IF(AY731&lt;0.5,Riskregister!$K$15+(Riskregister!$L$15-Riskregister!$K$15)*SQRT(AY731/2),Riskregister!$L$15-(Riskregister!$L$15-Riskregister!$K$15)*SQRT((1-AY731)/2)))</f>
        <v>0</v>
      </c>
      <c r="BA731" s="28">
        <f t="shared" ca="1" si="455"/>
        <v>8.7402511773782776E-2</v>
      </c>
      <c r="BB731" s="28">
        <f t="shared" ca="1" si="455"/>
        <v>0.89704757325690321</v>
      </c>
      <c r="BC731" s="28">
        <f>IF(Riskregister!$E$16="",0,COUNTIF(BQ$4:BQ$53,"&lt;"&amp;BA731)*IF(BB731&lt;0.5,Riskregister!$K$16+(Riskregister!$L$16-Riskregister!$K$16)*SQRT(BB731/2),Riskregister!$L$16-(Riskregister!$L$16-Riskregister!$K$16)*SQRT((1-BB731)/2)))</f>
        <v>0</v>
      </c>
      <c r="BD731" s="28">
        <f t="shared" ca="1" si="443"/>
        <v>0</v>
      </c>
    </row>
    <row r="732" spans="20:56" x14ac:dyDescent="0.35">
      <c r="T732" s="28">
        <f t="shared" ca="1" si="444"/>
        <v>0.33382383107479829</v>
      </c>
      <c r="U732" s="28">
        <f t="shared" ca="1" si="444"/>
        <v>0.3281295076283699</v>
      </c>
      <c r="V732" s="28">
        <f ca="1">IF(Riskregister!$E$5="",0,COUNTIF(BF$4:BF$53,"&lt;"&amp;T732)*IF(U732&lt;0.5,Riskregister!$K$5+(Riskregister!$L$5-Riskregister!$K$5)*SQRT(U732/2),Riskregister!$L$5-(Riskregister!$L$5-Riskregister!$K$5)*SQRT((1-U732)/2)))</f>
        <v>0</v>
      </c>
      <c r="W732" s="28">
        <f t="shared" ca="1" si="445"/>
        <v>0.76482409551962316</v>
      </c>
      <c r="X732" s="28">
        <f t="shared" ca="1" si="445"/>
        <v>7.3136129077445822E-2</v>
      </c>
      <c r="Y732" s="28">
        <f ca="1">IF(Riskregister!$E$6="",0,COUNTIF(BG$4:BG$53,"&lt;"&amp;W732)*IF(X732&lt;0.5,Riskregister!$K$6+(Riskregister!$L$6-Riskregister!$K$6)*SQRT(X732/2),Riskregister!$L$6-(Riskregister!$L$6-Riskregister!$K$6)*SQRT((1-X732)/2)))</f>
        <v>544210.00727094244</v>
      </c>
      <c r="Z732" s="28">
        <f t="shared" ca="1" si="446"/>
        <v>0.56574903248971276</v>
      </c>
      <c r="AA732" s="28">
        <f t="shared" ca="1" si="446"/>
        <v>0.97149486914021976</v>
      </c>
      <c r="AB732" s="28">
        <f ca="1">IF(Riskregister!$E$7="",0,COUNTIF(BH$4:BH$53,"&lt;"&amp;Z732)*IF(AA732&lt;0.5,Riskregister!$K$7+(Riskregister!$L$7-Riskregister!$K$7)*SQRT(AA732/2),Riskregister!$L$7-(Riskregister!$L$7-Riskregister!$K$7)*SQRT((1-AA732)/2)))</f>
        <v>0</v>
      </c>
      <c r="AC732" s="28">
        <f t="shared" ca="1" si="447"/>
        <v>0.58925630533618101</v>
      </c>
      <c r="AD732" s="28">
        <f t="shared" ca="1" si="447"/>
        <v>0.42898203513356337</v>
      </c>
      <c r="AE732" s="28">
        <f ca="1">IF(Riskregister!$E$8="",0,COUNTIF(BI$4:BI$53,"&lt;"&amp;AC732)*IF(AD732&lt;0.5,Riskregister!$K$8+(Riskregister!$L$8-Riskregister!$K$8)*SQRT(AD732/2),Riskregister!$L$8-(Riskregister!$L$8-Riskregister!$K$8)*SQRT((1-AD732)/2)))</f>
        <v>0</v>
      </c>
      <c r="AF732" s="28">
        <f t="shared" ca="1" si="448"/>
        <v>0.58465030747500757</v>
      </c>
      <c r="AG732" s="28">
        <f t="shared" ca="1" si="448"/>
        <v>0.96572751032220894</v>
      </c>
      <c r="AH732" s="28">
        <f>IF(Riskregister!$E$9="",0,COUNTIF(BJ$4:BJ$53,"&lt;"&amp;AF732)*IF(AG732&lt;0.5,Riskregister!$K$9+(Riskregister!$L$9-Riskregister!$K$9)*SQRT(AG732/2),Riskregister!$L$9-(Riskregister!$L$9-Riskregister!$K$9)*SQRT((1-AG732)/2)))</f>
        <v>0</v>
      </c>
      <c r="AI732" s="28">
        <f t="shared" ca="1" si="449"/>
        <v>0.29804945783372749</v>
      </c>
      <c r="AJ732" s="28">
        <f t="shared" ca="1" si="449"/>
        <v>0.27091306609076227</v>
      </c>
      <c r="AK732" s="28">
        <f>IF(Riskregister!$E$10="",0,COUNTIF(BK$4:BK$53,"&lt;"&amp;AI732)*IF(AJ732&lt;0.5,Riskregister!$K$10+(Riskregister!$L$10-Riskregister!$K$10)*SQRT(AJ732/2),Riskregister!$L$10-(Riskregister!$L$10-Riskregister!$K$10)*SQRT((1-AJ732)/2)))</f>
        <v>0</v>
      </c>
      <c r="AL732" s="28">
        <f t="shared" ca="1" si="450"/>
        <v>0.89209861479770602</v>
      </c>
      <c r="AM732" s="28">
        <f t="shared" ca="1" si="450"/>
        <v>0.24037459782281434</v>
      </c>
      <c r="AN732" s="28">
        <f>IF(Riskregister!$E$11="",0,COUNTIF(BL$4:BL$53,"&lt;"&amp;AL732)*IF(AM732&lt;0.5,Riskregister!$K$11+(Riskregister!$L$11-Riskregister!$K$11)*SQRT(AM732/2),Riskregister!$L$11-(Riskregister!$L$11-Riskregister!$K$11)*SQRT((1-AM732)/2)))</f>
        <v>0</v>
      </c>
      <c r="AO732" s="28">
        <f t="shared" ca="1" si="451"/>
        <v>0.28541138320494619</v>
      </c>
      <c r="AP732" s="28">
        <f t="shared" ca="1" si="451"/>
        <v>0.73414148460901218</v>
      </c>
      <c r="AQ732" s="28">
        <f>IF(Riskregister!$E$12="",0,COUNTIF(BM$4:BM$53,"&lt;"&amp;AO732)*IF(AP732&lt;0.5,Riskregister!$K$12+(Riskregister!$L$12-Riskregister!$K$12)*SQRT(AP732/2),Riskregister!$L$12-(Riskregister!$L$12-Riskregister!$K$12)*SQRT((1-AP732)/2)))</f>
        <v>0</v>
      </c>
      <c r="AR732" s="28">
        <f t="shared" ca="1" si="452"/>
        <v>0.80170791704705868</v>
      </c>
      <c r="AS732" s="28">
        <f t="shared" ca="1" si="452"/>
        <v>5.3442961287234358E-2</v>
      </c>
      <c r="AT732" s="28">
        <f>IF(Riskregister!$E$13="",0,COUNTIF(BN$4:BN$53,"&lt;"&amp;AR732)*IF(AS732&lt;0.5,Riskregister!$K$13+(Riskregister!$L$13-Riskregister!$K$13)*SQRT(AS732/2),Riskregister!$L$13-(Riskregister!$L$13-Riskregister!$K$13)*SQRT((1-AS732)/2)))</f>
        <v>0</v>
      </c>
      <c r="AU732" s="28">
        <f t="shared" ca="1" si="453"/>
        <v>0.57102852957012795</v>
      </c>
      <c r="AV732" s="28">
        <f t="shared" ca="1" si="453"/>
        <v>0.6353698809787196</v>
      </c>
      <c r="AW732" s="28">
        <f>IF(Riskregister!$E$14="",0,COUNTIF(BO$4:BO$53,"&lt;"&amp;AU732)*IF(AV732&lt;0.5,Riskregister!$K$14+(Riskregister!$L$14-Riskregister!$K$14)*SQRT(AV732/2),Riskregister!$L$14-(Riskregister!$L$14-Riskregister!$K$14)*SQRT((1-AV732)/2)))</f>
        <v>0</v>
      </c>
      <c r="AX732" s="28">
        <f t="shared" ca="1" si="454"/>
        <v>1.7563555808876918E-2</v>
      </c>
      <c r="AY732" s="28">
        <f t="shared" ca="1" si="454"/>
        <v>0.88381049599980765</v>
      </c>
      <c r="AZ732" s="28">
        <f>IF(Riskregister!$E$15="",0,COUNTIF(BP$4:BP$53,"&lt;"&amp;AX732)*IF(AY732&lt;0.5,Riskregister!$K$15+(Riskregister!$L$15-Riskregister!$K$15)*SQRT(AY732/2),Riskregister!$L$15-(Riskregister!$L$15-Riskregister!$K$15)*SQRT((1-AY732)/2)))</f>
        <v>0</v>
      </c>
      <c r="BA732" s="28">
        <f t="shared" ca="1" si="455"/>
        <v>0.54236915586715939</v>
      </c>
      <c r="BB732" s="28">
        <f t="shared" ca="1" si="455"/>
        <v>0.5320449674024551</v>
      </c>
      <c r="BC732" s="28">
        <f>IF(Riskregister!$E$16="",0,COUNTIF(BQ$4:BQ$53,"&lt;"&amp;BA732)*IF(BB732&lt;0.5,Riskregister!$K$16+(Riskregister!$L$16-Riskregister!$K$16)*SQRT(BB732/2),Riskregister!$L$16-(Riskregister!$L$16-Riskregister!$K$16)*SQRT((1-BB732)/2)))</f>
        <v>0</v>
      </c>
      <c r="BD732" s="28">
        <f t="shared" ca="1" si="443"/>
        <v>544210.00727094244</v>
      </c>
    </row>
    <row r="733" spans="20:56" x14ac:dyDescent="0.35">
      <c r="T733" s="28">
        <f t="shared" ca="1" si="444"/>
        <v>0.22136907404808603</v>
      </c>
      <c r="U733" s="28">
        <f t="shared" ca="1" si="444"/>
        <v>0.80597891567541624</v>
      </c>
      <c r="V733" s="28">
        <f ca="1">IF(Riskregister!$E$5="",0,COUNTIF(BF$4:BF$53,"&lt;"&amp;T733)*IF(U733&lt;0.5,Riskregister!$K$5+(Riskregister!$L$5-Riskregister!$K$5)*SQRT(U733/2),Riskregister!$L$5-(Riskregister!$L$5-Riskregister!$K$5)*SQRT((1-U733)/2)))</f>
        <v>0</v>
      </c>
      <c r="W733" s="28">
        <f t="shared" ca="1" si="445"/>
        <v>0.46077930171019588</v>
      </c>
      <c r="X733" s="28">
        <f t="shared" ca="1" si="445"/>
        <v>0.21886726170937398</v>
      </c>
      <c r="Y733" s="28">
        <f ca="1">IF(Riskregister!$E$6="",0,COUNTIF(BG$4:BG$53,"&lt;"&amp;W733)*IF(X733&lt;0.5,Riskregister!$K$6+(Riskregister!$L$6-Riskregister!$K$6)*SQRT(X733/2),Riskregister!$L$6-(Riskregister!$L$6-Riskregister!$K$6)*SQRT((1-X733)/2)))</f>
        <v>0</v>
      </c>
      <c r="Z733" s="28">
        <f t="shared" ca="1" si="446"/>
        <v>0.4758037787342696</v>
      </c>
      <c r="AA733" s="28">
        <f t="shared" ca="1" si="446"/>
        <v>0.28776768272280018</v>
      </c>
      <c r="AB733" s="28">
        <f ca="1">IF(Riskregister!$E$7="",0,COUNTIF(BH$4:BH$53,"&lt;"&amp;Z733)*IF(AA733&lt;0.5,Riskregister!$K$7+(Riskregister!$L$7-Riskregister!$K$7)*SQRT(AA733/2),Riskregister!$L$7-(Riskregister!$L$7-Riskregister!$K$7)*SQRT((1-AA733)/2)))</f>
        <v>0</v>
      </c>
      <c r="AC733" s="28">
        <f t="shared" ca="1" si="447"/>
        <v>0.56588727210462808</v>
      </c>
      <c r="AD733" s="28">
        <f t="shared" ca="1" si="447"/>
        <v>0.31840313286274613</v>
      </c>
      <c r="AE733" s="28">
        <f ca="1">IF(Riskregister!$E$8="",0,COUNTIF(BI$4:BI$53,"&lt;"&amp;AC733)*IF(AD733&lt;0.5,Riskregister!$K$8+(Riskregister!$L$8-Riskregister!$K$8)*SQRT(AD733/2),Riskregister!$L$8-(Riskregister!$L$8-Riskregister!$K$8)*SQRT((1-AD733)/2)))</f>
        <v>0</v>
      </c>
      <c r="AF733" s="28">
        <f t="shared" ca="1" si="448"/>
        <v>0.9861457821304811</v>
      </c>
      <c r="AG733" s="28">
        <f t="shared" ca="1" si="448"/>
        <v>0.11027131836122339</v>
      </c>
      <c r="AH733" s="28">
        <f>IF(Riskregister!$E$9="",0,COUNTIF(BJ$4:BJ$53,"&lt;"&amp;AF733)*IF(AG733&lt;0.5,Riskregister!$K$9+(Riskregister!$L$9-Riskregister!$K$9)*SQRT(AG733/2),Riskregister!$L$9-(Riskregister!$L$9-Riskregister!$K$9)*SQRT((1-AG733)/2)))</f>
        <v>0</v>
      </c>
      <c r="AI733" s="28">
        <f t="shared" ca="1" si="449"/>
        <v>0.26092853475186217</v>
      </c>
      <c r="AJ733" s="28">
        <f t="shared" ca="1" si="449"/>
        <v>0.77310061876600822</v>
      </c>
      <c r="AK733" s="28">
        <f>IF(Riskregister!$E$10="",0,COUNTIF(BK$4:BK$53,"&lt;"&amp;AI733)*IF(AJ733&lt;0.5,Riskregister!$K$10+(Riskregister!$L$10-Riskregister!$K$10)*SQRT(AJ733/2),Riskregister!$L$10-(Riskregister!$L$10-Riskregister!$K$10)*SQRT((1-AJ733)/2)))</f>
        <v>0</v>
      </c>
      <c r="AL733" s="28">
        <f t="shared" ca="1" si="450"/>
        <v>0.24003194066748956</v>
      </c>
      <c r="AM733" s="28">
        <f t="shared" ca="1" si="450"/>
        <v>0.59920440397335739</v>
      </c>
      <c r="AN733" s="28">
        <f>IF(Riskregister!$E$11="",0,COUNTIF(BL$4:BL$53,"&lt;"&amp;AL733)*IF(AM733&lt;0.5,Riskregister!$K$11+(Riskregister!$L$11-Riskregister!$K$11)*SQRT(AM733/2),Riskregister!$L$11-(Riskregister!$L$11-Riskregister!$K$11)*SQRT((1-AM733)/2)))</f>
        <v>0</v>
      </c>
      <c r="AO733" s="28">
        <f t="shared" ca="1" si="451"/>
        <v>0.19280741504351717</v>
      </c>
      <c r="AP733" s="28">
        <f t="shared" ca="1" si="451"/>
        <v>9.7636881079933957E-2</v>
      </c>
      <c r="AQ733" s="28">
        <f>IF(Riskregister!$E$12="",0,COUNTIF(BM$4:BM$53,"&lt;"&amp;AO733)*IF(AP733&lt;0.5,Riskregister!$K$12+(Riskregister!$L$12-Riskregister!$K$12)*SQRT(AP733/2),Riskregister!$L$12-(Riskregister!$L$12-Riskregister!$K$12)*SQRT((1-AP733)/2)))</f>
        <v>0</v>
      </c>
      <c r="AR733" s="28">
        <f t="shared" ca="1" si="452"/>
        <v>5.9196715164547054E-2</v>
      </c>
      <c r="AS733" s="28">
        <f t="shared" ca="1" si="452"/>
        <v>0.39992952093526757</v>
      </c>
      <c r="AT733" s="28">
        <f>IF(Riskregister!$E$13="",0,COUNTIF(BN$4:BN$53,"&lt;"&amp;AR733)*IF(AS733&lt;0.5,Riskregister!$K$13+(Riskregister!$L$13-Riskregister!$K$13)*SQRT(AS733/2),Riskregister!$L$13-(Riskregister!$L$13-Riskregister!$K$13)*SQRT((1-AS733)/2)))</f>
        <v>0</v>
      </c>
      <c r="AU733" s="28">
        <f t="shared" ca="1" si="453"/>
        <v>0.57020768058719262</v>
      </c>
      <c r="AV733" s="28">
        <f t="shared" ca="1" si="453"/>
        <v>0.63670307728070208</v>
      </c>
      <c r="AW733" s="28">
        <f>IF(Riskregister!$E$14="",0,COUNTIF(BO$4:BO$53,"&lt;"&amp;AU733)*IF(AV733&lt;0.5,Riskregister!$K$14+(Riskregister!$L$14-Riskregister!$K$14)*SQRT(AV733/2),Riskregister!$L$14-(Riskregister!$L$14-Riskregister!$K$14)*SQRT((1-AV733)/2)))</f>
        <v>0</v>
      </c>
      <c r="AX733" s="28">
        <f t="shared" ca="1" si="454"/>
        <v>0.43935411742919794</v>
      </c>
      <c r="AY733" s="28">
        <f t="shared" ca="1" si="454"/>
        <v>0.21072358918108347</v>
      </c>
      <c r="AZ733" s="28">
        <f>IF(Riskregister!$E$15="",0,COUNTIF(BP$4:BP$53,"&lt;"&amp;AX733)*IF(AY733&lt;0.5,Riskregister!$K$15+(Riskregister!$L$15-Riskregister!$K$15)*SQRT(AY733/2),Riskregister!$L$15-(Riskregister!$L$15-Riskregister!$K$15)*SQRT((1-AY733)/2)))</f>
        <v>0</v>
      </c>
      <c r="BA733" s="28">
        <f t="shared" ca="1" si="455"/>
        <v>0.57991662046512338</v>
      </c>
      <c r="BB733" s="28">
        <f t="shared" ca="1" si="455"/>
        <v>0.7067578071863736</v>
      </c>
      <c r="BC733" s="28">
        <f>IF(Riskregister!$E$16="",0,COUNTIF(BQ$4:BQ$53,"&lt;"&amp;BA733)*IF(BB733&lt;0.5,Riskregister!$K$16+(Riskregister!$L$16-Riskregister!$K$16)*SQRT(BB733/2),Riskregister!$L$16-(Riskregister!$L$16-Riskregister!$K$16)*SQRT((1-BB733)/2)))</f>
        <v>0</v>
      </c>
      <c r="BD733" s="28">
        <f t="shared" ca="1" si="443"/>
        <v>0</v>
      </c>
    </row>
    <row r="734" spans="20:56" x14ac:dyDescent="0.35">
      <c r="T734" s="28">
        <f t="shared" ca="1" si="444"/>
        <v>0.17581632809460424</v>
      </c>
      <c r="U734" s="28">
        <f t="shared" ca="1" si="444"/>
        <v>0.37688142198757402</v>
      </c>
      <c r="V734" s="28">
        <f ca="1">IF(Riskregister!$E$5="",0,COUNTIF(BF$4:BF$53,"&lt;"&amp;T734)*IF(U734&lt;0.5,Riskregister!$K$5+(Riskregister!$L$5-Riskregister!$K$5)*SQRT(U734/2),Riskregister!$L$5-(Riskregister!$L$5-Riskregister!$K$5)*SQRT((1-U734)/2)))</f>
        <v>0</v>
      </c>
      <c r="W734" s="28">
        <f t="shared" ca="1" si="445"/>
        <v>0.34952777846168026</v>
      </c>
      <c r="X734" s="28">
        <f t="shared" ca="1" si="445"/>
        <v>0.12995586824493321</v>
      </c>
      <c r="Y734" s="28">
        <f ca="1">IF(Riskregister!$E$6="",0,COUNTIF(BG$4:BG$53,"&lt;"&amp;W734)*IF(X734&lt;0.5,Riskregister!$K$6+(Riskregister!$L$6-Riskregister!$K$6)*SQRT(X734/2),Riskregister!$L$6-(Riskregister!$L$6-Riskregister!$K$6)*SQRT((1-X734)/2)))</f>
        <v>0</v>
      </c>
      <c r="Z734" s="28">
        <f t="shared" ca="1" si="446"/>
        <v>3.4586884501102477E-2</v>
      </c>
      <c r="AA734" s="28">
        <f t="shared" ca="1" si="446"/>
        <v>0.46606176082355366</v>
      </c>
      <c r="AB734" s="28">
        <f ca="1">IF(Riskregister!$E$7="",0,COUNTIF(BH$4:BH$53,"&lt;"&amp;Z734)*IF(AA734&lt;0.5,Riskregister!$K$7+(Riskregister!$L$7-Riskregister!$K$7)*SQRT(AA734/2),Riskregister!$L$7-(Riskregister!$L$7-Riskregister!$K$7)*SQRT((1-AA734)/2)))</f>
        <v>0</v>
      </c>
      <c r="AC734" s="28">
        <f t="shared" ca="1" si="447"/>
        <v>0.18619606101855735</v>
      </c>
      <c r="AD734" s="28">
        <f t="shared" ca="1" si="447"/>
        <v>0.87239854723273147</v>
      </c>
      <c r="AE734" s="28">
        <f ca="1">IF(Riskregister!$E$8="",0,COUNTIF(BI$4:BI$53,"&lt;"&amp;AC734)*IF(AD734&lt;0.5,Riskregister!$K$8+(Riskregister!$L$8-Riskregister!$K$8)*SQRT(AD734/2),Riskregister!$L$8-(Riskregister!$L$8-Riskregister!$K$8)*SQRT((1-AD734)/2)))</f>
        <v>0</v>
      </c>
      <c r="AF734" s="28">
        <f t="shared" ca="1" si="448"/>
        <v>0.76975360406342508</v>
      </c>
      <c r="AG734" s="28">
        <f t="shared" ca="1" si="448"/>
        <v>0.92300088062679142</v>
      </c>
      <c r="AH734" s="28">
        <f>IF(Riskregister!$E$9="",0,COUNTIF(BJ$4:BJ$53,"&lt;"&amp;AF734)*IF(AG734&lt;0.5,Riskregister!$K$9+(Riskregister!$L$9-Riskregister!$K$9)*SQRT(AG734/2),Riskregister!$L$9-(Riskregister!$L$9-Riskregister!$K$9)*SQRT((1-AG734)/2)))</f>
        <v>0</v>
      </c>
      <c r="AI734" s="28">
        <f t="shared" ca="1" si="449"/>
        <v>9.0222236134151368E-2</v>
      </c>
      <c r="AJ734" s="28">
        <f t="shared" ca="1" si="449"/>
        <v>0.7570934910381486</v>
      </c>
      <c r="AK734" s="28">
        <f>IF(Riskregister!$E$10="",0,COUNTIF(BK$4:BK$53,"&lt;"&amp;AI734)*IF(AJ734&lt;0.5,Riskregister!$K$10+(Riskregister!$L$10-Riskregister!$K$10)*SQRT(AJ734/2),Riskregister!$L$10-(Riskregister!$L$10-Riskregister!$K$10)*SQRT((1-AJ734)/2)))</f>
        <v>0</v>
      </c>
      <c r="AL734" s="28">
        <f t="shared" ca="1" si="450"/>
        <v>2.3643633310143408E-2</v>
      </c>
      <c r="AM734" s="28">
        <f t="shared" ca="1" si="450"/>
        <v>0.16728245120000518</v>
      </c>
      <c r="AN734" s="28">
        <f>IF(Riskregister!$E$11="",0,COUNTIF(BL$4:BL$53,"&lt;"&amp;AL734)*IF(AM734&lt;0.5,Riskregister!$K$11+(Riskregister!$L$11-Riskregister!$K$11)*SQRT(AM734/2),Riskregister!$L$11-(Riskregister!$L$11-Riskregister!$K$11)*SQRT((1-AM734)/2)))</f>
        <v>0</v>
      </c>
      <c r="AO734" s="28">
        <f t="shared" ca="1" si="451"/>
        <v>0.53137410165783094</v>
      </c>
      <c r="AP734" s="28">
        <f t="shared" ca="1" si="451"/>
        <v>0.85285107106582447</v>
      </c>
      <c r="AQ734" s="28">
        <f>IF(Riskregister!$E$12="",0,COUNTIF(BM$4:BM$53,"&lt;"&amp;AO734)*IF(AP734&lt;0.5,Riskregister!$K$12+(Riskregister!$L$12-Riskregister!$K$12)*SQRT(AP734/2),Riskregister!$L$12-(Riskregister!$L$12-Riskregister!$K$12)*SQRT((1-AP734)/2)))</f>
        <v>0</v>
      </c>
      <c r="AR734" s="28">
        <f t="shared" ca="1" si="452"/>
        <v>0.74790971889554514</v>
      </c>
      <c r="AS734" s="28">
        <f t="shared" ca="1" si="452"/>
        <v>0.32926208057255746</v>
      </c>
      <c r="AT734" s="28">
        <f>IF(Riskregister!$E$13="",0,COUNTIF(BN$4:BN$53,"&lt;"&amp;AR734)*IF(AS734&lt;0.5,Riskregister!$K$13+(Riskregister!$L$13-Riskregister!$K$13)*SQRT(AS734/2),Riskregister!$L$13-(Riskregister!$L$13-Riskregister!$K$13)*SQRT((1-AS734)/2)))</f>
        <v>0</v>
      </c>
      <c r="AU734" s="28">
        <f t="shared" ca="1" si="453"/>
        <v>0.51476435270068022</v>
      </c>
      <c r="AV734" s="28">
        <f t="shared" ca="1" si="453"/>
        <v>0.60292573316950582</v>
      </c>
      <c r="AW734" s="28">
        <f>IF(Riskregister!$E$14="",0,COUNTIF(BO$4:BO$53,"&lt;"&amp;AU734)*IF(AV734&lt;0.5,Riskregister!$K$14+(Riskregister!$L$14-Riskregister!$K$14)*SQRT(AV734/2),Riskregister!$L$14-(Riskregister!$L$14-Riskregister!$K$14)*SQRT((1-AV734)/2)))</f>
        <v>0</v>
      </c>
      <c r="AX734" s="28">
        <f t="shared" ca="1" si="454"/>
        <v>0.48236807868296205</v>
      </c>
      <c r="AY734" s="28">
        <f t="shared" ca="1" si="454"/>
        <v>0.41311679505656274</v>
      </c>
      <c r="AZ734" s="28">
        <f>IF(Riskregister!$E$15="",0,COUNTIF(BP$4:BP$53,"&lt;"&amp;AX734)*IF(AY734&lt;0.5,Riskregister!$K$15+(Riskregister!$L$15-Riskregister!$K$15)*SQRT(AY734/2),Riskregister!$L$15-(Riskregister!$L$15-Riskregister!$K$15)*SQRT((1-AY734)/2)))</f>
        <v>0</v>
      </c>
      <c r="BA734" s="28">
        <f t="shared" ca="1" si="455"/>
        <v>0.969201616098193</v>
      </c>
      <c r="BB734" s="28">
        <f t="shared" ca="1" si="455"/>
        <v>0.53595239429980324</v>
      </c>
      <c r="BC734" s="28">
        <f>IF(Riskregister!$E$16="",0,COUNTIF(BQ$4:BQ$53,"&lt;"&amp;BA734)*IF(BB734&lt;0.5,Riskregister!$K$16+(Riskregister!$L$16-Riskregister!$K$16)*SQRT(BB734/2),Riskregister!$L$16-(Riskregister!$L$16-Riskregister!$K$16)*SQRT((1-BB734)/2)))</f>
        <v>0</v>
      </c>
      <c r="BD734" s="28">
        <f t="shared" ca="1" si="443"/>
        <v>0</v>
      </c>
    </row>
    <row r="735" spans="20:56" x14ac:dyDescent="0.35">
      <c r="T735" s="28">
        <f t="shared" ca="1" si="444"/>
        <v>0.99892235996146661</v>
      </c>
      <c r="U735" s="28">
        <f t="shared" ca="1" si="444"/>
        <v>0.21512415627613846</v>
      </c>
      <c r="V735" s="28">
        <f ca="1">IF(Riskregister!$E$5="",0,COUNTIF(BF$4:BF$53,"&lt;"&amp;T735)*IF(U735&lt;0.5,Riskregister!$K$5+(Riskregister!$L$5-Riskregister!$K$5)*SQRT(U735/2),Riskregister!$L$5-(Riskregister!$L$5-Riskregister!$K$5)*SQRT((1-U735)/2)))</f>
        <v>1190339.8454850768</v>
      </c>
      <c r="W735" s="28">
        <f t="shared" ca="1" si="445"/>
        <v>0.59469928394057925</v>
      </c>
      <c r="X735" s="28">
        <f t="shared" ca="1" si="445"/>
        <v>0.923075430885682</v>
      </c>
      <c r="Y735" s="28">
        <f ca="1">IF(Riskregister!$E$6="",0,COUNTIF(BG$4:BG$53,"&lt;"&amp;W735)*IF(X735&lt;0.5,Riskregister!$K$6+(Riskregister!$L$6-Riskregister!$K$6)*SQRT(X735/2),Riskregister!$L$6-(Riskregister!$L$6-Riskregister!$K$6)*SQRT((1-X735)/2)))</f>
        <v>0</v>
      </c>
      <c r="Z735" s="28">
        <f t="shared" ca="1" si="446"/>
        <v>0.43171207333189932</v>
      </c>
      <c r="AA735" s="28">
        <f t="shared" ca="1" si="446"/>
        <v>0.43656285916003956</v>
      </c>
      <c r="AB735" s="28">
        <f ca="1">IF(Riskregister!$E$7="",0,COUNTIF(BH$4:BH$53,"&lt;"&amp;Z735)*IF(AA735&lt;0.5,Riskregister!$K$7+(Riskregister!$L$7-Riskregister!$K$7)*SQRT(AA735/2),Riskregister!$L$7-(Riskregister!$L$7-Riskregister!$K$7)*SQRT((1-AA735)/2)))</f>
        <v>0</v>
      </c>
      <c r="AC735" s="28">
        <f t="shared" ca="1" si="447"/>
        <v>0.42022656505589018</v>
      </c>
      <c r="AD735" s="28">
        <f t="shared" ca="1" si="447"/>
        <v>0.13423456174745974</v>
      </c>
      <c r="AE735" s="28">
        <f ca="1">IF(Riskregister!$E$8="",0,COUNTIF(BI$4:BI$53,"&lt;"&amp;AC735)*IF(AD735&lt;0.5,Riskregister!$K$8+(Riskregister!$L$8-Riskregister!$K$8)*SQRT(AD735/2),Riskregister!$L$8-(Riskregister!$L$8-Riskregister!$K$8)*SQRT((1-AD735)/2)))</f>
        <v>0</v>
      </c>
      <c r="AF735" s="28">
        <f t="shared" ca="1" si="448"/>
        <v>0.86295806151109</v>
      </c>
      <c r="AG735" s="28">
        <f t="shared" ca="1" si="448"/>
        <v>0.17527952880614028</v>
      </c>
      <c r="AH735" s="28">
        <f>IF(Riskregister!$E$9="",0,COUNTIF(BJ$4:BJ$53,"&lt;"&amp;AF735)*IF(AG735&lt;0.5,Riskregister!$K$9+(Riskregister!$L$9-Riskregister!$K$9)*SQRT(AG735/2),Riskregister!$L$9-(Riskregister!$L$9-Riskregister!$K$9)*SQRT((1-AG735)/2)))</f>
        <v>0</v>
      </c>
      <c r="AI735" s="28">
        <f t="shared" ca="1" si="449"/>
        <v>0.54788994216480225</v>
      </c>
      <c r="AJ735" s="28">
        <f t="shared" ca="1" si="449"/>
        <v>0.96094669103541552</v>
      </c>
      <c r="AK735" s="28">
        <f>IF(Riskregister!$E$10="",0,COUNTIF(BK$4:BK$53,"&lt;"&amp;AI735)*IF(AJ735&lt;0.5,Riskregister!$K$10+(Riskregister!$L$10-Riskregister!$K$10)*SQRT(AJ735/2),Riskregister!$L$10-(Riskregister!$L$10-Riskregister!$K$10)*SQRT((1-AJ735)/2)))</f>
        <v>0</v>
      </c>
      <c r="AL735" s="28">
        <f t="shared" ca="1" si="450"/>
        <v>8.9030796585509719E-2</v>
      </c>
      <c r="AM735" s="28">
        <f t="shared" ca="1" si="450"/>
        <v>0.47815083313686324</v>
      </c>
      <c r="AN735" s="28">
        <f>IF(Riskregister!$E$11="",0,COUNTIF(BL$4:BL$53,"&lt;"&amp;AL735)*IF(AM735&lt;0.5,Riskregister!$K$11+(Riskregister!$L$11-Riskregister!$K$11)*SQRT(AM735/2),Riskregister!$L$11-(Riskregister!$L$11-Riskregister!$K$11)*SQRT((1-AM735)/2)))</f>
        <v>0</v>
      </c>
      <c r="AO735" s="28">
        <f t="shared" ca="1" si="451"/>
        <v>0.29478781490747508</v>
      </c>
      <c r="AP735" s="28">
        <f t="shared" ca="1" si="451"/>
        <v>0.617502709332588</v>
      </c>
      <c r="AQ735" s="28">
        <f>IF(Riskregister!$E$12="",0,COUNTIF(BM$4:BM$53,"&lt;"&amp;AO735)*IF(AP735&lt;0.5,Riskregister!$K$12+(Riskregister!$L$12-Riskregister!$K$12)*SQRT(AP735/2),Riskregister!$L$12-(Riskregister!$L$12-Riskregister!$K$12)*SQRT((1-AP735)/2)))</f>
        <v>0</v>
      </c>
      <c r="AR735" s="28">
        <f t="shared" ca="1" si="452"/>
        <v>0.64984966941188838</v>
      </c>
      <c r="AS735" s="28">
        <f t="shared" ca="1" si="452"/>
        <v>0.66761611787988151</v>
      </c>
      <c r="AT735" s="28">
        <f>IF(Riskregister!$E$13="",0,COUNTIF(BN$4:BN$53,"&lt;"&amp;AR735)*IF(AS735&lt;0.5,Riskregister!$K$13+(Riskregister!$L$13-Riskregister!$K$13)*SQRT(AS735/2),Riskregister!$L$13-(Riskregister!$L$13-Riskregister!$K$13)*SQRT((1-AS735)/2)))</f>
        <v>0</v>
      </c>
      <c r="AU735" s="28">
        <f t="shared" ca="1" si="453"/>
        <v>0.13595926043251116</v>
      </c>
      <c r="AV735" s="28">
        <f t="shared" ca="1" si="453"/>
        <v>0.72598288836776881</v>
      </c>
      <c r="AW735" s="28">
        <f>IF(Riskregister!$E$14="",0,COUNTIF(BO$4:BO$53,"&lt;"&amp;AU735)*IF(AV735&lt;0.5,Riskregister!$K$14+(Riskregister!$L$14-Riskregister!$K$14)*SQRT(AV735/2),Riskregister!$L$14-(Riskregister!$L$14-Riskregister!$K$14)*SQRT((1-AV735)/2)))</f>
        <v>0</v>
      </c>
      <c r="AX735" s="28">
        <f t="shared" ca="1" si="454"/>
        <v>0.12311947910043919</v>
      </c>
      <c r="AY735" s="28">
        <f t="shared" ca="1" si="454"/>
        <v>0.22198768826809756</v>
      </c>
      <c r="AZ735" s="28">
        <f>IF(Riskregister!$E$15="",0,COUNTIF(BP$4:BP$53,"&lt;"&amp;AX735)*IF(AY735&lt;0.5,Riskregister!$K$15+(Riskregister!$L$15-Riskregister!$K$15)*SQRT(AY735/2),Riskregister!$L$15-(Riskregister!$L$15-Riskregister!$K$15)*SQRT((1-AY735)/2)))</f>
        <v>0</v>
      </c>
      <c r="BA735" s="28">
        <f t="shared" ca="1" si="455"/>
        <v>0.23396436501090434</v>
      </c>
      <c r="BB735" s="28">
        <f t="shared" ca="1" si="455"/>
        <v>0.74523191322880733</v>
      </c>
      <c r="BC735" s="28">
        <f>IF(Riskregister!$E$16="",0,COUNTIF(BQ$4:BQ$53,"&lt;"&amp;BA735)*IF(BB735&lt;0.5,Riskregister!$K$16+(Riskregister!$L$16-Riskregister!$K$16)*SQRT(BB735/2),Riskregister!$L$16-(Riskregister!$L$16-Riskregister!$K$16)*SQRT((1-BB735)/2)))</f>
        <v>0</v>
      </c>
      <c r="BD735" s="28">
        <f t="shared" ca="1" si="443"/>
        <v>1190339.8454850768</v>
      </c>
    </row>
    <row r="736" spans="20:56" x14ac:dyDescent="0.35">
      <c r="T736" s="28">
        <f t="shared" ca="1" si="444"/>
        <v>0.47569037227933109</v>
      </c>
      <c r="U736" s="28">
        <f t="shared" ca="1" si="444"/>
        <v>0.92668849417646437</v>
      </c>
      <c r="V736" s="28">
        <f ca="1">IF(Riskregister!$E$5="",0,COUNTIF(BF$4:BF$53,"&lt;"&amp;T736)*IF(U736&lt;0.5,Riskregister!$K$5+(Riskregister!$L$5-Riskregister!$K$5)*SQRT(U736/2),Riskregister!$L$5-(Riskregister!$L$5-Riskregister!$K$5)*SQRT((1-U736)/2)))</f>
        <v>0</v>
      </c>
      <c r="W736" s="28">
        <f t="shared" ca="1" si="445"/>
        <v>0.48320151660360344</v>
      </c>
      <c r="X736" s="28">
        <f t="shared" ca="1" si="445"/>
        <v>0.67083873081522405</v>
      </c>
      <c r="Y736" s="28">
        <f ca="1">IF(Riskregister!$E$6="",0,COUNTIF(BG$4:BG$53,"&lt;"&amp;W736)*IF(X736&lt;0.5,Riskregister!$K$6+(Riskregister!$L$6-Riskregister!$K$6)*SQRT(X736/2),Riskregister!$L$6-(Riskregister!$L$6-Riskregister!$K$6)*SQRT((1-X736)/2)))</f>
        <v>0</v>
      </c>
      <c r="Z736" s="28">
        <f t="shared" ca="1" si="446"/>
        <v>0.72556309111049078</v>
      </c>
      <c r="AA736" s="28">
        <f t="shared" ca="1" si="446"/>
        <v>0.44970602798650372</v>
      </c>
      <c r="AB736" s="28">
        <f ca="1">IF(Riskregister!$E$7="",0,COUNTIF(BH$4:BH$53,"&lt;"&amp;Z736)*IF(AA736&lt;0.5,Riskregister!$K$7+(Riskregister!$L$7-Riskregister!$K$7)*SQRT(AA736/2),Riskregister!$L$7-(Riskregister!$L$7-Riskregister!$K$7)*SQRT((1-AA736)/2)))</f>
        <v>215965.34040025753</v>
      </c>
      <c r="AC736" s="28">
        <f t="shared" ca="1" si="447"/>
        <v>0.41845614962790256</v>
      </c>
      <c r="AD736" s="28">
        <f t="shared" ca="1" si="447"/>
        <v>0.3131629066717736</v>
      </c>
      <c r="AE736" s="28">
        <f ca="1">IF(Riskregister!$E$8="",0,COUNTIF(BI$4:BI$53,"&lt;"&amp;AC736)*IF(AD736&lt;0.5,Riskregister!$K$8+(Riskregister!$L$8-Riskregister!$K$8)*SQRT(AD736/2),Riskregister!$L$8-(Riskregister!$L$8-Riskregister!$K$8)*SQRT((1-AD736)/2)))</f>
        <v>0</v>
      </c>
      <c r="AF736" s="28">
        <f t="shared" ca="1" si="448"/>
        <v>0.52318211148005389</v>
      </c>
      <c r="AG736" s="28">
        <f t="shared" ca="1" si="448"/>
        <v>0.18858536786643987</v>
      </c>
      <c r="AH736" s="28">
        <f>IF(Riskregister!$E$9="",0,COUNTIF(BJ$4:BJ$53,"&lt;"&amp;AF736)*IF(AG736&lt;0.5,Riskregister!$K$9+(Riskregister!$L$9-Riskregister!$K$9)*SQRT(AG736/2),Riskregister!$L$9-(Riskregister!$L$9-Riskregister!$K$9)*SQRT((1-AG736)/2)))</f>
        <v>0</v>
      </c>
      <c r="AI736" s="28">
        <f t="shared" ca="1" si="449"/>
        <v>0.78022678900240616</v>
      </c>
      <c r="AJ736" s="28">
        <f t="shared" ca="1" si="449"/>
        <v>2.0678902330545368E-2</v>
      </c>
      <c r="AK736" s="28">
        <f>IF(Riskregister!$E$10="",0,COUNTIF(BK$4:BK$53,"&lt;"&amp;AI736)*IF(AJ736&lt;0.5,Riskregister!$K$10+(Riskregister!$L$10-Riskregister!$K$10)*SQRT(AJ736/2),Riskregister!$L$10-(Riskregister!$L$10-Riskregister!$K$10)*SQRT((1-AJ736)/2)))</f>
        <v>0</v>
      </c>
      <c r="AL736" s="28">
        <f t="shared" ca="1" si="450"/>
        <v>1.74582895335329E-2</v>
      </c>
      <c r="AM736" s="28">
        <f t="shared" ca="1" si="450"/>
        <v>0.5294210391867159</v>
      </c>
      <c r="AN736" s="28">
        <f>IF(Riskregister!$E$11="",0,COUNTIF(BL$4:BL$53,"&lt;"&amp;AL736)*IF(AM736&lt;0.5,Riskregister!$K$11+(Riskregister!$L$11-Riskregister!$K$11)*SQRT(AM736/2),Riskregister!$L$11-(Riskregister!$L$11-Riskregister!$K$11)*SQRT((1-AM736)/2)))</f>
        <v>0</v>
      </c>
      <c r="AO736" s="28">
        <f t="shared" ca="1" si="451"/>
        <v>0.22406446754259524</v>
      </c>
      <c r="AP736" s="28">
        <f t="shared" ca="1" si="451"/>
        <v>0.82335947068641158</v>
      </c>
      <c r="AQ736" s="28">
        <f>IF(Riskregister!$E$12="",0,COUNTIF(BM$4:BM$53,"&lt;"&amp;AO736)*IF(AP736&lt;0.5,Riskregister!$K$12+(Riskregister!$L$12-Riskregister!$K$12)*SQRT(AP736/2),Riskregister!$L$12-(Riskregister!$L$12-Riskregister!$K$12)*SQRT((1-AP736)/2)))</f>
        <v>0</v>
      </c>
      <c r="AR736" s="28">
        <f t="shared" ca="1" si="452"/>
        <v>0.98765508796929458</v>
      </c>
      <c r="AS736" s="28">
        <f t="shared" ca="1" si="452"/>
        <v>0.44093371495701861</v>
      </c>
      <c r="AT736" s="28">
        <f>IF(Riskregister!$E$13="",0,COUNTIF(BN$4:BN$53,"&lt;"&amp;AR736)*IF(AS736&lt;0.5,Riskregister!$K$13+(Riskregister!$L$13-Riskregister!$K$13)*SQRT(AS736/2),Riskregister!$L$13-(Riskregister!$L$13-Riskregister!$K$13)*SQRT((1-AS736)/2)))</f>
        <v>0</v>
      </c>
      <c r="AU736" s="28">
        <f t="shared" ca="1" si="453"/>
        <v>2.8356337711334612E-2</v>
      </c>
      <c r="AV736" s="28">
        <f t="shared" ca="1" si="453"/>
        <v>0.90498130317367387</v>
      </c>
      <c r="AW736" s="28">
        <f>IF(Riskregister!$E$14="",0,COUNTIF(BO$4:BO$53,"&lt;"&amp;AU736)*IF(AV736&lt;0.5,Riskregister!$K$14+(Riskregister!$L$14-Riskregister!$K$14)*SQRT(AV736/2),Riskregister!$L$14-(Riskregister!$L$14-Riskregister!$K$14)*SQRT((1-AV736)/2)))</f>
        <v>0</v>
      </c>
      <c r="AX736" s="28">
        <f t="shared" ca="1" si="454"/>
        <v>0.1248956234686619</v>
      </c>
      <c r="AY736" s="28">
        <f t="shared" ca="1" si="454"/>
        <v>0.50785086914690192</v>
      </c>
      <c r="AZ736" s="28">
        <f>IF(Riskregister!$E$15="",0,COUNTIF(BP$4:BP$53,"&lt;"&amp;AX736)*IF(AY736&lt;0.5,Riskregister!$K$15+(Riskregister!$L$15-Riskregister!$K$15)*SQRT(AY736/2),Riskregister!$L$15-(Riskregister!$L$15-Riskregister!$K$15)*SQRT((1-AY736)/2)))</f>
        <v>0</v>
      </c>
      <c r="BA736" s="28">
        <f t="shared" ca="1" si="455"/>
        <v>0.78108593019319683</v>
      </c>
      <c r="BB736" s="28">
        <f t="shared" ca="1" si="455"/>
        <v>0.29747295449004274</v>
      </c>
      <c r="BC736" s="28">
        <f>IF(Riskregister!$E$16="",0,COUNTIF(BQ$4:BQ$53,"&lt;"&amp;BA736)*IF(BB736&lt;0.5,Riskregister!$K$16+(Riskregister!$L$16-Riskregister!$K$16)*SQRT(BB736/2),Riskregister!$L$16-(Riskregister!$L$16-Riskregister!$K$16)*SQRT((1-BB736)/2)))</f>
        <v>0</v>
      </c>
      <c r="BD736" s="28">
        <f t="shared" ca="1" si="443"/>
        <v>215965.34040025753</v>
      </c>
    </row>
    <row r="737" spans="20:56" x14ac:dyDescent="0.35">
      <c r="T737" s="28">
        <f t="shared" ca="1" si="444"/>
        <v>0.55969000896254761</v>
      </c>
      <c r="U737" s="28">
        <f t="shared" ca="1" si="444"/>
        <v>0.96988114267444114</v>
      </c>
      <c r="V737" s="28">
        <f ca="1">IF(Riskregister!$E$5="",0,COUNTIF(BF$4:BF$53,"&lt;"&amp;T737)*IF(U737&lt;0.5,Riskregister!$K$5+(Riskregister!$L$5-Riskregister!$K$5)*SQRT(U737/2),Riskregister!$L$5-(Riskregister!$L$5-Riskregister!$K$5)*SQRT((1-U737)/2)))</f>
        <v>0</v>
      </c>
      <c r="W737" s="28">
        <f t="shared" ca="1" si="445"/>
        <v>0.5927822836424026</v>
      </c>
      <c r="X737" s="28">
        <f t="shared" ca="1" si="445"/>
        <v>0.97683569103871992</v>
      </c>
      <c r="Y737" s="28">
        <f ca="1">IF(Riskregister!$E$6="",0,COUNTIF(BG$4:BG$53,"&lt;"&amp;W737)*IF(X737&lt;0.5,Riskregister!$K$6+(Riskregister!$L$6-Riskregister!$K$6)*SQRT(X737/2),Riskregister!$L$6-(Riskregister!$L$6-Riskregister!$K$6)*SQRT((1-X737)/2)))</f>
        <v>0</v>
      </c>
      <c r="Z737" s="28">
        <f t="shared" ca="1" si="446"/>
        <v>0.25922409567533478</v>
      </c>
      <c r="AA737" s="28">
        <f t="shared" ca="1" si="446"/>
        <v>0.51112782426258185</v>
      </c>
      <c r="AB737" s="28">
        <f ca="1">IF(Riskregister!$E$7="",0,COUNTIF(BH$4:BH$53,"&lt;"&amp;Z737)*IF(AA737&lt;0.5,Riskregister!$K$7+(Riskregister!$L$7-Riskregister!$K$7)*SQRT(AA737/2),Riskregister!$L$7-(Riskregister!$L$7-Riskregister!$K$7)*SQRT((1-AA737)/2)))</f>
        <v>0</v>
      </c>
      <c r="AC737" s="28">
        <f t="shared" ca="1" si="447"/>
        <v>0.21079399534994014</v>
      </c>
      <c r="AD737" s="28">
        <f t="shared" ca="1" si="447"/>
        <v>0.47925313315077445</v>
      </c>
      <c r="AE737" s="28">
        <f ca="1">IF(Riskregister!$E$8="",0,COUNTIF(BI$4:BI$53,"&lt;"&amp;AC737)*IF(AD737&lt;0.5,Riskregister!$K$8+(Riskregister!$L$8-Riskregister!$K$8)*SQRT(AD737/2),Riskregister!$L$8-(Riskregister!$L$8-Riskregister!$K$8)*SQRT((1-AD737)/2)))</f>
        <v>0</v>
      </c>
      <c r="AF737" s="28">
        <f t="shared" ca="1" si="448"/>
        <v>0.86212988980763683</v>
      </c>
      <c r="AG737" s="28">
        <f t="shared" ca="1" si="448"/>
        <v>0.16603331489736184</v>
      </c>
      <c r="AH737" s="28">
        <f>IF(Riskregister!$E$9="",0,COUNTIF(BJ$4:BJ$53,"&lt;"&amp;AF737)*IF(AG737&lt;0.5,Riskregister!$K$9+(Riskregister!$L$9-Riskregister!$K$9)*SQRT(AG737/2),Riskregister!$L$9-(Riskregister!$L$9-Riskregister!$K$9)*SQRT((1-AG737)/2)))</f>
        <v>0</v>
      </c>
      <c r="AI737" s="28">
        <f t="shared" ca="1" si="449"/>
        <v>0.46682963660992682</v>
      </c>
      <c r="AJ737" s="28">
        <f t="shared" ca="1" si="449"/>
        <v>0.60890990655550115</v>
      </c>
      <c r="AK737" s="28">
        <f>IF(Riskregister!$E$10="",0,COUNTIF(BK$4:BK$53,"&lt;"&amp;AI737)*IF(AJ737&lt;0.5,Riskregister!$K$10+(Riskregister!$L$10-Riskregister!$K$10)*SQRT(AJ737/2),Riskregister!$L$10-(Riskregister!$L$10-Riskregister!$K$10)*SQRT((1-AJ737)/2)))</f>
        <v>0</v>
      </c>
      <c r="AL737" s="28">
        <f t="shared" ca="1" si="450"/>
        <v>0.23102392018106321</v>
      </c>
      <c r="AM737" s="28">
        <f t="shared" ca="1" si="450"/>
        <v>0.89838439053594243</v>
      </c>
      <c r="AN737" s="28">
        <f>IF(Riskregister!$E$11="",0,COUNTIF(BL$4:BL$53,"&lt;"&amp;AL737)*IF(AM737&lt;0.5,Riskregister!$K$11+(Riskregister!$L$11-Riskregister!$K$11)*SQRT(AM737/2),Riskregister!$L$11-(Riskregister!$L$11-Riskregister!$K$11)*SQRT((1-AM737)/2)))</f>
        <v>0</v>
      </c>
      <c r="AO737" s="28">
        <f t="shared" ca="1" si="451"/>
        <v>0.55494690805534164</v>
      </c>
      <c r="AP737" s="28">
        <f t="shared" ca="1" si="451"/>
        <v>0.77255713663300662</v>
      </c>
      <c r="AQ737" s="28">
        <f>IF(Riskregister!$E$12="",0,COUNTIF(BM$4:BM$53,"&lt;"&amp;AO737)*IF(AP737&lt;0.5,Riskregister!$K$12+(Riskregister!$L$12-Riskregister!$K$12)*SQRT(AP737/2),Riskregister!$L$12-(Riskregister!$L$12-Riskregister!$K$12)*SQRT((1-AP737)/2)))</f>
        <v>0</v>
      </c>
      <c r="AR737" s="28">
        <f t="shared" ca="1" si="452"/>
        <v>0.90521693674273085</v>
      </c>
      <c r="AS737" s="28">
        <f t="shared" ca="1" si="452"/>
        <v>0.72076403940516987</v>
      </c>
      <c r="AT737" s="28">
        <f>IF(Riskregister!$E$13="",0,COUNTIF(BN$4:BN$53,"&lt;"&amp;AR737)*IF(AS737&lt;0.5,Riskregister!$K$13+(Riskregister!$L$13-Riskregister!$K$13)*SQRT(AS737/2),Riskregister!$L$13-(Riskregister!$L$13-Riskregister!$K$13)*SQRT((1-AS737)/2)))</f>
        <v>0</v>
      </c>
      <c r="AU737" s="28">
        <f t="shared" ca="1" si="453"/>
        <v>0.92761008221775443</v>
      </c>
      <c r="AV737" s="28">
        <f t="shared" ca="1" si="453"/>
        <v>0.81137449204373968</v>
      </c>
      <c r="AW737" s="28">
        <f>IF(Riskregister!$E$14="",0,COUNTIF(BO$4:BO$53,"&lt;"&amp;AU737)*IF(AV737&lt;0.5,Riskregister!$K$14+(Riskregister!$L$14-Riskregister!$K$14)*SQRT(AV737/2),Riskregister!$L$14-(Riskregister!$L$14-Riskregister!$K$14)*SQRT((1-AV737)/2)))</f>
        <v>0</v>
      </c>
      <c r="AX737" s="28">
        <f t="shared" ca="1" si="454"/>
        <v>0.95652228482711632</v>
      </c>
      <c r="AY737" s="28">
        <f t="shared" ca="1" si="454"/>
        <v>0.56867379373770244</v>
      </c>
      <c r="AZ737" s="28">
        <f>IF(Riskregister!$E$15="",0,COUNTIF(BP$4:BP$53,"&lt;"&amp;AX737)*IF(AY737&lt;0.5,Riskregister!$K$15+(Riskregister!$L$15-Riskregister!$K$15)*SQRT(AY737/2),Riskregister!$L$15-(Riskregister!$L$15-Riskregister!$K$15)*SQRT((1-AY737)/2)))</f>
        <v>0</v>
      </c>
      <c r="BA737" s="28">
        <f t="shared" ca="1" si="455"/>
        <v>0.53331947252345346</v>
      </c>
      <c r="BB737" s="28">
        <f t="shared" ca="1" si="455"/>
        <v>2.0982997914367085E-2</v>
      </c>
      <c r="BC737" s="28">
        <f>IF(Riskregister!$E$16="",0,COUNTIF(BQ$4:BQ$53,"&lt;"&amp;BA737)*IF(BB737&lt;0.5,Riskregister!$K$16+(Riskregister!$L$16-Riskregister!$K$16)*SQRT(BB737/2),Riskregister!$L$16-(Riskregister!$L$16-Riskregister!$K$16)*SQRT((1-BB737)/2)))</f>
        <v>0</v>
      </c>
      <c r="BD737" s="28">
        <f t="shared" ca="1" si="443"/>
        <v>0</v>
      </c>
    </row>
    <row r="738" spans="20:56" x14ac:dyDescent="0.35">
      <c r="T738" s="28">
        <f t="shared" ca="1" si="444"/>
        <v>0.97708352126682874</v>
      </c>
      <c r="U738" s="28">
        <f t="shared" ca="1" si="444"/>
        <v>0.6857737371908138</v>
      </c>
      <c r="V738" s="28">
        <f ca="1">IF(Riskregister!$E$5="",0,COUNTIF(BF$4:BF$53,"&lt;"&amp;T738)*IF(U738&lt;0.5,Riskregister!$K$5+(Riskregister!$L$5-Riskregister!$K$5)*SQRT(U738/2),Riskregister!$L$5-(Riskregister!$L$5-Riskregister!$K$5)*SQRT((1-U738)/2)))</f>
        <v>843262.51046782266</v>
      </c>
      <c r="W738" s="28">
        <f t="shared" ca="1" si="445"/>
        <v>0.99181228416249112</v>
      </c>
      <c r="X738" s="28">
        <f t="shared" ca="1" si="445"/>
        <v>0.5709299157920984</v>
      </c>
      <c r="Y738" s="28">
        <f ca="1">IF(Riskregister!$E$6="",0,COUNTIF(BG$4:BG$53,"&lt;"&amp;W738)*IF(X738&lt;0.5,Riskregister!$K$6+(Riskregister!$L$6-Riskregister!$K$6)*SQRT(X738/2),Riskregister!$L$6-(Riskregister!$L$6-Riskregister!$K$6)*SQRT((1-X738)/2)))</f>
        <v>3498831.9073378528</v>
      </c>
      <c r="Z738" s="28">
        <f t="shared" ca="1" si="446"/>
        <v>0.68323499954379763</v>
      </c>
      <c r="AA738" s="28">
        <f t="shared" ca="1" si="446"/>
        <v>0.62574161384671467</v>
      </c>
      <c r="AB738" s="28">
        <f ca="1">IF(Riskregister!$E$7="",0,COUNTIF(BH$4:BH$53,"&lt;"&amp;Z738)*IF(AA738&lt;0.5,Riskregister!$K$7+(Riskregister!$L$7-Riskregister!$K$7)*SQRT(AA738/2),Riskregister!$L$7-(Riskregister!$L$7-Riskregister!$K$7)*SQRT((1-AA738)/2)))</f>
        <v>0</v>
      </c>
      <c r="AC738" s="28">
        <f t="shared" ca="1" si="447"/>
        <v>0.20339617360773732</v>
      </c>
      <c r="AD738" s="28">
        <f t="shared" ca="1" si="447"/>
        <v>0.56659637845819888</v>
      </c>
      <c r="AE738" s="28">
        <f ca="1">IF(Riskregister!$E$8="",0,COUNTIF(BI$4:BI$53,"&lt;"&amp;AC738)*IF(AD738&lt;0.5,Riskregister!$K$8+(Riskregister!$L$8-Riskregister!$K$8)*SQRT(AD738/2),Riskregister!$L$8-(Riskregister!$L$8-Riskregister!$K$8)*SQRT((1-AD738)/2)))</f>
        <v>0</v>
      </c>
      <c r="AF738" s="28">
        <f t="shared" ca="1" si="448"/>
        <v>0.75341111244801784</v>
      </c>
      <c r="AG738" s="28">
        <f t="shared" ca="1" si="448"/>
        <v>0.36625310075427031</v>
      </c>
      <c r="AH738" s="28">
        <f>IF(Riskregister!$E$9="",0,COUNTIF(BJ$4:BJ$53,"&lt;"&amp;AF738)*IF(AG738&lt;0.5,Riskregister!$K$9+(Riskregister!$L$9-Riskregister!$K$9)*SQRT(AG738/2),Riskregister!$L$9-(Riskregister!$L$9-Riskregister!$K$9)*SQRT((1-AG738)/2)))</f>
        <v>0</v>
      </c>
      <c r="AI738" s="28">
        <f t="shared" ca="1" si="449"/>
        <v>9.3413621454932594E-2</v>
      </c>
      <c r="AJ738" s="28">
        <f t="shared" ca="1" si="449"/>
        <v>1.7901266666843996E-2</v>
      </c>
      <c r="AK738" s="28">
        <f>IF(Riskregister!$E$10="",0,COUNTIF(BK$4:BK$53,"&lt;"&amp;AI738)*IF(AJ738&lt;0.5,Riskregister!$K$10+(Riskregister!$L$10-Riskregister!$K$10)*SQRT(AJ738/2),Riskregister!$L$10-(Riskregister!$L$10-Riskregister!$K$10)*SQRT((1-AJ738)/2)))</f>
        <v>0</v>
      </c>
      <c r="AL738" s="28">
        <f t="shared" ca="1" si="450"/>
        <v>0.81763769704771871</v>
      </c>
      <c r="AM738" s="28">
        <f t="shared" ca="1" si="450"/>
        <v>0.17073331700989824</v>
      </c>
      <c r="AN738" s="28">
        <f>IF(Riskregister!$E$11="",0,COUNTIF(BL$4:BL$53,"&lt;"&amp;AL738)*IF(AM738&lt;0.5,Riskregister!$K$11+(Riskregister!$L$11-Riskregister!$K$11)*SQRT(AM738/2),Riskregister!$L$11-(Riskregister!$L$11-Riskregister!$K$11)*SQRT((1-AM738)/2)))</f>
        <v>0</v>
      </c>
      <c r="AO738" s="28">
        <f t="shared" ca="1" si="451"/>
        <v>0.92202940444188997</v>
      </c>
      <c r="AP738" s="28">
        <f t="shared" ca="1" si="451"/>
        <v>3.2128454973842091E-3</v>
      </c>
      <c r="AQ738" s="28">
        <f>IF(Riskregister!$E$12="",0,COUNTIF(BM$4:BM$53,"&lt;"&amp;AO738)*IF(AP738&lt;0.5,Riskregister!$K$12+(Riskregister!$L$12-Riskregister!$K$12)*SQRT(AP738/2),Riskregister!$L$12-(Riskregister!$L$12-Riskregister!$K$12)*SQRT((1-AP738)/2)))</f>
        <v>0</v>
      </c>
      <c r="AR738" s="28">
        <f t="shared" ca="1" si="452"/>
        <v>0.66372787930502442</v>
      </c>
      <c r="AS738" s="28">
        <f t="shared" ca="1" si="452"/>
        <v>0.90529260765151021</v>
      </c>
      <c r="AT738" s="28">
        <f>IF(Riskregister!$E$13="",0,COUNTIF(BN$4:BN$53,"&lt;"&amp;AR738)*IF(AS738&lt;0.5,Riskregister!$K$13+(Riskregister!$L$13-Riskregister!$K$13)*SQRT(AS738/2),Riskregister!$L$13-(Riskregister!$L$13-Riskregister!$K$13)*SQRT((1-AS738)/2)))</f>
        <v>0</v>
      </c>
      <c r="AU738" s="28">
        <f t="shared" ca="1" si="453"/>
        <v>0.65392396928080576</v>
      </c>
      <c r="AV738" s="28">
        <f t="shared" ca="1" si="453"/>
        <v>0.86875726803901732</v>
      </c>
      <c r="AW738" s="28">
        <f>IF(Riskregister!$E$14="",0,COUNTIF(BO$4:BO$53,"&lt;"&amp;AU738)*IF(AV738&lt;0.5,Riskregister!$K$14+(Riskregister!$L$14-Riskregister!$K$14)*SQRT(AV738/2),Riskregister!$L$14-(Riskregister!$L$14-Riskregister!$K$14)*SQRT((1-AV738)/2)))</f>
        <v>0</v>
      </c>
      <c r="AX738" s="28">
        <f t="shared" ca="1" si="454"/>
        <v>0.54022621117756675</v>
      </c>
      <c r="AY738" s="28">
        <f t="shared" ca="1" si="454"/>
        <v>0.3607073737168075</v>
      </c>
      <c r="AZ738" s="28">
        <f>IF(Riskregister!$E$15="",0,COUNTIF(BP$4:BP$53,"&lt;"&amp;AX738)*IF(AY738&lt;0.5,Riskregister!$K$15+(Riskregister!$L$15-Riskregister!$K$15)*SQRT(AY738/2),Riskregister!$L$15-(Riskregister!$L$15-Riskregister!$K$15)*SQRT((1-AY738)/2)))</f>
        <v>0</v>
      </c>
      <c r="BA738" s="28">
        <f t="shared" ca="1" si="455"/>
        <v>0.33052655821427956</v>
      </c>
      <c r="BB738" s="28">
        <f t="shared" ca="1" si="455"/>
        <v>0.1364002115056665</v>
      </c>
      <c r="BC738" s="28">
        <f>IF(Riskregister!$E$16="",0,COUNTIF(BQ$4:BQ$53,"&lt;"&amp;BA738)*IF(BB738&lt;0.5,Riskregister!$K$16+(Riskregister!$L$16-Riskregister!$K$16)*SQRT(BB738/2),Riskregister!$L$16-(Riskregister!$L$16-Riskregister!$K$16)*SQRT((1-BB738)/2)))</f>
        <v>0</v>
      </c>
      <c r="BD738" s="28">
        <f t="shared" ca="1" si="443"/>
        <v>4342094.4178056754</v>
      </c>
    </row>
    <row r="739" spans="20:56" x14ac:dyDescent="0.35">
      <c r="T739" s="28">
        <f t="shared" ca="1" si="444"/>
        <v>0.64093997194889207</v>
      </c>
      <c r="U739" s="28">
        <f t="shared" ca="1" si="444"/>
        <v>0.94485932612044821</v>
      </c>
      <c r="V739" s="28">
        <f ca="1">IF(Riskregister!$E$5="",0,COUNTIF(BF$4:BF$53,"&lt;"&amp;T739)*IF(U739&lt;0.5,Riskregister!$K$5+(Riskregister!$L$5-Riskregister!$K$5)*SQRT(U739/2),Riskregister!$L$5-(Riskregister!$L$5-Riskregister!$K$5)*SQRT((1-U739)/2)))</f>
        <v>525280.56992786541</v>
      </c>
      <c r="W739" s="28">
        <f t="shared" ca="1" si="445"/>
        <v>0.23936995310655107</v>
      </c>
      <c r="X739" s="28">
        <f t="shared" ca="1" si="445"/>
        <v>8.0404405000431445E-2</v>
      </c>
      <c r="Y739" s="28">
        <f ca="1">IF(Riskregister!$E$6="",0,COUNTIF(BG$4:BG$53,"&lt;"&amp;W739)*IF(X739&lt;0.5,Riskregister!$K$6+(Riskregister!$L$6-Riskregister!$K$6)*SQRT(X739/2),Riskregister!$L$6-(Riskregister!$L$6-Riskregister!$K$6)*SQRT((1-X739)/2)))</f>
        <v>0</v>
      </c>
      <c r="Z739" s="28">
        <f t="shared" ca="1" si="446"/>
        <v>0.99913285453795231</v>
      </c>
      <c r="AA739" s="28">
        <f t="shared" ca="1" si="446"/>
        <v>0.69282739954094086</v>
      </c>
      <c r="AB739" s="28">
        <f ca="1">IF(Riskregister!$E$7="",0,COUNTIF(BH$4:BH$53,"&lt;"&amp;Z739)*IF(AA739&lt;0.5,Riskregister!$K$7+(Riskregister!$L$7-Riskregister!$K$7)*SQRT(AA739/2),Riskregister!$L$7-(Riskregister!$L$7-Riskregister!$K$7)*SQRT((1-AA739)/2)))</f>
        <v>788504.07535061007</v>
      </c>
      <c r="AC739" s="28">
        <f t="shared" ca="1" si="447"/>
        <v>0.18200947618937668</v>
      </c>
      <c r="AD739" s="28">
        <f t="shared" ca="1" si="447"/>
        <v>0.44890405986895587</v>
      </c>
      <c r="AE739" s="28">
        <f ca="1">IF(Riskregister!$E$8="",0,COUNTIF(BI$4:BI$53,"&lt;"&amp;AC739)*IF(AD739&lt;0.5,Riskregister!$K$8+(Riskregister!$L$8-Riskregister!$K$8)*SQRT(AD739/2),Riskregister!$L$8-(Riskregister!$L$8-Riskregister!$K$8)*SQRT((1-AD739)/2)))</f>
        <v>0</v>
      </c>
      <c r="AF739" s="28">
        <f t="shared" ca="1" si="448"/>
        <v>0.60126849494496259</v>
      </c>
      <c r="AG739" s="28">
        <f t="shared" ca="1" si="448"/>
        <v>1.1807111179063079E-2</v>
      </c>
      <c r="AH739" s="28">
        <f>IF(Riskregister!$E$9="",0,COUNTIF(BJ$4:BJ$53,"&lt;"&amp;AF739)*IF(AG739&lt;0.5,Riskregister!$K$9+(Riskregister!$L$9-Riskregister!$K$9)*SQRT(AG739/2),Riskregister!$L$9-(Riskregister!$L$9-Riskregister!$K$9)*SQRT((1-AG739)/2)))</f>
        <v>0</v>
      </c>
      <c r="AI739" s="28">
        <f t="shared" ca="1" si="449"/>
        <v>0.88064263741556725</v>
      </c>
      <c r="AJ739" s="28">
        <f t="shared" ca="1" si="449"/>
        <v>0.93634059693741634</v>
      </c>
      <c r="AK739" s="28">
        <f>IF(Riskregister!$E$10="",0,COUNTIF(BK$4:BK$53,"&lt;"&amp;AI739)*IF(AJ739&lt;0.5,Riskregister!$K$10+(Riskregister!$L$10-Riskregister!$K$10)*SQRT(AJ739/2),Riskregister!$L$10-(Riskregister!$L$10-Riskregister!$K$10)*SQRT((1-AJ739)/2)))</f>
        <v>0</v>
      </c>
      <c r="AL739" s="28">
        <f t="shared" ca="1" si="450"/>
        <v>0.77678479207468509</v>
      </c>
      <c r="AM739" s="28">
        <f t="shared" ca="1" si="450"/>
        <v>0.60232978205245891</v>
      </c>
      <c r="AN739" s="28">
        <f>IF(Riskregister!$E$11="",0,COUNTIF(BL$4:BL$53,"&lt;"&amp;AL739)*IF(AM739&lt;0.5,Riskregister!$K$11+(Riskregister!$L$11-Riskregister!$K$11)*SQRT(AM739/2),Riskregister!$L$11-(Riskregister!$L$11-Riskregister!$K$11)*SQRT((1-AM739)/2)))</f>
        <v>0</v>
      </c>
      <c r="AO739" s="28">
        <f t="shared" ca="1" si="451"/>
        <v>0.35603576372009138</v>
      </c>
      <c r="AP739" s="28">
        <f t="shared" ca="1" si="451"/>
        <v>0.23987775104897757</v>
      </c>
      <c r="AQ739" s="28">
        <f>IF(Riskregister!$E$12="",0,COUNTIF(BM$4:BM$53,"&lt;"&amp;AO739)*IF(AP739&lt;0.5,Riskregister!$K$12+(Riskregister!$L$12-Riskregister!$K$12)*SQRT(AP739/2),Riskregister!$L$12-(Riskregister!$L$12-Riskregister!$K$12)*SQRT((1-AP739)/2)))</f>
        <v>0</v>
      </c>
      <c r="AR739" s="28">
        <f t="shared" ca="1" si="452"/>
        <v>0.24897401081222381</v>
      </c>
      <c r="AS739" s="28">
        <f t="shared" ca="1" si="452"/>
        <v>0.81000165003096691</v>
      </c>
      <c r="AT739" s="28">
        <f>IF(Riskregister!$E$13="",0,COUNTIF(BN$4:BN$53,"&lt;"&amp;AR739)*IF(AS739&lt;0.5,Riskregister!$K$13+(Riskregister!$L$13-Riskregister!$K$13)*SQRT(AS739/2),Riskregister!$L$13-(Riskregister!$L$13-Riskregister!$K$13)*SQRT((1-AS739)/2)))</f>
        <v>0</v>
      </c>
      <c r="AU739" s="28">
        <f t="shared" ca="1" si="453"/>
        <v>0.93234574785268398</v>
      </c>
      <c r="AV739" s="28">
        <f t="shared" ca="1" si="453"/>
        <v>0.602406047852722</v>
      </c>
      <c r="AW739" s="28">
        <f>IF(Riskregister!$E$14="",0,COUNTIF(BO$4:BO$53,"&lt;"&amp;AU739)*IF(AV739&lt;0.5,Riskregister!$K$14+(Riskregister!$L$14-Riskregister!$K$14)*SQRT(AV739/2),Riskregister!$L$14-(Riskregister!$L$14-Riskregister!$K$14)*SQRT((1-AV739)/2)))</f>
        <v>0</v>
      </c>
      <c r="AX739" s="28">
        <f t="shared" ca="1" si="454"/>
        <v>0.52486760404799093</v>
      </c>
      <c r="AY739" s="28">
        <f t="shared" ca="1" si="454"/>
        <v>0.50930086191217139</v>
      </c>
      <c r="AZ739" s="28">
        <f>IF(Riskregister!$E$15="",0,COUNTIF(BP$4:BP$53,"&lt;"&amp;AX739)*IF(AY739&lt;0.5,Riskregister!$K$15+(Riskregister!$L$15-Riskregister!$K$15)*SQRT(AY739/2),Riskregister!$L$15-(Riskregister!$L$15-Riskregister!$K$15)*SQRT((1-AY739)/2)))</f>
        <v>0</v>
      </c>
      <c r="BA739" s="28">
        <f t="shared" ca="1" si="455"/>
        <v>0.8659055775238319</v>
      </c>
      <c r="BB739" s="28">
        <f t="shared" ca="1" si="455"/>
        <v>0.27411008459307407</v>
      </c>
      <c r="BC739" s="28">
        <f>IF(Riskregister!$E$16="",0,COUNTIF(BQ$4:BQ$53,"&lt;"&amp;BA739)*IF(BB739&lt;0.5,Riskregister!$K$16+(Riskregister!$L$16-Riskregister!$K$16)*SQRT(BB739/2),Riskregister!$L$16-(Riskregister!$L$16-Riskregister!$K$16)*SQRT((1-BB739)/2)))</f>
        <v>0</v>
      </c>
      <c r="BD739" s="28">
        <f t="shared" ca="1" si="443"/>
        <v>1313784.6452784755</v>
      </c>
    </row>
    <row r="740" spans="20:56" x14ac:dyDescent="0.35">
      <c r="T740" s="28">
        <f t="shared" ca="1" si="444"/>
        <v>0.68912919096293201</v>
      </c>
      <c r="U740" s="28">
        <f t="shared" ca="1" si="444"/>
        <v>0.70605444401406681</v>
      </c>
      <c r="V740" s="28">
        <f ca="1">IF(Riskregister!$E$5="",0,COUNTIF(BF$4:BF$53,"&lt;"&amp;T740)*IF(U740&lt;0.5,Riskregister!$K$5+(Riskregister!$L$5-Riskregister!$K$5)*SQRT(U740/2),Riskregister!$L$5-(Riskregister!$L$5-Riskregister!$K$5)*SQRT((1-U740)/2)))</f>
        <v>427483.37024050194</v>
      </c>
      <c r="W740" s="28">
        <f t="shared" ca="1" si="445"/>
        <v>0.70502209247808889</v>
      </c>
      <c r="X740" s="28">
        <f t="shared" ca="1" si="445"/>
        <v>5.2816300428928487E-2</v>
      </c>
      <c r="Y740" s="28">
        <f ca="1">IF(Riskregister!$E$6="",0,COUNTIF(BG$4:BG$53,"&lt;"&amp;W740)*IF(X740&lt;0.5,Riskregister!$K$6+(Riskregister!$L$6-Riskregister!$K$6)*SQRT(X740/2),Riskregister!$L$6-(Riskregister!$L$6-Riskregister!$K$6)*SQRT((1-X740)/2)))</f>
        <v>492510.52407539828</v>
      </c>
      <c r="Z740" s="28">
        <f t="shared" ca="1" si="446"/>
        <v>0.49232558418973771</v>
      </c>
      <c r="AA740" s="28">
        <f t="shared" ca="1" si="446"/>
        <v>0.2098180143060544</v>
      </c>
      <c r="AB740" s="28">
        <f ca="1">IF(Riskregister!$E$7="",0,COUNTIF(BH$4:BH$53,"&lt;"&amp;Z740)*IF(AA740&lt;0.5,Riskregister!$K$7+(Riskregister!$L$7-Riskregister!$K$7)*SQRT(AA740/2),Riskregister!$L$7-(Riskregister!$L$7-Riskregister!$K$7)*SQRT((1-AA740)/2)))</f>
        <v>0</v>
      </c>
      <c r="AC740" s="28">
        <f t="shared" ca="1" si="447"/>
        <v>0.19032694177813214</v>
      </c>
      <c r="AD740" s="28">
        <f t="shared" ca="1" si="447"/>
        <v>0.498825209953486</v>
      </c>
      <c r="AE740" s="28">
        <f ca="1">IF(Riskregister!$E$8="",0,COUNTIF(BI$4:BI$53,"&lt;"&amp;AC740)*IF(AD740&lt;0.5,Riskregister!$K$8+(Riskregister!$L$8-Riskregister!$K$8)*SQRT(AD740/2),Riskregister!$L$8-(Riskregister!$L$8-Riskregister!$K$8)*SQRT((1-AD740)/2)))</f>
        <v>0</v>
      </c>
      <c r="AF740" s="28">
        <f t="shared" ca="1" si="448"/>
        <v>0.34890366723476629</v>
      </c>
      <c r="AG740" s="28">
        <f t="shared" ca="1" si="448"/>
        <v>0.4198289695081191</v>
      </c>
      <c r="AH740" s="28">
        <f>IF(Riskregister!$E$9="",0,COUNTIF(BJ$4:BJ$53,"&lt;"&amp;AF740)*IF(AG740&lt;0.5,Riskregister!$K$9+(Riskregister!$L$9-Riskregister!$K$9)*SQRT(AG740/2),Riskregister!$L$9-(Riskregister!$L$9-Riskregister!$K$9)*SQRT((1-AG740)/2)))</f>
        <v>0</v>
      </c>
      <c r="AI740" s="28">
        <f t="shared" ca="1" si="449"/>
        <v>0.88832974996971747</v>
      </c>
      <c r="AJ740" s="28">
        <f t="shared" ca="1" si="449"/>
        <v>0.68924846646715265</v>
      </c>
      <c r="AK740" s="28">
        <f>IF(Riskregister!$E$10="",0,COUNTIF(BK$4:BK$53,"&lt;"&amp;AI740)*IF(AJ740&lt;0.5,Riskregister!$K$10+(Riskregister!$L$10-Riskregister!$K$10)*SQRT(AJ740/2),Riskregister!$L$10-(Riskregister!$L$10-Riskregister!$K$10)*SQRT((1-AJ740)/2)))</f>
        <v>0</v>
      </c>
      <c r="AL740" s="28">
        <f t="shared" ca="1" si="450"/>
        <v>0.59397756600196361</v>
      </c>
      <c r="AM740" s="28">
        <f t="shared" ca="1" si="450"/>
        <v>0.30341136785127898</v>
      </c>
      <c r="AN740" s="28">
        <f>IF(Riskregister!$E$11="",0,COUNTIF(BL$4:BL$53,"&lt;"&amp;AL740)*IF(AM740&lt;0.5,Riskregister!$K$11+(Riskregister!$L$11-Riskregister!$K$11)*SQRT(AM740/2),Riskregister!$L$11-(Riskregister!$L$11-Riskregister!$K$11)*SQRT((1-AM740)/2)))</f>
        <v>0</v>
      </c>
      <c r="AO740" s="28">
        <f t="shared" ca="1" si="451"/>
        <v>0.40452981177529801</v>
      </c>
      <c r="AP740" s="28">
        <f t="shared" ca="1" si="451"/>
        <v>0.7095692783208114</v>
      </c>
      <c r="AQ740" s="28">
        <f>IF(Riskregister!$E$12="",0,COUNTIF(BM$4:BM$53,"&lt;"&amp;AO740)*IF(AP740&lt;0.5,Riskregister!$K$12+(Riskregister!$L$12-Riskregister!$K$12)*SQRT(AP740/2),Riskregister!$L$12-(Riskregister!$L$12-Riskregister!$K$12)*SQRT((1-AP740)/2)))</f>
        <v>0</v>
      </c>
      <c r="AR740" s="28">
        <f t="shared" ca="1" si="452"/>
        <v>0.97120856661124988</v>
      </c>
      <c r="AS740" s="28">
        <f t="shared" ca="1" si="452"/>
        <v>0.72662852669107936</v>
      </c>
      <c r="AT740" s="28">
        <f>IF(Riskregister!$E$13="",0,COUNTIF(BN$4:BN$53,"&lt;"&amp;AR740)*IF(AS740&lt;0.5,Riskregister!$K$13+(Riskregister!$L$13-Riskregister!$K$13)*SQRT(AS740/2),Riskregister!$L$13-(Riskregister!$L$13-Riskregister!$K$13)*SQRT((1-AS740)/2)))</f>
        <v>0</v>
      </c>
      <c r="AU740" s="28">
        <f t="shared" ca="1" si="453"/>
        <v>0.50115657891080534</v>
      </c>
      <c r="AV740" s="28">
        <f t="shared" ca="1" si="453"/>
        <v>0.77074468980172672</v>
      </c>
      <c r="AW740" s="28">
        <f>IF(Riskregister!$E$14="",0,COUNTIF(BO$4:BO$53,"&lt;"&amp;AU740)*IF(AV740&lt;0.5,Riskregister!$K$14+(Riskregister!$L$14-Riskregister!$K$14)*SQRT(AV740/2),Riskregister!$L$14-(Riskregister!$L$14-Riskregister!$K$14)*SQRT((1-AV740)/2)))</f>
        <v>0</v>
      </c>
      <c r="AX740" s="28">
        <f t="shared" ca="1" si="454"/>
        <v>0.76715454149885332</v>
      </c>
      <c r="AY740" s="28">
        <f t="shared" ca="1" si="454"/>
        <v>0.78501414910906353</v>
      </c>
      <c r="AZ740" s="28">
        <f>IF(Riskregister!$E$15="",0,COUNTIF(BP$4:BP$53,"&lt;"&amp;AX740)*IF(AY740&lt;0.5,Riskregister!$K$15+(Riskregister!$L$15-Riskregister!$K$15)*SQRT(AY740/2),Riskregister!$L$15-(Riskregister!$L$15-Riskregister!$K$15)*SQRT((1-AY740)/2)))</f>
        <v>0</v>
      </c>
      <c r="BA740" s="28">
        <f t="shared" ca="1" si="455"/>
        <v>0.72573189202851229</v>
      </c>
      <c r="BB740" s="28">
        <f t="shared" ca="1" si="455"/>
        <v>0.4999006950811794</v>
      </c>
      <c r="BC740" s="28">
        <f>IF(Riskregister!$E$16="",0,COUNTIF(BQ$4:BQ$53,"&lt;"&amp;BA740)*IF(BB740&lt;0.5,Riskregister!$K$16+(Riskregister!$L$16-Riskregister!$K$16)*SQRT(BB740/2),Riskregister!$L$16-(Riskregister!$L$16-Riskregister!$K$16)*SQRT((1-BB740)/2)))</f>
        <v>0</v>
      </c>
      <c r="BD740" s="28">
        <f t="shared" ca="1" si="443"/>
        <v>919993.89431590028</v>
      </c>
    </row>
    <row r="741" spans="20:56" x14ac:dyDescent="0.35">
      <c r="T741" s="28">
        <f t="shared" ca="1" si="444"/>
        <v>0.43998895407645189</v>
      </c>
      <c r="U741" s="28">
        <f t="shared" ca="1" si="444"/>
        <v>3.4359613300040337E-2</v>
      </c>
      <c r="V741" s="28">
        <f ca="1">IF(Riskregister!$E$5="",0,COUNTIF(BF$4:BF$53,"&lt;"&amp;T741)*IF(U741&lt;0.5,Riskregister!$K$5+(Riskregister!$L$5-Riskregister!$K$5)*SQRT(U741/2),Riskregister!$L$5-(Riskregister!$L$5-Riskregister!$K$5)*SQRT((1-U741)/2)))</f>
        <v>0</v>
      </c>
      <c r="W741" s="28">
        <f t="shared" ca="1" si="445"/>
        <v>0.12415190568880152</v>
      </c>
      <c r="X741" s="28">
        <f t="shared" ca="1" si="445"/>
        <v>0.70607800553713962</v>
      </c>
      <c r="Y741" s="28">
        <f ca="1">IF(Riskregister!$E$6="",0,COUNTIF(BG$4:BG$53,"&lt;"&amp;W741)*IF(X741&lt;0.5,Riskregister!$K$6+(Riskregister!$L$6-Riskregister!$K$6)*SQRT(X741/2),Riskregister!$L$6-(Riskregister!$L$6-Riskregister!$K$6)*SQRT((1-X741)/2)))</f>
        <v>0</v>
      </c>
      <c r="Z741" s="28">
        <f t="shared" ca="1" si="446"/>
        <v>0.20472261899599042</v>
      </c>
      <c r="AA741" s="28">
        <f t="shared" ca="1" si="446"/>
        <v>0.58859919473443956</v>
      </c>
      <c r="AB741" s="28">
        <f ca="1">IF(Riskregister!$E$7="",0,COUNTIF(BH$4:BH$53,"&lt;"&amp;Z741)*IF(AA741&lt;0.5,Riskregister!$K$7+(Riskregister!$L$7-Riskregister!$K$7)*SQRT(AA741/2),Riskregister!$L$7-(Riskregister!$L$7-Riskregister!$K$7)*SQRT((1-AA741)/2)))</f>
        <v>0</v>
      </c>
      <c r="AC741" s="28">
        <f t="shared" ca="1" si="447"/>
        <v>0.14827093416119919</v>
      </c>
      <c r="AD741" s="28">
        <f t="shared" ca="1" si="447"/>
        <v>0.7434744189402126</v>
      </c>
      <c r="AE741" s="28">
        <f ca="1">IF(Riskregister!$E$8="",0,COUNTIF(BI$4:BI$53,"&lt;"&amp;AC741)*IF(AD741&lt;0.5,Riskregister!$K$8+(Riskregister!$L$8-Riskregister!$K$8)*SQRT(AD741/2),Riskregister!$L$8-(Riskregister!$L$8-Riskregister!$K$8)*SQRT((1-AD741)/2)))</f>
        <v>0</v>
      </c>
      <c r="AF741" s="28">
        <f t="shared" ca="1" si="448"/>
        <v>0.95278601756998149</v>
      </c>
      <c r="AG741" s="28">
        <f t="shared" ca="1" si="448"/>
        <v>0.82197194339921109</v>
      </c>
      <c r="AH741" s="28">
        <f>IF(Riskregister!$E$9="",0,COUNTIF(BJ$4:BJ$53,"&lt;"&amp;AF741)*IF(AG741&lt;0.5,Riskregister!$K$9+(Riskregister!$L$9-Riskregister!$K$9)*SQRT(AG741/2),Riskregister!$L$9-(Riskregister!$L$9-Riskregister!$K$9)*SQRT((1-AG741)/2)))</f>
        <v>0</v>
      </c>
      <c r="AI741" s="28">
        <f t="shared" ca="1" si="449"/>
        <v>0.41884950614360361</v>
      </c>
      <c r="AJ741" s="28">
        <f t="shared" ca="1" si="449"/>
        <v>9.9825564348249518E-2</v>
      </c>
      <c r="AK741" s="28">
        <f>IF(Riskregister!$E$10="",0,COUNTIF(BK$4:BK$53,"&lt;"&amp;AI741)*IF(AJ741&lt;0.5,Riskregister!$K$10+(Riskregister!$L$10-Riskregister!$K$10)*SQRT(AJ741/2),Riskregister!$L$10-(Riskregister!$L$10-Riskregister!$K$10)*SQRT((1-AJ741)/2)))</f>
        <v>0</v>
      </c>
      <c r="AL741" s="28">
        <f t="shared" ca="1" si="450"/>
        <v>0.52936095537317363</v>
      </c>
      <c r="AM741" s="28">
        <f t="shared" ca="1" si="450"/>
        <v>0.81720049907363124</v>
      </c>
      <c r="AN741" s="28">
        <f>IF(Riskregister!$E$11="",0,COUNTIF(BL$4:BL$53,"&lt;"&amp;AL741)*IF(AM741&lt;0.5,Riskregister!$K$11+(Riskregister!$L$11-Riskregister!$K$11)*SQRT(AM741/2),Riskregister!$L$11-(Riskregister!$L$11-Riskregister!$K$11)*SQRT((1-AM741)/2)))</f>
        <v>0</v>
      </c>
      <c r="AO741" s="28">
        <f t="shared" ca="1" si="451"/>
        <v>0.3661665313149628</v>
      </c>
      <c r="AP741" s="28">
        <f t="shared" ca="1" si="451"/>
        <v>8.6411159768297607E-2</v>
      </c>
      <c r="AQ741" s="28">
        <f>IF(Riskregister!$E$12="",0,COUNTIF(BM$4:BM$53,"&lt;"&amp;AO741)*IF(AP741&lt;0.5,Riskregister!$K$12+(Riskregister!$L$12-Riskregister!$K$12)*SQRT(AP741/2),Riskregister!$L$12-(Riskregister!$L$12-Riskregister!$K$12)*SQRT((1-AP741)/2)))</f>
        <v>0</v>
      </c>
      <c r="AR741" s="28">
        <f t="shared" ca="1" si="452"/>
        <v>0.12274998132479231</v>
      </c>
      <c r="AS741" s="28">
        <f t="shared" ca="1" si="452"/>
        <v>0.38906843509492506</v>
      </c>
      <c r="AT741" s="28">
        <f>IF(Riskregister!$E$13="",0,COUNTIF(BN$4:BN$53,"&lt;"&amp;AR741)*IF(AS741&lt;0.5,Riskregister!$K$13+(Riskregister!$L$13-Riskregister!$K$13)*SQRT(AS741/2),Riskregister!$L$13-(Riskregister!$L$13-Riskregister!$K$13)*SQRT((1-AS741)/2)))</f>
        <v>0</v>
      </c>
      <c r="AU741" s="28">
        <f t="shared" ca="1" si="453"/>
        <v>4.7210347987798551E-2</v>
      </c>
      <c r="AV741" s="28">
        <f t="shared" ca="1" si="453"/>
        <v>0.25452550835217735</v>
      </c>
      <c r="AW741" s="28">
        <f>IF(Riskregister!$E$14="",0,COUNTIF(BO$4:BO$53,"&lt;"&amp;AU741)*IF(AV741&lt;0.5,Riskregister!$K$14+(Riskregister!$L$14-Riskregister!$K$14)*SQRT(AV741/2),Riskregister!$L$14-(Riskregister!$L$14-Riskregister!$K$14)*SQRT((1-AV741)/2)))</f>
        <v>0</v>
      </c>
      <c r="AX741" s="28">
        <f t="shared" ca="1" si="454"/>
        <v>0.36843928028926753</v>
      </c>
      <c r="AY741" s="28">
        <f t="shared" ca="1" si="454"/>
        <v>9.642069222859273E-2</v>
      </c>
      <c r="AZ741" s="28">
        <f>IF(Riskregister!$E$15="",0,COUNTIF(BP$4:BP$53,"&lt;"&amp;AX741)*IF(AY741&lt;0.5,Riskregister!$K$15+(Riskregister!$L$15-Riskregister!$K$15)*SQRT(AY741/2),Riskregister!$L$15-(Riskregister!$L$15-Riskregister!$K$15)*SQRT((1-AY741)/2)))</f>
        <v>0</v>
      </c>
      <c r="BA741" s="28">
        <f t="shared" ca="1" si="455"/>
        <v>0.90310376052031349</v>
      </c>
      <c r="BB741" s="28">
        <f t="shared" ca="1" si="455"/>
        <v>0.58456207890076384</v>
      </c>
      <c r="BC741" s="28">
        <f>IF(Riskregister!$E$16="",0,COUNTIF(BQ$4:BQ$53,"&lt;"&amp;BA741)*IF(BB741&lt;0.5,Riskregister!$K$16+(Riskregister!$L$16-Riskregister!$K$16)*SQRT(BB741/2),Riskregister!$L$16-(Riskregister!$L$16-Riskregister!$K$16)*SQRT((1-BB741)/2)))</f>
        <v>0</v>
      </c>
      <c r="BD741" s="28">
        <f t="shared" ca="1" si="443"/>
        <v>0</v>
      </c>
    </row>
    <row r="742" spans="20:56" x14ac:dyDescent="0.35">
      <c r="T742" s="28">
        <f t="shared" ca="1" si="444"/>
        <v>0.72449604279673474</v>
      </c>
      <c r="U742" s="28">
        <f t="shared" ca="1" si="444"/>
        <v>0.16504086236659732</v>
      </c>
      <c r="V742" s="28">
        <f ca="1">IF(Riskregister!$E$5="",0,COUNTIF(BF$4:BF$53,"&lt;"&amp;T742)*IF(U742&lt;0.5,Riskregister!$K$5+(Riskregister!$L$5-Riskregister!$K$5)*SQRT(U742/2),Riskregister!$L$5-(Riskregister!$L$5-Riskregister!$K$5)*SQRT((1-U742)/2)))</f>
        <v>279268.66331256763</v>
      </c>
      <c r="W742" s="28">
        <f t="shared" ca="1" si="445"/>
        <v>0.90947032481056234</v>
      </c>
      <c r="X742" s="28">
        <f t="shared" ca="1" si="445"/>
        <v>0.34517311833685849</v>
      </c>
      <c r="Y742" s="28">
        <f ca="1">IF(Riskregister!$E$6="",0,COUNTIF(BG$4:BG$53,"&lt;"&amp;W742)*IF(X742&lt;0.5,Riskregister!$K$6+(Riskregister!$L$6-Riskregister!$K$6)*SQRT(X742/2),Riskregister!$L$6-(Riskregister!$L$6-Riskregister!$K$6)*SQRT((1-X742)/2)))</f>
        <v>947783.69312636845</v>
      </c>
      <c r="Z742" s="28">
        <f t="shared" ca="1" si="446"/>
        <v>0.26721313132923707</v>
      </c>
      <c r="AA742" s="28">
        <f t="shared" ca="1" si="446"/>
        <v>0.1748679383368924</v>
      </c>
      <c r="AB742" s="28">
        <f ca="1">IF(Riskregister!$E$7="",0,COUNTIF(BH$4:BH$53,"&lt;"&amp;Z742)*IF(AA742&lt;0.5,Riskregister!$K$7+(Riskregister!$L$7-Riskregister!$K$7)*SQRT(AA742/2),Riskregister!$L$7-(Riskregister!$L$7-Riskregister!$K$7)*SQRT((1-AA742)/2)))</f>
        <v>0</v>
      </c>
      <c r="AC742" s="28">
        <f t="shared" ca="1" si="447"/>
        <v>0.44061748546794954</v>
      </c>
      <c r="AD742" s="28">
        <f t="shared" ca="1" si="447"/>
        <v>2.2941611861055144E-2</v>
      </c>
      <c r="AE742" s="28">
        <f ca="1">IF(Riskregister!$E$8="",0,COUNTIF(BI$4:BI$53,"&lt;"&amp;AC742)*IF(AD742&lt;0.5,Riskregister!$K$8+(Riskregister!$L$8-Riskregister!$K$8)*SQRT(AD742/2),Riskregister!$L$8-(Riskregister!$L$8-Riskregister!$K$8)*SQRT((1-AD742)/2)))</f>
        <v>0</v>
      </c>
      <c r="AF742" s="28">
        <f t="shared" ca="1" si="448"/>
        <v>0.73503460369883633</v>
      </c>
      <c r="AG742" s="28">
        <f t="shared" ca="1" si="448"/>
        <v>0.83908707842589991</v>
      </c>
      <c r="AH742" s="28">
        <f>IF(Riskregister!$E$9="",0,COUNTIF(BJ$4:BJ$53,"&lt;"&amp;AF742)*IF(AG742&lt;0.5,Riskregister!$K$9+(Riskregister!$L$9-Riskregister!$K$9)*SQRT(AG742/2),Riskregister!$L$9-(Riskregister!$L$9-Riskregister!$K$9)*SQRT((1-AG742)/2)))</f>
        <v>0</v>
      </c>
      <c r="AI742" s="28">
        <f t="shared" ca="1" si="449"/>
        <v>0.40042609967104237</v>
      </c>
      <c r="AJ742" s="28">
        <f t="shared" ca="1" si="449"/>
        <v>0.27409368844237658</v>
      </c>
      <c r="AK742" s="28">
        <f>IF(Riskregister!$E$10="",0,COUNTIF(BK$4:BK$53,"&lt;"&amp;AI742)*IF(AJ742&lt;0.5,Riskregister!$K$10+(Riskregister!$L$10-Riskregister!$K$10)*SQRT(AJ742/2),Riskregister!$L$10-(Riskregister!$L$10-Riskregister!$K$10)*SQRT((1-AJ742)/2)))</f>
        <v>0</v>
      </c>
      <c r="AL742" s="28">
        <f t="shared" ca="1" si="450"/>
        <v>0.8402927424104637</v>
      </c>
      <c r="AM742" s="28">
        <f t="shared" ca="1" si="450"/>
        <v>0.7337879173860008</v>
      </c>
      <c r="AN742" s="28">
        <f>IF(Riskregister!$E$11="",0,COUNTIF(BL$4:BL$53,"&lt;"&amp;AL742)*IF(AM742&lt;0.5,Riskregister!$K$11+(Riskregister!$L$11-Riskregister!$K$11)*SQRT(AM742/2),Riskregister!$L$11-(Riskregister!$L$11-Riskregister!$K$11)*SQRT((1-AM742)/2)))</f>
        <v>0</v>
      </c>
      <c r="AO742" s="28">
        <f t="shared" ca="1" si="451"/>
        <v>0.56593645948285143</v>
      </c>
      <c r="AP742" s="28">
        <f t="shared" ca="1" si="451"/>
        <v>0.47623018004681261</v>
      </c>
      <c r="AQ742" s="28">
        <f>IF(Riskregister!$E$12="",0,COUNTIF(BM$4:BM$53,"&lt;"&amp;AO742)*IF(AP742&lt;0.5,Riskregister!$K$12+(Riskregister!$L$12-Riskregister!$K$12)*SQRT(AP742/2),Riskregister!$L$12-(Riskregister!$L$12-Riskregister!$K$12)*SQRT((1-AP742)/2)))</f>
        <v>0</v>
      </c>
      <c r="AR742" s="28">
        <f t="shared" ca="1" si="452"/>
        <v>0.71207143055415489</v>
      </c>
      <c r="AS742" s="28">
        <f t="shared" ca="1" si="452"/>
        <v>0.2183367686568225</v>
      </c>
      <c r="AT742" s="28">
        <f>IF(Riskregister!$E$13="",0,COUNTIF(BN$4:BN$53,"&lt;"&amp;AR742)*IF(AS742&lt;0.5,Riskregister!$K$13+(Riskregister!$L$13-Riskregister!$K$13)*SQRT(AS742/2),Riskregister!$L$13-(Riskregister!$L$13-Riskregister!$K$13)*SQRT((1-AS742)/2)))</f>
        <v>0</v>
      </c>
      <c r="AU742" s="28">
        <f t="shared" ca="1" si="453"/>
        <v>0.52578910906555365</v>
      </c>
      <c r="AV742" s="28">
        <f t="shared" ca="1" si="453"/>
        <v>0.14352142166159076</v>
      </c>
      <c r="AW742" s="28">
        <f>IF(Riskregister!$E$14="",0,COUNTIF(BO$4:BO$53,"&lt;"&amp;AU742)*IF(AV742&lt;0.5,Riskregister!$K$14+(Riskregister!$L$14-Riskregister!$K$14)*SQRT(AV742/2),Riskregister!$L$14-(Riskregister!$L$14-Riskregister!$K$14)*SQRT((1-AV742)/2)))</f>
        <v>0</v>
      </c>
      <c r="AX742" s="28">
        <f t="shared" ca="1" si="454"/>
        <v>0.37991467397034795</v>
      </c>
      <c r="AY742" s="28">
        <f t="shared" ca="1" si="454"/>
        <v>0.40993437465505556</v>
      </c>
      <c r="AZ742" s="28">
        <f>IF(Riskregister!$E$15="",0,COUNTIF(BP$4:BP$53,"&lt;"&amp;AX742)*IF(AY742&lt;0.5,Riskregister!$K$15+(Riskregister!$L$15-Riskregister!$K$15)*SQRT(AY742/2),Riskregister!$L$15-(Riskregister!$L$15-Riskregister!$K$15)*SQRT((1-AY742)/2)))</f>
        <v>0</v>
      </c>
      <c r="BA742" s="28">
        <f t="shared" ca="1" si="455"/>
        <v>0.83437664085251717</v>
      </c>
      <c r="BB742" s="28">
        <f t="shared" ca="1" si="455"/>
        <v>0.56034778270785079</v>
      </c>
      <c r="BC742" s="28">
        <f>IF(Riskregister!$E$16="",0,COUNTIF(BQ$4:BQ$53,"&lt;"&amp;BA742)*IF(BB742&lt;0.5,Riskregister!$K$16+(Riskregister!$L$16-Riskregister!$K$16)*SQRT(BB742/2),Riskregister!$L$16-(Riskregister!$L$16-Riskregister!$K$16)*SQRT((1-BB742)/2)))</f>
        <v>0</v>
      </c>
      <c r="BD742" s="28">
        <f t="shared" ca="1" si="443"/>
        <v>1227052.3564389362</v>
      </c>
    </row>
    <row r="743" spans="20:56" x14ac:dyDescent="0.35">
      <c r="T743" s="28">
        <f t="shared" ca="1" si="444"/>
        <v>0.92403334659853531</v>
      </c>
      <c r="U743" s="28">
        <f t="shared" ca="1" si="444"/>
        <v>8.6298954772789038E-2</v>
      </c>
      <c r="V743" s="28">
        <f ca="1">IF(Riskregister!$E$5="",0,COUNTIF(BF$4:BF$53,"&lt;"&amp;T743)*IF(U743&lt;0.5,Riskregister!$K$5+(Riskregister!$L$5-Riskregister!$K$5)*SQRT(U743/2),Riskregister!$L$5-(Riskregister!$L$5-Riskregister!$K$5)*SQRT((1-U743)/2)))</f>
        <v>486952.07055012672</v>
      </c>
      <c r="W743" s="28">
        <f t="shared" ca="1" si="445"/>
        <v>0.73446271888566139</v>
      </c>
      <c r="X743" s="28">
        <f t="shared" ca="1" si="445"/>
        <v>0.60346781084306833</v>
      </c>
      <c r="Y743" s="28">
        <f ca="1">IF(Riskregister!$E$6="",0,COUNTIF(BG$4:BG$53,"&lt;"&amp;W743)*IF(X743&lt;0.5,Riskregister!$K$6+(Riskregister!$L$6-Riskregister!$K$6)*SQRT(X743/2),Riskregister!$L$6-(Riskregister!$L$6-Riskregister!$K$6)*SQRT((1-X743)/2)))</f>
        <v>1198512.5413119495</v>
      </c>
      <c r="Z743" s="28">
        <f t="shared" ca="1" si="446"/>
        <v>0.66839497802804526</v>
      </c>
      <c r="AA743" s="28">
        <f t="shared" ca="1" si="446"/>
        <v>3.950286381944812E-2</v>
      </c>
      <c r="AB743" s="28">
        <f ca="1">IF(Riskregister!$E$7="",0,COUNTIF(BH$4:BH$53,"&lt;"&amp;Z743)*IF(AA743&lt;0.5,Riskregister!$K$7+(Riskregister!$L$7-Riskregister!$K$7)*SQRT(AA743/2),Riskregister!$L$7-(Riskregister!$L$7-Riskregister!$K$7)*SQRT((1-AA743)/2)))</f>
        <v>0</v>
      </c>
      <c r="AC743" s="28">
        <f t="shared" ca="1" si="447"/>
        <v>0.98236042213782548</v>
      </c>
      <c r="AD743" s="28">
        <f t="shared" ca="1" si="447"/>
        <v>0.3609014666420437</v>
      </c>
      <c r="AE743" s="28">
        <f ca="1">IF(Riskregister!$E$8="",0,COUNTIF(BI$4:BI$53,"&lt;"&amp;AC743)*IF(AD743&lt;0.5,Riskregister!$K$8+(Riskregister!$L$8-Riskregister!$K$8)*SQRT(AD743/2),Riskregister!$L$8-(Riskregister!$L$8-Riskregister!$K$8)*SQRT((1-AD743)/2)))</f>
        <v>2296536.1752448594</v>
      </c>
      <c r="AF743" s="28">
        <f t="shared" ca="1" si="448"/>
        <v>0.36188657565291793</v>
      </c>
      <c r="AG743" s="28">
        <f t="shared" ca="1" si="448"/>
        <v>0.8030349058193661</v>
      </c>
      <c r="AH743" s="28">
        <f>IF(Riskregister!$E$9="",0,COUNTIF(BJ$4:BJ$53,"&lt;"&amp;AF743)*IF(AG743&lt;0.5,Riskregister!$K$9+(Riskregister!$L$9-Riskregister!$K$9)*SQRT(AG743/2),Riskregister!$L$9-(Riskregister!$L$9-Riskregister!$K$9)*SQRT((1-AG743)/2)))</f>
        <v>0</v>
      </c>
      <c r="AI743" s="28">
        <f t="shared" ca="1" si="449"/>
        <v>0.16371580695524679</v>
      </c>
      <c r="AJ743" s="28">
        <f t="shared" ca="1" si="449"/>
        <v>0.37046078780320224</v>
      </c>
      <c r="AK743" s="28">
        <f>IF(Riskregister!$E$10="",0,COUNTIF(BK$4:BK$53,"&lt;"&amp;AI743)*IF(AJ743&lt;0.5,Riskregister!$K$10+(Riskregister!$L$10-Riskregister!$K$10)*SQRT(AJ743/2),Riskregister!$L$10-(Riskregister!$L$10-Riskregister!$K$10)*SQRT((1-AJ743)/2)))</f>
        <v>0</v>
      </c>
      <c r="AL743" s="28">
        <f t="shared" ca="1" si="450"/>
        <v>0.35931763932925176</v>
      </c>
      <c r="AM743" s="28">
        <f t="shared" ca="1" si="450"/>
        <v>0.75343226635817417</v>
      </c>
      <c r="AN743" s="28">
        <f>IF(Riskregister!$E$11="",0,COUNTIF(BL$4:BL$53,"&lt;"&amp;AL743)*IF(AM743&lt;0.5,Riskregister!$K$11+(Riskregister!$L$11-Riskregister!$K$11)*SQRT(AM743/2),Riskregister!$L$11-(Riskregister!$L$11-Riskregister!$K$11)*SQRT((1-AM743)/2)))</f>
        <v>0</v>
      </c>
      <c r="AO743" s="28">
        <f t="shared" ca="1" si="451"/>
        <v>0.68972811884418705</v>
      </c>
      <c r="AP743" s="28">
        <f t="shared" ca="1" si="451"/>
        <v>0.54635137536255063</v>
      </c>
      <c r="AQ743" s="28">
        <f>IF(Riskregister!$E$12="",0,COUNTIF(BM$4:BM$53,"&lt;"&amp;AO743)*IF(AP743&lt;0.5,Riskregister!$K$12+(Riskregister!$L$12-Riskregister!$K$12)*SQRT(AP743/2),Riskregister!$L$12-(Riskregister!$L$12-Riskregister!$K$12)*SQRT((1-AP743)/2)))</f>
        <v>0</v>
      </c>
      <c r="AR743" s="28">
        <f t="shared" ca="1" si="452"/>
        <v>0.2312647241386685</v>
      </c>
      <c r="AS743" s="28">
        <f t="shared" ca="1" si="452"/>
        <v>0.41420133592714847</v>
      </c>
      <c r="AT743" s="28">
        <f>IF(Riskregister!$E$13="",0,COUNTIF(BN$4:BN$53,"&lt;"&amp;AR743)*IF(AS743&lt;0.5,Riskregister!$K$13+(Riskregister!$L$13-Riskregister!$K$13)*SQRT(AS743/2),Riskregister!$L$13-(Riskregister!$L$13-Riskregister!$K$13)*SQRT((1-AS743)/2)))</f>
        <v>0</v>
      </c>
      <c r="AU743" s="28">
        <f t="shared" ca="1" si="453"/>
        <v>0.62513058030347635</v>
      </c>
      <c r="AV743" s="28">
        <f t="shared" ca="1" si="453"/>
        <v>0.52360976367537682</v>
      </c>
      <c r="AW743" s="28">
        <f>IF(Riskregister!$E$14="",0,COUNTIF(BO$4:BO$53,"&lt;"&amp;AU743)*IF(AV743&lt;0.5,Riskregister!$K$14+(Riskregister!$L$14-Riskregister!$K$14)*SQRT(AV743/2),Riskregister!$L$14-(Riskregister!$L$14-Riskregister!$K$14)*SQRT((1-AV743)/2)))</f>
        <v>0</v>
      </c>
      <c r="AX743" s="28">
        <f t="shared" ca="1" si="454"/>
        <v>0.37766519311993829</v>
      </c>
      <c r="AY743" s="28">
        <f t="shared" ca="1" si="454"/>
        <v>8.5660594501404175E-2</v>
      </c>
      <c r="AZ743" s="28">
        <f>IF(Riskregister!$E$15="",0,COUNTIF(BP$4:BP$53,"&lt;"&amp;AX743)*IF(AY743&lt;0.5,Riskregister!$K$15+(Riskregister!$L$15-Riskregister!$K$15)*SQRT(AY743/2),Riskregister!$L$15-(Riskregister!$L$15-Riskregister!$K$15)*SQRT((1-AY743)/2)))</f>
        <v>0</v>
      </c>
      <c r="BA743" s="28">
        <f t="shared" ca="1" si="455"/>
        <v>0.30819812251284462</v>
      </c>
      <c r="BB743" s="28">
        <f t="shared" ca="1" si="455"/>
        <v>0.74460035987610818</v>
      </c>
      <c r="BC743" s="28">
        <f>IF(Riskregister!$E$16="",0,COUNTIF(BQ$4:BQ$53,"&lt;"&amp;BA743)*IF(BB743&lt;0.5,Riskregister!$K$16+(Riskregister!$L$16-Riskregister!$K$16)*SQRT(BB743/2),Riskregister!$L$16-(Riskregister!$L$16-Riskregister!$K$16)*SQRT((1-BB743)/2)))</f>
        <v>0</v>
      </c>
      <c r="BD743" s="28">
        <f t="shared" ca="1" si="443"/>
        <v>3982000.7871069359</v>
      </c>
    </row>
    <row r="744" spans="20:56" x14ac:dyDescent="0.35">
      <c r="T744" s="28">
        <f t="shared" ref="T744:U763" ca="1" si="456">RAND()</f>
        <v>0.74833304862939454</v>
      </c>
      <c r="U744" s="28">
        <f t="shared" ca="1" si="456"/>
        <v>0.59518208330720479</v>
      </c>
      <c r="V744" s="28">
        <f ca="1">IF(Riskregister!$E$5="",0,COUNTIF(BF$4:BF$53,"&lt;"&amp;T744)*IF(U744&lt;0.5,Riskregister!$K$5+(Riskregister!$L$5-Riskregister!$K$5)*SQRT(U744/2),Riskregister!$L$5-(Riskregister!$L$5-Riskregister!$K$5)*SQRT((1-U744)/2)))</f>
        <v>397545.52594436076</v>
      </c>
      <c r="W744" s="28">
        <f t="shared" ref="W744:X763" ca="1" si="457">RAND()</f>
        <v>0.78246182653769647</v>
      </c>
      <c r="X744" s="28">
        <f t="shared" ca="1" si="457"/>
        <v>0.48387848312359616</v>
      </c>
      <c r="Y744" s="28">
        <f ca="1">IF(Riskregister!$E$6="",0,COUNTIF(BG$4:BG$53,"&lt;"&amp;W744)*IF(X744&lt;0.5,Riskregister!$K$6+(Riskregister!$L$6-Riskregister!$K$6)*SQRT(X744/2),Riskregister!$L$6-(Riskregister!$L$6-Riskregister!$K$6)*SQRT((1-X744)/2)))</f>
        <v>1085371.7539317738</v>
      </c>
      <c r="Z744" s="28">
        <f t="shared" ref="Z744:AA763" ca="1" si="458">RAND()</f>
        <v>0.93725215925464389</v>
      </c>
      <c r="AA744" s="28">
        <f t="shared" ca="1" si="458"/>
        <v>0.8819103453625966</v>
      </c>
      <c r="AB744" s="28">
        <f ca="1">IF(Riskregister!$E$7="",0,COUNTIF(BH$4:BH$53,"&lt;"&amp;Z744)*IF(AA744&lt;0.5,Riskregister!$K$7+(Riskregister!$L$7-Riskregister!$K$7)*SQRT(AA744/2),Riskregister!$L$7-(Riskregister!$L$7-Riskregister!$K$7)*SQRT((1-AA744)/2)))</f>
        <v>314953.00507048494</v>
      </c>
      <c r="AC744" s="28">
        <f t="shared" ref="AC744:AD763" ca="1" si="459">RAND()</f>
        <v>0.19824452480485144</v>
      </c>
      <c r="AD744" s="28">
        <f t="shared" ca="1" si="459"/>
        <v>0.11998569741839848</v>
      </c>
      <c r="AE744" s="28">
        <f ca="1">IF(Riskregister!$E$8="",0,COUNTIF(BI$4:BI$53,"&lt;"&amp;AC744)*IF(AD744&lt;0.5,Riskregister!$K$8+(Riskregister!$L$8-Riskregister!$K$8)*SQRT(AD744/2),Riskregister!$L$8-(Riskregister!$L$8-Riskregister!$K$8)*SQRT((1-AD744)/2)))</f>
        <v>0</v>
      </c>
      <c r="AF744" s="28">
        <f t="shared" ref="AF744:AG763" ca="1" si="460">RAND()</f>
        <v>0.58091178020215906</v>
      </c>
      <c r="AG744" s="28">
        <f t="shared" ca="1" si="460"/>
        <v>0.84680694219029518</v>
      </c>
      <c r="AH744" s="28">
        <f>IF(Riskregister!$E$9="",0,COUNTIF(BJ$4:BJ$53,"&lt;"&amp;AF744)*IF(AG744&lt;0.5,Riskregister!$K$9+(Riskregister!$L$9-Riskregister!$K$9)*SQRT(AG744/2),Riskregister!$L$9-(Riskregister!$L$9-Riskregister!$K$9)*SQRT((1-AG744)/2)))</f>
        <v>0</v>
      </c>
      <c r="AI744" s="28">
        <f t="shared" ref="AI744:AJ763" ca="1" si="461">RAND()</f>
        <v>0.90594509147720537</v>
      </c>
      <c r="AJ744" s="28">
        <f t="shared" ca="1" si="461"/>
        <v>0.89367897808525654</v>
      </c>
      <c r="AK744" s="28">
        <f>IF(Riskregister!$E$10="",0,COUNTIF(BK$4:BK$53,"&lt;"&amp;AI744)*IF(AJ744&lt;0.5,Riskregister!$K$10+(Riskregister!$L$10-Riskregister!$K$10)*SQRT(AJ744/2),Riskregister!$L$10-(Riskregister!$L$10-Riskregister!$K$10)*SQRT((1-AJ744)/2)))</f>
        <v>0</v>
      </c>
      <c r="AL744" s="28">
        <f t="shared" ref="AL744:AM763" ca="1" si="462">RAND()</f>
        <v>0.85790272220633634</v>
      </c>
      <c r="AM744" s="28">
        <f t="shared" ca="1" si="462"/>
        <v>0.55739696294902197</v>
      </c>
      <c r="AN744" s="28">
        <f>IF(Riskregister!$E$11="",0,COUNTIF(BL$4:BL$53,"&lt;"&amp;AL744)*IF(AM744&lt;0.5,Riskregister!$K$11+(Riskregister!$L$11-Riskregister!$K$11)*SQRT(AM744/2),Riskregister!$L$11-(Riskregister!$L$11-Riskregister!$K$11)*SQRT((1-AM744)/2)))</f>
        <v>0</v>
      </c>
      <c r="AO744" s="28">
        <f t="shared" ref="AO744:AP763" ca="1" si="463">RAND()</f>
        <v>0.43667069491396104</v>
      </c>
      <c r="AP744" s="28">
        <f t="shared" ca="1" si="463"/>
        <v>0.76896288927606771</v>
      </c>
      <c r="AQ744" s="28">
        <f>IF(Riskregister!$E$12="",0,COUNTIF(BM$4:BM$53,"&lt;"&amp;AO744)*IF(AP744&lt;0.5,Riskregister!$K$12+(Riskregister!$L$12-Riskregister!$K$12)*SQRT(AP744/2),Riskregister!$L$12-(Riskregister!$L$12-Riskregister!$K$12)*SQRT((1-AP744)/2)))</f>
        <v>0</v>
      </c>
      <c r="AR744" s="28">
        <f t="shared" ref="AR744:AS763" ca="1" si="464">RAND()</f>
        <v>0.6147248020499898</v>
      </c>
      <c r="AS744" s="28">
        <f t="shared" ca="1" si="464"/>
        <v>0.99411008961361791</v>
      </c>
      <c r="AT744" s="28">
        <f>IF(Riskregister!$E$13="",0,COUNTIF(BN$4:BN$53,"&lt;"&amp;AR744)*IF(AS744&lt;0.5,Riskregister!$K$13+(Riskregister!$L$13-Riskregister!$K$13)*SQRT(AS744/2),Riskregister!$L$13-(Riskregister!$L$13-Riskregister!$K$13)*SQRT((1-AS744)/2)))</f>
        <v>0</v>
      </c>
      <c r="AU744" s="28">
        <f t="shared" ref="AU744:AV763" ca="1" si="465">RAND()</f>
        <v>0.4603935134456405</v>
      </c>
      <c r="AV744" s="28">
        <f t="shared" ca="1" si="465"/>
        <v>0.99773353964160716</v>
      </c>
      <c r="AW744" s="28">
        <f>IF(Riskregister!$E$14="",0,COUNTIF(BO$4:BO$53,"&lt;"&amp;AU744)*IF(AV744&lt;0.5,Riskregister!$K$14+(Riskregister!$L$14-Riskregister!$K$14)*SQRT(AV744/2),Riskregister!$L$14-(Riskregister!$L$14-Riskregister!$K$14)*SQRT((1-AV744)/2)))</f>
        <v>0</v>
      </c>
      <c r="AX744" s="28">
        <f t="shared" ref="AX744:AY763" ca="1" si="466">RAND()</f>
        <v>7.8349344912135299E-3</v>
      </c>
      <c r="AY744" s="28">
        <f t="shared" ca="1" si="466"/>
        <v>2.4578843903725889E-2</v>
      </c>
      <c r="AZ744" s="28">
        <f>IF(Riskregister!$E$15="",0,COUNTIF(BP$4:BP$53,"&lt;"&amp;AX744)*IF(AY744&lt;0.5,Riskregister!$K$15+(Riskregister!$L$15-Riskregister!$K$15)*SQRT(AY744/2),Riskregister!$L$15-(Riskregister!$L$15-Riskregister!$K$15)*SQRT((1-AY744)/2)))</f>
        <v>0</v>
      </c>
      <c r="BA744" s="28">
        <f t="shared" ref="BA744:BB763" ca="1" si="467">RAND()</f>
        <v>0.74261895317778848</v>
      </c>
      <c r="BB744" s="28">
        <f t="shared" ca="1" si="467"/>
        <v>0.77811925956526351</v>
      </c>
      <c r="BC744" s="28">
        <f>IF(Riskregister!$E$16="",0,COUNTIF(BQ$4:BQ$53,"&lt;"&amp;BA744)*IF(BB744&lt;0.5,Riskregister!$K$16+(Riskregister!$L$16-Riskregister!$K$16)*SQRT(BB744/2),Riskregister!$L$16-(Riskregister!$L$16-Riskregister!$K$16)*SQRT((1-BB744)/2)))</f>
        <v>0</v>
      </c>
      <c r="BD744" s="28">
        <f t="shared" ca="1" si="443"/>
        <v>1797870.2849466195</v>
      </c>
    </row>
    <row r="745" spans="20:56" x14ac:dyDescent="0.35">
      <c r="T745" s="28">
        <f t="shared" ca="1" si="456"/>
        <v>0.76738561525993698</v>
      </c>
      <c r="U745" s="28">
        <f t="shared" ca="1" si="456"/>
        <v>0.16761888073426268</v>
      </c>
      <c r="V745" s="28">
        <f ca="1">IF(Riskregister!$E$5="",0,COUNTIF(BF$4:BF$53,"&lt;"&amp;T745)*IF(U745&lt;0.5,Riskregister!$K$5+(Riskregister!$L$5-Riskregister!$K$5)*SQRT(U745/2),Riskregister!$L$5-(Riskregister!$L$5-Riskregister!$K$5)*SQRT((1-U745)/2)))</f>
        <v>280274.37075013679</v>
      </c>
      <c r="W745" s="28">
        <f t="shared" ca="1" si="457"/>
        <v>0.89354985055221725</v>
      </c>
      <c r="X745" s="28">
        <f t="shared" ca="1" si="457"/>
        <v>0.69295353673364202</v>
      </c>
      <c r="Y745" s="28">
        <f ca="1">IF(Riskregister!$E$6="",0,COUNTIF(BG$4:BG$53,"&lt;"&amp;W745)*IF(X745&lt;0.5,Riskregister!$K$6+(Riskregister!$L$6-Riskregister!$K$6)*SQRT(X745/2),Riskregister!$L$6-(Riskregister!$L$6-Riskregister!$K$6)*SQRT((1-X745)/2)))</f>
        <v>1294723.2667303565</v>
      </c>
      <c r="Z745" s="28">
        <f t="shared" ca="1" si="458"/>
        <v>0.41084700429222354</v>
      </c>
      <c r="AA745" s="28">
        <f t="shared" ca="1" si="458"/>
        <v>0.74941076312909916</v>
      </c>
      <c r="AB745" s="28">
        <f ca="1">IF(Riskregister!$E$7="",0,COUNTIF(BH$4:BH$53,"&lt;"&amp;Z745)*IF(AA745&lt;0.5,Riskregister!$K$7+(Riskregister!$L$7-Riskregister!$K$7)*SQRT(AA745/2),Riskregister!$L$7-(Riskregister!$L$7-Riskregister!$K$7)*SQRT((1-AA745)/2)))</f>
        <v>0</v>
      </c>
      <c r="AC745" s="28">
        <f t="shared" ca="1" si="459"/>
        <v>0.81324422064763169</v>
      </c>
      <c r="AD745" s="28">
        <f t="shared" ca="1" si="459"/>
        <v>0.86482590662063663</v>
      </c>
      <c r="AE745" s="28">
        <f ca="1">IF(Riskregister!$E$8="",0,COUNTIF(BI$4:BI$53,"&lt;"&amp;AC745)*IF(AD745&lt;0.5,Riskregister!$K$8+(Riskregister!$L$8-Riskregister!$K$8)*SQRT(AD745/2),Riskregister!$L$8-(Riskregister!$L$8-Riskregister!$K$8)*SQRT((1-AD745)/2)))</f>
        <v>0</v>
      </c>
      <c r="AF745" s="28">
        <f t="shared" ca="1" si="460"/>
        <v>0.50343339284881972</v>
      </c>
      <c r="AG745" s="28">
        <f t="shared" ca="1" si="460"/>
        <v>0.9427398717528942</v>
      </c>
      <c r="AH745" s="28">
        <f>IF(Riskregister!$E$9="",0,COUNTIF(BJ$4:BJ$53,"&lt;"&amp;AF745)*IF(AG745&lt;0.5,Riskregister!$K$9+(Riskregister!$L$9-Riskregister!$K$9)*SQRT(AG745/2),Riskregister!$L$9-(Riskregister!$L$9-Riskregister!$K$9)*SQRT((1-AG745)/2)))</f>
        <v>0</v>
      </c>
      <c r="AI745" s="28">
        <f t="shared" ca="1" si="461"/>
        <v>3.2905800330479185E-2</v>
      </c>
      <c r="AJ745" s="28">
        <f t="shared" ca="1" si="461"/>
        <v>0.3634825732978757</v>
      </c>
      <c r="AK745" s="28">
        <f>IF(Riskregister!$E$10="",0,COUNTIF(BK$4:BK$53,"&lt;"&amp;AI745)*IF(AJ745&lt;0.5,Riskregister!$K$10+(Riskregister!$L$10-Riskregister!$K$10)*SQRT(AJ745/2),Riskregister!$L$10-(Riskregister!$L$10-Riskregister!$K$10)*SQRT((1-AJ745)/2)))</f>
        <v>0</v>
      </c>
      <c r="AL745" s="28">
        <f t="shared" ca="1" si="462"/>
        <v>0.62829363161496099</v>
      </c>
      <c r="AM745" s="28">
        <f t="shared" ca="1" si="462"/>
        <v>5.5145091056640894E-5</v>
      </c>
      <c r="AN745" s="28">
        <f>IF(Riskregister!$E$11="",0,COUNTIF(BL$4:BL$53,"&lt;"&amp;AL745)*IF(AM745&lt;0.5,Riskregister!$K$11+(Riskregister!$L$11-Riskregister!$K$11)*SQRT(AM745/2),Riskregister!$L$11-(Riskregister!$L$11-Riskregister!$K$11)*SQRT((1-AM745)/2)))</f>
        <v>0</v>
      </c>
      <c r="AO745" s="28">
        <f t="shared" ca="1" si="463"/>
        <v>0.9287529093510587</v>
      </c>
      <c r="AP745" s="28">
        <f t="shared" ca="1" si="463"/>
        <v>0.38213316626164129</v>
      </c>
      <c r="AQ745" s="28">
        <f>IF(Riskregister!$E$12="",0,COUNTIF(BM$4:BM$53,"&lt;"&amp;AO745)*IF(AP745&lt;0.5,Riskregister!$K$12+(Riskregister!$L$12-Riskregister!$K$12)*SQRT(AP745/2),Riskregister!$L$12-(Riskregister!$L$12-Riskregister!$K$12)*SQRT((1-AP745)/2)))</f>
        <v>0</v>
      </c>
      <c r="AR745" s="28">
        <f t="shared" ca="1" si="464"/>
        <v>0.71805120117050247</v>
      </c>
      <c r="AS745" s="28">
        <f t="shared" ca="1" si="464"/>
        <v>0.83921244068052636</v>
      </c>
      <c r="AT745" s="28">
        <f>IF(Riskregister!$E$13="",0,COUNTIF(BN$4:BN$53,"&lt;"&amp;AR745)*IF(AS745&lt;0.5,Riskregister!$K$13+(Riskregister!$L$13-Riskregister!$K$13)*SQRT(AS745/2),Riskregister!$L$13-(Riskregister!$L$13-Riskregister!$K$13)*SQRT((1-AS745)/2)))</f>
        <v>0</v>
      </c>
      <c r="AU745" s="28">
        <f t="shared" ca="1" si="465"/>
        <v>0.75514873272774186</v>
      </c>
      <c r="AV745" s="28">
        <f t="shared" ca="1" si="465"/>
        <v>0.59700735443546604</v>
      </c>
      <c r="AW745" s="28">
        <f>IF(Riskregister!$E$14="",0,COUNTIF(BO$4:BO$53,"&lt;"&amp;AU745)*IF(AV745&lt;0.5,Riskregister!$K$14+(Riskregister!$L$14-Riskregister!$K$14)*SQRT(AV745/2),Riskregister!$L$14-(Riskregister!$L$14-Riskregister!$K$14)*SQRT((1-AV745)/2)))</f>
        <v>0</v>
      </c>
      <c r="AX745" s="28">
        <f t="shared" ca="1" si="466"/>
        <v>0.51215350452075026</v>
      </c>
      <c r="AY745" s="28">
        <f t="shared" ca="1" si="466"/>
        <v>0.68342368531207187</v>
      </c>
      <c r="AZ745" s="28">
        <f>IF(Riskregister!$E$15="",0,COUNTIF(BP$4:BP$53,"&lt;"&amp;AX745)*IF(AY745&lt;0.5,Riskregister!$K$15+(Riskregister!$L$15-Riskregister!$K$15)*SQRT(AY745/2),Riskregister!$L$15-(Riskregister!$L$15-Riskregister!$K$15)*SQRT((1-AY745)/2)))</f>
        <v>0</v>
      </c>
      <c r="BA745" s="28">
        <f t="shared" ca="1" si="467"/>
        <v>0.86042424210793456</v>
      </c>
      <c r="BB745" s="28">
        <f t="shared" ca="1" si="467"/>
        <v>0.70707757394031068</v>
      </c>
      <c r="BC745" s="28">
        <f>IF(Riskregister!$E$16="",0,COUNTIF(BQ$4:BQ$53,"&lt;"&amp;BA745)*IF(BB745&lt;0.5,Riskregister!$K$16+(Riskregister!$L$16-Riskregister!$K$16)*SQRT(BB745/2),Riskregister!$L$16-(Riskregister!$L$16-Riskregister!$K$16)*SQRT((1-BB745)/2)))</f>
        <v>0</v>
      </c>
      <c r="BD745" s="28">
        <f t="shared" ca="1" si="443"/>
        <v>1574997.6374804932</v>
      </c>
    </row>
    <row r="746" spans="20:56" x14ac:dyDescent="0.35">
      <c r="T746" s="28">
        <f t="shared" ca="1" si="456"/>
        <v>0.24603034254016043</v>
      </c>
      <c r="U746" s="28">
        <f t="shared" ca="1" si="456"/>
        <v>0.73481508658923234</v>
      </c>
      <c r="V746" s="28">
        <f ca="1">IF(Riskregister!$E$5="",0,COUNTIF(BF$4:BF$53,"&lt;"&amp;T746)*IF(U746&lt;0.5,Riskregister!$K$5+(Riskregister!$L$5-Riskregister!$K$5)*SQRT(U746/2),Riskregister!$L$5-(Riskregister!$L$5-Riskregister!$K$5)*SQRT((1-U746)/2)))</f>
        <v>0</v>
      </c>
      <c r="W746" s="28">
        <f t="shared" ca="1" si="457"/>
        <v>0.21983718494206883</v>
      </c>
      <c r="X746" s="28">
        <f t="shared" ca="1" si="457"/>
        <v>0.59707008767541381</v>
      </c>
      <c r="Y746" s="28">
        <f ca="1">IF(Riskregister!$E$6="",0,COUNTIF(BG$4:BG$53,"&lt;"&amp;W746)*IF(X746&lt;0.5,Riskregister!$K$6+(Riskregister!$L$6-Riskregister!$K$6)*SQRT(X746/2),Riskregister!$L$6-(Riskregister!$L$6-Riskregister!$K$6)*SQRT((1-X746)/2)))</f>
        <v>0</v>
      </c>
      <c r="Z746" s="28">
        <f t="shared" ca="1" si="458"/>
        <v>0.84634235076529496</v>
      </c>
      <c r="AA746" s="28">
        <f t="shared" ca="1" si="458"/>
        <v>0.17844439980405935</v>
      </c>
      <c r="AB746" s="28">
        <f ca="1">IF(Riskregister!$E$7="",0,COUNTIF(BH$4:BH$53,"&lt;"&amp;Z746)*IF(AA746&lt;0.5,Riskregister!$K$7+(Riskregister!$L$7-Riskregister!$K$7)*SQRT(AA746/2),Riskregister!$L$7-(Riskregister!$L$7-Riskregister!$K$7)*SQRT((1-AA746)/2)))</f>
        <v>154545.29873695248</v>
      </c>
      <c r="AC746" s="28">
        <f t="shared" ca="1" si="459"/>
        <v>0.69620785987806522</v>
      </c>
      <c r="AD746" s="28">
        <f t="shared" ca="1" si="459"/>
        <v>0.22537686242039712</v>
      </c>
      <c r="AE746" s="28">
        <f ca="1">IF(Riskregister!$E$8="",0,COUNTIF(BI$4:BI$53,"&lt;"&amp;AC746)*IF(AD746&lt;0.5,Riskregister!$K$8+(Riskregister!$L$8-Riskregister!$K$8)*SQRT(AD746/2),Riskregister!$L$8-(Riskregister!$L$8-Riskregister!$K$8)*SQRT((1-AD746)/2)))</f>
        <v>0</v>
      </c>
      <c r="AF746" s="28">
        <f t="shared" ca="1" si="460"/>
        <v>0.53130670357468013</v>
      </c>
      <c r="AG746" s="28">
        <f t="shared" ca="1" si="460"/>
        <v>0.24561672402709178</v>
      </c>
      <c r="AH746" s="28">
        <f>IF(Riskregister!$E$9="",0,COUNTIF(BJ$4:BJ$53,"&lt;"&amp;AF746)*IF(AG746&lt;0.5,Riskregister!$K$9+(Riskregister!$L$9-Riskregister!$K$9)*SQRT(AG746/2),Riskregister!$L$9-(Riskregister!$L$9-Riskregister!$K$9)*SQRT((1-AG746)/2)))</f>
        <v>0</v>
      </c>
      <c r="AI746" s="28">
        <f t="shared" ca="1" si="461"/>
        <v>0.98600867298969364</v>
      </c>
      <c r="AJ746" s="28">
        <f t="shared" ca="1" si="461"/>
        <v>0.23826146682880289</v>
      </c>
      <c r="AK746" s="28">
        <f>IF(Riskregister!$E$10="",0,COUNTIF(BK$4:BK$53,"&lt;"&amp;AI746)*IF(AJ746&lt;0.5,Riskregister!$K$10+(Riskregister!$L$10-Riskregister!$K$10)*SQRT(AJ746/2),Riskregister!$L$10-(Riskregister!$L$10-Riskregister!$K$10)*SQRT((1-AJ746)/2)))</f>
        <v>0</v>
      </c>
      <c r="AL746" s="28">
        <f t="shared" ca="1" si="462"/>
        <v>0.44887271274752383</v>
      </c>
      <c r="AM746" s="28">
        <f t="shared" ca="1" si="462"/>
        <v>0.221469328736424</v>
      </c>
      <c r="AN746" s="28">
        <f>IF(Riskregister!$E$11="",0,COUNTIF(BL$4:BL$53,"&lt;"&amp;AL746)*IF(AM746&lt;0.5,Riskregister!$K$11+(Riskregister!$L$11-Riskregister!$K$11)*SQRT(AM746/2),Riskregister!$L$11-(Riskregister!$L$11-Riskregister!$K$11)*SQRT((1-AM746)/2)))</f>
        <v>0</v>
      </c>
      <c r="AO746" s="28">
        <f t="shared" ca="1" si="463"/>
        <v>0.77735839909703885</v>
      </c>
      <c r="AP746" s="28">
        <f t="shared" ca="1" si="463"/>
        <v>0.23499787663881777</v>
      </c>
      <c r="AQ746" s="28">
        <f>IF(Riskregister!$E$12="",0,COUNTIF(BM$4:BM$53,"&lt;"&amp;AO746)*IF(AP746&lt;0.5,Riskregister!$K$12+(Riskregister!$L$12-Riskregister!$K$12)*SQRT(AP746/2),Riskregister!$L$12-(Riskregister!$L$12-Riskregister!$K$12)*SQRT((1-AP746)/2)))</f>
        <v>0</v>
      </c>
      <c r="AR746" s="28">
        <f t="shared" ca="1" si="464"/>
        <v>0.74829194023471768</v>
      </c>
      <c r="AS746" s="28">
        <f t="shared" ca="1" si="464"/>
        <v>0.98996532797158809</v>
      </c>
      <c r="AT746" s="28">
        <f>IF(Riskregister!$E$13="",0,COUNTIF(BN$4:BN$53,"&lt;"&amp;AR746)*IF(AS746&lt;0.5,Riskregister!$K$13+(Riskregister!$L$13-Riskregister!$K$13)*SQRT(AS746/2),Riskregister!$L$13-(Riskregister!$L$13-Riskregister!$K$13)*SQRT((1-AS746)/2)))</f>
        <v>0</v>
      </c>
      <c r="AU746" s="28">
        <f t="shared" ca="1" si="465"/>
        <v>4.6494422190419327E-2</v>
      </c>
      <c r="AV746" s="28">
        <f t="shared" ca="1" si="465"/>
        <v>0.31294902947200365</v>
      </c>
      <c r="AW746" s="28">
        <f>IF(Riskregister!$E$14="",0,COUNTIF(BO$4:BO$53,"&lt;"&amp;AU746)*IF(AV746&lt;0.5,Riskregister!$K$14+(Riskregister!$L$14-Riskregister!$K$14)*SQRT(AV746/2),Riskregister!$L$14-(Riskregister!$L$14-Riskregister!$K$14)*SQRT((1-AV746)/2)))</f>
        <v>0</v>
      </c>
      <c r="AX746" s="28">
        <f t="shared" ca="1" si="466"/>
        <v>0.4996124895250893</v>
      </c>
      <c r="AY746" s="28">
        <f t="shared" ca="1" si="466"/>
        <v>8.4999764958849755E-2</v>
      </c>
      <c r="AZ746" s="28">
        <f>IF(Riskregister!$E$15="",0,COUNTIF(BP$4:BP$53,"&lt;"&amp;AX746)*IF(AY746&lt;0.5,Riskregister!$K$15+(Riskregister!$L$15-Riskregister!$K$15)*SQRT(AY746/2),Riskregister!$L$15-(Riskregister!$L$15-Riskregister!$K$15)*SQRT((1-AY746)/2)))</f>
        <v>0</v>
      </c>
      <c r="BA746" s="28">
        <f t="shared" ca="1" si="467"/>
        <v>0.46174427123157313</v>
      </c>
      <c r="BB746" s="28">
        <f t="shared" ca="1" si="467"/>
        <v>0.96536630294573877</v>
      </c>
      <c r="BC746" s="28">
        <f>IF(Riskregister!$E$16="",0,COUNTIF(BQ$4:BQ$53,"&lt;"&amp;BA746)*IF(BB746&lt;0.5,Riskregister!$K$16+(Riskregister!$L$16-Riskregister!$K$16)*SQRT(BB746/2),Riskregister!$L$16-(Riskregister!$L$16-Riskregister!$K$16)*SQRT((1-BB746)/2)))</f>
        <v>0</v>
      </c>
      <c r="BD746" s="28">
        <f t="shared" ca="1" si="443"/>
        <v>154545.29873695248</v>
      </c>
    </row>
    <row r="747" spans="20:56" x14ac:dyDescent="0.35">
      <c r="T747" s="28">
        <f t="shared" ca="1" si="456"/>
        <v>0.13397736866101428</v>
      </c>
      <c r="U747" s="28">
        <f t="shared" ca="1" si="456"/>
        <v>0.91603050044843093</v>
      </c>
      <c r="V747" s="28">
        <f ca="1">IF(Riskregister!$E$5="",0,COUNTIF(BF$4:BF$53,"&lt;"&amp;T747)*IF(U747&lt;0.5,Riskregister!$K$5+(Riskregister!$L$5-Riskregister!$K$5)*SQRT(U747/2),Riskregister!$L$5-(Riskregister!$L$5-Riskregister!$K$5)*SQRT((1-U747)/2)))</f>
        <v>0</v>
      </c>
      <c r="W747" s="28">
        <f t="shared" ca="1" si="457"/>
        <v>0.79446079598385677</v>
      </c>
      <c r="X747" s="28">
        <f t="shared" ca="1" si="457"/>
        <v>0.46884778077108535</v>
      </c>
      <c r="Y747" s="28">
        <f ca="1">IF(Riskregister!$E$6="",0,COUNTIF(BG$4:BG$53,"&lt;"&amp;W747)*IF(X747&lt;0.5,Riskregister!$K$6+(Riskregister!$L$6-Riskregister!$K$6)*SQRT(X747/2),Riskregister!$L$6-(Riskregister!$L$6-Riskregister!$K$6)*SQRT((1-X747)/2)))</f>
        <v>1071512.1369488542</v>
      </c>
      <c r="Z747" s="28">
        <f t="shared" ca="1" si="458"/>
        <v>1.7091906872902296E-2</v>
      </c>
      <c r="AA747" s="28">
        <f t="shared" ca="1" si="458"/>
        <v>0.98352627444652752</v>
      </c>
      <c r="AB747" s="28">
        <f ca="1">IF(Riskregister!$E$7="",0,COUNTIF(BH$4:BH$53,"&lt;"&amp;Z747)*IF(AA747&lt;0.5,Riskregister!$K$7+(Riskregister!$L$7-Riskregister!$K$7)*SQRT(AA747/2),Riskregister!$L$7-(Riskregister!$L$7-Riskregister!$K$7)*SQRT((1-AA747)/2)))</f>
        <v>0</v>
      </c>
      <c r="AC747" s="28">
        <f t="shared" ca="1" si="459"/>
        <v>2.5312128879354523E-3</v>
      </c>
      <c r="AD747" s="28">
        <f t="shared" ca="1" si="459"/>
        <v>0.6476120529110283</v>
      </c>
      <c r="AE747" s="28">
        <f ca="1">IF(Riskregister!$E$8="",0,COUNTIF(BI$4:BI$53,"&lt;"&amp;AC747)*IF(AD747&lt;0.5,Riskregister!$K$8+(Riskregister!$L$8-Riskregister!$K$8)*SQRT(AD747/2),Riskregister!$L$8-(Riskregister!$L$8-Riskregister!$K$8)*SQRT((1-AD747)/2)))</f>
        <v>0</v>
      </c>
      <c r="AF747" s="28">
        <f t="shared" ca="1" si="460"/>
        <v>9.9963328149200281E-2</v>
      </c>
      <c r="AG747" s="28">
        <f t="shared" ca="1" si="460"/>
        <v>0.91531763095375374</v>
      </c>
      <c r="AH747" s="28">
        <f>IF(Riskregister!$E$9="",0,COUNTIF(BJ$4:BJ$53,"&lt;"&amp;AF747)*IF(AG747&lt;0.5,Riskregister!$K$9+(Riskregister!$L$9-Riskregister!$K$9)*SQRT(AG747/2),Riskregister!$L$9-(Riskregister!$L$9-Riskregister!$K$9)*SQRT((1-AG747)/2)))</f>
        <v>0</v>
      </c>
      <c r="AI747" s="28">
        <f t="shared" ca="1" si="461"/>
        <v>0.18069270417016503</v>
      </c>
      <c r="AJ747" s="28">
        <f t="shared" ca="1" si="461"/>
        <v>0.50262187586135687</v>
      </c>
      <c r="AK747" s="28">
        <f>IF(Riskregister!$E$10="",0,COUNTIF(BK$4:BK$53,"&lt;"&amp;AI747)*IF(AJ747&lt;0.5,Riskregister!$K$10+(Riskregister!$L$10-Riskregister!$K$10)*SQRT(AJ747/2),Riskregister!$L$10-(Riskregister!$L$10-Riskregister!$K$10)*SQRT((1-AJ747)/2)))</f>
        <v>0</v>
      </c>
      <c r="AL747" s="28">
        <f t="shared" ca="1" si="462"/>
        <v>0.91793924289628304</v>
      </c>
      <c r="AM747" s="28">
        <f t="shared" ca="1" si="462"/>
        <v>0.98101442065188704</v>
      </c>
      <c r="AN747" s="28">
        <f>IF(Riskregister!$E$11="",0,COUNTIF(BL$4:BL$53,"&lt;"&amp;AL747)*IF(AM747&lt;0.5,Riskregister!$K$11+(Riskregister!$L$11-Riskregister!$K$11)*SQRT(AM747/2),Riskregister!$L$11-(Riskregister!$L$11-Riskregister!$K$11)*SQRT((1-AM747)/2)))</f>
        <v>0</v>
      </c>
      <c r="AO747" s="28">
        <f t="shared" ca="1" si="463"/>
        <v>0.91264810739884339</v>
      </c>
      <c r="AP747" s="28">
        <f t="shared" ca="1" si="463"/>
        <v>0.19695971594660455</v>
      </c>
      <c r="AQ747" s="28">
        <f>IF(Riskregister!$E$12="",0,COUNTIF(BM$4:BM$53,"&lt;"&amp;AO747)*IF(AP747&lt;0.5,Riskregister!$K$12+(Riskregister!$L$12-Riskregister!$K$12)*SQRT(AP747/2),Riskregister!$L$12-(Riskregister!$L$12-Riskregister!$K$12)*SQRT((1-AP747)/2)))</f>
        <v>0</v>
      </c>
      <c r="AR747" s="28">
        <f t="shared" ca="1" si="464"/>
        <v>0.11601005691512811</v>
      </c>
      <c r="AS747" s="28">
        <f t="shared" ca="1" si="464"/>
        <v>5.6342308474105041E-2</v>
      </c>
      <c r="AT747" s="28">
        <f>IF(Riskregister!$E$13="",0,COUNTIF(BN$4:BN$53,"&lt;"&amp;AR747)*IF(AS747&lt;0.5,Riskregister!$K$13+(Riskregister!$L$13-Riskregister!$K$13)*SQRT(AS747/2),Riskregister!$L$13-(Riskregister!$L$13-Riskregister!$K$13)*SQRT((1-AS747)/2)))</f>
        <v>0</v>
      </c>
      <c r="AU747" s="28">
        <f t="shared" ca="1" si="465"/>
        <v>9.6288309190132315E-2</v>
      </c>
      <c r="AV747" s="28">
        <f t="shared" ca="1" si="465"/>
        <v>0.72103649054696872</v>
      </c>
      <c r="AW747" s="28">
        <f>IF(Riskregister!$E$14="",0,COUNTIF(BO$4:BO$53,"&lt;"&amp;AU747)*IF(AV747&lt;0.5,Riskregister!$K$14+(Riskregister!$L$14-Riskregister!$K$14)*SQRT(AV747/2),Riskregister!$L$14-(Riskregister!$L$14-Riskregister!$K$14)*SQRT((1-AV747)/2)))</f>
        <v>0</v>
      </c>
      <c r="AX747" s="28">
        <f t="shared" ca="1" si="466"/>
        <v>0.95395930231843218</v>
      </c>
      <c r="AY747" s="28">
        <f t="shared" ca="1" si="466"/>
        <v>0.29835421347104074</v>
      </c>
      <c r="AZ747" s="28">
        <f>IF(Riskregister!$E$15="",0,COUNTIF(BP$4:BP$53,"&lt;"&amp;AX747)*IF(AY747&lt;0.5,Riskregister!$K$15+(Riskregister!$L$15-Riskregister!$K$15)*SQRT(AY747/2),Riskregister!$L$15-(Riskregister!$L$15-Riskregister!$K$15)*SQRT((1-AY747)/2)))</f>
        <v>0</v>
      </c>
      <c r="BA747" s="28">
        <f t="shared" ca="1" si="467"/>
        <v>0.99183485925709269</v>
      </c>
      <c r="BB747" s="28">
        <f t="shared" ca="1" si="467"/>
        <v>0.12990992352541031</v>
      </c>
      <c r="BC747" s="28">
        <f>IF(Riskregister!$E$16="",0,COUNTIF(BQ$4:BQ$53,"&lt;"&amp;BA747)*IF(BB747&lt;0.5,Riskregister!$K$16+(Riskregister!$L$16-Riskregister!$K$16)*SQRT(BB747/2),Riskregister!$L$16-(Riskregister!$L$16-Riskregister!$K$16)*SQRT((1-BB747)/2)))</f>
        <v>0</v>
      </c>
      <c r="BD747" s="28">
        <f t="shared" ca="1" si="443"/>
        <v>1071512.1369488542</v>
      </c>
    </row>
    <row r="748" spans="20:56" x14ac:dyDescent="0.35">
      <c r="T748" s="28">
        <f t="shared" ca="1" si="456"/>
        <v>1.5400427059087174E-2</v>
      </c>
      <c r="U748" s="28">
        <f t="shared" ca="1" si="456"/>
        <v>0.6071885059353398</v>
      </c>
      <c r="V748" s="28">
        <f ca="1">IF(Riskregister!$E$5="",0,COUNTIF(BF$4:BF$53,"&lt;"&amp;T748)*IF(U748&lt;0.5,Riskregister!$K$5+(Riskregister!$L$5-Riskregister!$K$5)*SQRT(U748/2),Riskregister!$L$5-(Riskregister!$L$5-Riskregister!$K$5)*SQRT((1-U748)/2)))</f>
        <v>0</v>
      </c>
      <c r="W748" s="28">
        <f t="shared" ca="1" si="457"/>
        <v>0.79482577067085625</v>
      </c>
      <c r="X748" s="28">
        <f t="shared" ca="1" si="457"/>
        <v>0.57247410318503555</v>
      </c>
      <c r="Y748" s="28">
        <f ca="1">IF(Riskregister!$E$6="",0,COUNTIF(BG$4:BG$53,"&lt;"&amp;W748)*IF(X748&lt;0.5,Riskregister!$K$6+(Riskregister!$L$6-Riskregister!$K$6)*SQRT(X748/2),Riskregister!$L$6-(Riskregister!$L$6-Riskregister!$K$6)*SQRT((1-X748)/2)))</f>
        <v>1167778.9038721486</v>
      </c>
      <c r="Z748" s="28">
        <f t="shared" ca="1" si="458"/>
        <v>0.9881685914367464</v>
      </c>
      <c r="AA748" s="28">
        <f t="shared" ca="1" si="458"/>
        <v>0.28461078403344731</v>
      </c>
      <c r="AB748" s="28">
        <f ca="1">IF(Riskregister!$E$7="",0,COUNTIF(BH$4:BH$53,"&lt;"&amp;Z748)*IF(AA748&lt;0.5,Riskregister!$K$7+(Riskregister!$L$7-Riskregister!$K$7)*SQRT(AA748/2),Riskregister!$L$7-(Riskregister!$L$7-Riskregister!$K$7)*SQRT((1-AA748)/2)))</f>
        <v>364063.70838908287</v>
      </c>
      <c r="AC748" s="28">
        <f t="shared" ca="1" si="459"/>
        <v>0.33840646153249287</v>
      </c>
      <c r="AD748" s="28">
        <f t="shared" ca="1" si="459"/>
        <v>0.41209391340722668</v>
      </c>
      <c r="AE748" s="28">
        <f ca="1">IF(Riskregister!$E$8="",0,COUNTIF(BI$4:BI$53,"&lt;"&amp;AC748)*IF(AD748&lt;0.5,Riskregister!$K$8+(Riskregister!$L$8-Riskregister!$K$8)*SQRT(AD748/2),Riskregister!$L$8-(Riskregister!$L$8-Riskregister!$K$8)*SQRT((1-AD748)/2)))</f>
        <v>0</v>
      </c>
      <c r="AF748" s="28">
        <f t="shared" ca="1" si="460"/>
        <v>0.34981401141064117</v>
      </c>
      <c r="AG748" s="28">
        <f t="shared" ca="1" si="460"/>
        <v>0.6369846018336518</v>
      </c>
      <c r="AH748" s="28">
        <f>IF(Riskregister!$E$9="",0,COUNTIF(BJ$4:BJ$53,"&lt;"&amp;AF748)*IF(AG748&lt;0.5,Riskregister!$K$9+(Riskregister!$L$9-Riskregister!$K$9)*SQRT(AG748/2),Riskregister!$L$9-(Riskregister!$L$9-Riskregister!$K$9)*SQRT((1-AG748)/2)))</f>
        <v>0</v>
      </c>
      <c r="AI748" s="28">
        <f t="shared" ca="1" si="461"/>
        <v>0.94022438274358322</v>
      </c>
      <c r="AJ748" s="28">
        <f t="shared" ca="1" si="461"/>
        <v>0.88232620262944528</v>
      </c>
      <c r="AK748" s="28">
        <f>IF(Riskregister!$E$10="",0,COUNTIF(BK$4:BK$53,"&lt;"&amp;AI748)*IF(AJ748&lt;0.5,Riskregister!$K$10+(Riskregister!$L$10-Riskregister!$K$10)*SQRT(AJ748/2),Riskregister!$L$10-(Riskregister!$L$10-Riskregister!$K$10)*SQRT((1-AJ748)/2)))</f>
        <v>0</v>
      </c>
      <c r="AL748" s="28">
        <f t="shared" ca="1" si="462"/>
        <v>0.71551972764262672</v>
      </c>
      <c r="AM748" s="28">
        <f t="shared" ca="1" si="462"/>
        <v>1.9183835802866644E-2</v>
      </c>
      <c r="AN748" s="28">
        <f>IF(Riskregister!$E$11="",0,COUNTIF(BL$4:BL$53,"&lt;"&amp;AL748)*IF(AM748&lt;0.5,Riskregister!$K$11+(Riskregister!$L$11-Riskregister!$K$11)*SQRT(AM748/2),Riskregister!$L$11-(Riskregister!$L$11-Riskregister!$K$11)*SQRT((1-AM748)/2)))</f>
        <v>0</v>
      </c>
      <c r="AO748" s="28">
        <f t="shared" ca="1" si="463"/>
        <v>0.22112551783574208</v>
      </c>
      <c r="AP748" s="28">
        <f t="shared" ca="1" si="463"/>
        <v>0.94925409254252091</v>
      </c>
      <c r="AQ748" s="28">
        <f>IF(Riskregister!$E$12="",0,COUNTIF(BM$4:BM$53,"&lt;"&amp;AO748)*IF(AP748&lt;0.5,Riskregister!$K$12+(Riskregister!$L$12-Riskregister!$K$12)*SQRT(AP748/2),Riskregister!$L$12-(Riskregister!$L$12-Riskregister!$K$12)*SQRT((1-AP748)/2)))</f>
        <v>0</v>
      </c>
      <c r="AR748" s="28">
        <f t="shared" ca="1" si="464"/>
        <v>0.79752444802852662</v>
      </c>
      <c r="AS748" s="28">
        <f t="shared" ca="1" si="464"/>
        <v>0.32359591805985355</v>
      </c>
      <c r="AT748" s="28">
        <f>IF(Riskregister!$E$13="",0,COUNTIF(BN$4:BN$53,"&lt;"&amp;AR748)*IF(AS748&lt;0.5,Riskregister!$K$13+(Riskregister!$L$13-Riskregister!$K$13)*SQRT(AS748/2),Riskregister!$L$13-(Riskregister!$L$13-Riskregister!$K$13)*SQRT((1-AS748)/2)))</f>
        <v>0</v>
      </c>
      <c r="AU748" s="28">
        <f t="shared" ca="1" si="465"/>
        <v>0.41233674345798699</v>
      </c>
      <c r="AV748" s="28">
        <f t="shared" ca="1" si="465"/>
        <v>0.61723445628540807</v>
      </c>
      <c r="AW748" s="28">
        <f>IF(Riskregister!$E$14="",0,COUNTIF(BO$4:BO$53,"&lt;"&amp;AU748)*IF(AV748&lt;0.5,Riskregister!$K$14+(Riskregister!$L$14-Riskregister!$K$14)*SQRT(AV748/2),Riskregister!$L$14-(Riskregister!$L$14-Riskregister!$K$14)*SQRT((1-AV748)/2)))</f>
        <v>0</v>
      </c>
      <c r="AX748" s="28">
        <f t="shared" ca="1" si="466"/>
        <v>0.51613849158961944</v>
      </c>
      <c r="AY748" s="28">
        <f t="shared" ca="1" si="466"/>
        <v>0.67221750593074214</v>
      </c>
      <c r="AZ748" s="28">
        <f>IF(Riskregister!$E$15="",0,COUNTIF(BP$4:BP$53,"&lt;"&amp;AX748)*IF(AY748&lt;0.5,Riskregister!$K$15+(Riskregister!$L$15-Riskregister!$K$15)*SQRT(AY748/2),Riskregister!$L$15-(Riskregister!$L$15-Riskregister!$K$15)*SQRT((1-AY748)/2)))</f>
        <v>0</v>
      </c>
      <c r="BA748" s="28">
        <f t="shared" ca="1" si="467"/>
        <v>4.2487963978103171E-2</v>
      </c>
      <c r="BB748" s="28">
        <f t="shared" ca="1" si="467"/>
        <v>0.82614906411017752</v>
      </c>
      <c r="BC748" s="28">
        <f>IF(Riskregister!$E$16="",0,COUNTIF(BQ$4:BQ$53,"&lt;"&amp;BA748)*IF(BB748&lt;0.5,Riskregister!$K$16+(Riskregister!$L$16-Riskregister!$K$16)*SQRT(BB748/2),Riskregister!$L$16-(Riskregister!$L$16-Riskregister!$K$16)*SQRT((1-BB748)/2)))</f>
        <v>0</v>
      </c>
      <c r="BD748" s="28">
        <f t="shared" ca="1" si="443"/>
        <v>1531842.6122612315</v>
      </c>
    </row>
    <row r="749" spans="20:56" x14ac:dyDescent="0.35">
      <c r="T749" s="28">
        <f t="shared" ca="1" si="456"/>
        <v>0.31182109217371323</v>
      </c>
      <c r="U749" s="28">
        <f t="shared" ca="1" si="456"/>
        <v>0.64258928545420002</v>
      </c>
      <c r="V749" s="28">
        <f ca="1">IF(Riskregister!$E$5="",0,COUNTIF(BF$4:BF$53,"&lt;"&amp;T749)*IF(U749&lt;0.5,Riskregister!$K$5+(Riskregister!$L$5-Riskregister!$K$5)*SQRT(U749/2),Riskregister!$L$5-(Riskregister!$L$5-Riskregister!$K$5)*SQRT((1-U749)/2)))</f>
        <v>0</v>
      </c>
      <c r="W749" s="28">
        <f t="shared" ca="1" si="457"/>
        <v>0.75081034974089411</v>
      </c>
      <c r="X749" s="28">
        <f t="shared" ca="1" si="457"/>
        <v>0.45696709752022302</v>
      </c>
      <c r="Y749" s="28">
        <f ca="1">IF(Riskregister!$E$6="",0,COUNTIF(BG$4:BG$53,"&lt;"&amp;W749)*IF(X749&lt;0.5,Riskregister!$K$6+(Riskregister!$L$6-Riskregister!$K$6)*SQRT(X749/2),Riskregister!$L$6-(Riskregister!$L$6-Riskregister!$K$6)*SQRT((1-X749)/2)))</f>
        <v>1060399.1503847279</v>
      </c>
      <c r="Z749" s="28">
        <f t="shared" ca="1" si="458"/>
        <v>0.55893545642728293</v>
      </c>
      <c r="AA749" s="28">
        <f t="shared" ca="1" si="458"/>
        <v>0.30289507851523789</v>
      </c>
      <c r="AB749" s="28">
        <f ca="1">IF(Riskregister!$E$7="",0,COUNTIF(BH$4:BH$53,"&lt;"&amp;Z749)*IF(AA749&lt;0.5,Riskregister!$K$7+(Riskregister!$L$7-Riskregister!$K$7)*SQRT(AA749/2),Riskregister!$L$7-(Riskregister!$L$7-Riskregister!$K$7)*SQRT((1-AA749)/2)))</f>
        <v>0</v>
      </c>
      <c r="AC749" s="28">
        <f t="shared" ca="1" si="459"/>
        <v>0.21970291507325723</v>
      </c>
      <c r="AD749" s="28">
        <f t="shared" ca="1" si="459"/>
        <v>0.97967095440096696</v>
      </c>
      <c r="AE749" s="28">
        <f ca="1">IF(Riskregister!$E$8="",0,COUNTIF(BI$4:BI$53,"&lt;"&amp;AC749)*IF(AD749&lt;0.5,Riskregister!$K$8+(Riskregister!$L$8-Riskregister!$K$8)*SQRT(AD749/2),Riskregister!$L$8-(Riskregister!$L$8-Riskregister!$K$8)*SQRT((1-AD749)/2)))</f>
        <v>0</v>
      </c>
      <c r="AF749" s="28">
        <f t="shared" ca="1" si="460"/>
        <v>0.31241902703996827</v>
      </c>
      <c r="AG749" s="28">
        <f t="shared" ca="1" si="460"/>
        <v>0.88372858467197513</v>
      </c>
      <c r="AH749" s="28">
        <f>IF(Riskregister!$E$9="",0,COUNTIF(BJ$4:BJ$53,"&lt;"&amp;AF749)*IF(AG749&lt;0.5,Riskregister!$K$9+(Riskregister!$L$9-Riskregister!$K$9)*SQRT(AG749/2),Riskregister!$L$9-(Riskregister!$L$9-Riskregister!$K$9)*SQRT((1-AG749)/2)))</f>
        <v>0</v>
      </c>
      <c r="AI749" s="28">
        <f t="shared" ca="1" si="461"/>
        <v>0.28895062154724782</v>
      </c>
      <c r="AJ749" s="28">
        <f t="shared" ca="1" si="461"/>
        <v>0.30165136309284668</v>
      </c>
      <c r="AK749" s="28">
        <f>IF(Riskregister!$E$10="",0,COUNTIF(BK$4:BK$53,"&lt;"&amp;AI749)*IF(AJ749&lt;0.5,Riskregister!$K$10+(Riskregister!$L$10-Riskregister!$K$10)*SQRT(AJ749/2),Riskregister!$L$10-(Riskregister!$L$10-Riskregister!$K$10)*SQRT((1-AJ749)/2)))</f>
        <v>0</v>
      </c>
      <c r="AL749" s="28">
        <f t="shared" ca="1" si="462"/>
        <v>0.52806499495413584</v>
      </c>
      <c r="AM749" s="28">
        <f t="shared" ca="1" si="462"/>
        <v>0.68076171019487031</v>
      </c>
      <c r="AN749" s="28">
        <f>IF(Riskregister!$E$11="",0,COUNTIF(BL$4:BL$53,"&lt;"&amp;AL749)*IF(AM749&lt;0.5,Riskregister!$K$11+(Riskregister!$L$11-Riskregister!$K$11)*SQRT(AM749/2),Riskregister!$L$11-(Riskregister!$L$11-Riskregister!$K$11)*SQRT((1-AM749)/2)))</f>
        <v>0</v>
      </c>
      <c r="AO749" s="28">
        <f t="shared" ca="1" si="463"/>
        <v>0.47982657673227402</v>
      </c>
      <c r="AP749" s="28">
        <f t="shared" ca="1" si="463"/>
        <v>0.50031214658132084</v>
      </c>
      <c r="AQ749" s="28">
        <f>IF(Riskregister!$E$12="",0,COUNTIF(BM$4:BM$53,"&lt;"&amp;AO749)*IF(AP749&lt;0.5,Riskregister!$K$12+(Riskregister!$L$12-Riskregister!$K$12)*SQRT(AP749/2),Riskregister!$L$12-(Riskregister!$L$12-Riskregister!$K$12)*SQRT((1-AP749)/2)))</f>
        <v>0</v>
      </c>
      <c r="AR749" s="28">
        <f t="shared" ca="1" si="464"/>
        <v>0.99556876717060283</v>
      </c>
      <c r="AS749" s="28">
        <f t="shared" ca="1" si="464"/>
        <v>0.3932609808183547</v>
      </c>
      <c r="AT749" s="28">
        <f>IF(Riskregister!$E$13="",0,COUNTIF(BN$4:BN$53,"&lt;"&amp;AR749)*IF(AS749&lt;0.5,Riskregister!$K$13+(Riskregister!$L$13-Riskregister!$K$13)*SQRT(AS749/2),Riskregister!$L$13-(Riskregister!$L$13-Riskregister!$K$13)*SQRT((1-AS749)/2)))</f>
        <v>0</v>
      </c>
      <c r="AU749" s="28">
        <f t="shared" ca="1" si="465"/>
        <v>0.64678915780350443</v>
      </c>
      <c r="AV749" s="28">
        <f t="shared" ca="1" si="465"/>
        <v>0.24726052872209792</v>
      </c>
      <c r="AW749" s="28">
        <f>IF(Riskregister!$E$14="",0,COUNTIF(BO$4:BO$53,"&lt;"&amp;AU749)*IF(AV749&lt;0.5,Riskregister!$K$14+(Riskregister!$L$14-Riskregister!$K$14)*SQRT(AV749/2),Riskregister!$L$14-(Riskregister!$L$14-Riskregister!$K$14)*SQRT((1-AV749)/2)))</f>
        <v>0</v>
      </c>
      <c r="AX749" s="28">
        <f t="shared" ca="1" si="466"/>
        <v>0.6155462608891149</v>
      </c>
      <c r="AY749" s="28">
        <f t="shared" ca="1" si="466"/>
        <v>0.95030286636225425</v>
      </c>
      <c r="AZ749" s="28">
        <f>IF(Riskregister!$E$15="",0,COUNTIF(BP$4:BP$53,"&lt;"&amp;AX749)*IF(AY749&lt;0.5,Riskregister!$K$15+(Riskregister!$L$15-Riskregister!$K$15)*SQRT(AY749/2),Riskregister!$L$15-(Riskregister!$L$15-Riskregister!$K$15)*SQRT((1-AY749)/2)))</f>
        <v>0</v>
      </c>
      <c r="BA749" s="28">
        <f t="shared" ca="1" si="467"/>
        <v>0.90519067267369924</v>
      </c>
      <c r="BB749" s="28">
        <f t="shared" ca="1" si="467"/>
        <v>0.96562637293644082</v>
      </c>
      <c r="BC749" s="28">
        <f>IF(Riskregister!$E$16="",0,COUNTIF(BQ$4:BQ$53,"&lt;"&amp;BA749)*IF(BB749&lt;0.5,Riskregister!$K$16+(Riskregister!$L$16-Riskregister!$K$16)*SQRT(BB749/2),Riskregister!$L$16-(Riskregister!$L$16-Riskregister!$K$16)*SQRT((1-BB749)/2)))</f>
        <v>0</v>
      </c>
      <c r="BD749" s="28">
        <f t="shared" ca="1" si="443"/>
        <v>1060399.1503847279</v>
      </c>
    </row>
    <row r="750" spans="20:56" x14ac:dyDescent="0.35">
      <c r="T750" s="28">
        <f t="shared" ca="1" si="456"/>
        <v>0.37319588065105602</v>
      </c>
      <c r="U750" s="28">
        <f t="shared" ca="1" si="456"/>
        <v>0.11440017065523844</v>
      </c>
      <c r="V750" s="28">
        <f ca="1">IF(Riskregister!$E$5="",0,COUNTIF(BF$4:BF$53,"&lt;"&amp;T750)*IF(U750&lt;0.5,Riskregister!$K$5+(Riskregister!$L$5-Riskregister!$K$5)*SQRT(U750/2),Riskregister!$L$5-(Riskregister!$L$5-Riskregister!$K$5)*SQRT((1-U750)/2)))</f>
        <v>0</v>
      </c>
      <c r="W750" s="28">
        <f t="shared" ca="1" si="457"/>
        <v>0.701271747940311</v>
      </c>
      <c r="X750" s="28">
        <f t="shared" ca="1" si="457"/>
        <v>4.8112068592447099E-2</v>
      </c>
      <c r="Y750" s="28">
        <f ca="1">IF(Riskregister!$E$6="",0,COUNTIF(BG$4:BG$53,"&lt;"&amp;W750)*IF(X750&lt;0.5,Riskregister!$K$6+(Riskregister!$L$6-Riskregister!$K$6)*SQRT(X750/2),Riskregister!$L$6-(Riskregister!$L$6-Riskregister!$K$6)*SQRT((1-X750)/2)))</f>
        <v>479180.14098385349</v>
      </c>
      <c r="Z750" s="28">
        <f t="shared" ca="1" si="458"/>
        <v>0.88119130875237184</v>
      </c>
      <c r="AA750" s="28">
        <f t="shared" ca="1" si="458"/>
        <v>0.7889650337435048</v>
      </c>
      <c r="AB750" s="28">
        <f ca="1">IF(Riskregister!$E$7="",0,COUNTIF(BH$4:BH$53,"&lt;"&amp;Z750)*IF(AA750&lt;0.5,Riskregister!$K$7+(Riskregister!$L$7-Riskregister!$K$7)*SQRT(AA750/2),Riskregister!$L$7-(Riskregister!$L$7-Riskregister!$K$7)*SQRT((1-AA750)/2)))</f>
        <v>286307.90844033903</v>
      </c>
      <c r="AC750" s="28">
        <f t="shared" ca="1" si="459"/>
        <v>0.39070500523236384</v>
      </c>
      <c r="AD750" s="28">
        <f t="shared" ca="1" si="459"/>
        <v>0.93758558844552942</v>
      </c>
      <c r="AE750" s="28">
        <f ca="1">IF(Riskregister!$E$8="",0,COUNTIF(BI$4:BI$53,"&lt;"&amp;AC750)*IF(AD750&lt;0.5,Riskregister!$K$8+(Riskregister!$L$8-Riskregister!$K$8)*SQRT(AD750/2),Riskregister!$L$8-(Riskregister!$L$8-Riskregister!$K$8)*SQRT((1-AD750)/2)))</f>
        <v>0</v>
      </c>
      <c r="AF750" s="28">
        <f t="shared" ca="1" si="460"/>
        <v>0.17219351039438702</v>
      </c>
      <c r="AG750" s="28">
        <f t="shared" ca="1" si="460"/>
        <v>0.59336476186926257</v>
      </c>
      <c r="AH750" s="28">
        <f>IF(Riskregister!$E$9="",0,COUNTIF(BJ$4:BJ$53,"&lt;"&amp;AF750)*IF(AG750&lt;0.5,Riskregister!$K$9+(Riskregister!$L$9-Riskregister!$K$9)*SQRT(AG750/2),Riskregister!$L$9-(Riskregister!$L$9-Riskregister!$K$9)*SQRT((1-AG750)/2)))</f>
        <v>0</v>
      </c>
      <c r="AI750" s="28">
        <f t="shared" ca="1" si="461"/>
        <v>0.72942225781416437</v>
      </c>
      <c r="AJ750" s="28">
        <f t="shared" ca="1" si="461"/>
        <v>0.804345881828603</v>
      </c>
      <c r="AK750" s="28">
        <f>IF(Riskregister!$E$10="",0,COUNTIF(BK$4:BK$53,"&lt;"&amp;AI750)*IF(AJ750&lt;0.5,Riskregister!$K$10+(Riskregister!$L$10-Riskregister!$K$10)*SQRT(AJ750/2),Riskregister!$L$10-(Riskregister!$L$10-Riskregister!$K$10)*SQRT((1-AJ750)/2)))</f>
        <v>0</v>
      </c>
      <c r="AL750" s="28">
        <f t="shared" ca="1" si="462"/>
        <v>0.47821644490469828</v>
      </c>
      <c r="AM750" s="28">
        <f t="shared" ca="1" si="462"/>
        <v>0.94523593415909213</v>
      </c>
      <c r="AN750" s="28">
        <f>IF(Riskregister!$E$11="",0,COUNTIF(BL$4:BL$53,"&lt;"&amp;AL750)*IF(AM750&lt;0.5,Riskregister!$K$11+(Riskregister!$L$11-Riskregister!$K$11)*SQRT(AM750/2),Riskregister!$L$11-(Riskregister!$L$11-Riskregister!$K$11)*SQRT((1-AM750)/2)))</f>
        <v>0</v>
      </c>
      <c r="AO750" s="28">
        <f t="shared" ca="1" si="463"/>
        <v>0.45733365768305345</v>
      </c>
      <c r="AP750" s="28">
        <f t="shared" ca="1" si="463"/>
        <v>0.77208738075629912</v>
      </c>
      <c r="AQ750" s="28">
        <f>IF(Riskregister!$E$12="",0,COUNTIF(BM$4:BM$53,"&lt;"&amp;AO750)*IF(AP750&lt;0.5,Riskregister!$K$12+(Riskregister!$L$12-Riskregister!$K$12)*SQRT(AP750/2),Riskregister!$L$12-(Riskregister!$L$12-Riskregister!$K$12)*SQRT((1-AP750)/2)))</f>
        <v>0</v>
      </c>
      <c r="AR750" s="28">
        <f t="shared" ca="1" si="464"/>
        <v>7.1222044373107418E-2</v>
      </c>
      <c r="AS750" s="28">
        <f t="shared" ca="1" si="464"/>
        <v>0.42229343616347603</v>
      </c>
      <c r="AT750" s="28">
        <f>IF(Riskregister!$E$13="",0,COUNTIF(BN$4:BN$53,"&lt;"&amp;AR750)*IF(AS750&lt;0.5,Riskregister!$K$13+(Riskregister!$L$13-Riskregister!$K$13)*SQRT(AS750/2),Riskregister!$L$13-(Riskregister!$L$13-Riskregister!$K$13)*SQRT((1-AS750)/2)))</f>
        <v>0</v>
      </c>
      <c r="AU750" s="28">
        <f t="shared" ca="1" si="465"/>
        <v>0.53276083931264628</v>
      </c>
      <c r="AV750" s="28">
        <f t="shared" ca="1" si="465"/>
        <v>0.13490175939922333</v>
      </c>
      <c r="AW750" s="28">
        <f>IF(Riskregister!$E$14="",0,COUNTIF(BO$4:BO$53,"&lt;"&amp;AU750)*IF(AV750&lt;0.5,Riskregister!$K$14+(Riskregister!$L$14-Riskregister!$K$14)*SQRT(AV750/2),Riskregister!$L$14-(Riskregister!$L$14-Riskregister!$K$14)*SQRT((1-AV750)/2)))</f>
        <v>0</v>
      </c>
      <c r="AX750" s="28">
        <f t="shared" ca="1" si="466"/>
        <v>0.60038233102698513</v>
      </c>
      <c r="AY750" s="28">
        <f t="shared" ca="1" si="466"/>
        <v>0.54465248805891675</v>
      </c>
      <c r="AZ750" s="28">
        <f>IF(Riskregister!$E$15="",0,COUNTIF(BP$4:BP$53,"&lt;"&amp;AX750)*IF(AY750&lt;0.5,Riskregister!$K$15+(Riskregister!$L$15-Riskregister!$K$15)*SQRT(AY750/2),Riskregister!$L$15-(Riskregister!$L$15-Riskregister!$K$15)*SQRT((1-AY750)/2)))</f>
        <v>0</v>
      </c>
      <c r="BA750" s="28">
        <f t="shared" ca="1" si="467"/>
        <v>0.12535979727900892</v>
      </c>
      <c r="BB750" s="28">
        <f t="shared" ca="1" si="467"/>
        <v>0.91819145668698365</v>
      </c>
      <c r="BC750" s="28">
        <f>IF(Riskregister!$E$16="",0,COUNTIF(BQ$4:BQ$53,"&lt;"&amp;BA750)*IF(BB750&lt;0.5,Riskregister!$K$16+(Riskregister!$L$16-Riskregister!$K$16)*SQRT(BB750/2),Riskregister!$L$16-(Riskregister!$L$16-Riskregister!$K$16)*SQRT((1-BB750)/2)))</f>
        <v>0</v>
      </c>
      <c r="BD750" s="28">
        <f t="shared" ca="1" si="443"/>
        <v>765488.04942419252</v>
      </c>
    </row>
    <row r="751" spans="20:56" x14ac:dyDescent="0.35">
      <c r="T751" s="28">
        <f t="shared" ca="1" si="456"/>
        <v>0.98167988239248527</v>
      </c>
      <c r="U751" s="28">
        <f t="shared" ca="1" si="456"/>
        <v>5.7179547324381796E-2</v>
      </c>
      <c r="V751" s="28">
        <f ca="1">IF(Riskregister!$E$5="",0,COUNTIF(BF$4:BF$53,"&lt;"&amp;T751)*IF(U751&lt;0.5,Riskregister!$K$5+(Riskregister!$L$5-Riskregister!$K$5)*SQRT(U751/2),Riskregister!$L$5-(Riskregister!$L$5-Riskregister!$K$5)*SQRT((1-U751)/2)))</f>
        <v>452176.59697330149</v>
      </c>
      <c r="W751" s="28">
        <f t="shared" ca="1" si="457"/>
        <v>0.65342429658993673</v>
      </c>
      <c r="X751" s="28">
        <f t="shared" ca="1" si="457"/>
        <v>0.91664668744162081</v>
      </c>
      <c r="Y751" s="28">
        <f ca="1">IF(Riskregister!$E$6="",0,COUNTIF(BG$4:BG$53,"&lt;"&amp;W751)*IF(X751&lt;0.5,Riskregister!$K$6+(Riskregister!$L$6-Riskregister!$K$6)*SQRT(X751/2),Riskregister!$L$6-(Riskregister!$L$6-Riskregister!$K$6)*SQRT((1-X751)/2)))</f>
        <v>1632532.4962060261</v>
      </c>
      <c r="Z751" s="28">
        <f t="shared" ca="1" si="458"/>
        <v>0.95286880629890591</v>
      </c>
      <c r="AA751" s="28">
        <f t="shared" ca="1" si="458"/>
        <v>0.36337138579107386</v>
      </c>
      <c r="AB751" s="28">
        <f ca="1">IF(Riskregister!$E$7="",0,COUNTIF(BH$4:BH$53,"&lt;"&amp;Z751)*IF(AA751&lt;0.5,Riskregister!$K$7+(Riskregister!$L$7-Riskregister!$K$7)*SQRT(AA751/2),Riskregister!$L$7-(Riskregister!$L$7-Riskregister!$K$7)*SQRT((1-AA751)/2)))</f>
        <v>398372.23315652733</v>
      </c>
      <c r="AC751" s="28">
        <f t="shared" ca="1" si="459"/>
        <v>0.28403857195667004</v>
      </c>
      <c r="AD751" s="28">
        <f t="shared" ca="1" si="459"/>
        <v>0.24391407744004745</v>
      </c>
      <c r="AE751" s="28">
        <f ca="1">IF(Riskregister!$E$8="",0,COUNTIF(BI$4:BI$53,"&lt;"&amp;AC751)*IF(AD751&lt;0.5,Riskregister!$K$8+(Riskregister!$L$8-Riskregister!$K$8)*SQRT(AD751/2),Riskregister!$L$8-(Riskregister!$L$8-Riskregister!$K$8)*SQRT((1-AD751)/2)))</f>
        <v>0</v>
      </c>
      <c r="AF751" s="28">
        <f t="shared" ca="1" si="460"/>
        <v>0.60446130214974136</v>
      </c>
      <c r="AG751" s="28">
        <f t="shared" ca="1" si="460"/>
        <v>0.20160318232794805</v>
      </c>
      <c r="AH751" s="28">
        <f>IF(Riskregister!$E$9="",0,COUNTIF(BJ$4:BJ$53,"&lt;"&amp;AF751)*IF(AG751&lt;0.5,Riskregister!$K$9+(Riskregister!$L$9-Riskregister!$K$9)*SQRT(AG751/2),Riskregister!$L$9-(Riskregister!$L$9-Riskregister!$K$9)*SQRT((1-AG751)/2)))</f>
        <v>0</v>
      </c>
      <c r="AI751" s="28">
        <f t="shared" ca="1" si="461"/>
        <v>0.46793852229061361</v>
      </c>
      <c r="AJ751" s="28">
        <f t="shared" ca="1" si="461"/>
        <v>0.70389099688956791</v>
      </c>
      <c r="AK751" s="28">
        <f>IF(Riskregister!$E$10="",0,COUNTIF(BK$4:BK$53,"&lt;"&amp;AI751)*IF(AJ751&lt;0.5,Riskregister!$K$10+(Riskregister!$L$10-Riskregister!$K$10)*SQRT(AJ751/2),Riskregister!$L$10-(Riskregister!$L$10-Riskregister!$K$10)*SQRT((1-AJ751)/2)))</f>
        <v>0</v>
      </c>
      <c r="AL751" s="28">
        <f t="shared" ca="1" si="462"/>
        <v>0.68470731318520328</v>
      </c>
      <c r="AM751" s="28">
        <f t="shared" ca="1" si="462"/>
        <v>0.9668857142138354</v>
      </c>
      <c r="AN751" s="28">
        <f>IF(Riskregister!$E$11="",0,COUNTIF(BL$4:BL$53,"&lt;"&amp;AL751)*IF(AM751&lt;0.5,Riskregister!$K$11+(Riskregister!$L$11-Riskregister!$K$11)*SQRT(AM751/2),Riskregister!$L$11-(Riskregister!$L$11-Riskregister!$K$11)*SQRT((1-AM751)/2)))</f>
        <v>0</v>
      </c>
      <c r="AO751" s="28">
        <f t="shared" ca="1" si="463"/>
        <v>7.6035828159509711E-3</v>
      </c>
      <c r="AP751" s="28">
        <f t="shared" ca="1" si="463"/>
        <v>0.87551346943744501</v>
      </c>
      <c r="AQ751" s="28">
        <f>IF(Riskregister!$E$12="",0,COUNTIF(BM$4:BM$53,"&lt;"&amp;AO751)*IF(AP751&lt;0.5,Riskregister!$K$12+(Riskregister!$L$12-Riskregister!$K$12)*SQRT(AP751/2),Riskregister!$L$12-(Riskregister!$L$12-Riskregister!$K$12)*SQRT((1-AP751)/2)))</f>
        <v>0</v>
      </c>
      <c r="AR751" s="28">
        <f t="shared" ca="1" si="464"/>
        <v>0.11250887228663542</v>
      </c>
      <c r="AS751" s="28">
        <f t="shared" ca="1" si="464"/>
        <v>0.41539518128942077</v>
      </c>
      <c r="AT751" s="28">
        <f>IF(Riskregister!$E$13="",0,COUNTIF(BN$4:BN$53,"&lt;"&amp;AR751)*IF(AS751&lt;0.5,Riskregister!$K$13+(Riskregister!$L$13-Riskregister!$K$13)*SQRT(AS751/2),Riskregister!$L$13-(Riskregister!$L$13-Riskregister!$K$13)*SQRT((1-AS751)/2)))</f>
        <v>0</v>
      </c>
      <c r="AU751" s="28">
        <f t="shared" ca="1" si="465"/>
        <v>0.94338795187112223</v>
      </c>
      <c r="AV751" s="28">
        <f t="shared" ca="1" si="465"/>
        <v>0.57895299728255223</v>
      </c>
      <c r="AW751" s="28">
        <f>IF(Riskregister!$E$14="",0,COUNTIF(BO$4:BO$53,"&lt;"&amp;AU751)*IF(AV751&lt;0.5,Riskregister!$K$14+(Riskregister!$L$14-Riskregister!$K$14)*SQRT(AV751/2),Riskregister!$L$14-(Riskregister!$L$14-Riskregister!$K$14)*SQRT((1-AV751)/2)))</f>
        <v>0</v>
      </c>
      <c r="AX751" s="28">
        <f t="shared" ca="1" si="466"/>
        <v>0.40005008331978587</v>
      </c>
      <c r="AY751" s="28">
        <f t="shared" ca="1" si="466"/>
        <v>0.2299693312991119</v>
      </c>
      <c r="AZ751" s="28">
        <f>IF(Riskregister!$E$15="",0,COUNTIF(BP$4:BP$53,"&lt;"&amp;AX751)*IF(AY751&lt;0.5,Riskregister!$K$15+(Riskregister!$L$15-Riskregister!$K$15)*SQRT(AY751/2),Riskregister!$L$15-(Riskregister!$L$15-Riskregister!$K$15)*SQRT((1-AY751)/2)))</f>
        <v>0</v>
      </c>
      <c r="BA751" s="28">
        <f t="shared" ca="1" si="467"/>
        <v>0.42202147912114119</v>
      </c>
      <c r="BB751" s="28">
        <f t="shared" ca="1" si="467"/>
        <v>0.50551341340678357</v>
      </c>
      <c r="BC751" s="28">
        <f>IF(Riskregister!$E$16="",0,COUNTIF(BQ$4:BQ$53,"&lt;"&amp;BA751)*IF(BB751&lt;0.5,Riskregister!$K$16+(Riskregister!$L$16-Riskregister!$K$16)*SQRT(BB751/2),Riskregister!$L$16-(Riskregister!$L$16-Riskregister!$K$16)*SQRT((1-BB751)/2)))</f>
        <v>0</v>
      </c>
      <c r="BD751" s="28">
        <f t="shared" ca="1" si="443"/>
        <v>2483081.3263358548</v>
      </c>
    </row>
    <row r="752" spans="20:56" x14ac:dyDescent="0.35">
      <c r="T752" s="28">
        <f t="shared" ca="1" si="456"/>
        <v>0.56310071826598362</v>
      </c>
      <c r="U752" s="28">
        <f t="shared" ca="1" si="456"/>
        <v>0.79622699318587298</v>
      </c>
      <c r="V752" s="28">
        <f ca="1">IF(Riskregister!$E$5="",0,COUNTIF(BF$4:BF$53,"&lt;"&amp;T752)*IF(U752&lt;0.5,Riskregister!$K$5+(Riskregister!$L$5-Riskregister!$K$5)*SQRT(U752/2),Riskregister!$L$5-(Riskregister!$L$5-Riskregister!$K$5)*SQRT((1-U752)/2)))</f>
        <v>0</v>
      </c>
      <c r="W752" s="28">
        <f t="shared" ca="1" si="457"/>
        <v>9.8107548516152221E-2</v>
      </c>
      <c r="X752" s="28">
        <f t="shared" ca="1" si="457"/>
        <v>0.80825537728246166</v>
      </c>
      <c r="Y752" s="28">
        <f ca="1">IF(Riskregister!$E$6="",0,COUNTIF(BG$4:BG$53,"&lt;"&amp;W752)*IF(X752&lt;0.5,Riskregister!$K$6+(Riskregister!$L$6-Riskregister!$K$6)*SQRT(X752/2),Riskregister!$L$6-(Riskregister!$L$6-Riskregister!$K$6)*SQRT((1-X752)/2)))</f>
        <v>0</v>
      </c>
      <c r="Z752" s="28">
        <f t="shared" ca="1" si="458"/>
        <v>0.79433147912357172</v>
      </c>
      <c r="AA752" s="28">
        <f t="shared" ca="1" si="458"/>
        <v>0.50673238096880313</v>
      </c>
      <c r="AB752" s="28">
        <f ca="1">IF(Riskregister!$E$7="",0,COUNTIF(BH$4:BH$53,"&lt;"&amp;Z752)*IF(AA752&lt;0.5,Riskregister!$K$7+(Riskregister!$L$7-Riskregister!$K$7)*SQRT(AA752/2),Riskregister!$L$7-(Riskregister!$L$7-Riskregister!$K$7)*SQRT((1-AA752)/2)))</f>
        <v>226182.15952998147</v>
      </c>
      <c r="AC752" s="28">
        <f t="shared" ca="1" si="459"/>
        <v>9.4765011084462225E-2</v>
      </c>
      <c r="AD752" s="28">
        <f t="shared" ca="1" si="459"/>
        <v>0.2193432543108611</v>
      </c>
      <c r="AE752" s="28">
        <f ca="1">IF(Riskregister!$E$8="",0,COUNTIF(BI$4:BI$53,"&lt;"&amp;AC752)*IF(AD752&lt;0.5,Riskregister!$K$8+(Riskregister!$L$8-Riskregister!$K$8)*SQRT(AD752/2),Riskregister!$L$8-(Riskregister!$L$8-Riskregister!$K$8)*SQRT((1-AD752)/2)))</f>
        <v>0</v>
      </c>
      <c r="AF752" s="28">
        <f t="shared" ca="1" si="460"/>
        <v>0.84932533861506732</v>
      </c>
      <c r="AG752" s="28">
        <f t="shared" ca="1" si="460"/>
        <v>0.54873919544036542</v>
      </c>
      <c r="AH752" s="28">
        <f>IF(Riskregister!$E$9="",0,COUNTIF(BJ$4:BJ$53,"&lt;"&amp;AF752)*IF(AG752&lt;0.5,Riskregister!$K$9+(Riskregister!$L$9-Riskregister!$K$9)*SQRT(AG752/2),Riskregister!$L$9-(Riskregister!$L$9-Riskregister!$K$9)*SQRT((1-AG752)/2)))</f>
        <v>0</v>
      </c>
      <c r="AI752" s="28">
        <f t="shared" ca="1" si="461"/>
        <v>0.4535548690687754</v>
      </c>
      <c r="AJ752" s="28">
        <f t="shared" ca="1" si="461"/>
        <v>0.70112852980648643</v>
      </c>
      <c r="AK752" s="28">
        <f>IF(Riskregister!$E$10="",0,COUNTIF(BK$4:BK$53,"&lt;"&amp;AI752)*IF(AJ752&lt;0.5,Riskregister!$K$10+(Riskregister!$L$10-Riskregister!$K$10)*SQRT(AJ752/2),Riskregister!$L$10-(Riskregister!$L$10-Riskregister!$K$10)*SQRT((1-AJ752)/2)))</f>
        <v>0</v>
      </c>
      <c r="AL752" s="28">
        <f t="shared" ca="1" si="462"/>
        <v>0.44887671236527671</v>
      </c>
      <c r="AM752" s="28">
        <f t="shared" ca="1" si="462"/>
        <v>0.4672629586561281</v>
      </c>
      <c r="AN752" s="28">
        <f>IF(Riskregister!$E$11="",0,COUNTIF(BL$4:BL$53,"&lt;"&amp;AL752)*IF(AM752&lt;0.5,Riskregister!$K$11+(Riskregister!$L$11-Riskregister!$K$11)*SQRT(AM752/2),Riskregister!$L$11-(Riskregister!$L$11-Riskregister!$K$11)*SQRT((1-AM752)/2)))</f>
        <v>0</v>
      </c>
      <c r="AO752" s="28">
        <f t="shared" ca="1" si="463"/>
        <v>0.27515908444714587</v>
      </c>
      <c r="AP752" s="28">
        <f t="shared" ca="1" si="463"/>
        <v>0.52872038895773499</v>
      </c>
      <c r="AQ752" s="28">
        <f>IF(Riskregister!$E$12="",0,COUNTIF(BM$4:BM$53,"&lt;"&amp;AO752)*IF(AP752&lt;0.5,Riskregister!$K$12+(Riskregister!$L$12-Riskregister!$K$12)*SQRT(AP752/2),Riskregister!$L$12-(Riskregister!$L$12-Riskregister!$K$12)*SQRT((1-AP752)/2)))</f>
        <v>0</v>
      </c>
      <c r="AR752" s="28">
        <f t="shared" ca="1" si="464"/>
        <v>0.87620259656503396</v>
      </c>
      <c r="AS752" s="28">
        <f t="shared" ca="1" si="464"/>
        <v>0.14825270581224415</v>
      </c>
      <c r="AT752" s="28">
        <f>IF(Riskregister!$E$13="",0,COUNTIF(BN$4:BN$53,"&lt;"&amp;AR752)*IF(AS752&lt;0.5,Riskregister!$K$13+(Riskregister!$L$13-Riskregister!$K$13)*SQRT(AS752/2),Riskregister!$L$13-(Riskregister!$L$13-Riskregister!$K$13)*SQRT((1-AS752)/2)))</f>
        <v>0</v>
      </c>
      <c r="AU752" s="28">
        <f t="shared" ca="1" si="465"/>
        <v>0.33437039758603082</v>
      </c>
      <c r="AV752" s="28">
        <f t="shared" ca="1" si="465"/>
        <v>0.16376681351533218</v>
      </c>
      <c r="AW752" s="28">
        <f>IF(Riskregister!$E$14="",0,COUNTIF(BO$4:BO$53,"&lt;"&amp;AU752)*IF(AV752&lt;0.5,Riskregister!$K$14+(Riskregister!$L$14-Riskregister!$K$14)*SQRT(AV752/2),Riskregister!$L$14-(Riskregister!$L$14-Riskregister!$K$14)*SQRT((1-AV752)/2)))</f>
        <v>0</v>
      </c>
      <c r="AX752" s="28">
        <f t="shared" ca="1" si="466"/>
        <v>0.89568854760904326</v>
      </c>
      <c r="AY752" s="28">
        <f t="shared" ca="1" si="466"/>
        <v>0.45259503342803109</v>
      </c>
      <c r="AZ752" s="28">
        <f>IF(Riskregister!$E$15="",0,COUNTIF(BP$4:BP$53,"&lt;"&amp;AX752)*IF(AY752&lt;0.5,Riskregister!$K$15+(Riskregister!$L$15-Riskregister!$K$15)*SQRT(AY752/2),Riskregister!$L$15-(Riskregister!$L$15-Riskregister!$K$15)*SQRT((1-AY752)/2)))</f>
        <v>0</v>
      </c>
      <c r="BA752" s="28">
        <f t="shared" ca="1" si="467"/>
        <v>0.87083850743729263</v>
      </c>
      <c r="BB752" s="28">
        <f t="shared" ca="1" si="467"/>
        <v>0.16848044664578843</v>
      </c>
      <c r="BC752" s="28">
        <f>IF(Riskregister!$E$16="",0,COUNTIF(BQ$4:BQ$53,"&lt;"&amp;BA752)*IF(BB752&lt;0.5,Riskregister!$K$16+(Riskregister!$L$16-Riskregister!$K$16)*SQRT(BB752/2),Riskregister!$L$16-(Riskregister!$L$16-Riskregister!$K$16)*SQRT((1-BB752)/2)))</f>
        <v>0</v>
      </c>
      <c r="BD752" s="28">
        <f t="shared" ca="1" si="443"/>
        <v>226182.15952998147</v>
      </c>
    </row>
    <row r="753" spans="20:56" x14ac:dyDescent="0.35">
      <c r="T753" s="28">
        <f t="shared" ca="1" si="456"/>
        <v>0.26669958640588787</v>
      </c>
      <c r="U753" s="28">
        <f t="shared" ca="1" si="456"/>
        <v>0.43699406821926634</v>
      </c>
      <c r="V753" s="28">
        <f ca="1">IF(Riskregister!$E$5="",0,COUNTIF(BF$4:BF$53,"&lt;"&amp;T753)*IF(U753&lt;0.5,Riskregister!$K$5+(Riskregister!$L$5-Riskregister!$K$5)*SQRT(U753/2),Riskregister!$L$5-(Riskregister!$L$5-Riskregister!$K$5)*SQRT((1-U753)/2)))</f>
        <v>0</v>
      </c>
      <c r="W753" s="28">
        <f t="shared" ca="1" si="457"/>
        <v>0.39159494362360003</v>
      </c>
      <c r="X753" s="28">
        <f t="shared" ca="1" si="457"/>
        <v>0.2859014070077085</v>
      </c>
      <c r="Y753" s="28">
        <f ca="1">IF(Riskregister!$E$6="",0,COUNTIF(BG$4:BG$53,"&lt;"&amp;W753)*IF(X753&lt;0.5,Riskregister!$K$6+(Riskregister!$L$6-Riskregister!$K$6)*SQRT(X753/2),Riskregister!$L$6-(Riskregister!$L$6-Riskregister!$K$6)*SQRT((1-X753)/2)))</f>
        <v>0</v>
      </c>
      <c r="Z753" s="28">
        <f t="shared" ca="1" si="458"/>
        <v>0.29965851624339368</v>
      </c>
      <c r="AA753" s="28">
        <f t="shared" ca="1" si="458"/>
        <v>0.18323112624109128</v>
      </c>
      <c r="AB753" s="28">
        <f ca="1">IF(Riskregister!$E$7="",0,COUNTIF(BH$4:BH$53,"&lt;"&amp;Z753)*IF(AA753&lt;0.5,Riskregister!$K$7+(Riskregister!$L$7-Riskregister!$K$7)*SQRT(AA753/2),Riskregister!$L$7-(Riskregister!$L$7-Riskregister!$K$7)*SQRT((1-AA753)/2)))</f>
        <v>0</v>
      </c>
      <c r="AC753" s="28">
        <f t="shared" ca="1" si="459"/>
        <v>0.98894731460216767</v>
      </c>
      <c r="AD753" s="28">
        <f t="shared" ca="1" si="459"/>
        <v>0.93888072616282814</v>
      </c>
      <c r="AE753" s="28">
        <f ca="1">IF(Riskregister!$E$8="",0,COUNTIF(BI$4:BI$53,"&lt;"&amp;AC753)*IF(AD753&lt;0.5,Riskregister!$K$8+(Riskregister!$L$8-Riskregister!$K$8)*SQRT(AD753/2),Riskregister!$L$8-(Riskregister!$L$8-Riskregister!$K$8)*SQRT((1-AD753)/2)))</f>
        <v>4178378.2016453296</v>
      </c>
      <c r="AF753" s="28">
        <f t="shared" ca="1" si="460"/>
        <v>0.71415065210317663</v>
      </c>
      <c r="AG753" s="28">
        <f t="shared" ca="1" si="460"/>
        <v>0.8787346300463289</v>
      </c>
      <c r="AH753" s="28">
        <f>IF(Riskregister!$E$9="",0,COUNTIF(BJ$4:BJ$53,"&lt;"&amp;AF753)*IF(AG753&lt;0.5,Riskregister!$K$9+(Riskregister!$L$9-Riskregister!$K$9)*SQRT(AG753/2),Riskregister!$L$9-(Riskregister!$L$9-Riskregister!$K$9)*SQRT((1-AG753)/2)))</f>
        <v>0</v>
      </c>
      <c r="AI753" s="28">
        <f t="shared" ca="1" si="461"/>
        <v>0.65259486413185919</v>
      </c>
      <c r="AJ753" s="28">
        <f t="shared" ca="1" si="461"/>
        <v>0.70204587431491206</v>
      </c>
      <c r="AK753" s="28">
        <f>IF(Riskregister!$E$10="",0,COUNTIF(BK$4:BK$53,"&lt;"&amp;AI753)*IF(AJ753&lt;0.5,Riskregister!$K$10+(Riskregister!$L$10-Riskregister!$K$10)*SQRT(AJ753/2),Riskregister!$L$10-(Riskregister!$L$10-Riskregister!$K$10)*SQRT((1-AJ753)/2)))</f>
        <v>0</v>
      </c>
      <c r="AL753" s="28">
        <f t="shared" ca="1" si="462"/>
        <v>0.67500211936575127</v>
      </c>
      <c r="AM753" s="28">
        <f t="shared" ca="1" si="462"/>
        <v>0.27391436882339359</v>
      </c>
      <c r="AN753" s="28">
        <f>IF(Riskregister!$E$11="",0,COUNTIF(BL$4:BL$53,"&lt;"&amp;AL753)*IF(AM753&lt;0.5,Riskregister!$K$11+(Riskregister!$L$11-Riskregister!$K$11)*SQRT(AM753/2),Riskregister!$L$11-(Riskregister!$L$11-Riskregister!$K$11)*SQRT((1-AM753)/2)))</f>
        <v>0</v>
      </c>
      <c r="AO753" s="28">
        <f t="shared" ca="1" si="463"/>
        <v>0.35017764430239517</v>
      </c>
      <c r="AP753" s="28">
        <f t="shared" ca="1" si="463"/>
        <v>0.12652959629380622</v>
      </c>
      <c r="AQ753" s="28">
        <f>IF(Riskregister!$E$12="",0,COUNTIF(BM$4:BM$53,"&lt;"&amp;AO753)*IF(AP753&lt;0.5,Riskregister!$K$12+(Riskregister!$L$12-Riskregister!$K$12)*SQRT(AP753/2),Riskregister!$L$12-(Riskregister!$L$12-Riskregister!$K$12)*SQRT((1-AP753)/2)))</f>
        <v>0</v>
      </c>
      <c r="AR753" s="28">
        <f t="shared" ca="1" si="464"/>
        <v>0.78891990835073134</v>
      </c>
      <c r="AS753" s="28">
        <f t="shared" ca="1" si="464"/>
        <v>0.44575628376836429</v>
      </c>
      <c r="AT753" s="28">
        <f>IF(Riskregister!$E$13="",0,COUNTIF(BN$4:BN$53,"&lt;"&amp;AR753)*IF(AS753&lt;0.5,Riskregister!$K$13+(Riskregister!$L$13-Riskregister!$K$13)*SQRT(AS753/2),Riskregister!$L$13-(Riskregister!$L$13-Riskregister!$K$13)*SQRT((1-AS753)/2)))</f>
        <v>0</v>
      </c>
      <c r="AU753" s="28">
        <f t="shared" ca="1" si="465"/>
        <v>0.86670722880411255</v>
      </c>
      <c r="AV753" s="28">
        <f t="shared" ca="1" si="465"/>
        <v>0.65329512360527642</v>
      </c>
      <c r="AW753" s="28">
        <f>IF(Riskregister!$E$14="",0,COUNTIF(BO$4:BO$53,"&lt;"&amp;AU753)*IF(AV753&lt;0.5,Riskregister!$K$14+(Riskregister!$L$14-Riskregister!$K$14)*SQRT(AV753/2),Riskregister!$L$14-(Riskregister!$L$14-Riskregister!$K$14)*SQRT((1-AV753)/2)))</f>
        <v>0</v>
      </c>
      <c r="AX753" s="28">
        <f t="shared" ca="1" si="466"/>
        <v>0.86856615429718054</v>
      </c>
      <c r="AY753" s="28">
        <f t="shared" ca="1" si="466"/>
        <v>0.99160473316775855</v>
      </c>
      <c r="AZ753" s="28">
        <f>IF(Riskregister!$E$15="",0,COUNTIF(BP$4:BP$53,"&lt;"&amp;AX753)*IF(AY753&lt;0.5,Riskregister!$K$15+(Riskregister!$L$15-Riskregister!$K$15)*SQRT(AY753/2),Riskregister!$L$15-(Riskregister!$L$15-Riskregister!$K$15)*SQRT((1-AY753)/2)))</f>
        <v>0</v>
      </c>
      <c r="BA753" s="28">
        <f t="shared" ca="1" si="467"/>
        <v>0.16029768272069556</v>
      </c>
      <c r="BB753" s="28">
        <f t="shared" ca="1" si="467"/>
        <v>0.55521879992967604</v>
      </c>
      <c r="BC753" s="28">
        <f>IF(Riskregister!$E$16="",0,COUNTIF(BQ$4:BQ$53,"&lt;"&amp;BA753)*IF(BB753&lt;0.5,Riskregister!$K$16+(Riskregister!$L$16-Riskregister!$K$16)*SQRT(BB753/2),Riskregister!$L$16-(Riskregister!$L$16-Riskregister!$K$16)*SQRT((1-BB753)/2)))</f>
        <v>0</v>
      </c>
      <c r="BD753" s="28">
        <f t="shared" ca="1" si="443"/>
        <v>4178378.2016453296</v>
      </c>
    </row>
    <row r="754" spans="20:56" x14ac:dyDescent="0.35">
      <c r="T754" s="28">
        <f t="shared" ca="1" si="456"/>
        <v>0.29541681723151902</v>
      </c>
      <c r="U754" s="28">
        <f t="shared" ca="1" si="456"/>
        <v>0.70556393548636709</v>
      </c>
      <c r="V754" s="28">
        <f ca="1">IF(Riskregister!$E$5="",0,COUNTIF(BF$4:BF$53,"&lt;"&amp;T754)*IF(U754&lt;0.5,Riskregister!$K$5+(Riskregister!$L$5-Riskregister!$K$5)*SQRT(U754/2),Riskregister!$L$5-(Riskregister!$L$5-Riskregister!$K$5)*SQRT((1-U754)/2)))</f>
        <v>0</v>
      </c>
      <c r="W754" s="28">
        <f t="shared" ca="1" si="457"/>
        <v>0.27975011291737584</v>
      </c>
      <c r="X754" s="28">
        <f t="shared" ca="1" si="457"/>
        <v>0.1928374901640999</v>
      </c>
      <c r="Y754" s="28">
        <f ca="1">IF(Riskregister!$E$6="",0,COUNTIF(BG$4:BG$53,"&lt;"&amp;W754)*IF(X754&lt;0.5,Riskregister!$K$6+(Riskregister!$L$6-Riskregister!$K$6)*SQRT(X754/2),Riskregister!$L$6-(Riskregister!$L$6-Riskregister!$K$6)*SQRT((1-X754)/2)))</f>
        <v>0</v>
      </c>
      <c r="Z754" s="28">
        <f t="shared" ca="1" si="458"/>
        <v>0.98589512021957593</v>
      </c>
      <c r="AA754" s="28">
        <f t="shared" ca="1" si="458"/>
        <v>0.7436481714463431</v>
      </c>
      <c r="AB754" s="28">
        <f ca="1">IF(Riskregister!$E$7="",0,COUNTIF(BH$4:BH$53,"&lt;"&amp;Z754)*IF(AA754&lt;0.5,Riskregister!$K$7+(Riskregister!$L$7-Riskregister!$K$7)*SQRT(AA754/2),Riskregister!$L$7-(Riskregister!$L$7-Riskregister!$K$7)*SQRT((1-AA754)/2)))</f>
        <v>549388.35223468579</v>
      </c>
      <c r="AC754" s="28">
        <f t="shared" ca="1" si="459"/>
        <v>0.19508479534038603</v>
      </c>
      <c r="AD754" s="28">
        <f t="shared" ca="1" si="459"/>
        <v>0.6059034656337362</v>
      </c>
      <c r="AE754" s="28">
        <f ca="1">IF(Riskregister!$E$8="",0,COUNTIF(BI$4:BI$53,"&lt;"&amp;AC754)*IF(AD754&lt;0.5,Riskregister!$K$8+(Riskregister!$L$8-Riskregister!$K$8)*SQRT(AD754/2),Riskregister!$L$8-(Riskregister!$L$8-Riskregister!$K$8)*SQRT((1-AD754)/2)))</f>
        <v>0</v>
      </c>
      <c r="AF754" s="28">
        <f t="shared" ca="1" si="460"/>
        <v>0.61586350185391148</v>
      </c>
      <c r="AG754" s="28">
        <f t="shared" ca="1" si="460"/>
        <v>0.93919142182202453</v>
      </c>
      <c r="AH754" s="28">
        <f>IF(Riskregister!$E$9="",0,COUNTIF(BJ$4:BJ$53,"&lt;"&amp;AF754)*IF(AG754&lt;0.5,Riskregister!$K$9+(Riskregister!$L$9-Riskregister!$K$9)*SQRT(AG754/2),Riskregister!$L$9-(Riskregister!$L$9-Riskregister!$K$9)*SQRT((1-AG754)/2)))</f>
        <v>0</v>
      </c>
      <c r="AI754" s="28">
        <f t="shared" ca="1" si="461"/>
        <v>0.11100008470225198</v>
      </c>
      <c r="AJ754" s="28">
        <f t="shared" ca="1" si="461"/>
        <v>0.26428508898332781</v>
      </c>
      <c r="AK754" s="28">
        <f>IF(Riskregister!$E$10="",0,COUNTIF(BK$4:BK$53,"&lt;"&amp;AI754)*IF(AJ754&lt;0.5,Riskregister!$K$10+(Riskregister!$L$10-Riskregister!$K$10)*SQRT(AJ754/2),Riskregister!$L$10-(Riskregister!$L$10-Riskregister!$K$10)*SQRT((1-AJ754)/2)))</f>
        <v>0</v>
      </c>
      <c r="AL754" s="28">
        <f t="shared" ca="1" si="462"/>
        <v>0.4362955529492698</v>
      </c>
      <c r="AM754" s="28">
        <f t="shared" ca="1" si="462"/>
        <v>0.48685947140440267</v>
      </c>
      <c r="AN754" s="28">
        <f>IF(Riskregister!$E$11="",0,COUNTIF(BL$4:BL$53,"&lt;"&amp;AL754)*IF(AM754&lt;0.5,Riskregister!$K$11+(Riskregister!$L$11-Riskregister!$K$11)*SQRT(AM754/2),Riskregister!$L$11-(Riskregister!$L$11-Riskregister!$K$11)*SQRT((1-AM754)/2)))</f>
        <v>0</v>
      </c>
      <c r="AO754" s="28">
        <f t="shared" ca="1" si="463"/>
        <v>0.50440829610208715</v>
      </c>
      <c r="AP754" s="28">
        <f t="shared" ca="1" si="463"/>
        <v>0.63043899799696568</v>
      </c>
      <c r="AQ754" s="28">
        <f>IF(Riskregister!$E$12="",0,COUNTIF(BM$4:BM$53,"&lt;"&amp;AO754)*IF(AP754&lt;0.5,Riskregister!$K$12+(Riskregister!$L$12-Riskregister!$K$12)*SQRT(AP754/2),Riskregister!$L$12-(Riskregister!$L$12-Riskregister!$K$12)*SQRT((1-AP754)/2)))</f>
        <v>0</v>
      </c>
      <c r="AR754" s="28">
        <f t="shared" ca="1" si="464"/>
        <v>0.61639907834297925</v>
      </c>
      <c r="AS754" s="28">
        <f t="shared" ca="1" si="464"/>
        <v>6.6259292817504756E-2</v>
      </c>
      <c r="AT754" s="28">
        <f>IF(Riskregister!$E$13="",0,COUNTIF(BN$4:BN$53,"&lt;"&amp;AR754)*IF(AS754&lt;0.5,Riskregister!$K$13+(Riskregister!$L$13-Riskregister!$K$13)*SQRT(AS754/2),Riskregister!$L$13-(Riskregister!$L$13-Riskregister!$K$13)*SQRT((1-AS754)/2)))</f>
        <v>0</v>
      </c>
      <c r="AU754" s="28">
        <f t="shared" ca="1" si="465"/>
        <v>0.56972163666771691</v>
      </c>
      <c r="AV754" s="28">
        <f t="shared" ca="1" si="465"/>
        <v>0.38520619788780719</v>
      </c>
      <c r="AW754" s="28">
        <f>IF(Riskregister!$E$14="",0,COUNTIF(BO$4:BO$53,"&lt;"&amp;AU754)*IF(AV754&lt;0.5,Riskregister!$K$14+(Riskregister!$L$14-Riskregister!$K$14)*SQRT(AV754/2),Riskregister!$L$14-(Riskregister!$L$14-Riskregister!$K$14)*SQRT((1-AV754)/2)))</f>
        <v>0</v>
      </c>
      <c r="AX754" s="28">
        <f t="shared" ca="1" si="466"/>
        <v>0.74945559975146736</v>
      </c>
      <c r="AY754" s="28">
        <f t="shared" ca="1" si="466"/>
        <v>0.84621726896674221</v>
      </c>
      <c r="AZ754" s="28">
        <f>IF(Riskregister!$E$15="",0,COUNTIF(BP$4:BP$53,"&lt;"&amp;AX754)*IF(AY754&lt;0.5,Riskregister!$K$15+(Riskregister!$L$15-Riskregister!$K$15)*SQRT(AY754/2),Riskregister!$L$15-(Riskregister!$L$15-Riskregister!$K$15)*SQRT((1-AY754)/2)))</f>
        <v>0</v>
      </c>
      <c r="BA754" s="28">
        <f t="shared" ca="1" si="467"/>
        <v>8.2451428670298865E-2</v>
      </c>
      <c r="BB754" s="28">
        <f t="shared" ca="1" si="467"/>
        <v>0.89647228753950137</v>
      </c>
      <c r="BC754" s="28">
        <f>IF(Riskregister!$E$16="",0,COUNTIF(BQ$4:BQ$53,"&lt;"&amp;BA754)*IF(BB754&lt;0.5,Riskregister!$K$16+(Riskregister!$L$16-Riskregister!$K$16)*SQRT(BB754/2),Riskregister!$L$16-(Riskregister!$L$16-Riskregister!$K$16)*SQRT((1-BB754)/2)))</f>
        <v>0</v>
      </c>
      <c r="BD754" s="28">
        <f t="shared" ca="1" si="443"/>
        <v>549388.35223468579</v>
      </c>
    </row>
    <row r="755" spans="20:56" x14ac:dyDescent="0.35">
      <c r="T755" s="28">
        <f t="shared" ca="1" si="456"/>
        <v>0.49475752362791048</v>
      </c>
      <c r="U755" s="28">
        <f t="shared" ca="1" si="456"/>
        <v>0.74292295862009106</v>
      </c>
      <c r="V755" s="28">
        <f ca="1">IF(Riskregister!$E$5="",0,COUNTIF(BF$4:BF$53,"&lt;"&amp;T755)*IF(U755&lt;0.5,Riskregister!$K$5+(Riskregister!$L$5-Riskregister!$K$5)*SQRT(U755/2),Riskregister!$L$5-(Riskregister!$L$5-Riskregister!$K$5)*SQRT((1-U755)/2)))</f>
        <v>0</v>
      </c>
      <c r="W755" s="28">
        <f t="shared" ca="1" si="457"/>
        <v>0.94729302113377589</v>
      </c>
      <c r="X755" s="28">
        <f t="shared" ca="1" si="457"/>
        <v>0.45536112906550008</v>
      </c>
      <c r="Y755" s="28">
        <f ca="1">IF(Riskregister!$E$6="",0,COUNTIF(BG$4:BG$53,"&lt;"&amp;W755)*IF(X755&lt;0.5,Riskregister!$K$6+(Riskregister!$L$6-Riskregister!$K$6)*SQRT(X755/2),Riskregister!$L$6-(Riskregister!$L$6-Riskregister!$K$6)*SQRT((1-X755)/2)))</f>
        <v>2117771.8464174573</v>
      </c>
      <c r="Z755" s="28">
        <f t="shared" ca="1" si="458"/>
        <v>0.76075154771235098</v>
      </c>
      <c r="AA755" s="28">
        <f t="shared" ca="1" si="458"/>
        <v>0.7660666487442751</v>
      </c>
      <c r="AB755" s="28">
        <f ca="1">IF(Riskregister!$E$7="",0,COUNTIF(BH$4:BH$53,"&lt;"&amp;Z755)*IF(AA755&lt;0.5,Riskregister!$K$7+(Riskregister!$L$7-Riskregister!$K$7)*SQRT(AA755/2),Riskregister!$L$7-(Riskregister!$L$7-Riskregister!$K$7)*SQRT((1-AA755)/2)))</f>
        <v>280298.63090000534</v>
      </c>
      <c r="AC755" s="28">
        <f t="shared" ca="1" si="459"/>
        <v>0.25867473977770539</v>
      </c>
      <c r="AD755" s="28">
        <f t="shared" ca="1" si="459"/>
        <v>0.11003246572477787</v>
      </c>
      <c r="AE755" s="28">
        <f ca="1">IF(Riskregister!$E$8="",0,COUNTIF(BI$4:BI$53,"&lt;"&amp;AC755)*IF(AD755&lt;0.5,Riskregister!$K$8+(Riskregister!$L$8-Riskregister!$K$8)*SQRT(AD755/2),Riskregister!$L$8-(Riskregister!$L$8-Riskregister!$K$8)*SQRT((1-AD755)/2)))</f>
        <v>0</v>
      </c>
      <c r="AF755" s="28">
        <f t="shared" ca="1" si="460"/>
        <v>0.340130283524963</v>
      </c>
      <c r="AG755" s="28">
        <f t="shared" ca="1" si="460"/>
        <v>0.86012239296990323</v>
      </c>
      <c r="AH755" s="28">
        <f>IF(Riskregister!$E$9="",0,COUNTIF(BJ$4:BJ$53,"&lt;"&amp;AF755)*IF(AG755&lt;0.5,Riskregister!$K$9+(Riskregister!$L$9-Riskregister!$K$9)*SQRT(AG755/2),Riskregister!$L$9-(Riskregister!$L$9-Riskregister!$K$9)*SQRT((1-AG755)/2)))</f>
        <v>0</v>
      </c>
      <c r="AI755" s="28">
        <f t="shared" ca="1" si="461"/>
        <v>0.2120747353006196</v>
      </c>
      <c r="AJ755" s="28">
        <f t="shared" ca="1" si="461"/>
        <v>0.2533047719990742</v>
      </c>
      <c r="AK755" s="28">
        <f>IF(Riskregister!$E$10="",0,COUNTIF(BK$4:BK$53,"&lt;"&amp;AI755)*IF(AJ755&lt;0.5,Riskregister!$K$10+(Riskregister!$L$10-Riskregister!$K$10)*SQRT(AJ755/2),Riskregister!$L$10-(Riskregister!$L$10-Riskregister!$K$10)*SQRT((1-AJ755)/2)))</f>
        <v>0</v>
      </c>
      <c r="AL755" s="28">
        <f t="shared" ca="1" si="462"/>
        <v>0.73388307846820311</v>
      </c>
      <c r="AM755" s="28">
        <f t="shared" ca="1" si="462"/>
        <v>0.50545124145817311</v>
      </c>
      <c r="AN755" s="28">
        <f>IF(Riskregister!$E$11="",0,COUNTIF(BL$4:BL$53,"&lt;"&amp;AL755)*IF(AM755&lt;0.5,Riskregister!$K$11+(Riskregister!$L$11-Riskregister!$K$11)*SQRT(AM755/2),Riskregister!$L$11-(Riskregister!$L$11-Riskregister!$K$11)*SQRT((1-AM755)/2)))</f>
        <v>0</v>
      </c>
      <c r="AO755" s="28">
        <f t="shared" ca="1" si="463"/>
        <v>0.40657490681001407</v>
      </c>
      <c r="AP755" s="28">
        <f t="shared" ca="1" si="463"/>
        <v>0.50704894439461734</v>
      </c>
      <c r="AQ755" s="28">
        <f>IF(Riskregister!$E$12="",0,COUNTIF(BM$4:BM$53,"&lt;"&amp;AO755)*IF(AP755&lt;0.5,Riskregister!$K$12+(Riskregister!$L$12-Riskregister!$K$12)*SQRT(AP755/2),Riskregister!$L$12-(Riskregister!$L$12-Riskregister!$K$12)*SQRT((1-AP755)/2)))</f>
        <v>0</v>
      </c>
      <c r="AR755" s="28">
        <f t="shared" ca="1" si="464"/>
        <v>0.92388592101769562</v>
      </c>
      <c r="AS755" s="28">
        <f t="shared" ca="1" si="464"/>
        <v>0.75409653913774799</v>
      </c>
      <c r="AT755" s="28">
        <f>IF(Riskregister!$E$13="",0,COUNTIF(BN$4:BN$53,"&lt;"&amp;AR755)*IF(AS755&lt;0.5,Riskregister!$K$13+(Riskregister!$L$13-Riskregister!$K$13)*SQRT(AS755/2),Riskregister!$L$13-(Riskregister!$L$13-Riskregister!$K$13)*SQRT((1-AS755)/2)))</f>
        <v>0</v>
      </c>
      <c r="AU755" s="28">
        <f t="shared" ca="1" si="465"/>
        <v>0.32863569873171583</v>
      </c>
      <c r="AV755" s="28">
        <f t="shared" ca="1" si="465"/>
        <v>0.72437304246336343</v>
      </c>
      <c r="AW755" s="28">
        <f>IF(Riskregister!$E$14="",0,COUNTIF(BO$4:BO$53,"&lt;"&amp;AU755)*IF(AV755&lt;0.5,Riskregister!$K$14+(Riskregister!$L$14-Riskregister!$K$14)*SQRT(AV755/2),Riskregister!$L$14-(Riskregister!$L$14-Riskregister!$K$14)*SQRT((1-AV755)/2)))</f>
        <v>0</v>
      </c>
      <c r="AX755" s="28">
        <f t="shared" ca="1" si="466"/>
        <v>0.99536569079382675</v>
      </c>
      <c r="AY755" s="28">
        <f t="shared" ca="1" si="466"/>
        <v>0.61934613895800072</v>
      </c>
      <c r="AZ755" s="28">
        <f>IF(Riskregister!$E$15="",0,COUNTIF(BP$4:BP$53,"&lt;"&amp;AX755)*IF(AY755&lt;0.5,Riskregister!$K$15+(Riskregister!$L$15-Riskregister!$K$15)*SQRT(AY755/2),Riskregister!$L$15-(Riskregister!$L$15-Riskregister!$K$15)*SQRT((1-AY755)/2)))</f>
        <v>0</v>
      </c>
      <c r="BA755" s="28">
        <f t="shared" ca="1" si="467"/>
        <v>0.40227613787937477</v>
      </c>
      <c r="BB755" s="28">
        <f t="shared" ca="1" si="467"/>
        <v>0.602081165008993</v>
      </c>
      <c r="BC755" s="28">
        <f>IF(Riskregister!$E$16="",0,COUNTIF(BQ$4:BQ$53,"&lt;"&amp;BA755)*IF(BB755&lt;0.5,Riskregister!$K$16+(Riskregister!$L$16-Riskregister!$K$16)*SQRT(BB755/2),Riskregister!$L$16-(Riskregister!$L$16-Riskregister!$K$16)*SQRT((1-BB755)/2)))</f>
        <v>0</v>
      </c>
      <c r="BD755" s="28">
        <f t="shared" ca="1" si="443"/>
        <v>2398070.4773174627</v>
      </c>
    </row>
    <row r="756" spans="20:56" x14ac:dyDescent="0.35">
      <c r="T756" s="28">
        <f t="shared" ca="1" si="456"/>
        <v>0.20902285163171053</v>
      </c>
      <c r="U756" s="28">
        <f t="shared" ca="1" si="456"/>
        <v>0.88643742390842895</v>
      </c>
      <c r="V756" s="28">
        <f ca="1">IF(Riskregister!$E$5="",0,COUNTIF(BF$4:BF$53,"&lt;"&amp;T756)*IF(U756&lt;0.5,Riskregister!$K$5+(Riskregister!$L$5-Riskregister!$K$5)*SQRT(U756/2),Riskregister!$L$5-(Riskregister!$L$5-Riskregister!$K$5)*SQRT((1-U756)/2)))</f>
        <v>0</v>
      </c>
      <c r="W756" s="28">
        <f t="shared" ca="1" si="457"/>
        <v>4.9065826976060656E-2</v>
      </c>
      <c r="X756" s="28">
        <f t="shared" ca="1" si="457"/>
        <v>0.62342991819886973</v>
      </c>
      <c r="Y756" s="28">
        <f ca="1">IF(Riskregister!$E$6="",0,COUNTIF(BG$4:BG$53,"&lt;"&amp;W756)*IF(X756&lt;0.5,Riskregister!$K$6+(Riskregister!$L$6-Riskregister!$K$6)*SQRT(X756/2),Riskregister!$L$6-(Riskregister!$L$6-Riskregister!$K$6)*SQRT((1-X756)/2)))</f>
        <v>0</v>
      </c>
      <c r="Z756" s="28">
        <f t="shared" ca="1" si="458"/>
        <v>9.0379504359003215E-2</v>
      </c>
      <c r="AA756" s="28">
        <f t="shared" ca="1" si="458"/>
        <v>0.66935776004588543</v>
      </c>
      <c r="AB756" s="28">
        <f ca="1">IF(Riskregister!$E$7="",0,COUNTIF(BH$4:BH$53,"&lt;"&amp;Z756)*IF(AA756&lt;0.5,Riskregister!$K$7+(Riskregister!$L$7-Riskregister!$K$7)*SQRT(AA756/2),Riskregister!$L$7-(Riskregister!$L$7-Riskregister!$K$7)*SQRT((1-AA756)/2)))</f>
        <v>0</v>
      </c>
      <c r="AC756" s="28">
        <f t="shared" ca="1" si="459"/>
        <v>0.12409294079313038</v>
      </c>
      <c r="AD756" s="28">
        <f t="shared" ca="1" si="459"/>
        <v>0.35393365066602067</v>
      </c>
      <c r="AE756" s="28">
        <f ca="1">IF(Riskregister!$E$8="",0,COUNTIF(BI$4:BI$53,"&lt;"&amp;AC756)*IF(AD756&lt;0.5,Riskregister!$K$8+(Riskregister!$L$8-Riskregister!$K$8)*SQRT(AD756/2),Riskregister!$L$8-(Riskregister!$L$8-Riskregister!$K$8)*SQRT((1-AD756)/2)))</f>
        <v>0</v>
      </c>
      <c r="AF756" s="28">
        <f t="shared" ca="1" si="460"/>
        <v>0.27010835488158869</v>
      </c>
      <c r="AG756" s="28">
        <f t="shared" ca="1" si="460"/>
        <v>1.8842827711131882E-3</v>
      </c>
      <c r="AH756" s="28">
        <f>IF(Riskregister!$E$9="",0,COUNTIF(BJ$4:BJ$53,"&lt;"&amp;AF756)*IF(AG756&lt;0.5,Riskregister!$K$9+(Riskregister!$L$9-Riskregister!$K$9)*SQRT(AG756/2),Riskregister!$L$9-(Riskregister!$L$9-Riskregister!$K$9)*SQRT((1-AG756)/2)))</f>
        <v>0</v>
      </c>
      <c r="AI756" s="28">
        <f t="shared" ca="1" si="461"/>
        <v>0.34135182091894778</v>
      </c>
      <c r="AJ756" s="28">
        <f t="shared" ca="1" si="461"/>
        <v>0.65234097668267166</v>
      </c>
      <c r="AK756" s="28">
        <f>IF(Riskregister!$E$10="",0,COUNTIF(BK$4:BK$53,"&lt;"&amp;AI756)*IF(AJ756&lt;0.5,Riskregister!$K$10+(Riskregister!$L$10-Riskregister!$K$10)*SQRT(AJ756/2),Riskregister!$L$10-(Riskregister!$L$10-Riskregister!$K$10)*SQRT((1-AJ756)/2)))</f>
        <v>0</v>
      </c>
      <c r="AL756" s="28">
        <f t="shared" ca="1" si="462"/>
        <v>0.59629748609551081</v>
      </c>
      <c r="AM756" s="28">
        <f t="shared" ca="1" si="462"/>
        <v>9.3704592870037406E-2</v>
      </c>
      <c r="AN756" s="28">
        <f>IF(Riskregister!$E$11="",0,COUNTIF(BL$4:BL$53,"&lt;"&amp;AL756)*IF(AM756&lt;0.5,Riskregister!$K$11+(Riskregister!$L$11-Riskregister!$K$11)*SQRT(AM756/2),Riskregister!$L$11-(Riskregister!$L$11-Riskregister!$K$11)*SQRT((1-AM756)/2)))</f>
        <v>0</v>
      </c>
      <c r="AO756" s="28">
        <f t="shared" ca="1" si="463"/>
        <v>0.65454458973472951</v>
      </c>
      <c r="AP756" s="28">
        <f t="shared" ca="1" si="463"/>
        <v>0.48270522715251074</v>
      </c>
      <c r="AQ756" s="28">
        <f>IF(Riskregister!$E$12="",0,COUNTIF(BM$4:BM$53,"&lt;"&amp;AO756)*IF(AP756&lt;0.5,Riskregister!$K$12+(Riskregister!$L$12-Riskregister!$K$12)*SQRT(AP756/2),Riskregister!$L$12-(Riskregister!$L$12-Riskregister!$K$12)*SQRT((1-AP756)/2)))</f>
        <v>0</v>
      </c>
      <c r="AR756" s="28">
        <f t="shared" ca="1" si="464"/>
        <v>0.62075117186028983</v>
      </c>
      <c r="AS756" s="28">
        <f t="shared" ca="1" si="464"/>
        <v>0.56195022715974963</v>
      </c>
      <c r="AT756" s="28">
        <f>IF(Riskregister!$E$13="",0,COUNTIF(BN$4:BN$53,"&lt;"&amp;AR756)*IF(AS756&lt;0.5,Riskregister!$K$13+(Riskregister!$L$13-Riskregister!$K$13)*SQRT(AS756/2),Riskregister!$L$13-(Riskregister!$L$13-Riskregister!$K$13)*SQRT((1-AS756)/2)))</f>
        <v>0</v>
      </c>
      <c r="AU756" s="28">
        <f t="shared" ca="1" si="465"/>
        <v>0.65482055598026001</v>
      </c>
      <c r="AV756" s="28">
        <f t="shared" ca="1" si="465"/>
        <v>0.92451627058133223</v>
      </c>
      <c r="AW756" s="28">
        <f>IF(Riskregister!$E$14="",0,COUNTIF(BO$4:BO$53,"&lt;"&amp;AU756)*IF(AV756&lt;0.5,Riskregister!$K$14+(Riskregister!$L$14-Riskregister!$K$14)*SQRT(AV756/2),Riskregister!$L$14-(Riskregister!$L$14-Riskregister!$K$14)*SQRT((1-AV756)/2)))</f>
        <v>0</v>
      </c>
      <c r="AX756" s="28">
        <f t="shared" ca="1" si="466"/>
        <v>0.38039355993304558</v>
      </c>
      <c r="AY756" s="28">
        <f t="shared" ca="1" si="466"/>
        <v>0.4710754680559599</v>
      </c>
      <c r="AZ756" s="28">
        <f>IF(Riskregister!$E$15="",0,COUNTIF(BP$4:BP$53,"&lt;"&amp;AX756)*IF(AY756&lt;0.5,Riskregister!$K$15+(Riskregister!$L$15-Riskregister!$K$15)*SQRT(AY756/2),Riskregister!$L$15-(Riskregister!$L$15-Riskregister!$K$15)*SQRT((1-AY756)/2)))</f>
        <v>0</v>
      </c>
      <c r="BA756" s="28">
        <f t="shared" ca="1" si="467"/>
        <v>0.44930344663816246</v>
      </c>
      <c r="BB756" s="28">
        <f t="shared" ca="1" si="467"/>
        <v>8.5773870248225248E-2</v>
      </c>
      <c r="BC756" s="28">
        <f>IF(Riskregister!$E$16="",0,COUNTIF(BQ$4:BQ$53,"&lt;"&amp;BA756)*IF(BB756&lt;0.5,Riskregister!$K$16+(Riskregister!$L$16-Riskregister!$K$16)*SQRT(BB756/2),Riskregister!$L$16-(Riskregister!$L$16-Riskregister!$K$16)*SQRT((1-BB756)/2)))</f>
        <v>0</v>
      </c>
      <c r="BD756" s="28">
        <f t="shared" ca="1" si="443"/>
        <v>0</v>
      </c>
    </row>
    <row r="757" spans="20:56" x14ac:dyDescent="0.35">
      <c r="T757" s="28">
        <f t="shared" ca="1" si="456"/>
        <v>0.9053369085848606</v>
      </c>
      <c r="U757" s="28">
        <f t="shared" ca="1" si="456"/>
        <v>0.51278319726332067</v>
      </c>
      <c r="V757" s="28">
        <f ca="1">IF(Riskregister!$E$5="",0,COUNTIF(BF$4:BF$53,"&lt;"&amp;T757)*IF(U757&lt;0.5,Riskregister!$K$5+(Riskregister!$L$5-Riskregister!$K$5)*SQRT(U757/2),Riskregister!$L$5-(Riskregister!$L$5-Riskregister!$K$5)*SQRT((1-U757)/2)))</f>
        <v>377894.84184943209</v>
      </c>
      <c r="W757" s="28">
        <f t="shared" ca="1" si="457"/>
        <v>0.55313000674188095</v>
      </c>
      <c r="X757" s="28">
        <f t="shared" ca="1" si="457"/>
        <v>0.68837985864419515</v>
      </c>
      <c r="Y757" s="28">
        <f ca="1">IF(Riskregister!$E$6="",0,COUNTIF(BG$4:BG$53,"&lt;"&amp;W757)*IF(X757&lt;0.5,Riskregister!$K$6+(Riskregister!$L$6-Riskregister!$K$6)*SQRT(X757/2),Riskregister!$L$6-(Riskregister!$L$6-Riskregister!$K$6)*SQRT((1-X757)/2)))</f>
        <v>0</v>
      </c>
      <c r="Z757" s="28">
        <f t="shared" ca="1" si="458"/>
        <v>0.98820248798730403</v>
      </c>
      <c r="AA757" s="28">
        <f t="shared" ca="1" si="458"/>
        <v>0.56232990834657315</v>
      </c>
      <c r="AB757" s="28">
        <f ca="1">IF(Riskregister!$E$7="",0,COUNTIF(BH$4:BH$53,"&lt;"&amp;Z757)*IF(AA757&lt;0.5,Riskregister!$K$7+(Riskregister!$L$7-Riskregister!$K$7)*SQRT(AA757/2),Riskregister!$L$7-(Riskregister!$L$7-Riskregister!$K$7)*SQRT((1-AA757)/2)))</f>
        <v>472541.34237267514</v>
      </c>
      <c r="AC757" s="28">
        <f t="shared" ca="1" si="459"/>
        <v>0.74623733958607319</v>
      </c>
      <c r="AD757" s="28">
        <f t="shared" ca="1" si="459"/>
        <v>0.8302597254061973</v>
      </c>
      <c r="AE757" s="28">
        <f ca="1">IF(Riskregister!$E$8="",0,COUNTIF(BI$4:BI$53,"&lt;"&amp;AC757)*IF(AD757&lt;0.5,Riskregister!$K$8+(Riskregister!$L$8-Riskregister!$K$8)*SQRT(AD757/2),Riskregister!$L$8-(Riskregister!$L$8-Riskregister!$K$8)*SQRT((1-AD757)/2)))</f>
        <v>0</v>
      </c>
      <c r="AF757" s="28">
        <f t="shared" ca="1" si="460"/>
        <v>0.29595735499633902</v>
      </c>
      <c r="AG757" s="28">
        <f t="shared" ca="1" si="460"/>
        <v>0.77655047553574064</v>
      </c>
      <c r="AH757" s="28">
        <f>IF(Riskregister!$E$9="",0,COUNTIF(BJ$4:BJ$53,"&lt;"&amp;AF757)*IF(AG757&lt;0.5,Riskregister!$K$9+(Riskregister!$L$9-Riskregister!$K$9)*SQRT(AG757/2),Riskregister!$L$9-(Riskregister!$L$9-Riskregister!$K$9)*SQRT((1-AG757)/2)))</f>
        <v>0</v>
      </c>
      <c r="AI757" s="28">
        <f t="shared" ca="1" si="461"/>
        <v>0.63122667001155308</v>
      </c>
      <c r="AJ757" s="28">
        <f t="shared" ca="1" si="461"/>
        <v>0.86288599040087266</v>
      </c>
      <c r="AK757" s="28">
        <f>IF(Riskregister!$E$10="",0,COUNTIF(BK$4:BK$53,"&lt;"&amp;AI757)*IF(AJ757&lt;0.5,Riskregister!$K$10+(Riskregister!$L$10-Riskregister!$K$10)*SQRT(AJ757/2),Riskregister!$L$10-(Riskregister!$L$10-Riskregister!$K$10)*SQRT((1-AJ757)/2)))</f>
        <v>0</v>
      </c>
      <c r="AL757" s="28">
        <f t="shared" ca="1" si="462"/>
        <v>6.0221414031676357E-2</v>
      </c>
      <c r="AM757" s="28">
        <f t="shared" ca="1" si="462"/>
        <v>0.41698497940331614</v>
      </c>
      <c r="AN757" s="28">
        <f>IF(Riskregister!$E$11="",0,COUNTIF(BL$4:BL$53,"&lt;"&amp;AL757)*IF(AM757&lt;0.5,Riskregister!$K$11+(Riskregister!$L$11-Riskregister!$K$11)*SQRT(AM757/2),Riskregister!$L$11-(Riskregister!$L$11-Riskregister!$K$11)*SQRT((1-AM757)/2)))</f>
        <v>0</v>
      </c>
      <c r="AO757" s="28">
        <f t="shared" ca="1" si="463"/>
        <v>0.44093433547028749</v>
      </c>
      <c r="AP757" s="28">
        <f t="shared" ca="1" si="463"/>
        <v>0.11298812080336607</v>
      </c>
      <c r="AQ757" s="28">
        <f>IF(Riskregister!$E$12="",0,COUNTIF(BM$4:BM$53,"&lt;"&amp;AO757)*IF(AP757&lt;0.5,Riskregister!$K$12+(Riskregister!$L$12-Riskregister!$K$12)*SQRT(AP757/2),Riskregister!$L$12-(Riskregister!$L$12-Riskregister!$K$12)*SQRT((1-AP757)/2)))</f>
        <v>0</v>
      </c>
      <c r="AR757" s="28">
        <f t="shared" ca="1" si="464"/>
        <v>0.56085712712056301</v>
      </c>
      <c r="AS757" s="28">
        <f t="shared" ca="1" si="464"/>
        <v>0.17263186857737256</v>
      </c>
      <c r="AT757" s="28">
        <f>IF(Riskregister!$E$13="",0,COUNTIF(BN$4:BN$53,"&lt;"&amp;AR757)*IF(AS757&lt;0.5,Riskregister!$K$13+(Riskregister!$L$13-Riskregister!$K$13)*SQRT(AS757/2),Riskregister!$L$13-(Riskregister!$L$13-Riskregister!$K$13)*SQRT((1-AS757)/2)))</f>
        <v>0</v>
      </c>
      <c r="AU757" s="28">
        <f t="shared" ca="1" si="465"/>
        <v>0.21817844440129908</v>
      </c>
      <c r="AV757" s="28">
        <f t="shared" ca="1" si="465"/>
        <v>0.44419742614648361</v>
      </c>
      <c r="AW757" s="28">
        <f>IF(Riskregister!$E$14="",0,COUNTIF(BO$4:BO$53,"&lt;"&amp;AU757)*IF(AV757&lt;0.5,Riskregister!$K$14+(Riskregister!$L$14-Riskregister!$K$14)*SQRT(AV757/2),Riskregister!$L$14-(Riskregister!$L$14-Riskregister!$K$14)*SQRT((1-AV757)/2)))</f>
        <v>0</v>
      </c>
      <c r="AX757" s="28">
        <f t="shared" ca="1" si="466"/>
        <v>0.89724584128868956</v>
      </c>
      <c r="AY757" s="28">
        <f t="shared" ca="1" si="466"/>
        <v>0.30362901358784755</v>
      </c>
      <c r="AZ757" s="28">
        <f>IF(Riskregister!$E$15="",0,COUNTIF(BP$4:BP$53,"&lt;"&amp;AX757)*IF(AY757&lt;0.5,Riskregister!$K$15+(Riskregister!$L$15-Riskregister!$K$15)*SQRT(AY757/2),Riskregister!$L$15-(Riskregister!$L$15-Riskregister!$K$15)*SQRT((1-AY757)/2)))</f>
        <v>0</v>
      </c>
      <c r="BA757" s="28">
        <f t="shared" ca="1" si="467"/>
        <v>4.348633828339199E-2</v>
      </c>
      <c r="BB757" s="28">
        <f t="shared" ca="1" si="467"/>
        <v>0.12298732700955117</v>
      </c>
      <c r="BC757" s="28">
        <f>IF(Riskregister!$E$16="",0,COUNTIF(BQ$4:BQ$53,"&lt;"&amp;BA757)*IF(BB757&lt;0.5,Riskregister!$K$16+(Riskregister!$L$16-Riskregister!$K$16)*SQRT(BB757/2),Riskregister!$L$16-(Riskregister!$L$16-Riskregister!$K$16)*SQRT((1-BB757)/2)))</f>
        <v>0</v>
      </c>
      <c r="BD757" s="28">
        <f t="shared" ca="1" si="443"/>
        <v>850436.18422210729</v>
      </c>
    </row>
    <row r="758" spans="20:56" x14ac:dyDescent="0.35">
      <c r="T758" s="28">
        <f t="shared" ca="1" si="456"/>
        <v>0.80401938074309209</v>
      </c>
      <c r="U758" s="28">
        <f t="shared" ca="1" si="456"/>
        <v>0.4260501156643538</v>
      </c>
      <c r="V758" s="28">
        <f ca="1">IF(Riskregister!$E$5="",0,COUNTIF(BF$4:BF$53,"&lt;"&amp;T758)*IF(U758&lt;0.5,Riskregister!$K$5+(Riskregister!$L$5-Riskregister!$K$5)*SQRT(U758/2),Riskregister!$L$5-(Riskregister!$L$5-Riskregister!$K$5)*SQRT((1-U758)/2)))</f>
        <v>357695.86950879847</v>
      </c>
      <c r="W758" s="28">
        <f t="shared" ca="1" si="457"/>
        <v>0.84740050878728812</v>
      </c>
      <c r="X758" s="28">
        <f t="shared" ca="1" si="457"/>
        <v>0.83619099741003911</v>
      </c>
      <c r="Y758" s="28">
        <f ca="1">IF(Riskregister!$E$6="",0,COUNTIF(BG$4:BG$53,"&lt;"&amp;W758)*IF(X758&lt;0.5,Riskregister!$K$6+(Riskregister!$L$6-Riskregister!$K$6)*SQRT(X758/2),Riskregister!$L$6-(Riskregister!$L$6-Riskregister!$K$6)*SQRT((1-X758)/2)))</f>
        <v>1484858.6755115285</v>
      </c>
      <c r="Z758" s="28">
        <f t="shared" ca="1" si="458"/>
        <v>0.52947379638977732</v>
      </c>
      <c r="AA758" s="28">
        <f t="shared" ca="1" si="458"/>
        <v>0.53403199839106574</v>
      </c>
      <c r="AB758" s="28">
        <f ca="1">IF(Riskregister!$E$7="",0,COUNTIF(BH$4:BH$53,"&lt;"&amp;Z758)*IF(AA758&lt;0.5,Riskregister!$K$7+(Riskregister!$L$7-Riskregister!$K$7)*SQRT(AA758/2),Riskregister!$L$7-(Riskregister!$L$7-Riskregister!$K$7)*SQRT((1-AA758)/2)))</f>
        <v>0</v>
      </c>
      <c r="AC758" s="28">
        <f t="shared" ca="1" si="459"/>
        <v>0.40030476573909968</v>
      </c>
      <c r="AD758" s="28">
        <f t="shared" ca="1" si="459"/>
        <v>0.93153203684537966</v>
      </c>
      <c r="AE758" s="28">
        <f ca="1">IF(Riskregister!$E$8="",0,COUNTIF(BI$4:BI$53,"&lt;"&amp;AC758)*IF(AD758&lt;0.5,Riskregister!$K$8+(Riskregister!$L$8-Riskregister!$K$8)*SQRT(AD758/2),Riskregister!$L$8-(Riskregister!$L$8-Riskregister!$K$8)*SQRT((1-AD758)/2)))</f>
        <v>0</v>
      </c>
      <c r="AF758" s="28">
        <f t="shared" ca="1" si="460"/>
        <v>0.3847546980032871</v>
      </c>
      <c r="AG758" s="28">
        <f t="shared" ca="1" si="460"/>
        <v>0.90036575440076227</v>
      </c>
      <c r="AH758" s="28">
        <f>IF(Riskregister!$E$9="",0,COUNTIF(BJ$4:BJ$53,"&lt;"&amp;AF758)*IF(AG758&lt;0.5,Riskregister!$K$9+(Riskregister!$L$9-Riskregister!$K$9)*SQRT(AG758/2),Riskregister!$L$9-(Riskregister!$L$9-Riskregister!$K$9)*SQRT((1-AG758)/2)))</f>
        <v>0</v>
      </c>
      <c r="AI758" s="28">
        <f t="shared" ca="1" si="461"/>
        <v>0.38697769920892255</v>
      </c>
      <c r="AJ758" s="28">
        <f t="shared" ca="1" si="461"/>
        <v>0.4481620489071968</v>
      </c>
      <c r="AK758" s="28">
        <f>IF(Riskregister!$E$10="",0,COUNTIF(BK$4:BK$53,"&lt;"&amp;AI758)*IF(AJ758&lt;0.5,Riskregister!$K$10+(Riskregister!$L$10-Riskregister!$K$10)*SQRT(AJ758/2),Riskregister!$L$10-(Riskregister!$L$10-Riskregister!$K$10)*SQRT((1-AJ758)/2)))</f>
        <v>0</v>
      </c>
      <c r="AL758" s="28">
        <f t="shared" ca="1" si="462"/>
        <v>0.57489440303792205</v>
      </c>
      <c r="AM758" s="28">
        <f t="shared" ca="1" si="462"/>
        <v>0.28156756344358302</v>
      </c>
      <c r="AN758" s="28">
        <f>IF(Riskregister!$E$11="",0,COUNTIF(BL$4:BL$53,"&lt;"&amp;AL758)*IF(AM758&lt;0.5,Riskregister!$K$11+(Riskregister!$L$11-Riskregister!$K$11)*SQRT(AM758/2),Riskregister!$L$11-(Riskregister!$L$11-Riskregister!$K$11)*SQRT((1-AM758)/2)))</f>
        <v>0</v>
      </c>
      <c r="AO758" s="28">
        <f t="shared" ca="1" si="463"/>
        <v>0.52647112220387693</v>
      </c>
      <c r="AP758" s="28">
        <f t="shared" ca="1" si="463"/>
        <v>0.65862172795455587</v>
      </c>
      <c r="AQ758" s="28">
        <f>IF(Riskregister!$E$12="",0,COUNTIF(BM$4:BM$53,"&lt;"&amp;AO758)*IF(AP758&lt;0.5,Riskregister!$K$12+(Riskregister!$L$12-Riskregister!$K$12)*SQRT(AP758/2),Riskregister!$L$12-(Riskregister!$L$12-Riskregister!$K$12)*SQRT((1-AP758)/2)))</f>
        <v>0</v>
      </c>
      <c r="AR758" s="28">
        <f t="shared" ca="1" si="464"/>
        <v>0.80587706407325332</v>
      </c>
      <c r="AS758" s="28">
        <f t="shared" ca="1" si="464"/>
        <v>0.71950033812959402</v>
      </c>
      <c r="AT758" s="28">
        <f>IF(Riskregister!$E$13="",0,COUNTIF(BN$4:BN$53,"&lt;"&amp;AR758)*IF(AS758&lt;0.5,Riskregister!$K$13+(Riskregister!$L$13-Riskregister!$K$13)*SQRT(AS758/2),Riskregister!$L$13-(Riskregister!$L$13-Riskregister!$K$13)*SQRT((1-AS758)/2)))</f>
        <v>0</v>
      </c>
      <c r="AU758" s="28">
        <f t="shared" ca="1" si="465"/>
        <v>0.91181899252044096</v>
      </c>
      <c r="AV758" s="28">
        <f t="shared" ca="1" si="465"/>
        <v>2.6227046176576674E-2</v>
      </c>
      <c r="AW758" s="28">
        <f>IF(Riskregister!$E$14="",0,COUNTIF(BO$4:BO$53,"&lt;"&amp;AU758)*IF(AV758&lt;0.5,Riskregister!$K$14+(Riskregister!$L$14-Riskregister!$K$14)*SQRT(AV758/2),Riskregister!$L$14-(Riskregister!$L$14-Riskregister!$K$14)*SQRT((1-AV758)/2)))</f>
        <v>0</v>
      </c>
      <c r="AX758" s="28">
        <f t="shared" ca="1" si="466"/>
        <v>0.24189897997908638</v>
      </c>
      <c r="AY758" s="28">
        <f t="shared" ca="1" si="466"/>
        <v>0.75851035919819787</v>
      </c>
      <c r="AZ758" s="28">
        <f>IF(Riskregister!$E$15="",0,COUNTIF(BP$4:BP$53,"&lt;"&amp;AX758)*IF(AY758&lt;0.5,Riskregister!$K$15+(Riskregister!$L$15-Riskregister!$K$15)*SQRT(AY758/2),Riskregister!$L$15-(Riskregister!$L$15-Riskregister!$K$15)*SQRT((1-AY758)/2)))</f>
        <v>0</v>
      </c>
      <c r="BA758" s="28">
        <f t="shared" ca="1" si="467"/>
        <v>0.56334921745219513</v>
      </c>
      <c r="BB758" s="28">
        <f t="shared" ca="1" si="467"/>
        <v>0.33463625747941084</v>
      </c>
      <c r="BC758" s="28">
        <f>IF(Riskregister!$E$16="",0,COUNTIF(BQ$4:BQ$53,"&lt;"&amp;BA758)*IF(BB758&lt;0.5,Riskregister!$K$16+(Riskregister!$L$16-Riskregister!$K$16)*SQRT(BB758/2),Riskregister!$L$16-(Riskregister!$L$16-Riskregister!$K$16)*SQRT((1-BB758)/2)))</f>
        <v>0</v>
      </c>
      <c r="BD758" s="28">
        <f t="shared" ca="1" si="443"/>
        <v>1842554.545020327</v>
      </c>
    </row>
    <row r="759" spans="20:56" x14ac:dyDescent="0.35">
      <c r="T759" s="28">
        <f t="shared" ca="1" si="456"/>
        <v>0.46311403540144014</v>
      </c>
      <c r="U759" s="28">
        <f t="shared" ca="1" si="456"/>
        <v>0.8839232507661513</v>
      </c>
      <c r="V759" s="28">
        <f ca="1">IF(Riskregister!$E$5="",0,COUNTIF(BF$4:BF$53,"&lt;"&amp;T759)*IF(U759&lt;0.5,Riskregister!$K$5+(Riskregister!$L$5-Riskregister!$K$5)*SQRT(U759/2),Riskregister!$L$5-(Riskregister!$L$5-Riskregister!$K$5)*SQRT((1-U759)/2)))</f>
        <v>0</v>
      </c>
      <c r="W759" s="28">
        <f t="shared" ca="1" si="457"/>
        <v>0.6374921185150948</v>
      </c>
      <c r="X759" s="28">
        <f t="shared" ca="1" si="457"/>
        <v>0.41887502140188504</v>
      </c>
      <c r="Y759" s="28">
        <f ca="1">IF(Riskregister!$E$6="",0,COUNTIF(BG$4:BG$53,"&lt;"&amp;W759)*IF(X759&lt;0.5,Riskregister!$K$6+(Riskregister!$L$6-Riskregister!$K$6)*SQRT(X759/2),Riskregister!$L$6-(Riskregister!$L$6-Riskregister!$K$6)*SQRT((1-X759)/2)))</f>
        <v>1023758.1773014783</v>
      </c>
      <c r="Z759" s="28">
        <f t="shared" ca="1" si="458"/>
        <v>0.44318267391264432</v>
      </c>
      <c r="AA759" s="28">
        <f t="shared" ca="1" si="458"/>
        <v>0.66684843768725033</v>
      </c>
      <c r="AB759" s="28">
        <f ca="1">IF(Riskregister!$E$7="",0,COUNTIF(BH$4:BH$53,"&lt;"&amp;Z759)*IF(AA759&lt;0.5,Riskregister!$K$7+(Riskregister!$L$7-Riskregister!$K$7)*SQRT(AA759/2),Riskregister!$L$7-(Riskregister!$L$7-Riskregister!$K$7)*SQRT((1-AA759)/2)))</f>
        <v>0</v>
      </c>
      <c r="AC759" s="28">
        <f t="shared" ca="1" si="459"/>
        <v>0.59603100253684116</v>
      </c>
      <c r="AD759" s="28">
        <f t="shared" ca="1" si="459"/>
        <v>7.2198631221070286E-2</v>
      </c>
      <c r="AE759" s="28">
        <f ca="1">IF(Riskregister!$E$8="",0,COUNTIF(BI$4:BI$53,"&lt;"&amp;AC759)*IF(AD759&lt;0.5,Riskregister!$K$8+(Riskregister!$L$8-Riskregister!$K$8)*SQRT(AD759/2),Riskregister!$L$8-(Riskregister!$L$8-Riskregister!$K$8)*SQRT((1-AD759)/2)))</f>
        <v>0</v>
      </c>
      <c r="AF759" s="28">
        <f t="shared" ca="1" si="460"/>
        <v>0.83711512707295388</v>
      </c>
      <c r="AG759" s="28">
        <f t="shared" ca="1" si="460"/>
        <v>7.232335614291141E-2</v>
      </c>
      <c r="AH759" s="28">
        <f>IF(Riskregister!$E$9="",0,COUNTIF(BJ$4:BJ$53,"&lt;"&amp;AF759)*IF(AG759&lt;0.5,Riskregister!$K$9+(Riskregister!$L$9-Riskregister!$K$9)*SQRT(AG759/2),Riskregister!$L$9-(Riskregister!$L$9-Riskregister!$K$9)*SQRT((1-AG759)/2)))</f>
        <v>0</v>
      </c>
      <c r="AI759" s="28">
        <f t="shared" ca="1" si="461"/>
        <v>0.38510352724149954</v>
      </c>
      <c r="AJ759" s="28">
        <f t="shared" ca="1" si="461"/>
        <v>0.21120840713834466</v>
      </c>
      <c r="AK759" s="28">
        <f>IF(Riskregister!$E$10="",0,COUNTIF(BK$4:BK$53,"&lt;"&amp;AI759)*IF(AJ759&lt;0.5,Riskregister!$K$10+(Riskregister!$L$10-Riskregister!$K$10)*SQRT(AJ759/2),Riskregister!$L$10-(Riskregister!$L$10-Riskregister!$K$10)*SQRT((1-AJ759)/2)))</f>
        <v>0</v>
      </c>
      <c r="AL759" s="28">
        <f t="shared" ca="1" si="462"/>
        <v>0.59360065050050026</v>
      </c>
      <c r="AM759" s="28">
        <f t="shared" ca="1" si="462"/>
        <v>0.415733944123162</v>
      </c>
      <c r="AN759" s="28">
        <f>IF(Riskregister!$E$11="",0,COUNTIF(BL$4:BL$53,"&lt;"&amp;AL759)*IF(AM759&lt;0.5,Riskregister!$K$11+(Riskregister!$L$11-Riskregister!$K$11)*SQRT(AM759/2),Riskregister!$L$11-(Riskregister!$L$11-Riskregister!$K$11)*SQRT((1-AM759)/2)))</f>
        <v>0</v>
      </c>
      <c r="AO759" s="28">
        <f t="shared" ca="1" si="463"/>
        <v>0.4719242012459518</v>
      </c>
      <c r="AP759" s="28">
        <f t="shared" ca="1" si="463"/>
        <v>0.2317155694655475</v>
      </c>
      <c r="AQ759" s="28">
        <f>IF(Riskregister!$E$12="",0,COUNTIF(BM$4:BM$53,"&lt;"&amp;AO759)*IF(AP759&lt;0.5,Riskregister!$K$12+(Riskregister!$L$12-Riskregister!$K$12)*SQRT(AP759/2),Riskregister!$L$12-(Riskregister!$L$12-Riskregister!$K$12)*SQRT((1-AP759)/2)))</f>
        <v>0</v>
      </c>
      <c r="AR759" s="28">
        <f t="shared" ca="1" si="464"/>
        <v>0.8101728146652869</v>
      </c>
      <c r="AS759" s="28">
        <f t="shared" ca="1" si="464"/>
        <v>0.35048088109427422</v>
      </c>
      <c r="AT759" s="28">
        <f>IF(Riskregister!$E$13="",0,COUNTIF(BN$4:BN$53,"&lt;"&amp;AR759)*IF(AS759&lt;0.5,Riskregister!$K$13+(Riskregister!$L$13-Riskregister!$K$13)*SQRT(AS759/2),Riskregister!$L$13-(Riskregister!$L$13-Riskregister!$K$13)*SQRT((1-AS759)/2)))</f>
        <v>0</v>
      </c>
      <c r="AU759" s="28">
        <f t="shared" ca="1" si="465"/>
        <v>0.12152715223492561</v>
      </c>
      <c r="AV759" s="28">
        <f t="shared" ca="1" si="465"/>
        <v>0.36462703853249367</v>
      </c>
      <c r="AW759" s="28">
        <f>IF(Riskregister!$E$14="",0,COUNTIF(BO$4:BO$53,"&lt;"&amp;AU759)*IF(AV759&lt;0.5,Riskregister!$K$14+(Riskregister!$L$14-Riskregister!$K$14)*SQRT(AV759/2),Riskregister!$L$14-(Riskregister!$L$14-Riskregister!$K$14)*SQRT((1-AV759)/2)))</f>
        <v>0</v>
      </c>
      <c r="AX759" s="28">
        <f t="shared" ca="1" si="466"/>
        <v>0.59856967804961692</v>
      </c>
      <c r="AY759" s="28">
        <f t="shared" ca="1" si="466"/>
        <v>0.15721108519251037</v>
      </c>
      <c r="AZ759" s="28">
        <f>IF(Riskregister!$E$15="",0,COUNTIF(BP$4:BP$53,"&lt;"&amp;AX759)*IF(AY759&lt;0.5,Riskregister!$K$15+(Riskregister!$L$15-Riskregister!$K$15)*SQRT(AY759/2),Riskregister!$L$15-(Riskregister!$L$15-Riskregister!$K$15)*SQRT((1-AY759)/2)))</f>
        <v>0</v>
      </c>
      <c r="BA759" s="28">
        <f t="shared" ca="1" si="467"/>
        <v>0.71031932777382256</v>
      </c>
      <c r="BB759" s="28">
        <f t="shared" ca="1" si="467"/>
        <v>0.7792459283441564</v>
      </c>
      <c r="BC759" s="28">
        <f>IF(Riskregister!$E$16="",0,COUNTIF(BQ$4:BQ$53,"&lt;"&amp;BA759)*IF(BB759&lt;0.5,Riskregister!$K$16+(Riskregister!$L$16-Riskregister!$K$16)*SQRT(BB759/2),Riskregister!$L$16-(Riskregister!$L$16-Riskregister!$K$16)*SQRT((1-BB759)/2)))</f>
        <v>0</v>
      </c>
      <c r="BD759" s="28">
        <f t="shared" ca="1" si="443"/>
        <v>1023758.1773014783</v>
      </c>
    </row>
    <row r="760" spans="20:56" x14ac:dyDescent="0.35">
      <c r="T760" s="28">
        <f t="shared" ca="1" si="456"/>
        <v>0.32457799168428603</v>
      </c>
      <c r="U760" s="28">
        <f t="shared" ca="1" si="456"/>
        <v>0.38752904894204154</v>
      </c>
      <c r="V760" s="28">
        <f ca="1">IF(Riskregister!$E$5="",0,COUNTIF(BF$4:BF$53,"&lt;"&amp;T760)*IF(U760&lt;0.5,Riskregister!$K$5+(Riskregister!$L$5-Riskregister!$K$5)*SQRT(U760/2),Riskregister!$L$5-(Riskregister!$L$5-Riskregister!$K$5)*SQRT((1-U760)/2)))</f>
        <v>0</v>
      </c>
      <c r="W760" s="28">
        <f t="shared" ca="1" si="457"/>
        <v>0.31461507119097976</v>
      </c>
      <c r="X760" s="28">
        <f t="shared" ca="1" si="457"/>
        <v>0.65858117139942185</v>
      </c>
      <c r="Y760" s="28">
        <f ca="1">IF(Riskregister!$E$6="",0,COUNTIF(BG$4:BG$53,"&lt;"&amp;W760)*IF(X760&lt;0.5,Riskregister!$K$6+(Riskregister!$L$6-Riskregister!$K$6)*SQRT(X760/2),Riskregister!$L$6-(Riskregister!$L$6-Riskregister!$K$6)*SQRT((1-X760)/2)))</f>
        <v>0</v>
      </c>
      <c r="Z760" s="28">
        <f t="shared" ca="1" si="458"/>
        <v>0.33331896588184284</v>
      </c>
      <c r="AA760" s="28">
        <f t="shared" ca="1" si="458"/>
        <v>0.36458510154290436</v>
      </c>
      <c r="AB760" s="28">
        <f ca="1">IF(Riskregister!$E$7="",0,COUNTIF(BH$4:BH$53,"&lt;"&amp;Z760)*IF(AA760&lt;0.5,Riskregister!$K$7+(Riskregister!$L$7-Riskregister!$K$7)*SQRT(AA760/2),Riskregister!$L$7-(Riskregister!$L$7-Riskregister!$K$7)*SQRT((1-AA760)/2)))</f>
        <v>0</v>
      </c>
      <c r="AC760" s="28">
        <f t="shared" ca="1" si="459"/>
        <v>0.47067565024300206</v>
      </c>
      <c r="AD760" s="28">
        <f t="shared" ca="1" si="459"/>
        <v>0.792697829412216</v>
      </c>
      <c r="AE760" s="28">
        <f ca="1">IF(Riskregister!$E$8="",0,COUNTIF(BI$4:BI$53,"&lt;"&amp;AC760)*IF(AD760&lt;0.5,Riskregister!$K$8+(Riskregister!$L$8-Riskregister!$K$8)*SQRT(AD760/2),Riskregister!$L$8-(Riskregister!$L$8-Riskregister!$K$8)*SQRT((1-AD760)/2)))</f>
        <v>0</v>
      </c>
      <c r="AF760" s="28">
        <f t="shared" ca="1" si="460"/>
        <v>0.17956948883230495</v>
      </c>
      <c r="AG760" s="28">
        <f t="shared" ca="1" si="460"/>
        <v>0.25349527477052392</v>
      </c>
      <c r="AH760" s="28">
        <f>IF(Riskregister!$E$9="",0,COUNTIF(BJ$4:BJ$53,"&lt;"&amp;AF760)*IF(AG760&lt;0.5,Riskregister!$K$9+(Riskregister!$L$9-Riskregister!$K$9)*SQRT(AG760/2),Riskregister!$L$9-(Riskregister!$L$9-Riskregister!$K$9)*SQRT((1-AG760)/2)))</f>
        <v>0</v>
      </c>
      <c r="AI760" s="28">
        <f t="shared" ca="1" si="461"/>
        <v>2.3092225347777107E-2</v>
      </c>
      <c r="AJ760" s="28">
        <f t="shared" ca="1" si="461"/>
        <v>0.97215869064704896</v>
      </c>
      <c r="AK760" s="28">
        <f>IF(Riskregister!$E$10="",0,COUNTIF(BK$4:BK$53,"&lt;"&amp;AI760)*IF(AJ760&lt;0.5,Riskregister!$K$10+(Riskregister!$L$10-Riskregister!$K$10)*SQRT(AJ760/2),Riskregister!$L$10-(Riskregister!$L$10-Riskregister!$K$10)*SQRT((1-AJ760)/2)))</f>
        <v>0</v>
      </c>
      <c r="AL760" s="28">
        <f t="shared" ca="1" si="462"/>
        <v>1.2107777578209689E-3</v>
      </c>
      <c r="AM760" s="28">
        <f t="shared" ca="1" si="462"/>
        <v>0.8044540191850249</v>
      </c>
      <c r="AN760" s="28">
        <f>IF(Riskregister!$E$11="",0,COUNTIF(BL$4:BL$53,"&lt;"&amp;AL760)*IF(AM760&lt;0.5,Riskregister!$K$11+(Riskregister!$L$11-Riskregister!$K$11)*SQRT(AM760/2),Riskregister!$L$11-(Riskregister!$L$11-Riskregister!$K$11)*SQRT((1-AM760)/2)))</f>
        <v>0</v>
      </c>
      <c r="AO760" s="28">
        <f t="shared" ca="1" si="463"/>
        <v>0.6577786644985768</v>
      </c>
      <c r="AP760" s="28">
        <f t="shared" ca="1" si="463"/>
        <v>9.1445496594714237E-3</v>
      </c>
      <c r="AQ760" s="28">
        <f>IF(Riskregister!$E$12="",0,COUNTIF(BM$4:BM$53,"&lt;"&amp;AO760)*IF(AP760&lt;0.5,Riskregister!$K$12+(Riskregister!$L$12-Riskregister!$K$12)*SQRT(AP760/2),Riskregister!$L$12-(Riskregister!$L$12-Riskregister!$K$12)*SQRT((1-AP760)/2)))</f>
        <v>0</v>
      </c>
      <c r="AR760" s="28">
        <f t="shared" ca="1" si="464"/>
        <v>0.93974219171941342</v>
      </c>
      <c r="AS760" s="28">
        <f t="shared" ca="1" si="464"/>
        <v>0.97699899167179804</v>
      </c>
      <c r="AT760" s="28">
        <f>IF(Riskregister!$E$13="",0,COUNTIF(BN$4:BN$53,"&lt;"&amp;AR760)*IF(AS760&lt;0.5,Riskregister!$K$13+(Riskregister!$L$13-Riskregister!$K$13)*SQRT(AS760/2),Riskregister!$L$13-(Riskregister!$L$13-Riskregister!$K$13)*SQRT((1-AS760)/2)))</f>
        <v>0</v>
      </c>
      <c r="AU760" s="28">
        <f t="shared" ca="1" si="465"/>
        <v>0.35532950651394812</v>
      </c>
      <c r="AV760" s="28">
        <f t="shared" ca="1" si="465"/>
        <v>0.89987462024713838</v>
      </c>
      <c r="AW760" s="28">
        <f>IF(Riskregister!$E$14="",0,COUNTIF(BO$4:BO$53,"&lt;"&amp;AU760)*IF(AV760&lt;0.5,Riskregister!$K$14+(Riskregister!$L$14-Riskregister!$K$14)*SQRT(AV760/2),Riskregister!$L$14-(Riskregister!$L$14-Riskregister!$K$14)*SQRT((1-AV760)/2)))</f>
        <v>0</v>
      </c>
      <c r="AX760" s="28">
        <f t="shared" ca="1" si="466"/>
        <v>0.22048560340322876</v>
      </c>
      <c r="AY760" s="28">
        <f t="shared" ca="1" si="466"/>
        <v>0.93263055126882999</v>
      </c>
      <c r="AZ760" s="28">
        <f>IF(Riskregister!$E$15="",0,COUNTIF(BP$4:BP$53,"&lt;"&amp;AX760)*IF(AY760&lt;0.5,Riskregister!$K$15+(Riskregister!$L$15-Riskregister!$K$15)*SQRT(AY760/2),Riskregister!$L$15-(Riskregister!$L$15-Riskregister!$K$15)*SQRT((1-AY760)/2)))</f>
        <v>0</v>
      </c>
      <c r="BA760" s="28">
        <f t="shared" ca="1" si="467"/>
        <v>0.43468822880406865</v>
      </c>
      <c r="BB760" s="28">
        <f t="shared" ca="1" si="467"/>
        <v>0.60082730173149079</v>
      </c>
      <c r="BC760" s="28">
        <f>IF(Riskregister!$E$16="",0,COUNTIF(BQ$4:BQ$53,"&lt;"&amp;BA760)*IF(BB760&lt;0.5,Riskregister!$K$16+(Riskregister!$L$16-Riskregister!$K$16)*SQRT(BB760/2),Riskregister!$L$16-(Riskregister!$L$16-Riskregister!$K$16)*SQRT((1-BB760)/2)))</f>
        <v>0</v>
      </c>
      <c r="BD760" s="28">
        <f t="shared" ca="1" si="443"/>
        <v>0</v>
      </c>
    </row>
    <row r="761" spans="20:56" x14ac:dyDescent="0.35">
      <c r="T761" s="28">
        <f t="shared" ca="1" si="456"/>
        <v>0.26623709609873836</v>
      </c>
      <c r="U761" s="28">
        <f t="shared" ca="1" si="456"/>
        <v>0.99921602348764749</v>
      </c>
      <c r="V761" s="28">
        <f ca="1">IF(Riskregister!$E$5="",0,COUNTIF(BF$4:BF$53,"&lt;"&amp;T761)*IF(U761&lt;0.5,Riskregister!$K$5+(Riskregister!$L$5-Riskregister!$K$5)*SQRT(U761/2),Riskregister!$L$5-(Riskregister!$L$5-Riskregister!$K$5)*SQRT((1-U761)/2)))</f>
        <v>0</v>
      </c>
      <c r="W761" s="28">
        <f t="shared" ca="1" si="457"/>
        <v>0.17118184212357979</v>
      </c>
      <c r="X761" s="28">
        <f t="shared" ca="1" si="457"/>
        <v>0.62488176056419209</v>
      </c>
      <c r="Y761" s="28">
        <f ca="1">IF(Riskregister!$E$6="",0,COUNTIF(BG$4:BG$53,"&lt;"&amp;W761)*IF(X761&lt;0.5,Riskregister!$K$6+(Riskregister!$L$6-Riskregister!$K$6)*SQRT(X761/2),Riskregister!$L$6-(Riskregister!$L$6-Riskregister!$K$6)*SQRT((1-X761)/2)))</f>
        <v>0</v>
      </c>
      <c r="Z761" s="28">
        <f t="shared" ca="1" si="458"/>
        <v>2.4050394836306443E-2</v>
      </c>
      <c r="AA761" s="28">
        <f t="shared" ca="1" si="458"/>
        <v>0.4988647841341407</v>
      </c>
      <c r="AB761" s="28">
        <f ca="1">IF(Riskregister!$E$7="",0,COUNTIF(BH$4:BH$53,"&lt;"&amp;Z761)*IF(AA761&lt;0.5,Riskregister!$K$7+(Riskregister!$L$7-Riskregister!$K$7)*SQRT(AA761/2),Riskregister!$L$7-(Riskregister!$L$7-Riskregister!$K$7)*SQRT((1-AA761)/2)))</f>
        <v>0</v>
      </c>
      <c r="AC761" s="28">
        <f t="shared" ca="1" si="459"/>
        <v>0.10507515310598448</v>
      </c>
      <c r="AD761" s="28">
        <f t="shared" ca="1" si="459"/>
        <v>0.96803024634790635</v>
      </c>
      <c r="AE761" s="28">
        <f ca="1">IF(Riskregister!$E$8="",0,COUNTIF(BI$4:BI$53,"&lt;"&amp;AC761)*IF(AD761&lt;0.5,Riskregister!$K$8+(Riskregister!$L$8-Riskregister!$K$8)*SQRT(AD761/2),Riskregister!$L$8-(Riskregister!$L$8-Riskregister!$K$8)*SQRT((1-AD761)/2)))</f>
        <v>0</v>
      </c>
      <c r="AF761" s="28">
        <f t="shared" ca="1" si="460"/>
        <v>0.67887876708169326</v>
      </c>
      <c r="AG761" s="28">
        <f t="shared" ca="1" si="460"/>
        <v>8.1589988640569544E-2</v>
      </c>
      <c r="AH761" s="28">
        <f>IF(Riskregister!$E$9="",0,COUNTIF(BJ$4:BJ$53,"&lt;"&amp;AF761)*IF(AG761&lt;0.5,Riskregister!$K$9+(Riskregister!$L$9-Riskregister!$K$9)*SQRT(AG761/2),Riskregister!$L$9-(Riskregister!$L$9-Riskregister!$K$9)*SQRT((1-AG761)/2)))</f>
        <v>0</v>
      </c>
      <c r="AI761" s="28">
        <f t="shared" ca="1" si="461"/>
        <v>0.74804216625848574</v>
      </c>
      <c r="AJ761" s="28">
        <f t="shared" ca="1" si="461"/>
        <v>0.50916517636747172</v>
      </c>
      <c r="AK761" s="28">
        <f>IF(Riskregister!$E$10="",0,COUNTIF(BK$4:BK$53,"&lt;"&amp;AI761)*IF(AJ761&lt;0.5,Riskregister!$K$10+(Riskregister!$L$10-Riskregister!$K$10)*SQRT(AJ761/2),Riskregister!$L$10-(Riskregister!$L$10-Riskregister!$K$10)*SQRT((1-AJ761)/2)))</f>
        <v>0</v>
      </c>
      <c r="AL761" s="28">
        <f t="shared" ca="1" si="462"/>
        <v>0.68752251638152995</v>
      </c>
      <c r="AM761" s="28">
        <f t="shared" ca="1" si="462"/>
        <v>0.67271202658390106</v>
      </c>
      <c r="AN761" s="28">
        <f>IF(Riskregister!$E$11="",0,COUNTIF(BL$4:BL$53,"&lt;"&amp;AL761)*IF(AM761&lt;0.5,Riskregister!$K$11+(Riskregister!$L$11-Riskregister!$K$11)*SQRT(AM761/2),Riskregister!$L$11-(Riskregister!$L$11-Riskregister!$K$11)*SQRT((1-AM761)/2)))</f>
        <v>0</v>
      </c>
      <c r="AO761" s="28">
        <f t="shared" ca="1" si="463"/>
        <v>0.10052434619358463</v>
      </c>
      <c r="AP761" s="28">
        <f t="shared" ca="1" si="463"/>
        <v>0.83722862405240051</v>
      </c>
      <c r="AQ761" s="28">
        <f>IF(Riskregister!$E$12="",0,COUNTIF(BM$4:BM$53,"&lt;"&amp;AO761)*IF(AP761&lt;0.5,Riskregister!$K$12+(Riskregister!$L$12-Riskregister!$K$12)*SQRT(AP761/2),Riskregister!$L$12-(Riskregister!$L$12-Riskregister!$K$12)*SQRT((1-AP761)/2)))</f>
        <v>0</v>
      </c>
      <c r="AR761" s="28">
        <f t="shared" ca="1" si="464"/>
        <v>0.12213271838206408</v>
      </c>
      <c r="AS761" s="28">
        <f t="shared" ca="1" si="464"/>
        <v>4.2267571780347901E-2</v>
      </c>
      <c r="AT761" s="28">
        <f>IF(Riskregister!$E$13="",0,COUNTIF(BN$4:BN$53,"&lt;"&amp;AR761)*IF(AS761&lt;0.5,Riskregister!$K$13+(Riskregister!$L$13-Riskregister!$K$13)*SQRT(AS761/2),Riskregister!$L$13-(Riskregister!$L$13-Riskregister!$K$13)*SQRT((1-AS761)/2)))</f>
        <v>0</v>
      </c>
      <c r="AU761" s="28">
        <f t="shared" ca="1" si="465"/>
        <v>0.22082847477549583</v>
      </c>
      <c r="AV761" s="28">
        <f t="shared" ca="1" si="465"/>
        <v>0.62953245499585564</v>
      </c>
      <c r="AW761" s="28">
        <f>IF(Riskregister!$E$14="",0,COUNTIF(BO$4:BO$53,"&lt;"&amp;AU761)*IF(AV761&lt;0.5,Riskregister!$K$14+(Riskregister!$L$14-Riskregister!$K$14)*SQRT(AV761/2),Riskregister!$L$14-(Riskregister!$L$14-Riskregister!$K$14)*SQRT((1-AV761)/2)))</f>
        <v>0</v>
      </c>
      <c r="AX761" s="28">
        <f t="shared" ca="1" si="466"/>
        <v>9.4727331006448368E-2</v>
      </c>
      <c r="AY761" s="28">
        <f t="shared" ca="1" si="466"/>
        <v>0.80798342844115689</v>
      </c>
      <c r="AZ761" s="28">
        <f>IF(Riskregister!$E$15="",0,COUNTIF(BP$4:BP$53,"&lt;"&amp;AX761)*IF(AY761&lt;0.5,Riskregister!$K$15+(Riskregister!$L$15-Riskregister!$K$15)*SQRT(AY761/2),Riskregister!$L$15-(Riskregister!$L$15-Riskregister!$K$15)*SQRT((1-AY761)/2)))</f>
        <v>0</v>
      </c>
      <c r="BA761" s="28">
        <f t="shared" ca="1" si="467"/>
        <v>8.9442924136810986E-2</v>
      </c>
      <c r="BB761" s="28">
        <f t="shared" ca="1" si="467"/>
        <v>0.56627271721113936</v>
      </c>
      <c r="BC761" s="28">
        <f>IF(Riskregister!$E$16="",0,COUNTIF(BQ$4:BQ$53,"&lt;"&amp;BA761)*IF(BB761&lt;0.5,Riskregister!$K$16+(Riskregister!$L$16-Riskregister!$K$16)*SQRT(BB761/2),Riskregister!$L$16-(Riskregister!$L$16-Riskregister!$K$16)*SQRT((1-BB761)/2)))</f>
        <v>0</v>
      </c>
      <c r="BD761" s="28">
        <f t="shared" ca="1" si="443"/>
        <v>0</v>
      </c>
    </row>
    <row r="762" spans="20:56" x14ac:dyDescent="0.35">
      <c r="T762" s="28">
        <f t="shared" ca="1" si="456"/>
        <v>0.42481647103180264</v>
      </c>
      <c r="U762" s="28">
        <f t="shared" ca="1" si="456"/>
        <v>0.24958666811308206</v>
      </c>
      <c r="V762" s="28">
        <f ca="1">IF(Riskregister!$E$5="",0,COUNTIF(BF$4:BF$53,"&lt;"&amp;T762)*IF(U762&lt;0.5,Riskregister!$K$5+(Riskregister!$L$5-Riskregister!$K$5)*SQRT(U762/2),Riskregister!$L$5-(Riskregister!$L$5-Riskregister!$K$5)*SQRT((1-U762)/2)))</f>
        <v>0</v>
      </c>
      <c r="W762" s="28">
        <f t="shared" ca="1" si="457"/>
        <v>2.9025078734484566E-2</v>
      </c>
      <c r="X762" s="28">
        <f t="shared" ca="1" si="457"/>
        <v>0.73078588312722681</v>
      </c>
      <c r="Y762" s="28">
        <f ca="1">IF(Riskregister!$E$6="",0,COUNTIF(BG$4:BG$53,"&lt;"&amp;W762)*IF(X762&lt;0.5,Riskregister!$K$6+(Riskregister!$L$6-Riskregister!$K$6)*SQRT(X762/2),Riskregister!$L$6-(Riskregister!$L$6-Riskregister!$K$6)*SQRT((1-X762)/2)))</f>
        <v>0</v>
      </c>
      <c r="Z762" s="28">
        <f t="shared" ca="1" si="458"/>
        <v>0.81311067097364476</v>
      </c>
      <c r="AA762" s="28">
        <f t="shared" ca="1" si="458"/>
        <v>0.80408765786430481</v>
      </c>
      <c r="AB762" s="28">
        <f ca="1">IF(Riskregister!$E$7="",0,COUNTIF(BH$4:BH$53,"&lt;"&amp;Z762)*IF(AA762&lt;0.5,Riskregister!$K$7+(Riskregister!$L$7-Riskregister!$K$7)*SQRT(AA762/2),Riskregister!$L$7-(Riskregister!$L$7-Riskregister!$K$7)*SQRT((1-AA762)/2)))</f>
        <v>290457.1729604748</v>
      </c>
      <c r="AC762" s="28">
        <f t="shared" ca="1" si="459"/>
        <v>0.72635743376221074</v>
      </c>
      <c r="AD762" s="28">
        <f t="shared" ca="1" si="459"/>
        <v>0.59481638069316878</v>
      </c>
      <c r="AE762" s="28">
        <f ca="1">IF(Riskregister!$E$8="",0,COUNTIF(BI$4:BI$53,"&lt;"&amp;AC762)*IF(AD762&lt;0.5,Riskregister!$K$8+(Riskregister!$L$8-Riskregister!$K$8)*SQRT(AD762/2),Riskregister!$L$8-(Riskregister!$L$8-Riskregister!$K$8)*SQRT((1-AD762)/2)))</f>
        <v>0</v>
      </c>
      <c r="AF762" s="28">
        <f t="shared" ca="1" si="460"/>
        <v>0.66626621267065933</v>
      </c>
      <c r="AG762" s="28">
        <f t="shared" ca="1" si="460"/>
        <v>0.75126783066805181</v>
      </c>
      <c r="AH762" s="28">
        <f>IF(Riskregister!$E$9="",0,COUNTIF(BJ$4:BJ$53,"&lt;"&amp;AF762)*IF(AG762&lt;0.5,Riskregister!$K$9+(Riskregister!$L$9-Riskregister!$K$9)*SQRT(AG762/2),Riskregister!$L$9-(Riskregister!$L$9-Riskregister!$K$9)*SQRT((1-AG762)/2)))</f>
        <v>0</v>
      </c>
      <c r="AI762" s="28">
        <f t="shared" ca="1" si="461"/>
        <v>0.24480559254134959</v>
      </c>
      <c r="AJ762" s="28">
        <f t="shared" ca="1" si="461"/>
        <v>0.96943867683911511</v>
      </c>
      <c r="AK762" s="28">
        <f>IF(Riskregister!$E$10="",0,COUNTIF(BK$4:BK$53,"&lt;"&amp;AI762)*IF(AJ762&lt;0.5,Riskregister!$K$10+(Riskregister!$L$10-Riskregister!$K$10)*SQRT(AJ762/2),Riskregister!$L$10-(Riskregister!$L$10-Riskregister!$K$10)*SQRT((1-AJ762)/2)))</f>
        <v>0</v>
      </c>
      <c r="AL762" s="28">
        <f t="shared" ca="1" si="462"/>
        <v>0.74638095708491381</v>
      </c>
      <c r="AM762" s="28">
        <f t="shared" ca="1" si="462"/>
        <v>0.94194884963538283</v>
      </c>
      <c r="AN762" s="28">
        <f>IF(Riskregister!$E$11="",0,COUNTIF(BL$4:BL$53,"&lt;"&amp;AL762)*IF(AM762&lt;0.5,Riskregister!$K$11+(Riskregister!$L$11-Riskregister!$K$11)*SQRT(AM762/2),Riskregister!$L$11-(Riskregister!$L$11-Riskregister!$K$11)*SQRT((1-AM762)/2)))</f>
        <v>0</v>
      </c>
      <c r="AO762" s="28">
        <f t="shared" ca="1" si="463"/>
        <v>0.16767064780972118</v>
      </c>
      <c r="AP762" s="28">
        <f t="shared" ca="1" si="463"/>
        <v>0.63193864893973828</v>
      </c>
      <c r="AQ762" s="28">
        <f>IF(Riskregister!$E$12="",0,COUNTIF(BM$4:BM$53,"&lt;"&amp;AO762)*IF(AP762&lt;0.5,Riskregister!$K$12+(Riskregister!$L$12-Riskregister!$K$12)*SQRT(AP762/2),Riskregister!$L$12-(Riskregister!$L$12-Riskregister!$K$12)*SQRT((1-AP762)/2)))</f>
        <v>0</v>
      </c>
      <c r="AR762" s="28">
        <f t="shared" ca="1" si="464"/>
        <v>0.60315859219121537</v>
      </c>
      <c r="AS762" s="28">
        <f t="shared" ca="1" si="464"/>
        <v>0.43003873792896352</v>
      </c>
      <c r="AT762" s="28">
        <f>IF(Riskregister!$E$13="",0,COUNTIF(BN$4:BN$53,"&lt;"&amp;AR762)*IF(AS762&lt;0.5,Riskregister!$K$13+(Riskregister!$L$13-Riskregister!$K$13)*SQRT(AS762/2),Riskregister!$L$13-(Riskregister!$L$13-Riskregister!$K$13)*SQRT((1-AS762)/2)))</f>
        <v>0</v>
      </c>
      <c r="AU762" s="28">
        <f t="shared" ca="1" si="465"/>
        <v>0.97327212244473527</v>
      </c>
      <c r="AV762" s="28">
        <f t="shared" ca="1" si="465"/>
        <v>0.78075345289148024</v>
      </c>
      <c r="AW762" s="28">
        <f>IF(Riskregister!$E$14="",0,COUNTIF(BO$4:BO$53,"&lt;"&amp;AU762)*IF(AV762&lt;0.5,Riskregister!$K$14+(Riskregister!$L$14-Riskregister!$K$14)*SQRT(AV762/2),Riskregister!$L$14-(Riskregister!$L$14-Riskregister!$K$14)*SQRT((1-AV762)/2)))</f>
        <v>0</v>
      </c>
      <c r="AX762" s="28">
        <f t="shared" ca="1" si="466"/>
        <v>0.74424254440458826</v>
      </c>
      <c r="AY762" s="28">
        <f t="shared" ca="1" si="466"/>
        <v>0.98231151800984173</v>
      </c>
      <c r="AZ762" s="28">
        <f>IF(Riskregister!$E$15="",0,COUNTIF(BP$4:BP$53,"&lt;"&amp;AX762)*IF(AY762&lt;0.5,Riskregister!$K$15+(Riskregister!$L$15-Riskregister!$K$15)*SQRT(AY762/2),Riskregister!$L$15-(Riskregister!$L$15-Riskregister!$K$15)*SQRT((1-AY762)/2)))</f>
        <v>0</v>
      </c>
      <c r="BA762" s="28">
        <f t="shared" ca="1" si="467"/>
        <v>0.87296287449579058</v>
      </c>
      <c r="BB762" s="28">
        <f t="shared" ca="1" si="467"/>
        <v>0.54845267485218596</v>
      </c>
      <c r="BC762" s="28">
        <f>IF(Riskregister!$E$16="",0,COUNTIF(BQ$4:BQ$53,"&lt;"&amp;BA762)*IF(BB762&lt;0.5,Riskregister!$K$16+(Riskregister!$L$16-Riskregister!$K$16)*SQRT(BB762/2),Riskregister!$L$16-(Riskregister!$L$16-Riskregister!$K$16)*SQRT((1-BB762)/2)))</f>
        <v>0</v>
      </c>
      <c r="BD762" s="28">
        <f t="shared" ca="1" si="443"/>
        <v>290457.1729604748</v>
      </c>
    </row>
    <row r="763" spans="20:56" x14ac:dyDescent="0.35">
      <c r="T763" s="28">
        <f t="shared" ca="1" si="456"/>
        <v>0.34707996903944094</v>
      </c>
      <c r="U763" s="28">
        <f t="shared" ca="1" si="456"/>
        <v>0.65782728864028939</v>
      </c>
      <c r="V763" s="28">
        <f ca="1">IF(Riskregister!$E$5="",0,COUNTIF(BF$4:BF$53,"&lt;"&amp;T763)*IF(U763&lt;0.5,Riskregister!$K$5+(Riskregister!$L$5-Riskregister!$K$5)*SQRT(U763/2),Riskregister!$L$5-(Riskregister!$L$5-Riskregister!$K$5)*SQRT((1-U763)/2)))</f>
        <v>0</v>
      </c>
      <c r="W763" s="28">
        <f t="shared" ca="1" si="457"/>
        <v>0.272178355729632</v>
      </c>
      <c r="X763" s="28">
        <f t="shared" ca="1" si="457"/>
        <v>9.6183841556169769E-2</v>
      </c>
      <c r="Y763" s="28">
        <f ca="1">IF(Riskregister!$E$6="",0,COUNTIF(BG$4:BG$53,"&lt;"&amp;W763)*IF(X763&lt;0.5,Riskregister!$K$6+(Riskregister!$L$6-Riskregister!$K$6)*SQRT(X763/2),Riskregister!$L$6-(Riskregister!$L$6-Riskregister!$K$6)*SQRT((1-X763)/2)))</f>
        <v>0</v>
      </c>
      <c r="Z763" s="28">
        <f t="shared" ca="1" si="458"/>
        <v>0.96600862892418959</v>
      </c>
      <c r="AA763" s="28">
        <f t="shared" ca="1" si="458"/>
        <v>0.19992562620750054</v>
      </c>
      <c r="AB763" s="28">
        <f ca="1">IF(Riskregister!$E$7="",0,COUNTIF(BH$4:BH$53,"&lt;"&amp;Z763)*IF(AA763&lt;0.5,Riskregister!$K$7+(Riskregister!$L$7-Riskregister!$K$7)*SQRT(AA763/2),Riskregister!$L$7-(Riskregister!$L$7-Riskregister!$K$7)*SQRT((1-AA763)/2)))</f>
        <v>321318.274032755</v>
      </c>
      <c r="AC763" s="28">
        <f t="shared" ca="1" si="459"/>
        <v>0.38967697255455813</v>
      </c>
      <c r="AD763" s="28">
        <f t="shared" ca="1" si="459"/>
        <v>0.71328393421676128</v>
      </c>
      <c r="AE763" s="28">
        <f ca="1">IF(Riskregister!$E$8="",0,COUNTIF(BI$4:BI$53,"&lt;"&amp;AC763)*IF(AD763&lt;0.5,Riskregister!$K$8+(Riskregister!$L$8-Riskregister!$K$8)*SQRT(AD763/2),Riskregister!$L$8-(Riskregister!$L$8-Riskregister!$K$8)*SQRT((1-AD763)/2)))</f>
        <v>0</v>
      </c>
      <c r="AF763" s="28">
        <f t="shared" ca="1" si="460"/>
        <v>0.71458005519755496</v>
      </c>
      <c r="AG763" s="28">
        <f t="shared" ca="1" si="460"/>
        <v>0.27080638386292155</v>
      </c>
      <c r="AH763" s="28">
        <f>IF(Riskregister!$E$9="",0,COUNTIF(BJ$4:BJ$53,"&lt;"&amp;AF763)*IF(AG763&lt;0.5,Riskregister!$K$9+(Riskregister!$L$9-Riskregister!$K$9)*SQRT(AG763/2),Riskregister!$L$9-(Riskregister!$L$9-Riskregister!$K$9)*SQRT((1-AG763)/2)))</f>
        <v>0</v>
      </c>
      <c r="AI763" s="28">
        <f t="shared" ca="1" si="461"/>
        <v>0.29903399423055432</v>
      </c>
      <c r="AJ763" s="28">
        <f t="shared" ca="1" si="461"/>
        <v>0.61205233744890453</v>
      </c>
      <c r="AK763" s="28">
        <f>IF(Riskregister!$E$10="",0,COUNTIF(BK$4:BK$53,"&lt;"&amp;AI763)*IF(AJ763&lt;0.5,Riskregister!$K$10+(Riskregister!$L$10-Riskregister!$K$10)*SQRT(AJ763/2),Riskregister!$L$10-(Riskregister!$L$10-Riskregister!$K$10)*SQRT((1-AJ763)/2)))</f>
        <v>0</v>
      </c>
      <c r="AL763" s="28">
        <f t="shared" ca="1" si="462"/>
        <v>0.95587403652042346</v>
      </c>
      <c r="AM763" s="28">
        <f t="shared" ca="1" si="462"/>
        <v>0.33009023901032963</v>
      </c>
      <c r="AN763" s="28">
        <f>IF(Riskregister!$E$11="",0,COUNTIF(BL$4:BL$53,"&lt;"&amp;AL763)*IF(AM763&lt;0.5,Riskregister!$K$11+(Riskregister!$L$11-Riskregister!$K$11)*SQRT(AM763/2),Riskregister!$L$11-(Riskregister!$L$11-Riskregister!$K$11)*SQRT((1-AM763)/2)))</f>
        <v>0</v>
      </c>
      <c r="AO763" s="28">
        <f t="shared" ca="1" si="463"/>
        <v>0.37064420364958861</v>
      </c>
      <c r="AP763" s="28">
        <f t="shared" ca="1" si="463"/>
        <v>0.42252430169343558</v>
      </c>
      <c r="AQ763" s="28">
        <f>IF(Riskregister!$E$12="",0,COUNTIF(BM$4:BM$53,"&lt;"&amp;AO763)*IF(AP763&lt;0.5,Riskregister!$K$12+(Riskregister!$L$12-Riskregister!$K$12)*SQRT(AP763/2),Riskregister!$L$12-(Riskregister!$L$12-Riskregister!$K$12)*SQRT((1-AP763)/2)))</f>
        <v>0</v>
      </c>
      <c r="AR763" s="28">
        <f t="shared" ca="1" si="464"/>
        <v>0.19894005022255878</v>
      </c>
      <c r="AS763" s="28">
        <f t="shared" ca="1" si="464"/>
        <v>0.76178897301633541</v>
      </c>
      <c r="AT763" s="28">
        <f>IF(Riskregister!$E$13="",0,COUNTIF(BN$4:BN$53,"&lt;"&amp;AR763)*IF(AS763&lt;0.5,Riskregister!$K$13+(Riskregister!$L$13-Riskregister!$K$13)*SQRT(AS763/2),Riskregister!$L$13-(Riskregister!$L$13-Riskregister!$K$13)*SQRT((1-AS763)/2)))</f>
        <v>0</v>
      </c>
      <c r="AU763" s="28">
        <f t="shared" ca="1" si="465"/>
        <v>0.92861908986003172</v>
      </c>
      <c r="AV763" s="28">
        <f t="shared" ca="1" si="465"/>
        <v>0.92916789087023732</v>
      </c>
      <c r="AW763" s="28">
        <f>IF(Riskregister!$E$14="",0,COUNTIF(BO$4:BO$53,"&lt;"&amp;AU763)*IF(AV763&lt;0.5,Riskregister!$K$14+(Riskregister!$L$14-Riskregister!$K$14)*SQRT(AV763/2),Riskregister!$L$14-(Riskregister!$L$14-Riskregister!$K$14)*SQRT((1-AV763)/2)))</f>
        <v>0</v>
      </c>
      <c r="AX763" s="28">
        <f t="shared" ca="1" si="466"/>
        <v>0.73650272159148722</v>
      </c>
      <c r="AY763" s="28">
        <f t="shared" ca="1" si="466"/>
        <v>0.85096829853765044</v>
      </c>
      <c r="AZ763" s="28">
        <f>IF(Riskregister!$E$15="",0,COUNTIF(BP$4:BP$53,"&lt;"&amp;AX763)*IF(AY763&lt;0.5,Riskregister!$K$15+(Riskregister!$L$15-Riskregister!$K$15)*SQRT(AY763/2),Riskregister!$L$15-(Riskregister!$L$15-Riskregister!$K$15)*SQRT((1-AY763)/2)))</f>
        <v>0</v>
      </c>
      <c r="BA763" s="28">
        <f t="shared" ca="1" si="467"/>
        <v>0.16337154172062007</v>
      </c>
      <c r="BB763" s="28">
        <f t="shared" ca="1" si="467"/>
        <v>0.16699661815647715</v>
      </c>
      <c r="BC763" s="28">
        <f>IF(Riskregister!$E$16="",0,COUNTIF(BQ$4:BQ$53,"&lt;"&amp;BA763)*IF(BB763&lt;0.5,Riskregister!$K$16+(Riskregister!$L$16-Riskregister!$K$16)*SQRT(BB763/2),Riskregister!$L$16-(Riskregister!$L$16-Riskregister!$K$16)*SQRT((1-BB763)/2)))</f>
        <v>0</v>
      </c>
      <c r="BD763" s="28">
        <f t="shared" ca="1" si="443"/>
        <v>321318.274032755</v>
      </c>
    </row>
    <row r="764" spans="20:56" x14ac:dyDescent="0.35">
      <c r="T764" s="28">
        <f t="shared" ref="T764:U783" ca="1" si="468">RAND()</f>
        <v>0.89435808539884354</v>
      </c>
      <c r="U764" s="28">
        <f t="shared" ca="1" si="468"/>
        <v>0.72295064137674203</v>
      </c>
      <c r="V764" s="28">
        <f ca="1">IF(Riskregister!$E$5="",0,COUNTIF(BF$4:BF$53,"&lt;"&amp;T764)*IF(U764&lt;0.5,Riskregister!$K$5+(Riskregister!$L$5-Riskregister!$K$5)*SQRT(U764/2),Riskregister!$L$5-(Riskregister!$L$5-Riskregister!$K$5)*SQRT((1-U764)/2)))</f>
        <v>432514.9333205946</v>
      </c>
      <c r="W764" s="28">
        <f t="shared" ref="W764:X783" ca="1" si="469">RAND()</f>
        <v>0.27824082187428345</v>
      </c>
      <c r="X764" s="28">
        <f t="shared" ca="1" si="469"/>
        <v>0.82224615676437962</v>
      </c>
      <c r="Y764" s="28">
        <f ca="1">IF(Riskregister!$E$6="",0,COUNTIF(BG$4:BG$53,"&lt;"&amp;W764)*IF(X764&lt;0.5,Riskregister!$K$6+(Riskregister!$L$6-Riskregister!$K$6)*SQRT(X764/2),Riskregister!$L$6-(Riskregister!$L$6-Riskregister!$K$6)*SQRT((1-X764)/2)))</f>
        <v>0</v>
      </c>
      <c r="Z764" s="28">
        <f t="shared" ref="Z764:AA783" ca="1" si="470">RAND()</f>
        <v>0.85183625321358825</v>
      </c>
      <c r="AA764" s="28">
        <f t="shared" ca="1" si="470"/>
        <v>0.58437466706253838</v>
      </c>
      <c r="AB764" s="28">
        <f ca="1">IF(Riskregister!$E$7="",0,COUNTIF(BH$4:BH$53,"&lt;"&amp;Z764)*IF(AA764&lt;0.5,Riskregister!$K$7+(Riskregister!$L$7-Riskregister!$K$7)*SQRT(AA764/2),Riskregister!$L$7-(Riskregister!$L$7-Riskregister!$K$7)*SQRT((1-AA764)/2)))</f>
        <v>240447.33896791466</v>
      </c>
      <c r="AC764" s="28">
        <f t="shared" ref="AC764:AD783" ca="1" si="471">RAND()</f>
        <v>0.56192577605081995</v>
      </c>
      <c r="AD764" s="28">
        <f t="shared" ca="1" si="471"/>
        <v>0.3660453573588841</v>
      </c>
      <c r="AE764" s="28">
        <f ca="1">IF(Riskregister!$E$8="",0,COUNTIF(BI$4:BI$53,"&lt;"&amp;AC764)*IF(AD764&lt;0.5,Riskregister!$K$8+(Riskregister!$L$8-Riskregister!$K$8)*SQRT(AD764/2),Riskregister!$L$8-(Riskregister!$L$8-Riskregister!$K$8)*SQRT((1-AD764)/2)))</f>
        <v>0</v>
      </c>
      <c r="AF764" s="28">
        <f t="shared" ref="AF764:AG783" ca="1" si="472">RAND()</f>
        <v>0.40374970846784408</v>
      </c>
      <c r="AG764" s="28">
        <f t="shared" ca="1" si="472"/>
        <v>0.4388257050190425</v>
      </c>
      <c r="AH764" s="28">
        <f>IF(Riskregister!$E$9="",0,COUNTIF(BJ$4:BJ$53,"&lt;"&amp;AF764)*IF(AG764&lt;0.5,Riskregister!$K$9+(Riskregister!$L$9-Riskregister!$K$9)*SQRT(AG764/2),Riskregister!$L$9-(Riskregister!$L$9-Riskregister!$K$9)*SQRT((1-AG764)/2)))</f>
        <v>0</v>
      </c>
      <c r="AI764" s="28">
        <f t="shared" ref="AI764:AJ783" ca="1" si="473">RAND()</f>
        <v>0.62013066050809507</v>
      </c>
      <c r="AJ764" s="28">
        <f t="shared" ca="1" si="473"/>
        <v>0.47603615573898272</v>
      </c>
      <c r="AK764" s="28">
        <f>IF(Riskregister!$E$10="",0,COUNTIF(BK$4:BK$53,"&lt;"&amp;AI764)*IF(AJ764&lt;0.5,Riskregister!$K$10+(Riskregister!$L$10-Riskregister!$K$10)*SQRT(AJ764/2),Riskregister!$L$10-(Riskregister!$L$10-Riskregister!$K$10)*SQRT((1-AJ764)/2)))</f>
        <v>0</v>
      </c>
      <c r="AL764" s="28">
        <f t="shared" ref="AL764:AM783" ca="1" si="474">RAND()</f>
        <v>0.23688501321214905</v>
      </c>
      <c r="AM764" s="28">
        <f t="shared" ca="1" si="474"/>
        <v>0.3455622515673249</v>
      </c>
      <c r="AN764" s="28">
        <f>IF(Riskregister!$E$11="",0,COUNTIF(BL$4:BL$53,"&lt;"&amp;AL764)*IF(AM764&lt;0.5,Riskregister!$K$11+(Riskregister!$L$11-Riskregister!$K$11)*SQRT(AM764/2),Riskregister!$L$11-(Riskregister!$L$11-Riskregister!$K$11)*SQRT((1-AM764)/2)))</f>
        <v>0</v>
      </c>
      <c r="AO764" s="28">
        <f t="shared" ref="AO764:AP783" ca="1" si="475">RAND()</f>
        <v>6.7605265659107849E-2</v>
      </c>
      <c r="AP764" s="28">
        <f t="shared" ca="1" si="475"/>
        <v>0.18133269453720036</v>
      </c>
      <c r="AQ764" s="28">
        <f>IF(Riskregister!$E$12="",0,COUNTIF(BM$4:BM$53,"&lt;"&amp;AO764)*IF(AP764&lt;0.5,Riskregister!$K$12+(Riskregister!$L$12-Riskregister!$K$12)*SQRT(AP764/2),Riskregister!$L$12-(Riskregister!$L$12-Riskregister!$K$12)*SQRT((1-AP764)/2)))</f>
        <v>0</v>
      </c>
      <c r="AR764" s="28">
        <f t="shared" ref="AR764:AS783" ca="1" si="476">RAND()</f>
        <v>0.7756540498798441</v>
      </c>
      <c r="AS764" s="28">
        <f t="shared" ca="1" si="476"/>
        <v>0.40097940725938419</v>
      </c>
      <c r="AT764" s="28">
        <f>IF(Riskregister!$E$13="",0,COUNTIF(BN$4:BN$53,"&lt;"&amp;AR764)*IF(AS764&lt;0.5,Riskregister!$K$13+(Riskregister!$L$13-Riskregister!$K$13)*SQRT(AS764/2),Riskregister!$L$13-(Riskregister!$L$13-Riskregister!$K$13)*SQRT((1-AS764)/2)))</f>
        <v>0</v>
      </c>
      <c r="AU764" s="28">
        <f t="shared" ref="AU764:AV783" ca="1" si="477">RAND()</f>
        <v>0.96994989137046128</v>
      </c>
      <c r="AV764" s="28">
        <f t="shared" ca="1" si="477"/>
        <v>0.34623945324506411</v>
      </c>
      <c r="AW764" s="28">
        <f>IF(Riskregister!$E$14="",0,COUNTIF(BO$4:BO$53,"&lt;"&amp;AU764)*IF(AV764&lt;0.5,Riskregister!$K$14+(Riskregister!$L$14-Riskregister!$K$14)*SQRT(AV764/2),Riskregister!$L$14-(Riskregister!$L$14-Riskregister!$K$14)*SQRT((1-AV764)/2)))</f>
        <v>0</v>
      </c>
      <c r="AX764" s="28">
        <f t="shared" ref="AX764:AY783" ca="1" si="478">RAND()</f>
        <v>0.63901663455714131</v>
      </c>
      <c r="AY764" s="28">
        <f t="shared" ca="1" si="478"/>
        <v>0.23302098983573849</v>
      </c>
      <c r="AZ764" s="28">
        <f>IF(Riskregister!$E$15="",0,COUNTIF(BP$4:BP$53,"&lt;"&amp;AX764)*IF(AY764&lt;0.5,Riskregister!$K$15+(Riskregister!$L$15-Riskregister!$K$15)*SQRT(AY764/2),Riskregister!$L$15-(Riskregister!$L$15-Riskregister!$K$15)*SQRT((1-AY764)/2)))</f>
        <v>0</v>
      </c>
      <c r="BA764" s="28">
        <f t="shared" ref="BA764:BB783" ca="1" si="479">RAND()</f>
        <v>0.58993215163809909</v>
      </c>
      <c r="BB764" s="28">
        <f t="shared" ca="1" si="479"/>
        <v>0.7913490124110093</v>
      </c>
      <c r="BC764" s="28">
        <f>IF(Riskregister!$E$16="",0,COUNTIF(BQ$4:BQ$53,"&lt;"&amp;BA764)*IF(BB764&lt;0.5,Riskregister!$K$16+(Riskregister!$L$16-Riskregister!$K$16)*SQRT(BB764/2),Riskregister!$L$16-(Riskregister!$L$16-Riskregister!$K$16)*SQRT((1-BB764)/2)))</f>
        <v>0</v>
      </c>
      <c r="BD764" s="28">
        <f t="shared" ca="1" si="443"/>
        <v>672962.2722885093</v>
      </c>
    </row>
    <row r="765" spans="20:56" x14ac:dyDescent="0.35">
      <c r="T765" s="28">
        <f t="shared" ca="1" si="468"/>
        <v>0.25039630168099924</v>
      </c>
      <c r="U765" s="28">
        <f t="shared" ca="1" si="468"/>
        <v>0.40900631817574273</v>
      </c>
      <c r="V765" s="28">
        <f ca="1">IF(Riskregister!$E$5="",0,COUNTIF(BF$4:BF$53,"&lt;"&amp;T765)*IF(U765&lt;0.5,Riskregister!$K$5+(Riskregister!$L$5-Riskregister!$K$5)*SQRT(U765/2),Riskregister!$L$5-(Riskregister!$L$5-Riskregister!$K$5)*SQRT((1-U765)/2)))</f>
        <v>0</v>
      </c>
      <c r="W765" s="28">
        <f t="shared" ca="1" si="469"/>
        <v>0.46540171750899806</v>
      </c>
      <c r="X765" s="28">
        <f t="shared" ca="1" si="469"/>
        <v>0.61715312930274824</v>
      </c>
      <c r="Y765" s="28">
        <f ca="1">IF(Riskregister!$E$6="",0,COUNTIF(BG$4:BG$53,"&lt;"&amp;W765)*IF(X765&lt;0.5,Riskregister!$K$6+(Riskregister!$L$6-Riskregister!$K$6)*SQRT(X765/2),Riskregister!$L$6-(Riskregister!$L$6-Riskregister!$K$6)*SQRT((1-X765)/2)))</f>
        <v>0</v>
      </c>
      <c r="Z765" s="28">
        <f t="shared" ca="1" si="470"/>
        <v>0.53744108435956806</v>
      </c>
      <c r="AA765" s="28">
        <f t="shared" ca="1" si="470"/>
        <v>9.4864537229404688E-2</v>
      </c>
      <c r="AB765" s="28">
        <f ca="1">IF(Riskregister!$E$7="",0,COUNTIF(BH$4:BH$53,"&lt;"&amp;Z765)*IF(AA765&lt;0.5,Riskregister!$K$7+(Riskregister!$L$7-Riskregister!$K$7)*SQRT(AA765/2),Riskregister!$L$7-(Riskregister!$L$7-Riskregister!$K$7)*SQRT((1-AA765)/2)))</f>
        <v>0</v>
      </c>
      <c r="AC765" s="28">
        <f t="shared" ca="1" si="471"/>
        <v>0.30972478083961841</v>
      </c>
      <c r="AD765" s="28">
        <f t="shared" ca="1" si="471"/>
        <v>0.41447042984026272</v>
      </c>
      <c r="AE765" s="28">
        <f ca="1">IF(Riskregister!$E$8="",0,COUNTIF(BI$4:BI$53,"&lt;"&amp;AC765)*IF(AD765&lt;0.5,Riskregister!$K$8+(Riskregister!$L$8-Riskregister!$K$8)*SQRT(AD765/2),Riskregister!$L$8-(Riskregister!$L$8-Riskregister!$K$8)*SQRT((1-AD765)/2)))</f>
        <v>0</v>
      </c>
      <c r="AF765" s="28">
        <f t="shared" ca="1" si="472"/>
        <v>4.7690430731533118E-2</v>
      </c>
      <c r="AG765" s="28">
        <f t="shared" ca="1" si="472"/>
        <v>0.18934192829903562</v>
      </c>
      <c r="AH765" s="28">
        <f>IF(Riskregister!$E$9="",0,COUNTIF(BJ$4:BJ$53,"&lt;"&amp;AF765)*IF(AG765&lt;0.5,Riskregister!$K$9+(Riskregister!$L$9-Riskregister!$K$9)*SQRT(AG765/2),Riskregister!$L$9-(Riskregister!$L$9-Riskregister!$K$9)*SQRT((1-AG765)/2)))</f>
        <v>0</v>
      </c>
      <c r="AI765" s="28">
        <f t="shared" ca="1" si="473"/>
        <v>4.2414015072206768E-2</v>
      </c>
      <c r="AJ765" s="28">
        <f t="shared" ca="1" si="473"/>
        <v>0.23279991470126637</v>
      </c>
      <c r="AK765" s="28">
        <f>IF(Riskregister!$E$10="",0,COUNTIF(BK$4:BK$53,"&lt;"&amp;AI765)*IF(AJ765&lt;0.5,Riskregister!$K$10+(Riskregister!$L$10-Riskregister!$K$10)*SQRT(AJ765/2),Riskregister!$L$10-(Riskregister!$L$10-Riskregister!$K$10)*SQRT((1-AJ765)/2)))</f>
        <v>0</v>
      </c>
      <c r="AL765" s="28">
        <f t="shared" ca="1" si="474"/>
        <v>0.4957868736758182</v>
      </c>
      <c r="AM765" s="28">
        <f t="shared" ca="1" si="474"/>
        <v>6.8319329363115577E-2</v>
      </c>
      <c r="AN765" s="28">
        <f>IF(Riskregister!$E$11="",0,COUNTIF(BL$4:BL$53,"&lt;"&amp;AL765)*IF(AM765&lt;0.5,Riskregister!$K$11+(Riskregister!$L$11-Riskregister!$K$11)*SQRT(AM765/2),Riskregister!$L$11-(Riskregister!$L$11-Riskregister!$K$11)*SQRT((1-AM765)/2)))</f>
        <v>0</v>
      </c>
      <c r="AO765" s="28">
        <f t="shared" ca="1" si="475"/>
        <v>0.48860820838996488</v>
      </c>
      <c r="AP765" s="28">
        <f t="shared" ca="1" si="475"/>
        <v>0.71299264149626251</v>
      </c>
      <c r="AQ765" s="28">
        <f>IF(Riskregister!$E$12="",0,COUNTIF(BM$4:BM$53,"&lt;"&amp;AO765)*IF(AP765&lt;0.5,Riskregister!$K$12+(Riskregister!$L$12-Riskregister!$K$12)*SQRT(AP765/2),Riskregister!$L$12-(Riskregister!$L$12-Riskregister!$K$12)*SQRT((1-AP765)/2)))</f>
        <v>0</v>
      </c>
      <c r="AR765" s="28">
        <f t="shared" ca="1" si="476"/>
        <v>0.34647292270982277</v>
      </c>
      <c r="AS765" s="28">
        <f t="shared" ca="1" si="476"/>
        <v>0.60332804399412687</v>
      </c>
      <c r="AT765" s="28">
        <f>IF(Riskregister!$E$13="",0,COUNTIF(BN$4:BN$53,"&lt;"&amp;AR765)*IF(AS765&lt;0.5,Riskregister!$K$13+(Riskregister!$L$13-Riskregister!$K$13)*SQRT(AS765/2),Riskregister!$L$13-(Riskregister!$L$13-Riskregister!$K$13)*SQRT((1-AS765)/2)))</f>
        <v>0</v>
      </c>
      <c r="AU765" s="28">
        <f t="shared" ca="1" si="477"/>
        <v>0.98550702471445129</v>
      </c>
      <c r="AV765" s="28">
        <f t="shared" ca="1" si="477"/>
        <v>0.56825347078128463</v>
      </c>
      <c r="AW765" s="28">
        <f>IF(Riskregister!$E$14="",0,COUNTIF(BO$4:BO$53,"&lt;"&amp;AU765)*IF(AV765&lt;0.5,Riskregister!$K$14+(Riskregister!$L$14-Riskregister!$K$14)*SQRT(AV765/2),Riskregister!$L$14-(Riskregister!$L$14-Riskregister!$K$14)*SQRT((1-AV765)/2)))</f>
        <v>0</v>
      </c>
      <c r="AX765" s="28">
        <f t="shared" ca="1" si="478"/>
        <v>0.64234403188824574</v>
      </c>
      <c r="AY765" s="28">
        <f t="shared" ca="1" si="478"/>
        <v>0.38577992811452522</v>
      </c>
      <c r="AZ765" s="28">
        <f>IF(Riskregister!$E$15="",0,COUNTIF(BP$4:BP$53,"&lt;"&amp;AX765)*IF(AY765&lt;0.5,Riskregister!$K$15+(Riskregister!$L$15-Riskregister!$K$15)*SQRT(AY765/2),Riskregister!$L$15-(Riskregister!$L$15-Riskregister!$K$15)*SQRT((1-AY765)/2)))</f>
        <v>0</v>
      </c>
      <c r="BA765" s="28">
        <f t="shared" ca="1" si="479"/>
        <v>0.21372307207835672</v>
      </c>
      <c r="BB765" s="28">
        <f t="shared" ca="1" si="479"/>
        <v>0.30360609148310991</v>
      </c>
      <c r="BC765" s="28">
        <f>IF(Riskregister!$E$16="",0,COUNTIF(BQ$4:BQ$53,"&lt;"&amp;BA765)*IF(BB765&lt;0.5,Riskregister!$K$16+(Riskregister!$L$16-Riskregister!$K$16)*SQRT(BB765/2),Riskregister!$L$16-(Riskregister!$L$16-Riskregister!$K$16)*SQRT((1-BB765)/2)))</f>
        <v>0</v>
      </c>
      <c r="BD765" s="28">
        <f t="shared" ca="1" si="443"/>
        <v>0</v>
      </c>
    </row>
    <row r="766" spans="20:56" x14ac:dyDescent="0.35">
      <c r="T766" s="28">
        <f t="shared" ca="1" si="468"/>
        <v>0.60579306240899788</v>
      </c>
      <c r="U766" s="28">
        <f t="shared" ca="1" si="468"/>
        <v>0.26176637283200099</v>
      </c>
      <c r="V766" s="28">
        <f ca="1">IF(Riskregister!$E$5="",0,COUNTIF(BF$4:BF$53,"&lt;"&amp;T766)*IF(U766&lt;0.5,Riskregister!$K$5+(Riskregister!$L$5-Riskregister!$K$5)*SQRT(U766/2),Riskregister!$L$5-(Riskregister!$L$5-Riskregister!$K$5)*SQRT((1-U766)/2)))</f>
        <v>0</v>
      </c>
      <c r="W766" s="28">
        <f t="shared" ca="1" si="469"/>
        <v>0.99935296175130495</v>
      </c>
      <c r="X766" s="28">
        <f t="shared" ca="1" si="469"/>
        <v>0.49993800083414641</v>
      </c>
      <c r="Y766" s="28">
        <f ca="1">IF(Riskregister!$E$6="",0,COUNTIF(BG$4:BG$53,"&lt;"&amp;W766)*IF(X766&lt;0.5,Riskregister!$K$6+(Riskregister!$L$6-Riskregister!$K$6)*SQRT(X766/2),Riskregister!$L$6-(Riskregister!$L$6-Riskregister!$K$6)*SQRT((1-X766)/2)))</f>
        <v>4399776.7960834838</v>
      </c>
      <c r="Z766" s="28">
        <f t="shared" ca="1" si="470"/>
        <v>0.50976718289009226</v>
      </c>
      <c r="AA766" s="28">
        <f t="shared" ca="1" si="470"/>
        <v>0.45603652551368901</v>
      </c>
      <c r="AB766" s="28">
        <f ca="1">IF(Riskregister!$E$7="",0,COUNTIF(BH$4:BH$53,"&lt;"&amp;Z766)*IF(AA766&lt;0.5,Riskregister!$K$7+(Riskregister!$L$7-Riskregister!$K$7)*SQRT(AA766/2),Riskregister!$L$7-(Riskregister!$L$7-Riskregister!$K$7)*SQRT((1-AA766)/2)))</f>
        <v>0</v>
      </c>
      <c r="AC766" s="28">
        <f t="shared" ca="1" si="471"/>
        <v>0.89286699485567833</v>
      </c>
      <c r="AD766" s="28">
        <f t="shared" ca="1" si="471"/>
        <v>0.348634244071514</v>
      </c>
      <c r="AE766" s="28">
        <f ca="1">IF(Riskregister!$E$8="",0,COUNTIF(BI$4:BI$53,"&lt;"&amp;AC766)*IF(AD766&lt;0.5,Riskregister!$K$8+(Riskregister!$L$8-Riskregister!$K$8)*SQRT(AD766/2),Riskregister!$L$8-(Riskregister!$L$8-Riskregister!$K$8)*SQRT((1-AD766)/2)))</f>
        <v>0</v>
      </c>
      <c r="AF766" s="28">
        <f t="shared" ca="1" si="472"/>
        <v>0.60558842582881078</v>
      </c>
      <c r="AG766" s="28">
        <f t="shared" ca="1" si="472"/>
        <v>0.23589982165783385</v>
      </c>
      <c r="AH766" s="28">
        <f>IF(Riskregister!$E$9="",0,COUNTIF(BJ$4:BJ$53,"&lt;"&amp;AF766)*IF(AG766&lt;0.5,Riskregister!$K$9+(Riskregister!$L$9-Riskregister!$K$9)*SQRT(AG766/2),Riskregister!$L$9-(Riskregister!$L$9-Riskregister!$K$9)*SQRT((1-AG766)/2)))</f>
        <v>0</v>
      </c>
      <c r="AI766" s="28">
        <f t="shared" ca="1" si="473"/>
        <v>0.54757381439786745</v>
      </c>
      <c r="AJ766" s="28">
        <f t="shared" ca="1" si="473"/>
        <v>0.4382240211656977</v>
      </c>
      <c r="AK766" s="28">
        <f>IF(Riskregister!$E$10="",0,COUNTIF(BK$4:BK$53,"&lt;"&amp;AI766)*IF(AJ766&lt;0.5,Riskregister!$K$10+(Riskregister!$L$10-Riskregister!$K$10)*SQRT(AJ766/2),Riskregister!$L$10-(Riskregister!$L$10-Riskregister!$K$10)*SQRT((1-AJ766)/2)))</f>
        <v>0</v>
      </c>
      <c r="AL766" s="28">
        <f t="shared" ca="1" si="474"/>
        <v>0.83852934523316969</v>
      </c>
      <c r="AM766" s="28">
        <f t="shared" ca="1" si="474"/>
        <v>0.40543061644371625</v>
      </c>
      <c r="AN766" s="28">
        <f>IF(Riskregister!$E$11="",0,COUNTIF(BL$4:BL$53,"&lt;"&amp;AL766)*IF(AM766&lt;0.5,Riskregister!$K$11+(Riskregister!$L$11-Riskregister!$K$11)*SQRT(AM766/2),Riskregister!$L$11-(Riskregister!$L$11-Riskregister!$K$11)*SQRT((1-AM766)/2)))</f>
        <v>0</v>
      </c>
      <c r="AO766" s="28">
        <f t="shared" ca="1" si="475"/>
        <v>0.12157324822276927</v>
      </c>
      <c r="AP766" s="28">
        <f t="shared" ca="1" si="475"/>
        <v>0.81239126245103066</v>
      </c>
      <c r="AQ766" s="28">
        <f>IF(Riskregister!$E$12="",0,COUNTIF(BM$4:BM$53,"&lt;"&amp;AO766)*IF(AP766&lt;0.5,Riskregister!$K$12+(Riskregister!$L$12-Riskregister!$K$12)*SQRT(AP766/2),Riskregister!$L$12-(Riskregister!$L$12-Riskregister!$K$12)*SQRT((1-AP766)/2)))</f>
        <v>0</v>
      </c>
      <c r="AR766" s="28">
        <f t="shared" ca="1" si="476"/>
        <v>0.51279774583601523</v>
      </c>
      <c r="AS766" s="28">
        <f t="shared" ca="1" si="476"/>
        <v>2.4756438348861431E-2</v>
      </c>
      <c r="AT766" s="28">
        <f>IF(Riskregister!$E$13="",0,COUNTIF(BN$4:BN$53,"&lt;"&amp;AR766)*IF(AS766&lt;0.5,Riskregister!$K$13+(Riskregister!$L$13-Riskregister!$K$13)*SQRT(AS766/2),Riskregister!$L$13-(Riskregister!$L$13-Riskregister!$K$13)*SQRT((1-AS766)/2)))</f>
        <v>0</v>
      </c>
      <c r="AU766" s="28">
        <f t="shared" ca="1" si="477"/>
        <v>0.81017381677404321</v>
      </c>
      <c r="AV766" s="28">
        <f t="shared" ca="1" si="477"/>
        <v>4.6102484093048623E-2</v>
      </c>
      <c r="AW766" s="28">
        <f>IF(Riskregister!$E$14="",0,COUNTIF(BO$4:BO$53,"&lt;"&amp;AU766)*IF(AV766&lt;0.5,Riskregister!$K$14+(Riskregister!$L$14-Riskregister!$K$14)*SQRT(AV766/2),Riskregister!$L$14-(Riskregister!$L$14-Riskregister!$K$14)*SQRT((1-AV766)/2)))</f>
        <v>0</v>
      </c>
      <c r="AX766" s="28">
        <f t="shared" ca="1" si="478"/>
        <v>0.92120583260920763</v>
      </c>
      <c r="AY766" s="28">
        <f t="shared" ca="1" si="478"/>
        <v>0.84078038534959432</v>
      </c>
      <c r="AZ766" s="28">
        <f>IF(Riskregister!$E$15="",0,COUNTIF(BP$4:BP$53,"&lt;"&amp;AX766)*IF(AY766&lt;0.5,Riskregister!$K$15+(Riskregister!$L$15-Riskregister!$K$15)*SQRT(AY766/2),Riskregister!$L$15-(Riskregister!$L$15-Riskregister!$K$15)*SQRT((1-AY766)/2)))</f>
        <v>0</v>
      </c>
      <c r="BA766" s="28">
        <f t="shared" ca="1" si="479"/>
        <v>0.56920969521946407</v>
      </c>
      <c r="BB766" s="28">
        <f t="shared" ca="1" si="479"/>
        <v>0.38954225475728343</v>
      </c>
      <c r="BC766" s="28">
        <f>IF(Riskregister!$E$16="",0,COUNTIF(BQ$4:BQ$53,"&lt;"&amp;BA766)*IF(BB766&lt;0.5,Riskregister!$K$16+(Riskregister!$L$16-Riskregister!$K$16)*SQRT(BB766/2),Riskregister!$L$16-(Riskregister!$L$16-Riskregister!$K$16)*SQRT((1-BB766)/2)))</f>
        <v>0</v>
      </c>
      <c r="BD766" s="28">
        <f t="shared" ca="1" si="443"/>
        <v>4399776.7960834838</v>
      </c>
    </row>
    <row r="767" spans="20:56" x14ac:dyDescent="0.35">
      <c r="T767" s="28">
        <f t="shared" ca="1" si="468"/>
        <v>0.7120670053356809</v>
      </c>
      <c r="U767" s="28">
        <f t="shared" ca="1" si="468"/>
        <v>0.70388388603895935</v>
      </c>
      <c r="V767" s="28">
        <f ca="1">IF(Riskregister!$E$5="",0,COUNTIF(BF$4:BF$53,"&lt;"&amp;T767)*IF(U767&lt;0.5,Riskregister!$K$5+(Riskregister!$L$5-Riskregister!$K$5)*SQRT(U767/2),Riskregister!$L$5-(Riskregister!$L$5-Riskregister!$K$5)*SQRT((1-U767)/2)))</f>
        <v>426847.59158892604</v>
      </c>
      <c r="W767" s="28">
        <f t="shared" ca="1" si="469"/>
        <v>0.34611723599880562</v>
      </c>
      <c r="X767" s="28">
        <f t="shared" ca="1" si="469"/>
        <v>0.81436890076146906</v>
      </c>
      <c r="Y767" s="28">
        <f ca="1">IF(Riskregister!$E$6="",0,COUNTIF(BG$4:BG$53,"&lt;"&amp;W767)*IF(X767&lt;0.5,Riskregister!$K$6+(Riskregister!$L$6-Riskregister!$K$6)*SQRT(X767/2),Riskregister!$L$6-(Riskregister!$L$6-Riskregister!$K$6)*SQRT((1-X767)/2)))</f>
        <v>0</v>
      </c>
      <c r="Z767" s="28">
        <f t="shared" ca="1" si="470"/>
        <v>0.30443406162612119</v>
      </c>
      <c r="AA767" s="28">
        <f t="shared" ca="1" si="470"/>
        <v>0.14929109880273872</v>
      </c>
      <c r="AB767" s="28">
        <f ca="1">IF(Riskregister!$E$7="",0,COUNTIF(BH$4:BH$53,"&lt;"&amp;Z767)*IF(AA767&lt;0.5,Riskregister!$K$7+(Riskregister!$L$7-Riskregister!$K$7)*SQRT(AA767/2),Riskregister!$L$7-(Riskregister!$L$7-Riskregister!$K$7)*SQRT((1-AA767)/2)))</f>
        <v>0</v>
      </c>
      <c r="AC767" s="28">
        <f t="shared" ca="1" si="471"/>
        <v>0.75638690983216583</v>
      </c>
      <c r="AD767" s="28">
        <f t="shared" ca="1" si="471"/>
        <v>0.44545690688600426</v>
      </c>
      <c r="AE767" s="28">
        <f ca="1">IF(Riskregister!$E$8="",0,COUNTIF(BI$4:BI$53,"&lt;"&amp;AC767)*IF(AD767&lt;0.5,Riskregister!$K$8+(Riskregister!$L$8-Riskregister!$K$8)*SQRT(AD767/2),Riskregister!$L$8-(Riskregister!$L$8-Riskregister!$K$8)*SQRT((1-AD767)/2)))</f>
        <v>0</v>
      </c>
      <c r="AF767" s="28">
        <f t="shared" ca="1" si="472"/>
        <v>0.39104336041661092</v>
      </c>
      <c r="AG767" s="28">
        <f t="shared" ca="1" si="472"/>
        <v>0.24330878800569278</v>
      </c>
      <c r="AH767" s="28">
        <f>IF(Riskregister!$E$9="",0,COUNTIF(BJ$4:BJ$53,"&lt;"&amp;AF767)*IF(AG767&lt;0.5,Riskregister!$K$9+(Riskregister!$L$9-Riskregister!$K$9)*SQRT(AG767/2),Riskregister!$L$9-(Riskregister!$L$9-Riskregister!$K$9)*SQRT((1-AG767)/2)))</f>
        <v>0</v>
      </c>
      <c r="AI767" s="28">
        <f t="shared" ca="1" si="473"/>
        <v>0.17625646508820136</v>
      </c>
      <c r="AJ767" s="28">
        <f t="shared" ca="1" si="473"/>
        <v>0.33246290750116225</v>
      </c>
      <c r="AK767" s="28">
        <f>IF(Riskregister!$E$10="",0,COUNTIF(BK$4:BK$53,"&lt;"&amp;AI767)*IF(AJ767&lt;0.5,Riskregister!$K$10+(Riskregister!$L$10-Riskregister!$K$10)*SQRT(AJ767/2),Riskregister!$L$10-(Riskregister!$L$10-Riskregister!$K$10)*SQRT((1-AJ767)/2)))</f>
        <v>0</v>
      </c>
      <c r="AL767" s="28">
        <f t="shared" ca="1" si="474"/>
        <v>0.88540130438602016</v>
      </c>
      <c r="AM767" s="28">
        <f t="shared" ca="1" si="474"/>
        <v>0.55580813717368083</v>
      </c>
      <c r="AN767" s="28">
        <f>IF(Riskregister!$E$11="",0,COUNTIF(BL$4:BL$53,"&lt;"&amp;AL767)*IF(AM767&lt;0.5,Riskregister!$K$11+(Riskregister!$L$11-Riskregister!$K$11)*SQRT(AM767/2),Riskregister!$L$11-(Riskregister!$L$11-Riskregister!$K$11)*SQRT((1-AM767)/2)))</f>
        <v>0</v>
      </c>
      <c r="AO767" s="28">
        <f t="shared" ca="1" si="475"/>
        <v>0.85607091942260449</v>
      </c>
      <c r="AP767" s="28">
        <f t="shared" ca="1" si="475"/>
        <v>0.93667971777714321</v>
      </c>
      <c r="AQ767" s="28">
        <f>IF(Riskregister!$E$12="",0,COUNTIF(BM$4:BM$53,"&lt;"&amp;AO767)*IF(AP767&lt;0.5,Riskregister!$K$12+(Riskregister!$L$12-Riskregister!$K$12)*SQRT(AP767/2),Riskregister!$L$12-(Riskregister!$L$12-Riskregister!$K$12)*SQRT((1-AP767)/2)))</f>
        <v>0</v>
      </c>
      <c r="AR767" s="28">
        <f t="shared" ca="1" si="476"/>
        <v>0.32244929752175322</v>
      </c>
      <c r="AS767" s="28">
        <f t="shared" ca="1" si="476"/>
        <v>0.94588629765757737</v>
      </c>
      <c r="AT767" s="28">
        <f>IF(Riskregister!$E$13="",0,COUNTIF(BN$4:BN$53,"&lt;"&amp;AR767)*IF(AS767&lt;0.5,Riskregister!$K$13+(Riskregister!$L$13-Riskregister!$K$13)*SQRT(AS767/2),Riskregister!$L$13-(Riskregister!$L$13-Riskregister!$K$13)*SQRT((1-AS767)/2)))</f>
        <v>0</v>
      </c>
      <c r="AU767" s="28">
        <f t="shared" ca="1" si="477"/>
        <v>0.81403844023532956</v>
      </c>
      <c r="AV767" s="28">
        <f t="shared" ca="1" si="477"/>
        <v>0.27369697296434115</v>
      </c>
      <c r="AW767" s="28">
        <f>IF(Riskregister!$E$14="",0,COUNTIF(BO$4:BO$53,"&lt;"&amp;AU767)*IF(AV767&lt;0.5,Riskregister!$K$14+(Riskregister!$L$14-Riskregister!$K$14)*SQRT(AV767/2),Riskregister!$L$14-(Riskregister!$L$14-Riskregister!$K$14)*SQRT((1-AV767)/2)))</f>
        <v>0</v>
      </c>
      <c r="AX767" s="28">
        <f t="shared" ca="1" si="478"/>
        <v>0.76789850751556787</v>
      </c>
      <c r="AY767" s="28">
        <f t="shared" ca="1" si="478"/>
        <v>0.72893592180197953</v>
      </c>
      <c r="AZ767" s="28">
        <f>IF(Riskregister!$E$15="",0,COUNTIF(BP$4:BP$53,"&lt;"&amp;AX767)*IF(AY767&lt;0.5,Riskregister!$K$15+(Riskregister!$L$15-Riskregister!$K$15)*SQRT(AY767/2),Riskregister!$L$15-(Riskregister!$L$15-Riskregister!$K$15)*SQRT((1-AY767)/2)))</f>
        <v>0</v>
      </c>
      <c r="BA767" s="28">
        <f t="shared" ca="1" si="479"/>
        <v>0.97040619718531551</v>
      </c>
      <c r="BB767" s="28">
        <f t="shared" ca="1" si="479"/>
        <v>0.75852388751604161</v>
      </c>
      <c r="BC767" s="28">
        <f>IF(Riskregister!$E$16="",0,COUNTIF(BQ$4:BQ$53,"&lt;"&amp;BA767)*IF(BB767&lt;0.5,Riskregister!$K$16+(Riskregister!$L$16-Riskregister!$K$16)*SQRT(BB767/2),Riskregister!$L$16-(Riskregister!$L$16-Riskregister!$K$16)*SQRT((1-BB767)/2)))</f>
        <v>0</v>
      </c>
      <c r="BD767" s="28">
        <f t="shared" ca="1" si="443"/>
        <v>426847.59158892604</v>
      </c>
    </row>
    <row r="768" spans="20:56" x14ac:dyDescent="0.35">
      <c r="T768" s="28">
        <f t="shared" ca="1" si="468"/>
        <v>0.13414537597491927</v>
      </c>
      <c r="U768" s="28">
        <f t="shared" ca="1" si="468"/>
        <v>0.54983594714539874</v>
      </c>
      <c r="V768" s="28">
        <f ca="1">IF(Riskregister!$E$5="",0,COUNTIF(BF$4:BF$53,"&lt;"&amp;T768)*IF(U768&lt;0.5,Riskregister!$K$5+(Riskregister!$L$5-Riskregister!$K$5)*SQRT(U768/2),Riskregister!$L$5-(Riskregister!$L$5-Riskregister!$K$5)*SQRT((1-U768)/2)))</f>
        <v>0</v>
      </c>
      <c r="W768" s="28">
        <f t="shared" ca="1" si="469"/>
        <v>0.21734269901863601</v>
      </c>
      <c r="X768" s="28">
        <f t="shared" ca="1" si="469"/>
        <v>0.82999255282191564</v>
      </c>
      <c r="Y768" s="28">
        <f ca="1">IF(Riskregister!$E$6="",0,COUNTIF(BG$4:BG$53,"&lt;"&amp;W768)*IF(X768&lt;0.5,Riskregister!$K$6+(Riskregister!$L$6-Riskregister!$K$6)*SQRT(X768/2),Riskregister!$L$6-(Riskregister!$L$6-Riskregister!$K$6)*SQRT((1-X768)/2)))</f>
        <v>0</v>
      </c>
      <c r="Z768" s="28">
        <f t="shared" ca="1" si="470"/>
        <v>0.79037902953417249</v>
      </c>
      <c r="AA768" s="28">
        <f t="shared" ca="1" si="470"/>
        <v>0.41553488850597864</v>
      </c>
      <c r="AB768" s="28">
        <f ca="1">IF(Riskregister!$E$7="",0,COUNTIF(BH$4:BH$53,"&lt;"&amp;Z768)*IF(AA768&lt;0.5,Riskregister!$K$7+(Riskregister!$L$7-Riskregister!$K$7)*SQRT(AA768/2),Riskregister!$L$7-(Riskregister!$L$7-Riskregister!$K$7)*SQRT((1-AA768)/2)))</f>
        <v>209535.29992133775</v>
      </c>
      <c r="AC768" s="28">
        <f t="shared" ca="1" si="471"/>
        <v>8.6383641934539845E-2</v>
      </c>
      <c r="AD768" s="28">
        <f t="shared" ca="1" si="471"/>
        <v>0.41649725634586521</v>
      </c>
      <c r="AE768" s="28">
        <f ca="1">IF(Riskregister!$E$8="",0,COUNTIF(BI$4:BI$53,"&lt;"&amp;AC768)*IF(AD768&lt;0.5,Riskregister!$K$8+(Riskregister!$L$8-Riskregister!$K$8)*SQRT(AD768/2),Riskregister!$L$8-(Riskregister!$L$8-Riskregister!$K$8)*SQRT((1-AD768)/2)))</f>
        <v>0</v>
      </c>
      <c r="AF768" s="28">
        <f t="shared" ca="1" si="472"/>
        <v>0.48771300747359392</v>
      </c>
      <c r="AG768" s="28">
        <f t="shared" ca="1" si="472"/>
        <v>0.74501254605368206</v>
      </c>
      <c r="AH768" s="28">
        <f>IF(Riskregister!$E$9="",0,COUNTIF(BJ$4:BJ$53,"&lt;"&amp;AF768)*IF(AG768&lt;0.5,Riskregister!$K$9+(Riskregister!$L$9-Riskregister!$K$9)*SQRT(AG768/2),Riskregister!$L$9-(Riskregister!$L$9-Riskregister!$K$9)*SQRT((1-AG768)/2)))</f>
        <v>0</v>
      </c>
      <c r="AI768" s="28">
        <f t="shared" ca="1" si="473"/>
        <v>0.44986449049409083</v>
      </c>
      <c r="AJ768" s="28">
        <f t="shared" ca="1" si="473"/>
        <v>0.12060061349986206</v>
      </c>
      <c r="AK768" s="28">
        <f>IF(Riskregister!$E$10="",0,COUNTIF(BK$4:BK$53,"&lt;"&amp;AI768)*IF(AJ768&lt;0.5,Riskregister!$K$10+(Riskregister!$L$10-Riskregister!$K$10)*SQRT(AJ768/2),Riskregister!$L$10-(Riskregister!$L$10-Riskregister!$K$10)*SQRT((1-AJ768)/2)))</f>
        <v>0</v>
      </c>
      <c r="AL768" s="28">
        <f t="shared" ca="1" si="474"/>
        <v>9.3421403299217887E-2</v>
      </c>
      <c r="AM768" s="28">
        <f t="shared" ca="1" si="474"/>
        <v>0.63863081219983164</v>
      </c>
      <c r="AN768" s="28">
        <f>IF(Riskregister!$E$11="",0,COUNTIF(BL$4:BL$53,"&lt;"&amp;AL768)*IF(AM768&lt;0.5,Riskregister!$K$11+(Riskregister!$L$11-Riskregister!$K$11)*SQRT(AM768/2),Riskregister!$L$11-(Riskregister!$L$11-Riskregister!$K$11)*SQRT((1-AM768)/2)))</f>
        <v>0</v>
      </c>
      <c r="AO768" s="28">
        <f t="shared" ca="1" si="475"/>
        <v>0.39503720871791181</v>
      </c>
      <c r="AP768" s="28">
        <f t="shared" ca="1" si="475"/>
        <v>0.571284305074096</v>
      </c>
      <c r="AQ768" s="28">
        <f>IF(Riskregister!$E$12="",0,COUNTIF(BM$4:BM$53,"&lt;"&amp;AO768)*IF(AP768&lt;0.5,Riskregister!$K$12+(Riskregister!$L$12-Riskregister!$K$12)*SQRT(AP768/2),Riskregister!$L$12-(Riskregister!$L$12-Riskregister!$K$12)*SQRT((1-AP768)/2)))</f>
        <v>0</v>
      </c>
      <c r="AR768" s="28">
        <f t="shared" ca="1" si="476"/>
        <v>0.74044764161925192</v>
      </c>
      <c r="AS768" s="28">
        <f t="shared" ca="1" si="476"/>
        <v>0.33133488748003781</v>
      </c>
      <c r="AT768" s="28">
        <f>IF(Riskregister!$E$13="",0,COUNTIF(BN$4:BN$53,"&lt;"&amp;AR768)*IF(AS768&lt;0.5,Riskregister!$K$13+(Riskregister!$L$13-Riskregister!$K$13)*SQRT(AS768/2),Riskregister!$L$13-(Riskregister!$L$13-Riskregister!$K$13)*SQRT((1-AS768)/2)))</f>
        <v>0</v>
      </c>
      <c r="AU768" s="28">
        <f t="shared" ca="1" si="477"/>
        <v>0.42443343971834302</v>
      </c>
      <c r="AV768" s="28">
        <f t="shared" ca="1" si="477"/>
        <v>0.33246552012115349</v>
      </c>
      <c r="AW768" s="28">
        <f>IF(Riskregister!$E$14="",0,COUNTIF(BO$4:BO$53,"&lt;"&amp;AU768)*IF(AV768&lt;0.5,Riskregister!$K$14+(Riskregister!$L$14-Riskregister!$K$14)*SQRT(AV768/2),Riskregister!$L$14-(Riskregister!$L$14-Riskregister!$K$14)*SQRT((1-AV768)/2)))</f>
        <v>0</v>
      </c>
      <c r="AX768" s="28">
        <f t="shared" ca="1" si="478"/>
        <v>0.31397460996523907</v>
      </c>
      <c r="AY768" s="28">
        <f t="shared" ca="1" si="478"/>
        <v>0.90000994146094637</v>
      </c>
      <c r="AZ768" s="28">
        <f>IF(Riskregister!$E$15="",0,COUNTIF(BP$4:BP$53,"&lt;"&amp;AX768)*IF(AY768&lt;0.5,Riskregister!$K$15+(Riskregister!$L$15-Riskregister!$K$15)*SQRT(AY768/2),Riskregister!$L$15-(Riskregister!$L$15-Riskregister!$K$15)*SQRT((1-AY768)/2)))</f>
        <v>0</v>
      </c>
      <c r="BA768" s="28">
        <f t="shared" ca="1" si="479"/>
        <v>0.10975678390032817</v>
      </c>
      <c r="BB768" s="28">
        <f t="shared" ca="1" si="479"/>
        <v>0.50243152552599191</v>
      </c>
      <c r="BC768" s="28">
        <f>IF(Riskregister!$E$16="",0,COUNTIF(BQ$4:BQ$53,"&lt;"&amp;BA768)*IF(BB768&lt;0.5,Riskregister!$K$16+(Riskregister!$L$16-Riskregister!$K$16)*SQRT(BB768/2),Riskregister!$L$16-(Riskregister!$L$16-Riskregister!$K$16)*SQRT((1-BB768)/2)))</f>
        <v>0</v>
      </c>
      <c r="BD768" s="28">
        <f t="shared" ca="1" si="443"/>
        <v>209535.29992133775</v>
      </c>
    </row>
    <row r="769" spans="20:56" x14ac:dyDescent="0.35">
      <c r="T769" s="28">
        <f t="shared" ca="1" si="468"/>
        <v>0.76788297229597924</v>
      </c>
      <c r="U769" s="28">
        <f t="shared" ca="1" si="468"/>
        <v>0.88392610871992239</v>
      </c>
      <c r="V769" s="28">
        <f ca="1">IF(Riskregister!$E$5="",0,COUNTIF(BF$4:BF$53,"&lt;"&amp;T769)*IF(U769&lt;0.5,Riskregister!$K$5+(Riskregister!$L$5-Riskregister!$K$5)*SQRT(U769/2),Riskregister!$L$5-(Riskregister!$L$5-Riskregister!$K$5)*SQRT((1-U769)/2)))</f>
        <v>491591.13739131903</v>
      </c>
      <c r="W769" s="28">
        <f t="shared" ca="1" si="469"/>
        <v>0.44195815936044525</v>
      </c>
      <c r="X769" s="28">
        <f t="shared" ca="1" si="469"/>
        <v>0.34791787210206748</v>
      </c>
      <c r="Y769" s="28">
        <f ca="1">IF(Riskregister!$E$6="",0,COUNTIF(BG$4:BG$53,"&lt;"&amp;W769)*IF(X769&lt;0.5,Riskregister!$K$6+(Riskregister!$L$6-Riskregister!$K$6)*SQRT(X769/2),Riskregister!$L$6-(Riskregister!$L$6-Riskregister!$K$6)*SQRT((1-X769)/2)))</f>
        <v>0</v>
      </c>
      <c r="Z769" s="28">
        <f t="shared" ca="1" si="470"/>
        <v>0.84076450040067918</v>
      </c>
      <c r="AA769" s="28">
        <f t="shared" ca="1" si="470"/>
        <v>0.59265646192452126</v>
      </c>
      <c r="AB769" s="28">
        <f ca="1">IF(Riskregister!$E$7="",0,COUNTIF(BH$4:BH$53,"&lt;"&amp;Z769)*IF(AA769&lt;0.5,Riskregister!$K$7+(Riskregister!$L$7-Riskregister!$K$7)*SQRT(AA769/2),Riskregister!$L$7-(Riskregister!$L$7-Riskregister!$K$7)*SQRT((1-AA769)/2)))</f>
        <v>242044.96935164402</v>
      </c>
      <c r="AC769" s="28">
        <f t="shared" ca="1" si="471"/>
        <v>0.52945871641085041</v>
      </c>
      <c r="AD769" s="28">
        <f t="shared" ca="1" si="471"/>
        <v>0.94763185754492352</v>
      </c>
      <c r="AE769" s="28">
        <f ca="1">IF(Riskregister!$E$8="",0,COUNTIF(BI$4:BI$53,"&lt;"&amp;AC769)*IF(AD769&lt;0.5,Riskregister!$K$8+(Riskregister!$L$8-Riskregister!$K$8)*SQRT(AD769/2),Riskregister!$L$8-(Riskregister!$L$8-Riskregister!$K$8)*SQRT((1-AD769)/2)))</f>
        <v>0</v>
      </c>
      <c r="AF769" s="28">
        <f t="shared" ca="1" si="472"/>
        <v>6.0354896549386305E-2</v>
      </c>
      <c r="AG769" s="28">
        <f t="shared" ca="1" si="472"/>
        <v>7.0702582600926545E-2</v>
      </c>
      <c r="AH769" s="28">
        <f>IF(Riskregister!$E$9="",0,COUNTIF(BJ$4:BJ$53,"&lt;"&amp;AF769)*IF(AG769&lt;0.5,Riskregister!$K$9+(Riskregister!$L$9-Riskregister!$K$9)*SQRT(AG769/2),Riskregister!$L$9-(Riskregister!$L$9-Riskregister!$K$9)*SQRT((1-AG769)/2)))</f>
        <v>0</v>
      </c>
      <c r="AI769" s="28">
        <f t="shared" ca="1" si="473"/>
        <v>0.46191320375574252</v>
      </c>
      <c r="AJ769" s="28">
        <f t="shared" ca="1" si="473"/>
        <v>0.1992852479357361</v>
      </c>
      <c r="AK769" s="28">
        <f>IF(Riskregister!$E$10="",0,COUNTIF(BK$4:BK$53,"&lt;"&amp;AI769)*IF(AJ769&lt;0.5,Riskregister!$K$10+(Riskregister!$L$10-Riskregister!$K$10)*SQRT(AJ769/2),Riskregister!$L$10-(Riskregister!$L$10-Riskregister!$K$10)*SQRT((1-AJ769)/2)))</f>
        <v>0</v>
      </c>
      <c r="AL769" s="28">
        <f t="shared" ca="1" si="474"/>
        <v>0.25178872993618107</v>
      </c>
      <c r="AM769" s="28">
        <f t="shared" ca="1" si="474"/>
        <v>0.68088986972465626</v>
      </c>
      <c r="AN769" s="28">
        <f>IF(Riskregister!$E$11="",0,COUNTIF(BL$4:BL$53,"&lt;"&amp;AL769)*IF(AM769&lt;0.5,Riskregister!$K$11+(Riskregister!$L$11-Riskregister!$K$11)*SQRT(AM769/2),Riskregister!$L$11-(Riskregister!$L$11-Riskregister!$K$11)*SQRT((1-AM769)/2)))</f>
        <v>0</v>
      </c>
      <c r="AO769" s="28">
        <f t="shared" ca="1" si="475"/>
        <v>0.26198777523530525</v>
      </c>
      <c r="AP769" s="28">
        <f t="shared" ca="1" si="475"/>
        <v>0.46583881044968867</v>
      </c>
      <c r="AQ769" s="28">
        <f>IF(Riskregister!$E$12="",0,COUNTIF(BM$4:BM$53,"&lt;"&amp;AO769)*IF(AP769&lt;0.5,Riskregister!$K$12+(Riskregister!$L$12-Riskregister!$K$12)*SQRT(AP769/2),Riskregister!$L$12-(Riskregister!$L$12-Riskregister!$K$12)*SQRT((1-AP769)/2)))</f>
        <v>0</v>
      </c>
      <c r="AR769" s="28">
        <f t="shared" ca="1" si="476"/>
        <v>0.5770486155546789</v>
      </c>
      <c r="AS769" s="28">
        <f t="shared" ca="1" si="476"/>
        <v>0.83334389433743261</v>
      </c>
      <c r="AT769" s="28">
        <f>IF(Riskregister!$E$13="",0,COUNTIF(BN$4:BN$53,"&lt;"&amp;AR769)*IF(AS769&lt;0.5,Riskregister!$K$13+(Riskregister!$L$13-Riskregister!$K$13)*SQRT(AS769/2),Riskregister!$L$13-(Riskregister!$L$13-Riskregister!$K$13)*SQRT((1-AS769)/2)))</f>
        <v>0</v>
      </c>
      <c r="AU769" s="28">
        <f t="shared" ca="1" si="477"/>
        <v>0.74041882536451176</v>
      </c>
      <c r="AV769" s="28">
        <f t="shared" ca="1" si="477"/>
        <v>0.80853162107605092</v>
      </c>
      <c r="AW769" s="28">
        <f>IF(Riskregister!$E$14="",0,COUNTIF(BO$4:BO$53,"&lt;"&amp;AU769)*IF(AV769&lt;0.5,Riskregister!$K$14+(Riskregister!$L$14-Riskregister!$K$14)*SQRT(AV769/2),Riskregister!$L$14-(Riskregister!$L$14-Riskregister!$K$14)*SQRT((1-AV769)/2)))</f>
        <v>0</v>
      </c>
      <c r="AX769" s="28">
        <f t="shared" ca="1" si="478"/>
        <v>0.93017332812935338</v>
      </c>
      <c r="AY769" s="28">
        <f t="shared" ca="1" si="478"/>
        <v>0.70107476237807187</v>
      </c>
      <c r="AZ769" s="28">
        <f>IF(Riskregister!$E$15="",0,COUNTIF(BP$4:BP$53,"&lt;"&amp;AX769)*IF(AY769&lt;0.5,Riskregister!$K$15+(Riskregister!$L$15-Riskregister!$K$15)*SQRT(AY769/2),Riskregister!$L$15-(Riskregister!$L$15-Riskregister!$K$15)*SQRT((1-AY769)/2)))</f>
        <v>0</v>
      </c>
      <c r="BA769" s="28">
        <f t="shared" ca="1" si="479"/>
        <v>0.59498809633955241</v>
      </c>
      <c r="BB769" s="28">
        <f t="shared" ca="1" si="479"/>
        <v>0.90461123480868888</v>
      </c>
      <c r="BC769" s="28">
        <f>IF(Riskregister!$E$16="",0,COUNTIF(BQ$4:BQ$53,"&lt;"&amp;BA769)*IF(BB769&lt;0.5,Riskregister!$K$16+(Riskregister!$L$16-Riskregister!$K$16)*SQRT(BB769/2),Riskregister!$L$16-(Riskregister!$L$16-Riskregister!$K$16)*SQRT((1-BB769)/2)))</f>
        <v>0</v>
      </c>
      <c r="BD769" s="28">
        <f t="shared" ca="1" si="443"/>
        <v>733636.10674296308</v>
      </c>
    </row>
    <row r="770" spans="20:56" x14ac:dyDescent="0.35">
      <c r="T770" s="28">
        <f t="shared" ca="1" si="468"/>
        <v>0.60919654070492435</v>
      </c>
      <c r="U770" s="28">
        <f t="shared" ca="1" si="468"/>
        <v>0.55503741833895215</v>
      </c>
      <c r="V770" s="28">
        <f ca="1">IF(Riskregister!$E$5="",0,COUNTIF(BF$4:BF$53,"&lt;"&amp;T770)*IF(U770&lt;0.5,Riskregister!$K$5+(Riskregister!$L$5-Riskregister!$K$5)*SQRT(U770/2),Riskregister!$L$5-(Riskregister!$L$5-Riskregister!$K$5)*SQRT((1-U770)/2)))</f>
        <v>0</v>
      </c>
      <c r="W770" s="28">
        <f t="shared" ca="1" si="469"/>
        <v>0.69314878907196176</v>
      </c>
      <c r="X770" s="28">
        <f t="shared" ca="1" si="469"/>
        <v>0.64477758116734174</v>
      </c>
      <c r="Y770" s="28">
        <f ca="1">IF(Riskregister!$E$6="",0,COUNTIF(BG$4:BG$53,"&lt;"&amp;W770)*IF(X770&lt;0.5,Riskregister!$K$6+(Riskregister!$L$6-Riskregister!$K$6)*SQRT(X770/2),Riskregister!$L$6-(Riskregister!$L$6-Riskregister!$K$6)*SQRT((1-X770)/2)))</f>
        <v>1241408.9912812659</v>
      </c>
      <c r="Z770" s="28">
        <f t="shared" ca="1" si="470"/>
        <v>0.99261220964867547</v>
      </c>
      <c r="AA770" s="28">
        <f t="shared" ca="1" si="470"/>
        <v>0.17546760606992695</v>
      </c>
      <c r="AB770" s="28">
        <f ca="1">IF(Riskregister!$E$7="",0,COUNTIF(BH$4:BH$53,"&lt;"&amp;Z770)*IF(AA770&lt;0.5,Riskregister!$K$7+(Riskregister!$L$7-Riskregister!$K$7)*SQRT(AA770/2),Riskregister!$L$7-(Riskregister!$L$7-Riskregister!$K$7)*SQRT((1-AA770)/2)))</f>
        <v>307339.24733907013</v>
      </c>
      <c r="AC770" s="28">
        <f t="shared" ca="1" si="471"/>
        <v>0.25898521958464549</v>
      </c>
      <c r="AD770" s="28">
        <f t="shared" ca="1" si="471"/>
        <v>0.94759612059301146</v>
      </c>
      <c r="AE770" s="28">
        <f ca="1">IF(Riskregister!$E$8="",0,COUNTIF(BI$4:BI$53,"&lt;"&amp;AC770)*IF(AD770&lt;0.5,Riskregister!$K$8+(Riskregister!$L$8-Riskregister!$K$8)*SQRT(AD770/2),Riskregister!$L$8-(Riskregister!$L$8-Riskregister!$K$8)*SQRT((1-AD770)/2)))</f>
        <v>0</v>
      </c>
      <c r="AF770" s="28">
        <f t="shared" ca="1" si="472"/>
        <v>0.74950563172828921</v>
      </c>
      <c r="AG770" s="28">
        <f t="shared" ca="1" si="472"/>
        <v>0.37404219549921358</v>
      </c>
      <c r="AH770" s="28">
        <f>IF(Riskregister!$E$9="",0,COUNTIF(BJ$4:BJ$53,"&lt;"&amp;AF770)*IF(AG770&lt;0.5,Riskregister!$K$9+(Riskregister!$L$9-Riskregister!$K$9)*SQRT(AG770/2),Riskregister!$L$9-(Riskregister!$L$9-Riskregister!$K$9)*SQRT((1-AG770)/2)))</f>
        <v>0</v>
      </c>
      <c r="AI770" s="28">
        <f t="shared" ca="1" si="473"/>
        <v>0.54066241146771132</v>
      </c>
      <c r="AJ770" s="28">
        <f t="shared" ca="1" si="473"/>
        <v>0.88606523040616325</v>
      </c>
      <c r="AK770" s="28">
        <f>IF(Riskregister!$E$10="",0,COUNTIF(BK$4:BK$53,"&lt;"&amp;AI770)*IF(AJ770&lt;0.5,Riskregister!$K$10+(Riskregister!$L$10-Riskregister!$K$10)*SQRT(AJ770/2),Riskregister!$L$10-(Riskregister!$L$10-Riskregister!$K$10)*SQRT((1-AJ770)/2)))</f>
        <v>0</v>
      </c>
      <c r="AL770" s="28">
        <f t="shared" ca="1" si="474"/>
        <v>0.79162364793863638</v>
      </c>
      <c r="AM770" s="28">
        <f t="shared" ca="1" si="474"/>
        <v>0.20957421806545495</v>
      </c>
      <c r="AN770" s="28">
        <f>IF(Riskregister!$E$11="",0,COUNTIF(BL$4:BL$53,"&lt;"&amp;AL770)*IF(AM770&lt;0.5,Riskregister!$K$11+(Riskregister!$L$11-Riskregister!$K$11)*SQRT(AM770/2),Riskregister!$L$11-(Riskregister!$L$11-Riskregister!$K$11)*SQRT((1-AM770)/2)))</f>
        <v>0</v>
      </c>
      <c r="AO770" s="28">
        <f t="shared" ca="1" si="475"/>
        <v>0.50094277896059836</v>
      </c>
      <c r="AP770" s="28">
        <f t="shared" ca="1" si="475"/>
        <v>0.31647992875655284</v>
      </c>
      <c r="AQ770" s="28">
        <f>IF(Riskregister!$E$12="",0,COUNTIF(BM$4:BM$53,"&lt;"&amp;AO770)*IF(AP770&lt;0.5,Riskregister!$K$12+(Riskregister!$L$12-Riskregister!$K$12)*SQRT(AP770/2),Riskregister!$L$12-(Riskregister!$L$12-Riskregister!$K$12)*SQRT((1-AP770)/2)))</f>
        <v>0</v>
      </c>
      <c r="AR770" s="28">
        <f t="shared" ca="1" si="476"/>
        <v>0.15681524264063851</v>
      </c>
      <c r="AS770" s="28">
        <f t="shared" ca="1" si="476"/>
        <v>0.20410942930744314</v>
      </c>
      <c r="AT770" s="28">
        <f>IF(Riskregister!$E$13="",0,COUNTIF(BN$4:BN$53,"&lt;"&amp;AR770)*IF(AS770&lt;0.5,Riskregister!$K$13+(Riskregister!$L$13-Riskregister!$K$13)*SQRT(AS770/2),Riskregister!$L$13-(Riskregister!$L$13-Riskregister!$K$13)*SQRT((1-AS770)/2)))</f>
        <v>0</v>
      </c>
      <c r="AU770" s="28">
        <f t="shared" ca="1" si="477"/>
        <v>6.1698640773447444E-2</v>
      </c>
      <c r="AV770" s="28">
        <f t="shared" ca="1" si="477"/>
        <v>0.91921164032293223</v>
      </c>
      <c r="AW770" s="28">
        <f>IF(Riskregister!$E$14="",0,COUNTIF(BO$4:BO$53,"&lt;"&amp;AU770)*IF(AV770&lt;0.5,Riskregister!$K$14+(Riskregister!$L$14-Riskregister!$K$14)*SQRT(AV770/2),Riskregister!$L$14-(Riskregister!$L$14-Riskregister!$K$14)*SQRT((1-AV770)/2)))</f>
        <v>0</v>
      </c>
      <c r="AX770" s="28">
        <f t="shared" ca="1" si="478"/>
        <v>0.12419483114923646</v>
      </c>
      <c r="AY770" s="28">
        <f t="shared" ca="1" si="478"/>
        <v>0.63772550750829782</v>
      </c>
      <c r="AZ770" s="28">
        <f>IF(Riskregister!$E$15="",0,COUNTIF(BP$4:BP$53,"&lt;"&amp;AX770)*IF(AY770&lt;0.5,Riskregister!$K$15+(Riskregister!$L$15-Riskregister!$K$15)*SQRT(AY770/2),Riskregister!$L$15-(Riskregister!$L$15-Riskregister!$K$15)*SQRT((1-AY770)/2)))</f>
        <v>0</v>
      </c>
      <c r="BA770" s="28">
        <f t="shared" ca="1" si="479"/>
        <v>0.42810847464922064</v>
      </c>
      <c r="BB770" s="28">
        <f t="shared" ca="1" si="479"/>
        <v>0.4114497008895498</v>
      </c>
      <c r="BC770" s="28">
        <f>IF(Riskregister!$E$16="",0,COUNTIF(BQ$4:BQ$53,"&lt;"&amp;BA770)*IF(BB770&lt;0.5,Riskregister!$K$16+(Riskregister!$L$16-Riskregister!$K$16)*SQRT(BB770/2),Riskregister!$L$16-(Riskregister!$L$16-Riskregister!$K$16)*SQRT((1-BB770)/2)))</f>
        <v>0</v>
      </c>
      <c r="BD770" s="28">
        <f t="shared" ca="1" si="443"/>
        <v>1548748.2386203359</v>
      </c>
    </row>
    <row r="771" spans="20:56" x14ac:dyDescent="0.35">
      <c r="T771" s="28">
        <f t="shared" ca="1" si="468"/>
        <v>0.23919786983264779</v>
      </c>
      <c r="U771" s="28">
        <f t="shared" ca="1" si="468"/>
        <v>0.77061957775424961</v>
      </c>
      <c r="V771" s="28">
        <f ca="1">IF(Riskregister!$E$5="",0,COUNTIF(BF$4:BF$53,"&lt;"&amp;T771)*IF(U771&lt;0.5,Riskregister!$K$5+(Riskregister!$L$5-Riskregister!$K$5)*SQRT(U771/2),Riskregister!$L$5-(Riskregister!$L$5-Riskregister!$K$5)*SQRT((1-U771)/2)))</f>
        <v>0</v>
      </c>
      <c r="W771" s="28">
        <f t="shared" ca="1" si="469"/>
        <v>0.31853775083905789</v>
      </c>
      <c r="X771" s="28">
        <f t="shared" ca="1" si="469"/>
        <v>7.9086838658111169E-2</v>
      </c>
      <c r="Y771" s="28">
        <f ca="1">IF(Riskregister!$E$6="",0,COUNTIF(BG$4:BG$53,"&lt;"&amp;W771)*IF(X771&lt;0.5,Riskregister!$K$6+(Riskregister!$L$6-Riskregister!$K$6)*SQRT(X771/2),Riskregister!$L$6-(Riskregister!$L$6-Riskregister!$K$6)*SQRT((1-X771)/2)))</f>
        <v>0</v>
      </c>
      <c r="Z771" s="28">
        <f t="shared" ca="1" si="470"/>
        <v>0.29446538040579884</v>
      </c>
      <c r="AA771" s="28">
        <f t="shared" ca="1" si="470"/>
        <v>0.436399219149601</v>
      </c>
      <c r="AB771" s="28">
        <f ca="1">IF(Riskregister!$E$7="",0,COUNTIF(BH$4:BH$53,"&lt;"&amp;Z771)*IF(AA771&lt;0.5,Riskregister!$K$7+(Riskregister!$L$7-Riskregister!$K$7)*SQRT(AA771/2),Riskregister!$L$7-(Riskregister!$L$7-Riskregister!$K$7)*SQRT((1-AA771)/2)))</f>
        <v>0</v>
      </c>
      <c r="AC771" s="28">
        <f t="shared" ca="1" si="471"/>
        <v>9.3066791421231532E-2</v>
      </c>
      <c r="AD771" s="28">
        <f t="shared" ca="1" si="471"/>
        <v>0.14344086174439674</v>
      </c>
      <c r="AE771" s="28">
        <f ca="1">IF(Riskregister!$E$8="",0,COUNTIF(BI$4:BI$53,"&lt;"&amp;AC771)*IF(AD771&lt;0.5,Riskregister!$K$8+(Riskregister!$L$8-Riskregister!$K$8)*SQRT(AD771/2),Riskregister!$L$8-(Riskregister!$L$8-Riskregister!$K$8)*SQRT((1-AD771)/2)))</f>
        <v>0</v>
      </c>
      <c r="AF771" s="28">
        <f t="shared" ca="1" si="472"/>
        <v>0.92729054307746894</v>
      </c>
      <c r="AG771" s="28">
        <f t="shared" ca="1" si="472"/>
        <v>0.21830371494591516</v>
      </c>
      <c r="AH771" s="28">
        <f>IF(Riskregister!$E$9="",0,COUNTIF(BJ$4:BJ$53,"&lt;"&amp;AF771)*IF(AG771&lt;0.5,Riskregister!$K$9+(Riskregister!$L$9-Riskregister!$K$9)*SQRT(AG771/2),Riskregister!$L$9-(Riskregister!$L$9-Riskregister!$K$9)*SQRT((1-AG771)/2)))</f>
        <v>0</v>
      </c>
      <c r="AI771" s="28">
        <f t="shared" ca="1" si="473"/>
        <v>0.61947864939616082</v>
      </c>
      <c r="AJ771" s="28">
        <f t="shared" ca="1" si="473"/>
        <v>0.29750777294129449</v>
      </c>
      <c r="AK771" s="28">
        <f>IF(Riskregister!$E$10="",0,COUNTIF(BK$4:BK$53,"&lt;"&amp;AI771)*IF(AJ771&lt;0.5,Riskregister!$K$10+(Riskregister!$L$10-Riskregister!$K$10)*SQRT(AJ771/2),Riskregister!$L$10-(Riskregister!$L$10-Riskregister!$K$10)*SQRT((1-AJ771)/2)))</f>
        <v>0</v>
      </c>
      <c r="AL771" s="28">
        <f t="shared" ca="1" si="474"/>
        <v>0.8442756624325285</v>
      </c>
      <c r="AM771" s="28">
        <f t="shared" ca="1" si="474"/>
        <v>4.6119009939403877E-2</v>
      </c>
      <c r="AN771" s="28">
        <f>IF(Riskregister!$E$11="",0,COUNTIF(BL$4:BL$53,"&lt;"&amp;AL771)*IF(AM771&lt;0.5,Riskregister!$K$11+(Riskregister!$L$11-Riskregister!$K$11)*SQRT(AM771/2),Riskregister!$L$11-(Riskregister!$L$11-Riskregister!$K$11)*SQRT((1-AM771)/2)))</f>
        <v>0</v>
      </c>
      <c r="AO771" s="28">
        <f t="shared" ca="1" si="475"/>
        <v>0.62443054539822673</v>
      </c>
      <c r="AP771" s="28">
        <f t="shared" ca="1" si="475"/>
        <v>0.38707324409898536</v>
      </c>
      <c r="AQ771" s="28">
        <f>IF(Riskregister!$E$12="",0,COUNTIF(BM$4:BM$53,"&lt;"&amp;AO771)*IF(AP771&lt;0.5,Riskregister!$K$12+(Riskregister!$L$12-Riskregister!$K$12)*SQRT(AP771/2),Riskregister!$L$12-(Riskregister!$L$12-Riskregister!$K$12)*SQRT((1-AP771)/2)))</f>
        <v>0</v>
      </c>
      <c r="AR771" s="28">
        <f t="shared" ca="1" si="476"/>
        <v>0.48142222582667094</v>
      </c>
      <c r="AS771" s="28">
        <f t="shared" ca="1" si="476"/>
        <v>0.16318298125727548</v>
      </c>
      <c r="AT771" s="28">
        <f>IF(Riskregister!$E$13="",0,COUNTIF(BN$4:BN$53,"&lt;"&amp;AR771)*IF(AS771&lt;0.5,Riskregister!$K$13+(Riskregister!$L$13-Riskregister!$K$13)*SQRT(AS771/2),Riskregister!$L$13-(Riskregister!$L$13-Riskregister!$K$13)*SQRT((1-AS771)/2)))</f>
        <v>0</v>
      </c>
      <c r="AU771" s="28">
        <f t="shared" ca="1" si="477"/>
        <v>0.26808365030557102</v>
      </c>
      <c r="AV771" s="28">
        <f t="shared" ca="1" si="477"/>
        <v>0.80519006664500481</v>
      </c>
      <c r="AW771" s="28">
        <f>IF(Riskregister!$E$14="",0,COUNTIF(BO$4:BO$53,"&lt;"&amp;AU771)*IF(AV771&lt;0.5,Riskregister!$K$14+(Riskregister!$L$14-Riskregister!$K$14)*SQRT(AV771/2),Riskregister!$L$14-(Riskregister!$L$14-Riskregister!$K$14)*SQRT((1-AV771)/2)))</f>
        <v>0</v>
      </c>
      <c r="AX771" s="28">
        <f t="shared" ca="1" si="478"/>
        <v>0.8559996973002012</v>
      </c>
      <c r="AY771" s="28">
        <f t="shared" ca="1" si="478"/>
        <v>0.90814020340501767</v>
      </c>
      <c r="AZ771" s="28">
        <f>IF(Riskregister!$E$15="",0,COUNTIF(BP$4:BP$53,"&lt;"&amp;AX771)*IF(AY771&lt;0.5,Riskregister!$K$15+(Riskregister!$L$15-Riskregister!$K$15)*SQRT(AY771/2),Riskregister!$L$15-(Riskregister!$L$15-Riskregister!$K$15)*SQRT((1-AY771)/2)))</f>
        <v>0</v>
      </c>
      <c r="BA771" s="28">
        <f t="shared" ca="1" si="479"/>
        <v>0.7402522149205587</v>
      </c>
      <c r="BB771" s="28">
        <f t="shared" ca="1" si="479"/>
        <v>0.82597955626139685</v>
      </c>
      <c r="BC771" s="28">
        <f>IF(Riskregister!$E$16="",0,COUNTIF(BQ$4:BQ$53,"&lt;"&amp;BA771)*IF(BB771&lt;0.5,Riskregister!$K$16+(Riskregister!$L$16-Riskregister!$K$16)*SQRT(BB771/2),Riskregister!$L$16-(Riskregister!$L$16-Riskregister!$K$16)*SQRT((1-BB771)/2)))</f>
        <v>0</v>
      </c>
      <c r="BD771" s="28">
        <f t="shared" ca="1" si="443"/>
        <v>0</v>
      </c>
    </row>
    <row r="772" spans="20:56" x14ac:dyDescent="0.35">
      <c r="T772" s="28">
        <f t="shared" ca="1" si="468"/>
        <v>0.89938289885126699</v>
      </c>
      <c r="U772" s="28">
        <f t="shared" ca="1" si="468"/>
        <v>7.3924931383263504E-2</v>
      </c>
      <c r="V772" s="28">
        <f ca="1">IF(Riskregister!$E$5="",0,COUNTIF(BF$4:BF$53,"&lt;"&amp;T772)*IF(U772&lt;0.5,Riskregister!$K$5+(Riskregister!$L$5-Riskregister!$K$5)*SQRT(U772/2),Riskregister!$L$5-(Riskregister!$L$5-Riskregister!$K$5)*SQRT((1-U772)/2)))</f>
        <v>236515.31253226468</v>
      </c>
      <c r="W772" s="28">
        <f t="shared" ca="1" si="469"/>
        <v>0.86018405492519867</v>
      </c>
      <c r="X772" s="28">
        <f t="shared" ca="1" si="469"/>
        <v>0.35252611565514047</v>
      </c>
      <c r="Y772" s="28">
        <f ca="1">IF(Riskregister!$E$6="",0,COUNTIF(BG$4:BG$53,"&lt;"&amp;W772)*IF(X772&lt;0.5,Riskregister!$K$6+(Riskregister!$L$6-Riskregister!$K$6)*SQRT(X772/2),Riskregister!$L$6-(Riskregister!$L$6-Riskregister!$K$6)*SQRT((1-X772)/2)))</f>
        <v>955706.49551352113</v>
      </c>
      <c r="Z772" s="28">
        <f t="shared" ca="1" si="470"/>
        <v>0.79527910136967772</v>
      </c>
      <c r="AA772" s="28">
        <f t="shared" ca="1" si="470"/>
        <v>0.81336967683195638</v>
      </c>
      <c r="AB772" s="28">
        <f ca="1">IF(Riskregister!$E$7="",0,COUNTIF(BH$4:BH$53,"&lt;"&amp;Z772)*IF(AA772&lt;0.5,Riskregister!$K$7+(Riskregister!$L$7-Riskregister!$K$7)*SQRT(AA772/2),Riskregister!$L$7-(Riskregister!$L$7-Riskregister!$K$7)*SQRT((1-AA772)/2)))</f>
        <v>293083.64346816402</v>
      </c>
      <c r="AC772" s="28">
        <f t="shared" ca="1" si="471"/>
        <v>0.59675563206598381</v>
      </c>
      <c r="AD772" s="28">
        <f t="shared" ca="1" si="471"/>
        <v>0.18887088006759467</v>
      </c>
      <c r="AE772" s="28">
        <f ca="1">IF(Riskregister!$E$8="",0,COUNTIF(BI$4:BI$53,"&lt;"&amp;AC772)*IF(AD772&lt;0.5,Riskregister!$K$8+(Riskregister!$L$8-Riskregister!$K$8)*SQRT(AD772/2),Riskregister!$L$8-(Riskregister!$L$8-Riskregister!$K$8)*SQRT((1-AD772)/2)))</f>
        <v>0</v>
      </c>
      <c r="AF772" s="28">
        <f t="shared" ca="1" si="472"/>
        <v>0.6766319031397986</v>
      </c>
      <c r="AG772" s="28">
        <f t="shared" ca="1" si="472"/>
        <v>0.28247569590369381</v>
      </c>
      <c r="AH772" s="28">
        <f>IF(Riskregister!$E$9="",0,COUNTIF(BJ$4:BJ$53,"&lt;"&amp;AF772)*IF(AG772&lt;0.5,Riskregister!$K$9+(Riskregister!$L$9-Riskregister!$K$9)*SQRT(AG772/2),Riskregister!$L$9-(Riskregister!$L$9-Riskregister!$K$9)*SQRT((1-AG772)/2)))</f>
        <v>0</v>
      </c>
      <c r="AI772" s="28">
        <f t="shared" ca="1" si="473"/>
        <v>0.70472251644337813</v>
      </c>
      <c r="AJ772" s="28">
        <f t="shared" ca="1" si="473"/>
        <v>7.0060982935696625E-2</v>
      </c>
      <c r="AK772" s="28">
        <f>IF(Riskregister!$E$10="",0,COUNTIF(BK$4:BK$53,"&lt;"&amp;AI772)*IF(AJ772&lt;0.5,Riskregister!$K$10+(Riskregister!$L$10-Riskregister!$K$10)*SQRT(AJ772/2),Riskregister!$L$10-(Riskregister!$L$10-Riskregister!$K$10)*SQRT((1-AJ772)/2)))</f>
        <v>0</v>
      </c>
      <c r="AL772" s="28">
        <f t="shared" ca="1" si="474"/>
        <v>0.40987808637635448</v>
      </c>
      <c r="AM772" s="28">
        <f t="shared" ca="1" si="474"/>
        <v>0.84080878987263519</v>
      </c>
      <c r="AN772" s="28">
        <f>IF(Riskregister!$E$11="",0,COUNTIF(BL$4:BL$53,"&lt;"&amp;AL772)*IF(AM772&lt;0.5,Riskregister!$K$11+(Riskregister!$L$11-Riskregister!$K$11)*SQRT(AM772/2),Riskregister!$L$11-(Riskregister!$L$11-Riskregister!$K$11)*SQRT((1-AM772)/2)))</f>
        <v>0</v>
      </c>
      <c r="AO772" s="28">
        <f t="shared" ca="1" si="475"/>
        <v>0.86332398318097869</v>
      </c>
      <c r="AP772" s="28">
        <f t="shared" ca="1" si="475"/>
        <v>0.69278303769931127</v>
      </c>
      <c r="AQ772" s="28">
        <f>IF(Riskregister!$E$12="",0,COUNTIF(BM$4:BM$53,"&lt;"&amp;AO772)*IF(AP772&lt;0.5,Riskregister!$K$12+(Riskregister!$L$12-Riskregister!$K$12)*SQRT(AP772/2),Riskregister!$L$12-(Riskregister!$L$12-Riskregister!$K$12)*SQRT((1-AP772)/2)))</f>
        <v>0</v>
      </c>
      <c r="AR772" s="28">
        <f t="shared" ca="1" si="476"/>
        <v>0.44090522000224663</v>
      </c>
      <c r="AS772" s="28">
        <f t="shared" ca="1" si="476"/>
        <v>0.30584291436717737</v>
      </c>
      <c r="AT772" s="28">
        <f>IF(Riskregister!$E$13="",0,COUNTIF(BN$4:BN$53,"&lt;"&amp;AR772)*IF(AS772&lt;0.5,Riskregister!$K$13+(Riskregister!$L$13-Riskregister!$K$13)*SQRT(AS772/2),Riskregister!$L$13-(Riskregister!$L$13-Riskregister!$K$13)*SQRT((1-AS772)/2)))</f>
        <v>0</v>
      </c>
      <c r="AU772" s="28">
        <f t="shared" ca="1" si="477"/>
        <v>0.55417415525192604</v>
      </c>
      <c r="AV772" s="28">
        <f t="shared" ca="1" si="477"/>
        <v>0.26421609709279592</v>
      </c>
      <c r="AW772" s="28">
        <f>IF(Riskregister!$E$14="",0,COUNTIF(BO$4:BO$53,"&lt;"&amp;AU772)*IF(AV772&lt;0.5,Riskregister!$K$14+(Riskregister!$L$14-Riskregister!$K$14)*SQRT(AV772/2),Riskregister!$L$14-(Riskregister!$L$14-Riskregister!$K$14)*SQRT((1-AV772)/2)))</f>
        <v>0</v>
      </c>
      <c r="AX772" s="28">
        <f t="shared" ca="1" si="478"/>
        <v>0.7144102517292571</v>
      </c>
      <c r="AY772" s="28">
        <f t="shared" ca="1" si="478"/>
        <v>0.32738407742002684</v>
      </c>
      <c r="AZ772" s="28">
        <f>IF(Riskregister!$E$15="",0,COUNTIF(BP$4:BP$53,"&lt;"&amp;AX772)*IF(AY772&lt;0.5,Riskregister!$K$15+(Riskregister!$L$15-Riskregister!$K$15)*SQRT(AY772/2),Riskregister!$L$15-(Riskregister!$L$15-Riskregister!$K$15)*SQRT((1-AY772)/2)))</f>
        <v>0</v>
      </c>
      <c r="BA772" s="28">
        <f t="shared" ca="1" si="479"/>
        <v>0.89668151775474214</v>
      </c>
      <c r="BB772" s="28">
        <f t="shared" ca="1" si="479"/>
        <v>0.63526575867635016</v>
      </c>
      <c r="BC772" s="28">
        <f>IF(Riskregister!$E$16="",0,COUNTIF(BQ$4:BQ$53,"&lt;"&amp;BA772)*IF(BB772&lt;0.5,Riskregister!$K$16+(Riskregister!$L$16-Riskregister!$K$16)*SQRT(BB772/2),Riskregister!$L$16-(Riskregister!$L$16-Riskregister!$K$16)*SQRT((1-BB772)/2)))</f>
        <v>0</v>
      </c>
      <c r="BD772" s="28">
        <f t="shared" ref="BD772:BD835" ca="1" si="480">V772+Y772+AB772+AE772+AH772+AK772+AN772+AQ772+AT772+AW772+AZ772+BC772</f>
        <v>1485305.4515139498</v>
      </c>
    </row>
    <row r="773" spans="20:56" x14ac:dyDescent="0.35">
      <c r="T773" s="28">
        <f t="shared" ca="1" si="468"/>
        <v>0.14783876641061711</v>
      </c>
      <c r="U773" s="28">
        <f t="shared" ca="1" si="468"/>
        <v>0.83058779319420295</v>
      </c>
      <c r="V773" s="28">
        <f ca="1">IF(Riskregister!$E$5="",0,COUNTIF(BF$4:BF$53,"&lt;"&amp;T773)*IF(U773&lt;0.5,Riskregister!$K$5+(Riskregister!$L$5-Riskregister!$K$5)*SQRT(U773/2),Riskregister!$L$5-(Riskregister!$L$5-Riskregister!$K$5)*SQRT((1-U773)/2)))</f>
        <v>0</v>
      </c>
      <c r="W773" s="28">
        <f t="shared" ca="1" si="469"/>
        <v>0.49621892945256241</v>
      </c>
      <c r="X773" s="28">
        <f t="shared" ca="1" si="469"/>
        <v>0.79657043242438075</v>
      </c>
      <c r="Y773" s="28">
        <f ca="1">IF(Riskregister!$E$6="",0,COUNTIF(BG$4:BG$53,"&lt;"&amp;W773)*IF(X773&lt;0.5,Riskregister!$K$6+(Riskregister!$L$6-Riskregister!$K$6)*SQRT(X773/2),Riskregister!$L$6-(Riskregister!$L$6-Riskregister!$K$6)*SQRT((1-X773)/2)))</f>
        <v>0</v>
      </c>
      <c r="Z773" s="28">
        <f t="shared" ca="1" si="470"/>
        <v>0.26319105123141751</v>
      </c>
      <c r="AA773" s="28">
        <f t="shared" ca="1" si="470"/>
        <v>0.59767780373611279</v>
      </c>
      <c r="AB773" s="28">
        <f ca="1">IF(Riskregister!$E$7="",0,COUNTIF(BH$4:BH$53,"&lt;"&amp;Z773)*IF(AA773&lt;0.5,Riskregister!$K$7+(Riskregister!$L$7-Riskregister!$K$7)*SQRT(AA773/2),Riskregister!$L$7-(Riskregister!$L$7-Riskregister!$K$7)*SQRT((1-AA773)/2)))</f>
        <v>0</v>
      </c>
      <c r="AC773" s="28">
        <f t="shared" ca="1" si="471"/>
        <v>0.55229967209986564</v>
      </c>
      <c r="AD773" s="28">
        <f t="shared" ca="1" si="471"/>
        <v>0.31875129917140577</v>
      </c>
      <c r="AE773" s="28">
        <f ca="1">IF(Riskregister!$E$8="",0,COUNTIF(BI$4:BI$53,"&lt;"&amp;AC773)*IF(AD773&lt;0.5,Riskregister!$K$8+(Riskregister!$L$8-Riskregister!$K$8)*SQRT(AD773/2),Riskregister!$L$8-(Riskregister!$L$8-Riskregister!$K$8)*SQRT((1-AD773)/2)))</f>
        <v>0</v>
      </c>
      <c r="AF773" s="28">
        <f t="shared" ca="1" si="472"/>
        <v>0.50131673042418645</v>
      </c>
      <c r="AG773" s="28">
        <f t="shared" ca="1" si="472"/>
        <v>0.13785492852629988</v>
      </c>
      <c r="AH773" s="28">
        <f>IF(Riskregister!$E$9="",0,COUNTIF(BJ$4:BJ$53,"&lt;"&amp;AF773)*IF(AG773&lt;0.5,Riskregister!$K$9+(Riskregister!$L$9-Riskregister!$K$9)*SQRT(AG773/2),Riskregister!$L$9-(Riskregister!$L$9-Riskregister!$K$9)*SQRT((1-AG773)/2)))</f>
        <v>0</v>
      </c>
      <c r="AI773" s="28">
        <f t="shared" ca="1" si="473"/>
        <v>0.17037822778234646</v>
      </c>
      <c r="AJ773" s="28">
        <f t="shared" ca="1" si="473"/>
        <v>0.75112752468578348</v>
      </c>
      <c r="AK773" s="28">
        <f>IF(Riskregister!$E$10="",0,COUNTIF(BK$4:BK$53,"&lt;"&amp;AI773)*IF(AJ773&lt;0.5,Riskregister!$K$10+(Riskregister!$L$10-Riskregister!$K$10)*SQRT(AJ773/2),Riskregister!$L$10-(Riskregister!$L$10-Riskregister!$K$10)*SQRT((1-AJ773)/2)))</f>
        <v>0</v>
      </c>
      <c r="AL773" s="28">
        <f t="shared" ca="1" si="474"/>
        <v>0.7633296234014384</v>
      </c>
      <c r="AM773" s="28">
        <f t="shared" ca="1" si="474"/>
        <v>0.25338165230769427</v>
      </c>
      <c r="AN773" s="28">
        <f>IF(Riskregister!$E$11="",0,COUNTIF(BL$4:BL$53,"&lt;"&amp;AL773)*IF(AM773&lt;0.5,Riskregister!$K$11+(Riskregister!$L$11-Riskregister!$K$11)*SQRT(AM773/2),Riskregister!$L$11-(Riskregister!$L$11-Riskregister!$K$11)*SQRT((1-AM773)/2)))</f>
        <v>0</v>
      </c>
      <c r="AO773" s="28">
        <f t="shared" ca="1" si="475"/>
        <v>0.91670179560646059</v>
      </c>
      <c r="AP773" s="28">
        <f t="shared" ca="1" si="475"/>
        <v>0.45164069547226127</v>
      </c>
      <c r="AQ773" s="28">
        <f>IF(Riskregister!$E$12="",0,COUNTIF(BM$4:BM$53,"&lt;"&amp;AO773)*IF(AP773&lt;0.5,Riskregister!$K$12+(Riskregister!$L$12-Riskregister!$K$12)*SQRT(AP773/2),Riskregister!$L$12-(Riskregister!$L$12-Riskregister!$K$12)*SQRT((1-AP773)/2)))</f>
        <v>0</v>
      </c>
      <c r="AR773" s="28">
        <f t="shared" ca="1" si="476"/>
        <v>0.80539514976939242</v>
      </c>
      <c r="AS773" s="28">
        <f t="shared" ca="1" si="476"/>
        <v>9.121457392369281E-2</v>
      </c>
      <c r="AT773" s="28">
        <f>IF(Riskregister!$E$13="",0,COUNTIF(BN$4:BN$53,"&lt;"&amp;AR773)*IF(AS773&lt;0.5,Riskregister!$K$13+(Riskregister!$L$13-Riskregister!$K$13)*SQRT(AS773/2),Riskregister!$L$13-(Riskregister!$L$13-Riskregister!$K$13)*SQRT((1-AS773)/2)))</f>
        <v>0</v>
      </c>
      <c r="AU773" s="28">
        <f t="shared" ca="1" si="477"/>
        <v>2.2895069159026837E-3</v>
      </c>
      <c r="AV773" s="28">
        <f t="shared" ca="1" si="477"/>
        <v>0.75564824645038031</v>
      </c>
      <c r="AW773" s="28">
        <f>IF(Riskregister!$E$14="",0,COUNTIF(BO$4:BO$53,"&lt;"&amp;AU773)*IF(AV773&lt;0.5,Riskregister!$K$14+(Riskregister!$L$14-Riskregister!$K$14)*SQRT(AV773/2),Riskregister!$L$14-(Riskregister!$L$14-Riskregister!$K$14)*SQRT((1-AV773)/2)))</f>
        <v>0</v>
      </c>
      <c r="AX773" s="28">
        <f t="shared" ca="1" si="478"/>
        <v>0.8475700914128943</v>
      </c>
      <c r="AY773" s="28">
        <f t="shared" ca="1" si="478"/>
        <v>0.49024245799638999</v>
      </c>
      <c r="AZ773" s="28">
        <f>IF(Riskregister!$E$15="",0,COUNTIF(BP$4:BP$53,"&lt;"&amp;AX773)*IF(AY773&lt;0.5,Riskregister!$K$15+(Riskregister!$L$15-Riskregister!$K$15)*SQRT(AY773/2),Riskregister!$L$15-(Riskregister!$L$15-Riskregister!$K$15)*SQRT((1-AY773)/2)))</f>
        <v>0</v>
      </c>
      <c r="BA773" s="28">
        <f t="shared" ca="1" si="479"/>
        <v>0.39504796047242563</v>
      </c>
      <c r="BB773" s="28">
        <f t="shared" ca="1" si="479"/>
        <v>0.48472676728493458</v>
      </c>
      <c r="BC773" s="28">
        <f>IF(Riskregister!$E$16="",0,COUNTIF(BQ$4:BQ$53,"&lt;"&amp;BA773)*IF(BB773&lt;0.5,Riskregister!$K$16+(Riskregister!$L$16-Riskregister!$K$16)*SQRT(BB773/2),Riskregister!$L$16-(Riskregister!$L$16-Riskregister!$K$16)*SQRT((1-BB773)/2)))</f>
        <v>0</v>
      </c>
      <c r="BD773" s="28">
        <f t="shared" ca="1" si="480"/>
        <v>0</v>
      </c>
    </row>
    <row r="774" spans="20:56" x14ac:dyDescent="0.35">
      <c r="T774" s="28">
        <f t="shared" ca="1" si="468"/>
        <v>0.31479592092911812</v>
      </c>
      <c r="U774" s="28">
        <f t="shared" ca="1" si="468"/>
        <v>0.56785903166484819</v>
      </c>
      <c r="V774" s="28">
        <f ca="1">IF(Riskregister!$E$5="",0,COUNTIF(BF$4:BF$53,"&lt;"&amp;T774)*IF(U774&lt;0.5,Riskregister!$K$5+(Riskregister!$L$5-Riskregister!$K$5)*SQRT(U774/2),Riskregister!$L$5-(Riskregister!$L$5-Riskregister!$K$5)*SQRT((1-U774)/2)))</f>
        <v>0</v>
      </c>
      <c r="W774" s="28">
        <f t="shared" ca="1" si="469"/>
        <v>0.89135590233947959</v>
      </c>
      <c r="X774" s="28">
        <f t="shared" ca="1" si="469"/>
        <v>0.41148626068725924</v>
      </c>
      <c r="Y774" s="28">
        <f ca="1">IF(Riskregister!$E$6="",0,COUNTIF(BG$4:BG$53,"&lt;"&amp;W774)*IF(X774&lt;0.5,Riskregister!$K$6+(Riskregister!$L$6-Riskregister!$K$6)*SQRT(X774/2),Riskregister!$L$6-(Riskregister!$L$6-Riskregister!$K$6)*SQRT((1-X774)/2)))</f>
        <v>1016460.4964806074</v>
      </c>
      <c r="Z774" s="28">
        <f t="shared" ca="1" si="470"/>
        <v>0.20977703872962794</v>
      </c>
      <c r="AA774" s="28">
        <f t="shared" ca="1" si="470"/>
        <v>0.51673800545524884</v>
      </c>
      <c r="AB774" s="28">
        <f ca="1">IF(Riskregister!$E$7="",0,COUNTIF(BH$4:BH$53,"&lt;"&amp;Z774)*IF(AA774&lt;0.5,Riskregister!$K$7+(Riskregister!$L$7-Riskregister!$K$7)*SQRT(AA774/2),Riskregister!$L$7-(Riskregister!$L$7-Riskregister!$K$7)*SQRT((1-AA774)/2)))</f>
        <v>0</v>
      </c>
      <c r="AC774" s="28">
        <f t="shared" ca="1" si="471"/>
        <v>0.42257258173941914</v>
      </c>
      <c r="AD774" s="28">
        <f t="shared" ca="1" si="471"/>
        <v>0.10045917323728359</v>
      </c>
      <c r="AE774" s="28">
        <f ca="1">IF(Riskregister!$E$8="",0,COUNTIF(BI$4:BI$53,"&lt;"&amp;AC774)*IF(AD774&lt;0.5,Riskregister!$K$8+(Riskregister!$L$8-Riskregister!$K$8)*SQRT(AD774/2),Riskregister!$L$8-(Riskregister!$L$8-Riskregister!$K$8)*SQRT((1-AD774)/2)))</f>
        <v>0</v>
      </c>
      <c r="AF774" s="28">
        <f t="shared" ca="1" si="472"/>
        <v>0.32419082158286472</v>
      </c>
      <c r="AG774" s="28">
        <f t="shared" ca="1" si="472"/>
        <v>0.68750745798972213</v>
      </c>
      <c r="AH774" s="28">
        <f>IF(Riskregister!$E$9="",0,COUNTIF(BJ$4:BJ$53,"&lt;"&amp;AF774)*IF(AG774&lt;0.5,Riskregister!$K$9+(Riskregister!$L$9-Riskregister!$K$9)*SQRT(AG774/2),Riskregister!$L$9-(Riskregister!$L$9-Riskregister!$K$9)*SQRT((1-AG774)/2)))</f>
        <v>0</v>
      </c>
      <c r="AI774" s="28">
        <f t="shared" ca="1" si="473"/>
        <v>0.87240789663873652</v>
      </c>
      <c r="AJ774" s="28">
        <f t="shared" ca="1" si="473"/>
        <v>0.30009465190187468</v>
      </c>
      <c r="AK774" s="28">
        <f>IF(Riskregister!$E$10="",0,COUNTIF(BK$4:BK$53,"&lt;"&amp;AI774)*IF(AJ774&lt;0.5,Riskregister!$K$10+(Riskregister!$L$10-Riskregister!$K$10)*SQRT(AJ774/2),Riskregister!$L$10-(Riskregister!$L$10-Riskregister!$K$10)*SQRT((1-AJ774)/2)))</f>
        <v>0</v>
      </c>
      <c r="AL774" s="28">
        <f t="shared" ca="1" si="474"/>
        <v>0.69571688062164572</v>
      </c>
      <c r="AM774" s="28">
        <f t="shared" ca="1" si="474"/>
        <v>0.19960785571105921</v>
      </c>
      <c r="AN774" s="28">
        <f>IF(Riskregister!$E$11="",0,COUNTIF(BL$4:BL$53,"&lt;"&amp;AL774)*IF(AM774&lt;0.5,Riskregister!$K$11+(Riskregister!$L$11-Riskregister!$K$11)*SQRT(AM774/2),Riskregister!$L$11-(Riskregister!$L$11-Riskregister!$K$11)*SQRT((1-AM774)/2)))</f>
        <v>0</v>
      </c>
      <c r="AO774" s="28">
        <f t="shared" ca="1" si="475"/>
        <v>0.81636847177753746</v>
      </c>
      <c r="AP774" s="28">
        <f t="shared" ca="1" si="475"/>
        <v>0.90514513463009827</v>
      </c>
      <c r="AQ774" s="28">
        <f>IF(Riskregister!$E$12="",0,COUNTIF(BM$4:BM$53,"&lt;"&amp;AO774)*IF(AP774&lt;0.5,Riskregister!$K$12+(Riskregister!$L$12-Riskregister!$K$12)*SQRT(AP774/2),Riskregister!$L$12-(Riskregister!$L$12-Riskregister!$K$12)*SQRT((1-AP774)/2)))</f>
        <v>0</v>
      </c>
      <c r="AR774" s="28">
        <f t="shared" ca="1" si="476"/>
        <v>0.53125932801800135</v>
      </c>
      <c r="AS774" s="28">
        <f t="shared" ca="1" si="476"/>
        <v>0.26079009242021456</v>
      </c>
      <c r="AT774" s="28">
        <f>IF(Riskregister!$E$13="",0,COUNTIF(BN$4:BN$53,"&lt;"&amp;AR774)*IF(AS774&lt;0.5,Riskregister!$K$13+(Riskregister!$L$13-Riskregister!$K$13)*SQRT(AS774/2),Riskregister!$L$13-(Riskregister!$L$13-Riskregister!$K$13)*SQRT((1-AS774)/2)))</f>
        <v>0</v>
      </c>
      <c r="AU774" s="28">
        <f t="shared" ca="1" si="477"/>
        <v>0.59315142327886972</v>
      </c>
      <c r="AV774" s="28">
        <f t="shared" ca="1" si="477"/>
        <v>0.92606441659268324</v>
      </c>
      <c r="AW774" s="28">
        <f>IF(Riskregister!$E$14="",0,COUNTIF(BO$4:BO$53,"&lt;"&amp;AU774)*IF(AV774&lt;0.5,Riskregister!$K$14+(Riskregister!$L$14-Riskregister!$K$14)*SQRT(AV774/2),Riskregister!$L$14-(Riskregister!$L$14-Riskregister!$K$14)*SQRT((1-AV774)/2)))</f>
        <v>0</v>
      </c>
      <c r="AX774" s="28">
        <f t="shared" ca="1" si="478"/>
        <v>0.19866863227619258</v>
      </c>
      <c r="AY774" s="28">
        <f t="shared" ca="1" si="478"/>
        <v>9.2811254832316892E-2</v>
      </c>
      <c r="AZ774" s="28">
        <f>IF(Riskregister!$E$15="",0,COUNTIF(BP$4:BP$53,"&lt;"&amp;AX774)*IF(AY774&lt;0.5,Riskregister!$K$15+(Riskregister!$L$15-Riskregister!$K$15)*SQRT(AY774/2),Riskregister!$L$15-(Riskregister!$L$15-Riskregister!$K$15)*SQRT((1-AY774)/2)))</f>
        <v>0</v>
      </c>
      <c r="BA774" s="28">
        <f t="shared" ca="1" si="479"/>
        <v>0.15283896918162998</v>
      </c>
      <c r="BB774" s="28">
        <f t="shared" ca="1" si="479"/>
        <v>0.56572255752618406</v>
      </c>
      <c r="BC774" s="28">
        <f>IF(Riskregister!$E$16="",0,COUNTIF(BQ$4:BQ$53,"&lt;"&amp;BA774)*IF(BB774&lt;0.5,Riskregister!$K$16+(Riskregister!$L$16-Riskregister!$K$16)*SQRT(BB774/2),Riskregister!$L$16-(Riskregister!$L$16-Riskregister!$K$16)*SQRT((1-BB774)/2)))</f>
        <v>0</v>
      </c>
      <c r="BD774" s="28">
        <f t="shared" ca="1" si="480"/>
        <v>1016460.4964806074</v>
      </c>
    </row>
    <row r="775" spans="20:56" x14ac:dyDescent="0.35">
      <c r="T775" s="28">
        <f t="shared" ca="1" si="468"/>
        <v>0.85752665345784662</v>
      </c>
      <c r="U775" s="28">
        <f t="shared" ca="1" si="468"/>
        <v>0.95283581286701868</v>
      </c>
      <c r="V775" s="28">
        <f ca="1">IF(Riskregister!$E$5="",0,COUNTIF(BF$4:BF$53,"&lt;"&amp;T775)*IF(U775&lt;0.5,Riskregister!$K$5+(Riskregister!$L$5-Riskregister!$K$5)*SQRT(U775/2),Riskregister!$L$5-(Riskregister!$L$5-Riskregister!$K$5)*SQRT((1-U775)/2)))</f>
        <v>530895.91946046636</v>
      </c>
      <c r="W775" s="28">
        <f t="shared" ca="1" si="469"/>
        <v>0.44948424518482433</v>
      </c>
      <c r="X775" s="28">
        <f t="shared" ca="1" si="469"/>
        <v>0.32719999559940038</v>
      </c>
      <c r="Y775" s="28">
        <f ca="1">IF(Riskregister!$E$6="",0,COUNTIF(BG$4:BG$53,"&lt;"&amp;W775)*IF(X775&lt;0.5,Riskregister!$K$6+(Riskregister!$L$6-Riskregister!$K$6)*SQRT(X775/2),Riskregister!$L$6-(Riskregister!$L$6-Riskregister!$K$6)*SQRT((1-X775)/2)))</f>
        <v>0</v>
      </c>
      <c r="Z775" s="28">
        <f t="shared" ca="1" si="470"/>
        <v>0.64467111251890319</v>
      </c>
      <c r="AA775" s="28">
        <f t="shared" ca="1" si="470"/>
        <v>0.4581689269611372</v>
      </c>
      <c r="AB775" s="28">
        <f ca="1">IF(Riskregister!$E$7="",0,COUNTIF(BH$4:BH$53,"&lt;"&amp;Z775)*IF(AA775&lt;0.5,Riskregister!$K$7+(Riskregister!$L$7-Riskregister!$K$7)*SQRT(AA775/2),Riskregister!$L$7-(Riskregister!$L$7-Riskregister!$K$7)*SQRT((1-AA775)/2)))</f>
        <v>0</v>
      </c>
      <c r="AC775" s="28">
        <f t="shared" ca="1" si="471"/>
        <v>0.19843408248643224</v>
      </c>
      <c r="AD775" s="28">
        <f t="shared" ca="1" si="471"/>
        <v>0.60372115422285066</v>
      </c>
      <c r="AE775" s="28">
        <f ca="1">IF(Riskregister!$E$8="",0,COUNTIF(BI$4:BI$53,"&lt;"&amp;AC775)*IF(AD775&lt;0.5,Riskregister!$K$8+(Riskregister!$L$8-Riskregister!$K$8)*SQRT(AD775/2),Riskregister!$L$8-(Riskregister!$L$8-Riskregister!$K$8)*SQRT((1-AD775)/2)))</f>
        <v>0</v>
      </c>
      <c r="AF775" s="28">
        <f t="shared" ca="1" si="472"/>
        <v>0.63101452956030268</v>
      </c>
      <c r="AG775" s="28">
        <f t="shared" ca="1" si="472"/>
        <v>0.97604402124377332</v>
      </c>
      <c r="AH775" s="28">
        <f>IF(Riskregister!$E$9="",0,COUNTIF(BJ$4:BJ$53,"&lt;"&amp;AF775)*IF(AG775&lt;0.5,Riskregister!$K$9+(Riskregister!$L$9-Riskregister!$K$9)*SQRT(AG775/2),Riskregister!$L$9-(Riskregister!$L$9-Riskregister!$K$9)*SQRT((1-AG775)/2)))</f>
        <v>0</v>
      </c>
      <c r="AI775" s="28">
        <f t="shared" ca="1" si="473"/>
        <v>0.94037247923438183</v>
      </c>
      <c r="AJ775" s="28">
        <f t="shared" ca="1" si="473"/>
        <v>9.0964520489866141E-2</v>
      </c>
      <c r="AK775" s="28">
        <f>IF(Riskregister!$E$10="",0,COUNTIF(BK$4:BK$53,"&lt;"&amp;AI775)*IF(AJ775&lt;0.5,Riskregister!$K$10+(Riskregister!$L$10-Riskregister!$K$10)*SQRT(AJ775/2),Riskregister!$L$10-(Riskregister!$L$10-Riskregister!$K$10)*SQRT((1-AJ775)/2)))</f>
        <v>0</v>
      </c>
      <c r="AL775" s="28">
        <f t="shared" ca="1" si="474"/>
        <v>0.66574105098585556</v>
      </c>
      <c r="AM775" s="28">
        <f t="shared" ca="1" si="474"/>
        <v>0.44995638476252242</v>
      </c>
      <c r="AN775" s="28">
        <f>IF(Riskregister!$E$11="",0,COUNTIF(BL$4:BL$53,"&lt;"&amp;AL775)*IF(AM775&lt;0.5,Riskregister!$K$11+(Riskregister!$L$11-Riskregister!$K$11)*SQRT(AM775/2),Riskregister!$L$11-(Riskregister!$L$11-Riskregister!$K$11)*SQRT((1-AM775)/2)))</f>
        <v>0</v>
      </c>
      <c r="AO775" s="28">
        <f t="shared" ca="1" si="475"/>
        <v>0.26117069417100924</v>
      </c>
      <c r="AP775" s="28">
        <f t="shared" ca="1" si="475"/>
        <v>0.88661139340007711</v>
      </c>
      <c r="AQ775" s="28">
        <f>IF(Riskregister!$E$12="",0,COUNTIF(BM$4:BM$53,"&lt;"&amp;AO775)*IF(AP775&lt;0.5,Riskregister!$K$12+(Riskregister!$L$12-Riskregister!$K$12)*SQRT(AP775/2),Riskregister!$L$12-(Riskregister!$L$12-Riskregister!$K$12)*SQRT((1-AP775)/2)))</f>
        <v>0</v>
      </c>
      <c r="AR775" s="28">
        <f t="shared" ca="1" si="476"/>
        <v>0.11381257057647942</v>
      </c>
      <c r="AS775" s="28">
        <f t="shared" ca="1" si="476"/>
        <v>0.51127179104378107</v>
      </c>
      <c r="AT775" s="28">
        <f>IF(Riskregister!$E$13="",0,COUNTIF(BN$4:BN$53,"&lt;"&amp;AR775)*IF(AS775&lt;0.5,Riskregister!$K$13+(Riskregister!$L$13-Riskregister!$K$13)*SQRT(AS775/2),Riskregister!$L$13-(Riskregister!$L$13-Riskregister!$K$13)*SQRT((1-AS775)/2)))</f>
        <v>0</v>
      </c>
      <c r="AU775" s="28">
        <f t="shared" ca="1" si="477"/>
        <v>0.39605257838468122</v>
      </c>
      <c r="AV775" s="28">
        <f t="shared" ca="1" si="477"/>
        <v>0.8691275197608519</v>
      </c>
      <c r="AW775" s="28">
        <f>IF(Riskregister!$E$14="",0,COUNTIF(BO$4:BO$53,"&lt;"&amp;AU775)*IF(AV775&lt;0.5,Riskregister!$K$14+(Riskregister!$L$14-Riskregister!$K$14)*SQRT(AV775/2),Riskregister!$L$14-(Riskregister!$L$14-Riskregister!$K$14)*SQRT((1-AV775)/2)))</f>
        <v>0</v>
      </c>
      <c r="AX775" s="28">
        <f t="shared" ca="1" si="478"/>
        <v>0.81698419825968394</v>
      </c>
      <c r="AY775" s="28">
        <f t="shared" ca="1" si="478"/>
        <v>0.25472534079556719</v>
      </c>
      <c r="AZ775" s="28">
        <f>IF(Riskregister!$E$15="",0,COUNTIF(BP$4:BP$53,"&lt;"&amp;AX775)*IF(AY775&lt;0.5,Riskregister!$K$15+(Riskregister!$L$15-Riskregister!$K$15)*SQRT(AY775/2),Riskregister!$L$15-(Riskregister!$L$15-Riskregister!$K$15)*SQRT((1-AY775)/2)))</f>
        <v>0</v>
      </c>
      <c r="BA775" s="28">
        <f t="shared" ca="1" si="479"/>
        <v>0.71907621351358197</v>
      </c>
      <c r="BB775" s="28">
        <f t="shared" ca="1" si="479"/>
        <v>5.5073577164958865E-2</v>
      </c>
      <c r="BC775" s="28">
        <f>IF(Riskregister!$E$16="",0,COUNTIF(BQ$4:BQ$53,"&lt;"&amp;BA775)*IF(BB775&lt;0.5,Riskregister!$K$16+(Riskregister!$L$16-Riskregister!$K$16)*SQRT(BB775/2),Riskregister!$L$16-(Riskregister!$L$16-Riskregister!$K$16)*SQRT((1-BB775)/2)))</f>
        <v>0</v>
      </c>
      <c r="BD775" s="28">
        <f t="shared" ca="1" si="480"/>
        <v>530895.91946046636</v>
      </c>
    </row>
    <row r="776" spans="20:56" x14ac:dyDescent="0.35">
      <c r="T776" s="28">
        <f t="shared" ca="1" si="468"/>
        <v>0.87156778486862174</v>
      </c>
      <c r="U776" s="28">
        <f t="shared" ca="1" si="468"/>
        <v>0.87093749246198293</v>
      </c>
      <c r="V776" s="28">
        <f ca="1">IF(Riskregister!$E$5="",0,COUNTIF(BF$4:BF$53,"&lt;"&amp;T776)*IF(U776&lt;0.5,Riskregister!$K$5+(Riskregister!$L$5-Riskregister!$K$5)*SQRT(U776/2),Riskregister!$L$5-(Riskregister!$L$5-Riskregister!$K$5)*SQRT((1-U776)/2)))</f>
        <v>485686.48860163457</v>
      </c>
      <c r="W776" s="28">
        <f t="shared" ca="1" si="469"/>
        <v>0.6475260347922529</v>
      </c>
      <c r="X776" s="28">
        <f t="shared" ca="1" si="469"/>
        <v>0.82988648166613777</v>
      </c>
      <c r="Y776" s="28">
        <f ca="1">IF(Riskregister!$E$6="",0,COUNTIF(BG$4:BG$53,"&lt;"&amp;W776)*IF(X776&lt;0.5,Riskregister!$K$6+(Riskregister!$L$6-Riskregister!$K$6)*SQRT(X776/2),Riskregister!$L$6-(Riskregister!$L$6-Riskregister!$K$6)*SQRT((1-X776)/2)))</f>
        <v>1475039.1446013744</v>
      </c>
      <c r="Z776" s="28">
        <f t="shared" ca="1" si="470"/>
        <v>0.95322013842802011</v>
      </c>
      <c r="AA776" s="28">
        <f t="shared" ca="1" si="470"/>
        <v>0.9734983486567681</v>
      </c>
      <c r="AB776" s="28">
        <f ca="1">IF(Riskregister!$E$7="",0,COUNTIF(BH$4:BH$53,"&lt;"&amp;Z776)*IF(AA776&lt;0.5,Riskregister!$K$7+(Riskregister!$L$7-Riskregister!$K$7)*SQRT(AA776/2),Riskregister!$L$7-(Riskregister!$L$7-Riskregister!$K$7)*SQRT((1-AA776)/2)))</f>
        <v>719421.43846473913</v>
      </c>
      <c r="AC776" s="28">
        <f t="shared" ca="1" si="471"/>
        <v>0.57372736343863773</v>
      </c>
      <c r="AD776" s="28">
        <f t="shared" ca="1" si="471"/>
        <v>0.34538552357175234</v>
      </c>
      <c r="AE776" s="28">
        <f ca="1">IF(Riskregister!$E$8="",0,COUNTIF(BI$4:BI$53,"&lt;"&amp;AC776)*IF(AD776&lt;0.5,Riskregister!$K$8+(Riskregister!$L$8-Riskregister!$K$8)*SQRT(AD776/2),Riskregister!$L$8-(Riskregister!$L$8-Riskregister!$K$8)*SQRT((1-AD776)/2)))</f>
        <v>0</v>
      </c>
      <c r="AF776" s="28">
        <f t="shared" ca="1" si="472"/>
        <v>0.84757107640660845</v>
      </c>
      <c r="AG776" s="28">
        <f t="shared" ca="1" si="472"/>
        <v>0.79730187273672981</v>
      </c>
      <c r="AH776" s="28">
        <f>IF(Riskregister!$E$9="",0,COUNTIF(BJ$4:BJ$53,"&lt;"&amp;AF776)*IF(AG776&lt;0.5,Riskregister!$K$9+(Riskregister!$L$9-Riskregister!$K$9)*SQRT(AG776/2),Riskregister!$L$9-(Riskregister!$L$9-Riskregister!$K$9)*SQRT((1-AG776)/2)))</f>
        <v>0</v>
      </c>
      <c r="AI776" s="28">
        <f t="shared" ca="1" si="473"/>
        <v>0.66988384499801101</v>
      </c>
      <c r="AJ776" s="28">
        <f t="shared" ca="1" si="473"/>
        <v>0.37005969152163454</v>
      </c>
      <c r="AK776" s="28">
        <f>IF(Riskregister!$E$10="",0,COUNTIF(BK$4:BK$53,"&lt;"&amp;AI776)*IF(AJ776&lt;0.5,Riskregister!$K$10+(Riskregister!$L$10-Riskregister!$K$10)*SQRT(AJ776/2),Riskregister!$L$10-(Riskregister!$L$10-Riskregister!$K$10)*SQRT((1-AJ776)/2)))</f>
        <v>0</v>
      </c>
      <c r="AL776" s="28">
        <f t="shared" ca="1" si="474"/>
        <v>0.25952828955322105</v>
      </c>
      <c r="AM776" s="28">
        <f t="shared" ca="1" si="474"/>
        <v>0.38571346923989058</v>
      </c>
      <c r="AN776" s="28">
        <f>IF(Riskregister!$E$11="",0,COUNTIF(BL$4:BL$53,"&lt;"&amp;AL776)*IF(AM776&lt;0.5,Riskregister!$K$11+(Riskregister!$L$11-Riskregister!$K$11)*SQRT(AM776/2),Riskregister!$L$11-(Riskregister!$L$11-Riskregister!$K$11)*SQRT((1-AM776)/2)))</f>
        <v>0</v>
      </c>
      <c r="AO776" s="28">
        <f t="shared" ca="1" si="475"/>
        <v>0.24737412935354142</v>
      </c>
      <c r="AP776" s="28">
        <f t="shared" ca="1" si="475"/>
        <v>0.74626105064129455</v>
      </c>
      <c r="AQ776" s="28">
        <f>IF(Riskregister!$E$12="",0,COUNTIF(BM$4:BM$53,"&lt;"&amp;AO776)*IF(AP776&lt;0.5,Riskregister!$K$12+(Riskregister!$L$12-Riskregister!$K$12)*SQRT(AP776/2),Riskregister!$L$12-(Riskregister!$L$12-Riskregister!$K$12)*SQRT((1-AP776)/2)))</f>
        <v>0</v>
      </c>
      <c r="AR776" s="28">
        <f t="shared" ca="1" si="476"/>
        <v>0.34398989088257692</v>
      </c>
      <c r="AS776" s="28">
        <f t="shared" ca="1" si="476"/>
        <v>0.20386813699394302</v>
      </c>
      <c r="AT776" s="28">
        <f>IF(Riskregister!$E$13="",0,COUNTIF(BN$4:BN$53,"&lt;"&amp;AR776)*IF(AS776&lt;0.5,Riskregister!$K$13+(Riskregister!$L$13-Riskregister!$K$13)*SQRT(AS776/2),Riskregister!$L$13-(Riskregister!$L$13-Riskregister!$K$13)*SQRT((1-AS776)/2)))</f>
        <v>0</v>
      </c>
      <c r="AU776" s="28">
        <f t="shared" ca="1" si="477"/>
        <v>0.90531455707714326</v>
      </c>
      <c r="AV776" s="28">
        <f t="shared" ca="1" si="477"/>
        <v>0.2497694847382208</v>
      </c>
      <c r="AW776" s="28">
        <f>IF(Riskregister!$E$14="",0,COUNTIF(BO$4:BO$53,"&lt;"&amp;AU776)*IF(AV776&lt;0.5,Riskregister!$K$14+(Riskregister!$L$14-Riskregister!$K$14)*SQRT(AV776/2),Riskregister!$L$14-(Riskregister!$L$14-Riskregister!$K$14)*SQRT((1-AV776)/2)))</f>
        <v>0</v>
      </c>
      <c r="AX776" s="28">
        <f t="shared" ca="1" si="478"/>
        <v>0.11376161979461497</v>
      </c>
      <c r="AY776" s="28">
        <f t="shared" ca="1" si="478"/>
        <v>0.47057664725138304</v>
      </c>
      <c r="AZ776" s="28">
        <f>IF(Riskregister!$E$15="",0,COUNTIF(BP$4:BP$53,"&lt;"&amp;AX776)*IF(AY776&lt;0.5,Riskregister!$K$15+(Riskregister!$L$15-Riskregister!$K$15)*SQRT(AY776/2),Riskregister!$L$15-(Riskregister!$L$15-Riskregister!$K$15)*SQRT((1-AY776)/2)))</f>
        <v>0</v>
      </c>
      <c r="BA776" s="28">
        <f t="shared" ca="1" si="479"/>
        <v>0.6013842933768665</v>
      </c>
      <c r="BB776" s="28">
        <f t="shared" ca="1" si="479"/>
        <v>0.6185990327344868</v>
      </c>
      <c r="BC776" s="28">
        <f>IF(Riskregister!$E$16="",0,COUNTIF(BQ$4:BQ$53,"&lt;"&amp;BA776)*IF(BB776&lt;0.5,Riskregister!$K$16+(Riskregister!$L$16-Riskregister!$K$16)*SQRT(BB776/2),Riskregister!$L$16-(Riskregister!$L$16-Riskregister!$K$16)*SQRT((1-BB776)/2)))</f>
        <v>0</v>
      </c>
      <c r="BD776" s="28">
        <f t="shared" ca="1" si="480"/>
        <v>2680147.071667748</v>
      </c>
    </row>
    <row r="777" spans="20:56" x14ac:dyDescent="0.35">
      <c r="T777" s="28">
        <f t="shared" ca="1" si="468"/>
        <v>0.18106598595111889</v>
      </c>
      <c r="U777" s="28">
        <f t="shared" ca="1" si="468"/>
        <v>0.51896496562013572</v>
      </c>
      <c r="V777" s="28">
        <f ca="1">IF(Riskregister!$E$5="",0,COUNTIF(BF$4:BF$53,"&lt;"&amp;T777)*IF(U777&lt;0.5,Riskregister!$K$5+(Riskregister!$L$5-Riskregister!$K$5)*SQRT(U777/2),Riskregister!$L$5-(Riskregister!$L$5-Riskregister!$K$5)*SQRT((1-U777)/2)))</f>
        <v>0</v>
      </c>
      <c r="W777" s="28">
        <f t="shared" ca="1" si="469"/>
        <v>0.40926822317388367</v>
      </c>
      <c r="X777" s="28">
        <f t="shared" ca="1" si="469"/>
        <v>0.77715563163844981</v>
      </c>
      <c r="Y777" s="28">
        <f ca="1">IF(Riskregister!$E$6="",0,COUNTIF(BG$4:BG$53,"&lt;"&amp;W777)*IF(X777&lt;0.5,Riskregister!$K$6+(Riskregister!$L$6-Riskregister!$K$6)*SQRT(X777/2),Riskregister!$L$6-(Riskregister!$L$6-Riskregister!$K$6)*SQRT((1-X777)/2)))</f>
        <v>0</v>
      </c>
      <c r="Z777" s="28">
        <f t="shared" ca="1" si="470"/>
        <v>7.1774307634097867E-2</v>
      </c>
      <c r="AA777" s="28">
        <f t="shared" ca="1" si="470"/>
        <v>0.68591635090814151</v>
      </c>
      <c r="AB777" s="28">
        <f ca="1">IF(Riskregister!$E$7="",0,COUNTIF(BH$4:BH$53,"&lt;"&amp;Z777)*IF(AA777&lt;0.5,Riskregister!$K$7+(Riskregister!$L$7-Riskregister!$K$7)*SQRT(AA777/2),Riskregister!$L$7-(Riskregister!$L$7-Riskregister!$K$7)*SQRT((1-AA777)/2)))</f>
        <v>0</v>
      </c>
      <c r="AC777" s="28">
        <f t="shared" ca="1" si="471"/>
        <v>0.99162330396060583</v>
      </c>
      <c r="AD777" s="28">
        <f t="shared" ca="1" si="471"/>
        <v>0.9459792596608344</v>
      </c>
      <c r="AE777" s="28">
        <f ca="1">IF(Riskregister!$E$8="",0,COUNTIF(BI$4:BI$53,"&lt;"&amp;AC777)*IF(AD777&lt;0.5,Riskregister!$K$8+(Riskregister!$L$8-Riskregister!$K$8)*SQRT(AD777/2),Riskregister!$L$8-(Riskregister!$L$8-Riskregister!$K$8)*SQRT((1-AD777)/2)))</f>
        <v>4227562.8976763971</v>
      </c>
      <c r="AF777" s="28">
        <f t="shared" ca="1" si="472"/>
        <v>0.27762762125953244</v>
      </c>
      <c r="AG777" s="28">
        <f t="shared" ca="1" si="472"/>
        <v>0.78245487562067517</v>
      </c>
      <c r="AH777" s="28">
        <f>IF(Riskregister!$E$9="",0,COUNTIF(BJ$4:BJ$53,"&lt;"&amp;AF777)*IF(AG777&lt;0.5,Riskregister!$K$9+(Riskregister!$L$9-Riskregister!$K$9)*SQRT(AG777/2),Riskregister!$L$9-(Riskregister!$L$9-Riskregister!$K$9)*SQRT((1-AG777)/2)))</f>
        <v>0</v>
      </c>
      <c r="AI777" s="28">
        <f t="shared" ca="1" si="473"/>
        <v>0.11044446297989108</v>
      </c>
      <c r="AJ777" s="28">
        <f t="shared" ca="1" si="473"/>
        <v>0.90317380801705727</v>
      </c>
      <c r="AK777" s="28">
        <f>IF(Riskregister!$E$10="",0,COUNTIF(BK$4:BK$53,"&lt;"&amp;AI777)*IF(AJ777&lt;0.5,Riskregister!$K$10+(Riskregister!$L$10-Riskregister!$K$10)*SQRT(AJ777/2),Riskregister!$L$10-(Riskregister!$L$10-Riskregister!$K$10)*SQRT((1-AJ777)/2)))</f>
        <v>0</v>
      </c>
      <c r="AL777" s="28">
        <f t="shared" ca="1" si="474"/>
        <v>0.68567263798264044</v>
      </c>
      <c r="AM777" s="28">
        <f t="shared" ca="1" si="474"/>
        <v>0.20833109676583128</v>
      </c>
      <c r="AN777" s="28">
        <f>IF(Riskregister!$E$11="",0,COUNTIF(BL$4:BL$53,"&lt;"&amp;AL777)*IF(AM777&lt;0.5,Riskregister!$K$11+(Riskregister!$L$11-Riskregister!$K$11)*SQRT(AM777/2),Riskregister!$L$11-(Riskregister!$L$11-Riskregister!$K$11)*SQRT((1-AM777)/2)))</f>
        <v>0</v>
      </c>
      <c r="AO777" s="28">
        <f t="shared" ca="1" si="475"/>
        <v>0.3299128703379739</v>
      </c>
      <c r="AP777" s="28">
        <f t="shared" ca="1" si="475"/>
        <v>9.5855717961407017E-2</v>
      </c>
      <c r="AQ777" s="28">
        <f>IF(Riskregister!$E$12="",0,COUNTIF(BM$4:BM$53,"&lt;"&amp;AO777)*IF(AP777&lt;0.5,Riskregister!$K$12+(Riskregister!$L$12-Riskregister!$K$12)*SQRT(AP777/2),Riskregister!$L$12-(Riskregister!$L$12-Riskregister!$K$12)*SQRT((1-AP777)/2)))</f>
        <v>0</v>
      </c>
      <c r="AR777" s="28">
        <f t="shared" ca="1" si="476"/>
        <v>0.36850587811280755</v>
      </c>
      <c r="AS777" s="28">
        <f t="shared" ca="1" si="476"/>
        <v>0.30214388161945127</v>
      </c>
      <c r="AT777" s="28">
        <f>IF(Riskregister!$E$13="",0,COUNTIF(BN$4:BN$53,"&lt;"&amp;AR777)*IF(AS777&lt;0.5,Riskregister!$K$13+(Riskregister!$L$13-Riskregister!$K$13)*SQRT(AS777/2),Riskregister!$L$13-(Riskregister!$L$13-Riskregister!$K$13)*SQRT((1-AS777)/2)))</f>
        <v>0</v>
      </c>
      <c r="AU777" s="28">
        <f t="shared" ca="1" si="477"/>
        <v>0.23631752895389624</v>
      </c>
      <c r="AV777" s="28">
        <f t="shared" ca="1" si="477"/>
        <v>0.5789786376260867</v>
      </c>
      <c r="AW777" s="28">
        <f>IF(Riskregister!$E$14="",0,COUNTIF(BO$4:BO$53,"&lt;"&amp;AU777)*IF(AV777&lt;0.5,Riskregister!$K$14+(Riskregister!$L$14-Riskregister!$K$14)*SQRT(AV777/2),Riskregister!$L$14-(Riskregister!$L$14-Riskregister!$K$14)*SQRT((1-AV777)/2)))</f>
        <v>0</v>
      </c>
      <c r="AX777" s="28">
        <f t="shared" ca="1" si="478"/>
        <v>0.18329547252433642</v>
      </c>
      <c r="AY777" s="28">
        <f t="shared" ca="1" si="478"/>
        <v>0.30370593046210315</v>
      </c>
      <c r="AZ777" s="28">
        <f>IF(Riskregister!$E$15="",0,COUNTIF(BP$4:BP$53,"&lt;"&amp;AX777)*IF(AY777&lt;0.5,Riskregister!$K$15+(Riskregister!$L$15-Riskregister!$K$15)*SQRT(AY777/2),Riskregister!$L$15-(Riskregister!$L$15-Riskregister!$K$15)*SQRT((1-AY777)/2)))</f>
        <v>0</v>
      </c>
      <c r="BA777" s="28">
        <f t="shared" ca="1" si="479"/>
        <v>0.29400974553065751</v>
      </c>
      <c r="BB777" s="28">
        <f t="shared" ca="1" si="479"/>
        <v>0.79554293680825727</v>
      </c>
      <c r="BC777" s="28">
        <f>IF(Riskregister!$E$16="",0,COUNTIF(BQ$4:BQ$53,"&lt;"&amp;BA777)*IF(BB777&lt;0.5,Riskregister!$K$16+(Riskregister!$L$16-Riskregister!$K$16)*SQRT(BB777/2),Riskregister!$L$16-(Riskregister!$L$16-Riskregister!$K$16)*SQRT((1-BB777)/2)))</f>
        <v>0</v>
      </c>
      <c r="BD777" s="28">
        <f t="shared" ca="1" si="480"/>
        <v>4227562.8976763971</v>
      </c>
    </row>
    <row r="778" spans="20:56" x14ac:dyDescent="0.35">
      <c r="T778" s="28">
        <f t="shared" ca="1" si="468"/>
        <v>0.16673092342892093</v>
      </c>
      <c r="U778" s="28">
        <f t="shared" ca="1" si="468"/>
        <v>0.18828583885086614</v>
      </c>
      <c r="V778" s="28">
        <f ca="1">IF(Riskregister!$E$5="",0,COUNTIF(BF$4:BF$53,"&lt;"&amp;T778)*IF(U778&lt;0.5,Riskregister!$K$5+(Riskregister!$L$5-Riskregister!$K$5)*SQRT(U778/2),Riskregister!$L$5-(Riskregister!$L$5-Riskregister!$K$5)*SQRT((1-U778)/2)))</f>
        <v>0</v>
      </c>
      <c r="W778" s="28">
        <f t="shared" ca="1" si="469"/>
        <v>0.87766525697088049</v>
      </c>
      <c r="X778" s="28">
        <f t="shared" ca="1" si="469"/>
        <v>0.78959217186871378</v>
      </c>
      <c r="Y778" s="28">
        <f ca="1">IF(Riskregister!$E$6="",0,COUNTIF(BG$4:BG$53,"&lt;"&amp;W778)*IF(X778&lt;0.5,Riskregister!$K$6+(Riskregister!$L$6-Riskregister!$K$6)*SQRT(X778/2),Riskregister!$L$6-(Riskregister!$L$6-Riskregister!$K$6)*SQRT((1-X778)/2)))</f>
        <v>1416167.2486296408</v>
      </c>
      <c r="Z778" s="28">
        <f t="shared" ca="1" si="470"/>
        <v>6.8385291507813806E-2</v>
      </c>
      <c r="AA778" s="28">
        <f t="shared" ca="1" si="470"/>
        <v>0.33169402899556555</v>
      </c>
      <c r="AB778" s="28">
        <f ca="1">IF(Riskregister!$E$7="",0,COUNTIF(BH$4:BH$53,"&lt;"&amp;Z778)*IF(AA778&lt;0.5,Riskregister!$K$7+(Riskregister!$L$7-Riskregister!$K$7)*SQRT(AA778/2),Riskregister!$L$7-(Riskregister!$L$7-Riskregister!$K$7)*SQRT((1-AA778)/2)))</f>
        <v>0</v>
      </c>
      <c r="AC778" s="28">
        <f t="shared" ca="1" si="471"/>
        <v>0.83607344455387345</v>
      </c>
      <c r="AD778" s="28">
        <f t="shared" ca="1" si="471"/>
        <v>0.19047214186469885</v>
      </c>
      <c r="AE778" s="28">
        <f ca="1">IF(Riskregister!$E$8="",0,COUNTIF(BI$4:BI$53,"&lt;"&amp;AC778)*IF(AD778&lt;0.5,Riskregister!$K$8+(Riskregister!$L$8-Riskregister!$K$8)*SQRT(AD778/2),Riskregister!$L$8-(Riskregister!$L$8-Riskregister!$K$8)*SQRT((1-AD778)/2)))</f>
        <v>0</v>
      </c>
      <c r="AF778" s="28">
        <f t="shared" ca="1" si="472"/>
        <v>0.86597095774006538</v>
      </c>
      <c r="AG778" s="28">
        <f t="shared" ca="1" si="472"/>
        <v>0.13037212438036028</v>
      </c>
      <c r="AH778" s="28">
        <f>IF(Riskregister!$E$9="",0,COUNTIF(BJ$4:BJ$53,"&lt;"&amp;AF778)*IF(AG778&lt;0.5,Riskregister!$K$9+(Riskregister!$L$9-Riskregister!$K$9)*SQRT(AG778/2),Riskregister!$L$9-(Riskregister!$L$9-Riskregister!$K$9)*SQRT((1-AG778)/2)))</f>
        <v>0</v>
      </c>
      <c r="AI778" s="28">
        <f t="shared" ca="1" si="473"/>
        <v>0.52198828299696221</v>
      </c>
      <c r="AJ778" s="28">
        <f t="shared" ca="1" si="473"/>
        <v>8.4318571153918831E-2</v>
      </c>
      <c r="AK778" s="28">
        <f>IF(Riskregister!$E$10="",0,COUNTIF(BK$4:BK$53,"&lt;"&amp;AI778)*IF(AJ778&lt;0.5,Riskregister!$K$10+(Riskregister!$L$10-Riskregister!$K$10)*SQRT(AJ778/2),Riskregister!$L$10-(Riskregister!$L$10-Riskregister!$K$10)*SQRT((1-AJ778)/2)))</f>
        <v>0</v>
      </c>
      <c r="AL778" s="28">
        <f t="shared" ca="1" si="474"/>
        <v>1.7676493970169238E-2</v>
      </c>
      <c r="AM778" s="28">
        <f t="shared" ca="1" si="474"/>
        <v>0.59288515321919422</v>
      </c>
      <c r="AN778" s="28">
        <f>IF(Riskregister!$E$11="",0,COUNTIF(BL$4:BL$53,"&lt;"&amp;AL778)*IF(AM778&lt;0.5,Riskregister!$K$11+(Riskregister!$L$11-Riskregister!$K$11)*SQRT(AM778/2),Riskregister!$L$11-(Riskregister!$L$11-Riskregister!$K$11)*SQRT((1-AM778)/2)))</f>
        <v>0</v>
      </c>
      <c r="AO778" s="28">
        <f t="shared" ca="1" si="475"/>
        <v>0.60984765117418349</v>
      </c>
      <c r="AP778" s="28">
        <f t="shared" ca="1" si="475"/>
        <v>0.74402267910946929</v>
      </c>
      <c r="AQ778" s="28">
        <f>IF(Riskregister!$E$12="",0,COUNTIF(BM$4:BM$53,"&lt;"&amp;AO778)*IF(AP778&lt;0.5,Riskregister!$K$12+(Riskregister!$L$12-Riskregister!$K$12)*SQRT(AP778/2),Riskregister!$L$12-(Riskregister!$L$12-Riskregister!$K$12)*SQRT((1-AP778)/2)))</f>
        <v>0</v>
      </c>
      <c r="AR778" s="28">
        <f t="shared" ca="1" si="476"/>
        <v>0.70376510618130261</v>
      </c>
      <c r="AS778" s="28">
        <f t="shared" ca="1" si="476"/>
        <v>0.7869840971695371</v>
      </c>
      <c r="AT778" s="28">
        <f>IF(Riskregister!$E$13="",0,COUNTIF(BN$4:BN$53,"&lt;"&amp;AR778)*IF(AS778&lt;0.5,Riskregister!$K$13+(Riskregister!$L$13-Riskregister!$K$13)*SQRT(AS778/2),Riskregister!$L$13-(Riskregister!$L$13-Riskregister!$K$13)*SQRT((1-AS778)/2)))</f>
        <v>0</v>
      </c>
      <c r="AU778" s="28">
        <f t="shared" ca="1" si="477"/>
        <v>0.67501454291345875</v>
      </c>
      <c r="AV778" s="28">
        <f t="shared" ca="1" si="477"/>
        <v>0.7345757704731336</v>
      </c>
      <c r="AW778" s="28">
        <f>IF(Riskregister!$E$14="",0,COUNTIF(BO$4:BO$53,"&lt;"&amp;AU778)*IF(AV778&lt;0.5,Riskregister!$K$14+(Riskregister!$L$14-Riskregister!$K$14)*SQRT(AV778/2),Riskregister!$L$14-(Riskregister!$L$14-Riskregister!$K$14)*SQRT((1-AV778)/2)))</f>
        <v>0</v>
      </c>
      <c r="AX778" s="28">
        <f t="shared" ca="1" si="478"/>
        <v>0.67030749482494734</v>
      </c>
      <c r="AY778" s="28">
        <f t="shared" ca="1" si="478"/>
        <v>4.1022503367161511E-2</v>
      </c>
      <c r="AZ778" s="28">
        <f>IF(Riskregister!$E$15="",0,COUNTIF(BP$4:BP$53,"&lt;"&amp;AX778)*IF(AY778&lt;0.5,Riskregister!$K$15+(Riskregister!$L$15-Riskregister!$K$15)*SQRT(AY778/2),Riskregister!$L$15-(Riskregister!$L$15-Riskregister!$K$15)*SQRT((1-AY778)/2)))</f>
        <v>0</v>
      </c>
      <c r="BA778" s="28">
        <f t="shared" ca="1" si="479"/>
        <v>0.41487975884456096</v>
      </c>
      <c r="BB778" s="28">
        <f t="shared" ca="1" si="479"/>
        <v>0.69678008102614486</v>
      </c>
      <c r="BC778" s="28">
        <f>IF(Riskregister!$E$16="",0,COUNTIF(BQ$4:BQ$53,"&lt;"&amp;BA778)*IF(BB778&lt;0.5,Riskregister!$K$16+(Riskregister!$L$16-Riskregister!$K$16)*SQRT(BB778/2),Riskregister!$L$16-(Riskregister!$L$16-Riskregister!$K$16)*SQRT((1-BB778)/2)))</f>
        <v>0</v>
      </c>
      <c r="BD778" s="28">
        <f t="shared" ca="1" si="480"/>
        <v>1416167.2486296408</v>
      </c>
    </row>
    <row r="779" spans="20:56" x14ac:dyDescent="0.35">
      <c r="T779" s="28">
        <f t="shared" ca="1" si="468"/>
        <v>0.28100523241385833</v>
      </c>
      <c r="U779" s="28">
        <f t="shared" ca="1" si="468"/>
        <v>0.74402679651443171</v>
      </c>
      <c r="V779" s="28">
        <f ca="1">IF(Riskregister!$E$5="",0,COUNTIF(BF$4:BF$53,"&lt;"&amp;T779)*IF(U779&lt;0.5,Riskregister!$K$5+(Riskregister!$L$5-Riskregister!$K$5)*SQRT(U779/2),Riskregister!$L$5-(Riskregister!$L$5-Riskregister!$K$5)*SQRT((1-U779)/2)))</f>
        <v>0</v>
      </c>
      <c r="W779" s="28">
        <f t="shared" ca="1" si="469"/>
        <v>0.87724217248213254</v>
      </c>
      <c r="X779" s="28">
        <f t="shared" ca="1" si="469"/>
        <v>0.5972665570844552</v>
      </c>
      <c r="Y779" s="28">
        <f ca="1">IF(Riskregister!$E$6="",0,COUNTIF(BG$4:BG$53,"&lt;"&amp;W779)*IF(X779&lt;0.5,Riskregister!$K$6+(Riskregister!$L$6-Riskregister!$K$6)*SQRT(X779/2),Riskregister!$L$6-(Riskregister!$L$6-Riskregister!$K$6)*SQRT((1-X779)/2)))</f>
        <v>1192269.7371503389</v>
      </c>
      <c r="Z779" s="28">
        <f t="shared" ca="1" si="470"/>
        <v>0.87931404217972797</v>
      </c>
      <c r="AA779" s="28">
        <f t="shared" ca="1" si="470"/>
        <v>0.77705679206372957</v>
      </c>
      <c r="AB779" s="28">
        <f ca="1">IF(Riskregister!$E$7="",0,COUNTIF(BH$4:BH$53,"&lt;"&amp;Z779)*IF(AA779&lt;0.5,Riskregister!$K$7+(Riskregister!$L$7-Riskregister!$K$7)*SQRT(AA779/2),Riskregister!$L$7-(Riskregister!$L$7-Riskregister!$K$7)*SQRT((1-AA779)/2)))</f>
        <v>283144.22784433555</v>
      </c>
      <c r="AC779" s="28">
        <f t="shared" ca="1" si="471"/>
        <v>0.99577876439477297</v>
      </c>
      <c r="AD779" s="28">
        <f t="shared" ca="1" si="471"/>
        <v>0.32410879599770681</v>
      </c>
      <c r="AE779" s="28">
        <f ca="1">IF(Riskregister!$E$8="",0,COUNTIF(BI$4:BI$53,"&lt;"&amp;AC779)*IF(AD779&lt;0.5,Riskregister!$K$8+(Riskregister!$L$8-Riskregister!$K$8)*SQRT(AD779/2),Riskregister!$L$8-(Riskregister!$L$8-Riskregister!$K$8)*SQRT((1-AD779)/2)))</f>
        <v>2192031.0916564427</v>
      </c>
      <c r="AF779" s="28">
        <f t="shared" ca="1" si="472"/>
        <v>3.4271418088097638E-2</v>
      </c>
      <c r="AG779" s="28">
        <f t="shared" ca="1" si="472"/>
        <v>0.19175610027564716</v>
      </c>
      <c r="AH779" s="28">
        <f>IF(Riskregister!$E$9="",0,COUNTIF(BJ$4:BJ$53,"&lt;"&amp;AF779)*IF(AG779&lt;0.5,Riskregister!$K$9+(Riskregister!$L$9-Riskregister!$K$9)*SQRT(AG779/2),Riskregister!$L$9-(Riskregister!$L$9-Riskregister!$K$9)*SQRT((1-AG779)/2)))</f>
        <v>0</v>
      </c>
      <c r="AI779" s="28">
        <f t="shared" ca="1" si="473"/>
        <v>0.13221600334500572</v>
      </c>
      <c r="AJ779" s="28">
        <f t="shared" ca="1" si="473"/>
        <v>0.47101704686586898</v>
      </c>
      <c r="AK779" s="28">
        <f>IF(Riskregister!$E$10="",0,COUNTIF(BK$4:BK$53,"&lt;"&amp;AI779)*IF(AJ779&lt;0.5,Riskregister!$K$10+(Riskregister!$L$10-Riskregister!$K$10)*SQRT(AJ779/2),Riskregister!$L$10-(Riskregister!$L$10-Riskregister!$K$10)*SQRT((1-AJ779)/2)))</f>
        <v>0</v>
      </c>
      <c r="AL779" s="28">
        <f t="shared" ca="1" si="474"/>
        <v>0.89486274234873764</v>
      </c>
      <c r="AM779" s="28">
        <f t="shared" ca="1" si="474"/>
        <v>0.62286716583029356</v>
      </c>
      <c r="AN779" s="28">
        <f>IF(Riskregister!$E$11="",0,COUNTIF(BL$4:BL$53,"&lt;"&amp;AL779)*IF(AM779&lt;0.5,Riskregister!$K$11+(Riskregister!$L$11-Riskregister!$K$11)*SQRT(AM779/2),Riskregister!$L$11-(Riskregister!$L$11-Riskregister!$K$11)*SQRT((1-AM779)/2)))</f>
        <v>0</v>
      </c>
      <c r="AO779" s="28">
        <f t="shared" ca="1" si="475"/>
        <v>0.12271023439082807</v>
      </c>
      <c r="AP779" s="28">
        <f t="shared" ca="1" si="475"/>
        <v>0.26593882442671368</v>
      </c>
      <c r="AQ779" s="28">
        <f>IF(Riskregister!$E$12="",0,COUNTIF(BM$4:BM$53,"&lt;"&amp;AO779)*IF(AP779&lt;0.5,Riskregister!$K$12+(Riskregister!$L$12-Riskregister!$K$12)*SQRT(AP779/2),Riskregister!$L$12-(Riskregister!$L$12-Riskregister!$K$12)*SQRT((1-AP779)/2)))</f>
        <v>0</v>
      </c>
      <c r="AR779" s="28">
        <f t="shared" ca="1" si="476"/>
        <v>0.66231254089081437</v>
      </c>
      <c r="AS779" s="28">
        <f t="shared" ca="1" si="476"/>
        <v>0.33105335800159896</v>
      </c>
      <c r="AT779" s="28">
        <f>IF(Riskregister!$E$13="",0,COUNTIF(BN$4:BN$53,"&lt;"&amp;AR779)*IF(AS779&lt;0.5,Riskregister!$K$13+(Riskregister!$L$13-Riskregister!$K$13)*SQRT(AS779/2),Riskregister!$L$13-(Riskregister!$L$13-Riskregister!$K$13)*SQRT((1-AS779)/2)))</f>
        <v>0</v>
      </c>
      <c r="AU779" s="28">
        <f t="shared" ca="1" si="477"/>
        <v>4.5188895764292636E-2</v>
      </c>
      <c r="AV779" s="28">
        <f t="shared" ca="1" si="477"/>
        <v>0.51665526607901435</v>
      </c>
      <c r="AW779" s="28">
        <f>IF(Riskregister!$E$14="",0,COUNTIF(BO$4:BO$53,"&lt;"&amp;AU779)*IF(AV779&lt;0.5,Riskregister!$K$14+(Riskregister!$L$14-Riskregister!$K$14)*SQRT(AV779/2),Riskregister!$L$14-(Riskregister!$L$14-Riskregister!$K$14)*SQRT((1-AV779)/2)))</f>
        <v>0</v>
      </c>
      <c r="AX779" s="28">
        <f t="shared" ca="1" si="478"/>
        <v>0.99600328095438551</v>
      </c>
      <c r="AY779" s="28">
        <f t="shared" ca="1" si="478"/>
        <v>0.28813692906126365</v>
      </c>
      <c r="AZ779" s="28">
        <f>IF(Riskregister!$E$15="",0,COUNTIF(BP$4:BP$53,"&lt;"&amp;AX779)*IF(AY779&lt;0.5,Riskregister!$K$15+(Riskregister!$L$15-Riskregister!$K$15)*SQRT(AY779/2),Riskregister!$L$15-(Riskregister!$L$15-Riskregister!$K$15)*SQRT((1-AY779)/2)))</f>
        <v>0</v>
      </c>
      <c r="BA779" s="28">
        <f t="shared" ca="1" si="479"/>
        <v>0.24478958448755817</v>
      </c>
      <c r="BB779" s="28">
        <f t="shared" ca="1" si="479"/>
        <v>0.62998513795473021</v>
      </c>
      <c r="BC779" s="28">
        <f>IF(Riskregister!$E$16="",0,COUNTIF(BQ$4:BQ$53,"&lt;"&amp;BA779)*IF(BB779&lt;0.5,Riskregister!$K$16+(Riskregister!$L$16-Riskregister!$K$16)*SQRT(BB779/2),Riskregister!$L$16-(Riskregister!$L$16-Riskregister!$K$16)*SQRT((1-BB779)/2)))</f>
        <v>0</v>
      </c>
      <c r="BD779" s="28">
        <f t="shared" ca="1" si="480"/>
        <v>3667445.0566511173</v>
      </c>
    </row>
    <row r="780" spans="20:56" x14ac:dyDescent="0.35">
      <c r="T780" s="28">
        <f t="shared" ca="1" si="468"/>
        <v>0.35022065357829468</v>
      </c>
      <c r="U780" s="28">
        <f t="shared" ca="1" si="468"/>
        <v>0.78461021945608644</v>
      </c>
      <c r="V780" s="28">
        <f ca="1">IF(Riskregister!$E$5="",0,COUNTIF(BF$4:BF$53,"&lt;"&amp;T780)*IF(U780&lt;0.5,Riskregister!$K$5+(Riskregister!$L$5-Riskregister!$K$5)*SQRT(U780/2),Riskregister!$L$5-(Riskregister!$L$5-Riskregister!$K$5)*SQRT((1-U780)/2)))</f>
        <v>0</v>
      </c>
      <c r="W780" s="28">
        <f t="shared" ca="1" si="469"/>
        <v>0.98218445819406042</v>
      </c>
      <c r="X780" s="28">
        <f t="shared" ca="1" si="469"/>
        <v>0.15689972001191088</v>
      </c>
      <c r="Y780" s="28">
        <f ca="1">IF(Riskregister!$E$6="",0,COUNTIF(BG$4:BG$53,"&lt;"&amp;W780)*IF(X780&lt;0.5,Riskregister!$K$6+(Riskregister!$L$6-Riskregister!$K$6)*SQRT(X780/2),Riskregister!$L$6-(Riskregister!$L$6-Riskregister!$K$6)*SQRT((1-X780)/2)))</f>
        <v>1408320.47766431</v>
      </c>
      <c r="Z780" s="28">
        <f t="shared" ca="1" si="470"/>
        <v>0.82925458555294007</v>
      </c>
      <c r="AA780" s="28">
        <f t="shared" ca="1" si="470"/>
        <v>0.21701872019435375</v>
      </c>
      <c r="AB780" s="28">
        <f ca="1">IF(Riskregister!$E$7="",0,COUNTIF(BH$4:BH$53,"&lt;"&amp;Z780)*IF(AA780&lt;0.5,Riskregister!$K$7+(Riskregister!$L$7-Riskregister!$K$7)*SQRT(AA780/2),Riskregister!$L$7-(Riskregister!$L$7-Riskregister!$K$7)*SQRT((1-AA780)/2)))</f>
        <v>165292.65636589422</v>
      </c>
      <c r="AC780" s="28">
        <f t="shared" ca="1" si="471"/>
        <v>0.64547069510592914</v>
      </c>
      <c r="AD780" s="28">
        <f t="shared" ca="1" si="471"/>
        <v>6.0826211385043516E-2</v>
      </c>
      <c r="AE780" s="28">
        <f ca="1">IF(Riskregister!$E$8="",0,COUNTIF(BI$4:BI$53,"&lt;"&amp;AC780)*IF(AD780&lt;0.5,Riskregister!$K$8+(Riskregister!$L$8-Riskregister!$K$8)*SQRT(AD780/2),Riskregister!$L$8-(Riskregister!$L$8-Riskregister!$K$8)*SQRT((1-AD780)/2)))</f>
        <v>0</v>
      </c>
      <c r="AF780" s="28">
        <f t="shared" ca="1" si="472"/>
        <v>0.62150562098078044</v>
      </c>
      <c r="AG780" s="28">
        <f t="shared" ca="1" si="472"/>
        <v>0.81833077908790319</v>
      </c>
      <c r="AH780" s="28">
        <f>IF(Riskregister!$E$9="",0,COUNTIF(BJ$4:BJ$53,"&lt;"&amp;AF780)*IF(AG780&lt;0.5,Riskregister!$K$9+(Riskregister!$L$9-Riskregister!$K$9)*SQRT(AG780/2),Riskregister!$L$9-(Riskregister!$L$9-Riskregister!$K$9)*SQRT((1-AG780)/2)))</f>
        <v>0</v>
      </c>
      <c r="AI780" s="28">
        <f t="shared" ca="1" si="473"/>
        <v>0.78366623078369357</v>
      </c>
      <c r="AJ780" s="28">
        <f t="shared" ca="1" si="473"/>
        <v>9.6750663336314102E-2</v>
      </c>
      <c r="AK780" s="28">
        <f>IF(Riskregister!$E$10="",0,COUNTIF(BK$4:BK$53,"&lt;"&amp;AI780)*IF(AJ780&lt;0.5,Riskregister!$K$10+(Riskregister!$L$10-Riskregister!$K$10)*SQRT(AJ780/2),Riskregister!$L$10-(Riskregister!$L$10-Riskregister!$K$10)*SQRT((1-AJ780)/2)))</f>
        <v>0</v>
      </c>
      <c r="AL780" s="28">
        <f t="shared" ca="1" si="474"/>
        <v>4.036432612613583E-2</v>
      </c>
      <c r="AM780" s="28">
        <f t="shared" ca="1" si="474"/>
        <v>2.390073069596621E-2</v>
      </c>
      <c r="AN780" s="28">
        <f>IF(Riskregister!$E$11="",0,COUNTIF(BL$4:BL$53,"&lt;"&amp;AL780)*IF(AM780&lt;0.5,Riskregister!$K$11+(Riskregister!$L$11-Riskregister!$K$11)*SQRT(AM780/2),Riskregister!$L$11-(Riskregister!$L$11-Riskregister!$K$11)*SQRT((1-AM780)/2)))</f>
        <v>0</v>
      </c>
      <c r="AO780" s="28">
        <f t="shared" ca="1" si="475"/>
        <v>0.39247068600037871</v>
      </c>
      <c r="AP780" s="28">
        <f t="shared" ca="1" si="475"/>
        <v>0.49482446690272186</v>
      </c>
      <c r="AQ780" s="28">
        <f>IF(Riskregister!$E$12="",0,COUNTIF(BM$4:BM$53,"&lt;"&amp;AO780)*IF(AP780&lt;0.5,Riskregister!$K$12+(Riskregister!$L$12-Riskregister!$K$12)*SQRT(AP780/2),Riskregister!$L$12-(Riskregister!$L$12-Riskregister!$K$12)*SQRT((1-AP780)/2)))</f>
        <v>0</v>
      </c>
      <c r="AR780" s="28">
        <f t="shared" ca="1" si="476"/>
        <v>2.3233366079465356E-2</v>
      </c>
      <c r="AS780" s="28">
        <f t="shared" ca="1" si="476"/>
        <v>0.15521818159378742</v>
      </c>
      <c r="AT780" s="28">
        <f>IF(Riskregister!$E$13="",0,COUNTIF(BN$4:BN$53,"&lt;"&amp;AR780)*IF(AS780&lt;0.5,Riskregister!$K$13+(Riskregister!$L$13-Riskregister!$K$13)*SQRT(AS780/2),Riskregister!$L$13-(Riskregister!$L$13-Riskregister!$K$13)*SQRT((1-AS780)/2)))</f>
        <v>0</v>
      </c>
      <c r="AU780" s="28">
        <f t="shared" ca="1" si="477"/>
        <v>0.7228853882326105</v>
      </c>
      <c r="AV780" s="28">
        <f t="shared" ca="1" si="477"/>
        <v>0.31127501761441501</v>
      </c>
      <c r="AW780" s="28">
        <f>IF(Riskregister!$E$14="",0,COUNTIF(BO$4:BO$53,"&lt;"&amp;AU780)*IF(AV780&lt;0.5,Riskregister!$K$14+(Riskregister!$L$14-Riskregister!$K$14)*SQRT(AV780/2),Riskregister!$L$14-(Riskregister!$L$14-Riskregister!$K$14)*SQRT((1-AV780)/2)))</f>
        <v>0</v>
      </c>
      <c r="AX780" s="28">
        <f t="shared" ca="1" si="478"/>
        <v>6.1994895417074591E-3</v>
      </c>
      <c r="AY780" s="28">
        <f t="shared" ca="1" si="478"/>
        <v>9.3317049705758714E-2</v>
      </c>
      <c r="AZ780" s="28">
        <f>IF(Riskregister!$E$15="",0,COUNTIF(BP$4:BP$53,"&lt;"&amp;AX780)*IF(AY780&lt;0.5,Riskregister!$K$15+(Riskregister!$L$15-Riskregister!$K$15)*SQRT(AY780/2),Riskregister!$L$15-(Riskregister!$L$15-Riskregister!$K$15)*SQRT((1-AY780)/2)))</f>
        <v>0</v>
      </c>
      <c r="BA780" s="28">
        <f t="shared" ca="1" si="479"/>
        <v>0.45799656986870507</v>
      </c>
      <c r="BB780" s="28">
        <f t="shared" ca="1" si="479"/>
        <v>0.43660262753940726</v>
      </c>
      <c r="BC780" s="28">
        <f>IF(Riskregister!$E$16="",0,COUNTIF(BQ$4:BQ$53,"&lt;"&amp;BA780)*IF(BB780&lt;0.5,Riskregister!$K$16+(Riskregister!$L$16-Riskregister!$K$16)*SQRT(BB780/2),Riskregister!$L$16-(Riskregister!$L$16-Riskregister!$K$16)*SQRT((1-BB780)/2)))</f>
        <v>0</v>
      </c>
      <c r="BD780" s="28">
        <f t="shared" ca="1" si="480"/>
        <v>1573613.1340302043</v>
      </c>
    </row>
    <row r="781" spans="20:56" x14ac:dyDescent="0.35">
      <c r="T781" s="28">
        <f t="shared" ca="1" si="468"/>
        <v>0.54148336200431202</v>
      </c>
      <c r="U781" s="28">
        <f t="shared" ca="1" si="468"/>
        <v>0.69118461194270187</v>
      </c>
      <c r="V781" s="28">
        <f ca="1">IF(Riskregister!$E$5="",0,COUNTIF(BF$4:BF$53,"&lt;"&amp;T781)*IF(U781&lt;0.5,Riskregister!$K$5+(Riskregister!$L$5-Riskregister!$K$5)*SQRT(U781/2),Riskregister!$L$5-(Riskregister!$L$5-Riskregister!$K$5)*SQRT((1-U781)/2)))</f>
        <v>0</v>
      </c>
      <c r="W781" s="28">
        <f t="shared" ca="1" si="469"/>
        <v>9.5087221180951031E-2</v>
      </c>
      <c r="X781" s="28">
        <f t="shared" ca="1" si="469"/>
        <v>0.52677389405747077</v>
      </c>
      <c r="Y781" s="28">
        <f ca="1">IF(Riskregister!$E$6="",0,COUNTIF(BG$4:BG$53,"&lt;"&amp;W781)*IF(X781&lt;0.5,Riskregister!$K$6+(Riskregister!$L$6-Riskregister!$K$6)*SQRT(X781/2),Riskregister!$L$6-(Riskregister!$L$6-Riskregister!$K$6)*SQRT((1-X781)/2)))</f>
        <v>0</v>
      </c>
      <c r="Z781" s="28">
        <f t="shared" ca="1" si="470"/>
        <v>0.19409163059361878</v>
      </c>
      <c r="AA781" s="28">
        <f t="shared" ca="1" si="470"/>
        <v>5.5149657987939693E-2</v>
      </c>
      <c r="AB781" s="28">
        <f ca="1">IF(Riskregister!$E$7="",0,COUNTIF(BH$4:BH$53,"&lt;"&amp;Z781)*IF(AA781&lt;0.5,Riskregister!$K$7+(Riskregister!$L$7-Riskregister!$K$7)*SQRT(AA781/2),Riskregister!$L$7-(Riskregister!$L$7-Riskregister!$K$7)*SQRT((1-AA781)/2)))</f>
        <v>0</v>
      </c>
      <c r="AC781" s="28">
        <f t="shared" ca="1" si="471"/>
        <v>0.26702943744608565</v>
      </c>
      <c r="AD781" s="28">
        <f t="shared" ca="1" si="471"/>
        <v>0.85002518879338562</v>
      </c>
      <c r="AE781" s="28">
        <f ca="1">IF(Riskregister!$E$8="",0,COUNTIF(BI$4:BI$53,"&lt;"&amp;AC781)*IF(AD781&lt;0.5,Riskregister!$K$8+(Riskregister!$L$8-Riskregister!$K$8)*SQRT(AD781/2),Riskregister!$L$8-(Riskregister!$L$8-Riskregister!$K$8)*SQRT((1-AD781)/2)))</f>
        <v>0</v>
      </c>
      <c r="AF781" s="28">
        <f t="shared" ca="1" si="472"/>
        <v>0.59511413646051525</v>
      </c>
      <c r="AG781" s="28">
        <f t="shared" ca="1" si="472"/>
        <v>0.88702146607455423</v>
      </c>
      <c r="AH781" s="28">
        <f>IF(Riskregister!$E$9="",0,COUNTIF(BJ$4:BJ$53,"&lt;"&amp;AF781)*IF(AG781&lt;0.5,Riskregister!$K$9+(Riskregister!$L$9-Riskregister!$K$9)*SQRT(AG781/2),Riskregister!$L$9-(Riskregister!$L$9-Riskregister!$K$9)*SQRT((1-AG781)/2)))</f>
        <v>0</v>
      </c>
      <c r="AI781" s="28">
        <f t="shared" ca="1" si="473"/>
        <v>0.70447405005565977</v>
      </c>
      <c r="AJ781" s="28">
        <f t="shared" ca="1" si="473"/>
        <v>0.44940448351871531</v>
      </c>
      <c r="AK781" s="28">
        <f>IF(Riskregister!$E$10="",0,COUNTIF(BK$4:BK$53,"&lt;"&amp;AI781)*IF(AJ781&lt;0.5,Riskregister!$K$10+(Riskregister!$L$10-Riskregister!$K$10)*SQRT(AJ781/2),Riskregister!$L$10-(Riskregister!$L$10-Riskregister!$K$10)*SQRT((1-AJ781)/2)))</f>
        <v>0</v>
      </c>
      <c r="AL781" s="28">
        <f t="shared" ca="1" si="474"/>
        <v>0.41879045227769951</v>
      </c>
      <c r="AM781" s="28">
        <f t="shared" ca="1" si="474"/>
        <v>0.10962724011668046</v>
      </c>
      <c r="AN781" s="28">
        <f>IF(Riskregister!$E$11="",0,COUNTIF(BL$4:BL$53,"&lt;"&amp;AL781)*IF(AM781&lt;0.5,Riskregister!$K$11+(Riskregister!$L$11-Riskregister!$K$11)*SQRT(AM781/2),Riskregister!$L$11-(Riskregister!$L$11-Riskregister!$K$11)*SQRT((1-AM781)/2)))</f>
        <v>0</v>
      </c>
      <c r="AO781" s="28">
        <f t="shared" ca="1" si="475"/>
        <v>0.76571554882776327</v>
      </c>
      <c r="AP781" s="28">
        <f t="shared" ca="1" si="475"/>
        <v>0.53535762067128945</v>
      </c>
      <c r="AQ781" s="28">
        <f>IF(Riskregister!$E$12="",0,COUNTIF(BM$4:BM$53,"&lt;"&amp;AO781)*IF(AP781&lt;0.5,Riskregister!$K$12+(Riskregister!$L$12-Riskregister!$K$12)*SQRT(AP781/2),Riskregister!$L$12-(Riskregister!$L$12-Riskregister!$K$12)*SQRT((1-AP781)/2)))</f>
        <v>0</v>
      </c>
      <c r="AR781" s="28">
        <f t="shared" ca="1" si="476"/>
        <v>0.22776406794874149</v>
      </c>
      <c r="AS781" s="28">
        <f t="shared" ca="1" si="476"/>
        <v>8.5487553342380451E-2</v>
      </c>
      <c r="AT781" s="28">
        <f>IF(Riskregister!$E$13="",0,COUNTIF(BN$4:BN$53,"&lt;"&amp;AR781)*IF(AS781&lt;0.5,Riskregister!$K$13+(Riskregister!$L$13-Riskregister!$K$13)*SQRT(AS781/2),Riskregister!$L$13-(Riskregister!$L$13-Riskregister!$K$13)*SQRT((1-AS781)/2)))</f>
        <v>0</v>
      </c>
      <c r="AU781" s="28">
        <f t="shared" ca="1" si="477"/>
        <v>0.22378866055855473</v>
      </c>
      <c r="AV781" s="28">
        <f t="shared" ca="1" si="477"/>
        <v>0.71442022663082505</v>
      </c>
      <c r="AW781" s="28">
        <f>IF(Riskregister!$E$14="",0,COUNTIF(BO$4:BO$53,"&lt;"&amp;AU781)*IF(AV781&lt;0.5,Riskregister!$K$14+(Riskregister!$L$14-Riskregister!$K$14)*SQRT(AV781/2),Riskregister!$L$14-(Riskregister!$L$14-Riskregister!$K$14)*SQRT((1-AV781)/2)))</f>
        <v>0</v>
      </c>
      <c r="AX781" s="28">
        <f t="shared" ca="1" si="478"/>
        <v>0.88952578981850328</v>
      </c>
      <c r="AY781" s="28">
        <f t="shared" ca="1" si="478"/>
        <v>0.98673059194371049</v>
      </c>
      <c r="AZ781" s="28">
        <f>IF(Riskregister!$E$15="",0,COUNTIF(BP$4:BP$53,"&lt;"&amp;AX781)*IF(AY781&lt;0.5,Riskregister!$K$15+(Riskregister!$L$15-Riskregister!$K$15)*SQRT(AY781/2),Riskregister!$L$15-(Riskregister!$L$15-Riskregister!$K$15)*SQRT((1-AY781)/2)))</f>
        <v>0</v>
      </c>
      <c r="BA781" s="28">
        <f t="shared" ca="1" si="479"/>
        <v>0.13496075739286428</v>
      </c>
      <c r="BB781" s="28">
        <f t="shared" ca="1" si="479"/>
        <v>0.84918787578395449</v>
      </c>
      <c r="BC781" s="28">
        <f>IF(Riskregister!$E$16="",0,COUNTIF(BQ$4:BQ$53,"&lt;"&amp;BA781)*IF(BB781&lt;0.5,Riskregister!$K$16+(Riskregister!$L$16-Riskregister!$K$16)*SQRT(BB781/2),Riskregister!$L$16-(Riskregister!$L$16-Riskregister!$K$16)*SQRT((1-BB781)/2)))</f>
        <v>0</v>
      </c>
      <c r="BD781" s="28">
        <f t="shared" ca="1" si="480"/>
        <v>0</v>
      </c>
    </row>
    <row r="782" spans="20:56" x14ac:dyDescent="0.35">
      <c r="T782" s="28">
        <f t="shared" ca="1" si="468"/>
        <v>0.50342151885076114</v>
      </c>
      <c r="U782" s="28">
        <f t="shared" ca="1" si="468"/>
        <v>0.84157898268436615</v>
      </c>
      <c r="V782" s="28">
        <f ca="1">IF(Riskregister!$E$5="",0,COUNTIF(BF$4:BF$53,"&lt;"&amp;T782)*IF(U782&lt;0.5,Riskregister!$K$5+(Riskregister!$L$5-Riskregister!$K$5)*SQRT(U782/2),Riskregister!$L$5-(Riskregister!$L$5-Riskregister!$K$5)*SQRT((1-U782)/2)))</f>
        <v>0</v>
      </c>
      <c r="W782" s="28">
        <f t="shared" ca="1" si="469"/>
        <v>0.26329629196083337</v>
      </c>
      <c r="X782" s="28">
        <f t="shared" ca="1" si="469"/>
        <v>0.18386172279489832</v>
      </c>
      <c r="Y782" s="28">
        <f ca="1">IF(Riskregister!$E$6="",0,COUNTIF(BG$4:BG$53,"&lt;"&amp;W782)*IF(X782&lt;0.5,Riskregister!$K$6+(Riskregister!$L$6-Riskregister!$K$6)*SQRT(X782/2),Riskregister!$L$6-(Riskregister!$L$6-Riskregister!$K$6)*SQRT((1-X782)/2)))</f>
        <v>0</v>
      </c>
      <c r="Z782" s="28">
        <f t="shared" ca="1" si="470"/>
        <v>0.94705644737143602</v>
      </c>
      <c r="AA782" s="28">
        <f t="shared" ca="1" si="470"/>
        <v>2.4540648208019378E-2</v>
      </c>
      <c r="AB782" s="28">
        <f ca="1">IF(Riskregister!$E$7="",0,COUNTIF(BH$4:BH$53,"&lt;"&amp;Z782)*IF(AA782&lt;0.5,Riskregister!$K$7+(Riskregister!$L$7-Riskregister!$K$7)*SQRT(AA782/2),Riskregister!$L$7-(Riskregister!$L$7-Riskregister!$K$7)*SQRT((1-AA782)/2)))</f>
        <v>88770.023249170059</v>
      </c>
      <c r="AC782" s="28">
        <f t="shared" ca="1" si="471"/>
        <v>0.84267805235933169</v>
      </c>
      <c r="AD782" s="28">
        <f t="shared" ca="1" si="471"/>
        <v>0.11101154752769393</v>
      </c>
      <c r="AE782" s="28">
        <f ca="1">IF(Riskregister!$E$8="",0,COUNTIF(BI$4:BI$53,"&lt;"&amp;AC782)*IF(AD782&lt;0.5,Riskregister!$K$8+(Riskregister!$L$8-Riskregister!$K$8)*SQRT(AD782/2),Riskregister!$L$8-(Riskregister!$L$8-Riskregister!$K$8)*SQRT((1-AD782)/2)))</f>
        <v>0</v>
      </c>
      <c r="AF782" s="28">
        <f t="shared" ca="1" si="472"/>
        <v>0.30348294459571212</v>
      </c>
      <c r="AG782" s="28">
        <f t="shared" ca="1" si="472"/>
        <v>0.94788512082725185</v>
      </c>
      <c r="AH782" s="28">
        <f>IF(Riskregister!$E$9="",0,COUNTIF(BJ$4:BJ$53,"&lt;"&amp;AF782)*IF(AG782&lt;0.5,Riskregister!$K$9+(Riskregister!$L$9-Riskregister!$K$9)*SQRT(AG782/2),Riskregister!$L$9-(Riskregister!$L$9-Riskregister!$K$9)*SQRT((1-AG782)/2)))</f>
        <v>0</v>
      </c>
      <c r="AI782" s="28">
        <f t="shared" ca="1" si="473"/>
        <v>0.38334814085711455</v>
      </c>
      <c r="AJ782" s="28">
        <f t="shared" ca="1" si="473"/>
        <v>0.86967572936005411</v>
      </c>
      <c r="AK782" s="28">
        <f>IF(Riskregister!$E$10="",0,COUNTIF(BK$4:BK$53,"&lt;"&amp;AI782)*IF(AJ782&lt;0.5,Riskregister!$K$10+(Riskregister!$L$10-Riskregister!$K$10)*SQRT(AJ782/2),Riskregister!$L$10-(Riskregister!$L$10-Riskregister!$K$10)*SQRT((1-AJ782)/2)))</f>
        <v>0</v>
      </c>
      <c r="AL782" s="28">
        <f t="shared" ca="1" si="474"/>
        <v>0.55003779053732016</v>
      </c>
      <c r="AM782" s="28">
        <f t="shared" ca="1" si="474"/>
        <v>0.91003517795647504</v>
      </c>
      <c r="AN782" s="28">
        <f>IF(Riskregister!$E$11="",0,COUNTIF(BL$4:BL$53,"&lt;"&amp;AL782)*IF(AM782&lt;0.5,Riskregister!$K$11+(Riskregister!$L$11-Riskregister!$K$11)*SQRT(AM782/2),Riskregister!$L$11-(Riskregister!$L$11-Riskregister!$K$11)*SQRT((1-AM782)/2)))</f>
        <v>0</v>
      </c>
      <c r="AO782" s="28">
        <f t="shared" ca="1" si="475"/>
        <v>0.61900550982028335</v>
      </c>
      <c r="AP782" s="28">
        <f t="shared" ca="1" si="475"/>
        <v>0.77031733268883174</v>
      </c>
      <c r="AQ782" s="28">
        <f>IF(Riskregister!$E$12="",0,COUNTIF(BM$4:BM$53,"&lt;"&amp;AO782)*IF(AP782&lt;0.5,Riskregister!$K$12+(Riskregister!$L$12-Riskregister!$K$12)*SQRT(AP782/2),Riskregister!$L$12-(Riskregister!$L$12-Riskregister!$K$12)*SQRT((1-AP782)/2)))</f>
        <v>0</v>
      </c>
      <c r="AR782" s="28">
        <f t="shared" ca="1" si="476"/>
        <v>0.10081025816576794</v>
      </c>
      <c r="AS782" s="28">
        <f t="shared" ca="1" si="476"/>
        <v>0.22572664586411695</v>
      </c>
      <c r="AT782" s="28">
        <f>IF(Riskregister!$E$13="",0,COUNTIF(BN$4:BN$53,"&lt;"&amp;AR782)*IF(AS782&lt;0.5,Riskregister!$K$13+(Riskregister!$L$13-Riskregister!$K$13)*SQRT(AS782/2),Riskregister!$L$13-(Riskregister!$L$13-Riskregister!$K$13)*SQRT((1-AS782)/2)))</f>
        <v>0</v>
      </c>
      <c r="AU782" s="28">
        <f t="shared" ca="1" si="477"/>
        <v>0.75070744655963029</v>
      </c>
      <c r="AV782" s="28">
        <f t="shared" ca="1" si="477"/>
        <v>0.70644879281706463</v>
      </c>
      <c r="AW782" s="28">
        <f>IF(Riskregister!$E$14="",0,COUNTIF(BO$4:BO$53,"&lt;"&amp;AU782)*IF(AV782&lt;0.5,Riskregister!$K$14+(Riskregister!$L$14-Riskregister!$K$14)*SQRT(AV782/2),Riskregister!$L$14-(Riskregister!$L$14-Riskregister!$K$14)*SQRT((1-AV782)/2)))</f>
        <v>0</v>
      </c>
      <c r="AX782" s="28">
        <f t="shared" ca="1" si="478"/>
        <v>9.1776808811480204E-2</v>
      </c>
      <c r="AY782" s="28">
        <f t="shared" ca="1" si="478"/>
        <v>0.57136634428484012</v>
      </c>
      <c r="AZ782" s="28">
        <f>IF(Riskregister!$E$15="",0,COUNTIF(BP$4:BP$53,"&lt;"&amp;AX782)*IF(AY782&lt;0.5,Riskregister!$K$15+(Riskregister!$L$15-Riskregister!$K$15)*SQRT(AY782/2),Riskregister!$L$15-(Riskregister!$L$15-Riskregister!$K$15)*SQRT((1-AY782)/2)))</f>
        <v>0</v>
      </c>
      <c r="BA782" s="28">
        <f t="shared" ca="1" si="479"/>
        <v>0.54139456867932367</v>
      </c>
      <c r="BB782" s="28">
        <f t="shared" ca="1" si="479"/>
        <v>0.47311882726376042</v>
      </c>
      <c r="BC782" s="28">
        <f>IF(Riskregister!$E$16="",0,COUNTIF(BQ$4:BQ$53,"&lt;"&amp;BA782)*IF(BB782&lt;0.5,Riskregister!$K$16+(Riskregister!$L$16-Riskregister!$K$16)*SQRT(BB782/2),Riskregister!$L$16-(Riskregister!$L$16-Riskregister!$K$16)*SQRT((1-BB782)/2)))</f>
        <v>0</v>
      </c>
      <c r="BD782" s="28">
        <f t="shared" ca="1" si="480"/>
        <v>88770.023249170059</v>
      </c>
    </row>
    <row r="783" spans="20:56" x14ac:dyDescent="0.35">
      <c r="T783" s="28">
        <f t="shared" ca="1" si="468"/>
        <v>0.18461230018799368</v>
      </c>
      <c r="U783" s="28">
        <f t="shared" ca="1" si="468"/>
        <v>0.65059635862124066</v>
      </c>
      <c r="V783" s="28">
        <f ca="1">IF(Riskregister!$E$5="",0,COUNTIF(BF$4:BF$53,"&lt;"&amp;T783)*IF(U783&lt;0.5,Riskregister!$K$5+(Riskregister!$L$5-Riskregister!$K$5)*SQRT(U783/2),Riskregister!$L$5-(Riskregister!$L$5-Riskregister!$K$5)*SQRT((1-U783)/2)))</f>
        <v>0</v>
      </c>
      <c r="W783" s="28">
        <f t="shared" ca="1" si="469"/>
        <v>0.9828967221018593</v>
      </c>
      <c r="X783" s="28">
        <f t="shared" ca="1" si="469"/>
        <v>0.43285775315401243</v>
      </c>
      <c r="Y783" s="28">
        <f ca="1">IF(Riskregister!$E$6="",0,COUNTIF(BG$4:BG$53,"&lt;"&amp;W783)*IF(X783&lt;0.5,Riskregister!$K$6+(Riskregister!$L$6-Riskregister!$K$6)*SQRT(X783/2),Riskregister!$L$6-(Riskregister!$L$6-Riskregister!$K$6)*SQRT((1-X783)/2)))</f>
        <v>2074789.0137082941</v>
      </c>
      <c r="Z783" s="28">
        <f t="shared" ca="1" si="470"/>
        <v>0.4458016318597019</v>
      </c>
      <c r="AA783" s="28">
        <f t="shared" ca="1" si="470"/>
        <v>1.1430824527169037E-2</v>
      </c>
      <c r="AB783" s="28">
        <f ca="1">IF(Riskregister!$E$7="",0,COUNTIF(BH$4:BH$53,"&lt;"&amp;Z783)*IF(AA783&lt;0.5,Riskregister!$K$7+(Riskregister!$L$7-Riskregister!$K$7)*SQRT(AA783/2),Riskregister!$L$7-(Riskregister!$L$7-Riskregister!$K$7)*SQRT((1-AA783)/2)))</f>
        <v>0</v>
      </c>
      <c r="AC783" s="28">
        <f t="shared" ca="1" si="471"/>
        <v>4.8369992009516416E-2</v>
      </c>
      <c r="AD783" s="28">
        <f t="shared" ca="1" si="471"/>
        <v>0.36730076279691204</v>
      </c>
      <c r="AE783" s="28">
        <f ca="1">IF(Riskregister!$E$8="",0,COUNTIF(BI$4:BI$53,"&lt;"&amp;AC783)*IF(AD783&lt;0.5,Riskregister!$K$8+(Riskregister!$L$8-Riskregister!$K$8)*SQRT(AD783/2),Riskregister!$L$8-(Riskregister!$L$8-Riskregister!$K$8)*SQRT((1-AD783)/2)))</f>
        <v>0</v>
      </c>
      <c r="AF783" s="28">
        <f t="shared" ca="1" si="472"/>
        <v>0.65340675111328561</v>
      </c>
      <c r="AG783" s="28">
        <f t="shared" ca="1" si="472"/>
        <v>3.0978997768606908E-2</v>
      </c>
      <c r="AH783" s="28">
        <f>IF(Riskregister!$E$9="",0,COUNTIF(BJ$4:BJ$53,"&lt;"&amp;AF783)*IF(AG783&lt;0.5,Riskregister!$K$9+(Riskregister!$L$9-Riskregister!$K$9)*SQRT(AG783/2),Riskregister!$L$9-(Riskregister!$L$9-Riskregister!$K$9)*SQRT((1-AG783)/2)))</f>
        <v>0</v>
      </c>
      <c r="AI783" s="28">
        <f t="shared" ca="1" si="473"/>
        <v>0.16167361099615374</v>
      </c>
      <c r="AJ783" s="28">
        <f t="shared" ca="1" si="473"/>
        <v>0.71091625997024521</v>
      </c>
      <c r="AK783" s="28">
        <f>IF(Riskregister!$E$10="",0,COUNTIF(BK$4:BK$53,"&lt;"&amp;AI783)*IF(AJ783&lt;0.5,Riskregister!$K$10+(Riskregister!$L$10-Riskregister!$K$10)*SQRT(AJ783/2),Riskregister!$L$10-(Riskregister!$L$10-Riskregister!$K$10)*SQRT((1-AJ783)/2)))</f>
        <v>0</v>
      </c>
      <c r="AL783" s="28">
        <f t="shared" ca="1" si="474"/>
        <v>0.30919517421040421</v>
      </c>
      <c r="AM783" s="28">
        <f t="shared" ca="1" si="474"/>
        <v>0.19753447529334334</v>
      </c>
      <c r="AN783" s="28">
        <f>IF(Riskregister!$E$11="",0,COUNTIF(BL$4:BL$53,"&lt;"&amp;AL783)*IF(AM783&lt;0.5,Riskregister!$K$11+(Riskregister!$L$11-Riskregister!$K$11)*SQRT(AM783/2),Riskregister!$L$11-(Riskregister!$L$11-Riskregister!$K$11)*SQRT((1-AM783)/2)))</f>
        <v>0</v>
      </c>
      <c r="AO783" s="28">
        <f t="shared" ca="1" si="475"/>
        <v>7.9018170816322453E-2</v>
      </c>
      <c r="AP783" s="28">
        <f t="shared" ca="1" si="475"/>
        <v>0.56963592064791868</v>
      </c>
      <c r="AQ783" s="28">
        <f>IF(Riskregister!$E$12="",0,COUNTIF(BM$4:BM$53,"&lt;"&amp;AO783)*IF(AP783&lt;0.5,Riskregister!$K$12+(Riskregister!$L$12-Riskregister!$K$12)*SQRT(AP783/2),Riskregister!$L$12-(Riskregister!$L$12-Riskregister!$K$12)*SQRT((1-AP783)/2)))</f>
        <v>0</v>
      </c>
      <c r="AR783" s="28">
        <f t="shared" ca="1" si="476"/>
        <v>0.49097736172050521</v>
      </c>
      <c r="AS783" s="28">
        <f t="shared" ca="1" si="476"/>
        <v>0.78655876416399151</v>
      </c>
      <c r="AT783" s="28">
        <f>IF(Riskregister!$E$13="",0,COUNTIF(BN$4:BN$53,"&lt;"&amp;AR783)*IF(AS783&lt;0.5,Riskregister!$K$13+(Riskregister!$L$13-Riskregister!$K$13)*SQRT(AS783/2),Riskregister!$L$13-(Riskregister!$L$13-Riskregister!$K$13)*SQRT((1-AS783)/2)))</f>
        <v>0</v>
      </c>
      <c r="AU783" s="28">
        <f t="shared" ca="1" si="477"/>
        <v>0.85193772242311427</v>
      </c>
      <c r="AV783" s="28">
        <f t="shared" ca="1" si="477"/>
        <v>0.37528408611649566</v>
      </c>
      <c r="AW783" s="28">
        <f>IF(Riskregister!$E$14="",0,COUNTIF(BO$4:BO$53,"&lt;"&amp;AU783)*IF(AV783&lt;0.5,Riskregister!$K$14+(Riskregister!$L$14-Riskregister!$K$14)*SQRT(AV783/2),Riskregister!$L$14-(Riskregister!$L$14-Riskregister!$K$14)*SQRT((1-AV783)/2)))</f>
        <v>0</v>
      </c>
      <c r="AX783" s="28">
        <f t="shared" ca="1" si="478"/>
        <v>0.83395253807639425</v>
      </c>
      <c r="AY783" s="28">
        <f t="shared" ca="1" si="478"/>
        <v>0.42829822556543151</v>
      </c>
      <c r="AZ783" s="28">
        <f>IF(Riskregister!$E$15="",0,COUNTIF(BP$4:BP$53,"&lt;"&amp;AX783)*IF(AY783&lt;0.5,Riskregister!$K$15+(Riskregister!$L$15-Riskregister!$K$15)*SQRT(AY783/2),Riskregister!$L$15-(Riskregister!$L$15-Riskregister!$K$15)*SQRT((1-AY783)/2)))</f>
        <v>0</v>
      </c>
      <c r="BA783" s="28">
        <f t="shared" ca="1" si="479"/>
        <v>5.4985619854704404E-2</v>
      </c>
      <c r="BB783" s="28">
        <f t="shared" ca="1" si="479"/>
        <v>0.40875490483676946</v>
      </c>
      <c r="BC783" s="28">
        <f>IF(Riskregister!$E$16="",0,COUNTIF(BQ$4:BQ$53,"&lt;"&amp;BA783)*IF(BB783&lt;0.5,Riskregister!$K$16+(Riskregister!$L$16-Riskregister!$K$16)*SQRT(BB783/2),Riskregister!$L$16-(Riskregister!$L$16-Riskregister!$K$16)*SQRT((1-BB783)/2)))</f>
        <v>0</v>
      </c>
      <c r="BD783" s="28">
        <f t="shared" ca="1" si="480"/>
        <v>2074789.0137082941</v>
      </c>
    </row>
    <row r="784" spans="20:56" x14ac:dyDescent="0.35">
      <c r="T784" s="28">
        <f t="shared" ref="T784:U803" ca="1" si="481">RAND()</f>
        <v>0.79336279354070638</v>
      </c>
      <c r="U784" s="28">
        <f t="shared" ca="1" si="481"/>
        <v>0.62059863189058173</v>
      </c>
      <c r="V784" s="28">
        <f ca="1">IF(Riskregister!$E$5="",0,COUNTIF(BF$4:BF$53,"&lt;"&amp;T784)*IF(U784&lt;0.5,Riskregister!$K$5+(Riskregister!$L$5-Riskregister!$K$5)*SQRT(U784/2),Riskregister!$L$5-(Riskregister!$L$5-Riskregister!$K$5)*SQRT((1-U784)/2)))</f>
        <v>404004.11095872801</v>
      </c>
      <c r="W784" s="28">
        <f t="shared" ref="W784:X803" ca="1" si="482">RAND()</f>
        <v>0.96075642593715782</v>
      </c>
      <c r="X784" s="28">
        <f t="shared" ca="1" si="482"/>
        <v>0.71807617935235524</v>
      </c>
      <c r="Y784" s="28">
        <f ca="1">IF(Riskregister!$E$6="",0,COUNTIF(BG$4:BG$53,"&lt;"&amp;W784)*IF(X784&lt;0.5,Riskregister!$K$6+(Riskregister!$L$6-Riskregister!$K$6)*SQRT(X784/2),Riskregister!$L$6-(Riskregister!$L$6-Riskregister!$K$6)*SQRT((1-X784)/2)))</f>
        <v>2648383.7978935223</v>
      </c>
      <c r="Z784" s="28">
        <f t="shared" ref="Z784:AA803" ca="1" si="483">RAND()</f>
        <v>0.49578899831461787</v>
      </c>
      <c r="AA784" s="28">
        <f t="shared" ca="1" si="483"/>
        <v>0.17842374570615649</v>
      </c>
      <c r="AB784" s="28">
        <f ca="1">IF(Riskregister!$E$7="",0,COUNTIF(BH$4:BH$53,"&lt;"&amp;Z784)*IF(AA784&lt;0.5,Riskregister!$K$7+(Riskregister!$L$7-Riskregister!$K$7)*SQRT(AA784/2),Riskregister!$L$7-(Riskregister!$L$7-Riskregister!$K$7)*SQRT((1-AA784)/2)))</f>
        <v>0</v>
      </c>
      <c r="AC784" s="28">
        <f t="shared" ref="AC784:AD803" ca="1" si="484">RAND()</f>
        <v>0.76043034527813003</v>
      </c>
      <c r="AD784" s="28">
        <f t="shared" ca="1" si="484"/>
        <v>0.60520169933140822</v>
      </c>
      <c r="AE784" s="28">
        <f ca="1">IF(Riskregister!$E$8="",0,COUNTIF(BI$4:BI$53,"&lt;"&amp;AC784)*IF(AD784&lt;0.5,Riskregister!$K$8+(Riskregister!$L$8-Riskregister!$K$8)*SQRT(AD784/2),Riskregister!$L$8-(Riskregister!$L$8-Riskregister!$K$8)*SQRT((1-AD784)/2)))</f>
        <v>0</v>
      </c>
      <c r="AF784" s="28">
        <f t="shared" ref="AF784:AG803" ca="1" si="485">RAND()</f>
        <v>0.89236814452024971</v>
      </c>
      <c r="AG784" s="28">
        <f t="shared" ca="1" si="485"/>
        <v>0.88611413595871447</v>
      </c>
      <c r="AH784" s="28">
        <f>IF(Riskregister!$E$9="",0,COUNTIF(BJ$4:BJ$53,"&lt;"&amp;AF784)*IF(AG784&lt;0.5,Riskregister!$K$9+(Riskregister!$L$9-Riskregister!$K$9)*SQRT(AG784/2),Riskregister!$L$9-(Riskregister!$L$9-Riskregister!$K$9)*SQRT((1-AG784)/2)))</f>
        <v>0</v>
      </c>
      <c r="AI784" s="28">
        <f t="shared" ref="AI784:AJ803" ca="1" si="486">RAND()</f>
        <v>3.4521713124156195E-2</v>
      </c>
      <c r="AJ784" s="28">
        <f t="shared" ca="1" si="486"/>
        <v>0.84797057626615613</v>
      </c>
      <c r="AK784" s="28">
        <f>IF(Riskregister!$E$10="",0,COUNTIF(BK$4:BK$53,"&lt;"&amp;AI784)*IF(AJ784&lt;0.5,Riskregister!$K$10+(Riskregister!$L$10-Riskregister!$K$10)*SQRT(AJ784/2),Riskregister!$L$10-(Riskregister!$L$10-Riskregister!$K$10)*SQRT((1-AJ784)/2)))</f>
        <v>0</v>
      </c>
      <c r="AL784" s="28">
        <f t="shared" ref="AL784:AM803" ca="1" si="487">RAND()</f>
        <v>0.72258665142362499</v>
      </c>
      <c r="AM784" s="28">
        <f t="shared" ca="1" si="487"/>
        <v>0.2464297077362978</v>
      </c>
      <c r="AN784" s="28">
        <f>IF(Riskregister!$E$11="",0,COUNTIF(BL$4:BL$53,"&lt;"&amp;AL784)*IF(AM784&lt;0.5,Riskregister!$K$11+(Riskregister!$L$11-Riskregister!$K$11)*SQRT(AM784/2),Riskregister!$L$11-(Riskregister!$L$11-Riskregister!$K$11)*SQRT((1-AM784)/2)))</f>
        <v>0</v>
      </c>
      <c r="AO784" s="28">
        <f t="shared" ref="AO784:AP803" ca="1" si="488">RAND()</f>
        <v>0.63038662157630398</v>
      </c>
      <c r="AP784" s="28">
        <f t="shared" ca="1" si="488"/>
        <v>0.27358633217848072</v>
      </c>
      <c r="AQ784" s="28">
        <f>IF(Riskregister!$E$12="",0,COUNTIF(BM$4:BM$53,"&lt;"&amp;AO784)*IF(AP784&lt;0.5,Riskregister!$K$12+(Riskregister!$L$12-Riskregister!$K$12)*SQRT(AP784/2),Riskregister!$L$12-(Riskregister!$L$12-Riskregister!$K$12)*SQRT((1-AP784)/2)))</f>
        <v>0</v>
      </c>
      <c r="AR784" s="28">
        <f t="shared" ref="AR784:AS803" ca="1" si="489">RAND()</f>
        <v>0.65386574061640967</v>
      </c>
      <c r="AS784" s="28">
        <f t="shared" ca="1" si="489"/>
        <v>0.54345742016379284</v>
      </c>
      <c r="AT784" s="28">
        <f>IF(Riskregister!$E$13="",0,COUNTIF(BN$4:BN$53,"&lt;"&amp;AR784)*IF(AS784&lt;0.5,Riskregister!$K$13+(Riskregister!$L$13-Riskregister!$K$13)*SQRT(AS784/2),Riskregister!$L$13-(Riskregister!$L$13-Riskregister!$K$13)*SQRT((1-AS784)/2)))</f>
        <v>0</v>
      </c>
      <c r="AU784" s="28">
        <f t="shared" ref="AU784:AV803" ca="1" si="490">RAND()</f>
        <v>8.5745388776591214E-2</v>
      </c>
      <c r="AV784" s="28">
        <f t="shared" ca="1" si="490"/>
        <v>0.15331740749024936</v>
      </c>
      <c r="AW784" s="28">
        <f>IF(Riskregister!$E$14="",0,COUNTIF(BO$4:BO$53,"&lt;"&amp;AU784)*IF(AV784&lt;0.5,Riskregister!$K$14+(Riskregister!$L$14-Riskregister!$K$14)*SQRT(AV784/2),Riskregister!$L$14-(Riskregister!$L$14-Riskregister!$K$14)*SQRT((1-AV784)/2)))</f>
        <v>0</v>
      </c>
      <c r="AX784" s="28">
        <f t="shared" ref="AX784:AY803" ca="1" si="491">RAND()</f>
        <v>0.22966307234291616</v>
      </c>
      <c r="AY784" s="28">
        <f t="shared" ca="1" si="491"/>
        <v>0.27645609636685831</v>
      </c>
      <c r="AZ784" s="28">
        <f>IF(Riskregister!$E$15="",0,COUNTIF(BP$4:BP$53,"&lt;"&amp;AX784)*IF(AY784&lt;0.5,Riskregister!$K$15+(Riskregister!$L$15-Riskregister!$K$15)*SQRT(AY784/2),Riskregister!$L$15-(Riskregister!$L$15-Riskregister!$K$15)*SQRT((1-AY784)/2)))</f>
        <v>0</v>
      </c>
      <c r="BA784" s="28">
        <f t="shared" ref="BA784:BB803" ca="1" si="492">RAND()</f>
        <v>0.15696870184581191</v>
      </c>
      <c r="BB784" s="28">
        <f t="shared" ca="1" si="492"/>
        <v>0.87741223641015997</v>
      </c>
      <c r="BC784" s="28">
        <f>IF(Riskregister!$E$16="",0,COUNTIF(BQ$4:BQ$53,"&lt;"&amp;BA784)*IF(BB784&lt;0.5,Riskregister!$K$16+(Riskregister!$L$16-Riskregister!$K$16)*SQRT(BB784/2),Riskregister!$L$16-(Riskregister!$L$16-Riskregister!$K$16)*SQRT((1-BB784)/2)))</f>
        <v>0</v>
      </c>
      <c r="BD784" s="28">
        <f t="shared" ca="1" si="480"/>
        <v>3052387.9088522503</v>
      </c>
    </row>
    <row r="785" spans="20:56" x14ac:dyDescent="0.35">
      <c r="T785" s="28">
        <f t="shared" ca="1" si="481"/>
        <v>0.14537148559327784</v>
      </c>
      <c r="U785" s="28">
        <f t="shared" ca="1" si="481"/>
        <v>0.1314355068834876</v>
      </c>
      <c r="V785" s="28">
        <f ca="1">IF(Riskregister!$E$5="",0,COUNTIF(BF$4:BF$53,"&lt;"&amp;T785)*IF(U785&lt;0.5,Riskregister!$K$5+(Riskregister!$L$5-Riskregister!$K$5)*SQRT(U785/2),Riskregister!$L$5-(Riskregister!$L$5-Riskregister!$K$5)*SQRT((1-U785)/2)))</f>
        <v>0</v>
      </c>
      <c r="W785" s="28">
        <f t="shared" ca="1" si="482"/>
        <v>0.26224993662817542</v>
      </c>
      <c r="X785" s="28">
        <f t="shared" ca="1" si="482"/>
        <v>4.4424697181782991E-2</v>
      </c>
      <c r="Y785" s="28">
        <f ca="1">IF(Riskregister!$E$6="",0,COUNTIF(BG$4:BG$53,"&lt;"&amp;W785)*IF(X785&lt;0.5,Riskregister!$K$6+(Riskregister!$L$6-Riskregister!$K$6)*SQRT(X785/2),Riskregister!$L$6-(Riskregister!$L$6-Riskregister!$K$6)*SQRT((1-X785)/2)))</f>
        <v>0</v>
      </c>
      <c r="Z785" s="28">
        <f t="shared" ca="1" si="483"/>
        <v>0.14428598025181805</v>
      </c>
      <c r="AA785" s="28">
        <f t="shared" ca="1" si="483"/>
        <v>0.66093526959135895</v>
      </c>
      <c r="AB785" s="28">
        <f ca="1">IF(Riskregister!$E$7="",0,COUNTIF(BH$4:BH$53,"&lt;"&amp;Z785)*IF(AA785&lt;0.5,Riskregister!$K$7+(Riskregister!$L$7-Riskregister!$K$7)*SQRT(AA785/2),Riskregister!$L$7-(Riskregister!$L$7-Riskregister!$K$7)*SQRT((1-AA785)/2)))</f>
        <v>0</v>
      </c>
      <c r="AC785" s="28">
        <f t="shared" ca="1" si="484"/>
        <v>0.79265207425487183</v>
      </c>
      <c r="AD785" s="28">
        <f t="shared" ca="1" si="484"/>
        <v>0.528152220648198</v>
      </c>
      <c r="AE785" s="28">
        <f ca="1">IF(Riskregister!$E$8="",0,COUNTIF(BI$4:BI$53,"&lt;"&amp;AC785)*IF(AD785&lt;0.5,Riskregister!$K$8+(Riskregister!$L$8-Riskregister!$K$8)*SQRT(AD785/2),Riskregister!$L$8-(Riskregister!$L$8-Riskregister!$K$8)*SQRT((1-AD785)/2)))</f>
        <v>0</v>
      </c>
      <c r="AF785" s="28">
        <f t="shared" ca="1" si="485"/>
        <v>4.7975091829753791E-2</v>
      </c>
      <c r="AG785" s="28">
        <f t="shared" ca="1" si="485"/>
        <v>0.62489666845068026</v>
      </c>
      <c r="AH785" s="28">
        <f>IF(Riskregister!$E$9="",0,COUNTIF(BJ$4:BJ$53,"&lt;"&amp;AF785)*IF(AG785&lt;0.5,Riskregister!$K$9+(Riskregister!$L$9-Riskregister!$K$9)*SQRT(AG785/2),Riskregister!$L$9-(Riskregister!$L$9-Riskregister!$K$9)*SQRT((1-AG785)/2)))</f>
        <v>0</v>
      </c>
      <c r="AI785" s="28">
        <f t="shared" ca="1" si="486"/>
        <v>0.50505770736474187</v>
      </c>
      <c r="AJ785" s="28">
        <f t="shared" ca="1" si="486"/>
        <v>6.7534760580085784E-2</v>
      </c>
      <c r="AK785" s="28">
        <f>IF(Riskregister!$E$10="",0,COUNTIF(BK$4:BK$53,"&lt;"&amp;AI785)*IF(AJ785&lt;0.5,Riskregister!$K$10+(Riskregister!$L$10-Riskregister!$K$10)*SQRT(AJ785/2),Riskregister!$L$10-(Riskregister!$L$10-Riskregister!$K$10)*SQRT((1-AJ785)/2)))</f>
        <v>0</v>
      </c>
      <c r="AL785" s="28">
        <f t="shared" ca="1" si="487"/>
        <v>0.36227168464771176</v>
      </c>
      <c r="AM785" s="28">
        <f t="shared" ca="1" si="487"/>
        <v>0.46835620030802194</v>
      </c>
      <c r="AN785" s="28">
        <f>IF(Riskregister!$E$11="",0,COUNTIF(BL$4:BL$53,"&lt;"&amp;AL785)*IF(AM785&lt;0.5,Riskregister!$K$11+(Riskregister!$L$11-Riskregister!$K$11)*SQRT(AM785/2),Riskregister!$L$11-(Riskregister!$L$11-Riskregister!$K$11)*SQRT((1-AM785)/2)))</f>
        <v>0</v>
      </c>
      <c r="AO785" s="28">
        <f t="shared" ca="1" si="488"/>
        <v>0.65706697807626957</v>
      </c>
      <c r="AP785" s="28">
        <f t="shared" ca="1" si="488"/>
        <v>1.8152349645156995E-2</v>
      </c>
      <c r="AQ785" s="28">
        <f>IF(Riskregister!$E$12="",0,COUNTIF(BM$4:BM$53,"&lt;"&amp;AO785)*IF(AP785&lt;0.5,Riskregister!$K$12+(Riskregister!$L$12-Riskregister!$K$12)*SQRT(AP785/2),Riskregister!$L$12-(Riskregister!$L$12-Riskregister!$K$12)*SQRT((1-AP785)/2)))</f>
        <v>0</v>
      </c>
      <c r="AR785" s="28">
        <f t="shared" ca="1" si="489"/>
        <v>0.50796720126344197</v>
      </c>
      <c r="AS785" s="28">
        <f t="shared" ca="1" si="489"/>
        <v>0.40972694072062488</v>
      </c>
      <c r="AT785" s="28">
        <f>IF(Riskregister!$E$13="",0,COUNTIF(BN$4:BN$53,"&lt;"&amp;AR785)*IF(AS785&lt;0.5,Riskregister!$K$13+(Riskregister!$L$13-Riskregister!$K$13)*SQRT(AS785/2),Riskregister!$L$13-(Riskregister!$L$13-Riskregister!$K$13)*SQRT((1-AS785)/2)))</f>
        <v>0</v>
      </c>
      <c r="AU785" s="28">
        <f t="shared" ca="1" si="490"/>
        <v>0.74226829149829598</v>
      </c>
      <c r="AV785" s="28">
        <f t="shared" ca="1" si="490"/>
        <v>1.4838344244070933E-2</v>
      </c>
      <c r="AW785" s="28">
        <f>IF(Riskregister!$E$14="",0,COUNTIF(BO$4:BO$53,"&lt;"&amp;AU785)*IF(AV785&lt;0.5,Riskregister!$K$14+(Riskregister!$L$14-Riskregister!$K$14)*SQRT(AV785/2),Riskregister!$L$14-(Riskregister!$L$14-Riskregister!$K$14)*SQRT((1-AV785)/2)))</f>
        <v>0</v>
      </c>
      <c r="AX785" s="28">
        <f t="shared" ca="1" si="491"/>
        <v>0.29715625752759134</v>
      </c>
      <c r="AY785" s="28">
        <f t="shared" ca="1" si="491"/>
        <v>0.23352557102829996</v>
      </c>
      <c r="AZ785" s="28">
        <f>IF(Riskregister!$E$15="",0,COUNTIF(BP$4:BP$53,"&lt;"&amp;AX785)*IF(AY785&lt;0.5,Riskregister!$K$15+(Riskregister!$L$15-Riskregister!$K$15)*SQRT(AY785/2),Riskregister!$L$15-(Riskregister!$L$15-Riskregister!$K$15)*SQRT((1-AY785)/2)))</f>
        <v>0</v>
      </c>
      <c r="BA785" s="28">
        <f t="shared" ca="1" si="492"/>
        <v>0.94943824718402958</v>
      </c>
      <c r="BB785" s="28">
        <f t="shared" ca="1" si="492"/>
        <v>0.69453380197434533</v>
      </c>
      <c r="BC785" s="28">
        <f>IF(Riskregister!$E$16="",0,COUNTIF(BQ$4:BQ$53,"&lt;"&amp;BA785)*IF(BB785&lt;0.5,Riskregister!$K$16+(Riskregister!$L$16-Riskregister!$K$16)*SQRT(BB785/2),Riskregister!$L$16-(Riskregister!$L$16-Riskregister!$K$16)*SQRT((1-BB785)/2)))</f>
        <v>0</v>
      </c>
      <c r="BD785" s="28">
        <f t="shared" ca="1" si="480"/>
        <v>0</v>
      </c>
    </row>
    <row r="786" spans="20:56" x14ac:dyDescent="0.35">
      <c r="T786" s="28">
        <f t="shared" ca="1" si="481"/>
        <v>0.19961535291592691</v>
      </c>
      <c r="U786" s="28">
        <f t="shared" ca="1" si="481"/>
        <v>0.69642090658824451</v>
      </c>
      <c r="V786" s="28">
        <f ca="1">IF(Riskregister!$E$5="",0,COUNTIF(BF$4:BF$53,"&lt;"&amp;T786)*IF(U786&lt;0.5,Riskregister!$K$5+(Riskregister!$L$5-Riskregister!$K$5)*SQRT(U786/2),Riskregister!$L$5-(Riskregister!$L$5-Riskregister!$K$5)*SQRT((1-U786)/2)))</f>
        <v>0</v>
      </c>
      <c r="W786" s="28">
        <f t="shared" ca="1" si="482"/>
        <v>0.332132658079072</v>
      </c>
      <c r="X786" s="28">
        <f t="shared" ca="1" si="482"/>
        <v>0.13335078505697351</v>
      </c>
      <c r="Y786" s="28">
        <f ca="1">IF(Riskregister!$E$6="",0,COUNTIF(BG$4:BG$53,"&lt;"&amp;W786)*IF(X786&lt;0.5,Riskregister!$K$6+(Riskregister!$L$6-Riskregister!$K$6)*SQRT(X786/2),Riskregister!$L$6-(Riskregister!$L$6-Riskregister!$K$6)*SQRT((1-X786)/2)))</f>
        <v>0</v>
      </c>
      <c r="Z786" s="28">
        <f t="shared" ca="1" si="483"/>
        <v>0.23444098067041852</v>
      </c>
      <c r="AA786" s="28">
        <f t="shared" ca="1" si="483"/>
        <v>0.10484307268496496</v>
      </c>
      <c r="AB786" s="28">
        <f ca="1">IF(Riskregister!$E$7="",0,COUNTIF(BH$4:BH$53,"&lt;"&amp;Z786)*IF(AA786&lt;0.5,Riskregister!$K$7+(Riskregister!$L$7-Riskregister!$K$7)*SQRT(AA786/2),Riskregister!$L$7-(Riskregister!$L$7-Riskregister!$K$7)*SQRT((1-AA786)/2)))</f>
        <v>0</v>
      </c>
      <c r="AC786" s="28">
        <f t="shared" ca="1" si="484"/>
        <v>0.92382820922216602</v>
      </c>
      <c r="AD786" s="28">
        <f t="shared" ca="1" si="484"/>
        <v>0.11383470036743104</v>
      </c>
      <c r="AE786" s="28">
        <f ca="1">IF(Riskregister!$E$8="",0,COUNTIF(BI$4:BI$53,"&lt;"&amp;AC786)*IF(AD786&lt;0.5,Riskregister!$K$8+(Riskregister!$L$8-Riskregister!$K$8)*SQRT(AD786/2),Riskregister!$L$8-(Riskregister!$L$8-Riskregister!$K$8)*SQRT((1-AD786)/2)))</f>
        <v>0</v>
      </c>
      <c r="AF786" s="28">
        <f t="shared" ca="1" si="485"/>
        <v>0.14446820965030815</v>
      </c>
      <c r="AG786" s="28">
        <f t="shared" ca="1" si="485"/>
        <v>0.46903149823104151</v>
      </c>
      <c r="AH786" s="28">
        <f>IF(Riskregister!$E$9="",0,COUNTIF(BJ$4:BJ$53,"&lt;"&amp;AF786)*IF(AG786&lt;0.5,Riskregister!$K$9+(Riskregister!$L$9-Riskregister!$K$9)*SQRT(AG786/2),Riskregister!$L$9-(Riskregister!$L$9-Riskregister!$K$9)*SQRT((1-AG786)/2)))</f>
        <v>0</v>
      </c>
      <c r="AI786" s="28">
        <f t="shared" ca="1" si="486"/>
        <v>0.92855559474710192</v>
      </c>
      <c r="AJ786" s="28">
        <f t="shared" ca="1" si="486"/>
        <v>0.94550072024804455</v>
      </c>
      <c r="AK786" s="28">
        <f>IF(Riskregister!$E$10="",0,COUNTIF(BK$4:BK$53,"&lt;"&amp;AI786)*IF(AJ786&lt;0.5,Riskregister!$K$10+(Riskregister!$L$10-Riskregister!$K$10)*SQRT(AJ786/2),Riskregister!$L$10-(Riskregister!$L$10-Riskregister!$K$10)*SQRT((1-AJ786)/2)))</f>
        <v>0</v>
      </c>
      <c r="AL786" s="28">
        <f t="shared" ca="1" si="487"/>
        <v>0.81740236073704731</v>
      </c>
      <c r="AM786" s="28">
        <f t="shared" ca="1" si="487"/>
        <v>0.66742030155210941</v>
      </c>
      <c r="AN786" s="28">
        <f>IF(Riskregister!$E$11="",0,COUNTIF(BL$4:BL$53,"&lt;"&amp;AL786)*IF(AM786&lt;0.5,Riskregister!$K$11+(Riskregister!$L$11-Riskregister!$K$11)*SQRT(AM786/2),Riskregister!$L$11-(Riskregister!$L$11-Riskregister!$K$11)*SQRT((1-AM786)/2)))</f>
        <v>0</v>
      </c>
      <c r="AO786" s="28">
        <f t="shared" ca="1" si="488"/>
        <v>0.42631591439069416</v>
      </c>
      <c r="AP786" s="28">
        <f t="shared" ca="1" si="488"/>
        <v>0.43718314871269992</v>
      </c>
      <c r="AQ786" s="28">
        <f>IF(Riskregister!$E$12="",0,COUNTIF(BM$4:BM$53,"&lt;"&amp;AO786)*IF(AP786&lt;0.5,Riskregister!$K$12+(Riskregister!$L$12-Riskregister!$K$12)*SQRT(AP786/2),Riskregister!$L$12-(Riskregister!$L$12-Riskregister!$K$12)*SQRT((1-AP786)/2)))</f>
        <v>0</v>
      </c>
      <c r="AR786" s="28">
        <f t="shared" ca="1" si="489"/>
        <v>0.747818359871674</v>
      </c>
      <c r="AS786" s="28">
        <f t="shared" ca="1" si="489"/>
        <v>0.92780928959322528</v>
      </c>
      <c r="AT786" s="28">
        <f>IF(Riskregister!$E$13="",0,COUNTIF(BN$4:BN$53,"&lt;"&amp;AR786)*IF(AS786&lt;0.5,Riskregister!$K$13+(Riskregister!$L$13-Riskregister!$K$13)*SQRT(AS786/2),Riskregister!$L$13-(Riskregister!$L$13-Riskregister!$K$13)*SQRT((1-AS786)/2)))</f>
        <v>0</v>
      </c>
      <c r="AU786" s="28">
        <f t="shared" ca="1" si="490"/>
        <v>0.92722566722232136</v>
      </c>
      <c r="AV786" s="28">
        <f t="shared" ca="1" si="490"/>
        <v>0.81360164890883924</v>
      </c>
      <c r="AW786" s="28">
        <f>IF(Riskregister!$E$14="",0,COUNTIF(BO$4:BO$53,"&lt;"&amp;AU786)*IF(AV786&lt;0.5,Riskregister!$K$14+(Riskregister!$L$14-Riskregister!$K$14)*SQRT(AV786/2),Riskregister!$L$14-(Riskregister!$L$14-Riskregister!$K$14)*SQRT((1-AV786)/2)))</f>
        <v>0</v>
      </c>
      <c r="AX786" s="28">
        <f t="shared" ca="1" si="491"/>
        <v>0.37247878865645101</v>
      </c>
      <c r="AY786" s="28">
        <f t="shared" ca="1" si="491"/>
        <v>0.90328800832093148</v>
      </c>
      <c r="AZ786" s="28">
        <f>IF(Riskregister!$E$15="",0,COUNTIF(BP$4:BP$53,"&lt;"&amp;AX786)*IF(AY786&lt;0.5,Riskregister!$K$15+(Riskregister!$L$15-Riskregister!$K$15)*SQRT(AY786/2),Riskregister!$L$15-(Riskregister!$L$15-Riskregister!$K$15)*SQRT((1-AY786)/2)))</f>
        <v>0</v>
      </c>
      <c r="BA786" s="28">
        <f t="shared" ca="1" si="492"/>
        <v>0.89816506217240111</v>
      </c>
      <c r="BB786" s="28">
        <f t="shared" ca="1" si="492"/>
        <v>0.1531373412184901</v>
      </c>
      <c r="BC786" s="28">
        <f>IF(Riskregister!$E$16="",0,COUNTIF(BQ$4:BQ$53,"&lt;"&amp;BA786)*IF(BB786&lt;0.5,Riskregister!$K$16+(Riskregister!$L$16-Riskregister!$K$16)*SQRT(BB786/2),Riskregister!$L$16-(Riskregister!$L$16-Riskregister!$K$16)*SQRT((1-BB786)/2)))</f>
        <v>0</v>
      </c>
      <c r="BD786" s="28">
        <f t="shared" ca="1" si="480"/>
        <v>0</v>
      </c>
    </row>
    <row r="787" spans="20:56" x14ac:dyDescent="0.35">
      <c r="T787" s="28">
        <f t="shared" ca="1" si="481"/>
        <v>5.0554001878785559E-2</v>
      </c>
      <c r="U787" s="28">
        <f t="shared" ca="1" si="481"/>
        <v>0.10778519701107381</v>
      </c>
      <c r="V787" s="28">
        <f ca="1">IF(Riskregister!$E$5="",0,COUNTIF(BF$4:BF$53,"&lt;"&amp;T787)*IF(U787&lt;0.5,Riskregister!$K$5+(Riskregister!$L$5-Riskregister!$K$5)*SQRT(U787/2),Riskregister!$L$5-(Riskregister!$L$5-Riskregister!$K$5)*SQRT((1-U787)/2)))</f>
        <v>0</v>
      </c>
      <c r="W787" s="28">
        <f t="shared" ca="1" si="482"/>
        <v>0.95723330438318621</v>
      </c>
      <c r="X787" s="28">
        <f t="shared" ca="1" si="482"/>
        <v>0.40475934066046693</v>
      </c>
      <c r="Y787" s="28">
        <f ca="1">IF(Riskregister!$E$6="",0,COUNTIF(BG$4:BG$53,"&lt;"&amp;W787)*IF(X787&lt;0.5,Riskregister!$K$6+(Riskregister!$L$6-Riskregister!$K$6)*SQRT(X787/2),Riskregister!$L$6-(Riskregister!$L$6-Riskregister!$K$6)*SQRT((1-X787)/2)))</f>
        <v>2019518.6097973143</v>
      </c>
      <c r="Z787" s="28">
        <f t="shared" ca="1" si="483"/>
        <v>0.13726342212594944</v>
      </c>
      <c r="AA787" s="28">
        <f t="shared" ca="1" si="483"/>
        <v>0.96840286315112389</v>
      </c>
      <c r="AB787" s="28">
        <f ca="1">IF(Riskregister!$E$7="",0,COUNTIF(BH$4:BH$53,"&lt;"&amp;Z787)*IF(AA787&lt;0.5,Riskregister!$K$7+(Riskregister!$L$7-Riskregister!$K$7)*SQRT(AA787/2),Riskregister!$L$7-(Riskregister!$L$7-Riskregister!$K$7)*SQRT((1-AA787)/2)))</f>
        <v>0</v>
      </c>
      <c r="AC787" s="28">
        <f t="shared" ca="1" si="484"/>
        <v>0.11659011388716634</v>
      </c>
      <c r="AD787" s="28">
        <f t="shared" ca="1" si="484"/>
        <v>0.74861665088268092</v>
      </c>
      <c r="AE787" s="28">
        <f ca="1">IF(Riskregister!$E$8="",0,COUNTIF(BI$4:BI$53,"&lt;"&amp;AC787)*IF(AD787&lt;0.5,Riskregister!$K$8+(Riskregister!$L$8-Riskregister!$K$8)*SQRT(AD787/2),Riskregister!$L$8-(Riskregister!$L$8-Riskregister!$K$8)*SQRT((1-AD787)/2)))</f>
        <v>0</v>
      </c>
      <c r="AF787" s="28">
        <f t="shared" ca="1" si="485"/>
        <v>8.7598224015381421E-2</v>
      </c>
      <c r="AG787" s="28">
        <f t="shared" ca="1" si="485"/>
        <v>0.17999679898850673</v>
      </c>
      <c r="AH787" s="28">
        <f>IF(Riskregister!$E$9="",0,COUNTIF(BJ$4:BJ$53,"&lt;"&amp;AF787)*IF(AG787&lt;0.5,Riskregister!$K$9+(Riskregister!$L$9-Riskregister!$K$9)*SQRT(AG787/2),Riskregister!$L$9-(Riskregister!$L$9-Riskregister!$K$9)*SQRT((1-AG787)/2)))</f>
        <v>0</v>
      </c>
      <c r="AI787" s="28">
        <f t="shared" ca="1" si="486"/>
        <v>0.56287332910803423</v>
      </c>
      <c r="AJ787" s="28">
        <f t="shared" ca="1" si="486"/>
        <v>0.32321888951030031</v>
      </c>
      <c r="AK787" s="28">
        <f>IF(Riskregister!$E$10="",0,COUNTIF(BK$4:BK$53,"&lt;"&amp;AI787)*IF(AJ787&lt;0.5,Riskregister!$K$10+(Riskregister!$L$10-Riskregister!$K$10)*SQRT(AJ787/2),Riskregister!$L$10-(Riskregister!$L$10-Riskregister!$K$10)*SQRT((1-AJ787)/2)))</f>
        <v>0</v>
      </c>
      <c r="AL787" s="28">
        <f t="shared" ca="1" si="487"/>
        <v>0.83133049844458873</v>
      </c>
      <c r="AM787" s="28">
        <f t="shared" ca="1" si="487"/>
        <v>0.62259226125315603</v>
      </c>
      <c r="AN787" s="28">
        <f>IF(Riskregister!$E$11="",0,COUNTIF(BL$4:BL$53,"&lt;"&amp;AL787)*IF(AM787&lt;0.5,Riskregister!$K$11+(Riskregister!$L$11-Riskregister!$K$11)*SQRT(AM787/2),Riskregister!$L$11-(Riskregister!$L$11-Riskregister!$K$11)*SQRT((1-AM787)/2)))</f>
        <v>0</v>
      </c>
      <c r="AO787" s="28">
        <f t="shared" ca="1" si="488"/>
        <v>0.61979517183772792</v>
      </c>
      <c r="AP787" s="28">
        <f t="shared" ca="1" si="488"/>
        <v>0.36661817227857119</v>
      </c>
      <c r="AQ787" s="28">
        <f>IF(Riskregister!$E$12="",0,COUNTIF(BM$4:BM$53,"&lt;"&amp;AO787)*IF(AP787&lt;0.5,Riskregister!$K$12+(Riskregister!$L$12-Riskregister!$K$12)*SQRT(AP787/2),Riskregister!$L$12-(Riskregister!$L$12-Riskregister!$K$12)*SQRT((1-AP787)/2)))</f>
        <v>0</v>
      </c>
      <c r="AR787" s="28">
        <f t="shared" ca="1" si="489"/>
        <v>0.92389207080613867</v>
      </c>
      <c r="AS787" s="28">
        <f t="shared" ca="1" si="489"/>
        <v>0.81906726710753852</v>
      </c>
      <c r="AT787" s="28">
        <f>IF(Riskregister!$E$13="",0,COUNTIF(BN$4:BN$53,"&lt;"&amp;AR787)*IF(AS787&lt;0.5,Riskregister!$K$13+(Riskregister!$L$13-Riskregister!$K$13)*SQRT(AS787/2),Riskregister!$L$13-(Riskregister!$L$13-Riskregister!$K$13)*SQRT((1-AS787)/2)))</f>
        <v>0</v>
      </c>
      <c r="AU787" s="28">
        <f t="shared" ca="1" si="490"/>
        <v>0.13543811711558129</v>
      </c>
      <c r="AV787" s="28">
        <f t="shared" ca="1" si="490"/>
        <v>3.1412502034754541E-2</v>
      </c>
      <c r="AW787" s="28">
        <f>IF(Riskregister!$E$14="",0,COUNTIF(BO$4:BO$53,"&lt;"&amp;AU787)*IF(AV787&lt;0.5,Riskregister!$K$14+(Riskregister!$L$14-Riskregister!$K$14)*SQRT(AV787/2),Riskregister!$L$14-(Riskregister!$L$14-Riskregister!$K$14)*SQRT((1-AV787)/2)))</f>
        <v>0</v>
      </c>
      <c r="AX787" s="28">
        <f t="shared" ca="1" si="491"/>
        <v>0.41807894519854083</v>
      </c>
      <c r="AY787" s="28">
        <f t="shared" ca="1" si="491"/>
        <v>0.69807985212501578</v>
      </c>
      <c r="AZ787" s="28">
        <f>IF(Riskregister!$E$15="",0,COUNTIF(BP$4:BP$53,"&lt;"&amp;AX787)*IF(AY787&lt;0.5,Riskregister!$K$15+(Riskregister!$L$15-Riskregister!$K$15)*SQRT(AY787/2),Riskregister!$L$15-(Riskregister!$L$15-Riskregister!$K$15)*SQRT((1-AY787)/2)))</f>
        <v>0</v>
      </c>
      <c r="BA787" s="28">
        <f t="shared" ca="1" si="492"/>
        <v>0.13720433479096483</v>
      </c>
      <c r="BB787" s="28">
        <f t="shared" ca="1" si="492"/>
        <v>0.95993408021216942</v>
      </c>
      <c r="BC787" s="28">
        <f>IF(Riskregister!$E$16="",0,COUNTIF(BQ$4:BQ$53,"&lt;"&amp;BA787)*IF(BB787&lt;0.5,Riskregister!$K$16+(Riskregister!$L$16-Riskregister!$K$16)*SQRT(BB787/2),Riskregister!$L$16-(Riskregister!$L$16-Riskregister!$K$16)*SQRT((1-BB787)/2)))</f>
        <v>0</v>
      </c>
      <c r="BD787" s="28">
        <f t="shared" ca="1" si="480"/>
        <v>2019518.6097973143</v>
      </c>
    </row>
    <row r="788" spans="20:56" x14ac:dyDescent="0.35">
      <c r="T788" s="28">
        <f t="shared" ca="1" si="481"/>
        <v>0.31953016132653411</v>
      </c>
      <c r="U788" s="28">
        <f t="shared" ca="1" si="481"/>
        <v>0.15540502821540481</v>
      </c>
      <c r="V788" s="28">
        <f ca="1">IF(Riskregister!$E$5="",0,COUNTIF(BF$4:BF$53,"&lt;"&amp;T788)*IF(U788&lt;0.5,Riskregister!$K$5+(Riskregister!$L$5-Riskregister!$K$5)*SQRT(U788/2),Riskregister!$L$5-(Riskregister!$L$5-Riskregister!$K$5)*SQRT((1-U788)/2)))</f>
        <v>0</v>
      </c>
      <c r="W788" s="28">
        <f t="shared" ca="1" si="482"/>
        <v>0.26569838848799565</v>
      </c>
      <c r="X788" s="28">
        <f t="shared" ca="1" si="482"/>
        <v>0.3040307613913541</v>
      </c>
      <c r="Y788" s="28">
        <f ca="1">IF(Riskregister!$E$6="",0,COUNTIF(BG$4:BG$53,"&lt;"&amp;W788)*IF(X788&lt;0.5,Riskregister!$K$6+(Riskregister!$L$6-Riskregister!$K$6)*SQRT(X788/2),Riskregister!$L$6-(Riskregister!$L$6-Riskregister!$K$6)*SQRT((1-X788)/2)))</f>
        <v>0</v>
      </c>
      <c r="Z788" s="28">
        <f t="shared" ca="1" si="483"/>
        <v>0.16389280712482457</v>
      </c>
      <c r="AA788" s="28">
        <f t="shared" ca="1" si="483"/>
        <v>0.32431522571398608</v>
      </c>
      <c r="AB788" s="28">
        <f ca="1">IF(Riskregister!$E$7="",0,COUNTIF(BH$4:BH$53,"&lt;"&amp;Z788)*IF(AA788&lt;0.5,Riskregister!$K$7+(Riskregister!$L$7-Riskregister!$K$7)*SQRT(AA788/2),Riskregister!$L$7-(Riskregister!$L$7-Riskregister!$K$7)*SQRT((1-AA788)/2)))</f>
        <v>0</v>
      </c>
      <c r="AC788" s="28">
        <f t="shared" ca="1" si="484"/>
        <v>0.4952076634074829</v>
      </c>
      <c r="AD788" s="28">
        <f t="shared" ca="1" si="484"/>
        <v>0.48500078145721182</v>
      </c>
      <c r="AE788" s="28">
        <f ca="1">IF(Riskregister!$E$8="",0,COUNTIF(BI$4:BI$53,"&lt;"&amp;AC788)*IF(AD788&lt;0.5,Riskregister!$K$8+(Riskregister!$L$8-Riskregister!$K$8)*SQRT(AD788/2),Riskregister!$L$8-(Riskregister!$L$8-Riskregister!$K$8)*SQRT((1-AD788)/2)))</f>
        <v>0</v>
      </c>
      <c r="AF788" s="28">
        <f t="shared" ca="1" si="485"/>
        <v>0.73492747332682384</v>
      </c>
      <c r="AG788" s="28">
        <f t="shared" ca="1" si="485"/>
        <v>0.37145449091925009</v>
      </c>
      <c r="AH788" s="28">
        <f>IF(Riskregister!$E$9="",0,COUNTIF(BJ$4:BJ$53,"&lt;"&amp;AF788)*IF(AG788&lt;0.5,Riskregister!$K$9+(Riskregister!$L$9-Riskregister!$K$9)*SQRT(AG788/2),Riskregister!$L$9-(Riskregister!$L$9-Riskregister!$K$9)*SQRT((1-AG788)/2)))</f>
        <v>0</v>
      </c>
      <c r="AI788" s="28">
        <f t="shared" ca="1" si="486"/>
        <v>0.29129124309156296</v>
      </c>
      <c r="AJ788" s="28">
        <f t="shared" ca="1" si="486"/>
        <v>0.7753467002412191</v>
      </c>
      <c r="AK788" s="28">
        <f>IF(Riskregister!$E$10="",0,COUNTIF(BK$4:BK$53,"&lt;"&amp;AI788)*IF(AJ788&lt;0.5,Riskregister!$K$10+(Riskregister!$L$10-Riskregister!$K$10)*SQRT(AJ788/2),Riskregister!$L$10-(Riskregister!$L$10-Riskregister!$K$10)*SQRT((1-AJ788)/2)))</f>
        <v>0</v>
      </c>
      <c r="AL788" s="28">
        <f t="shared" ca="1" si="487"/>
        <v>0.6652844404294852</v>
      </c>
      <c r="AM788" s="28">
        <f t="shared" ca="1" si="487"/>
        <v>0.65068272623632728</v>
      </c>
      <c r="AN788" s="28">
        <f>IF(Riskregister!$E$11="",0,COUNTIF(BL$4:BL$53,"&lt;"&amp;AL788)*IF(AM788&lt;0.5,Riskregister!$K$11+(Riskregister!$L$11-Riskregister!$K$11)*SQRT(AM788/2),Riskregister!$L$11-(Riskregister!$L$11-Riskregister!$K$11)*SQRT((1-AM788)/2)))</f>
        <v>0</v>
      </c>
      <c r="AO788" s="28">
        <f t="shared" ca="1" si="488"/>
        <v>0.21489606506108327</v>
      </c>
      <c r="AP788" s="28">
        <f t="shared" ca="1" si="488"/>
        <v>0.8012816649846054</v>
      </c>
      <c r="AQ788" s="28">
        <f>IF(Riskregister!$E$12="",0,COUNTIF(BM$4:BM$53,"&lt;"&amp;AO788)*IF(AP788&lt;0.5,Riskregister!$K$12+(Riskregister!$L$12-Riskregister!$K$12)*SQRT(AP788/2),Riskregister!$L$12-(Riskregister!$L$12-Riskregister!$K$12)*SQRT((1-AP788)/2)))</f>
        <v>0</v>
      </c>
      <c r="AR788" s="28">
        <f t="shared" ca="1" si="489"/>
        <v>0.81718066661382949</v>
      </c>
      <c r="AS788" s="28">
        <f t="shared" ca="1" si="489"/>
        <v>0.13498092380180604</v>
      </c>
      <c r="AT788" s="28">
        <f>IF(Riskregister!$E$13="",0,COUNTIF(BN$4:BN$53,"&lt;"&amp;AR788)*IF(AS788&lt;0.5,Riskregister!$K$13+(Riskregister!$L$13-Riskregister!$K$13)*SQRT(AS788/2),Riskregister!$L$13-(Riskregister!$L$13-Riskregister!$K$13)*SQRT((1-AS788)/2)))</f>
        <v>0</v>
      </c>
      <c r="AU788" s="28">
        <f t="shared" ca="1" si="490"/>
        <v>0.67061215220965908</v>
      </c>
      <c r="AV788" s="28">
        <f t="shared" ca="1" si="490"/>
        <v>0.44039535398735385</v>
      </c>
      <c r="AW788" s="28">
        <f>IF(Riskregister!$E$14="",0,COUNTIF(BO$4:BO$53,"&lt;"&amp;AU788)*IF(AV788&lt;0.5,Riskregister!$K$14+(Riskregister!$L$14-Riskregister!$K$14)*SQRT(AV788/2),Riskregister!$L$14-(Riskregister!$L$14-Riskregister!$K$14)*SQRT((1-AV788)/2)))</f>
        <v>0</v>
      </c>
      <c r="AX788" s="28">
        <f t="shared" ca="1" si="491"/>
        <v>0.40376084883051333</v>
      </c>
      <c r="AY788" s="28">
        <f t="shared" ca="1" si="491"/>
        <v>0.30777400970192326</v>
      </c>
      <c r="AZ788" s="28">
        <f>IF(Riskregister!$E$15="",0,COUNTIF(BP$4:BP$53,"&lt;"&amp;AX788)*IF(AY788&lt;0.5,Riskregister!$K$15+(Riskregister!$L$15-Riskregister!$K$15)*SQRT(AY788/2),Riskregister!$L$15-(Riskregister!$L$15-Riskregister!$K$15)*SQRT((1-AY788)/2)))</f>
        <v>0</v>
      </c>
      <c r="BA788" s="28">
        <f t="shared" ca="1" si="492"/>
        <v>0.1232497506207878</v>
      </c>
      <c r="BB788" s="28">
        <f t="shared" ca="1" si="492"/>
        <v>0.13921586440512046</v>
      </c>
      <c r="BC788" s="28">
        <f>IF(Riskregister!$E$16="",0,COUNTIF(BQ$4:BQ$53,"&lt;"&amp;BA788)*IF(BB788&lt;0.5,Riskregister!$K$16+(Riskregister!$L$16-Riskregister!$K$16)*SQRT(BB788/2),Riskregister!$L$16-(Riskregister!$L$16-Riskregister!$K$16)*SQRT((1-BB788)/2)))</f>
        <v>0</v>
      </c>
      <c r="BD788" s="28">
        <f t="shared" ca="1" si="480"/>
        <v>0</v>
      </c>
    </row>
    <row r="789" spans="20:56" x14ac:dyDescent="0.35">
      <c r="T789" s="28">
        <f t="shared" ca="1" si="481"/>
        <v>0.44987715693087083</v>
      </c>
      <c r="U789" s="28">
        <f t="shared" ca="1" si="481"/>
        <v>7.5772001180837267E-2</v>
      </c>
      <c r="V789" s="28">
        <f ca="1">IF(Riskregister!$E$5="",0,COUNTIF(BF$4:BF$53,"&lt;"&amp;T789)*IF(U789&lt;0.5,Riskregister!$K$5+(Riskregister!$L$5-Riskregister!$K$5)*SQRT(U789/2),Riskregister!$L$5-(Riskregister!$L$5-Riskregister!$K$5)*SQRT((1-U789)/2)))</f>
        <v>0</v>
      </c>
      <c r="W789" s="28">
        <f t="shared" ca="1" si="482"/>
        <v>0.72844748534679205</v>
      </c>
      <c r="X789" s="28">
        <f t="shared" ca="1" si="482"/>
        <v>0.96787222290838693</v>
      </c>
      <c r="Y789" s="28">
        <f ca="1">IF(Riskregister!$E$6="",0,COUNTIF(BG$4:BG$53,"&lt;"&amp;W789)*IF(X789&lt;0.5,Riskregister!$K$6+(Riskregister!$L$6-Riskregister!$K$6)*SQRT(X789/2),Riskregister!$L$6-(Riskregister!$L$6-Riskregister!$K$6)*SQRT((1-X789)/2)))</f>
        <v>1771861.8863749129</v>
      </c>
      <c r="Z789" s="28">
        <f t="shared" ca="1" si="483"/>
        <v>0.91748513799628251</v>
      </c>
      <c r="AA789" s="28">
        <f t="shared" ca="1" si="483"/>
        <v>0.96195144491445927</v>
      </c>
      <c r="AB789" s="28">
        <f ca="1">IF(Riskregister!$E$7="",0,COUNTIF(BH$4:BH$53,"&lt;"&amp;Z789)*IF(AA789&lt;0.5,Riskregister!$K$7+(Riskregister!$L$7-Riskregister!$K$7)*SQRT(AA789/2),Riskregister!$L$7-(Riskregister!$L$7-Riskregister!$K$7)*SQRT((1-AA789)/2)))</f>
        <v>351725.01684112806</v>
      </c>
      <c r="AC789" s="28">
        <f t="shared" ca="1" si="484"/>
        <v>0.24194826387544066</v>
      </c>
      <c r="AD789" s="28">
        <f t="shared" ca="1" si="484"/>
        <v>0.7208702967324786</v>
      </c>
      <c r="AE789" s="28">
        <f ca="1">IF(Riskregister!$E$8="",0,COUNTIF(BI$4:BI$53,"&lt;"&amp;AC789)*IF(AD789&lt;0.5,Riskregister!$K$8+(Riskregister!$L$8-Riskregister!$K$8)*SQRT(AD789/2),Riskregister!$L$8-(Riskregister!$L$8-Riskregister!$K$8)*SQRT((1-AD789)/2)))</f>
        <v>0</v>
      </c>
      <c r="AF789" s="28">
        <f t="shared" ca="1" si="485"/>
        <v>0.21853390102583314</v>
      </c>
      <c r="AG789" s="28">
        <f t="shared" ca="1" si="485"/>
        <v>0.82578247018979645</v>
      </c>
      <c r="AH789" s="28">
        <f>IF(Riskregister!$E$9="",0,COUNTIF(BJ$4:BJ$53,"&lt;"&amp;AF789)*IF(AG789&lt;0.5,Riskregister!$K$9+(Riskregister!$L$9-Riskregister!$K$9)*SQRT(AG789/2),Riskregister!$L$9-(Riskregister!$L$9-Riskregister!$K$9)*SQRT((1-AG789)/2)))</f>
        <v>0</v>
      </c>
      <c r="AI789" s="28">
        <f t="shared" ca="1" si="486"/>
        <v>0.13418207153174311</v>
      </c>
      <c r="AJ789" s="28">
        <f t="shared" ca="1" si="486"/>
        <v>1.6959393879659501E-2</v>
      </c>
      <c r="AK789" s="28">
        <f>IF(Riskregister!$E$10="",0,COUNTIF(BK$4:BK$53,"&lt;"&amp;AI789)*IF(AJ789&lt;0.5,Riskregister!$K$10+(Riskregister!$L$10-Riskregister!$K$10)*SQRT(AJ789/2),Riskregister!$L$10-(Riskregister!$L$10-Riskregister!$K$10)*SQRT((1-AJ789)/2)))</f>
        <v>0</v>
      </c>
      <c r="AL789" s="28">
        <f t="shared" ca="1" si="487"/>
        <v>0.37338378452019083</v>
      </c>
      <c r="AM789" s="28">
        <f t="shared" ca="1" si="487"/>
        <v>0.48881880297713998</v>
      </c>
      <c r="AN789" s="28">
        <f>IF(Riskregister!$E$11="",0,COUNTIF(BL$4:BL$53,"&lt;"&amp;AL789)*IF(AM789&lt;0.5,Riskregister!$K$11+(Riskregister!$L$11-Riskregister!$K$11)*SQRT(AM789/2),Riskregister!$L$11-(Riskregister!$L$11-Riskregister!$K$11)*SQRT((1-AM789)/2)))</f>
        <v>0</v>
      </c>
      <c r="AO789" s="28">
        <f t="shared" ca="1" si="488"/>
        <v>0.97185125272063755</v>
      </c>
      <c r="AP789" s="28">
        <f t="shared" ca="1" si="488"/>
        <v>0.13013739865862339</v>
      </c>
      <c r="AQ789" s="28">
        <f>IF(Riskregister!$E$12="",0,COUNTIF(BM$4:BM$53,"&lt;"&amp;AO789)*IF(AP789&lt;0.5,Riskregister!$K$12+(Riskregister!$L$12-Riskregister!$K$12)*SQRT(AP789/2),Riskregister!$L$12-(Riskregister!$L$12-Riskregister!$K$12)*SQRT((1-AP789)/2)))</f>
        <v>0</v>
      </c>
      <c r="AR789" s="28">
        <f t="shared" ca="1" si="489"/>
        <v>0.73070418319369257</v>
      </c>
      <c r="AS789" s="28">
        <f t="shared" ca="1" si="489"/>
        <v>0.97444618829422891</v>
      </c>
      <c r="AT789" s="28">
        <f>IF(Riskregister!$E$13="",0,COUNTIF(BN$4:BN$53,"&lt;"&amp;AR789)*IF(AS789&lt;0.5,Riskregister!$K$13+(Riskregister!$L$13-Riskregister!$K$13)*SQRT(AS789/2),Riskregister!$L$13-(Riskregister!$L$13-Riskregister!$K$13)*SQRT((1-AS789)/2)))</f>
        <v>0</v>
      </c>
      <c r="AU789" s="28">
        <f t="shared" ca="1" si="490"/>
        <v>0.29208134241761519</v>
      </c>
      <c r="AV789" s="28">
        <f t="shared" ca="1" si="490"/>
        <v>0.13345653775398403</v>
      </c>
      <c r="AW789" s="28">
        <f>IF(Riskregister!$E$14="",0,COUNTIF(BO$4:BO$53,"&lt;"&amp;AU789)*IF(AV789&lt;0.5,Riskregister!$K$14+(Riskregister!$L$14-Riskregister!$K$14)*SQRT(AV789/2),Riskregister!$L$14-(Riskregister!$L$14-Riskregister!$K$14)*SQRT((1-AV789)/2)))</f>
        <v>0</v>
      </c>
      <c r="AX789" s="28">
        <f t="shared" ca="1" si="491"/>
        <v>0.96828720831472981</v>
      </c>
      <c r="AY789" s="28">
        <f t="shared" ca="1" si="491"/>
        <v>0.71968400405205979</v>
      </c>
      <c r="AZ789" s="28">
        <f>IF(Riskregister!$E$15="",0,COUNTIF(BP$4:BP$53,"&lt;"&amp;AX789)*IF(AY789&lt;0.5,Riskregister!$K$15+(Riskregister!$L$15-Riskregister!$K$15)*SQRT(AY789/2),Riskregister!$L$15-(Riskregister!$L$15-Riskregister!$K$15)*SQRT((1-AY789)/2)))</f>
        <v>0</v>
      </c>
      <c r="BA789" s="28">
        <f t="shared" ca="1" si="492"/>
        <v>0.74789587470295782</v>
      </c>
      <c r="BB789" s="28">
        <f t="shared" ca="1" si="492"/>
        <v>0.82379487579593014</v>
      </c>
      <c r="BC789" s="28">
        <f>IF(Riskregister!$E$16="",0,COUNTIF(BQ$4:BQ$53,"&lt;"&amp;BA789)*IF(BB789&lt;0.5,Riskregister!$K$16+(Riskregister!$L$16-Riskregister!$K$16)*SQRT(BB789/2),Riskregister!$L$16-(Riskregister!$L$16-Riskregister!$K$16)*SQRT((1-BB789)/2)))</f>
        <v>0</v>
      </c>
      <c r="BD789" s="28">
        <f t="shared" ca="1" si="480"/>
        <v>2123586.9032160412</v>
      </c>
    </row>
    <row r="790" spans="20:56" x14ac:dyDescent="0.35">
      <c r="T790" s="28">
        <f t="shared" ca="1" si="481"/>
        <v>0.91464733046795132</v>
      </c>
      <c r="U790" s="28">
        <f t="shared" ca="1" si="481"/>
        <v>0.74218065971210478</v>
      </c>
      <c r="V790" s="28">
        <f ca="1">IF(Riskregister!$E$5="",0,COUNTIF(BF$4:BF$53,"&lt;"&amp;T790)*IF(U790&lt;0.5,Riskregister!$K$5+(Riskregister!$L$5-Riskregister!$K$5)*SQRT(U790/2),Riskregister!$L$5-(Riskregister!$L$5-Riskregister!$K$5)*SQRT((1-U790)/2)))</f>
        <v>438432.0322460254</v>
      </c>
      <c r="W790" s="28">
        <f t="shared" ca="1" si="482"/>
        <v>0.85433051467381926</v>
      </c>
      <c r="X790" s="28">
        <f t="shared" ca="1" si="482"/>
        <v>0.22229322210358815</v>
      </c>
      <c r="Y790" s="28">
        <f ca="1">IF(Riskregister!$E$6="",0,COUNTIF(BG$4:BG$53,"&lt;"&amp;W790)*IF(X790&lt;0.5,Riskregister!$K$6+(Riskregister!$L$6-Riskregister!$K$6)*SQRT(X790/2),Riskregister!$L$6-(Riskregister!$L$6-Riskregister!$K$6)*SQRT((1-X790)/2)))</f>
        <v>800095.84218507365</v>
      </c>
      <c r="Z790" s="28">
        <f t="shared" ca="1" si="483"/>
        <v>0.9733495403876945</v>
      </c>
      <c r="AA790" s="28">
        <f t="shared" ca="1" si="483"/>
        <v>0.40006528704114241</v>
      </c>
      <c r="AB790" s="28">
        <f ca="1">IF(Riskregister!$E$7="",0,COUNTIF(BH$4:BH$53,"&lt;"&amp;Z790)*IF(AA790&lt;0.5,Riskregister!$K$7+(Riskregister!$L$7-Riskregister!$K$7)*SQRT(AA790/2),Riskregister!$L$7-(Riskregister!$L$7-Riskregister!$K$7)*SQRT((1-AA790)/2)))</f>
        <v>413075.06340345903</v>
      </c>
      <c r="AC790" s="28">
        <f t="shared" ca="1" si="484"/>
        <v>0.79149789902629863</v>
      </c>
      <c r="AD790" s="28">
        <f t="shared" ca="1" si="484"/>
        <v>0.68070980839641726</v>
      </c>
      <c r="AE790" s="28">
        <f ca="1">IF(Riskregister!$E$8="",0,COUNTIF(BI$4:BI$53,"&lt;"&amp;AC790)*IF(AD790&lt;0.5,Riskregister!$K$8+(Riskregister!$L$8-Riskregister!$K$8)*SQRT(AD790/2),Riskregister!$L$8-(Riskregister!$L$8-Riskregister!$K$8)*SQRT((1-AD790)/2)))</f>
        <v>0</v>
      </c>
      <c r="AF790" s="28">
        <f t="shared" ca="1" si="485"/>
        <v>0.58984089154823649</v>
      </c>
      <c r="AG790" s="28">
        <f t="shared" ca="1" si="485"/>
        <v>0.45536752850862339</v>
      </c>
      <c r="AH790" s="28">
        <f>IF(Riskregister!$E$9="",0,COUNTIF(BJ$4:BJ$53,"&lt;"&amp;AF790)*IF(AG790&lt;0.5,Riskregister!$K$9+(Riskregister!$L$9-Riskregister!$K$9)*SQRT(AG790/2),Riskregister!$L$9-(Riskregister!$L$9-Riskregister!$K$9)*SQRT((1-AG790)/2)))</f>
        <v>0</v>
      </c>
      <c r="AI790" s="28">
        <f t="shared" ca="1" si="486"/>
        <v>0.56477678325570135</v>
      </c>
      <c r="AJ790" s="28">
        <f t="shared" ca="1" si="486"/>
        <v>0.78458512896762223</v>
      </c>
      <c r="AK790" s="28">
        <f>IF(Riskregister!$E$10="",0,COUNTIF(BK$4:BK$53,"&lt;"&amp;AI790)*IF(AJ790&lt;0.5,Riskregister!$K$10+(Riskregister!$L$10-Riskregister!$K$10)*SQRT(AJ790/2),Riskregister!$L$10-(Riskregister!$L$10-Riskregister!$K$10)*SQRT((1-AJ790)/2)))</f>
        <v>0</v>
      </c>
      <c r="AL790" s="28">
        <f t="shared" ca="1" si="487"/>
        <v>0.89141741582436396</v>
      </c>
      <c r="AM790" s="28">
        <f t="shared" ca="1" si="487"/>
        <v>0.22698220132000813</v>
      </c>
      <c r="AN790" s="28">
        <f>IF(Riskregister!$E$11="",0,COUNTIF(BL$4:BL$53,"&lt;"&amp;AL790)*IF(AM790&lt;0.5,Riskregister!$K$11+(Riskregister!$L$11-Riskregister!$K$11)*SQRT(AM790/2),Riskregister!$L$11-(Riskregister!$L$11-Riskregister!$K$11)*SQRT((1-AM790)/2)))</f>
        <v>0</v>
      </c>
      <c r="AO790" s="28">
        <f t="shared" ca="1" si="488"/>
        <v>0.1842327648019203</v>
      </c>
      <c r="AP790" s="28">
        <f t="shared" ca="1" si="488"/>
        <v>0.12348556789428156</v>
      </c>
      <c r="AQ790" s="28">
        <f>IF(Riskregister!$E$12="",0,COUNTIF(BM$4:BM$53,"&lt;"&amp;AO790)*IF(AP790&lt;0.5,Riskregister!$K$12+(Riskregister!$L$12-Riskregister!$K$12)*SQRT(AP790/2),Riskregister!$L$12-(Riskregister!$L$12-Riskregister!$K$12)*SQRT((1-AP790)/2)))</f>
        <v>0</v>
      </c>
      <c r="AR790" s="28">
        <f t="shared" ca="1" si="489"/>
        <v>0.30044591269752585</v>
      </c>
      <c r="AS790" s="28">
        <f t="shared" ca="1" si="489"/>
        <v>0.38275888736856689</v>
      </c>
      <c r="AT790" s="28">
        <f>IF(Riskregister!$E$13="",0,COUNTIF(BN$4:BN$53,"&lt;"&amp;AR790)*IF(AS790&lt;0.5,Riskregister!$K$13+(Riskregister!$L$13-Riskregister!$K$13)*SQRT(AS790/2),Riskregister!$L$13-(Riskregister!$L$13-Riskregister!$K$13)*SQRT((1-AS790)/2)))</f>
        <v>0</v>
      </c>
      <c r="AU790" s="28">
        <f t="shared" ca="1" si="490"/>
        <v>0.37143399024649648</v>
      </c>
      <c r="AV790" s="28">
        <f t="shared" ca="1" si="490"/>
        <v>0.17605880341993263</v>
      </c>
      <c r="AW790" s="28">
        <f>IF(Riskregister!$E$14="",0,COUNTIF(BO$4:BO$53,"&lt;"&amp;AU790)*IF(AV790&lt;0.5,Riskregister!$K$14+(Riskregister!$L$14-Riskregister!$K$14)*SQRT(AV790/2),Riskregister!$L$14-(Riskregister!$L$14-Riskregister!$K$14)*SQRT((1-AV790)/2)))</f>
        <v>0</v>
      </c>
      <c r="AX790" s="28">
        <f t="shared" ca="1" si="491"/>
        <v>5.6223014202982591E-2</v>
      </c>
      <c r="AY790" s="28">
        <f t="shared" ca="1" si="491"/>
        <v>0.94205667928268011</v>
      </c>
      <c r="AZ790" s="28">
        <f>IF(Riskregister!$E$15="",0,COUNTIF(BP$4:BP$53,"&lt;"&amp;AX790)*IF(AY790&lt;0.5,Riskregister!$K$15+(Riskregister!$L$15-Riskregister!$K$15)*SQRT(AY790/2),Riskregister!$L$15-(Riskregister!$L$15-Riskregister!$K$15)*SQRT((1-AY790)/2)))</f>
        <v>0</v>
      </c>
      <c r="BA790" s="28">
        <f t="shared" ca="1" si="492"/>
        <v>0.85009990561922177</v>
      </c>
      <c r="BB790" s="28">
        <f t="shared" ca="1" si="492"/>
        <v>0.53473349548952664</v>
      </c>
      <c r="BC790" s="28">
        <f>IF(Riskregister!$E$16="",0,COUNTIF(BQ$4:BQ$53,"&lt;"&amp;BA790)*IF(BB790&lt;0.5,Riskregister!$K$16+(Riskregister!$L$16-Riskregister!$K$16)*SQRT(BB790/2),Riskregister!$L$16-(Riskregister!$L$16-Riskregister!$K$16)*SQRT((1-BB790)/2)))</f>
        <v>0</v>
      </c>
      <c r="BD790" s="28">
        <f t="shared" ca="1" si="480"/>
        <v>1651602.9378345581</v>
      </c>
    </row>
    <row r="791" spans="20:56" x14ac:dyDescent="0.35">
      <c r="T791" s="28">
        <f t="shared" ca="1" si="481"/>
        <v>0.48589561886221566</v>
      </c>
      <c r="U791" s="28">
        <f t="shared" ca="1" si="481"/>
        <v>0.27425560334857091</v>
      </c>
      <c r="V791" s="28">
        <f ca="1">IF(Riskregister!$E$5="",0,COUNTIF(BF$4:BF$53,"&lt;"&amp;T791)*IF(U791&lt;0.5,Riskregister!$K$5+(Riskregister!$L$5-Riskregister!$K$5)*SQRT(U791/2),Riskregister!$L$5-(Riskregister!$L$5-Riskregister!$K$5)*SQRT((1-U791)/2)))</f>
        <v>0</v>
      </c>
      <c r="W791" s="28">
        <f t="shared" ca="1" si="482"/>
        <v>0.63189445825883817</v>
      </c>
      <c r="X791" s="28">
        <f t="shared" ca="1" si="482"/>
        <v>0.71341501639960647</v>
      </c>
      <c r="Y791" s="28">
        <f ca="1">IF(Riskregister!$E$6="",0,COUNTIF(BG$4:BG$53,"&lt;"&amp;W791)*IF(X791&lt;0.5,Riskregister!$K$6+(Riskregister!$L$6-Riskregister!$K$6)*SQRT(X791/2),Riskregister!$L$6-(Riskregister!$L$6-Riskregister!$K$6)*SQRT((1-X791)/2)))</f>
        <v>1318628.0946262623</v>
      </c>
      <c r="Z791" s="28">
        <f t="shared" ca="1" si="483"/>
        <v>0.12446993639678272</v>
      </c>
      <c r="AA791" s="28">
        <f t="shared" ca="1" si="483"/>
        <v>0.98750076558045563</v>
      </c>
      <c r="AB791" s="28">
        <f ca="1">IF(Riskregister!$E$7="",0,COUNTIF(BH$4:BH$53,"&lt;"&amp;Z791)*IF(AA791&lt;0.5,Riskregister!$K$7+(Riskregister!$L$7-Riskregister!$K$7)*SQRT(AA791/2),Riskregister!$L$7-(Riskregister!$L$7-Riskregister!$K$7)*SQRT((1-AA791)/2)))</f>
        <v>0</v>
      </c>
      <c r="AC791" s="28">
        <f t="shared" ca="1" si="484"/>
        <v>0.43258282861147512</v>
      </c>
      <c r="AD791" s="28">
        <f t="shared" ca="1" si="484"/>
        <v>0.23262773515042923</v>
      </c>
      <c r="AE791" s="28">
        <f ca="1">IF(Riskregister!$E$8="",0,COUNTIF(BI$4:BI$53,"&lt;"&amp;AC791)*IF(AD791&lt;0.5,Riskregister!$K$8+(Riskregister!$L$8-Riskregister!$K$8)*SQRT(AD791/2),Riskregister!$L$8-(Riskregister!$L$8-Riskregister!$K$8)*SQRT((1-AD791)/2)))</f>
        <v>0</v>
      </c>
      <c r="AF791" s="28">
        <f t="shared" ca="1" si="485"/>
        <v>0.46638295738947311</v>
      </c>
      <c r="AG791" s="28">
        <f t="shared" ca="1" si="485"/>
        <v>0.39677893895673444</v>
      </c>
      <c r="AH791" s="28">
        <f>IF(Riskregister!$E$9="",0,COUNTIF(BJ$4:BJ$53,"&lt;"&amp;AF791)*IF(AG791&lt;0.5,Riskregister!$K$9+(Riskregister!$L$9-Riskregister!$K$9)*SQRT(AG791/2),Riskregister!$L$9-(Riskregister!$L$9-Riskregister!$K$9)*SQRT((1-AG791)/2)))</f>
        <v>0</v>
      </c>
      <c r="AI791" s="28">
        <f t="shared" ca="1" si="486"/>
        <v>0.90853007661360374</v>
      </c>
      <c r="AJ791" s="28">
        <f t="shared" ca="1" si="486"/>
        <v>0.15949234712384308</v>
      </c>
      <c r="AK791" s="28">
        <f>IF(Riskregister!$E$10="",0,COUNTIF(BK$4:BK$53,"&lt;"&amp;AI791)*IF(AJ791&lt;0.5,Riskregister!$K$10+(Riskregister!$L$10-Riskregister!$K$10)*SQRT(AJ791/2),Riskregister!$L$10-(Riskregister!$L$10-Riskregister!$K$10)*SQRT((1-AJ791)/2)))</f>
        <v>0</v>
      </c>
      <c r="AL791" s="28">
        <f t="shared" ca="1" si="487"/>
        <v>0.54192060860024382</v>
      </c>
      <c r="AM791" s="28">
        <f t="shared" ca="1" si="487"/>
        <v>0.72613053912010994</v>
      </c>
      <c r="AN791" s="28">
        <f>IF(Riskregister!$E$11="",0,COUNTIF(BL$4:BL$53,"&lt;"&amp;AL791)*IF(AM791&lt;0.5,Riskregister!$K$11+(Riskregister!$L$11-Riskregister!$K$11)*SQRT(AM791/2),Riskregister!$L$11-(Riskregister!$L$11-Riskregister!$K$11)*SQRT((1-AM791)/2)))</f>
        <v>0</v>
      </c>
      <c r="AO791" s="28">
        <f t="shared" ca="1" si="488"/>
        <v>0.28386756141574343</v>
      </c>
      <c r="AP791" s="28">
        <f t="shared" ca="1" si="488"/>
        <v>0.3574236914596729</v>
      </c>
      <c r="AQ791" s="28">
        <f>IF(Riskregister!$E$12="",0,COUNTIF(BM$4:BM$53,"&lt;"&amp;AO791)*IF(AP791&lt;0.5,Riskregister!$K$12+(Riskregister!$L$12-Riskregister!$K$12)*SQRT(AP791/2),Riskregister!$L$12-(Riskregister!$L$12-Riskregister!$K$12)*SQRT((1-AP791)/2)))</f>
        <v>0</v>
      </c>
      <c r="AR791" s="28">
        <f t="shared" ca="1" si="489"/>
        <v>0.46284297054437618</v>
      </c>
      <c r="AS791" s="28">
        <f t="shared" ca="1" si="489"/>
        <v>0.68490193372559216</v>
      </c>
      <c r="AT791" s="28">
        <f>IF(Riskregister!$E$13="",0,COUNTIF(BN$4:BN$53,"&lt;"&amp;AR791)*IF(AS791&lt;0.5,Riskregister!$K$13+(Riskregister!$L$13-Riskregister!$K$13)*SQRT(AS791/2),Riskregister!$L$13-(Riskregister!$L$13-Riskregister!$K$13)*SQRT((1-AS791)/2)))</f>
        <v>0</v>
      </c>
      <c r="AU791" s="28">
        <f t="shared" ca="1" si="490"/>
        <v>0.74674945301825746</v>
      </c>
      <c r="AV791" s="28">
        <f t="shared" ca="1" si="490"/>
        <v>0.74250812483226836</v>
      </c>
      <c r="AW791" s="28">
        <f>IF(Riskregister!$E$14="",0,COUNTIF(BO$4:BO$53,"&lt;"&amp;AU791)*IF(AV791&lt;0.5,Riskregister!$K$14+(Riskregister!$L$14-Riskregister!$K$14)*SQRT(AV791/2),Riskregister!$L$14-(Riskregister!$L$14-Riskregister!$K$14)*SQRT((1-AV791)/2)))</f>
        <v>0</v>
      </c>
      <c r="AX791" s="28">
        <f t="shared" ca="1" si="491"/>
        <v>0.7235406510751623</v>
      </c>
      <c r="AY791" s="28">
        <f t="shared" ca="1" si="491"/>
        <v>0.82303610228740942</v>
      </c>
      <c r="AZ791" s="28">
        <f>IF(Riskregister!$E$15="",0,COUNTIF(BP$4:BP$53,"&lt;"&amp;AX791)*IF(AY791&lt;0.5,Riskregister!$K$15+(Riskregister!$L$15-Riskregister!$K$15)*SQRT(AY791/2),Riskregister!$L$15-(Riskregister!$L$15-Riskregister!$K$15)*SQRT((1-AY791)/2)))</f>
        <v>0</v>
      </c>
      <c r="BA791" s="28">
        <f t="shared" ca="1" si="492"/>
        <v>0.71991433043132724</v>
      </c>
      <c r="BB791" s="28">
        <f t="shared" ca="1" si="492"/>
        <v>0.32499582086026468</v>
      </c>
      <c r="BC791" s="28">
        <f>IF(Riskregister!$E$16="",0,COUNTIF(BQ$4:BQ$53,"&lt;"&amp;BA791)*IF(BB791&lt;0.5,Riskregister!$K$16+(Riskregister!$L$16-Riskregister!$K$16)*SQRT(BB791/2),Riskregister!$L$16-(Riskregister!$L$16-Riskregister!$K$16)*SQRT((1-BB791)/2)))</f>
        <v>0</v>
      </c>
      <c r="BD791" s="28">
        <f t="shared" ca="1" si="480"/>
        <v>1318628.0946262623</v>
      </c>
    </row>
    <row r="792" spans="20:56" x14ac:dyDescent="0.35">
      <c r="T792" s="28">
        <f t="shared" ca="1" si="481"/>
        <v>0.60195537437720326</v>
      </c>
      <c r="U792" s="28">
        <f t="shared" ca="1" si="481"/>
        <v>0.99972951949014477</v>
      </c>
      <c r="V792" s="28">
        <f ca="1">IF(Riskregister!$E$5="",0,COUNTIF(BF$4:BF$53,"&lt;"&amp;T792)*IF(U792&lt;0.5,Riskregister!$K$5+(Riskregister!$L$5-Riskregister!$K$5)*SQRT(U792/2),Riskregister!$L$5-(Riskregister!$L$5-Riskregister!$K$5)*SQRT((1-U792)/2)))</f>
        <v>0</v>
      </c>
      <c r="W792" s="28">
        <f t="shared" ca="1" si="482"/>
        <v>0.27917781287904764</v>
      </c>
      <c r="X792" s="28">
        <f t="shared" ca="1" si="482"/>
        <v>3.2512604241243581E-2</v>
      </c>
      <c r="Y792" s="28">
        <f ca="1">IF(Riskregister!$E$6="",0,COUNTIF(BG$4:BG$53,"&lt;"&amp;W792)*IF(X792&lt;0.5,Riskregister!$K$6+(Riskregister!$L$6-Riskregister!$K$6)*SQRT(X792/2),Riskregister!$L$6-(Riskregister!$L$6-Riskregister!$K$6)*SQRT((1-X792)/2)))</f>
        <v>0</v>
      </c>
      <c r="Z792" s="28">
        <f t="shared" ca="1" si="483"/>
        <v>0.57223025163503283</v>
      </c>
      <c r="AA792" s="28">
        <f t="shared" ca="1" si="483"/>
        <v>3.4642008076026909E-2</v>
      </c>
      <c r="AB792" s="28">
        <f ca="1">IF(Riskregister!$E$7="",0,COUNTIF(BH$4:BH$53,"&lt;"&amp;Z792)*IF(AA792&lt;0.5,Riskregister!$K$7+(Riskregister!$L$7-Riskregister!$K$7)*SQRT(AA792/2),Riskregister!$L$7-(Riskregister!$L$7-Riskregister!$K$7)*SQRT((1-AA792)/2)))</f>
        <v>0</v>
      </c>
      <c r="AC792" s="28">
        <f t="shared" ca="1" si="484"/>
        <v>0.6865860082937264</v>
      </c>
      <c r="AD792" s="28">
        <f t="shared" ca="1" si="484"/>
        <v>0.24796583443574238</v>
      </c>
      <c r="AE792" s="28">
        <f ca="1">IF(Riskregister!$E$8="",0,COUNTIF(BI$4:BI$53,"&lt;"&amp;AC792)*IF(AD792&lt;0.5,Riskregister!$K$8+(Riskregister!$L$8-Riskregister!$K$8)*SQRT(AD792/2),Riskregister!$L$8-(Riskregister!$L$8-Riskregister!$K$8)*SQRT((1-AD792)/2)))</f>
        <v>0</v>
      </c>
      <c r="AF792" s="28">
        <f t="shared" ca="1" si="485"/>
        <v>0.42477964851909567</v>
      </c>
      <c r="AG792" s="28">
        <f t="shared" ca="1" si="485"/>
        <v>0.68550611621351698</v>
      </c>
      <c r="AH792" s="28">
        <f>IF(Riskregister!$E$9="",0,COUNTIF(BJ$4:BJ$53,"&lt;"&amp;AF792)*IF(AG792&lt;0.5,Riskregister!$K$9+(Riskregister!$L$9-Riskregister!$K$9)*SQRT(AG792/2),Riskregister!$L$9-(Riskregister!$L$9-Riskregister!$K$9)*SQRT((1-AG792)/2)))</f>
        <v>0</v>
      </c>
      <c r="AI792" s="28">
        <f t="shared" ca="1" si="486"/>
        <v>0.3631110148922243</v>
      </c>
      <c r="AJ792" s="28">
        <f t="shared" ca="1" si="486"/>
        <v>0.128104597467113</v>
      </c>
      <c r="AK792" s="28">
        <f>IF(Riskregister!$E$10="",0,COUNTIF(BK$4:BK$53,"&lt;"&amp;AI792)*IF(AJ792&lt;0.5,Riskregister!$K$10+(Riskregister!$L$10-Riskregister!$K$10)*SQRT(AJ792/2),Riskregister!$L$10-(Riskregister!$L$10-Riskregister!$K$10)*SQRT((1-AJ792)/2)))</f>
        <v>0</v>
      </c>
      <c r="AL792" s="28">
        <f t="shared" ca="1" si="487"/>
        <v>0.20657137642049339</v>
      </c>
      <c r="AM792" s="28">
        <f t="shared" ca="1" si="487"/>
        <v>0.73413491956339305</v>
      </c>
      <c r="AN792" s="28">
        <f>IF(Riskregister!$E$11="",0,COUNTIF(BL$4:BL$53,"&lt;"&amp;AL792)*IF(AM792&lt;0.5,Riskregister!$K$11+(Riskregister!$L$11-Riskregister!$K$11)*SQRT(AM792/2),Riskregister!$L$11-(Riskregister!$L$11-Riskregister!$K$11)*SQRT((1-AM792)/2)))</f>
        <v>0</v>
      </c>
      <c r="AO792" s="28">
        <f t="shared" ca="1" si="488"/>
        <v>0.68400749043043374</v>
      </c>
      <c r="AP792" s="28">
        <f t="shared" ca="1" si="488"/>
        <v>0.80971151841968603</v>
      </c>
      <c r="AQ792" s="28">
        <f>IF(Riskregister!$E$12="",0,COUNTIF(BM$4:BM$53,"&lt;"&amp;AO792)*IF(AP792&lt;0.5,Riskregister!$K$12+(Riskregister!$L$12-Riskregister!$K$12)*SQRT(AP792/2),Riskregister!$L$12-(Riskregister!$L$12-Riskregister!$K$12)*SQRT((1-AP792)/2)))</f>
        <v>0</v>
      </c>
      <c r="AR792" s="28">
        <f t="shared" ca="1" si="489"/>
        <v>0.65838251546842264</v>
      </c>
      <c r="AS792" s="28">
        <f t="shared" ca="1" si="489"/>
        <v>0.61130821426802529</v>
      </c>
      <c r="AT792" s="28">
        <f>IF(Riskregister!$E$13="",0,COUNTIF(BN$4:BN$53,"&lt;"&amp;AR792)*IF(AS792&lt;0.5,Riskregister!$K$13+(Riskregister!$L$13-Riskregister!$K$13)*SQRT(AS792/2),Riskregister!$L$13-(Riskregister!$L$13-Riskregister!$K$13)*SQRT((1-AS792)/2)))</f>
        <v>0</v>
      </c>
      <c r="AU792" s="28">
        <f t="shared" ca="1" si="490"/>
        <v>0.7905233218240022</v>
      </c>
      <c r="AV792" s="28">
        <f t="shared" ca="1" si="490"/>
        <v>0.53701319518608881</v>
      </c>
      <c r="AW792" s="28">
        <f>IF(Riskregister!$E$14="",0,COUNTIF(BO$4:BO$53,"&lt;"&amp;AU792)*IF(AV792&lt;0.5,Riskregister!$K$14+(Riskregister!$L$14-Riskregister!$K$14)*SQRT(AV792/2),Riskregister!$L$14-(Riskregister!$L$14-Riskregister!$K$14)*SQRT((1-AV792)/2)))</f>
        <v>0</v>
      </c>
      <c r="AX792" s="28">
        <f t="shared" ca="1" si="491"/>
        <v>0.24437803767362187</v>
      </c>
      <c r="AY792" s="28">
        <f t="shared" ca="1" si="491"/>
        <v>0.16565965524320869</v>
      </c>
      <c r="AZ792" s="28">
        <f>IF(Riskregister!$E$15="",0,COUNTIF(BP$4:BP$53,"&lt;"&amp;AX792)*IF(AY792&lt;0.5,Riskregister!$K$15+(Riskregister!$L$15-Riskregister!$K$15)*SQRT(AY792/2),Riskregister!$L$15-(Riskregister!$L$15-Riskregister!$K$15)*SQRT((1-AY792)/2)))</f>
        <v>0</v>
      </c>
      <c r="BA792" s="28">
        <f t="shared" ca="1" si="492"/>
        <v>0.21075141025801991</v>
      </c>
      <c r="BB792" s="28">
        <f t="shared" ca="1" si="492"/>
        <v>0.66585604548395649</v>
      </c>
      <c r="BC792" s="28">
        <f>IF(Riskregister!$E$16="",0,COUNTIF(BQ$4:BQ$53,"&lt;"&amp;BA792)*IF(BB792&lt;0.5,Riskregister!$K$16+(Riskregister!$L$16-Riskregister!$K$16)*SQRT(BB792/2),Riskregister!$L$16-(Riskregister!$L$16-Riskregister!$K$16)*SQRT((1-BB792)/2)))</f>
        <v>0</v>
      </c>
      <c r="BD792" s="28">
        <f t="shared" ca="1" si="480"/>
        <v>0</v>
      </c>
    </row>
    <row r="793" spans="20:56" x14ac:dyDescent="0.35">
      <c r="T793" s="28">
        <f t="shared" ca="1" si="481"/>
        <v>0.88411951443953296</v>
      </c>
      <c r="U793" s="28">
        <f t="shared" ca="1" si="481"/>
        <v>0.34945175070528001</v>
      </c>
      <c r="V793" s="28">
        <f ca="1">IF(Riskregister!$E$5="",0,COUNTIF(BF$4:BF$53,"&lt;"&amp;T793)*IF(U793&lt;0.5,Riskregister!$K$5+(Riskregister!$L$5-Riskregister!$K$5)*SQRT(U793/2),Riskregister!$L$5-(Riskregister!$L$5-Riskregister!$K$5)*SQRT((1-U793)/2)))</f>
        <v>338101.00945744442</v>
      </c>
      <c r="W793" s="28">
        <f t="shared" ca="1" si="482"/>
        <v>0.74025391929446582</v>
      </c>
      <c r="X793" s="28">
        <f t="shared" ca="1" si="482"/>
        <v>0.31886620486731987</v>
      </c>
      <c r="Y793" s="28">
        <f ca="1">IF(Riskregister!$E$6="",0,COUNTIF(BG$4:BG$53,"&lt;"&amp;W793)*IF(X793&lt;0.5,Riskregister!$K$6+(Riskregister!$L$6-Riskregister!$K$6)*SQRT(X793/2),Riskregister!$L$6-(Riskregister!$L$6-Riskregister!$K$6)*SQRT((1-X793)/2)))</f>
        <v>918723.34864331374</v>
      </c>
      <c r="Z793" s="28">
        <f t="shared" ca="1" si="483"/>
        <v>3.7313943030665486E-2</v>
      </c>
      <c r="AA793" s="28">
        <f t="shared" ca="1" si="483"/>
        <v>0.43858770056516971</v>
      </c>
      <c r="AB793" s="28">
        <f ca="1">IF(Riskregister!$E$7="",0,COUNTIF(BH$4:BH$53,"&lt;"&amp;Z793)*IF(AA793&lt;0.5,Riskregister!$K$7+(Riskregister!$L$7-Riskregister!$K$7)*SQRT(AA793/2),Riskregister!$L$7-(Riskregister!$L$7-Riskregister!$K$7)*SQRT((1-AA793)/2)))</f>
        <v>0</v>
      </c>
      <c r="AC793" s="28">
        <f t="shared" ca="1" si="484"/>
        <v>0.46179430333799876</v>
      </c>
      <c r="AD793" s="28">
        <f t="shared" ca="1" si="484"/>
        <v>0.6773991272168971</v>
      </c>
      <c r="AE793" s="28">
        <f ca="1">IF(Riskregister!$E$8="",0,COUNTIF(BI$4:BI$53,"&lt;"&amp;AC793)*IF(AD793&lt;0.5,Riskregister!$K$8+(Riskregister!$L$8-Riskregister!$K$8)*SQRT(AD793/2),Riskregister!$L$8-(Riskregister!$L$8-Riskregister!$K$8)*SQRT((1-AD793)/2)))</f>
        <v>0</v>
      </c>
      <c r="AF793" s="28">
        <f t="shared" ca="1" si="485"/>
        <v>0.26153698259266933</v>
      </c>
      <c r="AG793" s="28">
        <f t="shared" ca="1" si="485"/>
        <v>0.11162106838683994</v>
      </c>
      <c r="AH793" s="28">
        <f>IF(Riskregister!$E$9="",0,COUNTIF(BJ$4:BJ$53,"&lt;"&amp;AF793)*IF(AG793&lt;0.5,Riskregister!$K$9+(Riskregister!$L$9-Riskregister!$K$9)*SQRT(AG793/2),Riskregister!$L$9-(Riskregister!$L$9-Riskregister!$K$9)*SQRT((1-AG793)/2)))</f>
        <v>0</v>
      </c>
      <c r="AI793" s="28">
        <f t="shared" ca="1" si="486"/>
        <v>0.35022476897250721</v>
      </c>
      <c r="AJ793" s="28">
        <f t="shared" ca="1" si="486"/>
        <v>0.10840028002286672</v>
      </c>
      <c r="AK793" s="28">
        <f>IF(Riskregister!$E$10="",0,COUNTIF(BK$4:BK$53,"&lt;"&amp;AI793)*IF(AJ793&lt;0.5,Riskregister!$K$10+(Riskregister!$L$10-Riskregister!$K$10)*SQRT(AJ793/2),Riskregister!$L$10-(Riskregister!$L$10-Riskregister!$K$10)*SQRT((1-AJ793)/2)))</f>
        <v>0</v>
      </c>
      <c r="AL793" s="28">
        <f t="shared" ca="1" si="487"/>
        <v>0.15800267854518235</v>
      </c>
      <c r="AM793" s="28">
        <f t="shared" ca="1" si="487"/>
        <v>0.94944443995382533</v>
      </c>
      <c r="AN793" s="28">
        <f>IF(Riskregister!$E$11="",0,COUNTIF(BL$4:BL$53,"&lt;"&amp;AL793)*IF(AM793&lt;0.5,Riskregister!$K$11+(Riskregister!$L$11-Riskregister!$K$11)*SQRT(AM793/2),Riskregister!$L$11-(Riskregister!$L$11-Riskregister!$K$11)*SQRT((1-AM793)/2)))</f>
        <v>0</v>
      </c>
      <c r="AO793" s="28">
        <f t="shared" ca="1" si="488"/>
        <v>0.78063983364242229</v>
      </c>
      <c r="AP793" s="28">
        <f t="shared" ca="1" si="488"/>
        <v>0.52742663321509653</v>
      </c>
      <c r="AQ793" s="28">
        <f>IF(Riskregister!$E$12="",0,COUNTIF(BM$4:BM$53,"&lt;"&amp;AO793)*IF(AP793&lt;0.5,Riskregister!$K$12+(Riskregister!$L$12-Riskregister!$K$12)*SQRT(AP793/2),Riskregister!$L$12-(Riskregister!$L$12-Riskregister!$K$12)*SQRT((1-AP793)/2)))</f>
        <v>0</v>
      </c>
      <c r="AR793" s="28">
        <f t="shared" ca="1" si="489"/>
        <v>0.42896370606757095</v>
      </c>
      <c r="AS793" s="28">
        <f t="shared" ca="1" si="489"/>
        <v>0.78354258094445794</v>
      </c>
      <c r="AT793" s="28">
        <f>IF(Riskregister!$E$13="",0,COUNTIF(BN$4:BN$53,"&lt;"&amp;AR793)*IF(AS793&lt;0.5,Riskregister!$K$13+(Riskregister!$L$13-Riskregister!$K$13)*SQRT(AS793/2),Riskregister!$L$13-(Riskregister!$L$13-Riskregister!$K$13)*SQRT((1-AS793)/2)))</f>
        <v>0</v>
      </c>
      <c r="AU793" s="28">
        <f t="shared" ca="1" si="490"/>
        <v>0.80826166971141389</v>
      </c>
      <c r="AV793" s="28">
        <f t="shared" ca="1" si="490"/>
        <v>0.78798567124293539</v>
      </c>
      <c r="AW793" s="28">
        <f>IF(Riskregister!$E$14="",0,COUNTIF(BO$4:BO$53,"&lt;"&amp;AU793)*IF(AV793&lt;0.5,Riskregister!$K$14+(Riskregister!$L$14-Riskregister!$K$14)*SQRT(AV793/2),Riskregister!$L$14-(Riskregister!$L$14-Riskregister!$K$14)*SQRT((1-AV793)/2)))</f>
        <v>0</v>
      </c>
      <c r="AX793" s="28">
        <f t="shared" ca="1" si="491"/>
        <v>0.58415811792860028</v>
      </c>
      <c r="AY793" s="28">
        <f t="shared" ca="1" si="491"/>
        <v>0.10623317228850127</v>
      </c>
      <c r="AZ793" s="28">
        <f>IF(Riskregister!$E$15="",0,COUNTIF(BP$4:BP$53,"&lt;"&amp;AX793)*IF(AY793&lt;0.5,Riskregister!$K$15+(Riskregister!$L$15-Riskregister!$K$15)*SQRT(AY793/2),Riskregister!$L$15-(Riskregister!$L$15-Riskregister!$K$15)*SQRT((1-AY793)/2)))</f>
        <v>0</v>
      </c>
      <c r="BA793" s="28">
        <f t="shared" ca="1" si="492"/>
        <v>0.13996105742788034</v>
      </c>
      <c r="BB793" s="28">
        <f t="shared" ca="1" si="492"/>
        <v>0.71986771416975703</v>
      </c>
      <c r="BC793" s="28">
        <f>IF(Riskregister!$E$16="",0,COUNTIF(BQ$4:BQ$53,"&lt;"&amp;BA793)*IF(BB793&lt;0.5,Riskregister!$K$16+(Riskregister!$L$16-Riskregister!$K$16)*SQRT(BB793/2),Riskregister!$L$16-(Riskregister!$L$16-Riskregister!$K$16)*SQRT((1-BB793)/2)))</f>
        <v>0</v>
      </c>
      <c r="BD793" s="28">
        <f t="shared" ca="1" si="480"/>
        <v>1256824.3581007582</v>
      </c>
    </row>
    <row r="794" spans="20:56" x14ac:dyDescent="0.35">
      <c r="T794" s="28">
        <f t="shared" ca="1" si="481"/>
        <v>0.73416191319544966</v>
      </c>
      <c r="U794" s="28">
        <f t="shared" ca="1" si="481"/>
        <v>0.26218596358694579</v>
      </c>
      <c r="V794" s="28">
        <f ca="1">IF(Riskregister!$E$5="",0,COUNTIF(BF$4:BF$53,"&lt;"&amp;T794)*IF(U794&lt;0.5,Riskregister!$K$5+(Riskregister!$L$5-Riskregister!$K$5)*SQRT(U794/2),Riskregister!$L$5-(Riskregister!$L$5-Riskregister!$K$5)*SQRT((1-U794)/2)))</f>
        <v>312930.44164053036</v>
      </c>
      <c r="W794" s="28">
        <f t="shared" ca="1" si="482"/>
        <v>0.40619631187438687</v>
      </c>
      <c r="X794" s="28">
        <f t="shared" ca="1" si="482"/>
        <v>0.64022815509533215</v>
      </c>
      <c r="Y794" s="28">
        <f ca="1">IF(Riskregister!$E$6="",0,COUNTIF(BG$4:BG$53,"&lt;"&amp;W794)*IF(X794&lt;0.5,Riskregister!$K$6+(Riskregister!$L$6-Riskregister!$K$6)*SQRT(X794/2),Riskregister!$L$6-(Riskregister!$L$6-Riskregister!$K$6)*SQRT((1-X794)/2)))</f>
        <v>0</v>
      </c>
      <c r="Z794" s="28">
        <f t="shared" ca="1" si="483"/>
        <v>0.41202182553791911</v>
      </c>
      <c r="AA794" s="28">
        <f t="shared" ca="1" si="483"/>
        <v>7.6274177893206896E-2</v>
      </c>
      <c r="AB794" s="28">
        <f ca="1">IF(Riskregister!$E$7="",0,COUNTIF(BH$4:BH$53,"&lt;"&amp;Z794)*IF(AA794&lt;0.5,Riskregister!$K$7+(Riskregister!$L$7-Riskregister!$K$7)*SQRT(AA794/2),Riskregister!$L$7-(Riskregister!$L$7-Riskregister!$K$7)*SQRT((1-AA794)/2)))</f>
        <v>0</v>
      </c>
      <c r="AC794" s="28">
        <f t="shared" ca="1" si="484"/>
        <v>0.37993117014122046</v>
      </c>
      <c r="AD794" s="28">
        <f t="shared" ca="1" si="484"/>
        <v>0.53563736011740393</v>
      </c>
      <c r="AE794" s="28">
        <f ca="1">IF(Riskregister!$E$8="",0,COUNTIF(BI$4:BI$53,"&lt;"&amp;AC794)*IF(AD794&lt;0.5,Riskregister!$K$8+(Riskregister!$L$8-Riskregister!$K$8)*SQRT(AD794/2),Riskregister!$L$8-(Riskregister!$L$8-Riskregister!$K$8)*SQRT((1-AD794)/2)))</f>
        <v>0</v>
      </c>
      <c r="AF794" s="28">
        <f t="shared" ca="1" si="485"/>
        <v>0.16518668802930336</v>
      </c>
      <c r="AG794" s="28">
        <f t="shared" ca="1" si="485"/>
        <v>0.99604141264346391</v>
      </c>
      <c r="AH794" s="28">
        <f>IF(Riskregister!$E$9="",0,COUNTIF(BJ$4:BJ$53,"&lt;"&amp;AF794)*IF(AG794&lt;0.5,Riskregister!$K$9+(Riskregister!$L$9-Riskregister!$K$9)*SQRT(AG794/2),Riskregister!$L$9-(Riskregister!$L$9-Riskregister!$K$9)*SQRT((1-AG794)/2)))</f>
        <v>0</v>
      </c>
      <c r="AI794" s="28">
        <f t="shared" ca="1" si="486"/>
        <v>0.53536541450442066</v>
      </c>
      <c r="AJ794" s="28">
        <f t="shared" ca="1" si="486"/>
        <v>0.83346957435780367</v>
      </c>
      <c r="AK794" s="28">
        <f>IF(Riskregister!$E$10="",0,COUNTIF(BK$4:BK$53,"&lt;"&amp;AI794)*IF(AJ794&lt;0.5,Riskregister!$K$10+(Riskregister!$L$10-Riskregister!$K$10)*SQRT(AJ794/2),Riskregister!$L$10-(Riskregister!$L$10-Riskregister!$K$10)*SQRT((1-AJ794)/2)))</f>
        <v>0</v>
      </c>
      <c r="AL794" s="28">
        <f t="shared" ca="1" si="487"/>
        <v>0.64025780486931883</v>
      </c>
      <c r="AM794" s="28">
        <f t="shared" ca="1" si="487"/>
        <v>0.52550519394665651</v>
      </c>
      <c r="AN794" s="28">
        <f>IF(Riskregister!$E$11="",0,COUNTIF(BL$4:BL$53,"&lt;"&amp;AL794)*IF(AM794&lt;0.5,Riskregister!$K$11+(Riskregister!$L$11-Riskregister!$K$11)*SQRT(AM794/2),Riskregister!$L$11-(Riskregister!$L$11-Riskregister!$K$11)*SQRT((1-AM794)/2)))</f>
        <v>0</v>
      </c>
      <c r="AO794" s="28">
        <f t="shared" ca="1" si="488"/>
        <v>0.11448471481632838</v>
      </c>
      <c r="AP794" s="28">
        <f t="shared" ca="1" si="488"/>
        <v>0.83820439135370284</v>
      </c>
      <c r="AQ794" s="28">
        <f>IF(Riskregister!$E$12="",0,COUNTIF(BM$4:BM$53,"&lt;"&amp;AO794)*IF(AP794&lt;0.5,Riskregister!$K$12+(Riskregister!$L$12-Riskregister!$K$12)*SQRT(AP794/2),Riskregister!$L$12-(Riskregister!$L$12-Riskregister!$K$12)*SQRT((1-AP794)/2)))</f>
        <v>0</v>
      </c>
      <c r="AR794" s="28">
        <f t="shared" ca="1" si="489"/>
        <v>9.5646058193973205E-2</v>
      </c>
      <c r="AS794" s="28">
        <f t="shared" ca="1" si="489"/>
        <v>8.3667863658368313E-2</v>
      </c>
      <c r="AT794" s="28">
        <f>IF(Riskregister!$E$13="",0,COUNTIF(BN$4:BN$53,"&lt;"&amp;AR794)*IF(AS794&lt;0.5,Riskregister!$K$13+(Riskregister!$L$13-Riskregister!$K$13)*SQRT(AS794/2),Riskregister!$L$13-(Riskregister!$L$13-Riskregister!$K$13)*SQRT((1-AS794)/2)))</f>
        <v>0</v>
      </c>
      <c r="AU794" s="28">
        <f t="shared" ca="1" si="490"/>
        <v>0.60270613324628375</v>
      </c>
      <c r="AV794" s="28">
        <f t="shared" ca="1" si="490"/>
        <v>0.69990771539141583</v>
      </c>
      <c r="AW794" s="28">
        <f>IF(Riskregister!$E$14="",0,COUNTIF(BO$4:BO$53,"&lt;"&amp;AU794)*IF(AV794&lt;0.5,Riskregister!$K$14+(Riskregister!$L$14-Riskregister!$K$14)*SQRT(AV794/2),Riskregister!$L$14-(Riskregister!$L$14-Riskregister!$K$14)*SQRT((1-AV794)/2)))</f>
        <v>0</v>
      </c>
      <c r="AX794" s="28">
        <f t="shared" ca="1" si="491"/>
        <v>0.22070701498031942</v>
      </c>
      <c r="AY794" s="28">
        <f t="shared" ca="1" si="491"/>
        <v>0.78796569103368441</v>
      </c>
      <c r="AZ794" s="28">
        <f>IF(Riskregister!$E$15="",0,COUNTIF(BP$4:BP$53,"&lt;"&amp;AX794)*IF(AY794&lt;0.5,Riskregister!$K$15+(Riskregister!$L$15-Riskregister!$K$15)*SQRT(AY794/2),Riskregister!$L$15-(Riskregister!$L$15-Riskregister!$K$15)*SQRT((1-AY794)/2)))</f>
        <v>0</v>
      </c>
      <c r="BA794" s="28">
        <f t="shared" ca="1" si="492"/>
        <v>0.43890057508677571</v>
      </c>
      <c r="BB794" s="28">
        <f t="shared" ca="1" si="492"/>
        <v>9.6750792924736428E-2</v>
      </c>
      <c r="BC794" s="28">
        <f>IF(Riskregister!$E$16="",0,COUNTIF(BQ$4:BQ$53,"&lt;"&amp;BA794)*IF(BB794&lt;0.5,Riskregister!$K$16+(Riskregister!$L$16-Riskregister!$K$16)*SQRT(BB794/2),Riskregister!$L$16-(Riskregister!$L$16-Riskregister!$K$16)*SQRT((1-BB794)/2)))</f>
        <v>0</v>
      </c>
      <c r="BD794" s="28">
        <f t="shared" ca="1" si="480"/>
        <v>312930.44164053036</v>
      </c>
    </row>
    <row r="795" spans="20:56" x14ac:dyDescent="0.35">
      <c r="T795" s="28">
        <f t="shared" ca="1" si="481"/>
        <v>0.56303939942849957</v>
      </c>
      <c r="U795" s="28">
        <f t="shared" ca="1" si="481"/>
        <v>0.18680915763197847</v>
      </c>
      <c r="V795" s="28">
        <f ca="1">IF(Riskregister!$E$5="",0,COUNTIF(BF$4:BF$53,"&lt;"&amp;T795)*IF(U795&lt;0.5,Riskregister!$K$5+(Riskregister!$L$5-Riskregister!$K$5)*SQRT(U795/2),Riskregister!$L$5-(Riskregister!$L$5-Riskregister!$K$5)*SQRT((1-U795)/2)))</f>
        <v>0</v>
      </c>
      <c r="W795" s="28">
        <f t="shared" ca="1" si="482"/>
        <v>0.77055388104873657</v>
      </c>
      <c r="X795" s="28">
        <f t="shared" ca="1" si="482"/>
        <v>0.75907151370022652</v>
      </c>
      <c r="Y795" s="28">
        <f ca="1">IF(Riskregister!$E$6="",0,COUNTIF(BG$4:BG$53,"&lt;"&amp;W795)*IF(X795&lt;0.5,Riskregister!$K$6+(Riskregister!$L$6-Riskregister!$K$6)*SQRT(X795/2),Riskregister!$L$6-(Riskregister!$L$6-Riskregister!$K$6)*SQRT((1-X795)/2)))</f>
        <v>1375256.7344855703</v>
      </c>
      <c r="Z795" s="28">
        <f t="shared" ca="1" si="483"/>
        <v>6.4828835930873185E-2</v>
      </c>
      <c r="AA795" s="28">
        <f t="shared" ca="1" si="483"/>
        <v>0.74910151317114815</v>
      </c>
      <c r="AB795" s="28">
        <f ca="1">IF(Riskregister!$E$7="",0,COUNTIF(BH$4:BH$53,"&lt;"&amp;Z795)*IF(AA795&lt;0.5,Riskregister!$K$7+(Riskregister!$L$7-Riskregister!$K$7)*SQRT(AA795/2),Riskregister!$L$7-(Riskregister!$L$7-Riskregister!$K$7)*SQRT((1-AA795)/2)))</f>
        <v>0</v>
      </c>
      <c r="AC795" s="28">
        <f t="shared" ca="1" si="484"/>
        <v>0.29760663352565297</v>
      </c>
      <c r="AD795" s="28">
        <f t="shared" ca="1" si="484"/>
        <v>0.98978439616371683</v>
      </c>
      <c r="AE795" s="28">
        <f ca="1">IF(Riskregister!$E$8="",0,COUNTIF(BI$4:BI$53,"&lt;"&amp;AC795)*IF(AD795&lt;0.5,Riskregister!$K$8+(Riskregister!$L$8-Riskregister!$K$8)*SQRT(AD795/2),Riskregister!$L$8-(Riskregister!$L$8-Riskregister!$K$8)*SQRT((1-AD795)/2)))</f>
        <v>0</v>
      </c>
      <c r="AF795" s="28">
        <f t="shared" ca="1" si="485"/>
        <v>2.2842080590523839E-2</v>
      </c>
      <c r="AG795" s="28">
        <f t="shared" ca="1" si="485"/>
        <v>0.22636645620364038</v>
      </c>
      <c r="AH795" s="28">
        <f>IF(Riskregister!$E$9="",0,COUNTIF(BJ$4:BJ$53,"&lt;"&amp;AF795)*IF(AG795&lt;0.5,Riskregister!$K$9+(Riskregister!$L$9-Riskregister!$K$9)*SQRT(AG795/2),Riskregister!$L$9-(Riskregister!$L$9-Riskregister!$K$9)*SQRT((1-AG795)/2)))</f>
        <v>0</v>
      </c>
      <c r="AI795" s="28">
        <f t="shared" ca="1" si="486"/>
        <v>0.10165024842626524</v>
      </c>
      <c r="AJ795" s="28">
        <f t="shared" ca="1" si="486"/>
        <v>0.33736080495568554</v>
      </c>
      <c r="AK795" s="28">
        <f>IF(Riskregister!$E$10="",0,COUNTIF(BK$4:BK$53,"&lt;"&amp;AI795)*IF(AJ795&lt;0.5,Riskregister!$K$10+(Riskregister!$L$10-Riskregister!$K$10)*SQRT(AJ795/2),Riskregister!$L$10-(Riskregister!$L$10-Riskregister!$K$10)*SQRT((1-AJ795)/2)))</f>
        <v>0</v>
      </c>
      <c r="AL795" s="28">
        <f t="shared" ca="1" si="487"/>
        <v>0.71668574815075015</v>
      </c>
      <c r="AM795" s="28">
        <f t="shared" ca="1" si="487"/>
        <v>0.5322513378962167</v>
      </c>
      <c r="AN795" s="28">
        <f>IF(Riskregister!$E$11="",0,COUNTIF(BL$4:BL$53,"&lt;"&amp;AL795)*IF(AM795&lt;0.5,Riskregister!$K$11+(Riskregister!$L$11-Riskregister!$K$11)*SQRT(AM795/2),Riskregister!$L$11-(Riskregister!$L$11-Riskregister!$K$11)*SQRT((1-AM795)/2)))</f>
        <v>0</v>
      </c>
      <c r="AO795" s="28">
        <f t="shared" ca="1" si="488"/>
        <v>0.88741249892523333</v>
      </c>
      <c r="AP795" s="28">
        <f t="shared" ca="1" si="488"/>
        <v>0.47514571475109579</v>
      </c>
      <c r="AQ795" s="28">
        <f>IF(Riskregister!$E$12="",0,COUNTIF(BM$4:BM$53,"&lt;"&amp;AO795)*IF(AP795&lt;0.5,Riskregister!$K$12+(Riskregister!$L$12-Riskregister!$K$12)*SQRT(AP795/2),Riskregister!$L$12-(Riskregister!$L$12-Riskregister!$K$12)*SQRT((1-AP795)/2)))</f>
        <v>0</v>
      </c>
      <c r="AR795" s="28">
        <f t="shared" ca="1" si="489"/>
        <v>0.25886094992153552</v>
      </c>
      <c r="AS795" s="28">
        <f t="shared" ca="1" si="489"/>
        <v>0.58707768317624875</v>
      </c>
      <c r="AT795" s="28">
        <f>IF(Riskregister!$E$13="",0,COUNTIF(BN$4:BN$53,"&lt;"&amp;AR795)*IF(AS795&lt;0.5,Riskregister!$K$13+(Riskregister!$L$13-Riskregister!$K$13)*SQRT(AS795/2),Riskregister!$L$13-(Riskregister!$L$13-Riskregister!$K$13)*SQRT((1-AS795)/2)))</f>
        <v>0</v>
      </c>
      <c r="AU795" s="28">
        <f t="shared" ca="1" si="490"/>
        <v>0.36608336212978798</v>
      </c>
      <c r="AV795" s="28">
        <f t="shared" ca="1" si="490"/>
        <v>0.55577713154006836</v>
      </c>
      <c r="AW795" s="28">
        <f>IF(Riskregister!$E$14="",0,COUNTIF(BO$4:BO$53,"&lt;"&amp;AU795)*IF(AV795&lt;0.5,Riskregister!$K$14+(Riskregister!$L$14-Riskregister!$K$14)*SQRT(AV795/2),Riskregister!$L$14-(Riskregister!$L$14-Riskregister!$K$14)*SQRT((1-AV795)/2)))</f>
        <v>0</v>
      </c>
      <c r="AX795" s="28">
        <f t="shared" ca="1" si="491"/>
        <v>0.77270822234768588</v>
      </c>
      <c r="AY795" s="28">
        <f t="shared" ca="1" si="491"/>
        <v>1.6571658603425576E-2</v>
      </c>
      <c r="AZ795" s="28">
        <f>IF(Riskregister!$E$15="",0,COUNTIF(BP$4:BP$53,"&lt;"&amp;AX795)*IF(AY795&lt;0.5,Riskregister!$K$15+(Riskregister!$L$15-Riskregister!$K$15)*SQRT(AY795/2),Riskregister!$L$15-(Riskregister!$L$15-Riskregister!$K$15)*SQRT((1-AY795)/2)))</f>
        <v>0</v>
      </c>
      <c r="BA795" s="28">
        <f t="shared" ca="1" si="492"/>
        <v>0.32752332774769055</v>
      </c>
      <c r="BB795" s="28">
        <f t="shared" ca="1" si="492"/>
        <v>5.8833573821456597E-2</v>
      </c>
      <c r="BC795" s="28">
        <f>IF(Riskregister!$E$16="",0,COUNTIF(BQ$4:BQ$53,"&lt;"&amp;BA795)*IF(BB795&lt;0.5,Riskregister!$K$16+(Riskregister!$L$16-Riskregister!$K$16)*SQRT(BB795/2),Riskregister!$L$16-(Riskregister!$L$16-Riskregister!$K$16)*SQRT((1-BB795)/2)))</f>
        <v>0</v>
      </c>
      <c r="BD795" s="28">
        <f t="shared" ca="1" si="480"/>
        <v>1375256.7344855703</v>
      </c>
    </row>
    <row r="796" spans="20:56" x14ac:dyDescent="0.35">
      <c r="T796" s="28">
        <f t="shared" ca="1" si="481"/>
        <v>0.1730321513457409</v>
      </c>
      <c r="U796" s="28">
        <f t="shared" ca="1" si="481"/>
        <v>0.90055679730556559</v>
      </c>
      <c r="V796" s="28">
        <f ca="1">IF(Riskregister!$E$5="",0,COUNTIF(BF$4:BF$53,"&lt;"&amp;T796)*IF(U796&lt;0.5,Riskregister!$K$5+(Riskregister!$L$5-Riskregister!$K$5)*SQRT(U796/2),Riskregister!$L$5-(Riskregister!$L$5-Riskregister!$K$5)*SQRT((1-U796)/2)))</f>
        <v>0</v>
      </c>
      <c r="W796" s="28">
        <f t="shared" ca="1" si="482"/>
        <v>0.69607833743296532</v>
      </c>
      <c r="X796" s="28">
        <f t="shared" ca="1" si="482"/>
        <v>0.41742674719793293</v>
      </c>
      <c r="Y796" s="28">
        <f ca="1">IF(Riskregister!$E$6="",0,COUNTIF(BG$4:BG$53,"&lt;"&amp;W796)*IF(X796&lt;0.5,Riskregister!$K$6+(Riskregister!$L$6-Riskregister!$K$6)*SQRT(X796/2),Riskregister!$L$6-(Riskregister!$L$6-Riskregister!$K$6)*SQRT((1-X796)/2)))</f>
        <v>1022332.8586774648</v>
      </c>
      <c r="Z796" s="28">
        <f t="shared" ca="1" si="483"/>
        <v>0.82723905184605884</v>
      </c>
      <c r="AA796" s="28">
        <f t="shared" ca="1" si="483"/>
        <v>0.10853940336173962</v>
      </c>
      <c r="AB796" s="28">
        <f ca="1">IF(Riskregister!$E$7="",0,COUNTIF(BH$4:BH$53,"&lt;"&amp;Z796)*IF(AA796&lt;0.5,Riskregister!$K$7+(Riskregister!$L$7-Riskregister!$K$7)*SQRT(AA796/2),Riskregister!$L$7-(Riskregister!$L$7-Riskregister!$K$7)*SQRT((1-AA796)/2)))</f>
        <v>131535.50426597329</v>
      </c>
      <c r="AC796" s="28">
        <f t="shared" ca="1" si="484"/>
        <v>0.90066754749757427</v>
      </c>
      <c r="AD796" s="28">
        <f t="shared" ca="1" si="484"/>
        <v>0.81661876229860675</v>
      </c>
      <c r="AE796" s="28">
        <f ca="1">IF(Riskregister!$E$8="",0,COUNTIF(BI$4:BI$53,"&lt;"&amp;AC796)*IF(AD796&lt;0.5,Riskregister!$K$8+(Riskregister!$L$8-Riskregister!$K$8)*SQRT(AD796/2),Riskregister!$L$8-(Riskregister!$L$8-Riskregister!$K$8)*SQRT((1-AD796)/2)))</f>
        <v>0</v>
      </c>
      <c r="AF796" s="28">
        <f t="shared" ca="1" si="485"/>
        <v>9.1219094521173272E-2</v>
      </c>
      <c r="AG796" s="28">
        <f t="shared" ca="1" si="485"/>
        <v>9.9650465120091458E-2</v>
      </c>
      <c r="AH796" s="28">
        <f>IF(Riskregister!$E$9="",0,COUNTIF(BJ$4:BJ$53,"&lt;"&amp;AF796)*IF(AG796&lt;0.5,Riskregister!$K$9+(Riskregister!$L$9-Riskregister!$K$9)*SQRT(AG796/2),Riskregister!$L$9-(Riskregister!$L$9-Riskregister!$K$9)*SQRT((1-AG796)/2)))</f>
        <v>0</v>
      </c>
      <c r="AI796" s="28">
        <f t="shared" ca="1" si="486"/>
        <v>0.19050220510232729</v>
      </c>
      <c r="AJ796" s="28">
        <f t="shared" ca="1" si="486"/>
        <v>0.73176879170133868</v>
      </c>
      <c r="AK796" s="28">
        <f>IF(Riskregister!$E$10="",0,COUNTIF(BK$4:BK$53,"&lt;"&amp;AI796)*IF(AJ796&lt;0.5,Riskregister!$K$10+(Riskregister!$L$10-Riskregister!$K$10)*SQRT(AJ796/2),Riskregister!$L$10-(Riskregister!$L$10-Riskregister!$K$10)*SQRT((1-AJ796)/2)))</f>
        <v>0</v>
      </c>
      <c r="AL796" s="28">
        <f t="shared" ca="1" si="487"/>
        <v>0.90182265719557841</v>
      </c>
      <c r="AM796" s="28">
        <f t="shared" ca="1" si="487"/>
        <v>0.37837340429900979</v>
      </c>
      <c r="AN796" s="28">
        <f>IF(Riskregister!$E$11="",0,COUNTIF(BL$4:BL$53,"&lt;"&amp;AL796)*IF(AM796&lt;0.5,Riskregister!$K$11+(Riskregister!$L$11-Riskregister!$K$11)*SQRT(AM796/2),Riskregister!$L$11-(Riskregister!$L$11-Riskregister!$K$11)*SQRT((1-AM796)/2)))</f>
        <v>0</v>
      </c>
      <c r="AO796" s="28">
        <f t="shared" ca="1" si="488"/>
        <v>0.1670123967780458</v>
      </c>
      <c r="AP796" s="28">
        <f t="shared" ca="1" si="488"/>
        <v>0.29244441355094974</v>
      </c>
      <c r="AQ796" s="28">
        <f>IF(Riskregister!$E$12="",0,COUNTIF(BM$4:BM$53,"&lt;"&amp;AO796)*IF(AP796&lt;0.5,Riskregister!$K$12+(Riskregister!$L$12-Riskregister!$K$12)*SQRT(AP796/2),Riskregister!$L$12-(Riskregister!$L$12-Riskregister!$K$12)*SQRT((1-AP796)/2)))</f>
        <v>0</v>
      </c>
      <c r="AR796" s="28">
        <f t="shared" ca="1" si="489"/>
        <v>0.33057283678298865</v>
      </c>
      <c r="AS796" s="28">
        <f t="shared" ca="1" si="489"/>
        <v>0.61210006842106213</v>
      </c>
      <c r="AT796" s="28">
        <f>IF(Riskregister!$E$13="",0,COUNTIF(BN$4:BN$53,"&lt;"&amp;AR796)*IF(AS796&lt;0.5,Riskregister!$K$13+(Riskregister!$L$13-Riskregister!$K$13)*SQRT(AS796/2),Riskregister!$L$13-(Riskregister!$L$13-Riskregister!$K$13)*SQRT((1-AS796)/2)))</f>
        <v>0</v>
      </c>
      <c r="AU796" s="28">
        <f t="shared" ca="1" si="490"/>
        <v>3.9394908730052469E-2</v>
      </c>
      <c r="AV796" s="28">
        <f t="shared" ca="1" si="490"/>
        <v>0.34700817398428996</v>
      </c>
      <c r="AW796" s="28">
        <f>IF(Riskregister!$E$14="",0,COUNTIF(BO$4:BO$53,"&lt;"&amp;AU796)*IF(AV796&lt;0.5,Riskregister!$K$14+(Riskregister!$L$14-Riskregister!$K$14)*SQRT(AV796/2),Riskregister!$L$14-(Riskregister!$L$14-Riskregister!$K$14)*SQRT((1-AV796)/2)))</f>
        <v>0</v>
      </c>
      <c r="AX796" s="28">
        <f t="shared" ca="1" si="491"/>
        <v>0.92303326185194567</v>
      </c>
      <c r="AY796" s="28">
        <f t="shared" ca="1" si="491"/>
        <v>0.41062581470148918</v>
      </c>
      <c r="AZ796" s="28">
        <f>IF(Riskregister!$E$15="",0,COUNTIF(BP$4:BP$53,"&lt;"&amp;AX796)*IF(AY796&lt;0.5,Riskregister!$K$15+(Riskregister!$L$15-Riskregister!$K$15)*SQRT(AY796/2),Riskregister!$L$15-(Riskregister!$L$15-Riskregister!$K$15)*SQRT((1-AY796)/2)))</f>
        <v>0</v>
      </c>
      <c r="BA796" s="28">
        <f t="shared" ca="1" si="492"/>
        <v>0.75520751789704421</v>
      </c>
      <c r="BB796" s="28">
        <f t="shared" ca="1" si="492"/>
        <v>7.5182297160263367E-2</v>
      </c>
      <c r="BC796" s="28">
        <f>IF(Riskregister!$E$16="",0,COUNTIF(BQ$4:BQ$53,"&lt;"&amp;BA796)*IF(BB796&lt;0.5,Riskregister!$K$16+(Riskregister!$L$16-Riskregister!$K$16)*SQRT(BB796/2),Riskregister!$L$16-(Riskregister!$L$16-Riskregister!$K$16)*SQRT((1-BB796)/2)))</f>
        <v>0</v>
      </c>
      <c r="BD796" s="28">
        <f t="shared" ca="1" si="480"/>
        <v>1153868.3629434381</v>
      </c>
    </row>
    <row r="797" spans="20:56" x14ac:dyDescent="0.35">
      <c r="T797" s="28">
        <f t="shared" ca="1" si="481"/>
        <v>0.38260472669929679</v>
      </c>
      <c r="U797" s="28">
        <f t="shared" ca="1" si="481"/>
        <v>6.0328579611796052E-2</v>
      </c>
      <c r="V797" s="28">
        <f ca="1">IF(Riskregister!$E$5="",0,COUNTIF(BF$4:BF$53,"&lt;"&amp;T797)*IF(U797&lt;0.5,Riskregister!$K$5+(Riskregister!$L$5-Riskregister!$K$5)*SQRT(U797/2),Riskregister!$L$5-(Riskregister!$L$5-Riskregister!$K$5)*SQRT((1-U797)/2)))</f>
        <v>0</v>
      </c>
      <c r="W797" s="28">
        <f t="shared" ca="1" si="482"/>
        <v>4.6901282499884345E-2</v>
      </c>
      <c r="X797" s="28">
        <f t="shared" ca="1" si="482"/>
        <v>0.53911397882284351</v>
      </c>
      <c r="Y797" s="28">
        <f ca="1">IF(Riskregister!$E$6="",0,COUNTIF(BG$4:BG$53,"&lt;"&amp;W797)*IF(X797&lt;0.5,Riskregister!$K$6+(Riskregister!$L$6-Riskregister!$K$6)*SQRT(X797/2),Riskregister!$L$6-(Riskregister!$L$6-Riskregister!$K$6)*SQRT((1-X797)/2)))</f>
        <v>0</v>
      </c>
      <c r="Z797" s="28">
        <f t="shared" ca="1" si="483"/>
        <v>0.23964364271962246</v>
      </c>
      <c r="AA797" s="28">
        <f t="shared" ca="1" si="483"/>
        <v>9.9112051503104648E-2</v>
      </c>
      <c r="AB797" s="28">
        <f ca="1">IF(Riskregister!$E$7="",0,COUNTIF(BH$4:BH$53,"&lt;"&amp;Z797)*IF(AA797&lt;0.5,Riskregister!$K$7+(Riskregister!$L$7-Riskregister!$K$7)*SQRT(AA797/2),Riskregister!$L$7-(Riskregister!$L$7-Riskregister!$K$7)*SQRT((1-AA797)/2)))</f>
        <v>0</v>
      </c>
      <c r="AC797" s="28">
        <f t="shared" ca="1" si="484"/>
        <v>3.8563917453392493E-3</v>
      </c>
      <c r="AD797" s="28">
        <f t="shared" ca="1" si="484"/>
        <v>2.35271583832658E-2</v>
      </c>
      <c r="AE797" s="28">
        <f ca="1">IF(Riskregister!$E$8="",0,COUNTIF(BI$4:BI$53,"&lt;"&amp;AC797)*IF(AD797&lt;0.5,Riskregister!$K$8+(Riskregister!$L$8-Riskregister!$K$8)*SQRT(AD797/2),Riskregister!$L$8-(Riskregister!$L$8-Riskregister!$K$8)*SQRT((1-AD797)/2)))</f>
        <v>0</v>
      </c>
      <c r="AF797" s="28">
        <f t="shared" ca="1" si="485"/>
        <v>0.98132949495798849</v>
      </c>
      <c r="AG797" s="28">
        <f t="shared" ca="1" si="485"/>
        <v>0.33432210320918643</v>
      </c>
      <c r="AH797" s="28">
        <f>IF(Riskregister!$E$9="",0,COUNTIF(BJ$4:BJ$53,"&lt;"&amp;AF797)*IF(AG797&lt;0.5,Riskregister!$K$9+(Riskregister!$L$9-Riskregister!$K$9)*SQRT(AG797/2),Riskregister!$L$9-(Riskregister!$L$9-Riskregister!$K$9)*SQRT((1-AG797)/2)))</f>
        <v>0</v>
      </c>
      <c r="AI797" s="28">
        <f t="shared" ca="1" si="486"/>
        <v>0.2705053329563778</v>
      </c>
      <c r="AJ797" s="28">
        <f t="shared" ca="1" si="486"/>
        <v>0.35201362448208384</v>
      </c>
      <c r="AK797" s="28">
        <f>IF(Riskregister!$E$10="",0,COUNTIF(BK$4:BK$53,"&lt;"&amp;AI797)*IF(AJ797&lt;0.5,Riskregister!$K$10+(Riskregister!$L$10-Riskregister!$K$10)*SQRT(AJ797/2),Riskregister!$L$10-(Riskregister!$L$10-Riskregister!$K$10)*SQRT((1-AJ797)/2)))</f>
        <v>0</v>
      </c>
      <c r="AL797" s="28">
        <f t="shared" ca="1" si="487"/>
        <v>0.38325793205240744</v>
      </c>
      <c r="AM797" s="28">
        <f t="shared" ca="1" si="487"/>
        <v>0.85522225991764844</v>
      </c>
      <c r="AN797" s="28">
        <f>IF(Riskregister!$E$11="",0,COUNTIF(BL$4:BL$53,"&lt;"&amp;AL797)*IF(AM797&lt;0.5,Riskregister!$K$11+(Riskregister!$L$11-Riskregister!$K$11)*SQRT(AM797/2),Riskregister!$L$11-(Riskregister!$L$11-Riskregister!$K$11)*SQRT((1-AM797)/2)))</f>
        <v>0</v>
      </c>
      <c r="AO797" s="28">
        <f t="shared" ca="1" si="488"/>
        <v>6.8733807368376865E-2</v>
      </c>
      <c r="AP797" s="28">
        <f t="shared" ca="1" si="488"/>
        <v>4.7771219331440795E-2</v>
      </c>
      <c r="AQ797" s="28">
        <f>IF(Riskregister!$E$12="",0,COUNTIF(BM$4:BM$53,"&lt;"&amp;AO797)*IF(AP797&lt;0.5,Riskregister!$K$12+(Riskregister!$L$12-Riskregister!$K$12)*SQRT(AP797/2),Riskregister!$L$12-(Riskregister!$L$12-Riskregister!$K$12)*SQRT((1-AP797)/2)))</f>
        <v>0</v>
      </c>
      <c r="AR797" s="28">
        <f t="shared" ca="1" si="489"/>
        <v>0.45455365772131207</v>
      </c>
      <c r="AS797" s="28">
        <f t="shared" ca="1" si="489"/>
        <v>0.53051776091188152</v>
      </c>
      <c r="AT797" s="28">
        <f>IF(Riskregister!$E$13="",0,COUNTIF(BN$4:BN$53,"&lt;"&amp;AR797)*IF(AS797&lt;0.5,Riskregister!$K$13+(Riskregister!$L$13-Riskregister!$K$13)*SQRT(AS797/2),Riskregister!$L$13-(Riskregister!$L$13-Riskregister!$K$13)*SQRT((1-AS797)/2)))</f>
        <v>0</v>
      </c>
      <c r="AU797" s="28">
        <f t="shared" ca="1" si="490"/>
        <v>0.90238599536549102</v>
      </c>
      <c r="AV797" s="28">
        <f t="shared" ca="1" si="490"/>
        <v>0.32320426244287537</v>
      </c>
      <c r="AW797" s="28">
        <f>IF(Riskregister!$E$14="",0,COUNTIF(BO$4:BO$53,"&lt;"&amp;AU797)*IF(AV797&lt;0.5,Riskregister!$K$14+(Riskregister!$L$14-Riskregister!$K$14)*SQRT(AV797/2),Riskregister!$L$14-(Riskregister!$L$14-Riskregister!$K$14)*SQRT((1-AV797)/2)))</f>
        <v>0</v>
      </c>
      <c r="AX797" s="28">
        <f t="shared" ca="1" si="491"/>
        <v>0.90240904010988043</v>
      </c>
      <c r="AY797" s="28">
        <f t="shared" ca="1" si="491"/>
        <v>6.1984059551323689E-2</v>
      </c>
      <c r="AZ797" s="28">
        <f>IF(Riskregister!$E$15="",0,COUNTIF(BP$4:BP$53,"&lt;"&amp;AX797)*IF(AY797&lt;0.5,Riskregister!$K$15+(Riskregister!$L$15-Riskregister!$K$15)*SQRT(AY797/2),Riskregister!$L$15-(Riskregister!$L$15-Riskregister!$K$15)*SQRT((1-AY797)/2)))</f>
        <v>0</v>
      </c>
      <c r="BA797" s="28">
        <f t="shared" ca="1" si="492"/>
        <v>0.72268360397584075</v>
      </c>
      <c r="BB797" s="28">
        <f t="shared" ca="1" si="492"/>
        <v>0.30473858162055689</v>
      </c>
      <c r="BC797" s="28">
        <f>IF(Riskregister!$E$16="",0,COUNTIF(BQ$4:BQ$53,"&lt;"&amp;BA797)*IF(BB797&lt;0.5,Riskregister!$K$16+(Riskregister!$L$16-Riskregister!$K$16)*SQRT(BB797/2),Riskregister!$L$16-(Riskregister!$L$16-Riskregister!$K$16)*SQRT((1-BB797)/2)))</f>
        <v>0</v>
      </c>
      <c r="BD797" s="28">
        <f t="shared" ca="1" si="480"/>
        <v>0</v>
      </c>
    </row>
    <row r="798" spans="20:56" x14ac:dyDescent="0.35">
      <c r="T798" s="28">
        <f t="shared" ca="1" si="481"/>
        <v>0.74867192099374891</v>
      </c>
      <c r="U798" s="28">
        <f t="shared" ca="1" si="481"/>
        <v>0.23936282615160231</v>
      </c>
      <c r="V798" s="28">
        <f ca="1">IF(Riskregister!$E$5="",0,COUNTIF(BF$4:BF$53,"&lt;"&amp;T798)*IF(U798&lt;0.5,Riskregister!$K$5+(Riskregister!$L$5-Riskregister!$K$5)*SQRT(U798/2),Riskregister!$L$5-(Riskregister!$L$5-Riskregister!$K$5)*SQRT((1-U798)/2)))</f>
        <v>305677.50687832118</v>
      </c>
      <c r="W798" s="28">
        <f t="shared" ca="1" si="482"/>
        <v>0.80738700987409262</v>
      </c>
      <c r="X798" s="28">
        <f t="shared" ca="1" si="482"/>
        <v>0.34590430829635088</v>
      </c>
      <c r="Y798" s="28">
        <f ca="1">IF(Riskregister!$E$6="",0,COUNTIF(BG$4:BG$53,"&lt;"&amp;W798)*IF(X798&lt;0.5,Riskregister!$K$6+(Riskregister!$L$6-Riskregister!$K$6)*SQRT(X798/2),Riskregister!$L$6-(Riskregister!$L$6-Riskregister!$K$6)*SQRT((1-X798)/2)))</f>
        <v>948575.29977958021</v>
      </c>
      <c r="Z798" s="28">
        <f t="shared" ca="1" si="483"/>
        <v>2.2748575629959245E-2</v>
      </c>
      <c r="AA798" s="28">
        <f t="shared" ca="1" si="483"/>
        <v>0.48155810444899427</v>
      </c>
      <c r="AB798" s="28">
        <f ca="1">IF(Riskregister!$E$7="",0,COUNTIF(BH$4:BH$53,"&lt;"&amp;Z798)*IF(AA798&lt;0.5,Riskregister!$K$7+(Riskregister!$L$7-Riskregister!$K$7)*SQRT(AA798/2),Riskregister!$L$7-(Riskregister!$L$7-Riskregister!$K$7)*SQRT((1-AA798)/2)))</f>
        <v>0</v>
      </c>
      <c r="AC798" s="28">
        <f t="shared" ca="1" si="484"/>
        <v>0.32186358498392664</v>
      </c>
      <c r="AD798" s="28">
        <f t="shared" ca="1" si="484"/>
        <v>0.46950512404790279</v>
      </c>
      <c r="AE798" s="28">
        <f ca="1">IF(Riskregister!$E$8="",0,COUNTIF(BI$4:BI$53,"&lt;"&amp;AC798)*IF(AD798&lt;0.5,Riskregister!$K$8+(Riskregister!$L$8-Riskregister!$K$8)*SQRT(AD798/2),Riskregister!$L$8-(Riskregister!$L$8-Riskregister!$K$8)*SQRT((1-AD798)/2)))</f>
        <v>0</v>
      </c>
      <c r="AF798" s="28">
        <f t="shared" ca="1" si="485"/>
        <v>0.83777192209686668</v>
      </c>
      <c r="AG798" s="28">
        <f t="shared" ca="1" si="485"/>
        <v>9.9332683645297015E-2</v>
      </c>
      <c r="AH798" s="28">
        <f>IF(Riskregister!$E$9="",0,COUNTIF(BJ$4:BJ$53,"&lt;"&amp;AF798)*IF(AG798&lt;0.5,Riskregister!$K$9+(Riskregister!$L$9-Riskregister!$K$9)*SQRT(AG798/2),Riskregister!$L$9-(Riskregister!$L$9-Riskregister!$K$9)*SQRT((1-AG798)/2)))</f>
        <v>0</v>
      </c>
      <c r="AI798" s="28">
        <f t="shared" ca="1" si="486"/>
        <v>0.80653905630066525</v>
      </c>
      <c r="AJ798" s="28">
        <f t="shared" ca="1" si="486"/>
        <v>0.47038964848372378</v>
      </c>
      <c r="AK798" s="28">
        <f>IF(Riskregister!$E$10="",0,COUNTIF(BK$4:BK$53,"&lt;"&amp;AI798)*IF(AJ798&lt;0.5,Riskregister!$K$10+(Riskregister!$L$10-Riskregister!$K$10)*SQRT(AJ798/2),Riskregister!$L$10-(Riskregister!$L$10-Riskregister!$K$10)*SQRT((1-AJ798)/2)))</f>
        <v>0</v>
      </c>
      <c r="AL798" s="28">
        <f t="shared" ca="1" si="487"/>
        <v>0.11783849395342094</v>
      </c>
      <c r="AM798" s="28">
        <f t="shared" ca="1" si="487"/>
        <v>0.29003222309716425</v>
      </c>
      <c r="AN798" s="28">
        <f>IF(Riskregister!$E$11="",0,COUNTIF(BL$4:BL$53,"&lt;"&amp;AL798)*IF(AM798&lt;0.5,Riskregister!$K$11+(Riskregister!$L$11-Riskregister!$K$11)*SQRT(AM798/2),Riskregister!$L$11-(Riskregister!$L$11-Riskregister!$K$11)*SQRT((1-AM798)/2)))</f>
        <v>0</v>
      </c>
      <c r="AO798" s="28">
        <f t="shared" ca="1" si="488"/>
        <v>0.36262492140068747</v>
      </c>
      <c r="AP798" s="28">
        <f t="shared" ca="1" si="488"/>
        <v>0.42108985405414023</v>
      </c>
      <c r="AQ798" s="28">
        <f>IF(Riskregister!$E$12="",0,COUNTIF(BM$4:BM$53,"&lt;"&amp;AO798)*IF(AP798&lt;0.5,Riskregister!$K$12+(Riskregister!$L$12-Riskregister!$K$12)*SQRT(AP798/2),Riskregister!$L$12-(Riskregister!$L$12-Riskregister!$K$12)*SQRT((1-AP798)/2)))</f>
        <v>0</v>
      </c>
      <c r="AR798" s="28">
        <f t="shared" ca="1" si="489"/>
        <v>0.99827479963509647</v>
      </c>
      <c r="AS798" s="28">
        <f t="shared" ca="1" si="489"/>
        <v>0.68937419040372372</v>
      </c>
      <c r="AT798" s="28">
        <f>IF(Riskregister!$E$13="",0,COUNTIF(BN$4:BN$53,"&lt;"&amp;AR798)*IF(AS798&lt;0.5,Riskregister!$K$13+(Riskregister!$L$13-Riskregister!$K$13)*SQRT(AS798/2),Riskregister!$L$13-(Riskregister!$L$13-Riskregister!$K$13)*SQRT((1-AS798)/2)))</f>
        <v>0</v>
      </c>
      <c r="AU798" s="28">
        <f t="shared" ca="1" si="490"/>
        <v>0.20248200730855792</v>
      </c>
      <c r="AV798" s="28">
        <f t="shared" ca="1" si="490"/>
        <v>0.64839291063223314</v>
      </c>
      <c r="AW798" s="28">
        <f>IF(Riskregister!$E$14="",0,COUNTIF(BO$4:BO$53,"&lt;"&amp;AU798)*IF(AV798&lt;0.5,Riskregister!$K$14+(Riskregister!$L$14-Riskregister!$K$14)*SQRT(AV798/2),Riskregister!$L$14-(Riskregister!$L$14-Riskregister!$K$14)*SQRT((1-AV798)/2)))</f>
        <v>0</v>
      </c>
      <c r="AX798" s="28">
        <f t="shared" ca="1" si="491"/>
        <v>0.19707139436517918</v>
      </c>
      <c r="AY798" s="28">
        <f t="shared" ca="1" si="491"/>
        <v>0.92062240889796998</v>
      </c>
      <c r="AZ798" s="28">
        <f>IF(Riskregister!$E$15="",0,COUNTIF(BP$4:BP$53,"&lt;"&amp;AX798)*IF(AY798&lt;0.5,Riskregister!$K$15+(Riskregister!$L$15-Riskregister!$K$15)*SQRT(AY798/2),Riskregister!$L$15-(Riskregister!$L$15-Riskregister!$K$15)*SQRT((1-AY798)/2)))</f>
        <v>0</v>
      </c>
      <c r="BA798" s="28">
        <f t="shared" ca="1" si="492"/>
        <v>0.59087923078884552</v>
      </c>
      <c r="BB798" s="28">
        <f t="shared" ca="1" si="492"/>
        <v>0.89069059061283018</v>
      </c>
      <c r="BC798" s="28">
        <f>IF(Riskregister!$E$16="",0,COUNTIF(BQ$4:BQ$53,"&lt;"&amp;BA798)*IF(BB798&lt;0.5,Riskregister!$K$16+(Riskregister!$L$16-Riskregister!$K$16)*SQRT(BB798/2),Riskregister!$L$16-(Riskregister!$L$16-Riskregister!$K$16)*SQRT((1-BB798)/2)))</f>
        <v>0</v>
      </c>
      <c r="BD798" s="28">
        <f t="shared" ca="1" si="480"/>
        <v>1254252.8066579015</v>
      </c>
    </row>
    <row r="799" spans="20:56" x14ac:dyDescent="0.35">
      <c r="T799" s="28">
        <f t="shared" ca="1" si="481"/>
        <v>0.8366463816748434</v>
      </c>
      <c r="U799" s="28">
        <f t="shared" ca="1" si="481"/>
        <v>0.62316620281831792</v>
      </c>
      <c r="V799" s="28">
        <f ca="1">IF(Riskregister!$E$5="",0,COUNTIF(BF$4:BF$53,"&lt;"&amp;T799)*IF(U799&lt;0.5,Riskregister!$K$5+(Riskregister!$L$5-Riskregister!$K$5)*SQRT(U799/2),Riskregister!$L$5-(Riskregister!$L$5-Riskregister!$K$5)*SQRT((1-U799)/2)))</f>
        <v>404668.43070142169</v>
      </c>
      <c r="W799" s="28">
        <f t="shared" ca="1" si="482"/>
        <v>0.29976733076838369</v>
      </c>
      <c r="X799" s="28">
        <f t="shared" ca="1" si="482"/>
        <v>8.3129537113859842E-2</v>
      </c>
      <c r="Y799" s="28">
        <f ca="1">IF(Riskregister!$E$6="",0,COUNTIF(BG$4:BG$53,"&lt;"&amp;W799)*IF(X799&lt;0.5,Riskregister!$K$6+(Riskregister!$L$6-Riskregister!$K$6)*SQRT(X799/2),Riskregister!$L$6-(Riskregister!$L$6-Riskregister!$K$6)*SQRT((1-X799)/2)))</f>
        <v>0</v>
      </c>
      <c r="Z799" s="28">
        <f t="shared" ca="1" si="483"/>
        <v>9.8611736278162554E-2</v>
      </c>
      <c r="AA799" s="28">
        <f t="shared" ca="1" si="483"/>
        <v>0.71955452710869727</v>
      </c>
      <c r="AB799" s="28">
        <f ca="1">IF(Riskregister!$E$7="",0,COUNTIF(BH$4:BH$53,"&lt;"&amp;Z799)*IF(AA799&lt;0.5,Riskregister!$K$7+(Riskregister!$L$7-Riskregister!$K$7)*SQRT(AA799/2),Riskregister!$L$7-(Riskregister!$L$7-Riskregister!$K$7)*SQRT((1-AA799)/2)))</f>
        <v>0</v>
      </c>
      <c r="AC799" s="28">
        <f t="shared" ca="1" si="484"/>
        <v>0.84441571372967117</v>
      </c>
      <c r="AD799" s="28">
        <f t="shared" ca="1" si="484"/>
        <v>0.85632333435140529</v>
      </c>
      <c r="AE799" s="28">
        <f ca="1">IF(Riskregister!$E$8="",0,COUNTIF(BI$4:BI$53,"&lt;"&amp;AC799)*IF(AD799&lt;0.5,Riskregister!$K$8+(Riskregister!$L$8-Riskregister!$K$8)*SQRT(AD799/2),Riskregister!$L$8-(Riskregister!$L$8-Riskregister!$K$8)*SQRT((1-AD799)/2)))</f>
        <v>0</v>
      </c>
      <c r="AF799" s="28">
        <f t="shared" ca="1" si="485"/>
        <v>0.68028743929281688</v>
      </c>
      <c r="AG799" s="28">
        <f t="shared" ca="1" si="485"/>
        <v>0.89223738495907556</v>
      </c>
      <c r="AH799" s="28">
        <f>IF(Riskregister!$E$9="",0,COUNTIF(BJ$4:BJ$53,"&lt;"&amp;AF799)*IF(AG799&lt;0.5,Riskregister!$K$9+(Riskregister!$L$9-Riskregister!$K$9)*SQRT(AG799/2),Riskregister!$L$9-(Riskregister!$L$9-Riskregister!$K$9)*SQRT((1-AG799)/2)))</f>
        <v>0</v>
      </c>
      <c r="AI799" s="28">
        <f t="shared" ca="1" si="486"/>
        <v>0.27064822584389758</v>
      </c>
      <c r="AJ799" s="28">
        <f t="shared" ca="1" si="486"/>
        <v>0.13004350218348371</v>
      </c>
      <c r="AK799" s="28">
        <f>IF(Riskregister!$E$10="",0,COUNTIF(BK$4:BK$53,"&lt;"&amp;AI799)*IF(AJ799&lt;0.5,Riskregister!$K$10+(Riskregister!$L$10-Riskregister!$K$10)*SQRT(AJ799/2),Riskregister!$L$10-(Riskregister!$L$10-Riskregister!$K$10)*SQRT((1-AJ799)/2)))</f>
        <v>0</v>
      </c>
      <c r="AL799" s="28">
        <f t="shared" ca="1" si="487"/>
        <v>0.764090298820576</v>
      </c>
      <c r="AM799" s="28">
        <f t="shared" ca="1" si="487"/>
        <v>0.70930917777424929</v>
      </c>
      <c r="AN799" s="28">
        <f>IF(Riskregister!$E$11="",0,COUNTIF(BL$4:BL$53,"&lt;"&amp;AL799)*IF(AM799&lt;0.5,Riskregister!$K$11+(Riskregister!$L$11-Riskregister!$K$11)*SQRT(AM799/2),Riskregister!$L$11-(Riskregister!$L$11-Riskregister!$K$11)*SQRT((1-AM799)/2)))</f>
        <v>0</v>
      </c>
      <c r="AO799" s="28">
        <f t="shared" ca="1" si="488"/>
        <v>0.97268625413813126</v>
      </c>
      <c r="AP799" s="28">
        <f t="shared" ca="1" si="488"/>
        <v>5.613131369068447E-2</v>
      </c>
      <c r="AQ799" s="28">
        <f>IF(Riskregister!$E$12="",0,COUNTIF(BM$4:BM$53,"&lt;"&amp;AO799)*IF(AP799&lt;0.5,Riskregister!$K$12+(Riskregister!$L$12-Riskregister!$K$12)*SQRT(AP799/2),Riskregister!$L$12-(Riskregister!$L$12-Riskregister!$K$12)*SQRT((1-AP799)/2)))</f>
        <v>0</v>
      </c>
      <c r="AR799" s="28">
        <f t="shared" ca="1" si="489"/>
        <v>0.49971973873880016</v>
      </c>
      <c r="AS799" s="28">
        <f t="shared" ca="1" si="489"/>
        <v>0.78863805508346252</v>
      </c>
      <c r="AT799" s="28">
        <f>IF(Riskregister!$E$13="",0,COUNTIF(BN$4:BN$53,"&lt;"&amp;AR799)*IF(AS799&lt;0.5,Riskregister!$K$13+(Riskregister!$L$13-Riskregister!$K$13)*SQRT(AS799/2),Riskregister!$L$13-(Riskregister!$L$13-Riskregister!$K$13)*SQRT((1-AS799)/2)))</f>
        <v>0</v>
      </c>
      <c r="AU799" s="28">
        <f t="shared" ca="1" si="490"/>
        <v>0.86575085822435616</v>
      </c>
      <c r="AV799" s="28">
        <f t="shared" ca="1" si="490"/>
        <v>0.56733974392582487</v>
      </c>
      <c r="AW799" s="28">
        <f>IF(Riskregister!$E$14="",0,COUNTIF(BO$4:BO$53,"&lt;"&amp;AU799)*IF(AV799&lt;0.5,Riskregister!$K$14+(Riskregister!$L$14-Riskregister!$K$14)*SQRT(AV799/2),Riskregister!$L$14-(Riskregister!$L$14-Riskregister!$K$14)*SQRT((1-AV799)/2)))</f>
        <v>0</v>
      </c>
      <c r="AX799" s="28">
        <f t="shared" ca="1" si="491"/>
        <v>0.10777701676119278</v>
      </c>
      <c r="AY799" s="28">
        <f t="shared" ca="1" si="491"/>
        <v>6.5929595859574475E-2</v>
      </c>
      <c r="AZ799" s="28">
        <f>IF(Riskregister!$E$15="",0,COUNTIF(BP$4:BP$53,"&lt;"&amp;AX799)*IF(AY799&lt;0.5,Riskregister!$K$15+(Riskregister!$L$15-Riskregister!$K$15)*SQRT(AY799/2),Riskregister!$L$15-(Riskregister!$L$15-Riskregister!$K$15)*SQRT((1-AY799)/2)))</f>
        <v>0</v>
      </c>
      <c r="BA799" s="28">
        <f t="shared" ca="1" si="492"/>
        <v>0.80451920990233639</v>
      </c>
      <c r="BB799" s="28">
        <f t="shared" ca="1" si="492"/>
        <v>0.51677460587035129</v>
      </c>
      <c r="BC799" s="28">
        <f>IF(Riskregister!$E$16="",0,COUNTIF(BQ$4:BQ$53,"&lt;"&amp;BA799)*IF(BB799&lt;0.5,Riskregister!$K$16+(Riskregister!$L$16-Riskregister!$K$16)*SQRT(BB799/2),Riskregister!$L$16-(Riskregister!$L$16-Riskregister!$K$16)*SQRT((1-BB799)/2)))</f>
        <v>0</v>
      </c>
      <c r="BD799" s="28">
        <f t="shared" ca="1" si="480"/>
        <v>404668.43070142169</v>
      </c>
    </row>
    <row r="800" spans="20:56" x14ac:dyDescent="0.35">
      <c r="T800" s="28">
        <f t="shared" ca="1" si="481"/>
        <v>0.68233604240831336</v>
      </c>
      <c r="U800" s="28">
        <f t="shared" ca="1" si="481"/>
        <v>0.93599307926912523</v>
      </c>
      <c r="V800" s="28">
        <f ca="1">IF(Riskregister!$E$5="",0,COUNTIF(BF$4:BF$53,"&lt;"&amp;T800)*IF(U800&lt;0.5,Riskregister!$K$5+(Riskregister!$L$5-Riskregister!$K$5)*SQRT(U800/2),Riskregister!$L$5-(Riskregister!$L$5-Riskregister!$K$5)*SQRT((1-U800)/2)))</f>
        <v>519497.20052072057</v>
      </c>
      <c r="W800" s="28">
        <f t="shared" ca="1" si="482"/>
        <v>6.8941920778470833E-2</v>
      </c>
      <c r="X800" s="28">
        <f t="shared" ca="1" si="482"/>
        <v>0.92132979662960612</v>
      </c>
      <c r="Y800" s="28">
        <f ca="1">IF(Riskregister!$E$6="",0,COUNTIF(BG$4:BG$53,"&lt;"&amp;W800)*IF(X800&lt;0.5,Riskregister!$K$6+(Riskregister!$L$6-Riskregister!$K$6)*SQRT(X800/2),Riskregister!$L$6-(Riskregister!$L$6-Riskregister!$K$6)*SQRT((1-X800)/2)))</f>
        <v>0</v>
      </c>
      <c r="Z800" s="28">
        <f t="shared" ca="1" si="483"/>
        <v>0.48602055968124547</v>
      </c>
      <c r="AA800" s="28">
        <f t="shared" ca="1" si="483"/>
        <v>0.6607438840739891</v>
      </c>
      <c r="AB800" s="28">
        <f ca="1">IF(Riskregister!$E$7="",0,COUNTIF(BH$4:BH$53,"&lt;"&amp;Z800)*IF(AA800&lt;0.5,Riskregister!$K$7+(Riskregister!$L$7-Riskregister!$K$7)*SQRT(AA800/2),Riskregister!$L$7-(Riskregister!$L$7-Riskregister!$K$7)*SQRT((1-AA800)/2)))</f>
        <v>0</v>
      </c>
      <c r="AC800" s="28">
        <f t="shared" ca="1" si="484"/>
        <v>0.2574908796097749</v>
      </c>
      <c r="AD800" s="28">
        <f t="shared" ca="1" si="484"/>
        <v>0.63114442714841734</v>
      </c>
      <c r="AE800" s="28">
        <f ca="1">IF(Riskregister!$E$8="",0,COUNTIF(BI$4:BI$53,"&lt;"&amp;AC800)*IF(AD800&lt;0.5,Riskregister!$K$8+(Riskregister!$L$8-Riskregister!$K$8)*SQRT(AD800/2),Riskregister!$L$8-(Riskregister!$L$8-Riskregister!$K$8)*SQRT((1-AD800)/2)))</f>
        <v>0</v>
      </c>
      <c r="AF800" s="28">
        <f t="shared" ca="1" si="485"/>
        <v>0.75140012697784742</v>
      </c>
      <c r="AG800" s="28">
        <f t="shared" ca="1" si="485"/>
        <v>0.70990244166430416</v>
      </c>
      <c r="AH800" s="28">
        <f>IF(Riskregister!$E$9="",0,COUNTIF(BJ$4:BJ$53,"&lt;"&amp;AF800)*IF(AG800&lt;0.5,Riskregister!$K$9+(Riskregister!$L$9-Riskregister!$K$9)*SQRT(AG800/2),Riskregister!$L$9-(Riskregister!$L$9-Riskregister!$K$9)*SQRT((1-AG800)/2)))</f>
        <v>0</v>
      </c>
      <c r="AI800" s="28">
        <f t="shared" ca="1" si="486"/>
        <v>2.069383958181048E-2</v>
      </c>
      <c r="AJ800" s="28">
        <f t="shared" ca="1" si="486"/>
        <v>0.32620706898939011</v>
      </c>
      <c r="AK800" s="28">
        <f>IF(Riskregister!$E$10="",0,COUNTIF(BK$4:BK$53,"&lt;"&amp;AI800)*IF(AJ800&lt;0.5,Riskregister!$K$10+(Riskregister!$L$10-Riskregister!$K$10)*SQRT(AJ800/2),Riskregister!$L$10-(Riskregister!$L$10-Riskregister!$K$10)*SQRT((1-AJ800)/2)))</f>
        <v>0</v>
      </c>
      <c r="AL800" s="28">
        <f t="shared" ca="1" si="487"/>
        <v>0.88362072637287159</v>
      </c>
      <c r="AM800" s="28">
        <f t="shared" ca="1" si="487"/>
        <v>0.88577662589442308</v>
      </c>
      <c r="AN800" s="28">
        <f>IF(Riskregister!$E$11="",0,COUNTIF(BL$4:BL$53,"&lt;"&amp;AL800)*IF(AM800&lt;0.5,Riskregister!$K$11+(Riskregister!$L$11-Riskregister!$K$11)*SQRT(AM800/2),Riskregister!$L$11-(Riskregister!$L$11-Riskregister!$K$11)*SQRT((1-AM800)/2)))</f>
        <v>0</v>
      </c>
      <c r="AO800" s="28">
        <f t="shared" ca="1" si="488"/>
        <v>7.4909432354727246E-2</v>
      </c>
      <c r="AP800" s="28">
        <f t="shared" ca="1" si="488"/>
        <v>0.69371968244404991</v>
      </c>
      <c r="AQ800" s="28">
        <f>IF(Riskregister!$E$12="",0,COUNTIF(BM$4:BM$53,"&lt;"&amp;AO800)*IF(AP800&lt;0.5,Riskregister!$K$12+(Riskregister!$L$12-Riskregister!$K$12)*SQRT(AP800/2),Riskregister!$L$12-(Riskregister!$L$12-Riskregister!$K$12)*SQRT((1-AP800)/2)))</f>
        <v>0</v>
      </c>
      <c r="AR800" s="28">
        <f t="shared" ca="1" si="489"/>
        <v>0.37810875805426492</v>
      </c>
      <c r="AS800" s="28">
        <f t="shared" ca="1" si="489"/>
        <v>0.2011688092184738</v>
      </c>
      <c r="AT800" s="28">
        <f>IF(Riskregister!$E$13="",0,COUNTIF(BN$4:BN$53,"&lt;"&amp;AR800)*IF(AS800&lt;0.5,Riskregister!$K$13+(Riskregister!$L$13-Riskregister!$K$13)*SQRT(AS800/2),Riskregister!$L$13-(Riskregister!$L$13-Riskregister!$K$13)*SQRT((1-AS800)/2)))</f>
        <v>0</v>
      </c>
      <c r="AU800" s="28">
        <f t="shared" ca="1" si="490"/>
        <v>0.17512515567868903</v>
      </c>
      <c r="AV800" s="28">
        <f t="shared" ca="1" si="490"/>
        <v>7.688564372897011E-2</v>
      </c>
      <c r="AW800" s="28">
        <f>IF(Riskregister!$E$14="",0,COUNTIF(BO$4:BO$53,"&lt;"&amp;AU800)*IF(AV800&lt;0.5,Riskregister!$K$14+(Riskregister!$L$14-Riskregister!$K$14)*SQRT(AV800/2),Riskregister!$L$14-(Riskregister!$L$14-Riskregister!$K$14)*SQRT((1-AV800)/2)))</f>
        <v>0</v>
      </c>
      <c r="AX800" s="28">
        <f t="shared" ca="1" si="491"/>
        <v>0.67882637618611996</v>
      </c>
      <c r="AY800" s="28">
        <f t="shared" ca="1" si="491"/>
        <v>0.33354631662225931</v>
      </c>
      <c r="AZ800" s="28">
        <f>IF(Riskregister!$E$15="",0,COUNTIF(BP$4:BP$53,"&lt;"&amp;AX800)*IF(AY800&lt;0.5,Riskregister!$K$15+(Riskregister!$L$15-Riskregister!$K$15)*SQRT(AY800/2),Riskregister!$L$15-(Riskregister!$L$15-Riskregister!$K$15)*SQRT((1-AY800)/2)))</f>
        <v>0</v>
      </c>
      <c r="BA800" s="28">
        <f t="shared" ca="1" si="492"/>
        <v>0.2513379794109859</v>
      </c>
      <c r="BB800" s="28">
        <f t="shared" ca="1" si="492"/>
        <v>0.68360612972926416</v>
      </c>
      <c r="BC800" s="28">
        <f>IF(Riskregister!$E$16="",0,COUNTIF(BQ$4:BQ$53,"&lt;"&amp;BA800)*IF(BB800&lt;0.5,Riskregister!$K$16+(Riskregister!$L$16-Riskregister!$K$16)*SQRT(BB800/2),Riskregister!$L$16-(Riskregister!$L$16-Riskregister!$K$16)*SQRT((1-BB800)/2)))</f>
        <v>0</v>
      </c>
      <c r="BD800" s="28">
        <f t="shared" ca="1" si="480"/>
        <v>519497.20052072057</v>
      </c>
    </row>
    <row r="801" spans="20:56" x14ac:dyDescent="0.35">
      <c r="T801" s="28">
        <f t="shared" ca="1" si="481"/>
        <v>0.95879494838505042</v>
      </c>
      <c r="U801" s="28">
        <f t="shared" ca="1" si="481"/>
        <v>0.93590547035400096</v>
      </c>
      <c r="V801" s="28">
        <f ca="1">IF(Riskregister!$E$5="",0,COUNTIF(BF$4:BF$53,"&lt;"&amp;T801)*IF(U801&lt;0.5,Riskregister!$K$5+(Riskregister!$L$5-Riskregister!$K$5)*SQRT(U801/2),Riskregister!$L$5-(Riskregister!$L$5-Riskregister!$K$5)*SQRT((1-U801)/2)))</f>
        <v>1038884.2512147567</v>
      </c>
      <c r="W801" s="28">
        <f t="shared" ca="1" si="482"/>
        <v>0.3500292812845468</v>
      </c>
      <c r="X801" s="28">
        <f t="shared" ca="1" si="482"/>
        <v>7.0702269634249193E-2</v>
      </c>
      <c r="Y801" s="28">
        <f ca="1">IF(Riskregister!$E$6="",0,COUNTIF(BG$4:BG$53,"&lt;"&amp;W801)*IF(X801&lt;0.5,Riskregister!$K$6+(Riskregister!$L$6-Riskregister!$K$6)*SQRT(X801/2),Riskregister!$L$6-(Riskregister!$L$6-Riskregister!$K$6)*SQRT((1-X801)/2)))</f>
        <v>0</v>
      </c>
      <c r="Z801" s="28">
        <f t="shared" ca="1" si="483"/>
        <v>0.82374103619301242</v>
      </c>
      <c r="AA801" s="28">
        <f t="shared" ca="1" si="483"/>
        <v>0.51590846373956156</v>
      </c>
      <c r="AB801" s="28">
        <f ca="1">IF(Riskregister!$E$7="",0,COUNTIF(BH$4:BH$53,"&lt;"&amp;Z801)*IF(AA801&lt;0.5,Riskregister!$K$7+(Riskregister!$L$7-Riskregister!$K$7)*SQRT(AA801/2),Riskregister!$L$7-(Riskregister!$L$7-Riskregister!$K$7)*SQRT((1-AA801)/2)))</f>
        <v>227806.48503514467</v>
      </c>
      <c r="AC801" s="28">
        <f t="shared" ca="1" si="484"/>
        <v>0.73928715032789882</v>
      </c>
      <c r="AD801" s="28">
        <f t="shared" ca="1" si="484"/>
        <v>0.47627655989266593</v>
      </c>
      <c r="AE801" s="28">
        <f ca="1">IF(Riskregister!$E$8="",0,COUNTIF(BI$4:BI$53,"&lt;"&amp;AC801)*IF(AD801&lt;0.5,Riskregister!$K$8+(Riskregister!$L$8-Riskregister!$K$8)*SQRT(AD801/2),Riskregister!$L$8-(Riskregister!$L$8-Riskregister!$K$8)*SQRT((1-AD801)/2)))</f>
        <v>0</v>
      </c>
      <c r="AF801" s="28">
        <f t="shared" ca="1" si="485"/>
        <v>0.10812207512797944</v>
      </c>
      <c r="AG801" s="28">
        <f t="shared" ca="1" si="485"/>
        <v>0.44316113259669121</v>
      </c>
      <c r="AH801" s="28">
        <f>IF(Riskregister!$E$9="",0,COUNTIF(BJ$4:BJ$53,"&lt;"&amp;AF801)*IF(AG801&lt;0.5,Riskregister!$K$9+(Riskregister!$L$9-Riskregister!$K$9)*SQRT(AG801/2),Riskregister!$L$9-(Riskregister!$L$9-Riskregister!$K$9)*SQRT((1-AG801)/2)))</f>
        <v>0</v>
      </c>
      <c r="AI801" s="28">
        <f t="shared" ca="1" si="486"/>
        <v>0.18977811639184317</v>
      </c>
      <c r="AJ801" s="28">
        <f t="shared" ca="1" si="486"/>
        <v>0.43106249142094255</v>
      </c>
      <c r="AK801" s="28">
        <f>IF(Riskregister!$E$10="",0,COUNTIF(BK$4:BK$53,"&lt;"&amp;AI801)*IF(AJ801&lt;0.5,Riskregister!$K$10+(Riskregister!$L$10-Riskregister!$K$10)*SQRT(AJ801/2),Riskregister!$L$10-(Riskregister!$L$10-Riskregister!$K$10)*SQRT((1-AJ801)/2)))</f>
        <v>0</v>
      </c>
      <c r="AL801" s="28">
        <f t="shared" ca="1" si="487"/>
        <v>0.40346321512341543</v>
      </c>
      <c r="AM801" s="28">
        <f t="shared" ca="1" si="487"/>
        <v>0.96062394137830887</v>
      </c>
      <c r="AN801" s="28">
        <f>IF(Riskregister!$E$11="",0,COUNTIF(BL$4:BL$53,"&lt;"&amp;AL801)*IF(AM801&lt;0.5,Riskregister!$K$11+(Riskregister!$L$11-Riskregister!$K$11)*SQRT(AM801/2),Riskregister!$L$11-(Riskregister!$L$11-Riskregister!$K$11)*SQRT((1-AM801)/2)))</f>
        <v>0</v>
      </c>
      <c r="AO801" s="28">
        <f t="shared" ca="1" si="488"/>
        <v>0.50958281109992754</v>
      </c>
      <c r="AP801" s="28">
        <f t="shared" ca="1" si="488"/>
        <v>0.99955582315538594</v>
      </c>
      <c r="AQ801" s="28">
        <f>IF(Riskregister!$E$12="",0,COUNTIF(BM$4:BM$53,"&lt;"&amp;AO801)*IF(AP801&lt;0.5,Riskregister!$K$12+(Riskregister!$L$12-Riskregister!$K$12)*SQRT(AP801/2),Riskregister!$L$12-(Riskregister!$L$12-Riskregister!$K$12)*SQRT((1-AP801)/2)))</f>
        <v>0</v>
      </c>
      <c r="AR801" s="28">
        <f t="shared" ca="1" si="489"/>
        <v>0.55127052440289426</v>
      </c>
      <c r="AS801" s="28">
        <f t="shared" ca="1" si="489"/>
        <v>9.260149433883047E-2</v>
      </c>
      <c r="AT801" s="28">
        <f>IF(Riskregister!$E$13="",0,COUNTIF(BN$4:BN$53,"&lt;"&amp;AR801)*IF(AS801&lt;0.5,Riskregister!$K$13+(Riskregister!$L$13-Riskregister!$K$13)*SQRT(AS801/2),Riskregister!$L$13-(Riskregister!$L$13-Riskregister!$K$13)*SQRT((1-AS801)/2)))</f>
        <v>0</v>
      </c>
      <c r="AU801" s="28">
        <f t="shared" ca="1" si="490"/>
        <v>0.90133663842179645</v>
      </c>
      <c r="AV801" s="28">
        <f t="shared" ca="1" si="490"/>
        <v>0.69037756675010264</v>
      </c>
      <c r="AW801" s="28">
        <f>IF(Riskregister!$E$14="",0,COUNTIF(BO$4:BO$53,"&lt;"&amp;AU801)*IF(AV801&lt;0.5,Riskregister!$K$14+(Riskregister!$L$14-Riskregister!$K$14)*SQRT(AV801/2),Riskregister!$L$14-(Riskregister!$L$14-Riskregister!$K$14)*SQRT((1-AV801)/2)))</f>
        <v>0</v>
      </c>
      <c r="AX801" s="28">
        <f t="shared" ca="1" si="491"/>
        <v>0.72416457016557456</v>
      </c>
      <c r="AY801" s="28">
        <f t="shared" ca="1" si="491"/>
        <v>0.86664693762323486</v>
      </c>
      <c r="AZ801" s="28">
        <f>IF(Riskregister!$E$15="",0,COUNTIF(BP$4:BP$53,"&lt;"&amp;AX801)*IF(AY801&lt;0.5,Riskregister!$K$15+(Riskregister!$L$15-Riskregister!$K$15)*SQRT(AY801/2),Riskregister!$L$15-(Riskregister!$L$15-Riskregister!$K$15)*SQRT((1-AY801)/2)))</f>
        <v>0</v>
      </c>
      <c r="BA801" s="28">
        <f t="shared" ca="1" si="492"/>
        <v>0.78032317135624207</v>
      </c>
      <c r="BB801" s="28">
        <f t="shared" ca="1" si="492"/>
        <v>0.6804301550943983</v>
      </c>
      <c r="BC801" s="28">
        <f>IF(Riskregister!$E$16="",0,COUNTIF(BQ$4:BQ$53,"&lt;"&amp;BA801)*IF(BB801&lt;0.5,Riskregister!$K$16+(Riskregister!$L$16-Riskregister!$K$16)*SQRT(BB801/2),Riskregister!$L$16-(Riskregister!$L$16-Riskregister!$K$16)*SQRT((1-BB801)/2)))</f>
        <v>0</v>
      </c>
      <c r="BD801" s="28">
        <f t="shared" ca="1" si="480"/>
        <v>1266690.7362499014</v>
      </c>
    </row>
    <row r="802" spans="20:56" x14ac:dyDescent="0.35">
      <c r="T802" s="28">
        <f t="shared" ca="1" si="481"/>
        <v>0.51917705278942516</v>
      </c>
      <c r="U802" s="28">
        <f t="shared" ca="1" si="481"/>
        <v>0.54987427271161193</v>
      </c>
      <c r="V802" s="28">
        <f ca="1">IF(Riskregister!$E$5="",0,COUNTIF(BF$4:BF$53,"&lt;"&amp;T802)*IF(U802&lt;0.5,Riskregister!$K$5+(Riskregister!$L$5-Riskregister!$K$5)*SQRT(U802/2),Riskregister!$L$5-(Riskregister!$L$5-Riskregister!$K$5)*SQRT((1-U802)/2)))</f>
        <v>0</v>
      </c>
      <c r="W802" s="28">
        <f t="shared" ca="1" si="482"/>
        <v>0.31542040928642057</v>
      </c>
      <c r="X802" s="28">
        <f t="shared" ca="1" si="482"/>
        <v>0.59104221799200385</v>
      </c>
      <c r="Y802" s="28">
        <f ca="1">IF(Riskregister!$E$6="",0,COUNTIF(BG$4:BG$53,"&lt;"&amp;W802)*IF(X802&lt;0.5,Riskregister!$K$6+(Riskregister!$L$6-Riskregister!$K$6)*SQRT(X802/2),Riskregister!$L$6-(Riskregister!$L$6-Riskregister!$K$6)*SQRT((1-X802)/2)))</f>
        <v>0</v>
      </c>
      <c r="Z802" s="28">
        <f t="shared" ca="1" si="483"/>
        <v>0.23781766767829737</v>
      </c>
      <c r="AA802" s="28">
        <f t="shared" ca="1" si="483"/>
        <v>0.81920820076440892</v>
      </c>
      <c r="AB802" s="28">
        <f ca="1">IF(Riskregister!$E$7="",0,COUNTIF(BH$4:BH$53,"&lt;"&amp;Z802)*IF(AA802&lt;0.5,Riskregister!$K$7+(Riskregister!$L$7-Riskregister!$K$7)*SQRT(AA802/2),Riskregister!$L$7-(Riskregister!$L$7-Riskregister!$K$7)*SQRT((1-AA802)/2)))</f>
        <v>0</v>
      </c>
      <c r="AC802" s="28">
        <f t="shared" ca="1" si="484"/>
        <v>6.9725934165006387E-2</v>
      </c>
      <c r="AD802" s="28">
        <f t="shared" ca="1" si="484"/>
        <v>0.29319553118669084</v>
      </c>
      <c r="AE802" s="28">
        <f ca="1">IF(Riskregister!$E$8="",0,COUNTIF(BI$4:BI$53,"&lt;"&amp;AC802)*IF(AD802&lt;0.5,Riskregister!$K$8+(Riskregister!$L$8-Riskregister!$K$8)*SQRT(AD802/2),Riskregister!$L$8-(Riskregister!$L$8-Riskregister!$K$8)*SQRT((1-AD802)/2)))</f>
        <v>0</v>
      </c>
      <c r="AF802" s="28">
        <f t="shared" ca="1" si="485"/>
        <v>0.12251671734413228</v>
      </c>
      <c r="AG802" s="28">
        <f t="shared" ca="1" si="485"/>
        <v>0.43802153197325022</v>
      </c>
      <c r="AH802" s="28">
        <f>IF(Riskregister!$E$9="",0,COUNTIF(BJ$4:BJ$53,"&lt;"&amp;AF802)*IF(AG802&lt;0.5,Riskregister!$K$9+(Riskregister!$L$9-Riskregister!$K$9)*SQRT(AG802/2),Riskregister!$L$9-(Riskregister!$L$9-Riskregister!$K$9)*SQRT((1-AG802)/2)))</f>
        <v>0</v>
      </c>
      <c r="AI802" s="28">
        <f t="shared" ca="1" si="486"/>
        <v>0.58886820841080401</v>
      </c>
      <c r="AJ802" s="28">
        <f t="shared" ca="1" si="486"/>
        <v>5.6219596861848631E-2</v>
      </c>
      <c r="AK802" s="28">
        <f>IF(Riskregister!$E$10="",0,COUNTIF(BK$4:BK$53,"&lt;"&amp;AI802)*IF(AJ802&lt;0.5,Riskregister!$K$10+(Riskregister!$L$10-Riskregister!$K$10)*SQRT(AJ802/2),Riskregister!$L$10-(Riskregister!$L$10-Riskregister!$K$10)*SQRT((1-AJ802)/2)))</f>
        <v>0</v>
      </c>
      <c r="AL802" s="28">
        <f t="shared" ca="1" si="487"/>
        <v>0.19624110610766976</v>
      </c>
      <c r="AM802" s="28">
        <f t="shared" ca="1" si="487"/>
        <v>9.9815480520081046E-2</v>
      </c>
      <c r="AN802" s="28">
        <f>IF(Riskregister!$E$11="",0,COUNTIF(BL$4:BL$53,"&lt;"&amp;AL802)*IF(AM802&lt;0.5,Riskregister!$K$11+(Riskregister!$L$11-Riskregister!$K$11)*SQRT(AM802/2),Riskregister!$L$11-(Riskregister!$L$11-Riskregister!$K$11)*SQRT((1-AM802)/2)))</f>
        <v>0</v>
      </c>
      <c r="AO802" s="28">
        <f t="shared" ca="1" si="488"/>
        <v>0.89176784935871678</v>
      </c>
      <c r="AP802" s="28">
        <f t="shared" ca="1" si="488"/>
        <v>0.49138904334765887</v>
      </c>
      <c r="AQ802" s="28">
        <f>IF(Riskregister!$E$12="",0,COUNTIF(BM$4:BM$53,"&lt;"&amp;AO802)*IF(AP802&lt;0.5,Riskregister!$K$12+(Riskregister!$L$12-Riskregister!$K$12)*SQRT(AP802/2),Riskregister!$L$12-(Riskregister!$L$12-Riskregister!$K$12)*SQRT((1-AP802)/2)))</f>
        <v>0</v>
      </c>
      <c r="AR802" s="28">
        <f t="shared" ca="1" si="489"/>
        <v>3.0221931423309978E-2</v>
      </c>
      <c r="AS802" s="28">
        <f t="shared" ca="1" si="489"/>
        <v>0.74287841156402268</v>
      </c>
      <c r="AT802" s="28">
        <f>IF(Riskregister!$E$13="",0,COUNTIF(BN$4:BN$53,"&lt;"&amp;AR802)*IF(AS802&lt;0.5,Riskregister!$K$13+(Riskregister!$L$13-Riskregister!$K$13)*SQRT(AS802/2),Riskregister!$L$13-(Riskregister!$L$13-Riskregister!$K$13)*SQRT((1-AS802)/2)))</f>
        <v>0</v>
      </c>
      <c r="AU802" s="28">
        <f t="shared" ca="1" si="490"/>
        <v>0.36435690869628612</v>
      </c>
      <c r="AV802" s="28">
        <f t="shared" ca="1" si="490"/>
        <v>0.82229026482221002</v>
      </c>
      <c r="AW802" s="28">
        <f>IF(Riskregister!$E$14="",0,COUNTIF(BO$4:BO$53,"&lt;"&amp;AU802)*IF(AV802&lt;0.5,Riskregister!$K$14+(Riskregister!$L$14-Riskregister!$K$14)*SQRT(AV802/2),Riskregister!$L$14-(Riskregister!$L$14-Riskregister!$K$14)*SQRT((1-AV802)/2)))</f>
        <v>0</v>
      </c>
      <c r="AX802" s="28">
        <f t="shared" ca="1" si="491"/>
        <v>0.29839385506855576</v>
      </c>
      <c r="AY802" s="28">
        <f t="shared" ca="1" si="491"/>
        <v>0.85737121566327157</v>
      </c>
      <c r="AZ802" s="28">
        <f>IF(Riskregister!$E$15="",0,COUNTIF(BP$4:BP$53,"&lt;"&amp;AX802)*IF(AY802&lt;0.5,Riskregister!$K$15+(Riskregister!$L$15-Riskregister!$K$15)*SQRT(AY802/2),Riskregister!$L$15-(Riskregister!$L$15-Riskregister!$K$15)*SQRT((1-AY802)/2)))</f>
        <v>0</v>
      </c>
      <c r="BA802" s="28">
        <f t="shared" ca="1" si="492"/>
        <v>8.0591370226413384E-2</v>
      </c>
      <c r="BB802" s="28">
        <f t="shared" ca="1" si="492"/>
        <v>0.19858115799135079</v>
      </c>
      <c r="BC802" s="28">
        <f>IF(Riskregister!$E$16="",0,COUNTIF(BQ$4:BQ$53,"&lt;"&amp;BA802)*IF(BB802&lt;0.5,Riskregister!$K$16+(Riskregister!$L$16-Riskregister!$K$16)*SQRT(BB802/2),Riskregister!$L$16-(Riskregister!$L$16-Riskregister!$K$16)*SQRT((1-BB802)/2)))</f>
        <v>0</v>
      </c>
      <c r="BD802" s="28">
        <f t="shared" ca="1" si="480"/>
        <v>0</v>
      </c>
    </row>
    <row r="803" spans="20:56" x14ac:dyDescent="0.35">
      <c r="T803" s="28">
        <f t="shared" ca="1" si="481"/>
        <v>4.3513143062387516E-2</v>
      </c>
      <c r="U803" s="28">
        <f t="shared" ca="1" si="481"/>
        <v>0.59036972259751697</v>
      </c>
      <c r="V803" s="28">
        <f ca="1">IF(Riskregister!$E$5="",0,COUNTIF(BF$4:BF$53,"&lt;"&amp;T803)*IF(U803&lt;0.5,Riskregister!$K$5+(Riskregister!$L$5-Riskregister!$K$5)*SQRT(U803/2),Riskregister!$L$5-(Riskregister!$L$5-Riskregister!$K$5)*SQRT((1-U803)/2)))</f>
        <v>0</v>
      </c>
      <c r="W803" s="28">
        <f t="shared" ca="1" si="482"/>
        <v>0.79425000732858486</v>
      </c>
      <c r="X803" s="28">
        <f t="shared" ca="1" si="482"/>
        <v>0.26155134631170773</v>
      </c>
      <c r="Y803" s="28">
        <f ca="1">IF(Riskregister!$E$6="",0,COUNTIF(BG$4:BG$53,"&lt;"&amp;W803)*IF(X803&lt;0.5,Riskregister!$K$6+(Riskregister!$L$6-Riskregister!$K$6)*SQRT(X803/2),Riskregister!$L$6-(Riskregister!$L$6-Riskregister!$K$6)*SQRT((1-X803)/2)))</f>
        <v>850932.54721588967</v>
      </c>
      <c r="Z803" s="28">
        <f t="shared" ca="1" si="483"/>
        <v>3.8233796605053882E-3</v>
      </c>
      <c r="AA803" s="28">
        <f t="shared" ca="1" si="483"/>
        <v>0.61448935229613677</v>
      </c>
      <c r="AB803" s="28">
        <f ca="1">IF(Riskregister!$E$7="",0,COUNTIF(BH$4:BH$53,"&lt;"&amp;Z803)*IF(AA803&lt;0.5,Riskregister!$K$7+(Riskregister!$L$7-Riskregister!$K$7)*SQRT(AA803/2),Riskregister!$L$7-(Riskregister!$L$7-Riskregister!$K$7)*SQRT((1-AA803)/2)))</f>
        <v>0</v>
      </c>
      <c r="AC803" s="28">
        <f t="shared" ca="1" si="484"/>
        <v>0.43934379869223217</v>
      </c>
      <c r="AD803" s="28">
        <f t="shared" ca="1" si="484"/>
        <v>0.81892202087202803</v>
      </c>
      <c r="AE803" s="28">
        <f ca="1">IF(Riskregister!$E$8="",0,COUNTIF(BI$4:BI$53,"&lt;"&amp;AC803)*IF(AD803&lt;0.5,Riskregister!$K$8+(Riskregister!$L$8-Riskregister!$K$8)*SQRT(AD803/2),Riskregister!$L$8-(Riskregister!$L$8-Riskregister!$K$8)*SQRT((1-AD803)/2)))</f>
        <v>0</v>
      </c>
      <c r="AF803" s="28">
        <f t="shared" ca="1" si="485"/>
        <v>0.33306695767469863</v>
      </c>
      <c r="AG803" s="28">
        <f t="shared" ca="1" si="485"/>
        <v>0.43456618905566791</v>
      </c>
      <c r="AH803" s="28">
        <f>IF(Riskregister!$E$9="",0,COUNTIF(BJ$4:BJ$53,"&lt;"&amp;AF803)*IF(AG803&lt;0.5,Riskregister!$K$9+(Riskregister!$L$9-Riskregister!$K$9)*SQRT(AG803/2),Riskregister!$L$9-(Riskregister!$L$9-Riskregister!$K$9)*SQRT((1-AG803)/2)))</f>
        <v>0</v>
      </c>
      <c r="AI803" s="28">
        <f t="shared" ca="1" si="486"/>
        <v>7.1630440693397635E-2</v>
      </c>
      <c r="AJ803" s="28">
        <f t="shared" ca="1" si="486"/>
        <v>0.27958055378643787</v>
      </c>
      <c r="AK803" s="28">
        <f>IF(Riskregister!$E$10="",0,COUNTIF(BK$4:BK$53,"&lt;"&amp;AI803)*IF(AJ803&lt;0.5,Riskregister!$K$10+(Riskregister!$L$10-Riskregister!$K$10)*SQRT(AJ803/2),Riskregister!$L$10-(Riskregister!$L$10-Riskregister!$K$10)*SQRT((1-AJ803)/2)))</f>
        <v>0</v>
      </c>
      <c r="AL803" s="28">
        <f t="shared" ca="1" si="487"/>
        <v>0.97343301879725097</v>
      </c>
      <c r="AM803" s="28">
        <f t="shared" ca="1" si="487"/>
        <v>0.72945070247981647</v>
      </c>
      <c r="AN803" s="28">
        <f>IF(Riskregister!$E$11="",0,COUNTIF(BL$4:BL$53,"&lt;"&amp;AL803)*IF(AM803&lt;0.5,Riskregister!$K$11+(Riskregister!$L$11-Riskregister!$K$11)*SQRT(AM803/2),Riskregister!$L$11-(Riskregister!$L$11-Riskregister!$K$11)*SQRT((1-AM803)/2)))</f>
        <v>0</v>
      </c>
      <c r="AO803" s="28">
        <f t="shared" ca="1" si="488"/>
        <v>0.24884147899762854</v>
      </c>
      <c r="AP803" s="28">
        <f t="shared" ca="1" si="488"/>
        <v>0.63200582170646258</v>
      </c>
      <c r="AQ803" s="28">
        <f>IF(Riskregister!$E$12="",0,COUNTIF(BM$4:BM$53,"&lt;"&amp;AO803)*IF(AP803&lt;0.5,Riskregister!$K$12+(Riskregister!$L$12-Riskregister!$K$12)*SQRT(AP803/2),Riskregister!$L$12-(Riskregister!$L$12-Riskregister!$K$12)*SQRT((1-AP803)/2)))</f>
        <v>0</v>
      </c>
      <c r="AR803" s="28">
        <f t="shared" ca="1" si="489"/>
        <v>2.7205234514754872E-2</v>
      </c>
      <c r="AS803" s="28">
        <f t="shared" ca="1" si="489"/>
        <v>0.97355364626946295</v>
      </c>
      <c r="AT803" s="28">
        <f>IF(Riskregister!$E$13="",0,COUNTIF(BN$4:BN$53,"&lt;"&amp;AR803)*IF(AS803&lt;0.5,Riskregister!$K$13+(Riskregister!$L$13-Riskregister!$K$13)*SQRT(AS803/2),Riskregister!$L$13-(Riskregister!$L$13-Riskregister!$K$13)*SQRT((1-AS803)/2)))</f>
        <v>0</v>
      </c>
      <c r="AU803" s="28">
        <f t="shared" ca="1" si="490"/>
        <v>0.86578132807994668</v>
      </c>
      <c r="AV803" s="28">
        <f t="shared" ca="1" si="490"/>
        <v>0.56955852681009833</v>
      </c>
      <c r="AW803" s="28">
        <f>IF(Riskregister!$E$14="",0,COUNTIF(BO$4:BO$53,"&lt;"&amp;AU803)*IF(AV803&lt;0.5,Riskregister!$K$14+(Riskregister!$L$14-Riskregister!$K$14)*SQRT(AV803/2),Riskregister!$L$14-(Riskregister!$L$14-Riskregister!$K$14)*SQRT((1-AV803)/2)))</f>
        <v>0</v>
      </c>
      <c r="AX803" s="28">
        <f t="shared" ca="1" si="491"/>
        <v>0.99191826486006918</v>
      </c>
      <c r="AY803" s="28">
        <f t="shared" ca="1" si="491"/>
        <v>0.13877379486662134</v>
      </c>
      <c r="AZ803" s="28">
        <f>IF(Riskregister!$E$15="",0,COUNTIF(BP$4:BP$53,"&lt;"&amp;AX803)*IF(AY803&lt;0.5,Riskregister!$K$15+(Riskregister!$L$15-Riskregister!$K$15)*SQRT(AY803/2),Riskregister!$L$15-(Riskregister!$L$15-Riskregister!$K$15)*SQRT((1-AY803)/2)))</f>
        <v>0</v>
      </c>
      <c r="BA803" s="28">
        <f t="shared" ca="1" si="492"/>
        <v>0.171178729506406</v>
      </c>
      <c r="BB803" s="28">
        <f t="shared" ca="1" si="492"/>
        <v>0.97917069399831314</v>
      </c>
      <c r="BC803" s="28">
        <f>IF(Riskregister!$E$16="",0,COUNTIF(BQ$4:BQ$53,"&lt;"&amp;BA803)*IF(BB803&lt;0.5,Riskregister!$K$16+(Riskregister!$L$16-Riskregister!$K$16)*SQRT(BB803/2),Riskregister!$L$16-(Riskregister!$L$16-Riskregister!$K$16)*SQRT((1-BB803)/2)))</f>
        <v>0</v>
      </c>
      <c r="BD803" s="28">
        <f t="shared" ca="1" si="480"/>
        <v>850932.54721588967</v>
      </c>
    </row>
    <row r="804" spans="20:56" x14ac:dyDescent="0.35">
      <c r="T804" s="28">
        <f t="shared" ref="T804:U823" ca="1" si="493">RAND()</f>
        <v>0.72424857911049134</v>
      </c>
      <c r="U804" s="28">
        <f t="shared" ca="1" si="493"/>
        <v>0.21425365956575348</v>
      </c>
      <c r="V804" s="28">
        <f ca="1">IF(Riskregister!$E$5="",0,COUNTIF(BF$4:BF$53,"&lt;"&amp;T804)*IF(U804&lt;0.5,Riskregister!$K$5+(Riskregister!$L$5-Riskregister!$K$5)*SQRT(U804/2),Riskregister!$L$5-(Riskregister!$L$5-Riskregister!$K$5)*SQRT((1-U804)/2)))</f>
        <v>297286.05850871478</v>
      </c>
      <c r="W804" s="28">
        <f t="shared" ref="W804:X823" ca="1" si="494">RAND()</f>
        <v>0.46508657021567412</v>
      </c>
      <c r="X804" s="28">
        <f t="shared" ca="1" si="494"/>
        <v>0.82492285201696114</v>
      </c>
      <c r="Y804" s="28">
        <f ca="1">IF(Riskregister!$E$6="",0,COUNTIF(BG$4:BG$53,"&lt;"&amp;W804)*IF(X804&lt;0.5,Riskregister!$K$6+(Riskregister!$L$6-Riskregister!$K$6)*SQRT(X804/2),Riskregister!$L$6-(Riskregister!$L$6-Riskregister!$K$6)*SQRT((1-X804)/2)))</f>
        <v>0</v>
      </c>
      <c r="Z804" s="28">
        <f t="shared" ref="Z804:AA823" ca="1" si="495">RAND()</f>
        <v>0.97815696528770435</v>
      </c>
      <c r="AA804" s="28">
        <f t="shared" ca="1" si="495"/>
        <v>0.22654070154774408</v>
      </c>
      <c r="AB804" s="28">
        <f ca="1">IF(Riskregister!$E$7="",0,COUNTIF(BH$4:BH$53,"&lt;"&amp;Z804)*IF(AA804&lt;0.5,Riskregister!$K$7+(Riskregister!$L$7-Riskregister!$K$7)*SQRT(AA804/2),Riskregister!$L$7-(Riskregister!$L$7-Riskregister!$K$7)*SQRT((1-AA804)/2)))</f>
        <v>335589.62600080104</v>
      </c>
      <c r="AC804" s="28">
        <f t="shared" ref="AC804:AD823" ca="1" si="496">RAND()</f>
        <v>0.46204266173365494</v>
      </c>
      <c r="AD804" s="28">
        <f t="shared" ca="1" si="496"/>
        <v>0.51912337572163247</v>
      </c>
      <c r="AE804" s="28">
        <f ca="1">IF(Riskregister!$E$8="",0,COUNTIF(BI$4:BI$53,"&lt;"&amp;AC804)*IF(AD804&lt;0.5,Riskregister!$K$8+(Riskregister!$L$8-Riskregister!$K$8)*SQRT(AD804/2),Riskregister!$L$8-(Riskregister!$L$8-Riskregister!$K$8)*SQRT((1-AD804)/2)))</f>
        <v>0</v>
      </c>
      <c r="AF804" s="28">
        <f t="shared" ref="AF804:AG823" ca="1" si="497">RAND()</f>
        <v>0.94386451088220469</v>
      </c>
      <c r="AG804" s="28">
        <f t="shared" ca="1" si="497"/>
        <v>6.2055742681221493E-2</v>
      </c>
      <c r="AH804" s="28">
        <f>IF(Riskregister!$E$9="",0,COUNTIF(BJ$4:BJ$53,"&lt;"&amp;AF804)*IF(AG804&lt;0.5,Riskregister!$K$9+(Riskregister!$L$9-Riskregister!$K$9)*SQRT(AG804/2),Riskregister!$L$9-(Riskregister!$L$9-Riskregister!$K$9)*SQRT((1-AG804)/2)))</f>
        <v>0</v>
      </c>
      <c r="AI804" s="28">
        <f t="shared" ref="AI804:AJ823" ca="1" si="498">RAND()</f>
        <v>0.43258475461533175</v>
      </c>
      <c r="AJ804" s="28">
        <f t="shared" ca="1" si="498"/>
        <v>0.91046244951142152</v>
      </c>
      <c r="AK804" s="28">
        <f>IF(Riskregister!$E$10="",0,COUNTIF(BK$4:BK$53,"&lt;"&amp;AI804)*IF(AJ804&lt;0.5,Riskregister!$K$10+(Riskregister!$L$10-Riskregister!$K$10)*SQRT(AJ804/2),Riskregister!$L$10-(Riskregister!$L$10-Riskregister!$K$10)*SQRT((1-AJ804)/2)))</f>
        <v>0</v>
      </c>
      <c r="AL804" s="28">
        <f t="shared" ref="AL804:AM823" ca="1" si="499">RAND()</f>
        <v>0.86540954843400786</v>
      </c>
      <c r="AM804" s="28">
        <f t="shared" ca="1" si="499"/>
        <v>0.48696234098380176</v>
      </c>
      <c r="AN804" s="28">
        <f>IF(Riskregister!$E$11="",0,COUNTIF(BL$4:BL$53,"&lt;"&amp;AL804)*IF(AM804&lt;0.5,Riskregister!$K$11+(Riskregister!$L$11-Riskregister!$K$11)*SQRT(AM804/2),Riskregister!$L$11-(Riskregister!$L$11-Riskregister!$K$11)*SQRT((1-AM804)/2)))</f>
        <v>0</v>
      </c>
      <c r="AO804" s="28">
        <f t="shared" ref="AO804:AP823" ca="1" si="500">RAND()</f>
        <v>0.12532752428834903</v>
      </c>
      <c r="AP804" s="28">
        <f t="shared" ca="1" si="500"/>
        <v>0.15706752784634381</v>
      </c>
      <c r="AQ804" s="28">
        <f>IF(Riskregister!$E$12="",0,COUNTIF(BM$4:BM$53,"&lt;"&amp;AO804)*IF(AP804&lt;0.5,Riskregister!$K$12+(Riskregister!$L$12-Riskregister!$K$12)*SQRT(AP804/2),Riskregister!$L$12-(Riskregister!$L$12-Riskregister!$K$12)*SQRT((1-AP804)/2)))</f>
        <v>0</v>
      </c>
      <c r="AR804" s="28">
        <f t="shared" ref="AR804:AS823" ca="1" si="501">RAND()</f>
        <v>0.87349842468283856</v>
      </c>
      <c r="AS804" s="28">
        <f t="shared" ca="1" si="501"/>
        <v>0.76782533299669731</v>
      </c>
      <c r="AT804" s="28">
        <f>IF(Riskregister!$E$13="",0,COUNTIF(BN$4:BN$53,"&lt;"&amp;AR804)*IF(AS804&lt;0.5,Riskregister!$K$13+(Riskregister!$L$13-Riskregister!$K$13)*SQRT(AS804/2),Riskregister!$L$13-(Riskregister!$L$13-Riskregister!$K$13)*SQRT((1-AS804)/2)))</f>
        <v>0</v>
      </c>
      <c r="AU804" s="28">
        <f t="shared" ref="AU804:AV823" ca="1" si="502">RAND()</f>
        <v>0.95789816493682511</v>
      </c>
      <c r="AV804" s="28">
        <f t="shared" ca="1" si="502"/>
        <v>0.44186354280743079</v>
      </c>
      <c r="AW804" s="28">
        <f>IF(Riskregister!$E$14="",0,COUNTIF(BO$4:BO$53,"&lt;"&amp;AU804)*IF(AV804&lt;0.5,Riskregister!$K$14+(Riskregister!$L$14-Riskregister!$K$14)*SQRT(AV804/2),Riskregister!$L$14-(Riskregister!$L$14-Riskregister!$K$14)*SQRT((1-AV804)/2)))</f>
        <v>0</v>
      </c>
      <c r="AX804" s="28">
        <f t="shared" ref="AX804:AY823" ca="1" si="503">RAND()</f>
        <v>0.39315546899495102</v>
      </c>
      <c r="AY804" s="28">
        <f t="shared" ca="1" si="503"/>
        <v>0.82316040631445986</v>
      </c>
      <c r="AZ804" s="28">
        <f>IF(Riskregister!$E$15="",0,COUNTIF(BP$4:BP$53,"&lt;"&amp;AX804)*IF(AY804&lt;0.5,Riskregister!$K$15+(Riskregister!$L$15-Riskregister!$K$15)*SQRT(AY804/2),Riskregister!$L$15-(Riskregister!$L$15-Riskregister!$K$15)*SQRT((1-AY804)/2)))</f>
        <v>0</v>
      </c>
      <c r="BA804" s="28">
        <f t="shared" ref="BA804:BB823" ca="1" si="504">RAND()</f>
        <v>5.4277478697037584E-2</v>
      </c>
      <c r="BB804" s="28">
        <f t="shared" ca="1" si="504"/>
        <v>0.89000374193466003</v>
      </c>
      <c r="BC804" s="28">
        <f>IF(Riskregister!$E$16="",0,COUNTIF(BQ$4:BQ$53,"&lt;"&amp;BA804)*IF(BB804&lt;0.5,Riskregister!$K$16+(Riskregister!$L$16-Riskregister!$K$16)*SQRT(BB804/2),Riskregister!$L$16-(Riskregister!$L$16-Riskregister!$K$16)*SQRT((1-BB804)/2)))</f>
        <v>0</v>
      </c>
      <c r="BD804" s="28">
        <f t="shared" ca="1" si="480"/>
        <v>632875.68450951576</v>
      </c>
    </row>
    <row r="805" spans="20:56" x14ac:dyDescent="0.35">
      <c r="T805" s="28">
        <f t="shared" ca="1" si="493"/>
        <v>0.58790704164740515</v>
      </c>
      <c r="U805" s="28">
        <f t="shared" ca="1" si="493"/>
        <v>0.21180596756760961</v>
      </c>
      <c r="V805" s="28">
        <f ca="1">IF(Riskregister!$E$5="",0,COUNTIF(BF$4:BF$53,"&lt;"&amp;T805)*IF(U805&lt;0.5,Riskregister!$K$5+(Riskregister!$L$5-Riskregister!$K$5)*SQRT(U805/2),Riskregister!$L$5-(Riskregister!$L$5-Riskregister!$K$5)*SQRT((1-U805)/2)))</f>
        <v>0</v>
      </c>
      <c r="W805" s="28">
        <f t="shared" ca="1" si="494"/>
        <v>0.82766978740852526</v>
      </c>
      <c r="X805" s="28">
        <f t="shared" ca="1" si="494"/>
        <v>0.74777813294094642</v>
      </c>
      <c r="Y805" s="28">
        <f ca="1">IF(Riskregister!$E$6="",0,COUNTIF(BG$4:BG$53,"&lt;"&amp;W805)*IF(X805&lt;0.5,Riskregister!$K$6+(Riskregister!$L$6-Riskregister!$K$6)*SQRT(X805/2),Riskregister!$L$6-(Riskregister!$L$6-Riskregister!$K$6)*SQRT((1-X805)/2)))</f>
        <v>1360782.1774733854</v>
      </c>
      <c r="Z805" s="28">
        <f t="shared" ca="1" si="495"/>
        <v>0.33919828636369842</v>
      </c>
      <c r="AA805" s="28">
        <f t="shared" ca="1" si="495"/>
        <v>0.51573236471005712</v>
      </c>
      <c r="AB805" s="28">
        <f ca="1">IF(Riskregister!$E$7="",0,COUNTIF(BH$4:BH$53,"&lt;"&amp;Z805)*IF(AA805&lt;0.5,Riskregister!$K$7+(Riskregister!$L$7-Riskregister!$K$7)*SQRT(AA805/2),Riskregister!$L$7-(Riskregister!$L$7-Riskregister!$K$7)*SQRT((1-AA805)/2)))</f>
        <v>0</v>
      </c>
      <c r="AC805" s="28">
        <f t="shared" ca="1" si="496"/>
        <v>0.39522462099279043</v>
      </c>
      <c r="AD805" s="28">
        <f t="shared" ca="1" si="496"/>
        <v>0.14625972641290408</v>
      </c>
      <c r="AE805" s="28">
        <f ca="1">IF(Riskregister!$E$8="",0,COUNTIF(BI$4:BI$53,"&lt;"&amp;AC805)*IF(AD805&lt;0.5,Riskregister!$K$8+(Riskregister!$L$8-Riskregister!$K$8)*SQRT(AD805/2),Riskregister!$L$8-(Riskregister!$L$8-Riskregister!$K$8)*SQRT((1-AD805)/2)))</f>
        <v>0</v>
      </c>
      <c r="AF805" s="28">
        <f t="shared" ca="1" si="497"/>
        <v>0.37120189049315877</v>
      </c>
      <c r="AG805" s="28">
        <f t="shared" ca="1" si="497"/>
        <v>2.7245449440499225E-2</v>
      </c>
      <c r="AH805" s="28">
        <f>IF(Riskregister!$E$9="",0,COUNTIF(BJ$4:BJ$53,"&lt;"&amp;AF805)*IF(AG805&lt;0.5,Riskregister!$K$9+(Riskregister!$L$9-Riskregister!$K$9)*SQRT(AG805/2),Riskregister!$L$9-(Riskregister!$L$9-Riskregister!$K$9)*SQRT((1-AG805)/2)))</f>
        <v>0</v>
      </c>
      <c r="AI805" s="28">
        <f t="shared" ca="1" si="498"/>
        <v>0.27438541014668028</v>
      </c>
      <c r="AJ805" s="28">
        <f t="shared" ca="1" si="498"/>
        <v>0.9558213788626726</v>
      </c>
      <c r="AK805" s="28">
        <f>IF(Riskregister!$E$10="",0,COUNTIF(BK$4:BK$53,"&lt;"&amp;AI805)*IF(AJ805&lt;0.5,Riskregister!$K$10+(Riskregister!$L$10-Riskregister!$K$10)*SQRT(AJ805/2),Riskregister!$L$10-(Riskregister!$L$10-Riskregister!$K$10)*SQRT((1-AJ805)/2)))</f>
        <v>0</v>
      </c>
      <c r="AL805" s="28">
        <f t="shared" ca="1" si="499"/>
        <v>0.40665787845569779</v>
      </c>
      <c r="AM805" s="28">
        <f t="shared" ca="1" si="499"/>
        <v>0.41279884071267192</v>
      </c>
      <c r="AN805" s="28">
        <f>IF(Riskregister!$E$11="",0,COUNTIF(BL$4:BL$53,"&lt;"&amp;AL805)*IF(AM805&lt;0.5,Riskregister!$K$11+(Riskregister!$L$11-Riskregister!$K$11)*SQRT(AM805/2),Riskregister!$L$11-(Riskregister!$L$11-Riskregister!$K$11)*SQRT((1-AM805)/2)))</f>
        <v>0</v>
      </c>
      <c r="AO805" s="28">
        <f t="shared" ca="1" si="500"/>
        <v>0.587574068175998</v>
      </c>
      <c r="AP805" s="28">
        <f t="shared" ca="1" si="500"/>
        <v>0.63361468437454149</v>
      </c>
      <c r="AQ805" s="28">
        <f>IF(Riskregister!$E$12="",0,COUNTIF(BM$4:BM$53,"&lt;"&amp;AO805)*IF(AP805&lt;0.5,Riskregister!$K$12+(Riskregister!$L$12-Riskregister!$K$12)*SQRT(AP805/2),Riskregister!$L$12-(Riskregister!$L$12-Riskregister!$K$12)*SQRT((1-AP805)/2)))</f>
        <v>0</v>
      </c>
      <c r="AR805" s="28">
        <f t="shared" ca="1" si="501"/>
        <v>0.60021904106286428</v>
      </c>
      <c r="AS805" s="28">
        <f t="shared" ca="1" si="501"/>
        <v>0.70979709837620708</v>
      </c>
      <c r="AT805" s="28">
        <f>IF(Riskregister!$E$13="",0,COUNTIF(BN$4:BN$53,"&lt;"&amp;AR805)*IF(AS805&lt;0.5,Riskregister!$K$13+(Riskregister!$L$13-Riskregister!$K$13)*SQRT(AS805/2),Riskregister!$L$13-(Riskregister!$L$13-Riskregister!$K$13)*SQRT((1-AS805)/2)))</f>
        <v>0</v>
      </c>
      <c r="AU805" s="28">
        <f t="shared" ca="1" si="502"/>
        <v>2.8663908823225448E-2</v>
      </c>
      <c r="AV805" s="28">
        <f t="shared" ca="1" si="502"/>
        <v>0.97819662686637432</v>
      </c>
      <c r="AW805" s="28">
        <f>IF(Riskregister!$E$14="",0,COUNTIF(BO$4:BO$53,"&lt;"&amp;AU805)*IF(AV805&lt;0.5,Riskregister!$K$14+(Riskregister!$L$14-Riskregister!$K$14)*SQRT(AV805/2),Riskregister!$L$14-(Riskregister!$L$14-Riskregister!$K$14)*SQRT((1-AV805)/2)))</f>
        <v>0</v>
      </c>
      <c r="AX805" s="28">
        <f t="shared" ca="1" si="503"/>
        <v>0.73806043916050379</v>
      </c>
      <c r="AY805" s="28">
        <f t="shared" ca="1" si="503"/>
        <v>0.45200797628364608</v>
      </c>
      <c r="AZ805" s="28">
        <f>IF(Riskregister!$E$15="",0,COUNTIF(BP$4:BP$53,"&lt;"&amp;AX805)*IF(AY805&lt;0.5,Riskregister!$K$15+(Riskregister!$L$15-Riskregister!$K$15)*SQRT(AY805/2),Riskregister!$L$15-(Riskregister!$L$15-Riskregister!$K$15)*SQRT((1-AY805)/2)))</f>
        <v>0</v>
      </c>
      <c r="BA805" s="28">
        <f t="shared" ca="1" si="504"/>
        <v>0.60746855604378991</v>
      </c>
      <c r="BB805" s="28">
        <f t="shared" ca="1" si="504"/>
        <v>0.21799700281712009</v>
      </c>
      <c r="BC805" s="28">
        <f>IF(Riskregister!$E$16="",0,COUNTIF(BQ$4:BQ$53,"&lt;"&amp;BA805)*IF(BB805&lt;0.5,Riskregister!$K$16+(Riskregister!$L$16-Riskregister!$K$16)*SQRT(BB805/2),Riskregister!$L$16-(Riskregister!$L$16-Riskregister!$K$16)*SQRT((1-BB805)/2)))</f>
        <v>0</v>
      </c>
      <c r="BD805" s="28">
        <f t="shared" ca="1" si="480"/>
        <v>1360782.1774733854</v>
      </c>
    </row>
    <row r="806" spans="20:56" x14ac:dyDescent="0.35">
      <c r="T806" s="28">
        <f t="shared" ca="1" si="493"/>
        <v>0.35660277159046305</v>
      </c>
      <c r="U806" s="28">
        <f t="shared" ca="1" si="493"/>
        <v>0.86067406964249005</v>
      </c>
      <c r="V806" s="28">
        <f ca="1">IF(Riskregister!$E$5="",0,COUNTIF(BF$4:BF$53,"&lt;"&amp;T806)*IF(U806&lt;0.5,Riskregister!$K$5+(Riskregister!$L$5-Riskregister!$K$5)*SQRT(U806/2),Riskregister!$L$5-(Riskregister!$L$5-Riskregister!$K$5)*SQRT((1-U806)/2)))</f>
        <v>0</v>
      </c>
      <c r="W806" s="28">
        <f t="shared" ca="1" si="494"/>
        <v>0.58086926527886495</v>
      </c>
      <c r="X806" s="28">
        <f t="shared" ca="1" si="494"/>
        <v>0.852172303804686</v>
      </c>
      <c r="Y806" s="28">
        <f ca="1">IF(Riskregister!$E$6="",0,COUNTIF(BG$4:BG$53,"&lt;"&amp;W806)*IF(X806&lt;0.5,Riskregister!$K$6+(Riskregister!$L$6-Riskregister!$K$6)*SQRT(X806/2),Riskregister!$L$6-(Riskregister!$L$6-Riskregister!$K$6)*SQRT((1-X806)/2)))</f>
        <v>0</v>
      </c>
      <c r="Z806" s="28">
        <f t="shared" ca="1" si="495"/>
        <v>0.67407778672397201</v>
      </c>
      <c r="AA806" s="28">
        <f t="shared" ca="1" si="495"/>
        <v>0.27486447515725909</v>
      </c>
      <c r="AB806" s="28">
        <f ca="1">IF(Riskregister!$E$7="",0,COUNTIF(BH$4:BH$53,"&lt;"&amp;Z806)*IF(AA806&lt;0.5,Riskregister!$K$7+(Riskregister!$L$7-Riskregister!$K$7)*SQRT(AA806/2),Riskregister!$L$7-(Riskregister!$L$7-Riskregister!$K$7)*SQRT((1-AA806)/2)))</f>
        <v>0</v>
      </c>
      <c r="AC806" s="28">
        <f t="shared" ca="1" si="496"/>
        <v>0.64482036992360336</v>
      </c>
      <c r="AD806" s="28">
        <f t="shared" ca="1" si="496"/>
        <v>0.25039048952163301</v>
      </c>
      <c r="AE806" s="28">
        <f ca="1">IF(Riskregister!$E$8="",0,COUNTIF(BI$4:BI$53,"&lt;"&amp;AC806)*IF(AD806&lt;0.5,Riskregister!$K$8+(Riskregister!$L$8-Riskregister!$K$8)*SQRT(AD806/2),Riskregister!$L$8-(Riskregister!$L$8-Riskregister!$K$8)*SQRT((1-AD806)/2)))</f>
        <v>0</v>
      </c>
      <c r="AF806" s="28">
        <f t="shared" ca="1" si="497"/>
        <v>0.40963067632083761</v>
      </c>
      <c r="AG806" s="28">
        <f t="shared" ca="1" si="497"/>
        <v>0.10406562704190725</v>
      </c>
      <c r="AH806" s="28">
        <f>IF(Riskregister!$E$9="",0,COUNTIF(BJ$4:BJ$53,"&lt;"&amp;AF806)*IF(AG806&lt;0.5,Riskregister!$K$9+(Riskregister!$L$9-Riskregister!$K$9)*SQRT(AG806/2),Riskregister!$L$9-(Riskregister!$L$9-Riskregister!$K$9)*SQRT((1-AG806)/2)))</f>
        <v>0</v>
      </c>
      <c r="AI806" s="28">
        <f t="shared" ca="1" si="498"/>
        <v>0.15291189684326512</v>
      </c>
      <c r="AJ806" s="28">
        <f t="shared" ca="1" si="498"/>
        <v>0.93919433109496409</v>
      </c>
      <c r="AK806" s="28">
        <f>IF(Riskregister!$E$10="",0,COUNTIF(BK$4:BK$53,"&lt;"&amp;AI806)*IF(AJ806&lt;0.5,Riskregister!$K$10+(Riskregister!$L$10-Riskregister!$K$10)*SQRT(AJ806/2),Riskregister!$L$10-(Riskregister!$L$10-Riskregister!$K$10)*SQRT((1-AJ806)/2)))</f>
        <v>0</v>
      </c>
      <c r="AL806" s="28">
        <f t="shared" ca="1" si="499"/>
        <v>0.78673850661174183</v>
      </c>
      <c r="AM806" s="28">
        <f t="shared" ca="1" si="499"/>
        <v>0.68725217877513856</v>
      </c>
      <c r="AN806" s="28">
        <f>IF(Riskregister!$E$11="",0,COUNTIF(BL$4:BL$53,"&lt;"&amp;AL806)*IF(AM806&lt;0.5,Riskregister!$K$11+(Riskregister!$L$11-Riskregister!$K$11)*SQRT(AM806/2),Riskregister!$L$11-(Riskregister!$L$11-Riskregister!$K$11)*SQRT((1-AM806)/2)))</f>
        <v>0</v>
      </c>
      <c r="AO806" s="28">
        <f t="shared" ca="1" si="500"/>
        <v>0.83074790384688246</v>
      </c>
      <c r="AP806" s="28">
        <f t="shared" ca="1" si="500"/>
        <v>7.1485115865473903E-3</v>
      </c>
      <c r="AQ806" s="28">
        <f>IF(Riskregister!$E$12="",0,COUNTIF(BM$4:BM$53,"&lt;"&amp;AO806)*IF(AP806&lt;0.5,Riskregister!$K$12+(Riskregister!$L$12-Riskregister!$K$12)*SQRT(AP806/2),Riskregister!$L$12-(Riskregister!$L$12-Riskregister!$K$12)*SQRT((1-AP806)/2)))</f>
        <v>0</v>
      </c>
      <c r="AR806" s="28">
        <f t="shared" ca="1" si="501"/>
        <v>0.43582735494509017</v>
      </c>
      <c r="AS806" s="28">
        <f t="shared" ca="1" si="501"/>
        <v>0.65213053169456014</v>
      </c>
      <c r="AT806" s="28">
        <f>IF(Riskregister!$E$13="",0,COUNTIF(BN$4:BN$53,"&lt;"&amp;AR806)*IF(AS806&lt;0.5,Riskregister!$K$13+(Riskregister!$L$13-Riskregister!$K$13)*SQRT(AS806/2),Riskregister!$L$13-(Riskregister!$L$13-Riskregister!$K$13)*SQRT((1-AS806)/2)))</f>
        <v>0</v>
      </c>
      <c r="AU806" s="28">
        <f t="shared" ca="1" si="502"/>
        <v>0.6697120813432087</v>
      </c>
      <c r="AV806" s="28">
        <f t="shared" ca="1" si="502"/>
        <v>0.46543790487132297</v>
      </c>
      <c r="AW806" s="28">
        <f>IF(Riskregister!$E$14="",0,COUNTIF(BO$4:BO$53,"&lt;"&amp;AU806)*IF(AV806&lt;0.5,Riskregister!$K$14+(Riskregister!$L$14-Riskregister!$K$14)*SQRT(AV806/2),Riskregister!$L$14-(Riskregister!$L$14-Riskregister!$K$14)*SQRT((1-AV806)/2)))</f>
        <v>0</v>
      </c>
      <c r="AX806" s="28">
        <f t="shared" ca="1" si="503"/>
        <v>0.56390347876917524</v>
      </c>
      <c r="AY806" s="28">
        <f t="shared" ca="1" si="503"/>
        <v>0.94295736764089588</v>
      </c>
      <c r="AZ806" s="28">
        <f>IF(Riskregister!$E$15="",0,COUNTIF(BP$4:BP$53,"&lt;"&amp;AX806)*IF(AY806&lt;0.5,Riskregister!$K$15+(Riskregister!$L$15-Riskregister!$K$15)*SQRT(AY806/2),Riskregister!$L$15-(Riskregister!$L$15-Riskregister!$K$15)*SQRT((1-AY806)/2)))</f>
        <v>0</v>
      </c>
      <c r="BA806" s="28">
        <f t="shared" ca="1" si="504"/>
        <v>0.27620635041718966</v>
      </c>
      <c r="BB806" s="28">
        <f t="shared" ca="1" si="504"/>
        <v>6.1149734284007606E-2</v>
      </c>
      <c r="BC806" s="28">
        <f>IF(Riskregister!$E$16="",0,COUNTIF(BQ$4:BQ$53,"&lt;"&amp;BA806)*IF(BB806&lt;0.5,Riskregister!$K$16+(Riskregister!$L$16-Riskregister!$K$16)*SQRT(BB806/2),Riskregister!$L$16-(Riskregister!$L$16-Riskregister!$K$16)*SQRT((1-BB806)/2)))</f>
        <v>0</v>
      </c>
      <c r="BD806" s="28">
        <f t="shared" ca="1" si="480"/>
        <v>0</v>
      </c>
    </row>
    <row r="807" spans="20:56" x14ac:dyDescent="0.35">
      <c r="T807" s="28">
        <f t="shared" ca="1" si="493"/>
        <v>0.51846593178671141</v>
      </c>
      <c r="U807" s="28">
        <f t="shared" ca="1" si="493"/>
        <v>0.80397960377069433</v>
      </c>
      <c r="V807" s="28">
        <f ca="1">IF(Riskregister!$E$5="",0,COUNTIF(BF$4:BF$53,"&lt;"&amp;T807)*IF(U807&lt;0.5,Riskregister!$K$5+(Riskregister!$L$5-Riskregister!$K$5)*SQRT(U807/2),Riskregister!$L$5-(Riskregister!$L$5-Riskregister!$K$5)*SQRT((1-U807)/2)))</f>
        <v>0</v>
      </c>
      <c r="W807" s="28">
        <f t="shared" ca="1" si="494"/>
        <v>0.70640892891850282</v>
      </c>
      <c r="X807" s="28">
        <f t="shared" ca="1" si="494"/>
        <v>0.61027642823745198</v>
      </c>
      <c r="Y807" s="28">
        <f ca="1">IF(Riskregister!$E$6="",0,COUNTIF(BG$4:BG$53,"&lt;"&amp;W807)*IF(X807&lt;0.5,Riskregister!$K$6+(Riskregister!$L$6-Riskregister!$K$6)*SQRT(X807/2),Riskregister!$L$6-(Riskregister!$L$6-Riskregister!$K$6)*SQRT((1-X807)/2)))</f>
        <v>1205423.2659740611</v>
      </c>
      <c r="Z807" s="28">
        <f t="shared" ca="1" si="495"/>
        <v>5.7990293680169946E-2</v>
      </c>
      <c r="AA807" s="28">
        <f t="shared" ca="1" si="495"/>
        <v>7.6984139837643073E-2</v>
      </c>
      <c r="AB807" s="28">
        <f ca="1">IF(Riskregister!$E$7="",0,COUNTIF(BH$4:BH$53,"&lt;"&amp;Z807)*IF(AA807&lt;0.5,Riskregister!$K$7+(Riskregister!$L$7-Riskregister!$K$7)*SQRT(AA807/2),Riskregister!$L$7-(Riskregister!$L$7-Riskregister!$K$7)*SQRT((1-AA807)/2)))</f>
        <v>0</v>
      </c>
      <c r="AC807" s="28">
        <f t="shared" ca="1" si="496"/>
        <v>0.69797120164946169</v>
      </c>
      <c r="AD807" s="28">
        <f t="shared" ca="1" si="496"/>
        <v>0.30815301315151966</v>
      </c>
      <c r="AE807" s="28">
        <f ca="1">IF(Riskregister!$E$8="",0,COUNTIF(BI$4:BI$53,"&lt;"&amp;AC807)*IF(AD807&lt;0.5,Riskregister!$K$8+(Riskregister!$L$8-Riskregister!$K$8)*SQRT(AD807/2),Riskregister!$L$8-(Riskregister!$L$8-Riskregister!$K$8)*SQRT((1-AD807)/2)))</f>
        <v>0</v>
      </c>
      <c r="AF807" s="28">
        <f t="shared" ca="1" si="497"/>
        <v>0.52733050269176185</v>
      </c>
      <c r="AG807" s="28">
        <f t="shared" ca="1" si="497"/>
        <v>5.1841878644587891E-2</v>
      </c>
      <c r="AH807" s="28">
        <f>IF(Riskregister!$E$9="",0,COUNTIF(BJ$4:BJ$53,"&lt;"&amp;AF807)*IF(AG807&lt;0.5,Riskregister!$K$9+(Riskregister!$L$9-Riskregister!$K$9)*SQRT(AG807/2),Riskregister!$L$9-(Riskregister!$L$9-Riskregister!$K$9)*SQRT((1-AG807)/2)))</f>
        <v>0</v>
      </c>
      <c r="AI807" s="28">
        <f t="shared" ca="1" si="498"/>
        <v>0.77519084060823407</v>
      </c>
      <c r="AJ807" s="28">
        <f t="shared" ca="1" si="498"/>
        <v>0.25297194084697139</v>
      </c>
      <c r="AK807" s="28">
        <f>IF(Riskregister!$E$10="",0,COUNTIF(BK$4:BK$53,"&lt;"&amp;AI807)*IF(AJ807&lt;0.5,Riskregister!$K$10+(Riskregister!$L$10-Riskregister!$K$10)*SQRT(AJ807/2),Riskregister!$L$10-(Riskregister!$L$10-Riskregister!$K$10)*SQRT((1-AJ807)/2)))</f>
        <v>0</v>
      </c>
      <c r="AL807" s="28">
        <f t="shared" ca="1" si="499"/>
        <v>0.43437462852586661</v>
      </c>
      <c r="AM807" s="28">
        <f t="shared" ca="1" si="499"/>
        <v>0.39905413201078588</v>
      </c>
      <c r="AN807" s="28">
        <f>IF(Riskregister!$E$11="",0,COUNTIF(BL$4:BL$53,"&lt;"&amp;AL807)*IF(AM807&lt;0.5,Riskregister!$K$11+(Riskregister!$L$11-Riskregister!$K$11)*SQRT(AM807/2),Riskregister!$L$11-(Riskregister!$L$11-Riskregister!$K$11)*SQRT((1-AM807)/2)))</f>
        <v>0</v>
      </c>
      <c r="AO807" s="28">
        <f t="shared" ca="1" si="500"/>
        <v>0.75173636144080003</v>
      </c>
      <c r="AP807" s="28">
        <f t="shared" ca="1" si="500"/>
        <v>0.90396160038586693</v>
      </c>
      <c r="AQ807" s="28">
        <f>IF(Riskregister!$E$12="",0,COUNTIF(BM$4:BM$53,"&lt;"&amp;AO807)*IF(AP807&lt;0.5,Riskregister!$K$12+(Riskregister!$L$12-Riskregister!$K$12)*SQRT(AP807/2),Riskregister!$L$12-(Riskregister!$L$12-Riskregister!$K$12)*SQRT((1-AP807)/2)))</f>
        <v>0</v>
      </c>
      <c r="AR807" s="28">
        <f t="shared" ca="1" si="501"/>
        <v>0.32480105916977797</v>
      </c>
      <c r="AS807" s="28">
        <f t="shared" ca="1" si="501"/>
        <v>0.63152785885226437</v>
      </c>
      <c r="AT807" s="28">
        <f>IF(Riskregister!$E$13="",0,COUNTIF(BN$4:BN$53,"&lt;"&amp;AR807)*IF(AS807&lt;0.5,Riskregister!$K$13+(Riskregister!$L$13-Riskregister!$K$13)*SQRT(AS807/2),Riskregister!$L$13-(Riskregister!$L$13-Riskregister!$K$13)*SQRT((1-AS807)/2)))</f>
        <v>0</v>
      </c>
      <c r="AU807" s="28">
        <f t="shared" ca="1" si="502"/>
        <v>0.22220040247534045</v>
      </c>
      <c r="AV807" s="28">
        <f t="shared" ca="1" si="502"/>
        <v>0.12127239472538653</v>
      </c>
      <c r="AW807" s="28">
        <f>IF(Riskregister!$E$14="",0,COUNTIF(BO$4:BO$53,"&lt;"&amp;AU807)*IF(AV807&lt;0.5,Riskregister!$K$14+(Riskregister!$L$14-Riskregister!$K$14)*SQRT(AV807/2),Riskregister!$L$14-(Riskregister!$L$14-Riskregister!$K$14)*SQRT((1-AV807)/2)))</f>
        <v>0</v>
      </c>
      <c r="AX807" s="28">
        <f t="shared" ca="1" si="503"/>
        <v>0.82508191669027309</v>
      </c>
      <c r="AY807" s="28">
        <f t="shared" ca="1" si="503"/>
        <v>0.41974341712480501</v>
      </c>
      <c r="AZ807" s="28">
        <f>IF(Riskregister!$E$15="",0,COUNTIF(BP$4:BP$53,"&lt;"&amp;AX807)*IF(AY807&lt;0.5,Riskregister!$K$15+(Riskregister!$L$15-Riskregister!$K$15)*SQRT(AY807/2),Riskregister!$L$15-(Riskregister!$L$15-Riskregister!$K$15)*SQRT((1-AY807)/2)))</f>
        <v>0</v>
      </c>
      <c r="BA807" s="28">
        <f t="shared" ca="1" si="504"/>
        <v>0.99743110727084683</v>
      </c>
      <c r="BB807" s="28">
        <f t="shared" ca="1" si="504"/>
        <v>7.0215870512820966E-2</v>
      </c>
      <c r="BC807" s="28">
        <f>IF(Riskregister!$E$16="",0,COUNTIF(BQ$4:BQ$53,"&lt;"&amp;BA807)*IF(BB807&lt;0.5,Riskregister!$K$16+(Riskregister!$L$16-Riskregister!$K$16)*SQRT(BB807/2),Riskregister!$L$16-(Riskregister!$L$16-Riskregister!$K$16)*SQRT((1-BB807)/2)))</f>
        <v>0</v>
      </c>
      <c r="BD807" s="28">
        <f t="shared" ca="1" si="480"/>
        <v>1205423.2659740611</v>
      </c>
    </row>
    <row r="808" spans="20:56" x14ac:dyDescent="0.35">
      <c r="T808" s="28">
        <f t="shared" ca="1" si="493"/>
        <v>0.57327434223591767</v>
      </c>
      <c r="U808" s="28">
        <f t="shared" ca="1" si="493"/>
        <v>0.75858685844007456</v>
      </c>
      <c r="V808" s="28">
        <f ca="1">IF(Riskregister!$E$5="",0,COUNTIF(BF$4:BF$53,"&lt;"&amp;T808)*IF(U808&lt;0.5,Riskregister!$K$5+(Riskregister!$L$5-Riskregister!$K$5)*SQRT(U808/2),Riskregister!$L$5-(Riskregister!$L$5-Riskregister!$K$5)*SQRT((1-U808)/2)))</f>
        <v>0</v>
      </c>
      <c r="W808" s="28">
        <f t="shared" ca="1" si="494"/>
        <v>0.79094795943704932</v>
      </c>
      <c r="X808" s="28">
        <f t="shared" ca="1" si="494"/>
        <v>7.0413469126801798E-2</v>
      </c>
      <c r="Y808" s="28">
        <f ca="1">IF(Riskregister!$E$6="",0,COUNTIF(BG$4:BG$53,"&lt;"&amp;W808)*IF(X808&lt;0.5,Riskregister!$K$6+(Riskregister!$L$6-Riskregister!$K$6)*SQRT(X808/2),Riskregister!$L$6-(Riskregister!$L$6-Riskregister!$K$6)*SQRT((1-X808)/2)))</f>
        <v>537742.23897140683</v>
      </c>
      <c r="Z808" s="28">
        <f t="shared" ca="1" si="495"/>
        <v>0.88706782923990501</v>
      </c>
      <c r="AA808" s="28">
        <f t="shared" ca="1" si="495"/>
        <v>0.38304535216347568</v>
      </c>
      <c r="AB808" s="28">
        <f ca="1">IF(Riskregister!$E$7="",0,COUNTIF(BH$4:BH$53,"&lt;"&amp;Z808)*IF(AA808&lt;0.5,Riskregister!$K$7+(Riskregister!$L$7-Riskregister!$K$7)*SQRT(AA808/2),Riskregister!$L$7-(Riskregister!$L$7-Riskregister!$K$7)*SQRT((1-AA808)/2)))</f>
        <v>203171.56335303522</v>
      </c>
      <c r="AC808" s="28">
        <f t="shared" ca="1" si="496"/>
        <v>0.91767723641827681</v>
      </c>
      <c r="AD808" s="28">
        <f t="shared" ca="1" si="496"/>
        <v>0.36487269405250755</v>
      </c>
      <c r="AE808" s="28">
        <f ca="1">IF(Riskregister!$E$8="",0,COUNTIF(BI$4:BI$53,"&lt;"&amp;AC808)*IF(AD808&lt;0.5,Riskregister!$K$8+(Riskregister!$L$8-Riskregister!$K$8)*SQRT(AD808/2),Riskregister!$L$8-(Riskregister!$L$8-Riskregister!$K$8)*SQRT((1-AD808)/2)))</f>
        <v>0</v>
      </c>
      <c r="AF808" s="28">
        <f t="shared" ca="1" si="497"/>
        <v>0.62232258345907288</v>
      </c>
      <c r="AG808" s="28">
        <f t="shared" ca="1" si="497"/>
        <v>0.16571444758100151</v>
      </c>
      <c r="AH808" s="28">
        <f>IF(Riskregister!$E$9="",0,COUNTIF(BJ$4:BJ$53,"&lt;"&amp;AF808)*IF(AG808&lt;0.5,Riskregister!$K$9+(Riskregister!$L$9-Riskregister!$K$9)*SQRT(AG808/2),Riskregister!$L$9-(Riskregister!$L$9-Riskregister!$K$9)*SQRT((1-AG808)/2)))</f>
        <v>0</v>
      </c>
      <c r="AI808" s="28">
        <f t="shared" ca="1" si="498"/>
        <v>0.75613652370269591</v>
      </c>
      <c r="AJ808" s="28">
        <f t="shared" ca="1" si="498"/>
        <v>0.90668765899742287</v>
      </c>
      <c r="AK808" s="28">
        <f>IF(Riskregister!$E$10="",0,COUNTIF(BK$4:BK$53,"&lt;"&amp;AI808)*IF(AJ808&lt;0.5,Riskregister!$K$10+(Riskregister!$L$10-Riskregister!$K$10)*SQRT(AJ808/2),Riskregister!$L$10-(Riskregister!$L$10-Riskregister!$K$10)*SQRT((1-AJ808)/2)))</f>
        <v>0</v>
      </c>
      <c r="AL808" s="28">
        <f t="shared" ca="1" si="499"/>
        <v>0.83306226414854734</v>
      </c>
      <c r="AM808" s="28">
        <f t="shared" ca="1" si="499"/>
        <v>0.71579839800562861</v>
      </c>
      <c r="AN808" s="28">
        <f>IF(Riskregister!$E$11="",0,COUNTIF(BL$4:BL$53,"&lt;"&amp;AL808)*IF(AM808&lt;0.5,Riskregister!$K$11+(Riskregister!$L$11-Riskregister!$K$11)*SQRT(AM808/2),Riskregister!$L$11-(Riskregister!$L$11-Riskregister!$K$11)*SQRT((1-AM808)/2)))</f>
        <v>0</v>
      </c>
      <c r="AO808" s="28">
        <f t="shared" ca="1" si="500"/>
        <v>0.22209248602210496</v>
      </c>
      <c r="AP808" s="28">
        <f t="shared" ca="1" si="500"/>
        <v>0.22717294276966193</v>
      </c>
      <c r="AQ808" s="28">
        <f>IF(Riskregister!$E$12="",0,COUNTIF(BM$4:BM$53,"&lt;"&amp;AO808)*IF(AP808&lt;0.5,Riskregister!$K$12+(Riskregister!$L$12-Riskregister!$K$12)*SQRT(AP808/2),Riskregister!$L$12-(Riskregister!$L$12-Riskregister!$K$12)*SQRT((1-AP808)/2)))</f>
        <v>0</v>
      </c>
      <c r="AR808" s="28">
        <f t="shared" ca="1" si="501"/>
        <v>0.78863766795370183</v>
      </c>
      <c r="AS808" s="28">
        <f t="shared" ca="1" si="501"/>
        <v>0.32458736579836711</v>
      </c>
      <c r="AT808" s="28">
        <f>IF(Riskregister!$E$13="",0,COUNTIF(BN$4:BN$53,"&lt;"&amp;AR808)*IF(AS808&lt;0.5,Riskregister!$K$13+(Riskregister!$L$13-Riskregister!$K$13)*SQRT(AS808/2),Riskregister!$L$13-(Riskregister!$L$13-Riskregister!$K$13)*SQRT((1-AS808)/2)))</f>
        <v>0</v>
      </c>
      <c r="AU808" s="28">
        <f t="shared" ca="1" si="502"/>
        <v>0.58269800531602955</v>
      </c>
      <c r="AV808" s="28">
        <f t="shared" ca="1" si="502"/>
        <v>0.1575637942364807</v>
      </c>
      <c r="AW808" s="28">
        <f>IF(Riskregister!$E$14="",0,COUNTIF(BO$4:BO$53,"&lt;"&amp;AU808)*IF(AV808&lt;0.5,Riskregister!$K$14+(Riskregister!$L$14-Riskregister!$K$14)*SQRT(AV808/2),Riskregister!$L$14-(Riskregister!$L$14-Riskregister!$K$14)*SQRT((1-AV808)/2)))</f>
        <v>0</v>
      </c>
      <c r="AX808" s="28">
        <f t="shared" ca="1" si="503"/>
        <v>0.81545438392037628</v>
      </c>
      <c r="AY808" s="28">
        <f t="shared" ca="1" si="503"/>
        <v>0.87521959681817563</v>
      </c>
      <c r="AZ808" s="28">
        <f>IF(Riskregister!$E$15="",0,COUNTIF(BP$4:BP$53,"&lt;"&amp;AX808)*IF(AY808&lt;0.5,Riskregister!$K$15+(Riskregister!$L$15-Riskregister!$K$15)*SQRT(AY808/2),Riskregister!$L$15-(Riskregister!$L$15-Riskregister!$K$15)*SQRT((1-AY808)/2)))</f>
        <v>0</v>
      </c>
      <c r="BA808" s="28">
        <f t="shared" ca="1" si="504"/>
        <v>0.96776369615443414</v>
      </c>
      <c r="BB808" s="28">
        <f t="shared" ca="1" si="504"/>
        <v>0.99372095240415781</v>
      </c>
      <c r="BC808" s="28">
        <f>IF(Riskregister!$E$16="",0,COUNTIF(BQ$4:BQ$53,"&lt;"&amp;BA808)*IF(BB808&lt;0.5,Riskregister!$K$16+(Riskregister!$L$16-Riskregister!$K$16)*SQRT(BB808/2),Riskregister!$L$16-(Riskregister!$L$16-Riskregister!$K$16)*SQRT((1-BB808)/2)))</f>
        <v>0</v>
      </c>
      <c r="BD808" s="28">
        <f t="shared" ca="1" si="480"/>
        <v>740913.80232444208</v>
      </c>
    </row>
    <row r="809" spans="20:56" x14ac:dyDescent="0.35">
      <c r="T809" s="28">
        <f t="shared" ca="1" si="493"/>
        <v>3.8755293459350248E-2</v>
      </c>
      <c r="U809" s="28">
        <f t="shared" ca="1" si="493"/>
        <v>0.59067884038678664</v>
      </c>
      <c r="V809" s="28">
        <f ca="1">IF(Riskregister!$E$5="",0,COUNTIF(BF$4:BF$53,"&lt;"&amp;T809)*IF(U809&lt;0.5,Riskregister!$K$5+(Riskregister!$L$5-Riskregister!$K$5)*SQRT(U809/2),Riskregister!$L$5-(Riskregister!$L$5-Riskregister!$K$5)*SQRT((1-U809)/2)))</f>
        <v>0</v>
      </c>
      <c r="W809" s="28">
        <f t="shared" ca="1" si="494"/>
        <v>0.17380750181019766</v>
      </c>
      <c r="X809" s="28">
        <f t="shared" ca="1" si="494"/>
        <v>5.6795950604720202E-2</v>
      </c>
      <c r="Y809" s="28">
        <f ca="1">IF(Riskregister!$E$6="",0,COUNTIF(BG$4:BG$53,"&lt;"&amp;W809)*IF(X809&lt;0.5,Riskregister!$K$6+(Riskregister!$L$6-Riskregister!$K$6)*SQRT(X809/2),Riskregister!$L$6-(Riskregister!$L$6-Riskregister!$K$6)*SQRT((1-X809)/2)))</f>
        <v>0</v>
      </c>
      <c r="Z809" s="28">
        <f t="shared" ca="1" si="495"/>
        <v>0.93789762981619407</v>
      </c>
      <c r="AA809" s="28">
        <f t="shared" ca="1" si="495"/>
        <v>0.93841275723242068</v>
      </c>
      <c r="AB809" s="28">
        <f ca="1">IF(Riskregister!$E$7="",0,COUNTIF(BH$4:BH$53,"&lt;"&amp;Z809)*IF(AA809&lt;0.5,Riskregister!$K$7+(Riskregister!$L$7-Riskregister!$K$7)*SQRT(AA809/2),Riskregister!$L$7-(Riskregister!$L$7-Riskregister!$K$7)*SQRT((1-AA809)/2)))</f>
        <v>338581.61008692731</v>
      </c>
      <c r="AC809" s="28">
        <f t="shared" ca="1" si="496"/>
        <v>7.4895484256973233E-2</v>
      </c>
      <c r="AD809" s="28">
        <f t="shared" ca="1" si="496"/>
        <v>0.34464841497603649</v>
      </c>
      <c r="AE809" s="28">
        <f ca="1">IF(Riskregister!$E$8="",0,COUNTIF(BI$4:BI$53,"&lt;"&amp;AC809)*IF(AD809&lt;0.5,Riskregister!$K$8+(Riskregister!$L$8-Riskregister!$K$8)*SQRT(AD809/2),Riskregister!$L$8-(Riskregister!$L$8-Riskregister!$K$8)*SQRT((1-AD809)/2)))</f>
        <v>0</v>
      </c>
      <c r="AF809" s="28">
        <f t="shared" ca="1" si="497"/>
        <v>0.98329732224440147</v>
      </c>
      <c r="AG809" s="28">
        <f t="shared" ca="1" si="497"/>
        <v>0.37512157882580555</v>
      </c>
      <c r="AH809" s="28">
        <f>IF(Riskregister!$E$9="",0,COUNTIF(BJ$4:BJ$53,"&lt;"&amp;AF809)*IF(AG809&lt;0.5,Riskregister!$K$9+(Riskregister!$L$9-Riskregister!$K$9)*SQRT(AG809/2),Riskregister!$L$9-(Riskregister!$L$9-Riskregister!$K$9)*SQRT((1-AG809)/2)))</f>
        <v>0</v>
      </c>
      <c r="AI809" s="28">
        <f t="shared" ca="1" si="498"/>
        <v>0.97612758573324787</v>
      </c>
      <c r="AJ809" s="28">
        <f t="shared" ca="1" si="498"/>
        <v>0.64155184103513618</v>
      </c>
      <c r="AK809" s="28">
        <f>IF(Riskregister!$E$10="",0,COUNTIF(BK$4:BK$53,"&lt;"&amp;AI809)*IF(AJ809&lt;0.5,Riskregister!$K$10+(Riskregister!$L$10-Riskregister!$K$10)*SQRT(AJ809/2),Riskregister!$L$10-(Riskregister!$L$10-Riskregister!$K$10)*SQRT((1-AJ809)/2)))</f>
        <v>0</v>
      </c>
      <c r="AL809" s="28">
        <f t="shared" ca="1" si="499"/>
        <v>2.2046007099785325E-2</v>
      </c>
      <c r="AM809" s="28">
        <f t="shared" ca="1" si="499"/>
        <v>0.90486090878310488</v>
      </c>
      <c r="AN809" s="28">
        <f>IF(Riskregister!$E$11="",0,COUNTIF(BL$4:BL$53,"&lt;"&amp;AL809)*IF(AM809&lt;0.5,Riskregister!$K$11+(Riskregister!$L$11-Riskregister!$K$11)*SQRT(AM809/2),Riskregister!$L$11-(Riskregister!$L$11-Riskregister!$K$11)*SQRT((1-AM809)/2)))</f>
        <v>0</v>
      </c>
      <c r="AO809" s="28">
        <f t="shared" ca="1" si="500"/>
        <v>0.85432656844320631</v>
      </c>
      <c r="AP809" s="28">
        <f t="shared" ca="1" si="500"/>
        <v>1.4292634576304364E-2</v>
      </c>
      <c r="AQ809" s="28">
        <f>IF(Riskregister!$E$12="",0,COUNTIF(BM$4:BM$53,"&lt;"&amp;AO809)*IF(AP809&lt;0.5,Riskregister!$K$12+(Riskregister!$L$12-Riskregister!$K$12)*SQRT(AP809/2),Riskregister!$L$12-(Riskregister!$L$12-Riskregister!$K$12)*SQRT((1-AP809)/2)))</f>
        <v>0</v>
      </c>
      <c r="AR809" s="28">
        <f t="shared" ca="1" si="501"/>
        <v>0.3020436039119857</v>
      </c>
      <c r="AS809" s="28">
        <f t="shared" ca="1" si="501"/>
        <v>0.54740011809833045</v>
      </c>
      <c r="AT809" s="28">
        <f>IF(Riskregister!$E$13="",0,COUNTIF(BN$4:BN$53,"&lt;"&amp;AR809)*IF(AS809&lt;0.5,Riskregister!$K$13+(Riskregister!$L$13-Riskregister!$K$13)*SQRT(AS809/2),Riskregister!$L$13-(Riskregister!$L$13-Riskregister!$K$13)*SQRT((1-AS809)/2)))</f>
        <v>0</v>
      </c>
      <c r="AU809" s="28">
        <f t="shared" ca="1" si="502"/>
        <v>0.11813113023305888</v>
      </c>
      <c r="AV809" s="28">
        <f t="shared" ca="1" si="502"/>
        <v>0.9423267216448945</v>
      </c>
      <c r="AW809" s="28">
        <f>IF(Riskregister!$E$14="",0,COUNTIF(BO$4:BO$53,"&lt;"&amp;AU809)*IF(AV809&lt;0.5,Riskregister!$K$14+(Riskregister!$L$14-Riskregister!$K$14)*SQRT(AV809/2),Riskregister!$L$14-(Riskregister!$L$14-Riskregister!$K$14)*SQRT((1-AV809)/2)))</f>
        <v>0</v>
      </c>
      <c r="AX809" s="28">
        <f t="shared" ca="1" si="503"/>
        <v>0.63560981996257504</v>
      </c>
      <c r="AY809" s="28">
        <f t="shared" ca="1" si="503"/>
        <v>0.35337084140834052</v>
      </c>
      <c r="AZ809" s="28">
        <f>IF(Riskregister!$E$15="",0,COUNTIF(BP$4:BP$53,"&lt;"&amp;AX809)*IF(AY809&lt;0.5,Riskregister!$K$15+(Riskregister!$L$15-Riskregister!$K$15)*SQRT(AY809/2),Riskregister!$L$15-(Riskregister!$L$15-Riskregister!$K$15)*SQRT((1-AY809)/2)))</f>
        <v>0</v>
      </c>
      <c r="BA809" s="28">
        <f t="shared" ca="1" si="504"/>
        <v>0.8456291418712415</v>
      </c>
      <c r="BB809" s="28">
        <f t="shared" ca="1" si="504"/>
        <v>0.3428345157899827</v>
      </c>
      <c r="BC809" s="28">
        <f>IF(Riskregister!$E$16="",0,COUNTIF(BQ$4:BQ$53,"&lt;"&amp;BA809)*IF(BB809&lt;0.5,Riskregister!$K$16+(Riskregister!$L$16-Riskregister!$K$16)*SQRT(BB809/2),Riskregister!$L$16-(Riskregister!$L$16-Riskregister!$K$16)*SQRT((1-BB809)/2)))</f>
        <v>0</v>
      </c>
      <c r="BD809" s="28">
        <f t="shared" ca="1" si="480"/>
        <v>338581.61008692731</v>
      </c>
    </row>
    <row r="810" spans="20:56" x14ac:dyDescent="0.35">
      <c r="T810" s="28">
        <f t="shared" ca="1" si="493"/>
        <v>0.39434206576853348</v>
      </c>
      <c r="U810" s="28">
        <f t="shared" ca="1" si="493"/>
        <v>0.30838376182472349</v>
      </c>
      <c r="V810" s="28">
        <f ca="1">IF(Riskregister!$E$5="",0,COUNTIF(BF$4:BF$53,"&lt;"&amp;T810)*IF(U810&lt;0.5,Riskregister!$K$5+(Riskregister!$L$5-Riskregister!$K$5)*SQRT(U810/2),Riskregister!$L$5-(Riskregister!$L$5-Riskregister!$K$5)*SQRT((1-U810)/2)))</f>
        <v>0</v>
      </c>
      <c r="W810" s="28">
        <f t="shared" ca="1" si="494"/>
        <v>0.98598381195819484</v>
      </c>
      <c r="X810" s="28">
        <f t="shared" ca="1" si="494"/>
        <v>0.17649984824006093</v>
      </c>
      <c r="Y810" s="28">
        <f ca="1">IF(Riskregister!$E$6="",0,COUNTIF(BG$4:BG$53,"&lt;"&amp;W810)*IF(X810&lt;0.5,Riskregister!$K$6+(Riskregister!$L$6-Riskregister!$K$6)*SQRT(X810/2),Riskregister!$L$6-(Riskregister!$L$6-Riskregister!$K$6)*SQRT((1-X810)/2)))</f>
        <v>2204171.9943136051</v>
      </c>
      <c r="Z810" s="28">
        <f t="shared" ca="1" si="495"/>
        <v>0.52319906004135186</v>
      </c>
      <c r="AA810" s="28">
        <f t="shared" ca="1" si="495"/>
        <v>0.74283896541146244</v>
      </c>
      <c r="AB810" s="28">
        <f ca="1">IF(Riskregister!$E$7="",0,COUNTIF(BH$4:BH$53,"&lt;"&amp;Z810)*IF(AA810&lt;0.5,Riskregister!$K$7+(Riskregister!$L$7-Riskregister!$K$7)*SQRT(AA810/2),Riskregister!$L$7-(Riskregister!$L$7-Riskregister!$K$7)*SQRT((1-AA810)/2)))</f>
        <v>0</v>
      </c>
      <c r="AC810" s="28">
        <f t="shared" ca="1" si="496"/>
        <v>0.83056093005890241</v>
      </c>
      <c r="AD810" s="28">
        <f t="shared" ca="1" si="496"/>
        <v>0.5223682047488809</v>
      </c>
      <c r="AE810" s="28">
        <f ca="1">IF(Riskregister!$E$8="",0,COUNTIF(BI$4:BI$53,"&lt;"&amp;AC810)*IF(AD810&lt;0.5,Riskregister!$K$8+(Riskregister!$L$8-Riskregister!$K$8)*SQRT(AD810/2),Riskregister!$L$8-(Riskregister!$L$8-Riskregister!$K$8)*SQRT((1-AD810)/2)))</f>
        <v>0</v>
      </c>
      <c r="AF810" s="28">
        <f t="shared" ca="1" si="497"/>
        <v>0.44417990816964947</v>
      </c>
      <c r="AG810" s="28">
        <f t="shared" ca="1" si="497"/>
        <v>0.66263860709607725</v>
      </c>
      <c r="AH810" s="28">
        <f>IF(Riskregister!$E$9="",0,COUNTIF(BJ$4:BJ$53,"&lt;"&amp;AF810)*IF(AG810&lt;0.5,Riskregister!$K$9+(Riskregister!$L$9-Riskregister!$K$9)*SQRT(AG810/2),Riskregister!$L$9-(Riskregister!$L$9-Riskregister!$K$9)*SQRT((1-AG810)/2)))</f>
        <v>0</v>
      </c>
      <c r="AI810" s="28">
        <f t="shared" ca="1" si="498"/>
        <v>0.84061635539667467</v>
      </c>
      <c r="AJ810" s="28">
        <f t="shared" ca="1" si="498"/>
        <v>0.43769529396635287</v>
      </c>
      <c r="AK810" s="28">
        <f>IF(Riskregister!$E$10="",0,COUNTIF(BK$4:BK$53,"&lt;"&amp;AI810)*IF(AJ810&lt;0.5,Riskregister!$K$10+(Riskregister!$L$10-Riskregister!$K$10)*SQRT(AJ810/2),Riskregister!$L$10-(Riskregister!$L$10-Riskregister!$K$10)*SQRT((1-AJ810)/2)))</f>
        <v>0</v>
      </c>
      <c r="AL810" s="28">
        <f t="shared" ca="1" si="499"/>
        <v>0.51558785486284131</v>
      </c>
      <c r="AM810" s="28">
        <f t="shared" ca="1" si="499"/>
        <v>0.18327140860653357</v>
      </c>
      <c r="AN810" s="28">
        <f>IF(Riskregister!$E$11="",0,COUNTIF(BL$4:BL$53,"&lt;"&amp;AL810)*IF(AM810&lt;0.5,Riskregister!$K$11+(Riskregister!$L$11-Riskregister!$K$11)*SQRT(AM810/2),Riskregister!$L$11-(Riskregister!$L$11-Riskregister!$K$11)*SQRT((1-AM810)/2)))</f>
        <v>0</v>
      </c>
      <c r="AO810" s="28">
        <f t="shared" ca="1" si="500"/>
        <v>0.22021224612033419</v>
      </c>
      <c r="AP810" s="28">
        <f t="shared" ca="1" si="500"/>
        <v>0.3149036639981394</v>
      </c>
      <c r="AQ810" s="28">
        <f>IF(Riskregister!$E$12="",0,COUNTIF(BM$4:BM$53,"&lt;"&amp;AO810)*IF(AP810&lt;0.5,Riskregister!$K$12+(Riskregister!$L$12-Riskregister!$K$12)*SQRT(AP810/2),Riskregister!$L$12-(Riskregister!$L$12-Riskregister!$K$12)*SQRT((1-AP810)/2)))</f>
        <v>0</v>
      </c>
      <c r="AR810" s="28">
        <f t="shared" ca="1" si="501"/>
        <v>0.96446340572355815</v>
      </c>
      <c r="AS810" s="28">
        <f t="shared" ca="1" si="501"/>
        <v>0.43163509171401326</v>
      </c>
      <c r="AT810" s="28">
        <f>IF(Riskregister!$E$13="",0,COUNTIF(BN$4:BN$53,"&lt;"&amp;AR810)*IF(AS810&lt;0.5,Riskregister!$K$13+(Riskregister!$L$13-Riskregister!$K$13)*SQRT(AS810/2),Riskregister!$L$13-(Riskregister!$L$13-Riskregister!$K$13)*SQRT((1-AS810)/2)))</f>
        <v>0</v>
      </c>
      <c r="AU810" s="28">
        <f t="shared" ca="1" si="502"/>
        <v>0.60708467620172146</v>
      </c>
      <c r="AV810" s="28">
        <f t="shared" ca="1" si="502"/>
        <v>0.98262214070609644</v>
      </c>
      <c r="AW810" s="28">
        <f>IF(Riskregister!$E$14="",0,COUNTIF(BO$4:BO$53,"&lt;"&amp;AU810)*IF(AV810&lt;0.5,Riskregister!$K$14+(Riskregister!$L$14-Riskregister!$K$14)*SQRT(AV810/2),Riskregister!$L$14-(Riskregister!$L$14-Riskregister!$K$14)*SQRT((1-AV810)/2)))</f>
        <v>0</v>
      </c>
      <c r="AX810" s="28">
        <f t="shared" ca="1" si="503"/>
        <v>0.75568005725814635</v>
      </c>
      <c r="AY810" s="28">
        <f t="shared" ca="1" si="503"/>
        <v>0.43638073480765571</v>
      </c>
      <c r="AZ810" s="28">
        <f>IF(Riskregister!$E$15="",0,COUNTIF(BP$4:BP$53,"&lt;"&amp;AX810)*IF(AY810&lt;0.5,Riskregister!$K$15+(Riskregister!$L$15-Riskregister!$K$15)*SQRT(AY810/2),Riskregister!$L$15-(Riskregister!$L$15-Riskregister!$K$15)*SQRT((1-AY810)/2)))</f>
        <v>0</v>
      </c>
      <c r="BA810" s="28">
        <f t="shared" ca="1" si="504"/>
        <v>0.39530137658173081</v>
      </c>
      <c r="BB810" s="28">
        <f t="shared" ca="1" si="504"/>
        <v>0.44445854310193267</v>
      </c>
      <c r="BC810" s="28">
        <f>IF(Riskregister!$E$16="",0,COUNTIF(BQ$4:BQ$53,"&lt;"&amp;BA810)*IF(BB810&lt;0.5,Riskregister!$K$16+(Riskregister!$L$16-Riskregister!$K$16)*SQRT(BB810/2),Riskregister!$L$16-(Riskregister!$L$16-Riskregister!$K$16)*SQRT((1-BB810)/2)))</f>
        <v>0</v>
      </c>
      <c r="BD810" s="28">
        <f t="shared" ca="1" si="480"/>
        <v>2204171.9943136051</v>
      </c>
    </row>
    <row r="811" spans="20:56" x14ac:dyDescent="0.35">
      <c r="T811" s="28">
        <f t="shared" ca="1" si="493"/>
        <v>0.19102707741506897</v>
      </c>
      <c r="U811" s="28">
        <f t="shared" ca="1" si="493"/>
        <v>0.37042728235307765</v>
      </c>
      <c r="V811" s="28">
        <f ca="1">IF(Riskregister!$E$5="",0,COUNTIF(BF$4:BF$53,"&lt;"&amp;T811)*IF(U811&lt;0.5,Riskregister!$K$5+(Riskregister!$L$5-Riskregister!$K$5)*SQRT(U811/2),Riskregister!$L$5-(Riskregister!$L$5-Riskregister!$K$5)*SQRT((1-U811)/2)))</f>
        <v>0</v>
      </c>
      <c r="W811" s="28">
        <f t="shared" ca="1" si="494"/>
        <v>0.62420301756126551</v>
      </c>
      <c r="X811" s="28">
        <f t="shared" ca="1" si="494"/>
        <v>0.27833992964775089</v>
      </c>
      <c r="Y811" s="28">
        <f ca="1">IF(Riskregister!$E$6="",0,COUNTIF(BG$4:BG$53,"&lt;"&amp;W811)*IF(X811&lt;0.5,Riskregister!$K$6+(Riskregister!$L$6-Riskregister!$K$6)*SQRT(X811/2),Riskregister!$L$6-(Riskregister!$L$6-Riskregister!$K$6)*SQRT((1-X811)/2)))</f>
        <v>871498.83546388696</v>
      </c>
      <c r="Z811" s="28">
        <f t="shared" ca="1" si="495"/>
        <v>0.50775208648457171</v>
      </c>
      <c r="AA811" s="28">
        <f t="shared" ca="1" si="495"/>
        <v>6.8865568621643614E-2</v>
      </c>
      <c r="AB811" s="28">
        <f ca="1">IF(Riskregister!$E$7="",0,COUNTIF(BH$4:BH$53,"&lt;"&amp;Z811)*IF(AA811&lt;0.5,Riskregister!$K$7+(Riskregister!$L$7-Riskregister!$K$7)*SQRT(AA811/2),Riskregister!$L$7-(Riskregister!$L$7-Riskregister!$K$7)*SQRT((1-AA811)/2)))</f>
        <v>0</v>
      </c>
      <c r="AC811" s="28">
        <f t="shared" ca="1" si="496"/>
        <v>0.17543082626654771</v>
      </c>
      <c r="AD811" s="28">
        <f t="shared" ca="1" si="496"/>
        <v>0.37572167326365513</v>
      </c>
      <c r="AE811" s="28">
        <f ca="1">IF(Riskregister!$E$8="",0,COUNTIF(BI$4:BI$53,"&lt;"&amp;AC811)*IF(AD811&lt;0.5,Riskregister!$K$8+(Riskregister!$L$8-Riskregister!$K$8)*SQRT(AD811/2),Riskregister!$L$8-(Riskregister!$L$8-Riskregister!$K$8)*SQRT((1-AD811)/2)))</f>
        <v>0</v>
      </c>
      <c r="AF811" s="28">
        <f t="shared" ca="1" si="497"/>
        <v>0.55107847108589514</v>
      </c>
      <c r="AG811" s="28">
        <f t="shared" ca="1" si="497"/>
        <v>0.40592840445079814</v>
      </c>
      <c r="AH811" s="28">
        <f>IF(Riskregister!$E$9="",0,COUNTIF(BJ$4:BJ$53,"&lt;"&amp;AF811)*IF(AG811&lt;0.5,Riskregister!$K$9+(Riskregister!$L$9-Riskregister!$K$9)*SQRT(AG811/2),Riskregister!$L$9-(Riskregister!$L$9-Riskregister!$K$9)*SQRT((1-AG811)/2)))</f>
        <v>0</v>
      </c>
      <c r="AI811" s="28">
        <f t="shared" ca="1" si="498"/>
        <v>0.96653155542537839</v>
      </c>
      <c r="AJ811" s="28">
        <f t="shared" ca="1" si="498"/>
        <v>0.89856420571523621</v>
      </c>
      <c r="AK811" s="28">
        <f>IF(Riskregister!$E$10="",0,COUNTIF(BK$4:BK$53,"&lt;"&amp;AI811)*IF(AJ811&lt;0.5,Riskregister!$K$10+(Riskregister!$L$10-Riskregister!$K$10)*SQRT(AJ811/2),Riskregister!$L$10-(Riskregister!$L$10-Riskregister!$K$10)*SQRT((1-AJ811)/2)))</f>
        <v>0</v>
      </c>
      <c r="AL811" s="28">
        <f t="shared" ca="1" si="499"/>
        <v>0.8341501793280367</v>
      </c>
      <c r="AM811" s="28">
        <f t="shared" ca="1" si="499"/>
        <v>0.45095027690910428</v>
      </c>
      <c r="AN811" s="28">
        <f>IF(Riskregister!$E$11="",0,COUNTIF(BL$4:BL$53,"&lt;"&amp;AL811)*IF(AM811&lt;0.5,Riskregister!$K$11+(Riskregister!$L$11-Riskregister!$K$11)*SQRT(AM811/2),Riskregister!$L$11-(Riskregister!$L$11-Riskregister!$K$11)*SQRT((1-AM811)/2)))</f>
        <v>0</v>
      </c>
      <c r="AO811" s="28">
        <f t="shared" ca="1" si="500"/>
        <v>0.3204038849102987</v>
      </c>
      <c r="AP811" s="28">
        <f t="shared" ca="1" si="500"/>
        <v>0.81211847703961182</v>
      </c>
      <c r="AQ811" s="28">
        <f>IF(Riskregister!$E$12="",0,COUNTIF(BM$4:BM$53,"&lt;"&amp;AO811)*IF(AP811&lt;0.5,Riskregister!$K$12+(Riskregister!$L$12-Riskregister!$K$12)*SQRT(AP811/2),Riskregister!$L$12-(Riskregister!$L$12-Riskregister!$K$12)*SQRT((1-AP811)/2)))</f>
        <v>0</v>
      </c>
      <c r="AR811" s="28">
        <f t="shared" ca="1" si="501"/>
        <v>0.48953811636633759</v>
      </c>
      <c r="AS811" s="28">
        <f t="shared" ca="1" si="501"/>
        <v>0.61258399567155442</v>
      </c>
      <c r="AT811" s="28">
        <f>IF(Riskregister!$E$13="",0,COUNTIF(BN$4:BN$53,"&lt;"&amp;AR811)*IF(AS811&lt;0.5,Riskregister!$K$13+(Riskregister!$L$13-Riskregister!$K$13)*SQRT(AS811/2),Riskregister!$L$13-(Riskregister!$L$13-Riskregister!$K$13)*SQRT((1-AS811)/2)))</f>
        <v>0</v>
      </c>
      <c r="AU811" s="28">
        <f t="shared" ca="1" si="502"/>
        <v>0.93096499200027949</v>
      </c>
      <c r="AV811" s="28">
        <f t="shared" ca="1" si="502"/>
        <v>0.19616196164485633</v>
      </c>
      <c r="AW811" s="28">
        <f>IF(Riskregister!$E$14="",0,COUNTIF(BO$4:BO$53,"&lt;"&amp;AU811)*IF(AV811&lt;0.5,Riskregister!$K$14+(Riskregister!$L$14-Riskregister!$K$14)*SQRT(AV811/2),Riskregister!$L$14-(Riskregister!$L$14-Riskregister!$K$14)*SQRT((1-AV811)/2)))</f>
        <v>0</v>
      </c>
      <c r="AX811" s="28">
        <f t="shared" ca="1" si="503"/>
        <v>0.27602428284959668</v>
      </c>
      <c r="AY811" s="28">
        <f t="shared" ca="1" si="503"/>
        <v>8.3859526056286104E-2</v>
      </c>
      <c r="AZ811" s="28">
        <f>IF(Riskregister!$E$15="",0,COUNTIF(BP$4:BP$53,"&lt;"&amp;AX811)*IF(AY811&lt;0.5,Riskregister!$K$15+(Riskregister!$L$15-Riskregister!$K$15)*SQRT(AY811/2),Riskregister!$L$15-(Riskregister!$L$15-Riskregister!$K$15)*SQRT((1-AY811)/2)))</f>
        <v>0</v>
      </c>
      <c r="BA811" s="28">
        <f t="shared" ca="1" si="504"/>
        <v>2.1705462774128659E-3</v>
      </c>
      <c r="BB811" s="28">
        <f t="shared" ca="1" si="504"/>
        <v>0.88219734976250042</v>
      </c>
      <c r="BC811" s="28">
        <f>IF(Riskregister!$E$16="",0,COUNTIF(BQ$4:BQ$53,"&lt;"&amp;BA811)*IF(BB811&lt;0.5,Riskregister!$K$16+(Riskregister!$L$16-Riskregister!$K$16)*SQRT(BB811/2),Riskregister!$L$16-(Riskregister!$L$16-Riskregister!$K$16)*SQRT((1-BB811)/2)))</f>
        <v>0</v>
      </c>
      <c r="BD811" s="28">
        <f t="shared" ca="1" si="480"/>
        <v>871498.83546388696</v>
      </c>
    </row>
    <row r="812" spans="20:56" x14ac:dyDescent="0.35">
      <c r="T812" s="28">
        <f t="shared" ca="1" si="493"/>
        <v>0.93047084193492779</v>
      </c>
      <c r="U812" s="28">
        <f t="shared" ca="1" si="493"/>
        <v>0.66705124669286242</v>
      </c>
      <c r="V812" s="28">
        <f ca="1">IF(Riskregister!$E$5="",0,COUNTIF(BF$4:BF$53,"&lt;"&amp;T812)*IF(U812&lt;0.5,Riskregister!$K$5+(Riskregister!$L$5-Riskregister!$K$5)*SQRT(U812/2),Riskregister!$L$5-(Riskregister!$L$5-Riskregister!$K$5)*SQRT((1-U812)/2)))</f>
        <v>832788.55533985503</v>
      </c>
      <c r="W812" s="28">
        <f t="shared" ca="1" si="494"/>
        <v>0.67903924006397198</v>
      </c>
      <c r="X812" s="28">
        <f t="shared" ca="1" si="494"/>
        <v>0.64207240594844439</v>
      </c>
      <c r="Y812" s="28">
        <f ca="1">IF(Riskregister!$E$6="",0,COUNTIF(BG$4:BG$53,"&lt;"&amp;W812)*IF(X812&lt;0.5,Riskregister!$K$6+(Riskregister!$L$6-Riskregister!$K$6)*SQRT(X812/2),Riskregister!$L$6-(Riskregister!$L$6-Riskregister!$K$6)*SQRT((1-X812)/2)))</f>
        <v>1238525.9673741199</v>
      </c>
      <c r="Z812" s="28">
        <f t="shared" ca="1" si="495"/>
        <v>0.35957919666160409</v>
      </c>
      <c r="AA812" s="28">
        <f t="shared" ca="1" si="495"/>
        <v>0.5534400696935925</v>
      </c>
      <c r="AB812" s="28">
        <f ca="1">IF(Riskregister!$E$7="",0,COUNTIF(BH$4:BH$53,"&lt;"&amp;Z812)*IF(AA812&lt;0.5,Riskregister!$K$7+(Riskregister!$L$7-Riskregister!$K$7)*SQRT(AA812/2),Riskregister!$L$7-(Riskregister!$L$7-Riskregister!$K$7)*SQRT((1-AA812)/2)))</f>
        <v>0</v>
      </c>
      <c r="AC812" s="28">
        <f t="shared" ca="1" si="496"/>
        <v>0.20371390581530546</v>
      </c>
      <c r="AD812" s="28">
        <f t="shared" ca="1" si="496"/>
        <v>0.38580521615514096</v>
      </c>
      <c r="AE812" s="28">
        <f ca="1">IF(Riskregister!$E$8="",0,COUNTIF(BI$4:BI$53,"&lt;"&amp;AC812)*IF(AD812&lt;0.5,Riskregister!$K$8+(Riskregister!$L$8-Riskregister!$K$8)*SQRT(AD812/2),Riskregister!$L$8-(Riskregister!$L$8-Riskregister!$K$8)*SQRT((1-AD812)/2)))</f>
        <v>0</v>
      </c>
      <c r="AF812" s="28">
        <f t="shared" ca="1" si="497"/>
        <v>0.14330906895051321</v>
      </c>
      <c r="AG812" s="28">
        <f t="shared" ca="1" si="497"/>
        <v>0.55888447936706476</v>
      </c>
      <c r="AH812" s="28">
        <f>IF(Riskregister!$E$9="",0,COUNTIF(BJ$4:BJ$53,"&lt;"&amp;AF812)*IF(AG812&lt;0.5,Riskregister!$K$9+(Riskregister!$L$9-Riskregister!$K$9)*SQRT(AG812/2),Riskregister!$L$9-(Riskregister!$L$9-Riskregister!$K$9)*SQRT((1-AG812)/2)))</f>
        <v>0</v>
      </c>
      <c r="AI812" s="28">
        <f t="shared" ca="1" si="498"/>
        <v>4.3495701541854892E-2</v>
      </c>
      <c r="AJ812" s="28">
        <f t="shared" ca="1" si="498"/>
        <v>0.11135991521719002</v>
      </c>
      <c r="AK812" s="28">
        <f>IF(Riskregister!$E$10="",0,COUNTIF(BK$4:BK$53,"&lt;"&amp;AI812)*IF(AJ812&lt;0.5,Riskregister!$K$10+(Riskregister!$L$10-Riskregister!$K$10)*SQRT(AJ812/2),Riskregister!$L$10-(Riskregister!$L$10-Riskregister!$K$10)*SQRT((1-AJ812)/2)))</f>
        <v>0</v>
      </c>
      <c r="AL812" s="28">
        <f t="shared" ca="1" si="499"/>
        <v>0.21907454550567651</v>
      </c>
      <c r="AM812" s="28">
        <f t="shared" ca="1" si="499"/>
        <v>0.38869712599713246</v>
      </c>
      <c r="AN812" s="28">
        <f>IF(Riskregister!$E$11="",0,COUNTIF(BL$4:BL$53,"&lt;"&amp;AL812)*IF(AM812&lt;0.5,Riskregister!$K$11+(Riskregister!$L$11-Riskregister!$K$11)*SQRT(AM812/2),Riskregister!$L$11-(Riskregister!$L$11-Riskregister!$K$11)*SQRT((1-AM812)/2)))</f>
        <v>0</v>
      </c>
      <c r="AO812" s="28">
        <f t="shared" ca="1" si="500"/>
        <v>0.4907590251416355</v>
      </c>
      <c r="AP812" s="28">
        <f t="shared" ca="1" si="500"/>
        <v>0.29073875711641273</v>
      </c>
      <c r="AQ812" s="28">
        <f>IF(Riskregister!$E$12="",0,COUNTIF(BM$4:BM$53,"&lt;"&amp;AO812)*IF(AP812&lt;0.5,Riskregister!$K$12+(Riskregister!$L$12-Riskregister!$K$12)*SQRT(AP812/2),Riskregister!$L$12-(Riskregister!$L$12-Riskregister!$K$12)*SQRT((1-AP812)/2)))</f>
        <v>0</v>
      </c>
      <c r="AR812" s="28">
        <f t="shared" ca="1" si="501"/>
        <v>0.25939597781338131</v>
      </c>
      <c r="AS812" s="28">
        <f t="shared" ca="1" si="501"/>
        <v>0.31668495568561605</v>
      </c>
      <c r="AT812" s="28">
        <f>IF(Riskregister!$E$13="",0,COUNTIF(BN$4:BN$53,"&lt;"&amp;AR812)*IF(AS812&lt;0.5,Riskregister!$K$13+(Riskregister!$L$13-Riskregister!$K$13)*SQRT(AS812/2),Riskregister!$L$13-(Riskregister!$L$13-Riskregister!$K$13)*SQRT((1-AS812)/2)))</f>
        <v>0</v>
      </c>
      <c r="AU812" s="28">
        <f t="shared" ca="1" si="502"/>
        <v>0.38712210226505417</v>
      </c>
      <c r="AV812" s="28">
        <f t="shared" ca="1" si="502"/>
        <v>0.40337811077221619</v>
      </c>
      <c r="AW812" s="28">
        <f>IF(Riskregister!$E$14="",0,COUNTIF(BO$4:BO$53,"&lt;"&amp;AU812)*IF(AV812&lt;0.5,Riskregister!$K$14+(Riskregister!$L$14-Riskregister!$K$14)*SQRT(AV812/2),Riskregister!$L$14-(Riskregister!$L$14-Riskregister!$K$14)*SQRT((1-AV812)/2)))</f>
        <v>0</v>
      </c>
      <c r="AX812" s="28">
        <f t="shared" ca="1" si="503"/>
        <v>2.6576505962994768E-2</v>
      </c>
      <c r="AY812" s="28">
        <f t="shared" ca="1" si="503"/>
        <v>0.29719699997710614</v>
      </c>
      <c r="AZ812" s="28">
        <f>IF(Riskregister!$E$15="",0,COUNTIF(BP$4:BP$53,"&lt;"&amp;AX812)*IF(AY812&lt;0.5,Riskregister!$K$15+(Riskregister!$L$15-Riskregister!$K$15)*SQRT(AY812/2),Riskregister!$L$15-(Riskregister!$L$15-Riskregister!$K$15)*SQRT((1-AY812)/2)))</f>
        <v>0</v>
      </c>
      <c r="BA812" s="28">
        <f t="shared" ca="1" si="504"/>
        <v>0.53190055932256775</v>
      </c>
      <c r="BB812" s="28">
        <f t="shared" ca="1" si="504"/>
        <v>0.4680119470893116</v>
      </c>
      <c r="BC812" s="28">
        <f>IF(Riskregister!$E$16="",0,COUNTIF(BQ$4:BQ$53,"&lt;"&amp;BA812)*IF(BB812&lt;0.5,Riskregister!$K$16+(Riskregister!$L$16-Riskregister!$K$16)*SQRT(BB812/2),Riskregister!$L$16-(Riskregister!$L$16-Riskregister!$K$16)*SQRT((1-BB812)/2)))</f>
        <v>0</v>
      </c>
      <c r="BD812" s="28">
        <f t="shared" ca="1" si="480"/>
        <v>2071314.522713975</v>
      </c>
    </row>
    <row r="813" spans="20:56" x14ac:dyDescent="0.35">
      <c r="T813" s="28">
        <f t="shared" ca="1" si="493"/>
        <v>6.2610501601816471E-2</v>
      </c>
      <c r="U813" s="28">
        <f t="shared" ca="1" si="493"/>
        <v>0.78327641037875917</v>
      </c>
      <c r="V813" s="28">
        <f ca="1">IF(Riskregister!$E$5="",0,COUNTIF(BF$4:BF$53,"&lt;"&amp;T813)*IF(U813&lt;0.5,Riskregister!$K$5+(Riskregister!$L$5-Riskregister!$K$5)*SQRT(U813/2),Riskregister!$L$5-(Riskregister!$L$5-Riskregister!$K$5)*SQRT((1-U813)/2)))</f>
        <v>0</v>
      </c>
      <c r="W813" s="28">
        <f t="shared" ca="1" si="494"/>
        <v>0.35706123035689785</v>
      </c>
      <c r="X813" s="28">
        <f t="shared" ca="1" si="494"/>
        <v>0.17723047993474716</v>
      </c>
      <c r="Y813" s="28">
        <f ca="1">IF(Riskregister!$E$6="",0,COUNTIF(BG$4:BG$53,"&lt;"&amp;W813)*IF(X813&lt;0.5,Riskregister!$K$6+(Riskregister!$L$6-Riskregister!$K$6)*SQRT(X813/2),Riskregister!$L$6-(Riskregister!$L$6-Riskregister!$K$6)*SQRT((1-X813)/2)))</f>
        <v>0</v>
      </c>
      <c r="Z813" s="28">
        <f t="shared" ca="1" si="495"/>
        <v>0.1304247335240547</v>
      </c>
      <c r="AA813" s="28">
        <f t="shared" ca="1" si="495"/>
        <v>0.55290296541506123</v>
      </c>
      <c r="AB813" s="28">
        <f ca="1">IF(Riskregister!$E$7="",0,COUNTIF(BH$4:BH$53,"&lt;"&amp;Z813)*IF(AA813&lt;0.5,Riskregister!$K$7+(Riskregister!$L$7-Riskregister!$K$7)*SQRT(AA813/2),Riskregister!$L$7-(Riskregister!$L$7-Riskregister!$K$7)*SQRT((1-AA813)/2)))</f>
        <v>0</v>
      </c>
      <c r="AC813" s="28">
        <f t="shared" ca="1" si="496"/>
        <v>8.8506288243854203E-2</v>
      </c>
      <c r="AD813" s="28">
        <f t="shared" ca="1" si="496"/>
        <v>0.47789983549007142</v>
      </c>
      <c r="AE813" s="28">
        <f ca="1">IF(Riskregister!$E$8="",0,COUNTIF(BI$4:BI$53,"&lt;"&amp;AC813)*IF(AD813&lt;0.5,Riskregister!$K$8+(Riskregister!$L$8-Riskregister!$K$8)*SQRT(AD813/2),Riskregister!$L$8-(Riskregister!$L$8-Riskregister!$K$8)*SQRT((1-AD813)/2)))</f>
        <v>0</v>
      </c>
      <c r="AF813" s="28">
        <f t="shared" ca="1" si="497"/>
        <v>1.7009672399376119E-2</v>
      </c>
      <c r="AG813" s="28">
        <f t="shared" ca="1" si="497"/>
        <v>0.31266581057446163</v>
      </c>
      <c r="AH813" s="28">
        <f>IF(Riskregister!$E$9="",0,COUNTIF(BJ$4:BJ$53,"&lt;"&amp;AF813)*IF(AG813&lt;0.5,Riskregister!$K$9+(Riskregister!$L$9-Riskregister!$K$9)*SQRT(AG813/2),Riskregister!$L$9-(Riskregister!$L$9-Riskregister!$K$9)*SQRT((1-AG813)/2)))</f>
        <v>0</v>
      </c>
      <c r="AI813" s="28">
        <f t="shared" ca="1" si="498"/>
        <v>4.8121749481141451E-3</v>
      </c>
      <c r="AJ813" s="28">
        <f t="shared" ca="1" si="498"/>
        <v>0.37040374490827999</v>
      </c>
      <c r="AK813" s="28">
        <f>IF(Riskregister!$E$10="",0,COUNTIF(BK$4:BK$53,"&lt;"&amp;AI813)*IF(AJ813&lt;0.5,Riskregister!$K$10+(Riskregister!$L$10-Riskregister!$K$10)*SQRT(AJ813/2),Riskregister!$L$10-(Riskregister!$L$10-Riskregister!$K$10)*SQRT((1-AJ813)/2)))</f>
        <v>0</v>
      </c>
      <c r="AL813" s="28">
        <f t="shared" ca="1" si="499"/>
        <v>0.51482057015996241</v>
      </c>
      <c r="AM813" s="28">
        <f t="shared" ca="1" si="499"/>
        <v>0.90915259107568935</v>
      </c>
      <c r="AN813" s="28">
        <f>IF(Riskregister!$E$11="",0,COUNTIF(BL$4:BL$53,"&lt;"&amp;AL813)*IF(AM813&lt;0.5,Riskregister!$K$11+(Riskregister!$L$11-Riskregister!$K$11)*SQRT(AM813/2),Riskregister!$L$11-(Riskregister!$L$11-Riskregister!$K$11)*SQRT((1-AM813)/2)))</f>
        <v>0</v>
      </c>
      <c r="AO813" s="28">
        <f t="shared" ca="1" si="500"/>
        <v>0.22449962018936853</v>
      </c>
      <c r="AP813" s="28">
        <f t="shared" ca="1" si="500"/>
        <v>0.67722675171878888</v>
      </c>
      <c r="AQ813" s="28">
        <f>IF(Riskregister!$E$12="",0,COUNTIF(BM$4:BM$53,"&lt;"&amp;AO813)*IF(AP813&lt;0.5,Riskregister!$K$12+(Riskregister!$L$12-Riskregister!$K$12)*SQRT(AP813/2),Riskregister!$L$12-(Riskregister!$L$12-Riskregister!$K$12)*SQRT((1-AP813)/2)))</f>
        <v>0</v>
      </c>
      <c r="AR813" s="28">
        <f t="shared" ca="1" si="501"/>
        <v>0.24044982612587851</v>
      </c>
      <c r="AS813" s="28">
        <f t="shared" ca="1" si="501"/>
        <v>0.46336021803598015</v>
      </c>
      <c r="AT813" s="28">
        <f>IF(Riskregister!$E$13="",0,COUNTIF(BN$4:BN$53,"&lt;"&amp;AR813)*IF(AS813&lt;0.5,Riskregister!$K$13+(Riskregister!$L$13-Riskregister!$K$13)*SQRT(AS813/2),Riskregister!$L$13-(Riskregister!$L$13-Riskregister!$K$13)*SQRT((1-AS813)/2)))</f>
        <v>0</v>
      </c>
      <c r="AU813" s="28">
        <f t="shared" ca="1" si="502"/>
        <v>0.68034870963629779</v>
      </c>
      <c r="AV813" s="28">
        <f t="shared" ca="1" si="502"/>
        <v>0.38642251929075278</v>
      </c>
      <c r="AW813" s="28">
        <f>IF(Riskregister!$E$14="",0,COUNTIF(BO$4:BO$53,"&lt;"&amp;AU813)*IF(AV813&lt;0.5,Riskregister!$K$14+(Riskregister!$L$14-Riskregister!$K$14)*SQRT(AV813/2),Riskregister!$L$14-(Riskregister!$L$14-Riskregister!$K$14)*SQRT((1-AV813)/2)))</f>
        <v>0</v>
      </c>
      <c r="AX813" s="28">
        <f t="shared" ca="1" si="503"/>
        <v>0.54667529811187132</v>
      </c>
      <c r="AY813" s="28">
        <f t="shared" ca="1" si="503"/>
        <v>0.86448341006374052</v>
      </c>
      <c r="AZ813" s="28">
        <f>IF(Riskregister!$E$15="",0,COUNTIF(BP$4:BP$53,"&lt;"&amp;AX813)*IF(AY813&lt;0.5,Riskregister!$K$15+(Riskregister!$L$15-Riskregister!$K$15)*SQRT(AY813/2),Riskregister!$L$15-(Riskregister!$L$15-Riskregister!$K$15)*SQRT((1-AY813)/2)))</f>
        <v>0</v>
      </c>
      <c r="BA813" s="28">
        <f t="shared" ca="1" si="504"/>
        <v>0.24992136163931422</v>
      </c>
      <c r="BB813" s="28">
        <f t="shared" ca="1" si="504"/>
        <v>0.49283512287154285</v>
      </c>
      <c r="BC813" s="28">
        <f>IF(Riskregister!$E$16="",0,COUNTIF(BQ$4:BQ$53,"&lt;"&amp;BA813)*IF(BB813&lt;0.5,Riskregister!$K$16+(Riskregister!$L$16-Riskregister!$K$16)*SQRT(BB813/2),Riskregister!$L$16-(Riskregister!$L$16-Riskregister!$K$16)*SQRT((1-BB813)/2)))</f>
        <v>0</v>
      </c>
      <c r="BD813" s="28">
        <f t="shared" ca="1" si="480"/>
        <v>0</v>
      </c>
    </row>
    <row r="814" spans="20:56" x14ac:dyDescent="0.35">
      <c r="T814" s="28">
        <f t="shared" ca="1" si="493"/>
        <v>0.51576748394232097</v>
      </c>
      <c r="U814" s="28">
        <f t="shared" ca="1" si="493"/>
        <v>0.32498409790056204</v>
      </c>
      <c r="V814" s="28">
        <f ca="1">IF(Riskregister!$E$5="",0,COUNTIF(BF$4:BF$53,"&lt;"&amp;T814)*IF(U814&lt;0.5,Riskregister!$K$5+(Riskregister!$L$5-Riskregister!$K$5)*SQRT(U814/2),Riskregister!$L$5-(Riskregister!$L$5-Riskregister!$K$5)*SQRT((1-U814)/2)))</f>
        <v>0</v>
      </c>
      <c r="W814" s="28">
        <f t="shared" ca="1" si="494"/>
        <v>0.8242637324440566</v>
      </c>
      <c r="X814" s="28">
        <f t="shared" ca="1" si="494"/>
        <v>0.48802294440301563</v>
      </c>
      <c r="Y814" s="28">
        <f ca="1">IF(Riskregister!$E$6="",0,COUNTIF(BG$4:BG$53,"&lt;"&amp;W814)*IF(X814&lt;0.5,Riskregister!$K$6+(Riskregister!$L$6-Riskregister!$K$6)*SQRT(X814/2),Riskregister!$L$6-(Riskregister!$L$6-Riskregister!$K$6)*SQRT((1-X814)/2)))</f>
        <v>1089155.3126045447</v>
      </c>
      <c r="Z814" s="28">
        <f t="shared" ca="1" si="495"/>
        <v>0.58776728535451861</v>
      </c>
      <c r="AA814" s="28">
        <f t="shared" ca="1" si="495"/>
        <v>0.1611848163601638</v>
      </c>
      <c r="AB814" s="28">
        <f ca="1">IF(Riskregister!$E$7="",0,COUNTIF(BH$4:BH$53,"&lt;"&amp;Z814)*IF(AA814&lt;0.5,Riskregister!$K$7+(Riskregister!$L$7-Riskregister!$K$7)*SQRT(AA814/2),Riskregister!$L$7-(Riskregister!$L$7-Riskregister!$K$7)*SQRT((1-AA814)/2)))</f>
        <v>0</v>
      </c>
      <c r="AC814" s="28">
        <f t="shared" ca="1" si="496"/>
        <v>0.77304614432958285</v>
      </c>
      <c r="AD814" s="28">
        <f t="shared" ca="1" si="496"/>
        <v>0.70779952744233987</v>
      </c>
      <c r="AE814" s="28">
        <f ca="1">IF(Riskregister!$E$8="",0,COUNTIF(BI$4:BI$53,"&lt;"&amp;AC814)*IF(AD814&lt;0.5,Riskregister!$K$8+(Riskregister!$L$8-Riskregister!$K$8)*SQRT(AD814/2),Riskregister!$L$8-(Riskregister!$L$8-Riskregister!$K$8)*SQRT((1-AD814)/2)))</f>
        <v>0</v>
      </c>
      <c r="AF814" s="28">
        <f t="shared" ca="1" si="497"/>
        <v>0.83583431793975238</v>
      </c>
      <c r="AG814" s="28">
        <f t="shared" ca="1" si="497"/>
        <v>0.49762520541793265</v>
      </c>
      <c r="AH814" s="28">
        <f>IF(Riskregister!$E$9="",0,COUNTIF(BJ$4:BJ$53,"&lt;"&amp;AF814)*IF(AG814&lt;0.5,Riskregister!$K$9+(Riskregister!$L$9-Riskregister!$K$9)*SQRT(AG814/2),Riskregister!$L$9-(Riskregister!$L$9-Riskregister!$K$9)*SQRT((1-AG814)/2)))</f>
        <v>0</v>
      </c>
      <c r="AI814" s="28">
        <f t="shared" ca="1" si="498"/>
        <v>0.16155483525296876</v>
      </c>
      <c r="AJ814" s="28">
        <f t="shared" ca="1" si="498"/>
        <v>0.78797649303546657</v>
      </c>
      <c r="AK814" s="28">
        <f>IF(Riskregister!$E$10="",0,COUNTIF(BK$4:BK$53,"&lt;"&amp;AI814)*IF(AJ814&lt;0.5,Riskregister!$K$10+(Riskregister!$L$10-Riskregister!$K$10)*SQRT(AJ814/2),Riskregister!$L$10-(Riskregister!$L$10-Riskregister!$K$10)*SQRT((1-AJ814)/2)))</f>
        <v>0</v>
      </c>
      <c r="AL814" s="28">
        <f t="shared" ca="1" si="499"/>
        <v>0.54943612890843296</v>
      </c>
      <c r="AM814" s="28">
        <f t="shared" ca="1" si="499"/>
        <v>0.43405491426166876</v>
      </c>
      <c r="AN814" s="28">
        <f>IF(Riskregister!$E$11="",0,COUNTIF(BL$4:BL$53,"&lt;"&amp;AL814)*IF(AM814&lt;0.5,Riskregister!$K$11+(Riskregister!$L$11-Riskregister!$K$11)*SQRT(AM814/2),Riskregister!$L$11-(Riskregister!$L$11-Riskregister!$K$11)*SQRT((1-AM814)/2)))</f>
        <v>0</v>
      </c>
      <c r="AO814" s="28">
        <f t="shared" ca="1" si="500"/>
        <v>0.15702703898726178</v>
      </c>
      <c r="AP814" s="28">
        <f t="shared" ca="1" si="500"/>
        <v>6.4923726538616888E-2</v>
      </c>
      <c r="AQ814" s="28">
        <f>IF(Riskregister!$E$12="",0,COUNTIF(BM$4:BM$53,"&lt;"&amp;AO814)*IF(AP814&lt;0.5,Riskregister!$K$12+(Riskregister!$L$12-Riskregister!$K$12)*SQRT(AP814/2),Riskregister!$L$12-(Riskregister!$L$12-Riskregister!$K$12)*SQRT((1-AP814)/2)))</f>
        <v>0</v>
      </c>
      <c r="AR814" s="28">
        <f t="shared" ca="1" si="501"/>
        <v>0.42566048381456534</v>
      </c>
      <c r="AS814" s="28">
        <f t="shared" ca="1" si="501"/>
        <v>5.9945500755095305E-3</v>
      </c>
      <c r="AT814" s="28">
        <f>IF(Riskregister!$E$13="",0,COUNTIF(BN$4:BN$53,"&lt;"&amp;AR814)*IF(AS814&lt;0.5,Riskregister!$K$13+(Riskregister!$L$13-Riskregister!$K$13)*SQRT(AS814/2),Riskregister!$L$13-(Riskregister!$L$13-Riskregister!$K$13)*SQRT((1-AS814)/2)))</f>
        <v>0</v>
      </c>
      <c r="AU814" s="28">
        <f t="shared" ca="1" si="502"/>
        <v>0.58565021290886687</v>
      </c>
      <c r="AV814" s="28">
        <f t="shared" ca="1" si="502"/>
        <v>0.31886535637980096</v>
      </c>
      <c r="AW814" s="28">
        <f>IF(Riskregister!$E$14="",0,COUNTIF(BO$4:BO$53,"&lt;"&amp;AU814)*IF(AV814&lt;0.5,Riskregister!$K$14+(Riskregister!$L$14-Riskregister!$K$14)*SQRT(AV814/2),Riskregister!$L$14-(Riskregister!$L$14-Riskregister!$K$14)*SQRT((1-AV814)/2)))</f>
        <v>0</v>
      </c>
      <c r="AX814" s="28">
        <f t="shared" ca="1" si="503"/>
        <v>0.40663148312562192</v>
      </c>
      <c r="AY814" s="28">
        <f t="shared" ca="1" si="503"/>
        <v>9.7428926534573246E-2</v>
      </c>
      <c r="AZ814" s="28">
        <f>IF(Riskregister!$E$15="",0,COUNTIF(BP$4:BP$53,"&lt;"&amp;AX814)*IF(AY814&lt;0.5,Riskregister!$K$15+(Riskregister!$L$15-Riskregister!$K$15)*SQRT(AY814/2),Riskregister!$L$15-(Riskregister!$L$15-Riskregister!$K$15)*SQRT((1-AY814)/2)))</f>
        <v>0</v>
      </c>
      <c r="BA814" s="28">
        <f t="shared" ca="1" si="504"/>
        <v>0.36781698109228267</v>
      </c>
      <c r="BB814" s="28">
        <f t="shared" ca="1" si="504"/>
        <v>6.5368567796952437E-2</v>
      </c>
      <c r="BC814" s="28">
        <f>IF(Riskregister!$E$16="",0,COUNTIF(BQ$4:BQ$53,"&lt;"&amp;BA814)*IF(BB814&lt;0.5,Riskregister!$K$16+(Riskregister!$L$16-Riskregister!$K$16)*SQRT(BB814/2),Riskregister!$L$16-(Riskregister!$L$16-Riskregister!$K$16)*SQRT((1-BB814)/2)))</f>
        <v>0</v>
      </c>
      <c r="BD814" s="28">
        <f t="shared" ca="1" si="480"/>
        <v>1089155.3126045447</v>
      </c>
    </row>
    <row r="815" spans="20:56" x14ac:dyDescent="0.35">
      <c r="T815" s="28">
        <f t="shared" ca="1" si="493"/>
        <v>0.84271809766986505</v>
      </c>
      <c r="U815" s="28">
        <f t="shared" ca="1" si="493"/>
        <v>0.10053605712142777</v>
      </c>
      <c r="V815" s="28">
        <f ca="1">IF(Riskregister!$E$5="",0,COUNTIF(BF$4:BF$53,"&lt;"&amp;T815)*IF(U815&lt;0.5,Riskregister!$K$5+(Riskregister!$L$5-Riskregister!$K$5)*SQRT(U815/2),Riskregister!$L$5-(Riskregister!$L$5-Riskregister!$K$5)*SQRT((1-U815)/2)))</f>
        <v>250892.39705520213</v>
      </c>
      <c r="W815" s="28">
        <f t="shared" ca="1" si="494"/>
        <v>0.1781706885680433</v>
      </c>
      <c r="X815" s="28">
        <f t="shared" ca="1" si="494"/>
        <v>0.71034066607418433</v>
      </c>
      <c r="Y815" s="28">
        <f ca="1">IF(Riskregister!$E$6="",0,COUNTIF(BG$4:BG$53,"&lt;"&amp;W815)*IF(X815&lt;0.5,Riskregister!$K$6+(Riskregister!$L$6-Riskregister!$K$6)*SQRT(X815/2),Riskregister!$L$6-(Riskregister!$L$6-Riskregister!$K$6)*SQRT((1-X815)/2)))</f>
        <v>0</v>
      </c>
      <c r="Z815" s="28">
        <f t="shared" ca="1" si="495"/>
        <v>0.51678376600615195</v>
      </c>
      <c r="AA815" s="28">
        <f t="shared" ca="1" si="495"/>
        <v>0.95523620956074085</v>
      </c>
      <c r="AB815" s="28">
        <f ca="1">IF(Riskregister!$E$7="",0,COUNTIF(BH$4:BH$53,"&lt;"&amp;Z815)*IF(AA815&lt;0.5,Riskregister!$K$7+(Riskregister!$L$7-Riskregister!$K$7)*SQRT(AA815/2),Riskregister!$L$7-(Riskregister!$L$7-Riskregister!$K$7)*SQRT((1-AA815)/2)))</f>
        <v>0</v>
      </c>
      <c r="AC815" s="28">
        <f t="shared" ca="1" si="496"/>
        <v>0.88550500075389782</v>
      </c>
      <c r="AD815" s="28">
        <f t="shared" ca="1" si="496"/>
        <v>0.92291284541784024</v>
      </c>
      <c r="AE815" s="28">
        <f ca="1">IF(Riskregister!$E$8="",0,COUNTIF(BI$4:BI$53,"&lt;"&amp;AC815)*IF(AD815&lt;0.5,Riskregister!$K$8+(Riskregister!$L$8-Riskregister!$K$8)*SQRT(AD815/2),Riskregister!$L$8-(Riskregister!$L$8-Riskregister!$K$8)*SQRT((1-AD815)/2)))</f>
        <v>0</v>
      </c>
      <c r="AF815" s="28">
        <f t="shared" ca="1" si="497"/>
        <v>0.4958863837584867</v>
      </c>
      <c r="AG815" s="28">
        <f t="shared" ca="1" si="497"/>
        <v>0.64211364100104584</v>
      </c>
      <c r="AH815" s="28">
        <f>IF(Riskregister!$E$9="",0,COUNTIF(BJ$4:BJ$53,"&lt;"&amp;AF815)*IF(AG815&lt;0.5,Riskregister!$K$9+(Riskregister!$L$9-Riskregister!$K$9)*SQRT(AG815/2),Riskregister!$L$9-(Riskregister!$L$9-Riskregister!$K$9)*SQRT((1-AG815)/2)))</f>
        <v>0</v>
      </c>
      <c r="AI815" s="28">
        <f t="shared" ca="1" si="498"/>
        <v>0.50115767942987988</v>
      </c>
      <c r="AJ815" s="28">
        <f t="shared" ca="1" si="498"/>
        <v>0.93104145351838707</v>
      </c>
      <c r="AK815" s="28">
        <f>IF(Riskregister!$E$10="",0,COUNTIF(BK$4:BK$53,"&lt;"&amp;AI815)*IF(AJ815&lt;0.5,Riskregister!$K$10+(Riskregister!$L$10-Riskregister!$K$10)*SQRT(AJ815/2),Riskregister!$L$10-(Riskregister!$L$10-Riskregister!$K$10)*SQRT((1-AJ815)/2)))</f>
        <v>0</v>
      </c>
      <c r="AL815" s="28">
        <f t="shared" ca="1" si="499"/>
        <v>0.94002252214992876</v>
      </c>
      <c r="AM815" s="28">
        <f t="shared" ca="1" si="499"/>
        <v>0.12372473620384139</v>
      </c>
      <c r="AN815" s="28">
        <f>IF(Riskregister!$E$11="",0,COUNTIF(BL$4:BL$53,"&lt;"&amp;AL815)*IF(AM815&lt;0.5,Riskregister!$K$11+(Riskregister!$L$11-Riskregister!$K$11)*SQRT(AM815/2),Riskregister!$L$11-(Riskregister!$L$11-Riskregister!$K$11)*SQRT((1-AM815)/2)))</f>
        <v>0</v>
      </c>
      <c r="AO815" s="28">
        <f t="shared" ca="1" si="500"/>
        <v>0.14944947653559149</v>
      </c>
      <c r="AP815" s="28">
        <f t="shared" ca="1" si="500"/>
        <v>0.23978198362305847</v>
      </c>
      <c r="AQ815" s="28">
        <f>IF(Riskregister!$E$12="",0,COUNTIF(BM$4:BM$53,"&lt;"&amp;AO815)*IF(AP815&lt;0.5,Riskregister!$K$12+(Riskregister!$L$12-Riskregister!$K$12)*SQRT(AP815/2),Riskregister!$L$12-(Riskregister!$L$12-Riskregister!$K$12)*SQRT((1-AP815)/2)))</f>
        <v>0</v>
      </c>
      <c r="AR815" s="28">
        <f t="shared" ca="1" si="501"/>
        <v>0.43214396967453883</v>
      </c>
      <c r="AS815" s="28">
        <f t="shared" ca="1" si="501"/>
        <v>0.54565391089265602</v>
      </c>
      <c r="AT815" s="28">
        <f>IF(Riskregister!$E$13="",0,COUNTIF(BN$4:BN$53,"&lt;"&amp;AR815)*IF(AS815&lt;0.5,Riskregister!$K$13+(Riskregister!$L$13-Riskregister!$K$13)*SQRT(AS815/2),Riskregister!$L$13-(Riskregister!$L$13-Riskregister!$K$13)*SQRT((1-AS815)/2)))</f>
        <v>0</v>
      </c>
      <c r="AU815" s="28">
        <f t="shared" ca="1" si="502"/>
        <v>0.89753512988077622</v>
      </c>
      <c r="AV815" s="28">
        <f t="shared" ca="1" si="502"/>
        <v>0.11651466801784116</v>
      </c>
      <c r="AW815" s="28">
        <f>IF(Riskregister!$E$14="",0,COUNTIF(BO$4:BO$53,"&lt;"&amp;AU815)*IF(AV815&lt;0.5,Riskregister!$K$14+(Riskregister!$L$14-Riskregister!$K$14)*SQRT(AV815/2),Riskregister!$L$14-(Riskregister!$L$14-Riskregister!$K$14)*SQRT((1-AV815)/2)))</f>
        <v>0</v>
      </c>
      <c r="AX815" s="28">
        <f t="shared" ca="1" si="503"/>
        <v>0.98764802509153815</v>
      </c>
      <c r="AY815" s="28">
        <f t="shared" ca="1" si="503"/>
        <v>0.41344000018843319</v>
      </c>
      <c r="AZ815" s="28">
        <f>IF(Riskregister!$E$15="",0,COUNTIF(BP$4:BP$53,"&lt;"&amp;AX815)*IF(AY815&lt;0.5,Riskregister!$K$15+(Riskregister!$L$15-Riskregister!$K$15)*SQRT(AY815/2),Riskregister!$L$15-(Riskregister!$L$15-Riskregister!$K$15)*SQRT((1-AY815)/2)))</f>
        <v>0</v>
      </c>
      <c r="BA815" s="28">
        <f t="shared" ca="1" si="504"/>
        <v>0.6912676916759124</v>
      </c>
      <c r="BB815" s="28">
        <f t="shared" ca="1" si="504"/>
        <v>0.5726930807477334</v>
      </c>
      <c r="BC815" s="28">
        <f>IF(Riskregister!$E$16="",0,COUNTIF(BQ$4:BQ$53,"&lt;"&amp;BA815)*IF(BB815&lt;0.5,Riskregister!$K$16+(Riskregister!$L$16-Riskregister!$K$16)*SQRT(BB815/2),Riskregister!$L$16-(Riskregister!$L$16-Riskregister!$K$16)*SQRT((1-BB815)/2)))</f>
        <v>0</v>
      </c>
      <c r="BD815" s="28">
        <f t="shared" ca="1" si="480"/>
        <v>250892.39705520213</v>
      </c>
    </row>
    <row r="816" spans="20:56" x14ac:dyDescent="0.35">
      <c r="T816" s="28">
        <f t="shared" ca="1" si="493"/>
        <v>0.41582891787554421</v>
      </c>
      <c r="U816" s="28">
        <f t="shared" ca="1" si="493"/>
        <v>0.41456499926577206</v>
      </c>
      <c r="V816" s="28">
        <f ca="1">IF(Riskregister!$E$5="",0,COUNTIF(BF$4:BF$53,"&lt;"&amp;T816)*IF(U816&lt;0.5,Riskregister!$K$5+(Riskregister!$L$5-Riskregister!$K$5)*SQRT(U816/2),Riskregister!$L$5-(Riskregister!$L$5-Riskregister!$K$5)*SQRT((1-U816)/2)))</f>
        <v>0</v>
      </c>
      <c r="W816" s="28">
        <f t="shared" ca="1" si="494"/>
        <v>8.139494706785988E-3</v>
      </c>
      <c r="X816" s="28">
        <f t="shared" ca="1" si="494"/>
        <v>0.25032018106982024</v>
      </c>
      <c r="Y816" s="28">
        <f ca="1">IF(Riskregister!$E$6="",0,COUNTIF(BG$4:BG$53,"&lt;"&amp;W816)*IF(X816&lt;0.5,Riskregister!$K$6+(Riskregister!$L$6-Riskregister!$K$6)*SQRT(X816/2),Riskregister!$L$6-(Riskregister!$L$6-Riskregister!$K$6)*SQRT((1-X816)/2)))</f>
        <v>0</v>
      </c>
      <c r="Z816" s="28">
        <f t="shared" ca="1" si="495"/>
        <v>0.7793873801918435</v>
      </c>
      <c r="AA816" s="28">
        <f t="shared" ca="1" si="495"/>
        <v>0.64049919683981305</v>
      </c>
      <c r="AB816" s="28">
        <f ca="1">IF(Riskregister!$E$7="",0,COUNTIF(BH$4:BH$53,"&lt;"&amp;Z816)*IF(AA816&lt;0.5,Riskregister!$K$7+(Riskregister!$L$7-Riskregister!$K$7)*SQRT(AA816/2),Riskregister!$L$7-(Riskregister!$L$7-Riskregister!$K$7)*SQRT((1-AA816)/2)))</f>
        <v>251610.56576170441</v>
      </c>
      <c r="AC816" s="28">
        <f t="shared" ca="1" si="496"/>
        <v>0.88596320521826377</v>
      </c>
      <c r="AD816" s="28">
        <f t="shared" ca="1" si="496"/>
        <v>7.2632474444952799E-2</v>
      </c>
      <c r="AE816" s="28">
        <f ca="1">IF(Riskregister!$E$8="",0,COUNTIF(BI$4:BI$53,"&lt;"&amp;AC816)*IF(AD816&lt;0.5,Riskregister!$K$8+(Riskregister!$L$8-Riskregister!$K$8)*SQRT(AD816/2),Riskregister!$L$8-(Riskregister!$L$8-Riskregister!$K$8)*SQRT((1-AD816)/2)))</f>
        <v>0</v>
      </c>
      <c r="AF816" s="28">
        <f t="shared" ca="1" si="497"/>
        <v>0.23538033936905134</v>
      </c>
      <c r="AG816" s="28">
        <f t="shared" ca="1" si="497"/>
        <v>0.9802366726262316</v>
      </c>
      <c r="AH816" s="28">
        <f>IF(Riskregister!$E$9="",0,COUNTIF(BJ$4:BJ$53,"&lt;"&amp;AF816)*IF(AG816&lt;0.5,Riskregister!$K$9+(Riskregister!$L$9-Riskregister!$K$9)*SQRT(AG816/2),Riskregister!$L$9-(Riskregister!$L$9-Riskregister!$K$9)*SQRT((1-AG816)/2)))</f>
        <v>0</v>
      </c>
      <c r="AI816" s="28">
        <f t="shared" ca="1" si="498"/>
        <v>2.6101275558182535E-2</v>
      </c>
      <c r="AJ816" s="28">
        <f t="shared" ca="1" si="498"/>
        <v>0.26075833242095392</v>
      </c>
      <c r="AK816" s="28">
        <f>IF(Riskregister!$E$10="",0,COUNTIF(BK$4:BK$53,"&lt;"&amp;AI816)*IF(AJ816&lt;0.5,Riskregister!$K$10+(Riskregister!$L$10-Riskregister!$K$10)*SQRT(AJ816/2),Riskregister!$L$10-(Riskregister!$L$10-Riskregister!$K$10)*SQRT((1-AJ816)/2)))</f>
        <v>0</v>
      </c>
      <c r="AL816" s="28">
        <f t="shared" ca="1" si="499"/>
        <v>0.59945275159961242</v>
      </c>
      <c r="AM816" s="28">
        <f t="shared" ca="1" si="499"/>
        <v>0.93587669437399446</v>
      </c>
      <c r="AN816" s="28">
        <f>IF(Riskregister!$E$11="",0,COUNTIF(BL$4:BL$53,"&lt;"&amp;AL816)*IF(AM816&lt;0.5,Riskregister!$K$11+(Riskregister!$L$11-Riskregister!$K$11)*SQRT(AM816/2),Riskregister!$L$11-(Riskregister!$L$11-Riskregister!$K$11)*SQRT((1-AM816)/2)))</f>
        <v>0</v>
      </c>
      <c r="AO816" s="28">
        <f t="shared" ca="1" si="500"/>
        <v>0.93221496451141905</v>
      </c>
      <c r="AP816" s="28">
        <f t="shared" ca="1" si="500"/>
        <v>0.16848502449101377</v>
      </c>
      <c r="AQ816" s="28">
        <f>IF(Riskregister!$E$12="",0,COUNTIF(BM$4:BM$53,"&lt;"&amp;AO816)*IF(AP816&lt;0.5,Riskregister!$K$12+(Riskregister!$L$12-Riskregister!$K$12)*SQRT(AP816/2),Riskregister!$L$12-(Riskregister!$L$12-Riskregister!$K$12)*SQRT((1-AP816)/2)))</f>
        <v>0</v>
      </c>
      <c r="AR816" s="28">
        <f t="shared" ca="1" si="501"/>
        <v>0.68656488053139475</v>
      </c>
      <c r="AS816" s="28">
        <f t="shared" ca="1" si="501"/>
        <v>0.42160174826345009</v>
      </c>
      <c r="AT816" s="28">
        <f>IF(Riskregister!$E$13="",0,COUNTIF(BN$4:BN$53,"&lt;"&amp;AR816)*IF(AS816&lt;0.5,Riskregister!$K$13+(Riskregister!$L$13-Riskregister!$K$13)*SQRT(AS816/2),Riskregister!$L$13-(Riskregister!$L$13-Riskregister!$K$13)*SQRT((1-AS816)/2)))</f>
        <v>0</v>
      </c>
      <c r="AU816" s="28">
        <f t="shared" ca="1" si="502"/>
        <v>0.73685359293681862</v>
      </c>
      <c r="AV816" s="28">
        <f t="shared" ca="1" si="502"/>
        <v>0.22559432161409221</v>
      </c>
      <c r="AW816" s="28">
        <f>IF(Riskregister!$E$14="",0,COUNTIF(BO$4:BO$53,"&lt;"&amp;AU816)*IF(AV816&lt;0.5,Riskregister!$K$14+(Riskregister!$L$14-Riskregister!$K$14)*SQRT(AV816/2),Riskregister!$L$14-(Riskregister!$L$14-Riskregister!$K$14)*SQRT((1-AV816)/2)))</f>
        <v>0</v>
      </c>
      <c r="AX816" s="28">
        <f t="shared" ca="1" si="503"/>
        <v>0.31265677345024412</v>
      </c>
      <c r="AY816" s="28">
        <f t="shared" ca="1" si="503"/>
        <v>0.66925845122314598</v>
      </c>
      <c r="AZ816" s="28">
        <f>IF(Riskregister!$E$15="",0,COUNTIF(BP$4:BP$53,"&lt;"&amp;AX816)*IF(AY816&lt;0.5,Riskregister!$K$15+(Riskregister!$L$15-Riskregister!$K$15)*SQRT(AY816/2),Riskregister!$L$15-(Riskregister!$L$15-Riskregister!$K$15)*SQRT((1-AY816)/2)))</f>
        <v>0</v>
      </c>
      <c r="BA816" s="28">
        <f t="shared" ca="1" si="504"/>
        <v>0.7979684563768531</v>
      </c>
      <c r="BB816" s="28">
        <f t="shared" ca="1" si="504"/>
        <v>0.1834201799041717</v>
      </c>
      <c r="BC816" s="28">
        <f>IF(Riskregister!$E$16="",0,COUNTIF(BQ$4:BQ$53,"&lt;"&amp;BA816)*IF(BB816&lt;0.5,Riskregister!$K$16+(Riskregister!$L$16-Riskregister!$K$16)*SQRT(BB816/2),Riskregister!$L$16-(Riskregister!$L$16-Riskregister!$K$16)*SQRT((1-BB816)/2)))</f>
        <v>0</v>
      </c>
      <c r="BD816" s="28">
        <f t="shared" ca="1" si="480"/>
        <v>251610.56576170441</v>
      </c>
    </row>
    <row r="817" spans="20:56" x14ac:dyDescent="0.35">
      <c r="T817" s="28">
        <f t="shared" ca="1" si="493"/>
        <v>0.43439108273876248</v>
      </c>
      <c r="U817" s="28">
        <f t="shared" ca="1" si="493"/>
        <v>0.17838632784695219</v>
      </c>
      <c r="V817" s="28">
        <f ca="1">IF(Riskregister!$E$5="",0,COUNTIF(BF$4:BF$53,"&lt;"&amp;T817)*IF(U817&lt;0.5,Riskregister!$K$5+(Riskregister!$L$5-Riskregister!$K$5)*SQRT(U817/2),Riskregister!$L$5-(Riskregister!$L$5-Riskregister!$K$5)*SQRT((1-U817)/2)))</f>
        <v>0</v>
      </c>
      <c r="W817" s="28">
        <f t="shared" ca="1" si="494"/>
        <v>0.43720837156015357</v>
      </c>
      <c r="X817" s="28">
        <f t="shared" ca="1" si="494"/>
        <v>0.90308997467030205</v>
      </c>
      <c r="Y817" s="28">
        <f ca="1">IF(Riskregister!$E$6="",0,COUNTIF(BG$4:BG$53,"&lt;"&amp;W817)*IF(X817&lt;0.5,Riskregister!$K$6+(Riskregister!$L$6-Riskregister!$K$6)*SQRT(X817/2),Riskregister!$L$6-(Riskregister!$L$6-Riskregister!$K$6)*SQRT((1-X817)/2)))</f>
        <v>0</v>
      </c>
      <c r="Z817" s="28">
        <f t="shared" ca="1" si="495"/>
        <v>0.26694494333224683</v>
      </c>
      <c r="AA817" s="28">
        <f t="shared" ca="1" si="495"/>
        <v>0.75556587729094704</v>
      </c>
      <c r="AB817" s="28">
        <f ca="1">IF(Riskregister!$E$7="",0,COUNTIF(BH$4:BH$53,"&lt;"&amp;Z817)*IF(AA817&lt;0.5,Riskregister!$K$7+(Riskregister!$L$7-Riskregister!$K$7)*SQRT(AA817/2),Riskregister!$L$7-(Riskregister!$L$7-Riskregister!$K$7)*SQRT((1-AA817)/2)))</f>
        <v>0</v>
      </c>
      <c r="AC817" s="28">
        <f t="shared" ca="1" si="496"/>
        <v>8.5358638844146961E-2</v>
      </c>
      <c r="AD817" s="28">
        <f t="shared" ca="1" si="496"/>
        <v>0.74314582226745296</v>
      </c>
      <c r="AE817" s="28">
        <f ca="1">IF(Riskregister!$E$8="",0,COUNTIF(BI$4:BI$53,"&lt;"&amp;AC817)*IF(AD817&lt;0.5,Riskregister!$K$8+(Riskregister!$L$8-Riskregister!$K$8)*SQRT(AD817/2),Riskregister!$L$8-(Riskregister!$L$8-Riskregister!$K$8)*SQRT((1-AD817)/2)))</f>
        <v>0</v>
      </c>
      <c r="AF817" s="28">
        <f t="shared" ca="1" si="497"/>
        <v>0.94663128968096155</v>
      </c>
      <c r="AG817" s="28">
        <f t="shared" ca="1" si="497"/>
        <v>0.40138953542150213</v>
      </c>
      <c r="AH817" s="28">
        <f>IF(Riskregister!$E$9="",0,COUNTIF(BJ$4:BJ$53,"&lt;"&amp;AF817)*IF(AG817&lt;0.5,Riskregister!$K$9+(Riskregister!$L$9-Riskregister!$K$9)*SQRT(AG817/2),Riskregister!$L$9-(Riskregister!$L$9-Riskregister!$K$9)*SQRT((1-AG817)/2)))</f>
        <v>0</v>
      </c>
      <c r="AI817" s="28">
        <f t="shared" ca="1" si="498"/>
        <v>0.42435537901294795</v>
      </c>
      <c r="AJ817" s="28">
        <f t="shared" ca="1" si="498"/>
        <v>0.25929507116035744</v>
      </c>
      <c r="AK817" s="28">
        <f>IF(Riskregister!$E$10="",0,COUNTIF(BK$4:BK$53,"&lt;"&amp;AI817)*IF(AJ817&lt;0.5,Riskregister!$K$10+(Riskregister!$L$10-Riskregister!$K$10)*SQRT(AJ817/2),Riskregister!$L$10-(Riskregister!$L$10-Riskregister!$K$10)*SQRT((1-AJ817)/2)))</f>
        <v>0</v>
      </c>
      <c r="AL817" s="28">
        <f t="shared" ca="1" si="499"/>
        <v>0.47393124582549562</v>
      </c>
      <c r="AM817" s="28">
        <f t="shared" ca="1" si="499"/>
        <v>0.60491541078474687</v>
      </c>
      <c r="AN817" s="28">
        <f>IF(Riskregister!$E$11="",0,COUNTIF(BL$4:BL$53,"&lt;"&amp;AL817)*IF(AM817&lt;0.5,Riskregister!$K$11+(Riskregister!$L$11-Riskregister!$K$11)*SQRT(AM817/2),Riskregister!$L$11-(Riskregister!$L$11-Riskregister!$K$11)*SQRT((1-AM817)/2)))</f>
        <v>0</v>
      </c>
      <c r="AO817" s="28">
        <f t="shared" ca="1" si="500"/>
        <v>0.98110193672226576</v>
      </c>
      <c r="AP817" s="28">
        <f t="shared" ca="1" si="500"/>
        <v>0.12236203315775329</v>
      </c>
      <c r="AQ817" s="28">
        <f>IF(Riskregister!$E$12="",0,COUNTIF(BM$4:BM$53,"&lt;"&amp;AO817)*IF(AP817&lt;0.5,Riskregister!$K$12+(Riskregister!$L$12-Riskregister!$K$12)*SQRT(AP817/2),Riskregister!$L$12-(Riskregister!$L$12-Riskregister!$K$12)*SQRT((1-AP817)/2)))</f>
        <v>0</v>
      </c>
      <c r="AR817" s="28">
        <f t="shared" ca="1" si="501"/>
        <v>0.29775769362741888</v>
      </c>
      <c r="AS817" s="28">
        <f t="shared" ca="1" si="501"/>
        <v>0.19688897809028316</v>
      </c>
      <c r="AT817" s="28">
        <f>IF(Riskregister!$E$13="",0,COUNTIF(BN$4:BN$53,"&lt;"&amp;AR817)*IF(AS817&lt;0.5,Riskregister!$K$13+(Riskregister!$L$13-Riskregister!$K$13)*SQRT(AS817/2),Riskregister!$L$13-(Riskregister!$L$13-Riskregister!$K$13)*SQRT((1-AS817)/2)))</f>
        <v>0</v>
      </c>
      <c r="AU817" s="28">
        <f t="shared" ca="1" si="502"/>
        <v>0.84732481760677825</v>
      </c>
      <c r="AV817" s="28">
        <f t="shared" ca="1" si="502"/>
        <v>0.40488404361337182</v>
      </c>
      <c r="AW817" s="28">
        <f>IF(Riskregister!$E$14="",0,COUNTIF(BO$4:BO$53,"&lt;"&amp;AU817)*IF(AV817&lt;0.5,Riskregister!$K$14+(Riskregister!$L$14-Riskregister!$K$14)*SQRT(AV817/2),Riskregister!$L$14-(Riskregister!$L$14-Riskregister!$K$14)*SQRT((1-AV817)/2)))</f>
        <v>0</v>
      </c>
      <c r="AX817" s="28">
        <f t="shared" ca="1" si="503"/>
        <v>0.52933832016804272</v>
      </c>
      <c r="AY817" s="28">
        <f t="shared" ca="1" si="503"/>
        <v>0.58937087616322081</v>
      </c>
      <c r="AZ817" s="28">
        <f>IF(Riskregister!$E$15="",0,COUNTIF(BP$4:BP$53,"&lt;"&amp;AX817)*IF(AY817&lt;0.5,Riskregister!$K$15+(Riskregister!$L$15-Riskregister!$K$15)*SQRT(AY817/2),Riskregister!$L$15-(Riskregister!$L$15-Riskregister!$K$15)*SQRT((1-AY817)/2)))</f>
        <v>0</v>
      </c>
      <c r="BA817" s="28">
        <f t="shared" ca="1" si="504"/>
        <v>0.86500144304837945</v>
      </c>
      <c r="BB817" s="28">
        <f t="shared" ca="1" si="504"/>
        <v>0.41892692080767202</v>
      </c>
      <c r="BC817" s="28">
        <f>IF(Riskregister!$E$16="",0,COUNTIF(BQ$4:BQ$53,"&lt;"&amp;BA817)*IF(BB817&lt;0.5,Riskregister!$K$16+(Riskregister!$L$16-Riskregister!$K$16)*SQRT(BB817/2),Riskregister!$L$16-(Riskregister!$L$16-Riskregister!$K$16)*SQRT((1-BB817)/2)))</f>
        <v>0</v>
      </c>
      <c r="BD817" s="28">
        <f t="shared" ca="1" si="480"/>
        <v>0</v>
      </c>
    </row>
    <row r="818" spans="20:56" x14ac:dyDescent="0.35">
      <c r="T818" s="28">
        <f t="shared" ca="1" si="493"/>
        <v>0.54684790278588258</v>
      </c>
      <c r="U818" s="28">
        <f t="shared" ca="1" si="493"/>
        <v>0.85645539033667528</v>
      </c>
      <c r="V818" s="28">
        <f ca="1">IF(Riskregister!$E$5="",0,COUNTIF(BF$4:BF$53,"&lt;"&amp;T818)*IF(U818&lt;0.5,Riskregister!$K$5+(Riskregister!$L$5-Riskregister!$K$5)*SQRT(U818/2),Riskregister!$L$5-(Riskregister!$L$5-Riskregister!$K$5)*SQRT((1-U818)/2)))</f>
        <v>0</v>
      </c>
      <c r="W818" s="28">
        <f t="shared" ca="1" si="494"/>
        <v>0.13367680875650756</v>
      </c>
      <c r="X818" s="28">
        <f t="shared" ca="1" si="494"/>
        <v>0.25534809233571443</v>
      </c>
      <c r="Y818" s="28">
        <f ca="1">IF(Riskregister!$E$6="",0,COUNTIF(BG$4:BG$53,"&lt;"&amp;W818)*IF(X818&lt;0.5,Riskregister!$K$6+(Riskregister!$L$6-Riskregister!$K$6)*SQRT(X818/2),Riskregister!$L$6-(Riskregister!$L$6-Riskregister!$K$6)*SQRT((1-X818)/2)))</f>
        <v>0</v>
      </c>
      <c r="Z818" s="28">
        <f t="shared" ca="1" si="495"/>
        <v>7.7983586057566168E-2</v>
      </c>
      <c r="AA818" s="28">
        <f t="shared" ca="1" si="495"/>
        <v>0.82792096395570336</v>
      </c>
      <c r="AB818" s="28">
        <f ca="1">IF(Riskregister!$E$7="",0,COUNTIF(BH$4:BH$53,"&lt;"&amp;Z818)*IF(AA818&lt;0.5,Riskregister!$K$7+(Riskregister!$L$7-Riskregister!$K$7)*SQRT(AA818/2),Riskregister!$L$7-(Riskregister!$L$7-Riskregister!$K$7)*SQRT((1-AA818)/2)))</f>
        <v>0</v>
      </c>
      <c r="AC818" s="28">
        <f t="shared" ca="1" si="496"/>
        <v>0.56647121628858332</v>
      </c>
      <c r="AD818" s="28">
        <f t="shared" ca="1" si="496"/>
        <v>8.9294695401918034E-2</v>
      </c>
      <c r="AE818" s="28">
        <f ca="1">IF(Riskregister!$E$8="",0,COUNTIF(BI$4:BI$53,"&lt;"&amp;AC818)*IF(AD818&lt;0.5,Riskregister!$K$8+(Riskregister!$L$8-Riskregister!$K$8)*SQRT(AD818/2),Riskregister!$L$8-(Riskregister!$L$8-Riskregister!$K$8)*SQRT((1-AD818)/2)))</f>
        <v>0</v>
      </c>
      <c r="AF818" s="28">
        <f t="shared" ca="1" si="497"/>
        <v>0.96095707834582522</v>
      </c>
      <c r="AG818" s="28">
        <f t="shared" ca="1" si="497"/>
        <v>0.50300800893800812</v>
      </c>
      <c r="AH818" s="28">
        <f>IF(Riskregister!$E$9="",0,COUNTIF(BJ$4:BJ$53,"&lt;"&amp;AF818)*IF(AG818&lt;0.5,Riskregister!$K$9+(Riskregister!$L$9-Riskregister!$K$9)*SQRT(AG818/2),Riskregister!$L$9-(Riskregister!$L$9-Riskregister!$K$9)*SQRT((1-AG818)/2)))</f>
        <v>0</v>
      </c>
      <c r="AI818" s="28">
        <f t="shared" ca="1" si="498"/>
        <v>0.6959971562491073</v>
      </c>
      <c r="AJ818" s="28">
        <f t="shared" ca="1" si="498"/>
        <v>0.58241188870045446</v>
      </c>
      <c r="AK818" s="28">
        <f>IF(Riskregister!$E$10="",0,COUNTIF(BK$4:BK$53,"&lt;"&amp;AI818)*IF(AJ818&lt;0.5,Riskregister!$K$10+(Riskregister!$L$10-Riskregister!$K$10)*SQRT(AJ818/2),Riskregister!$L$10-(Riskregister!$L$10-Riskregister!$K$10)*SQRT((1-AJ818)/2)))</f>
        <v>0</v>
      </c>
      <c r="AL818" s="28">
        <f t="shared" ca="1" si="499"/>
        <v>0.59501117221627076</v>
      </c>
      <c r="AM818" s="28">
        <f t="shared" ca="1" si="499"/>
        <v>0.6745593073911833</v>
      </c>
      <c r="AN818" s="28">
        <f>IF(Riskregister!$E$11="",0,COUNTIF(BL$4:BL$53,"&lt;"&amp;AL818)*IF(AM818&lt;0.5,Riskregister!$K$11+(Riskregister!$L$11-Riskregister!$K$11)*SQRT(AM818/2),Riskregister!$L$11-(Riskregister!$L$11-Riskregister!$K$11)*SQRT((1-AM818)/2)))</f>
        <v>0</v>
      </c>
      <c r="AO818" s="28">
        <f t="shared" ca="1" si="500"/>
        <v>0.26352759123669878</v>
      </c>
      <c r="AP818" s="28">
        <f t="shared" ca="1" si="500"/>
        <v>0.64021019889135689</v>
      </c>
      <c r="AQ818" s="28">
        <f>IF(Riskregister!$E$12="",0,COUNTIF(BM$4:BM$53,"&lt;"&amp;AO818)*IF(AP818&lt;0.5,Riskregister!$K$12+(Riskregister!$L$12-Riskregister!$K$12)*SQRT(AP818/2),Riskregister!$L$12-(Riskregister!$L$12-Riskregister!$K$12)*SQRT((1-AP818)/2)))</f>
        <v>0</v>
      </c>
      <c r="AR818" s="28">
        <f t="shared" ca="1" si="501"/>
        <v>0.95474081449663628</v>
      </c>
      <c r="AS818" s="28">
        <f t="shared" ca="1" si="501"/>
        <v>0.15963669116558465</v>
      </c>
      <c r="AT818" s="28">
        <f>IF(Riskregister!$E$13="",0,COUNTIF(BN$4:BN$53,"&lt;"&amp;AR818)*IF(AS818&lt;0.5,Riskregister!$K$13+(Riskregister!$L$13-Riskregister!$K$13)*SQRT(AS818/2),Riskregister!$L$13-(Riskregister!$L$13-Riskregister!$K$13)*SQRT((1-AS818)/2)))</f>
        <v>0</v>
      </c>
      <c r="AU818" s="28">
        <f t="shared" ca="1" si="502"/>
        <v>0.39057438335942762</v>
      </c>
      <c r="AV818" s="28">
        <f t="shared" ca="1" si="502"/>
        <v>0.24391548328656609</v>
      </c>
      <c r="AW818" s="28">
        <f>IF(Riskregister!$E$14="",0,COUNTIF(BO$4:BO$53,"&lt;"&amp;AU818)*IF(AV818&lt;0.5,Riskregister!$K$14+(Riskregister!$L$14-Riskregister!$K$14)*SQRT(AV818/2),Riskregister!$L$14-(Riskregister!$L$14-Riskregister!$K$14)*SQRT((1-AV818)/2)))</f>
        <v>0</v>
      </c>
      <c r="AX818" s="28">
        <f t="shared" ca="1" si="503"/>
        <v>0.67230899292220936</v>
      </c>
      <c r="AY818" s="28">
        <f t="shared" ca="1" si="503"/>
        <v>0.17902649684420358</v>
      </c>
      <c r="AZ818" s="28">
        <f>IF(Riskregister!$E$15="",0,COUNTIF(BP$4:BP$53,"&lt;"&amp;AX818)*IF(AY818&lt;0.5,Riskregister!$K$15+(Riskregister!$L$15-Riskregister!$K$15)*SQRT(AY818/2),Riskregister!$L$15-(Riskregister!$L$15-Riskregister!$K$15)*SQRT((1-AY818)/2)))</f>
        <v>0</v>
      </c>
      <c r="BA818" s="28">
        <f t="shared" ca="1" si="504"/>
        <v>0.38981740064098958</v>
      </c>
      <c r="BB818" s="28">
        <f t="shared" ca="1" si="504"/>
        <v>0.71973880736429796</v>
      </c>
      <c r="BC818" s="28">
        <f>IF(Riskregister!$E$16="",0,COUNTIF(BQ$4:BQ$53,"&lt;"&amp;BA818)*IF(BB818&lt;0.5,Riskregister!$K$16+(Riskregister!$L$16-Riskregister!$K$16)*SQRT(BB818/2),Riskregister!$L$16-(Riskregister!$L$16-Riskregister!$K$16)*SQRT((1-BB818)/2)))</f>
        <v>0</v>
      </c>
      <c r="BD818" s="28">
        <f t="shared" ca="1" si="480"/>
        <v>0</v>
      </c>
    </row>
    <row r="819" spans="20:56" x14ac:dyDescent="0.35">
      <c r="T819" s="28">
        <f t="shared" ca="1" si="493"/>
        <v>0.93053871246123399</v>
      </c>
      <c r="U819" s="28">
        <f t="shared" ca="1" si="493"/>
        <v>0.7125616915322881</v>
      </c>
      <c r="V819" s="28">
        <f ca="1">IF(Riskregister!$E$5="",0,COUNTIF(BF$4:BF$53,"&lt;"&amp;T819)*IF(U819&lt;0.5,Riskregister!$K$5+(Riskregister!$L$5-Riskregister!$K$5)*SQRT(U819/2),Riskregister!$L$5-(Riskregister!$L$5-Riskregister!$K$5)*SQRT((1-U819)/2)))</f>
        <v>858807.21735443571</v>
      </c>
      <c r="W819" s="28">
        <f t="shared" ca="1" si="494"/>
        <v>0.38579811189631652</v>
      </c>
      <c r="X819" s="28">
        <f t="shared" ca="1" si="494"/>
        <v>3.7862713257614478E-2</v>
      </c>
      <c r="Y819" s="28">
        <f ca="1">IF(Riskregister!$E$6="",0,COUNTIF(BG$4:BG$53,"&lt;"&amp;W819)*IF(X819&lt;0.5,Riskregister!$K$6+(Riskregister!$L$6-Riskregister!$K$6)*SQRT(X819/2),Riskregister!$L$6-(Riskregister!$L$6-Riskregister!$K$6)*SQRT((1-X819)/2)))</f>
        <v>0</v>
      </c>
      <c r="Z819" s="28">
        <f t="shared" ca="1" si="495"/>
        <v>0.83021843061310074</v>
      </c>
      <c r="AA819" s="28">
        <f t="shared" ca="1" si="495"/>
        <v>0.73846191068248457</v>
      </c>
      <c r="AB819" s="28">
        <f ca="1">IF(Riskregister!$E$7="",0,COUNTIF(BH$4:BH$53,"&lt;"&amp;Z819)*IF(AA819&lt;0.5,Riskregister!$K$7+(Riskregister!$L$7-Riskregister!$K$7)*SQRT(AA819/2),Riskregister!$L$7-(Riskregister!$L$7-Riskregister!$K$7)*SQRT((1-AA819)/2)))</f>
        <v>273432.99019611068</v>
      </c>
      <c r="AC819" s="28">
        <f t="shared" ca="1" si="496"/>
        <v>0.92704092202966515</v>
      </c>
      <c r="AD819" s="28">
        <f t="shared" ca="1" si="496"/>
        <v>0.90249728950707409</v>
      </c>
      <c r="AE819" s="28">
        <f ca="1">IF(Riskregister!$E$8="",0,COUNTIF(BI$4:BI$53,"&lt;"&amp;AC819)*IF(AD819&lt;0.5,Riskregister!$K$8+(Riskregister!$L$8-Riskregister!$K$8)*SQRT(AD819/2),Riskregister!$L$8-(Riskregister!$L$8-Riskregister!$K$8)*SQRT((1-AD819)/2)))</f>
        <v>0</v>
      </c>
      <c r="AF819" s="28">
        <f t="shared" ca="1" si="497"/>
        <v>0.33759743293567612</v>
      </c>
      <c r="AG819" s="28">
        <f t="shared" ca="1" si="497"/>
        <v>0.31057774941372551</v>
      </c>
      <c r="AH819" s="28">
        <f>IF(Riskregister!$E$9="",0,COUNTIF(BJ$4:BJ$53,"&lt;"&amp;AF819)*IF(AG819&lt;0.5,Riskregister!$K$9+(Riskregister!$L$9-Riskregister!$K$9)*SQRT(AG819/2),Riskregister!$L$9-(Riskregister!$L$9-Riskregister!$K$9)*SQRT((1-AG819)/2)))</f>
        <v>0</v>
      </c>
      <c r="AI819" s="28">
        <f t="shared" ca="1" si="498"/>
        <v>0.7052707109885421</v>
      </c>
      <c r="AJ819" s="28">
        <f t="shared" ca="1" si="498"/>
        <v>0.98664770008346714</v>
      </c>
      <c r="AK819" s="28">
        <f>IF(Riskregister!$E$10="",0,COUNTIF(BK$4:BK$53,"&lt;"&amp;AI819)*IF(AJ819&lt;0.5,Riskregister!$K$10+(Riskregister!$L$10-Riskregister!$K$10)*SQRT(AJ819/2),Riskregister!$L$10-(Riskregister!$L$10-Riskregister!$K$10)*SQRT((1-AJ819)/2)))</f>
        <v>0</v>
      </c>
      <c r="AL819" s="28">
        <f t="shared" ca="1" si="499"/>
        <v>0.77070820010225505</v>
      </c>
      <c r="AM819" s="28">
        <f t="shared" ca="1" si="499"/>
        <v>0.95105887428065694</v>
      </c>
      <c r="AN819" s="28">
        <f>IF(Riskregister!$E$11="",0,COUNTIF(BL$4:BL$53,"&lt;"&amp;AL819)*IF(AM819&lt;0.5,Riskregister!$K$11+(Riskregister!$L$11-Riskregister!$K$11)*SQRT(AM819/2),Riskregister!$L$11-(Riskregister!$L$11-Riskregister!$K$11)*SQRT((1-AM819)/2)))</f>
        <v>0</v>
      </c>
      <c r="AO819" s="28">
        <f t="shared" ca="1" si="500"/>
        <v>2.2136061335260249E-2</v>
      </c>
      <c r="AP819" s="28">
        <f t="shared" ca="1" si="500"/>
        <v>0.74007759394377193</v>
      </c>
      <c r="AQ819" s="28">
        <f>IF(Riskregister!$E$12="",0,COUNTIF(BM$4:BM$53,"&lt;"&amp;AO819)*IF(AP819&lt;0.5,Riskregister!$K$12+(Riskregister!$L$12-Riskregister!$K$12)*SQRT(AP819/2),Riskregister!$L$12-(Riskregister!$L$12-Riskregister!$K$12)*SQRT((1-AP819)/2)))</f>
        <v>0</v>
      </c>
      <c r="AR819" s="28">
        <f t="shared" ca="1" si="501"/>
        <v>0.16116106286800158</v>
      </c>
      <c r="AS819" s="28">
        <f t="shared" ca="1" si="501"/>
        <v>0.37328815027722551</v>
      </c>
      <c r="AT819" s="28">
        <f>IF(Riskregister!$E$13="",0,COUNTIF(BN$4:BN$53,"&lt;"&amp;AR819)*IF(AS819&lt;0.5,Riskregister!$K$13+(Riskregister!$L$13-Riskregister!$K$13)*SQRT(AS819/2),Riskregister!$L$13-(Riskregister!$L$13-Riskregister!$K$13)*SQRT((1-AS819)/2)))</f>
        <v>0</v>
      </c>
      <c r="AU819" s="28">
        <f t="shared" ca="1" si="502"/>
        <v>0.56146573797010346</v>
      </c>
      <c r="AV819" s="28">
        <f t="shared" ca="1" si="502"/>
        <v>0.66345628357538788</v>
      </c>
      <c r="AW819" s="28">
        <f>IF(Riskregister!$E$14="",0,COUNTIF(BO$4:BO$53,"&lt;"&amp;AU819)*IF(AV819&lt;0.5,Riskregister!$K$14+(Riskregister!$L$14-Riskregister!$K$14)*SQRT(AV819/2),Riskregister!$L$14-(Riskregister!$L$14-Riskregister!$K$14)*SQRT((1-AV819)/2)))</f>
        <v>0</v>
      </c>
      <c r="AX819" s="28">
        <f t="shared" ca="1" si="503"/>
        <v>0.46198464064066169</v>
      </c>
      <c r="AY819" s="28">
        <f t="shared" ca="1" si="503"/>
        <v>0.78488316590292617</v>
      </c>
      <c r="AZ819" s="28">
        <f>IF(Riskregister!$E$15="",0,COUNTIF(BP$4:BP$53,"&lt;"&amp;AX819)*IF(AY819&lt;0.5,Riskregister!$K$15+(Riskregister!$L$15-Riskregister!$K$15)*SQRT(AY819/2),Riskregister!$L$15-(Riskregister!$L$15-Riskregister!$K$15)*SQRT((1-AY819)/2)))</f>
        <v>0</v>
      </c>
      <c r="BA819" s="28">
        <f t="shared" ca="1" si="504"/>
        <v>0.4338436780994066</v>
      </c>
      <c r="BB819" s="28">
        <f t="shared" ca="1" si="504"/>
        <v>0.18183873814342033</v>
      </c>
      <c r="BC819" s="28">
        <f>IF(Riskregister!$E$16="",0,COUNTIF(BQ$4:BQ$53,"&lt;"&amp;BA819)*IF(BB819&lt;0.5,Riskregister!$K$16+(Riskregister!$L$16-Riskregister!$K$16)*SQRT(BB819/2),Riskregister!$L$16-(Riskregister!$L$16-Riskregister!$K$16)*SQRT((1-BB819)/2)))</f>
        <v>0</v>
      </c>
      <c r="BD819" s="28">
        <f t="shared" ca="1" si="480"/>
        <v>1132240.2075505464</v>
      </c>
    </row>
    <row r="820" spans="20:56" x14ac:dyDescent="0.35">
      <c r="T820" s="28">
        <f t="shared" ca="1" si="493"/>
        <v>0.90354730507622838</v>
      </c>
      <c r="U820" s="28">
        <f t="shared" ca="1" si="493"/>
        <v>0.69659175787721817</v>
      </c>
      <c r="V820" s="28">
        <f ca="1">IF(Riskregister!$E$5="",0,COUNTIF(BF$4:BF$53,"&lt;"&amp;T820)*IF(U820&lt;0.5,Riskregister!$K$5+(Riskregister!$L$5-Riskregister!$K$5)*SQRT(U820/2),Riskregister!$L$5-(Riskregister!$L$5-Riskregister!$K$5)*SQRT((1-U820)/2)))</f>
        <v>424728.54050093703</v>
      </c>
      <c r="W820" s="28">
        <f t="shared" ca="1" si="494"/>
        <v>0.1770837201636255</v>
      </c>
      <c r="X820" s="28">
        <f t="shared" ca="1" si="494"/>
        <v>0.85269902294173905</v>
      </c>
      <c r="Y820" s="28">
        <f ca="1">IF(Riskregister!$E$6="",0,COUNTIF(BG$4:BG$53,"&lt;"&amp;W820)*IF(X820&lt;0.5,Riskregister!$K$6+(Riskregister!$L$6-Riskregister!$K$6)*SQRT(X820/2),Riskregister!$L$6-(Riskregister!$L$6-Riskregister!$K$6)*SQRT((1-X820)/2)))</f>
        <v>0</v>
      </c>
      <c r="Z820" s="28">
        <f t="shared" ca="1" si="495"/>
        <v>0.49617884128494927</v>
      </c>
      <c r="AA820" s="28">
        <f t="shared" ca="1" si="495"/>
        <v>0.97936176975459532</v>
      </c>
      <c r="AB820" s="28">
        <f ca="1">IF(Riskregister!$E$7="",0,COUNTIF(BH$4:BH$53,"&lt;"&amp;Z820)*IF(AA820&lt;0.5,Riskregister!$K$7+(Riskregister!$L$7-Riskregister!$K$7)*SQRT(AA820/2),Riskregister!$L$7-(Riskregister!$L$7-Riskregister!$K$7)*SQRT((1-AA820)/2)))</f>
        <v>0</v>
      </c>
      <c r="AC820" s="28">
        <f t="shared" ca="1" si="496"/>
        <v>9.953057987640046E-2</v>
      </c>
      <c r="AD820" s="28">
        <f t="shared" ca="1" si="496"/>
        <v>0.88958201587048957</v>
      </c>
      <c r="AE820" s="28">
        <f ca="1">IF(Riskregister!$E$8="",0,COUNTIF(BI$4:BI$53,"&lt;"&amp;AC820)*IF(AD820&lt;0.5,Riskregister!$K$8+(Riskregister!$L$8-Riskregister!$K$8)*SQRT(AD820/2),Riskregister!$L$8-(Riskregister!$L$8-Riskregister!$K$8)*SQRT((1-AD820)/2)))</f>
        <v>0</v>
      </c>
      <c r="AF820" s="28">
        <f t="shared" ca="1" si="497"/>
        <v>0.39254714223976472</v>
      </c>
      <c r="AG820" s="28">
        <f t="shared" ca="1" si="497"/>
        <v>0.98637117118955608</v>
      </c>
      <c r="AH820" s="28">
        <f>IF(Riskregister!$E$9="",0,COUNTIF(BJ$4:BJ$53,"&lt;"&amp;AF820)*IF(AG820&lt;0.5,Riskregister!$K$9+(Riskregister!$L$9-Riskregister!$K$9)*SQRT(AG820/2),Riskregister!$L$9-(Riskregister!$L$9-Riskregister!$K$9)*SQRT((1-AG820)/2)))</f>
        <v>0</v>
      </c>
      <c r="AI820" s="28">
        <f t="shared" ca="1" si="498"/>
        <v>0.31330092208604532</v>
      </c>
      <c r="AJ820" s="28">
        <f t="shared" ca="1" si="498"/>
        <v>0.31506943956375089</v>
      </c>
      <c r="AK820" s="28">
        <f>IF(Riskregister!$E$10="",0,COUNTIF(BK$4:BK$53,"&lt;"&amp;AI820)*IF(AJ820&lt;0.5,Riskregister!$K$10+(Riskregister!$L$10-Riskregister!$K$10)*SQRT(AJ820/2),Riskregister!$L$10-(Riskregister!$L$10-Riskregister!$K$10)*SQRT((1-AJ820)/2)))</f>
        <v>0</v>
      </c>
      <c r="AL820" s="28">
        <f t="shared" ca="1" si="499"/>
        <v>0.73085199270623846</v>
      </c>
      <c r="AM820" s="28">
        <f t="shared" ca="1" si="499"/>
        <v>0.85660743930859007</v>
      </c>
      <c r="AN820" s="28">
        <f>IF(Riskregister!$E$11="",0,COUNTIF(BL$4:BL$53,"&lt;"&amp;AL820)*IF(AM820&lt;0.5,Riskregister!$K$11+(Riskregister!$L$11-Riskregister!$K$11)*SQRT(AM820/2),Riskregister!$L$11-(Riskregister!$L$11-Riskregister!$K$11)*SQRT((1-AM820)/2)))</f>
        <v>0</v>
      </c>
      <c r="AO820" s="28">
        <f t="shared" ca="1" si="500"/>
        <v>0.82344777568797434</v>
      </c>
      <c r="AP820" s="28">
        <f t="shared" ca="1" si="500"/>
        <v>0.10759800233959005</v>
      </c>
      <c r="AQ820" s="28">
        <f>IF(Riskregister!$E$12="",0,COUNTIF(BM$4:BM$53,"&lt;"&amp;AO820)*IF(AP820&lt;0.5,Riskregister!$K$12+(Riskregister!$L$12-Riskregister!$K$12)*SQRT(AP820/2),Riskregister!$L$12-(Riskregister!$L$12-Riskregister!$K$12)*SQRT((1-AP820)/2)))</f>
        <v>0</v>
      </c>
      <c r="AR820" s="28">
        <f t="shared" ca="1" si="501"/>
        <v>0.262715293457909</v>
      </c>
      <c r="AS820" s="28">
        <f t="shared" ca="1" si="501"/>
        <v>0.86011189056902337</v>
      </c>
      <c r="AT820" s="28">
        <f>IF(Riskregister!$E$13="",0,COUNTIF(BN$4:BN$53,"&lt;"&amp;AR820)*IF(AS820&lt;0.5,Riskregister!$K$13+(Riskregister!$L$13-Riskregister!$K$13)*SQRT(AS820/2),Riskregister!$L$13-(Riskregister!$L$13-Riskregister!$K$13)*SQRT((1-AS820)/2)))</f>
        <v>0</v>
      </c>
      <c r="AU820" s="28">
        <f t="shared" ca="1" si="502"/>
        <v>0.58357756218450252</v>
      </c>
      <c r="AV820" s="28">
        <f t="shared" ca="1" si="502"/>
        <v>0.99022391744257254</v>
      </c>
      <c r="AW820" s="28">
        <f>IF(Riskregister!$E$14="",0,COUNTIF(BO$4:BO$53,"&lt;"&amp;AU820)*IF(AV820&lt;0.5,Riskregister!$K$14+(Riskregister!$L$14-Riskregister!$K$14)*SQRT(AV820/2),Riskregister!$L$14-(Riskregister!$L$14-Riskregister!$K$14)*SQRT((1-AV820)/2)))</f>
        <v>0</v>
      </c>
      <c r="AX820" s="28">
        <f t="shared" ca="1" si="503"/>
        <v>0.72197501432452837</v>
      </c>
      <c r="AY820" s="28">
        <f t="shared" ca="1" si="503"/>
        <v>0.44324381217208308</v>
      </c>
      <c r="AZ820" s="28">
        <f>IF(Riskregister!$E$15="",0,COUNTIF(BP$4:BP$53,"&lt;"&amp;AX820)*IF(AY820&lt;0.5,Riskregister!$K$15+(Riskregister!$L$15-Riskregister!$K$15)*SQRT(AY820/2),Riskregister!$L$15-(Riskregister!$L$15-Riskregister!$K$15)*SQRT((1-AY820)/2)))</f>
        <v>0</v>
      </c>
      <c r="BA820" s="28">
        <f t="shared" ca="1" si="504"/>
        <v>0.46624262392399096</v>
      </c>
      <c r="BB820" s="28">
        <f t="shared" ca="1" si="504"/>
        <v>5.4763256417684869E-2</v>
      </c>
      <c r="BC820" s="28">
        <f>IF(Riskregister!$E$16="",0,COUNTIF(BQ$4:BQ$53,"&lt;"&amp;BA820)*IF(BB820&lt;0.5,Riskregister!$K$16+(Riskregister!$L$16-Riskregister!$K$16)*SQRT(BB820/2),Riskregister!$L$16-(Riskregister!$L$16-Riskregister!$K$16)*SQRT((1-BB820)/2)))</f>
        <v>0</v>
      </c>
      <c r="BD820" s="28">
        <f t="shared" ca="1" si="480"/>
        <v>424728.54050093703</v>
      </c>
    </row>
    <row r="821" spans="20:56" x14ac:dyDescent="0.35">
      <c r="T821" s="28">
        <f t="shared" ca="1" si="493"/>
        <v>0.40269502913561295</v>
      </c>
      <c r="U821" s="28">
        <f t="shared" ca="1" si="493"/>
        <v>0.39151345913900781</v>
      </c>
      <c r="V821" s="28">
        <f ca="1">IF(Riskregister!$E$5="",0,COUNTIF(BF$4:BF$53,"&lt;"&amp;T821)*IF(U821&lt;0.5,Riskregister!$K$5+(Riskregister!$L$5-Riskregister!$K$5)*SQRT(U821/2),Riskregister!$L$5-(Riskregister!$L$5-Riskregister!$K$5)*SQRT((1-U821)/2)))</f>
        <v>0</v>
      </c>
      <c r="W821" s="28">
        <f t="shared" ca="1" si="494"/>
        <v>0.86062335969914805</v>
      </c>
      <c r="X821" s="28">
        <f t="shared" ca="1" si="494"/>
        <v>0.27378722089148633</v>
      </c>
      <c r="Y821" s="28">
        <f ca="1">IF(Riskregister!$E$6="",0,COUNTIF(BG$4:BG$53,"&lt;"&amp;W821)*IF(X821&lt;0.5,Riskregister!$K$6+(Riskregister!$L$6-Riskregister!$K$6)*SQRT(X821/2),Riskregister!$L$6-(Riskregister!$L$6-Riskregister!$K$6)*SQRT((1-X821)/2)))</f>
        <v>865984.45765964233</v>
      </c>
      <c r="Z821" s="28">
        <f t="shared" ca="1" si="495"/>
        <v>0.75929389649460621</v>
      </c>
      <c r="AA821" s="28">
        <f t="shared" ca="1" si="495"/>
        <v>0.47443539264248824</v>
      </c>
      <c r="AB821" s="28">
        <f ca="1">IF(Riskregister!$E$7="",0,COUNTIF(BH$4:BH$53,"&lt;"&amp;Z821)*IF(AA821&lt;0.5,Riskregister!$K$7+(Riskregister!$L$7-Riskregister!$K$7)*SQRT(AA821/2),Riskregister!$L$7-(Riskregister!$L$7-Riskregister!$K$7)*SQRT((1-AA821)/2)))</f>
        <v>220467.49777993577</v>
      </c>
      <c r="AC821" s="28">
        <f t="shared" ca="1" si="496"/>
        <v>0.47669033937422012</v>
      </c>
      <c r="AD821" s="28">
        <f t="shared" ca="1" si="496"/>
        <v>0.82983007012441767</v>
      </c>
      <c r="AE821" s="28">
        <f ca="1">IF(Riskregister!$E$8="",0,COUNTIF(BI$4:BI$53,"&lt;"&amp;AC821)*IF(AD821&lt;0.5,Riskregister!$K$8+(Riskregister!$L$8-Riskregister!$K$8)*SQRT(AD821/2),Riskregister!$L$8-(Riskregister!$L$8-Riskregister!$K$8)*SQRT((1-AD821)/2)))</f>
        <v>0</v>
      </c>
      <c r="AF821" s="28">
        <f t="shared" ca="1" si="497"/>
        <v>0.58130928807355986</v>
      </c>
      <c r="AG821" s="28">
        <f t="shared" ca="1" si="497"/>
        <v>0.38929312543404826</v>
      </c>
      <c r="AH821" s="28">
        <f>IF(Riskregister!$E$9="",0,COUNTIF(BJ$4:BJ$53,"&lt;"&amp;AF821)*IF(AG821&lt;0.5,Riskregister!$K$9+(Riskregister!$L$9-Riskregister!$K$9)*SQRT(AG821/2),Riskregister!$L$9-(Riskregister!$L$9-Riskregister!$K$9)*SQRT((1-AG821)/2)))</f>
        <v>0</v>
      </c>
      <c r="AI821" s="28">
        <f t="shared" ca="1" si="498"/>
        <v>0.24516707352001754</v>
      </c>
      <c r="AJ821" s="28">
        <f t="shared" ca="1" si="498"/>
        <v>0.7126498696897654</v>
      </c>
      <c r="AK821" s="28">
        <f>IF(Riskregister!$E$10="",0,COUNTIF(BK$4:BK$53,"&lt;"&amp;AI821)*IF(AJ821&lt;0.5,Riskregister!$K$10+(Riskregister!$L$10-Riskregister!$K$10)*SQRT(AJ821/2),Riskregister!$L$10-(Riskregister!$L$10-Riskregister!$K$10)*SQRT((1-AJ821)/2)))</f>
        <v>0</v>
      </c>
      <c r="AL821" s="28">
        <f t="shared" ca="1" si="499"/>
        <v>0.36901372729742388</v>
      </c>
      <c r="AM821" s="28">
        <f t="shared" ca="1" si="499"/>
        <v>8.2850157916211753E-2</v>
      </c>
      <c r="AN821" s="28">
        <f>IF(Riskregister!$E$11="",0,COUNTIF(BL$4:BL$53,"&lt;"&amp;AL821)*IF(AM821&lt;0.5,Riskregister!$K$11+(Riskregister!$L$11-Riskregister!$K$11)*SQRT(AM821/2),Riskregister!$L$11-(Riskregister!$L$11-Riskregister!$K$11)*SQRT((1-AM821)/2)))</f>
        <v>0</v>
      </c>
      <c r="AO821" s="28">
        <f t="shared" ca="1" si="500"/>
        <v>0.80230544618423816</v>
      </c>
      <c r="AP821" s="28">
        <f t="shared" ca="1" si="500"/>
        <v>0.52842762764351559</v>
      </c>
      <c r="AQ821" s="28">
        <f>IF(Riskregister!$E$12="",0,COUNTIF(BM$4:BM$53,"&lt;"&amp;AO821)*IF(AP821&lt;0.5,Riskregister!$K$12+(Riskregister!$L$12-Riskregister!$K$12)*SQRT(AP821/2),Riskregister!$L$12-(Riskregister!$L$12-Riskregister!$K$12)*SQRT((1-AP821)/2)))</f>
        <v>0</v>
      </c>
      <c r="AR821" s="28">
        <f t="shared" ca="1" si="501"/>
        <v>0.17807359316843097</v>
      </c>
      <c r="AS821" s="28">
        <f t="shared" ca="1" si="501"/>
        <v>0.32962545838286972</v>
      </c>
      <c r="AT821" s="28">
        <f>IF(Riskregister!$E$13="",0,COUNTIF(BN$4:BN$53,"&lt;"&amp;AR821)*IF(AS821&lt;0.5,Riskregister!$K$13+(Riskregister!$L$13-Riskregister!$K$13)*SQRT(AS821/2),Riskregister!$L$13-(Riskregister!$L$13-Riskregister!$K$13)*SQRT((1-AS821)/2)))</f>
        <v>0</v>
      </c>
      <c r="AU821" s="28">
        <f t="shared" ca="1" si="502"/>
        <v>0.8569270530726838</v>
      </c>
      <c r="AV821" s="28">
        <f t="shared" ca="1" si="502"/>
        <v>0.57037105990552173</v>
      </c>
      <c r="AW821" s="28">
        <f>IF(Riskregister!$E$14="",0,COUNTIF(BO$4:BO$53,"&lt;"&amp;AU821)*IF(AV821&lt;0.5,Riskregister!$K$14+(Riskregister!$L$14-Riskregister!$K$14)*SQRT(AV821/2),Riskregister!$L$14-(Riskregister!$L$14-Riskregister!$K$14)*SQRT((1-AV821)/2)))</f>
        <v>0</v>
      </c>
      <c r="AX821" s="28">
        <f t="shared" ca="1" si="503"/>
        <v>0.33814943300766698</v>
      </c>
      <c r="AY821" s="28">
        <f t="shared" ca="1" si="503"/>
        <v>0.82452938358421801</v>
      </c>
      <c r="AZ821" s="28">
        <f>IF(Riskregister!$E$15="",0,COUNTIF(BP$4:BP$53,"&lt;"&amp;AX821)*IF(AY821&lt;0.5,Riskregister!$K$15+(Riskregister!$L$15-Riskregister!$K$15)*SQRT(AY821/2),Riskregister!$L$15-(Riskregister!$L$15-Riskregister!$K$15)*SQRT((1-AY821)/2)))</f>
        <v>0</v>
      </c>
      <c r="BA821" s="28">
        <f t="shared" ca="1" si="504"/>
        <v>2.9732015450081417E-2</v>
      </c>
      <c r="BB821" s="28">
        <f t="shared" ca="1" si="504"/>
        <v>0.29040170605635107</v>
      </c>
      <c r="BC821" s="28">
        <f>IF(Riskregister!$E$16="",0,COUNTIF(BQ$4:BQ$53,"&lt;"&amp;BA821)*IF(BB821&lt;0.5,Riskregister!$K$16+(Riskregister!$L$16-Riskregister!$K$16)*SQRT(BB821/2),Riskregister!$L$16-(Riskregister!$L$16-Riskregister!$K$16)*SQRT((1-BB821)/2)))</f>
        <v>0</v>
      </c>
      <c r="BD821" s="28">
        <f t="shared" ca="1" si="480"/>
        <v>1086451.955439578</v>
      </c>
    </row>
    <row r="822" spans="20:56" x14ac:dyDescent="0.35">
      <c r="T822" s="28">
        <f t="shared" ca="1" si="493"/>
        <v>0.81509868438031174</v>
      </c>
      <c r="U822" s="28">
        <f t="shared" ca="1" si="493"/>
        <v>0.12995179711244575</v>
      </c>
      <c r="V822" s="28">
        <f ca="1">IF(Riskregister!$E$5="",0,COUNTIF(BF$4:BF$53,"&lt;"&amp;T822)*IF(U822&lt;0.5,Riskregister!$K$5+(Riskregister!$L$5-Riskregister!$K$5)*SQRT(U822/2),Riskregister!$L$5-(Riskregister!$L$5-Riskregister!$K$5)*SQRT((1-U822)/2)))</f>
        <v>264706.66701476043</v>
      </c>
      <c r="W822" s="28">
        <f t="shared" ca="1" si="494"/>
        <v>0.78835151104114365</v>
      </c>
      <c r="X822" s="28">
        <f t="shared" ca="1" si="494"/>
        <v>0.59121304444000555</v>
      </c>
      <c r="Y822" s="28">
        <f ca="1">IF(Riskregister!$E$6="",0,COUNTIF(BG$4:BG$53,"&lt;"&amp;W822)*IF(X822&lt;0.5,Riskregister!$K$6+(Riskregister!$L$6-Riskregister!$K$6)*SQRT(X822/2),Riskregister!$L$6-(Riskregister!$L$6-Riskregister!$K$6)*SQRT((1-X822)/2)))</f>
        <v>1186221.8557818164</v>
      </c>
      <c r="Z822" s="28">
        <f t="shared" ca="1" si="495"/>
        <v>0.17923937201786655</v>
      </c>
      <c r="AA822" s="28">
        <f t="shared" ca="1" si="495"/>
        <v>0.9117960953907932</v>
      </c>
      <c r="AB822" s="28">
        <f ca="1">IF(Riskregister!$E$7="",0,COUNTIF(BH$4:BH$53,"&lt;"&amp;Z822)*IF(AA822&lt;0.5,Riskregister!$K$7+(Riskregister!$L$7-Riskregister!$K$7)*SQRT(AA822/2),Riskregister!$L$7-(Riskregister!$L$7-Riskregister!$K$7)*SQRT((1-AA822)/2)))</f>
        <v>0</v>
      </c>
      <c r="AC822" s="28">
        <f t="shared" ca="1" si="496"/>
        <v>0.45368429394770582</v>
      </c>
      <c r="AD822" s="28">
        <f t="shared" ca="1" si="496"/>
        <v>0.49003828671394523</v>
      </c>
      <c r="AE822" s="28">
        <f ca="1">IF(Riskregister!$E$8="",0,COUNTIF(BI$4:BI$53,"&lt;"&amp;AC822)*IF(AD822&lt;0.5,Riskregister!$K$8+(Riskregister!$L$8-Riskregister!$K$8)*SQRT(AD822/2),Riskregister!$L$8-(Riskregister!$L$8-Riskregister!$K$8)*SQRT((1-AD822)/2)))</f>
        <v>0</v>
      </c>
      <c r="AF822" s="28">
        <f t="shared" ca="1" si="497"/>
        <v>0.66054182874933276</v>
      </c>
      <c r="AG822" s="28">
        <f t="shared" ca="1" si="497"/>
        <v>0.67657767117549239</v>
      </c>
      <c r="AH822" s="28">
        <f>IF(Riskregister!$E$9="",0,COUNTIF(BJ$4:BJ$53,"&lt;"&amp;AF822)*IF(AG822&lt;0.5,Riskregister!$K$9+(Riskregister!$L$9-Riskregister!$K$9)*SQRT(AG822/2),Riskregister!$L$9-(Riskregister!$L$9-Riskregister!$K$9)*SQRT((1-AG822)/2)))</f>
        <v>0</v>
      </c>
      <c r="AI822" s="28">
        <f t="shared" ca="1" si="498"/>
        <v>0.86614707534140711</v>
      </c>
      <c r="AJ822" s="28">
        <f t="shared" ca="1" si="498"/>
        <v>0.93073719468880545</v>
      </c>
      <c r="AK822" s="28">
        <f>IF(Riskregister!$E$10="",0,COUNTIF(BK$4:BK$53,"&lt;"&amp;AI822)*IF(AJ822&lt;0.5,Riskregister!$K$10+(Riskregister!$L$10-Riskregister!$K$10)*SQRT(AJ822/2),Riskregister!$L$10-(Riskregister!$L$10-Riskregister!$K$10)*SQRT((1-AJ822)/2)))</f>
        <v>0</v>
      </c>
      <c r="AL822" s="28">
        <f t="shared" ca="1" si="499"/>
        <v>0.82430554922697152</v>
      </c>
      <c r="AM822" s="28">
        <f t="shared" ca="1" si="499"/>
        <v>0.29102130120849423</v>
      </c>
      <c r="AN822" s="28">
        <f>IF(Riskregister!$E$11="",0,COUNTIF(BL$4:BL$53,"&lt;"&amp;AL822)*IF(AM822&lt;0.5,Riskregister!$K$11+(Riskregister!$L$11-Riskregister!$K$11)*SQRT(AM822/2),Riskregister!$L$11-(Riskregister!$L$11-Riskregister!$K$11)*SQRT((1-AM822)/2)))</f>
        <v>0</v>
      </c>
      <c r="AO822" s="28">
        <f t="shared" ca="1" si="500"/>
        <v>0.99167340150027916</v>
      </c>
      <c r="AP822" s="28">
        <f t="shared" ca="1" si="500"/>
        <v>0.86334238512215777</v>
      </c>
      <c r="AQ822" s="28">
        <f>IF(Riskregister!$E$12="",0,COUNTIF(BM$4:BM$53,"&lt;"&amp;AO822)*IF(AP822&lt;0.5,Riskregister!$K$12+(Riskregister!$L$12-Riskregister!$K$12)*SQRT(AP822/2),Riskregister!$L$12-(Riskregister!$L$12-Riskregister!$K$12)*SQRT((1-AP822)/2)))</f>
        <v>0</v>
      </c>
      <c r="AR822" s="28">
        <f t="shared" ca="1" si="501"/>
        <v>0.78987255544324697</v>
      </c>
      <c r="AS822" s="28">
        <f t="shared" ca="1" si="501"/>
        <v>4.3928599761779763E-2</v>
      </c>
      <c r="AT822" s="28">
        <f>IF(Riskregister!$E$13="",0,COUNTIF(BN$4:BN$53,"&lt;"&amp;AR822)*IF(AS822&lt;0.5,Riskregister!$K$13+(Riskregister!$L$13-Riskregister!$K$13)*SQRT(AS822/2),Riskregister!$L$13-(Riskregister!$L$13-Riskregister!$K$13)*SQRT((1-AS822)/2)))</f>
        <v>0</v>
      </c>
      <c r="AU822" s="28">
        <f t="shared" ca="1" si="502"/>
        <v>0.11675427105703517</v>
      </c>
      <c r="AV822" s="28">
        <f t="shared" ca="1" si="502"/>
        <v>0.20937378785588356</v>
      </c>
      <c r="AW822" s="28">
        <f>IF(Riskregister!$E$14="",0,COUNTIF(BO$4:BO$53,"&lt;"&amp;AU822)*IF(AV822&lt;0.5,Riskregister!$K$14+(Riskregister!$L$14-Riskregister!$K$14)*SQRT(AV822/2),Riskregister!$L$14-(Riskregister!$L$14-Riskregister!$K$14)*SQRT((1-AV822)/2)))</f>
        <v>0</v>
      </c>
      <c r="AX822" s="28">
        <f t="shared" ca="1" si="503"/>
        <v>0.55292201033382238</v>
      </c>
      <c r="AY822" s="28">
        <f t="shared" ca="1" si="503"/>
        <v>0.10786297843192549</v>
      </c>
      <c r="AZ822" s="28">
        <f>IF(Riskregister!$E$15="",0,COUNTIF(BP$4:BP$53,"&lt;"&amp;AX822)*IF(AY822&lt;0.5,Riskregister!$K$15+(Riskregister!$L$15-Riskregister!$K$15)*SQRT(AY822/2),Riskregister!$L$15-(Riskregister!$L$15-Riskregister!$K$15)*SQRT((1-AY822)/2)))</f>
        <v>0</v>
      </c>
      <c r="BA822" s="28">
        <f t="shared" ca="1" si="504"/>
        <v>0.2318610774050166</v>
      </c>
      <c r="BB822" s="28">
        <f t="shared" ca="1" si="504"/>
        <v>0.3810982576452111</v>
      </c>
      <c r="BC822" s="28">
        <f>IF(Riskregister!$E$16="",0,COUNTIF(BQ$4:BQ$53,"&lt;"&amp;BA822)*IF(BB822&lt;0.5,Riskregister!$K$16+(Riskregister!$L$16-Riskregister!$K$16)*SQRT(BB822/2),Riskregister!$L$16-(Riskregister!$L$16-Riskregister!$K$16)*SQRT((1-BB822)/2)))</f>
        <v>0</v>
      </c>
      <c r="BD822" s="28">
        <f t="shared" ca="1" si="480"/>
        <v>1450928.5227965768</v>
      </c>
    </row>
    <row r="823" spans="20:56" x14ac:dyDescent="0.35">
      <c r="T823" s="28">
        <f t="shared" ca="1" si="493"/>
        <v>3.2084458806862504E-2</v>
      </c>
      <c r="U823" s="28">
        <f t="shared" ca="1" si="493"/>
        <v>0.86796057218887701</v>
      </c>
      <c r="V823" s="28">
        <f ca="1">IF(Riskregister!$E$5="",0,COUNTIF(BF$4:BF$53,"&lt;"&amp;T823)*IF(U823&lt;0.5,Riskregister!$K$5+(Riskregister!$L$5-Riskregister!$K$5)*SQRT(U823/2),Riskregister!$L$5-(Riskregister!$L$5-Riskregister!$K$5)*SQRT((1-U823)/2)))</f>
        <v>0</v>
      </c>
      <c r="W823" s="28">
        <f t="shared" ca="1" si="494"/>
        <v>0.3347514416496562</v>
      </c>
      <c r="X823" s="28">
        <f t="shared" ca="1" si="494"/>
        <v>6.8571337355169959E-3</v>
      </c>
      <c r="Y823" s="28">
        <f ca="1">IF(Riskregister!$E$6="",0,COUNTIF(BG$4:BG$53,"&lt;"&amp;W823)*IF(X823&lt;0.5,Riskregister!$K$6+(Riskregister!$L$6-Riskregister!$K$6)*SQRT(X823/2),Riskregister!$L$6-(Riskregister!$L$6-Riskregister!$K$6)*SQRT((1-X823)/2)))</f>
        <v>0</v>
      </c>
      <c r="Z823" s="28">
        <f t="shared" ca="1" si="495"/>
        <v>0.14114034847363943</v>
      </c>
      <c r="AA823" s="28">
        <f t="shared" ca="1" si="495"/>
        <v>0.55145054167331042</v>
      </c>
      <c r="AB823" s="28">
        <f ca="1">IF(Riskregister!$E$7="",0,COUNTIF(BH$4:BH$53,"&lt;"&amp;Z823)*IF(AA823&lt;0.5,Riskregister!$K$7+(Riskregister!$L$7-Riskregister!$K$7)*SQRT(AA823/2),Riskregister!$L$7-(Riskregister!$L$7-Riskregister!$K$7)*SQRT((1-AA823)/2)))</f>
        <v>0</v>
      </c>
      <c r="AC823" s="28">
        <f t="shared" ca="1" si="496"/>
        <v>0.866532023834368</v>
      </c>
      <c r="AD823" s="28">
        <f t="shared" ca="1" si="496"/>
        <v>0.42947425547321083</v>
      </c>
      <c r="AE823" s="28">
        <f ca="1">IF(Riskregister!$E$8="",0,COUNTIF(BI$4:BI$53,"&lt;"&amp;AC823)*IF(AD823&lt;0.5,Riskregister!$K$8+(Riskregister!$L$8-Riskregister!$K$8)*SQRT(AD823/2),Riskregister!$L$8-(Riskregister!$L$8-Riskregister!$K$8)*SQRT((1-AD823)/2)))</f>
        <v>0</v>
      </c>
      <c r="AF823" s="28">
        <f t="shared" ca="1" si="497"/>
        <v>0.87077033005276816</v>
      </c>
      <c r="AG823" s="28">
        <f t="shared" ca="1" si="497"/>
        <v>0.88845443277656189</v>
      </c>
      <c r="AH823" s="28">
        <f>IF(Riskregister!$E$9="",0,COUNTIF(BJ$4:BJ$53,"&lt;"&amp;AF823)*IF(AG823&lt;0.5,Riskregister!$K$9+(Riskregister!$L$9-Riskregister!$K$9)*SQRT(AG823/2),Riskregister!$L$9-(Riskregister!$L$9-Riskregister!$K$9)*SQRT((1-AG823)/2)))</f>
        <v>0</v>
      </c>
      <c r="AI823" s="28">
        <f t="shared" ca="1" si="498"/>
        <v>0.67125301432683449</v>
      </c>
      <c r="AJ823" s="28">
        <f t="shared" ca="1" si="498"/>
        <v>0.71411070175712299</v>
      </c>
      <c r="AK823" s="28">
        <f>IF(Riskregister!$E$10="",0,COUNTIF(BK$4:BK$53,"&lt;"&amp;AI823)*IF(AJ823&lt;0.5,Riskregister!$K$10+(Riskregister!$L$10-Riskregister!$K$10)*SQRT(AJ823/2),Riskregister!$L$10-(Riskregister!$L$10-Riskregister!$K$10)*SQRT((1-AJ823)/2)))</f>
        <v>0</v>
      </c>
      <c r="AL823" s="28">
        <f t="shared" ca="1" si="499"/>
        <v>0.80951984273830646</v>
      </c>
      <c r="AM823" s="28">
        <f t="shared" ca="1" si="499"/>
        <v>0.1469886411132928</v>
      </c>
      <c r="AN823" s="28">
        <f>IF(Riskregister!$E$11="",0,COUNTIF(BL$4:BL$53,"&lt;"&amp;AL823)*IF(AM823&lt;0.5,Riskregister!$K$11+(Riskregister!$L$11-Riskregister!$K$11)*SQRT(AM823/2),Riskregister!$L$11-(Riskregister!$L$11-Riskregister!$K$11)*SQRT((1-AM823)/2)))</f>
        <v>0</v>
      </c>
      <c r="AO823" s="28">
        <f t="shared" ca="1" si="500"/>
        <v>0.77891560896113221</v>
      </c>
      <c r="AP823" s="28">
        <f t="shared" ca="1" si="500"/>
        <v>0.23710957183350845</v>
      </c>
      <c r="AQ823" s="28">
        <f>IF(Riskregister!$E$12="",0,COUNTIF(BM$4:BM$53,"&lt;"&amp;AO823)*IF(AP823&lt;0.5,Riskregister!$K$12+(Riskregister!$L$12-Riskregister!$K$12)*SQRT(AP823/2),Riskregister!$L$12-(Riskregister!$L$12-Riskregister!$K$12)*SQRT((1-AP823)/2)))</f>
        <v>0</v>
      </c>
      <c r="AR823" s="28">
        <f t="shared" ca="1" si="501"/>
        <v>0.51880629213433316</v>
      </c>
      <c r="AS823" s="28">
        <f t="shared" ca="1" si="501"/>
        <v>0.47222160723586326</v>
      </c>
      <c r="AT823" s="28">
        <f>IF(Riskregister!$E$13="",0,COUNTIF(BN$4:BN$53,"&lt;"&amp;AR823)*IF(AS823&lt;0.5,Riskregister!$K$13+(Riskregister!$L$13-Riskregister!$K$13)*SQRT(AS823/2),Riskregister!$L$13-(Riskregister!$L$13-Riskregister!$K$13)*SQRT((1-AS823)/2)))</f>
        <v>0</v>
      </c>
      <c r="AU823" s="28">
        <f t="shared" ca="1" si="502"/>
        <v>0.51964280208051505</v>
      </c>
      <c r="AV823" s="28">
        <f t="shared" ca="1" si="502"/>
        <v>0.99126461933871179</v>
      </c>
      <c r="AW823" s="28">
        <f>IF(Riskregister!$E$14="",0,COUNTIF(BO$4:BO$53,"&lt;"&amp;AU823)*IF(AV823&lt;0.5,Riskregister!$K$14+(Riskregister!$L$14-Riskregister!$K$14)*SQRT(AV823/2),Riskregister!$L$14-(Riskregister!$L$14-Riskregister!$K$14)*SQRT((1-AV823)/2)))</f>
        <v>0</v>
      </c>
      <c r="AX823" s="28">
        <f t="shared" ca="1" si="503"/>
        <v>0.7840020845618958</v>
      </c>
      <c r="AY823" s="28">
        <f t="shared" ca="1" si="503"/>
        <v>0.63254858387212753</v>
      </c>
      <c r="AZ823" s="28">
        <f>IF(Riskregister!$E$15="",0,COUNTIF(BP$4:BP$53,"&lt;"&amp;AX823)*IF(AY823&lt;0.5,Riskregister!$K$15+(Riskregister!$L$15-Riskregister!$K$15)*SQRT(AY823/2),Riskregister!$L$15-(Riskregister!$L$15-Riskregister!$K$15)*SQRT((1-AY823)/2)))</f>
        <v>0</v>
      </c>
      <c r="BA823" s="28">
        <f t="shared" ca="1" si="504"/>
        <v>0.30911860414009296</v>
      </c>
      <c r="BB823" s="28">
        <f t="shared" ca="1" si="504"/>
        <v>3.4505799969215434E-2</v>
      </c>
      <c r="BC823" s="28">
        <f>IF(Riskregister!$E$16="",0,COUNTIF(BQ$4:BQ$53,"&lt;"&amp;BA823)*IF(BB823&lt;0.5,Riskregister!$K$16+(Riskregister!$L$16-Riskregister!$K$16)*SQRT(BB823/2),Riskregister!$L$16-(Riskregister!$L$16-Riskregister!$K$16)*SQRT((1-BB823)/2)))</f>
        <v>0</v>
      </c>
      <c r="BD823" s="28">
        <f t="shared" ca="1" si="480"/>
        <v>0</v>
      </c>
    </row>
    <row r="824" spans="20:56" x14ac:dyDescent="0.35">
      <c r="T824" s="28">
        <f t="shared" ref="T824:U843" ca="1" si="505">RAND()</f>
        <v>5.8772849641619551E-5</v>
      </c>
      <c r="U824" s="28">
        <f t="shared" ca="1" si="505"/>
        <v>0.17789616950575327</v>
      </c>
      <c r="V824" s="28">
        <f ca="1">IF(Riskregister!$E$5="",0,COUNTIF(BF$4:BF$53,"&lt;"&amp;T824)*IF(U824&lt;0.5,Riskregister!$K$5+(Riskregister!$L$5-Riskregister!$K$5)*SQRT(U824/2),Riskregister!$L$5-(Riskregister!$L$5-Riskregister!$K$5)*SQRT((1-U824)/2)))</f>
        <v>0</v>
      </c>
      <c r="W824" s="28">
        <f t="shared" ref="W824:X843" ca="1" si="506">RAND()</f>
        <v>0.8123274876527653</v>
      </c>
      <c r="X824" s="28">
        <f t="shared" ca="1" si="506"/>
        <v>0.57251453693281851</v>
      </c>
      <c r="Y824" s="28">
        <f ca="1">IF(Riskregister!$E$6="",0,COUNTIF(BG$4:BG$53,"&lt;"&amp;W824)*IF(X824&lt;0.5,Riskregister!$K$6+(Riskregister!$L$6-Riskregister!$K$6)*SQRT(X824/2),Riskregister!$L$6-(Riskregister!$L$6-Riskregister!$K$6)*SQRT((1-X824)/2)))</f>
        <v>1167818.2589308787</v>
      </c>
      <c r="Z824" s="28">
        <f t="shared" ref="Z824:AA843" ca="1" si="507">RAND()</f>
        <v>0.17440380540316391</v>
      </c>
      <c r="AA824" s="28">
        <f t="shared" ca="1" si="507"/>
        <v>0.44625888376735823</v>
      </c>
      <c r="AB824" s="28">
        <f ca="1">IF(Riskregister!$E$7="",0,COUNTIF(BH$4:BH$53,"&lt;"&amp;Z824)*IF(AA824&lt;0.5,Riskregister!$K$7+(Riskregister!$L$7-Riskregister!$K$7)*SQRT(AA824/2),Riskregister!$L$7-(Riskregister!$L$7-Riskregister!$K$7)*SQRT((1-AA824)/2)))</f>
        <v>0</v>
      </c>
      <c r="AC824" s="28">
        <f t="shared" ref="AC824:AD843" ca="1" si="508">RAND()</f>
        <v>0.74511518571002677</v>
      </c>
      <c r="AD824" s="28">
        <f t="shared" ca="1" si="508"/>
        <v>0.31465593390021795</v>
      </c>
      <c r="AE824" s="28">
        <f ca="1">IF(Riskregister!$E$8="",0,COUNTIF(BI$4:BI$53,"&lt;"&amp;AC824)*IF(AD824&lt;0.5,Riskregister!$K$8+(Riskregister!$L$8-Riskregister!$K$8)*SQRT(AD824/2),Riskregister!$L$8-(Riskregister!$L$8-Riskregister!$K$8)*SQRT((1-AD824)/2)))</f>
        <v>0</v>
      </c>
      <c r="AF824" s="28">
        <f t="shared" ref="AF824:AG843" ca="1" si="509">RAND()</f>
        <v>0.72443538019337828</v>
      </c>
      <c r="AG824" s="28">
        <f t="shared" ca="1" si="509"/>
        <v>0.8225373580685913</v>
      </c>
      <c r="AH824" s="28">
        <f>IF(Riskregister!$E$9="",0,COUNTIF(BJ$4:BJ$53,"&lt;"&amp;AF824)*IF(AG824&lt;0.5,Riskregister!$K$9+(Riskregister!$L$9-Riskregister!$K$9)*SQRT(AG824/2),Riskregister!$L$9-(Riskregister!$L$9-Riskregister!$K$9)*SQRT((1-AG824)/2)))</f>
        <v>0</v>
      </c>
      <c r="AI824" s="28">
        <f t="shared" ref="AI824:AJ843" ca="1" si="510">RAND()</f>
        <v>0.63464509441740691</v>
      </c>
      <c r="AJ824" s="28">
        <f t="shared" ca="1" si="510"/>
        <v>0.82118486186532291</v>
      </c>
      <c r="AK824" s="28">
        <f>IF(Riskregister!$E$10="",0,COUNTIF(BK$4:BK$53,"&lt;"&amp;AI824)*IF(AJ824&lt;0.5,Riskregister!$K$10+(Riskregister!$L$10-Riskregister!$K$10)*SQRT(AJ824/2),Riskregister!$L$10-(Riskregister!$L$10-Riskregister!$K$10)*SQRT((1-AJ824)/2)))</f>
        <v>0</v>
      </c>
      <c r="AL824" s="28">
        <f t="shared" ref="AL824:AM843" ca="1" si="511">RAND()</f>
        <v>0.8810812444409537</v>
      </c>
      <c r="AM824" s="28">
        <f t="shared" ca="1" si="511"/>
        <v>0.58035624703142119</v>
      </c>
      <c r="AN824" s="28">
        <f>IF(Riskregister!$E$11="",0,COUNTIF(BL$4:BL$53,"&lt;"&amp;AL824)*IF(AM824&lt;0.5,Riskregister!$K$11+(Riskregister!$L$11-Riskregister!$K$11)*SQRT(AM824/2),Riskregister!$L$11-(Riskregister!$L$11-Riskregister!$K$11)*SQRT((1-AM824)/2)))</f>
        <v>0</v>
      </c>
      <c r="AO824" s="28">
        <f t="shared" ref="AO824:AP843" ca="1" si="512">RAND()</f>
        <v>0.93728054001125249</v>
      </c>
      <c r="AP824" s="28">
        <f t="shared" ca="1" si="512"/>
        <v>0.3258397207447381</v>
      </c>
      <c r="AQ824" s="28">
        <f>IF(Riskregister!$E$12="",0,COUNTIF(BM$4:BM$53,"&lt;"&amp;AO824)*IF(AP824&lt;0.5,Riskregister!$K$12+(Riskregister!$L$12-Riskregister!$K$12)*SQRT(AP824/2),Riskregister!$L$12-(Riskregister!$L$12-Riskregister!$K$12)*SQRT((1-AP824)/2)))</f>
        <v>0</v>
      </c>
      <c r="AR824" s="28">
        <f t="shared" ref="AR824:AS843" ca="1" si="513">RAND()</f>
        <v>0.57772662077549142</v>
      </c>
      <c r="AS824" s="28">
        <f t="shared" ca="1" si="513"/>
        <v>0.67087252064939007</v>
      </c>
      <c r="AT824" s="28">
        <f>IF(Riskregister!$E$13="",0,COUNTIF(BN$4:BN$53,"&lt;"&amp;AR824)*IF(AS824&lt;0.5,Riskregister!$K$13+(Riskregister!$L$13-Riskregister!$K$13)*SQRT(AS824/2),Riskregister!$L$13-(Riskregister!$L$13-Riskregister!$K$13)*SQRT((1-AS824)/2)))</f>
        <v>0</v>
      </c>
      <c r="AU824" s="28">
        <f t="shared" ref="AU824:AV843" ca="1" si="514">RAND()</f>
        <v>0.9241082878016007</v>
      </c>
      <c r="AV824" s="28">
        <f t="shared" ca="1" si="514"/>
        <v>0.87003022733124069</v>
      </c>
      <c r="AW824" s="28">
        <f>IF(Riskregister!$E$14="",0,COUNTIF(BO$4:BO$53,"&lt;"&amp;AU824)*IF(AV824&lt;0.5,Riskregister!$K$14+(Riskregister!$L$14-Riskregister!$K$14)*SQRT(AV824/2),Riskregister!$L$14-(Riskregister!$L$14-Riskregister!$K$14)*SQRT((1-AV824)/2)))</f>
        <v>0</v>
      </c>
      <c r="AX824" s="28">
        <f t="shared" ref="AX824:AY843" ca="1" si="515">RAND()</f>
        <v>0.29409374640933228</v>
      </c>
      <c r="AY824" s="28">
        <f t="shared" ca="1" si="515"/>
        <v>0.99780939190266671</v>
      </c>
      <c r="AZ824" s="28">
        <f>IF(Riskregister!$E$15="",0,COUNTIF(BP$4:BP$53,"&lt;"&amp;AX824)*IF(AY824&lt;0.5,Riskregister!$K$15+(Riskregister!$L$15-Riskregister!$K$15)*SQRT(AY824/2),Riskregister!$L$15-(Riskregister!$L$15-Riskregister!$K$15)*SQRT((1-AY824)/2)))</f>
        <v>0</v>
      </c>
      <c r="BA824" s="28">
        <f t="shared" ref="BA824:BB843" ca="1" si="516">RAND()</f>
        <v>0.37561616768778361</v>
      </c>
      <c r="BB824" s="28">
        <f t="shared" ca="1" si="516"/>
        <v>0.75521769300596342</v>
      </c>
      <c r="BC824" s="28">
        <f>IF(Riskregister!$E$16="",0,COUNTIF(BQ$4:BQ$53,"&lt;"&amp;BA824)*IF(BB824&lt;0.5,Riskregister!$K$16+(Riskregister!$L$16-Riskregister!$K$16)*SQRT(BB824/2),Riskregister!$L$16-(Riskregister!$L$16-Riskregister!$K$16)*SQRT((1-BB824)/2)))</f>
        <v>0</v>
      </c>
      <c r="BD824" s="28">
        <f t="shared" ca="1" si="480"/>
        <v>1167818.2589308787</v>
      </c>
    </row>
    <row r="825" spans="20:56" x14ac:dyDescent="0.35">
      <c r="T825" s="28">
        <f t="shared" ca="1" si="505"/>
        <v>0.21027644395005907</v>
      </c>
      <c r="U825" s="28">
        <f t="shared" ca="1" si="505"/>
        <v>0.93528454085805501</v>
      </c>
      <c r="V825" s="28">
        <f ca="1">IF(Riskregister!$E$5="",0,COUNTIF(BF$4:BF$53,"&lt;"&amp;T825)*IF(U825&lt;0.5,Riskregister!$K$5+(Riskregister!$L$5-Riskregister!$K$5)*SQRT(U825/2),Riskregister!$L$5-(Riskregister!$L$5-Riskregister!$K$5)*SQRT((1-U825)/2)))</f>
        <v>0</v>
      </c>
      <c r="W825" s="28">
        <f t="shared" ca="1" si="506"/>
        <v>0.7106210505318582</v>
      </c>
      <c r="X825" s="28">
        <f t="shared" ca="1" si="506"/>
        <v>0.56545057932907083</v>
      </c>
      <c r="Y825" s="28">
        <f ca="1">IF(Riskregister!$E$6="",0,COUNTIF(BG$4:BG$53,"&lt;"&amp;W825)*IF(X825&lt;0.5,Riskregister!$K$6+(Riskregister!$L$6-Riskregister!$K$6)*SQRT(X825/2),Riskregister!$L$6-(Riskregister!$L$6-Riskregister!$K$6)*SQRT((1-X825)/2)))</f>
        <v>1160970.7624361918</v>
      </c>
      <c r="Z825" s="28">
        <f t="shared" ca="1" si="507"/>
        <v>0.64613779843127028</v>
      </c>
      <c r="AA825" s="28">
        <f t="shared" ca="1" si="507"/>
        <v>0.93775820263656229</v>
      </c>
      <c r="AB825" s="28">
        <f ca="1">IF(Riskregister!$E$7="",0,COUNTIF(BH$4:BH$53,"&lt;"&amp;Z825)*IF(AA825&lt;0.5,Riskregister!$K$7+(Riskregister!$L$7-Riskregister!$K$7)*SQRT(AA825/2),Riskregister!$L$7-(Riskregister!$L$7-Riskregister!$K$7)*SQRT((1-AA825)/2)))</f>
        <v>0</v>
      </c>
      <c r="AC825" s="28">
        <f t="shared" ca="1" si="508"/>
        <v>0.20668082452651493</v>
      </c>
      <c r="AD825" s="28">
        <f t="shared" ca="1" si="508"/>
        <v>0.8869864213819334</v>
      </c>
      <c r="AE825" s="28">
        <f ca="1">IF(Riskregister!$E$8="",0,COUNTIF(BI$4:BI$53,"&lt;"&amp;AC825)*IF(AD825&lt;0.5,Riskregister!$K$8+(Riskregister!$L$8-Riskregister!$K$8)*SQRT(AD825/2),Riskregister!$L$8-(Riskregister!$L$8-Riskregister!$K$8)*SQRT((1-AD825)/2)))</f>
        <v>0</v>
      </c>
      <c r="AF825" s="28">
        <f t="shared" ca="1" si="509"/>
        <v>0.11681547144193449</v>
      </c>
      <c r="AG825" s="28">
        <f t="shared" ca="1" si="509"/>
        <v>0.38518275236139543</v>
      </c>
      <c r="AH825" s="28">
        <f>IF(Riskregister!$E$9="",0,COUNTIF(BJ$4:BJ$53,"&lt;"&amp;AF825)*IF(AG825&lt;0.5,Riskregister!$K$9+(Riskregister!$L$9-Riskregister!$K$9)*SQRT(AG825/2),Riskregister!$L$9-(Riskregister!$L$9-Riskregister!$K$9)*SQRT((1-AG825)/2)))</f>
        <v>0</v>
      </c>
      <c r="AI825" s="28">
        <f t="shared" ca="1" si="510"/>
        <v>0.8464758878103521</v>
      </c>
      <c r="AJ825" s="28">
        <f t="shared" ca="1" si="510"/>
        <v>3.5217292930770805E-2</v>
      </c>
      <c r="AK825" s="28">
        <f>IF(Riskregister!$E$10="",0,COUNTIF(BK$4:BK$53,"&lt;"&amp;AI825)*IF(AJ825&lt;0.5,Riskregister!$K$10+(Riskregister!$L$10-Riskregister!$K$10)*SQRT(AJ825/2),Riskregister!$L$10-(Riskregister!$L$10-Riskregister!$K$10)*SQRT((1-AJ825)/2)))</f>
        <v>0</v>
      </c>
      <c r="AL825" s="28">
        <f t="shared" ca="1" si="511"/>
        <v>0.65513910885305549</v>
      </c>
      <c r="AM825" s="28">
        <f t="shared" ca="1" si="511"/>
        <v>0.33092292000486556</v>
      </c>
      <c r="AN825" s="28">
        <f>IF(Riskregister!$E$11="",0,COUNTIF(BL$4:BL$53,"&lt;"&amp;AL825)*IF(AM825&lt;0.5,Riskregister!$K$11+(Riskregister!$L$11-Riskregister!$K$11)*SQRT(AM825/2),Riskregister!$L$11-(Riskregister!$L$11-Riskregister!$K$11)*SQRT((1-AM825)/2)))</f>
        <v>0</v>
      </c>
      <c r="AO825" s="28">
        <f t="shared" ca="1" si="512"/>
        <v>5.1841559983001329E-4</v>
      </c>
      <c r="AP825" s="28">
        <f t="shared" ca="1" si="512"/>
        <v>0.30569476828905173</v>
      </c>
      <c r="AQ825" s="28">
        <f>IF(Riskregister!$E$12="",0,COUNTIF(BM$4:BM$53,"&lt;"&amp;AO825)*IF(AP825&lt;0.5,Riskregister!$K$12+(Riskregister!$L$12-Riskregister!$K$12)*SQRT(AP825/2),Riskregister!$L$12-(Riskregister!$L$12-Riskregister!$K$12)*SQRT((1-AP825)/2)))</f>
        <v>0</v>
      </c>
      <c r="AR825" s="28">
        <f t="shared" ca="1" si="513"/>
        <v>0.95097612570498513</v>
      </c>
      <c r="AS825" s="28">
        <f t="shared" ca="1" si="513"/>
        <v>0.82253419075268275</v>
      </c>
      <c r="AT825" s="28">
        <f>IF(Riskregister!$E$13="",0,COUNTIF(BN$4:BN$53,"&lt;"&amp;AR825)*IF(AS825&lt;0.5,Riskregister!$K$13+(Riskregister!$L$13-Riskregister!$K$13)*SQRT(AS825/2),Riskregister!$L$13-(Riskregister!$L$13-Riskregister!$K$13)*SQRT((1-AS825)/2)))</f>
        <v>0</v>
      </c>
      <c r="AU825" s="28">
        <f t="shared" ca="1" si="514"/>
        <v>5.7230671672173439E-2</v>
      </c>
      <c r="AV825" s="28">
        <f t="shared" ca="1" si="514"/>
        <v>0.68230331526734411</v>
      </c>
      <c r="AW825" s="28">
        <f>IF(Riskregister!$E$14="",0,COUNTIF(BO$4:BO$53,"&lt;"&amp;AU825)*IF(AV825&lt;0.5,Riskregister!$K$14+(Riskregister!$L$14-Riskregister!$K$14)*SQRT(AV825/2),Riskregister!$L$14-(Riskregister!$L$14-Riskregister!$K$14)*SQRT((1-AV825)/2)))</f>
        <v>0</v>
      </c>
      <c r="AX825" s="28">
        <f t="shared" ca="1" si="515"/>
        <v>0.20560496257239003</v>
      </c>
      <c r="AY825" s="28">
        <f t="shared" ca="1" si="515"/>
        <v>0.26410547249617899</v>
      </c>
      <c r="AZ825" s="28">
        <f>IF(Riskregister!$E$15="",0,COUNTIF(BP$4:BP$53,"&lt;"&amp;AX825)*IF(AY825&lt;0.5,Riskregister!$K$15+(Riskregister!$L$15-Riskregister!$K$15)*SQRT(AY825/2),Riskregister!$L$15-(Riskregister!$L$15-Riskregister!$K$15)*SQRT((1-AY825)/2)))</f>
        <v>0</v>
      </c>
      <c r="BA825" s="28">
        <f t="shared" ca="1" si="516"/>
        <v>0.45336803500671974</v>
      </c>
      <c r="BB825" s="28">
        <f t="shared" ca="1" si="516"/>
        <v>0.14598488254479347</v>
      </c>
      <c r="BC825" s="28">
        <f>IF(Riskregister!$E$16="",0,COUNTIF(BQ$4:BQ$53,"&lt;"&amp;BA825)*IF(BB825&lt;0.5,Riskregister!$K$16+(Riskregister!$L$16-Riskregister!$K$16)*SQRT(BB825/2),Riskregister!$L$16-(Riskregister!$L$16-Riskregister!$K$16)*SQRT((1-BB825)/2)))</f>
        <v>0</v>
      </c>
      <c r="BD825" s="28">
        <f t="shared" ca="1" si="480"/>
        <v>1160970.7624361918</v>
      </c>
    </row>
    <row r="826" spans="20:56" x14ac:dyDescent="0.35">
      <c r="T826" s="28">
        <f t="shared" ca="1" si="505"/>
        <v>0.60631478882488343</v>
      </c>
      <c r="U826" s="28">
        <f t="shared" ca="1" si="505"/>
        <v>0.13114634305367467</v>
      </c>
      <c r="V826" s="28">
        <f ca="1">IF(Riskregister!$E$5="",0,COUNTIF(BF$4:BF$53,"&lt;"&amp;T826)*IF(U826&lt;0.5,Riskregister!$K$5+(Riskregister!$L$5-Riskregister!$K$5)*SQRT(U826/2),Riskregister!$L$5-(Riskregister!$L$5-Riskregister!$K$5)*SQRT((1-U826)/2)))</f>
        <v>0</v>
      </c>
      <c r="W826" s="28">
        <f t="shared" ca="1" si="506"/>
        <v>0.36349305121406095</v>
      </c>
      <c r="X826" s="28">
        <f t="shared" ca="1" si="506"/>
        <v>0.91961804748149267</v>
      </c>
      <c r="Y826" s="28">
        <f ca="1">IF(Riskregister!$E$6="",0,COUNTIF(BG$4:BG$53,"&lt;"&amp;W826)*IF(X826&lt;0.5,Riskregister!$K$6+(Riskregister!$L$6-Riskregister!$K$6)*SQRT(X826/2),Riskregister!$L$6-(Riskregister!$L$6-Riskregister!$K$6)*SQRT((1-X826)/2)))</f>
        <v>0</v>
      </c>
      <c r="Z826" s="28">
        <f t="shared" ca="1" si="507"/>
        <v>0.46231949753457946</v>
      </c>
      <c r="AA826" s="28">
        <f t="shared" ca="1" si="507"/>
        <v>0.72359694424529275</v>
      </c>
      <c r="AB826" s="28">
        <f ca="1">IF(Riskregister!$E$7="",0,COUNTIF(BH$4:BH$53,"&lt;"&amp;Z826)*IF(AA826&lt;0.5,Riskregister!$K$7+(Riskregister!$L$7-Riskregister!$K$7)*SQRT(AA826/2),Riskregister!$L$7-(Riskregister!$L$7-Riskregister!$K$7)*SQRT((1-AA826)/2)))</f>
        <v>0</v>
      </c>
      <c r="AC826" s="28">
        <f t="shared" ca="1" si="508"/>
        <v>0.25095321657864256</v>
      </c>
      <c r="AD826" s="28">
        <f t="shared" ca="1" si="508"/>
        <v>0.75312725239918632</v>
      </c>
      <c r="AE826" s="28">
        <f ca="1">IF(Riskregister!$E$8="",0,COUNTIF(BI$4:BI$53,"&lt;"&amp;AC826)*IF(AD826&lt;0.5,Riskregister!$K$8+(Riskregister!$L$8-Riskregister!$K$8)*SQRT(AD826/2),Riskregister!$L$8-(Riskregister!$L$8-Riskregister!$K$8)*SQRT((1-AD826)/2)))</f>
        <v>0</v>
      </c>
      <c r="AF826" s="28">
        <f t="shared" ca="1" si="509"/>
        <v>0.94513815711506677</v>
      </c>
      <c r="AG826" s="28">
        <f t="shared" ca="1" si="509"/>
        <v>0.25521812114388864</v>
      </c>
      <c r="AH826" s="28">
        <f>IF(Riskregister!$E$9="",0,COUNTIF(BJ$4:BJ$53,"&lt;"&amp;AF826)*IF(AG826&lt;0.5,Riskregister!$K$9+(Riskregister!$L$9-Riskregister!$K$9)*SQRT(AG826/2),Riskregister!$L$9-(Riskregister!$L$9-Riskregister!$K$9)*SQRT((1-AG826)/2)))</f>
        <v>0</v>
      </c>
      <c r="AI826" s="28">
        <f t="shared" ca="1" si="510"/>
        <v>0.32335936783375829</v>
      </c>
      <c r="AJ826" s="28">
        <f t="shared" ca="1" si="510"/>
        <v>0.65144491974560581</v>
      </c>
      <c r="AK826" s="28">
        <f>IF(Riskregister!$E$10="",0,COUNTIF(BK$4:BK$53,"&lt;"&amp;AI826)*IF(AJ826&lt;0.5,Riskregister!$K$10+(Riskregister!$L$10-Riskregister!$K$10)*SQRT(AJ826/2),Riskregister!$L$10-(Riskregister!$L$10-Riskregister!$K$10)*SQRT((1-AJ826)/2)))</f>
        <v>0</v>
      </c>
      <c r="AL826" s="28">
        <f t="shared" ca="1" si="511"/>
        <v>0.71139972904866766</v>
      </c>
      <c r="AM826" s="28">
        <f t="shared" ca="1" si="511"/>
        <v>0.7247878440941784</v>
      </c>
      <c r="AN826" s="28">
        <f>IF(Riskregister!$E$11="",0,COUNTIF(BL$4:BL$53,"&lt;"&amp;AL826)*IF(AM826&lt;0.5,Riskregister!$K$11+(Riskregister!$L$11-Riskregister!$K$11)*SQRT(AM826/2),Riskregister!$L$11-(Riskregister!$L$11-Riskregister!$K$11)*SQRT((1-AM826)/2)))</f>
        <v>0</v>
      </c>
      <c r="AO826" s="28">
        <f t="shared" ca="1" si="512"/>
        <v>0.60646312720025963</v>
      </c>
      <c r="AP826" s="28">
        <f t="shared" ca="1" si="512"/>
        <v>0.92531420834048661</v>
      </c>
      <c r="AQ826" s="28">
        <f>IF(Riskregister!$E$12="",0,COUNTIF(BM$4:BM$53,"&lt;"&amp;AO826)*IF(AP826&lt;0.5,Riskregister!$K$12+(Riskregister!$L$12-Riskregister!$K$12)*SQRT(AP826/2),Riskregister!$L$12-(Riskregister!$L$12-Riskregister!$K$12)*SQRT((1-AP826)/2)))</f>
        <v>0</v>
      </c>
      <c r="AR826" s="28">
        <f t="shared" ca="1" si="513"/>
        <v>0.12944412687654894</v>
      </c>
      <c r="AS826" s="28">
        <f t="shared" ca="1" si="513"/>
        <v>0.55372631302297126</v>
      </c>
      <c r="AT826" s="28">
        <f>IF(Riskregister!$E$13="",0,COUNTIF(BN$4:BN$53,"&lt;"&amp;AR826)*IF(AS826&lt;0.5,Riskregister!$K$13+(Riskregister!$L$13-Riskregister!$K$13)*SQRT(AS826/2),Riskregister!$L$13-(Riskregister!$L$13-Riskregister!$K$13)*SQRT((1-AS826)/2)))</f>
        <v>0</v>
      </c>
      <c r="AU826" s="28">
        <f t="shared" ca="1" si="514"/>
        <v>4.4740925972568846E-2</v>
      </c>
      <c r="AV826" s="28">
        <f t="shared" ca="1" si="514"/>
        <v>0.55853704574449448</v>
      </c>
      <c r="AW826" s="28">
        <f>IF(Riskregister!$E$14="",0,COUNTIF(BO$4:BO$53,"&lt;"&amp;AU826)*IF(AV826&lt;0.5,Riskregister!$K$14+(Riskregister!$L$14-Riskregister!$K$14)*SQRT(AV826/2),Riskregister!$L$14-(Riskregister!$L$14-Riskregister!$K$14)*SQRT((1-AV826)/2)))</f>
        <v>0</v>
      </c>
      <c r="AX826" s="28">
        <f t="shared" ca="1" si="515"/>
        <v>0.32230605239768784</v>
      </c>
      <c r="AY826" s="28">
        <f t="shared" ca="1" si="515"/>
        <v>0.32766854252477073</v>
      </c>
      <c r="AZ826" s="28">
        <f>IF(Riskregister!$E$15="",0,COUNTIF(BP$4:BP$53,"&lt;"&amp;AX826)*IF(AY826&lt;0.5,Riskregister!$K$15+(Riskregister!$L$15-Riskregister!$K$15)*SQRT(AY826/2),Riskregister!$L$15-(Riskregister!$L$15-Riskregister!$K$15)*SQRT((1-AY826)/2)))</f>
        <v>0</v>
      </c>
      <c r="BA826" s="28">
        <f t="shared" ca="1" si="516"/>
        <v>0.89255800317711709</v>
      </c>
      <c r="BB826" s="28">
        <f t="shared" ca="1" si="516"/>
        <v>0.10365819530094966</v>
      </c>
      <c r="BC826" s="28">
        <f>IF(Riskregister!$E$16="",0,COUNTIF(BQ$4:BQ$53,"&lt;"&amp;BA826)*IF(BB826&lt;0.5,Riskregister!$K$16+(Riskregister!$L$16-Riskregister!$K$16)*SQRT(BB826/2),Riskregister!$L$16-(Riskregister!$L$16-Riskregister!$K$16)*SQRT((1-BB826)/2)))</f>
        <v>0</v>
      </c>
      <c r="BD826" s="28">
        <f t="shared" ca="1" si="480"/>
        <v>0</v>
      </c>
    </row>
    <row r="827" spans="20:56" x14ac:dyDescent="0.35">
      <c r="T827" s="28">
        <f t="shared" ca="1" si="505"/>
        <v>0.78662911023786386</v>
      </c>
      <c r="U827" s="28">
        <f t="shared" ca="1" si="505"/>
        <v>0.16533006141316553</v>
      </c>
      <c r="V827" s="28">
        <f ca="1">IF(Riskregister!$E$5="",0,COUNTIF(BF$4:BF$53,"&lt;"&amp;T827)*IF(U827&lt;0.5,Riskregister!$K$5+(Riskregister!$L$5-Riskregister!$K$5)*SQRT(U827/2),Riskregister!$L$5-(Riskregister!$L$5-Riskregister!$K$5)*SQRT((1-U827)/2)))</f>
        <v>279381.87167483324</v>
      </c>
      <c r="W827" s="28">
        <f t="shared" ca="1" si="506"/>
        <v>0.90690441198851757</v>
      </c>
      <c r="X827" s="28">
        <f t="shared" ca="1" si="506"/>
        <v>0.84874770756863827</v>
      </c>
      <c r="Y827" s="28">
        <f ca="1">IF(Riskregister!$E$6="",0,COUNTIF(BG$4:BG$53,"&lt;"&amp;W827)*IF(X827&lt;0.5,Riskregister!$K$6+(Riskregister!$L$6-Riskregister!$K$6)*SQRT(X827/2),Riskregister!$L$6-(Riskregister!$L$6-Riskregister!$K$6)*SQRT((1-X827)/2)))</f>
        <v>1504996.2487628947</v>
      </c>
      <c r="Z827" s="28">
        <f t="shared" ca="1" si="507"/>
        <v>0.1225043926144358</v>
      </c>
      <c r="AA827" s="28">
        <f t="shared" ca="1" si="507"/>
        <v>0.77044268785997594</v>
      </c>
      <c r="AB827" s="28">
        <f ca="1">IF(Riskregister!$E$7="",0,COUNTIF(BH$4:BH$53,"&lt;"&amp;Z827)*IF(AA827&lt;0.5,Riskregister!$K$7+(Riskregister!$L$7-Riskregister!$K$7)*SQRT(AA827/2),Riskregister!$L$7-(Riskregister!$L$7-Riskregister!$K$7)*SQRT((1-AA827)/2)))</f>
        <v>0</v>
      </c>
      <c r="AC827" s="28">
        <f t="shared" ca="1" si="508"/>
        <v>0.71106431196019271</v>
      </c>
      <c r="AD827" s="28">
        <f t="shared" ca="1" si="508"/>
        <v>9.8969857774271586E-2</v>
      </c>
      <c r="AE827" s="28">
        <f ca="1">IF(Riskregister!$E$8="",0,COUNTIF(BI$4:BI$53,"&lt;"&amp;AC827)*IF(AD827&lt;0.5,Riskregister!$K$8+(Riskregister!$L$8-Riskregister!$K$8)*SQRT(AD827/2),Riskregister!$L$8-(Riskregister!$L$8-Riskregister!$K$8)*SQRT((1-AD827)/2)))</f>
        <v>0</v>
      </c>
      <c r="AF827" s="28">
        <f t="shared" ca="1" si="509"/>
        <v>0.35885695256878625</v>
      </c>
      <c r="AG827" s="28">
        <f t="shared" ca="1" si="509"/>
        <v>9.4211557301779658E-2</v>
      </c>
      <c r="AH827" s="28">
        <f>IF(Riskregister!$E$9="",0,COUNTIF(BJ$4:BJ$53,"&lt;"&amp;AF827)*IF(AG827&lt;0.5,Riskregister!$K$9+(Riskregister!$L$9-Riskregister!$K$9)*SQRT(AG827/2),Riskregister!$L$9-(Riskregister!$L$9-Riskregister!$K$9)*SQRT((1-AG827)/2)))</f>
        <v>0</v>
      </c>
      <c r="AI827" s="28">
        <f t="shared" ca="1" si="510"/>
        <v>0.65196757251897841</v>
      </c>
      <c r="AJ827" s="28">
        <f t="shared" ca="1" si="510"/>
        <v>0.98797727518711653</v>
      </c>
      <c r="AK827" s="28">
        <f>IF(Riskregister!$E$10="",0,COUNTIF(BK$4:BK$53,"&lt;"&amp;AI827)*IF(AJ827&lt;0.5,Riskregister!$K$10+(Riskregister!$L$10-Riskregister!$K$10)*SQRT(AJ827/2),Riskregister!$L$10-(Riskregister!$L$10-Riskregister!$K$10)*SQRT((1-AJ827)/2)))</f>
        <v>0</v>
      </c>
      <c r="AL827" s="28">
        <f t="shared" ca="1" si="511"/>
        <v>0.7809826501179985</v>
      </c>
      <c r="AM827" s="28">
        <f t="shared" ca="1" si="511"/>
        <v>0.8594300574600755</v>
      </c>
      <c r="AN827" s="28">
        <f>IF(Riskregister!$E$11="",0,COUNTIF(BL$4:BL$53,"&lt;"&amp;AL827)*IF(AM827&lt;0.5,Riskregister!$K$11+(Riskregister!$L$11-Riskregister!$K$11)*SQRT(AM827/2),Riskregister!$L$11-(Riskregister!$L$11-Riskregister!$K$11)*SQRT((1-AM827)/2)))</f>
        <v>0</v>
      </c>
      <c r="AO827" s="28">
        <f t="shared" ca="1" si="512"/>
        <v>6.8922248656012042E-2</v>
      </c>
      <c r="AP827" s="28">
        <f t="shared" ca="1" si="512"/>
        <v>0.58129273039235474</v>
      </c>
      <c r="AQ827" s="28">
        <f>IF(Riskregister!$E$12="",0,COUNTIF(BM$4:BM$53,"&lt;"&amp;AO827)*IF(AP827&lt;0.5,Riskregister!$K$12+(Riskregister!$L$12-Riskregister!$K$12)*SQRT(AP827/2),Riskregister!$L$12-(Riskregister!$L$12-Riskregister!$K$12)*SQRT((1-AP827)/2)))</f>
        <v>0</v>
      </c>
      <c r="AR827" s="28">
        <f t="shared" ca="1" si="513"/>
        <v>8.7305833771113561E-2</v>
      </c>
      <c r="AS827" s="28">
        <f t="shared" ca="1" si="513"/>
        <v>0.82086619673654782</v>
      </c>
      <c r="AT827" s="28">
        <f>IF(Riskregister!$E$13="",0,COUNTIF(BN$4:BN$53,"&lt;"&amp;AR827)*IF(AS827&lt;0.5,Riskregister!$K$13+(Riskregister!$L$13-Riskregister!$K$13)*SQRT(AS827/2),Riskregister!$L$13-(Riskregister!$L$13-Riskregister!$K$13)*SQRT((1-AS827)/2)))</f>
        <v>0</v>
      </c>
      <c r="AU827" s="28">
        <f t="shared" ca="1" si="514"/>
        <v>0.95070702567964316</v>
      </c>
      <c r="AV827" s="28">
        <f t="shared" ca="1" si="514"/>
        <v>0.80342889418777264</v>
      </c>
      <c r="AW827" s="28">
        <f>IF(Riskregister!$E$14="",0,COUNTIF(BO$4:BO$53,"&lt;"&amp;AU827)*IF(AV827&lt;0.5,Riskregister!$K$14+(Riskregister!$L$14-Riskregister!$K$14)*SQRT(AV827/2),Riskregister!$L$14-(Riskregister!$L$14-Riskregister!$K$14)*SQRT((1-AV827)/2)))</f>
        <v>0</v>
      </c>
      <c r="AX827" s="28">
        <f t="shared" ca="1" si="515"/>
        <v>0.92512225255196734</v>
      </c>
      <c r="AY827" s="28">
        <f t="shared" ca="1" si="515"/>
        <v>0.37766331098742101</v>
      </c>
      <c r="AZ827" s="28">
        <f>IF(Riskregister!$E$15="",0,COUNTIF(BP$4:BP$53,"&lt;"&amp;AX827)*IF(AY827&lt;0.5,Riskregister!$K$15+(Riskregister!$L$15-Riskregister!$K$15)*SQRT(AY827/2),Riskregister!$L$15-(Riskregister!$L$15-Riskregister!$K$15)*SQRT((1-AY827)/2)))</f>
        <v>0</v>
      </c>
      <c r="BA827" s="28">
        <f t="shared" ca="1" si="516"/>
        <v>0.51878399876894976</v>
      </c>
      <c r="BB827" s="28">
        <f t="shared" ca="1" si="516"/>
        <v>0.69808827912759508</v>
      </c>
      <c r="BC827" s="28">
        <f>IF(Riskregister!$E$16="",0,COUNTIF(BQ$4:BQ$53,"&lt;"&amp;BA827)*IF(BB827&lt;0.5,Riskregister!$K$16+(Riskregister!$L$16-Riskregister!$K$16)*SQRT(BB827/2),Riskregister!$L$16-(Riskregister!$L$16-Riskregister!$K$16)*SQRT((1-BB827)/2)))</f>
        <v>0</v>
      </c>
      <c r="BD827" s="28">
        <f t="shared" ca="1" si="480"/>
        <v>1784378.1204377278</v>
      </c>
    </row>
    <row r="828" spans="20:56" x14ac:dyDescent="0.35">
      <c r="T828" s="28">
        <f t="shared" ca="1" si="505"/>
        <v>0.6887640447406046</v>
      </c>
      <c r="U828" s="28">
        <f t="shared" ca="1" si="505"/>
        <v>0.31056969709326909</v>
      </c>
      <c r="V828" s="28">
        <f ca="1">IF(Riskregister!$E$5="",0,COUNTIF(BF$4:BF$53,"&lt;"&amp;T828)*IF(U828&lt;0.5,Riskregister!$K$5+(Riskregister!$L$5-Riskregister!$K$5)*SQRT(U828/2),Riskregister!$L$5-(Riskregister!$L$5-Riskregister!$K$5)*SQRT((1-U828)/2)))</f>
        <v>327327.89354947372</v>
      </c>
      <c r="W828" s="28">
        <f t="shared" ca="1" si="506"/>
        <v>0.81472485576754317</v>
      </c>
      <c r="X828" s="28">
        <f t="shared" ca="1" si="506"/>
        <v>0.23286296592015199</v>
      </c>
      <c r="Y828" s="28">
        <f ca="1">IF(Riskregister!$E$6="",0,COUNTIF(BG$4:BG$53,"&lt;"&amp;W828)*IF(X828&lt;0.5,Riskregister!$K$6+(Riskregister!$L$6-Riskregister!$K$6)*SQRT(X828/2),Riskregister!$L$6-(Riskregister!$L$6-Riskregister!$K$6)*SQRT((1-X828)/2)))</f>
        <v>814197.04068861017</v>
      </c>
      <c r="Z828" s="28">
        <f t="shared" ca="1" si="507"/>
        <v>0.98674985681451211</v>
      </c>
      <c r="AA828" s="28">
        <f t="shared" ca="1" si="507"/>
        <v>0.99331636808315993</v>
      </c>
      <c r="AB828" s="28">
        <f ca="1">IF(Riskregister!$E$7="",0,COUNTIF(BH$4:BH$53,"&lt;"&amp;Z828)*IF(AA828&lt;0.5,Riskregister!$K$7+(Riskregister!$L$7-Riskregister!$K$7)*SQRT(AA828/2),Riskregister!$L$7-(Riskregister!$L$7-Riskregister!$K$7)*SQRT((1-AA828)/2)))</f>
        <v>759534.09064872237</v>
      </c>
      <c r="AC828" s="28">
        <f t="shared" ca="1" si="508"/>
        <v>0.81150487658976933</v>
      </c>
      <c r="AD828" s="28">
        <f t="shared" ca="1" si="508"/>
        <v>0.51327161474594019</v>
      </c>
      <c r="AE828" s="28">
        <f ca="1">IF(Riskregister!$E$8="",0,COUNTIF(BI$4:BI$53,"&lt;"&amp;AC828)*IF(AD828&lt;0.5,Riskregister!$K$8+(Riskregister!$L$8-Riskregister!$K$8)*SQRT(AD828/2),Riskregister!$L$8-(Riskregister!$L$8-Riskregister!$K$8)*SQRT((1-AD828)/2)))</f>
        <v>0</v>
      </c>
      <c r="AF828" s="28">
        <f t="shared" ca="1" si="509"/>
        <v>0.59365281990626551</v>
      </c>
      <c r="AG828" s="28">
        <f t="shared" ca="1" si="509"/>
        <v>0.46544358181817669</v>
      </c>
      <c r="AH828" s="28">
        <f>IF(Riskregister!$E$9="",0,COUNTIF(BJ$4:BJ$53,"&lt;"&amp;AF828)*IF(AG828&lt;0.5,Riskregister!$K$9+(Riskregister!$L$9-Riskregister!$K$9)*SQRT(AG828/2),Riskregister!$L$9-(Riskregister!$L$9-Riskregister!$K$9)*SQRT((1-AG828)/2)))</f>
        <v>0</v>
      </c>
      <c r="AI828" s="28">
        <f t="shared" ca="1" si="510"/>
        <v>0.14324988642319847</v>
      </c>
      <c r="AJ828" s="28">
        <f t="shared" ca="1" si="510"/>
        <v>7.9645831354262731E-2</v>
      </c>
      <c r="AK828" s="28">
        <f>IF(Riskregister!$E$10="",0,COUNTIF(BK$4:BK$53,"&lt;"&amp;AI828)*IF(AJ828&lt;0.5,Riskregister!$K$10+(Riskregister!$L$10-Riskregister!$K$10)*SQRT(AJ828/2),Riskregister!$L$10-(Riskregister!$L$10-Riskregister!$K$10)*SQRT((1-AJ828)/2)))</f>
        <v>0</v>
      </c>
      <c r="AL828" s="28">
        <f t="shared" ca="1" si="511"/>
        <v>0.12363545936491571</v>
      </c>
      <c r="AM828" s="28">
        <f t="shared" ca="1" si="511"/>
        <v>1.0502207736689417E-2</v>
      </c>
      <c r="AN828" s="28">
        <f>IF(Riskregister!$E$11="",0,COUNTIF(BL$4:BL$53,"&lt;"&amp;AL828)*IF(AM828&lt;0.5,Riskregister!$K$11+(Riskregister!$L$11-Riskregister!$K$11)*SQRT(AM828/2),Riskregister!$L$11-(Riskregister!$L$11-Riskregister!$K$11)*SQRT((1-AM828)/2)))</f>
        <v>0</v>
      </c>
      <c r="AO828" s="28">
        <f t="shared" ca="1" si="512"/>
        <v>0.3543173894853815</v>
      </c>
      <c r="AP828" s="28">
        <f t="shared" ca="1" si="512"/>
        <v>0.41607479635880973</v>
      </c>
      <c r="AQ828" s="28">
        <f>IF(Riskregister!$E$12="",0,COUNTIF(BM$4:BM$53,"&lt;"&amp;AO828)*IF(AP828&lt;0.5,Riskregister!$K$12+(Riskregister!$L$12-Riskregister!$K$12)*SQRT(AP828/2),Riskregister!$L$12-(Riskregister!$L$12-Riskregister!$K$12)*SQRT((1-AP828)/2)))</f>
        <v>0</v>
      </c>
      <c r="AR828" s="28">
        <f t="shared" ca="1" si="513"/>
        <v>0.24808809126863052</v>
      </c>
      <c r="AS828" s="28">
        <f t="shared" ca="1" si="513"/>
        <v>0.13702877312225681</v>
      </c>
      <c r="AT828" s="28">
        <f>IF(Riskregister!$E$13="",0,COUNTIF(BN$4:BN$53,"&lt;"&amp;AR828)*IF(AS828&lt;0.5,Riskregister!$K$13+(Riskregister!$L$13-Riskregister!$K$13)*SQRT(AS828/2),Riskregister!$L$13-(Riskregister!$L$13-Riskregister!$K$13)*SQRT((1-AS828)/2)))</f>
        <v>0</v>
      </c>
      <c r="AU828" s="28">
        <f t="shared" ca="1" si="514"/>
        <v>0.59054247054261766</v>
      </c>
      <c r="AV828" s="28">
        <f t="shared" ca="1" si="514"/>
        <v>0.37243799817087297</v>
      </c>
      <c r="AW828" s="28">
        <f>IF(Riskregister!$E$14="",0,COUNTIF(BO$4:BO$53,"&lt;"&amp;AU828)*IF(AV828&lt;0.5,Riskregister!$K$14+(Riskregister!$L$14-Riskregister!$K$14)*SQRT(AV828/2),Riskregister!$L$14-(Riskregister!$L$14-Riskregister!$K$14)*SQRT((1-AV828)/2)))</f>
        <v>0</v>
      </c>
      <c r="AX828" s="28">
        <f t="shared" ca="1" si="515"/>
        <v>1.1331672335493481E-2</v>
      </c>
      <c r="AY828" s="28">
        <f t="shared" ca="1" si="515"/>
        <v>0.67089498393456803</v>
      </c>
      <c r="AZ828" s="28">
        <f>IF(Riskregister!$E$15="",0,COUNTIF(BP$4:BP$53,"&lt;"&amp;AX828)*IF(AY828&lt;0.5,Riskregister!$K$15+(Riskregister!$L$15-Riskregister!$K$15)*SQRT(AY828/2),Riskregister!$L$15-(Riskregister!$L$15-Riskregister!$K$15)*SQRT((1-AY828)/2)))</f>
        <v>0</v>
      </c>
      <c r="BA828" s="28">
        <f t="shared" ca="1" si="516"/>
        <v>1.0700330722713591E-2</v>
      </c>
      <c r="BB828" s="28">
        <f t="shared" ca="1" si="516"/>
        <v>0.23759316908549466</v>
      </c>
      <c r="BC828" s="28">
        <f>IF(Riskregister!$E$16="",0,COUNTIF(BQ$4:BQ$53,"&lt;"&amp;BA828)*IF(BB828&lt;0.5,Riskregister!$K$16+(Riskregister!$L$16-Riskregister!$K$16)*SQRT(BB828/2),Riskregister!$L$16-(Riskregister!$L$16-Riskregister!$K$16)*SQRT((1-BB828)/2)))</f>
        <v>0</v>
      </c>
      <c r="BD828" s="28">
        <f t="shared" ca="1" si="480"/>
        <v>1901059.0248868063</v>
      </c>
    </row>
    <row r="829" spans="20:56" x14ac:dyDescent="0.35">
      <c r="T829" s="28">
        <f t="shared" ca="1" si="505"/>
        <v>0.84914555317891649</v>
      </c>
      <c r="U829" s="28">
        <f t="shared" ca="1" si="505"/>
        <v>7.7148534697627613E-2</v>
      </c>
      <c r="V829" s="28">
        <f ca="1">IF(Riskregister!$E$5="",0,COUNTIF(BF$4:BF$53,"&lt;"&amp;T829)*IF(U829&lt;0.5,Riskregister!$K$5+(Riskregister!$L$5-Riskregister!$K$5)*SQRT(U829/2),Riskregister!$L$5-(Riskregister!$L$5-Riskregister!$K$5)*SQRT((1-U829)/2)))</f>
        <v>238381.49771380203</v>
      </c>
      <c r="W829" s="28">
        <f t="shared" ca="1" si="506"/>
        <v>0.93871585833790638</v>
      </c>
      <c r="X829" s="28">
        <f t="shared" ca="1" si="506"/>
        <v>0.12505782479290373</v>
      </c>
      <c r="Y829" s="28">
        <f ca="1">IF(Riskregister!$E$6="",0,COUNTIF(BG$4:BG$53,"&lt;"&amp;W829)*IF(X829&lt;0.5,Riskregister!$K$6+(Riskregister!$L$6-Riskregister!$K$6)*SQRT(X829/2),Riskregister!$L$6-(Riskregister!$L$6-Riskregister!$K$6)*SQRT((1-X829)/2)))</f>
        <v>1300208.1451853323</v>
      </c>
      <c r="Z829" s="28">
        <f t="shared" ca="1" si="507"/>
        <v>0.35263728563397279</v>
      </c>
      <c r="AA829" s="28">
        <f t="shared" ca="1" si="507"/>
        <v>0.96222224244812016</v>
      </c>
      <c r="AB829" s="28">
        <f ca="1">IF(Riskregister!$E$7="",0,COUNTIF(BH$4:BH$53,"&lt;"&amp;Z829)*IF(AA829&lt;0.5,Riskregister!$K$7+(Riskregister!$L$7-Riskregister!$K$7)*SQRT(AA829/2),Riskregister!$L$7-(Riskregister!$L$7-Riskregister!$K$7)*SQRT((1-AA829)/2)))</f>
        <v>0</v>
      </c>
      <c r="AC829" s="28">
        <f t="shared" ca="1" si="508"/>
        <v>0.12565400192966281</v>
      </c>
      <c r="AD829" s="28">
        <f t="shared" ca="1" si="508"/>
        <v>0.907034987761832</v>
      </c>
      <c r="AE829" s="28">
        <f ca="1">IF(Riskregister!$E$8="",0,COUNTIF(BI$4:BI$53,"&lt;"&amp;AC829)*IF(AD829&lt;0.5,Riskregister!$K$8+(Riskregister!$L$8-Riskregister!$K$8)*SQRT(AD829/2),Riskregister!$L$8-(Riskregister!$L$8-Riskregister!$K$8)*SQRT((1-AD829)/2)))</f>
        <v>0</v>
      </c>
      <c r="AF829" s="28">
        <f t="shared" ca="1" si="509"/>
        <v>0.33668089444928684</v>
      </c>
      <c r="AG829" s="28">
        <f t="shared" ca="1" si="509"/>
        <v>0.52537637613019461</v>
      </c>
      <c r="AH829" s="28">
        <f>IF(Riskregister!$E$9="",0,COUNTIF(BJ$4:BJ$53,"&lt;"&amp;AF829)*IF(AG829&lt;0.5,Riskregister!$K$9+(Riskregister!$L$9-Riskregister!$K$9)*SQRT(AG829/2),Riskregister!$L$9-(Riskregister!$L$9-Riskregister!$K$9)*SQRT((1-AG829)/2)))</f>
        <v>0</v>
      </c>
      <c r="AI829" s="28">
        <f t="shared" ca="1" si="510"/>
        <v>0.95910596326292175</v>
      </c>
      <c r="AJ829" s="28">
        <f t="shared" ca="1" si="510"/>
        <v>0.79898418435931973</v>
      </c>
      <c r="AK829" s="28">
        <f>IF(Riskregister!$E$10="",0,COUNTIF(BK$4:BK$53,"&lt;"&amp;AI829)*IF(AJ829&lt;0.5,Riskregister!$K$10+(Riskregister!$L$10-Riskregister!$K$10)*SQRT(AJ829/2),Riskregister!$L$10-(Riskregister!$L$10-Riskregister!$K$10)*SQRT((1-AJ829)/2)))</f>
        <v>0</v>
      </c>
      <c r="AL829" s="28">
        <f t="shared" ca="1" si="511"/>
        <v>0.35122059353590096</v>
      </c>
      <c r="AM829" s="28">
        <f t="shared" ca="1" si="511"/>
        <v>0.8265429965283817</v>
      </c>
      <c r="AN829" s="28">
        <f>IF(Riskregister!$E$11="",0,COUNTIF(BL$4:BL$53,"&lt;"&amp;AL829)*IF(AM829&lt;0.5,Riskregister!$K$11+(Riskregister!$L$11-Riskregister!$K$11)*SQRT(AM829/2),Riskregister!$L$11-(Riskregister!$L$11-Riskregister!$K$11)*SQRT((1-AM829)/2)))</f>
        <v>0</v>
      </c>
      <c r="AO829" s="28">
        <f t="shared" ca="1" si="512"/>
        <v>0.75921938259123345</v>
      </c>
      <c r="AP829" s="28">
        <f t="shared" ca="1" si="512"/>
        <v>0.19925529325741631</v>
      </c>
      <c r="AQ829" s="28">
        <f>IF(Riskregister!$E$12="",0,COUNTIF(BM$4:BM$53,"&lt;"&amp;AO829)*IF(AP829&lt;0.5,Riskregister!$K$12+(Riskregister!$L$12-Riskregister!$K$12)*SQRT(AP829/2),Riskregister!$L$12-(Riskregister!$L$12-Riskregister!$K$12)*SQRT((1-AP829)/2)))</f>
        <v>0</v>
      </c>
      <c r="AR829" s="28">
        <f t="shared" ca="1" si="513"/>
        <v>0.921863114921183</v>
      </c>
      <c r="AS829" s="28">
        <f t="shared" ca="1" si="513"/>
        <v>0.79793263656133839</v>
      </c>
      <c r="AT829" s="28">
        <f>IF(Riskregister!$E$13="",0,COUNTIF(BN$4:BN$53,"&lt;"&amp;AR829)*IF(AS829&lt;0.5,Riskregister!$K$13+(Riskregister!$L$13-Riskregister!$K$13)*SQRT(AS829/2),Riskregister!$L$13-(Riskregister!$L$13-Riskregister!$K$13)*SQRT((1-AS829)/2)))</f>
        <v>0</v>
      </c>
      <c r="AU829" s="28">
        <f t="shared" ca="1" si="514"/>
        <v>0.63540788300987772</v>
      </c>
      <c r="AV829" s="28">
        <f t="shared" ca="1" si="514"/>
        <v>0.62291057769573832</v>
      </c>
      <c r="AW829" s="28">
        <f>IF(Riskregister!$E$14="",0,COUNTIF(BO$4:BO$53,"&lt;"&amp;AU829)*IF(AV829&lt;0.5,Riskregister!$K$14+(Riskregister!$L$14-Riskregister!$K$14)*SQRT(AV829/2),Riskregister!$L$14-(Riskregister!$L$14-Riskregister!$K$14)*SQRT((1-AV829)/2)))</f>
        <v>0</v>
      </c>
      <c r="AX829" s="28">
        <f t="shared" ca="1" si="515"/>
        <v>8.628128681252123E-2</v>
      </c>
      <c r="AY829" s="28">
        <f t="shared" ca="1" si="515"/>
        <v>0.11506005336520209</v>
      </c>
      <c r="AZ829" s="28">
        <f>IF(Riskregister!$E$15="",0,COUNTIF(BP$4:BP$53,"&lt;"&amp;AX829)*IF(AY829&lt;0.5,Riskregister!$K$15+(Riskregister!$L$15-Riskregister!$K$15)*SQRT(AY829/2),Riskregister!$L$15-(Riskregister!$L$15-Riskregister!$K$15)*SQRT((1-AY829)/2)))</f>
        <v>0</v>
      </c>
      <c r="BA829" s="28">
        <f t="shared" ca="1" si="516"/>
        <v>0.93409150840580835</v>
      </c>
      <c r="BB829" s="28">
        <f t="shared" ca="1" si="516"/>
        <v>0.71544948815290976</v>
      </c>
      <c r="BC829" s="28">
        <f>IF(Riskregister!$E$16="",0,COUNTIF(BQ$4:BQ$53,"&lt;"&amp;BA829)*IF(BB829&lt;0.5,Riskregister!$K$16+(Riskregister!$L$16-Riskregister!$K$16)*SQRT(BB829/2),Riskregister!$L$16-(Riskregister!$L$16-Riskregister!$K$16)*SQRT((1-BB829)/2)))</f>
        <v>0</v>
      </c>
      <c r="BD829" s="28">
        <f t="shared" ca="1" si="480"/>
        <v>1538589.6428991342</v>
      </c>
    </row>
    <row r="830" spans="20:56" x14ac:dyDescent="0.35">
      <c r="T830" s="28">
        <f t="shared" ca="1" si="505"/>
        <v>0.59334103887942724</v>
      </c>
      <c r="U830" s="28">
        <f t="shared" ca="1" si="505"/>
        <v>0.22357586804320051</v>
      </c>
      <c r="V830" s="28">
        <f ca="1">IF(Riskregister!$E$5="",0,COUNTIF(BF$4:BF$53,"&lt;"&amp;T830)*IF(U830&lt;0.5,Riskregister!$K$5+(Riskregister!$L$5-Riskregister!$K$5)*SQRT(U830/2),Riskregister!$L$5-(Riskregister!$L$5-Riskregister!$K$5)*SQRT((1-U830)/2)))</f>
        <v>0</v>
      </c>
      <c r="W830" s="28">
        <f t="shared" ca="1" si="506"/>
        <v>0.74835616015340989</v>
      </c>
      <c r="X830" s="28">
        <f t="shared" ca="1" si="506"/>
        <v>0.86590682134440944</v>
      </c>
      <c r="Y830" s="28">
        <f ca="1">IF(Riskregister!$E$6="",0,COUNTIF(BG$4:BG$53,"&lt;"&amp;W830)*IF(X830&lt;0.5,Riskregister!$K$6+(Riskregister!$L$6-Riskregister!$K$6)*SQRT(X830/2),Riskregister!$L$6-(Riskregister!$L$6-Riskregister!$K$6)*SQRT((1-X830)/2)))</f>
        <v>1533919.5891028494</v>
      </c>
      <c r="Z830" s="28">
        <f t="shared" ca="1" si="507"/>
        <v>0.38917774646812653</v>
      </c>
      <c r="AA830" s="28">
        <f t="shared" ca="1" si="507"/>
        <v>0.88455701630353001</v>
      </c>
      <c r="AB830" s="28">
        <f ca="1">IF(Riskregister!$E$7="",0,COUNTIF(BH$4:BH$53,"&lt;"&amp;Z830)*IF(AA830&lt;0.5,Riskregister!$K$7+(Riskregister!$L$7-Riskregister!$K$7)*SQRT(AA830/2),Riskregister!$L$7-(Riskregister!$L$7-Riskregister!$K$7)*SQRT((1-AA830)/2)))</f>
        <v>0</v>
      </c>
      <c r="AC830" s="28">
        <f t="shared" ca="1" si="508"/>
        <v>0.95681071430387243</v>
      </c>
      <c r="AD830" s="28">
        <f t="shared" ca="1" si="508"/>
        <v>0.15442966051386797</v>
      </c>
      <c r="AE830" s="28">
        <f ca="1">IF(Riskregister!$E$8="",0,COUNTIF(BI$4:BI$53,"&lt;"&amp;AC830)*IF(AD830&lt;0.5,Riskregister!$K$8+(Riskregister!$L$8-Riskregister!$K$8)*SQRT(AD830/2),Riskregister!$L$8-(Riskregister!$L$8-Riskregister!$K$8)*SQRT((1-AD830)/2)))</f>
        <v>0</v>
      </c>
      <c r="AF830" s="28">
        <f t="shared" ca="1" si="509"/>
        <v>0.68033067564187311</v>
      </c>
      <c r="AG830" s="28">
        <f t="shared" ca="1" si="509"/>
        <v>0.33937681622968086</v>
      </c>
      <c r="AH830" s="28">
        <f>IF(Riskregister!$E$9="",0,COUNTIF(BJ$4:BJ$53,"&lt;"&amp;AF830)*IF(AG830&lt;0.5,Riskregister!$K$9+(Riskregister!$L$9-Riskregister!$K$9)*SQRT(AG830/2),Riskregister!$L$9-(Riskregister!$L$9-Riskregister!$K$9)*SQRT((1-AG830)/2)))</f>
        <v>0</v>
      </c>
      <c r="AI830" s="28">
        <f t="shared" ca="1" si="510"/>
        <v>0.54431127479352159</v>
      </c>
      <c r="AJ830" s="28">
        <f t="shared" ca="1" si="510"/>
        <v>0.82122223801632821</v>
      </c>
      <c r="AK830" s="28">
        <f>IF(Riskregister!$E$10="",0,COUNTIF(BK$4:BK$53,"&lt;"&amp;AI830)*IF(AJ830&lt;0.5,Riskregister!$K$10+(Riskregister!$L$10-Riskregister!$K$10)*SQRT(AJ830/2),Riskregister!$L$10-(Riskregister!$L$10-Riskregister!$K$10)*SQRT((1-AJ830)/2)))</f>
        <v>0</v>
      </c>
      <c r="AL830" s="28">
        <f t="shared" ca="1" si="511"/>
        <v>0.10713024106396207</v>
      </c>
      <c r="AM830" s="28">
        <f t="shared" ca="1" si="511"/>
        <v>0.17574981255449895</v>
      </c>
      <c r="AN830" s="28">
        <f>IF(Riskregister!$E$11="",0,COUNTIF(BL$4:BL$53,"&lt;"&amp;AL830)*IF(AM830&lt;0.5,Riskregister!$K$11+(Riskregister!$L$11-Riskregister!$K$11)*SQRT(AM830/2),Riskregister!$L$11-(Riskregister!$L$11-Riskregister!$K$11)*SQRT((1-AM830)/2)))</f>
        <v>0</v>
      </c>
      <c r="AO830" s="28">
        <f t="shared" ca="1" si="512"/>
        <v>0.22965214533600531</v>
      </c>
      <c r="AP830" s="28">
        <f t="shared" ca="1" si="512"/>
        <v>0.76695255142598218</v>
      </c>
      <c r="AQ830" s="28">
        <f>IF(Riskregister!$E$12="",0,COUNTIF(BM$4:BM$53,"&lt;"&amp;AO830)*IF(AP830&lt;0.5,Riskregister!$K$12+(Riskregister!$L$12-Riskregister!$K$12)*SQRT(AP830/2),Riskregister!$L$12-(Riskregister!$L$12-Riskregister!$K$12)*SQRT((1-AP830)/2)))</f>
        <v>0</v>
      </c>
      <c r="AR830" s="28">
        <f t="shared" ca="1" si="513"/>
        <v>0.49544343296448412</v>
      </c>
      <c r="AS830" s="28">
        <f t="shared" ca="1" si="513"/>
        <v>0.32463577294505097</v>
      </c>
      <c r="AT830" s="28">
        <f>IF(Riskregister!$E$13="",0,COUNTIF(BN$4:BN$53,"&lt;"&amp;AR830)*IF(AS830&lt;0.5,Riskregister!$K$13+(Riskregister!$L$13-Riskregister!$K$13)*SQRT(AS830/2),Riskregister!$L$13-(Riskregister!$L$13-Riskregister!$K$13)*SQRT((1-AS830)/2)))</f>
        <v>0</v>
      </c>
      <c r="AU830" s="28">
        <f t="shared" ca="1" si="514"/>
        <v>0.70042794874713432</v>
      </c>
      <c r="AV830" s="28">
        <f t="shared" ca="1" si="514"/>
        <v>0.81118460419807303</v>
      </c>
      <c r="AW830" s="28">
        <f>IF(Riskregister!$E$14="",0,COUNTIF(BO$4:BO$53,"&lt;"&amp;AU830)*IF(AV830&lt;0.5,Riskregister!$K$14+(Riskregister!$L$14-Riskregister!$K$14)*SQRT(AV830/2),Riskregister!$L$14-(Riskregister!$L$14-Riskregister!$K$14)*SQRT((1-AV830)/2)))</f>
        <v>0</v>
      </c>
      <c r="AX830" s="28">
        <f t="shared" ca="1" si="515"/>
        <v>0.12336955322515386</v>
      </c>
      <c r="AY830" s="28">
        <f t="shared" ca="1" si="515"/>
        <v>0.36579027876548686</v>
      </c>
      <c r="AZ830" s="28">
        <f>IF(Riskregister!$E$15="",0,COUNTIF(BP$4:BP$53,"&lt;"&amp;AX830)*IF(AY830&lt;0.5,Riskregister!$K$15+(Riskregister!$L$15-Riskregister!$K$15)*SQRT(AY830/2),Riskregister!$L$15-(Riskregister!$L$15-Riskregister!$K$15)*SQRT((1-AY830)/2)))</f>
        <v>0</v>
      </c>
      <c r="BA830" s="28">
        <f t="shared" ca="1" si="516"/>
        <v>0.4472863532232042</v>
      </c>
      <c r="BB830" s="28">
        <f t="shared" ca="1" si="516"/>
        <v>0.12450062890657332</v>
      </c>
      <c r="BC830" s="28">
        <f>IF(Riskregister!$E$16="",0,COUNTIF(BQ$4:BQ$53,"&lt;"&amp;BA830)*IF(BB830&lt;0.5,Riskregister!$K$16+(Riskregister!$L$16-Riskregister!$K$16)*SQRT(BB830/2),Riskregister!$L$16-(Riskregister!$L$16-Riskregister!$K$16)*SQRT((1-BB830)/2)))</f>
        <v>0</v>
      </c>
      <c r="BD830" s="28">
        <f t="shared" ca="1" si="480"/>
        <v>1533919.5891028494</v>
      </c>
    </row>
    <row r="831" spans="20:56" x14ac:dyDescent="0.35">
      <c r="T831" s="28">
        <f t="shared" ca="1" si="505"/>
        <v>0.6191613329050466</v>
      </c>
      <c r="U831" s="28">
        <f t="shared" ca="1" si="505"/>
        <v>0.96714452004556328</v>
      </c>
      <c r="V831" s="28">
        <f ca="1">IF(Riskregister!$E$5="",0,COUNTIF(BF$4:BF$53,"&lt;"&amp;T831)*IF(U831&lt;0.5,Riskregister!$K$5+(Riskregister!$L$5-Riskregister!$K$5)*SQRT(U831/2),Riskregister!$L$5-(Riskregister!$L$5-Riskregister!$K$5)*SQRT((1-U831)/2)))</f>
        <v>0</v>
      </c>
      <c r="W831" s="28">
        <f t="shared" ca="1" si="506"/>
        <v>0.87713970622243476</v>
      </c>
      <c r="X831" s="28">
        <f t="shared" ca="1" si="506"/>
        <v>0.57883187524574153</v>
      </c>
      <c r="Y831" s="28">
        <f ca="1">IF(Riskregister!$E$6="",0,COUNTIF(BG$4:BG$53,"&lt;"&amp;W831)*IF(X831&lt;0.5,Riskregister!$K$6+(Riskregister!$L$6-Riskregister!$K$6)*SQRT(X831/2),Riskregister!$L$6-(Riskregister!$L$6-Riskregister!$K$6)*SQRT((1-X831)/2)))</f>
        <v>1173990.0956393448</v>
      </c>
      <c r="Z831" s="28">
        <f t="shared" ca="1" si="507"/>
        <v>0.18004540347688602</v>
      </c>
      <c r="AA831" s="28">
        <f t="shared" ca="1" si="507"/>
        <v>0.70887289869278203</v>
      </c>
      <c r="AB831" s="28">
        <f ca="1">IF(Riskregister!$E$7="",0,COUNTIF(BH$4:BH$53,"&lt;"&amp;Z831)*IF(AA831&lt;0.5,Riskregister!$K$7+(Riskregister!$L$7-Riskregister!$K$7)*SQRT(AA831/2),Riskregister!$L$7-(Riskregister!$L$7-Riskregister!$K$7)*SQRT((1-AA831)/2)))</f>
        <v>0</v>
      </c>
      <c r="AC831" s="28">
        <f t="shared" ca="1" si="508"/>
        <v>0.68923962481961321</v>
      </c>
      <c r="AD831" s="28">
        <f t="shared" ca="1" si="508"/>
        <v>0.37986648067920048</v>
      </c>
      <c r="AE831" s="28">
        <f ca="1">IF(Riskregister!$E$8="",0,COUNTIF(BI$4:BI$53,"&lt;"&amp;AC831)*IF(AD831&lt;0.5,Riskregister!$K$8+(Riskregister!$L$8-Riskregister!$K$8)*SQRT(AD831/2),Riskregister!$L$8-(Riskregister!$L$8-Riskregister!$K$8)*SQRT((1-AD831)/2)))</f>
        <v>0</v>
      </c>
      <c r="AF831" s="28">
        <f t="shared" ca="1" si="509"/>
        <v>0.64765657717215541</v>
      </c>
      <c r="AG831" s="28">
        <f t="shared" ca="1" si="509"/>
        <v>0.45761530655115135</v>
      </c>
      <c r="AH831" s="28">
        <f>IF(Riskregister!$E$9="",0,COUNTIF(BJ$4:BJ$53,"&lt;"&amp;AF831)*IF(AG831&lt;0.5,Riskregister!$K$9+(Riskregister!$L$9-Riskregister!$K$9)*SQRT(AG831/2),Riskregister!$L$9-(Riskregister!$L$9-Riskregister!$K$9)*SQRT((1-AG831)/2)))</f>
        <v>0</v>
      </c>
      <c r="AI831" s="28">
        <f t="shared" ca="1" si="510"/>
        <v>7.1243639655305113E-2</v>
      </c>
      <c r="AJ831" s="28">
        <f t="shared" ca="1" si="510"/>
        <v>0.30557312334060993</v>
      </c>
      <c r="AK831" s="28">
        <f>IF(Riskregister!$E$10="",0,COUNTIF(BK$4:BK$53,"&lt;"&amp;AI831)*IF(AJ831&lt;0.5,Riskregister!$K$10+(Riskregister!$L$10-Riskregister!$K$10)*SQRT(AJ831/2),Riskregister!$L$10-(Riskregister!$L$10-Riskregister!$K$10)*SQRT((1-AJ831)/2)))</f>
        <v>0</v>
      </c>
      <c r="AL831" s="28">
        <f t="shared" ca="1" si="511"/>
        <v>0.58596384936340262</v>
      </c>
      <c r="AM831" s="28">
        <f t="shared" ca="1" si="511"/>
        <v>0.67986278139841227</v>
      </c>
      <c r="AN831" s="28">
        <f>IF(Riskregister!$E$11="",0,COUNTIF(BL$4:BL$53,"&lt;"&amp;AL831)*IF(AM831&lt;0.5,Riskregister!$K$11+(Riskregister!$L$11-Riskregister!$K$11)*SQRT(AM831/2),Riskregister!$L$11-(Riskregister!$L$11-Riskregister!$K$11)*SQRT((1-AM831)/2)))</f>
        <v>0</v>
      </c>
      <c r="AO831" s="28">
        <f t="shared" ca="1" si="512"/>
        <v>0.93056788922165568</v>
      </c>
      <c r="AP831" s="28">
        <f t="shared" ca="1" si="512"/>
        <v>0.95993875301491494</v>
      </c>
      <c r="AQ831" s="28">
        <f>IF(Riskregister!$E$12="",0,COUNTIF(BM$4:BM$53,"&lt;"&amp;AO831)*IF(AP831&lt;0.5,Riskregister!$K$12+(Riskregister!$L$12-Riskregister!$K$12)*SQRT(AP831/2),Riskregister!$L$12-(Riskregister!$L$12-Riskregister!$K$12)*SQRT((1-AP831)/2)))</f>
        <v>0</v>
      </c>
      <c r="AR831" s="28">
        <f t="shared" ca="1" si="513"/>
        <v>0.47001826678796688</v>
      </c>
      <c r="AS831" s="28">
        <f t="shared" ca="1" si="513"/>
        <v>0.23198029783896157</v>
      </c>
      <c r="AT831" s="28">
        <f>IF(Riskregister!$E$13="",0,COUNTIF(BN$4:BN$53,"&lt;"&amp;AR831)*IF(AS831&lt;0.5,Riskregister!$K$13+(Riskregister!$L$13-Riskregister!$K$13)*SQRT(AS831/2),Riskregister!$L$13-(Riskregister!$L$13-Riskregister!$K$13)*SQRT((1-AS831)/2)))</f>
        <v>0</v>
      </c>
      <c r="AU831" s="28">
        <f t="shared" ca="1" si="514"/>
        <v>0.64873672953621953</v>
      </c>
      <c r="AV831" s="28">
        <f t="shared" ca="1" si="514"/>
        <v>0.58554426374046642</v>
      </c>
      <c r="AW831" s="28">
        <f>IF(Riskregister!$E$14="",0,COUNTIF(BO$4:BO$53,"&lt;"&amp;AU831)*IF(AV831&lt;0.5,Riskregister!$K$14+(Riskregister!$L$14-Riskregister!$K$14)*SQRT(AV831/2),Riskregister!$L$14-(Riskregister!$L$14-Riskregister!$K$14)*SQRT((1-AV831)/2)))</f>
        <v>0</v>
      </c>
      <c r="AX831" s="28">
        <f t="shared" ca="1" si="515"/>
        <v>0.39794451676927955</v>
      </c>
      <c r="AY831" s="28">
        <f t="shared" ca="1" si="515"/>
        <v>0.4139947208804573</v>
      </c>
      <c r="AZ831" s="28">
        <f>IF(Riskregister!$E$15="",0,COUNTIF(BP$4:BP$53,"&lt;"&amp;AX831)*IF(AY831&lt;0.5,Riskregister!$K$15+(Riskregister!$L$15-Riskregister!$K$15)*SQRT(AY831/2),Riskregister!$L$15-(Riskregister!$L$15-Riskregister!$K$15)*SQRT((1-AY831)/2)))</f>
        <v>0</v>
      </c>
      <c r="BA831" s="28">
        <f t="shared" ca="1" si="516"/>
        <v>0.56105608763786829</v>
      </c>
      <c r="BB831" s="28">
        <f t="shared" ca="1" si="516"/>
        <v>0.68523221494301334</v>
      </c>
      <c r="BC831" s="28">
        <f>IF(Riskregister!$E$16="",0,COUNTIF(BQ$4:BQ$53,"&lt;"&amp;BA831)*IF(BB831&lt;0.5,Riskregister!$K$16+(Riskregister!$L$16-Riskregister!$K$16)*SQRT(BB831/2),Riskregister!$L$16-(Riskregister!$L$16-Riskregister!$K$16)*SQRT((1-BB831)/2)))</f>
        <v>0</v>
      </c>
      <c r="BD831" s="28">
        <f t="shared" ca="1" si="480"/>
        <v>1173990.0956393448</v>
      </c>
    </row>
    <row r="832" spans="20:56" x14ac:dyDescent="0.35">
      <c r="T832" s="28">
        <f t="shared" ca="1" si="505"/>
        <v>0.79681503602355863</v>
      </c>
      <c r="U832" s="28">
        <f t="shared" ca="1" si="505"/>
        <v>0.43505031326342103</v>
      </c>
      <c r="V832" s="28">
        <f ca="1">IF(Riskregister!$E$5="",0,COUNTIF(BF$4:BF$53,"&lt;"&amp;T832)*IF(U832&lt;0.5,Riskregister!$K$5+(Riskregister!$L$5-Riskregister!$K$5)*SQRT(U832/2),Riskregister!$L$5-(Riskregister!$L$5-Riskregister!$K$5)*SQRT((1-U832)/2)))</f>
        <v>359878.16517666</v>
      </c>
      <c r="W832" s="28">
        <f t="shared" ca="1" si="506"/>
        <v>0.93474326840996391</v>
      </c>
      <c r="X832" s="28">
        <f t="shared" ca="1" si="506"/>
        <v>0.3728870949277735</v>
      </c>
      <c r="Y832" s="28">
        <f ca="1">IF(Riskregister!$E$6="",0,COUNTIF(BG$4:BG$53,"&lt;"&amp;W832)*IF(X832&lt;0.5,Riskregister!$K$6+(Riskregister!$L$6-Riskregister!$K$6)*SQRT(X832/2),Riskregister!$L$6-(Riskregister!$L$6-Riskregister!$K$6)*SQRT((1-X832)/2)))</f>
        <v>1954447.9325895647</v>
      </c>
      <c r="Z832" s="28">
        <f t="shared" ca="1" si="507"/>
        <v>0.80682587385541993</v>
      </c>
      <c r="AA832" s="28">
        <f t="shared" ca="1" si="507"/>
        <v>0.39121540749629691</v>
      </c>
      <c r="AB832" s="28">
        <f ca="1">IF(Riskregister!$E$7="",0,COUNTIF(BH$4:BH$53,"&lt;"&amp;Z832)*IF(AA832&lt;0.5,Riskregister!$K$7+(Riskregister!$L$7-Riskregister!$K$7)*SQRT(AA832/2),Riskregister!$L$7-(Riskregister!$L$7-Riskregister!$K$7)*SQRT((1-AA832)/2)))</f>
        <v>204796.45896837625</v>
      </c>
      <c r="AC832" s="28">
        <f t="shared" ca="1" si="508"/>
        <v>0.91229870247678524</v>
      </c>
      <c r="AD832" s="28">
        <f t="shared" ca="1" si="508"/>
        <v>0.35862186698113363</v>
      </c>
      <c r="AE832" s="28">
        <f ca="1">IF(Riskregister!$E$8="",0,COUNTIF(BI$4:BI$53,"&lt;"&amp;AC832)*IF(AD832&lt;0.5,Riskregister!$K$8+(Riskregister!$L$8-Riskregister!$K$8)*SQRT(AD832/2),Riskregister!$L$8-(Riskregister!$L$8-Riskregister!$K$8)*SQRT((1-AD832)/2)))</f>
        <v>0</v>
      </c>
      <c r="AF832" s="28">
        <f t="shared" ca="1" si="509"/>
        <v>0.54550301293032677</v>
      </c>
      <c r="AG832" s="28">
        <f t="shared" ca="1" si="509"/>
        <v>0.9032553344318146</v>
      </c>
      <c r="AH832" s="28">
        <f>IF(Riskregister!$E$9="",0,COUNTIF(BJ$4:BJ$53,"&lt;"&amp;AF832)*IF(AG832&lt;0.5,Riskregister!$K$9+(Riskregister!$L$9-Riskregister!$K$9)*SQRT(AG832/2),Riskregister!$L$9-(Riskregister!$L$9-Riskregister!$K$9)*SQRT((1-AG832)/2)))</f>
        <v>0</v>
      </c>
      <c r="AI832" s="28">
        <f t="shared" ca="1" si="510"/>
        <v>0.34865469839087615</v>
      </c>
      <c r="AJ832" s="28">
        <f t="shared" ca="1" si="510"/>
        <v>0.96916098234114245</v>
      </c>
      <c r="AK832" s="28">
        <f>IF(Riskregister!$E$10="",0,COUNTIF(BK$4:BK$53,"&lt;"&amp;AI832)*IF(AJ832&lt;0.5,Riskregister!$K$10+(Riskregister!$L$10-Riskregister!$K$10)*SQRT(AJ832/2),Riskregister!$L$10-(Riskregister!$L$10-Riskregister!$K$10)*SQRT((1-AJ832)/2)))</f>
        <v>0</v>
      </c>
      <c r="AL832" s="28">
        <f t="shared" ca="1" si="511"/>
        <v>0.28345597511091503</v>
      </c>
      <c r="AM832" s="28">
        <f t="shared" ca="1" si="511"/>
        <v>9.2862490023080446E-2</v>
      </c>
      <c r="AN832" s="28">
        <f>IF(Riskregister!$E$11="",0,COUNTIF(BL$4:BL$53,"&lt;"&amp;AL832)*IF(AM832&lt;0.5,Riskregister!$K$11+(Riskregister!$L$11-Riskregister!$K$11)*SQRT(AM832/2),Riskregister!$L$11-(Riskregister!$L$11-Riskregister!$K$11)*SQRT((1-AM832)/2)))</f>
        <v>0</v>
      </c>
      <c r="AO832" s="28">
        <f t="shared" ca="1" si="512"/>
        <v>0.16315374694302776</v>
      </c>
      <c r="AP832" s="28">
        <f t="shared" ca="1" si="512"/>
        <v>0.44734516080599684</v>
      </c>
      <c r="AQ832" s="28">
        <f>IF(Riskregister!$E$12="",0,COUNTIF(BM$4:BM$53,"&lt;"&amp;AO832)*IF(AP832&lt;0.5,Riskregister!$K$12+(Riskregister!$L$12-Riskregister!$K$12)*SQRT(AP832/2),Riskregister!$L$12-(Riskregister!$L$12-Riskregister!$K$12)*SQRT((1-AP832)/2)))</f>
        <v>0</v>
      </c>
      <c r="AR832" s="28">
        <f t="shared" ca="1" si="513"/>
        <v>0.46281315523704714</v>
      </c>
      <c r="AS832" s="28">
        <f t="shared" ca="1" si="513"/>
        <v>0.99623389040681887</v>
      </c>
      <c r="AT832" s="28">
        <f>IF(Riskregister!$E$13="",0,COUNTIF(BN$4:BN$53,"&lt;"&amp;AR832)*IF(AS832&lt;0.5,Riskregister!$K$13+(Riskregister!$L$13-Riskregister!$K$13)*SQRT(AS832/2),Riskregister!$L$13-(Riskregister!$L$13-Riskregister!$K$13)*SQRT((1-AS832)/2)))</f>
        <v>0</v>
      </c>
      <c r="AU832" s="28">
        <f t="shared" ca="1" si="514"/>
        <v>0.7108282179940103</v>
      </c>
      <c r="AV832" s="28">
        <f t="shared" ca="1" si="514"/>
        <v>0.74950797044221018</v>
      </c>
      <c r="AW832" s="28">
        <f>IF(Riskregister!$E$14="",0,COUNTIF(BO$4:BO$53,"&lt;"&amp;AU832)*IF(AV832&lt;0.5,Riskregister!$K$14+(Riskregister!$L$14-Riskregister!$K$14)*SQRT(AV832/2),Riskregister!$L$14-(Riskregister!$L$14-Riskregister!$K$14)*SQRT((1-AV832)/2)))</f>
        <v>0</v>
      </c>
      <c r="AX832" s="28">
        <f t="shared" ca="1" si="515"/>
        <v>8.3275973801952174E-2</v>
      </c>
      <c r="AY832" s="28">
        <f t="shared" ca="1" si="515"/>
        <v>0.16725225180373515</v>
      </c>
      <c r="AZ832" s="28">
        <f>IF(Riskregister!$E$15="",0,COUNTIF(BP$4:BP$53,"&lt;"&amp;AX832)*IF(AY832&lt;0.5,Riskregister!$K$15+(Riskregister!$L$15-Riskregister!$K$15)*SQRT(AY832/2),Riskregister!$L$15-(Riskregister!$L$15-Riskregister!$K$15)*SQRT((1-AY832)/2)))</f>
        <v>0</v>
      </c>
      <c r="BA832" s="28">
        <f t="shared" ca="1" si="516"/>
        <v>5.7802424911008954E-2</v>
      </c>
      <c r="BB832" s="28">
        <f t="shared" ca="1" si="516"/>
        <v>0.92251698338530097</v>
      </c>
      <c r="BC832" s="28">
        <f>IF(Riskregister!$E$16="",0,COUNTIF(BQ$4:BQ$53,"&lt;"&amp;BA832)*IF(BB832&lt;0.5,Riskregister!$K$16+(Riskregister!$L$16-Riskregister!$K$16)*SQRT(BB832/2),Riskregister!$L$16-(Riskregister!$L$16-Riskregister!$K$16)*SQRT((1-BB832)/2)))</f>
        <v>0</v>
      </c>
      <c r="BD832" s="28">
        <f t="shared" ca="1" si="480"/>
        <v>2519122.556734601</v>
      </c>
    </row>
    <row r="833" spans="20:56" x14ac:dyDescent="0.35">
      <c r="T833" s="28">
        <f t="shared" ca="1" si="505"/>
        <v>0.68323502131919767</v>
      </c>
      <c r="U833" s="28">
        <f t="shared" ca="1" si="505"/>
        <v>0.28444479565943204</v>
      </c>
      <c r="V833" s="28">
        <f ca="1">IF(Riskregister!$E$5="",0,COUNTIF(BF$4:BF$53,"&lt;"&amp;T833)*IF(U833&lt;0.5,Riskregister!$K$5+(Riskregister!$L$5-Riskregister!$K$5)*SQRT(U833/2),Riskregister!$L$5-(Riskregister!$L$5-Riskregister!$K$5)*SQRT((1-U833)/2)))</f>
        <v>319705.7322559185</v>
      </c>
      <c r="W833" s="28">
        <f t="shared" ca="1" si="506"/>
        <v>0.88333217563652755</v>
      </c>
      <c r="X833" s="28">
        <f t="shared" ca="1" si="506"/>
        <v>0.96054444914468484</v>
      </c>
      <c r="Y833" s="28">
        <f ca="1">IF(Riskregister!$E$6="",0,COUNTIF(BG$4:BG$53,"&lt;"&amp;W833)*IF(X833&lt;0.5,Riskregister!$K$6+(Riskregister!$L$6-Riskregister!$K$6)*SQRT(X833/2),Riskregister!$L$6-(Riskregister!$L$6-Riskregister!$K$6)*SQRT((1-X833)/2)))</f>
        <v>1747179.9209208046</v>
      </c>
      <c r="Z833" s="28">
        <f t="shared" ca="1" si="507"/>
        <v>0.64746740818280524</v>
      </c>
      <c r="AA833" s="28">
        <f t="shared" ca="1" si="507"/>
        <v>0.92477778478868822</v>
      </c>
      <c r="AB833" s="28">
        <f ca="1">IF(Riskregister!$E$7="",0,COUNTIF(BH$4:BH$53,"&lt;"&amp;Z833)*IF(AA833&lt;0.5,Riskregister!$K$7+(Riskregister!$L$7-Riskregister!$K$7)*SQRT(AA833/2),Riskregister!$L$7-(Riskregister!$L$7-Riskregister!$K$7)*SQRT((1-AA833)/2)))</f>
        <v>0</v>
      </c>
      <c r="AC833" s="28">
        <f t="shared" ca="1" si="508"/>
        <v>0.79672718965781197</v>
      </c>
      <c r="AD833" s="28">
        <f t="shared" ca="1" si="508"/>
        <v>0.86749723289144942</v>
      </c>
      <c r="AE833" s="28">
        <f ca="1">IF(Riskregister!$E$8="",0,COUNTIF(BI$4:BI$53,"&lt;"&amp;AC833)*IF(AD833&lt;0.5,Riskregister!$K$8+(Riskregister!$L$8-Riskregister!$K$8)*SQRT(AD833/2),Riskregister!$L$8-(Riskregister!$L$8-Riskregister!$K$8)*SQRT((1-AD833)/2)))</f>
        <v>0</v>
      </c>
      <c r="AF833" s="28">
        <f t="shared" ca="1" si="509"/>
        <v>2.8249845249360472E-2</v>
      </c>
      <c r="AG833" s="28">
        <f t="shared" ca="1" si="509"/>
        <v>0.75046160865478773</v>
      </c>
      <c r="AH833" s="28">
        <f>IF(Riskregister!$E$9="",0,COUNTIF(BJ$4:BJ$53,"&lt;"&amp;AF833)*IF(AG833&lt;0.5,Riskregister!$K$9+(Riskregister!$L$9-Riskregister!$K$9)*SQRT(AG833/2),Riskregister!$L$9-(Riskregister!$L$9-Riskregister!$K$9)*SQRT((1-AG833)/2)))</f>
        <v>0</v>
      </c>
      <c r="AI833" s="28">
        <f t="shared" ca="1" si="510"/>
        <v>0.67926891722489036</v>
      </c>
      <c r="AJ833" s="28">
        <f t="shared" ca="1" si="510"/>
        <v>3.7200916939108764E-2</v>
      </c>
      <c r="AK833" s="28">
        <f>IF(Riskregister!$E$10="",0,COUNTIF(BK$4:BK$53,"&lt;"&amp;AI833)*IF(AJ833&lt;0.5,Riskregister!$K$10+(Riskregister!$L$10-Riskregister!$K$10)*SQRT(AJ833/2),Riskregister!$L$10-(Riskregister!$L$10-Riskregister!$K$10)*SQRT((1-AJ833)/2)))</f>
        <v>0</v>
      </c>
      <c r="AL833" s="28">
        <f t="shared" ca="1" si="511"/>
        <v>0.26426847025882705</v>
      </c>
      <c r="AM833" s="28">
        <f t="shared" ca="1" si="511"/>
        <v>0.82215193509113926</v>
      </c>
      <c r="AN833" s="28">
        <f>IF(Riskregister!$E$11="",0,COUNTIF(BL$4:BL$53,"&lt;"&amp;AL833)*IF(AM833&lt;0.5,Riskregister!$K$11+(Riskregister!$L$11-Riskregister!$K$11)*SQRT(AM833/2),Riskregister!$L$11-(Riskregister!$L$11-Riskregister!$K$11)*SQRT((1-AM833)/2)))</f>
        <v>0</v>
      </c>
      <c r="AO833" s="28">
        <f t="shared" ca="1" si="512"/>
        <v>0.35417230328033589</v>
      </c>
      <c r="AP833" s="28">
        <f t="shared" ca="1" si="512"/>
        <v>8.7456620225010662E-2</v>
      </c>
      <c r="AQ833" s="28">
        <f>IF(Riskregister!$E$12="",0,COUNTIF(BM$4:BM$53,"&lt;"&amp;AO833)*IF(AP833&lt;0.5,Riskregister!$K$12+(Riskregister!$L$12-Riskregister!$K$12)*SQRT(AP833/2),Riskregister!$L$12-(Riskregister!$L$12-Riskregister!$K$12)*SQRT((1-AP833)/2)))</f>
        <v>0</v>
      </c>
      <c r="AR833" s="28">
        <f t="shared" ca="1" si="513"/>
        <v>0.95593621975174081</v>
      </c>
      <c r="AS833" s="28">
        <f t="shared" ca="1" si="513"/>
        <v>0.92872537887657813</v>
      </c>
      <c r="AT833" s="28">
        <f>IF(Riskregister!$E$13="",0,COUNTIF(BN$4:BN$53,"&lt;"&amp;AR833)*IF(AS833&lt;0.5,Riskregister!$K$13+(Riskregister!$L$13-Riskregister!$K$13)*SQRT(AS833/2),Riskregister!$L$13-(Riskregister!$L$13-Riskregister!$K$13)*SQRT((1-AS833)/2)))</f>
        <v>0</v>
      </c>
      <c r="AU833" s="28">
        <f t="shared" ca="1" si="514"/>
        <v>0.81323498074357514</v>
      </c>
      <c r="AV833" s="28">
        <f t="shared" ca="1" si="514"/>
        <v>0.13665426090471267</v>
      </c>
      <c r="AW833" s="28">
        <f>IF(Riskregister!$E$14="",0,COUNTIF(BO$4:BO$53,"&lt;"&amp;AU833)*IF(AV833&lt;0.5,Riskregister!$K$14+(Riskregister!$L$14-Riskregister!$K$14)*SQRT(AV833/2),Riskregister!$L$14-(Riskregister!$L$14-Riskregister!$K$14)*SQRT((1-AV833)/2)))</f>
        <v>0</v>
      </c>
      <c r="AX833" s="28">
        <f t="shared" ca="1" si="515"/>
        <v>0.11967326853739291</v>
      </c>
      <c r="AY833" s="28">
        <f t="shared" ca="1" si="515"/>
        <v>1.5698992421614322E-2</v>
      </c>
      <c r="AZ833" s="28">
        <f>IF(Riskregister!$E$15="",0,COUNTIF(BP$4:BP$53,"&lt;"&amp;AX833)*IF(AY833&lt;0.5,Riskregister!$K$15+(Riskregister!$L$15-Riskregister!$K$15)*SQRT(AY833/2),Riskregister!$L$15-(Riskregister!$L$15-Riskregister!$K$15)*SQRT((1-AY833)/2)))</f>
        <v>0</v>
      </c>
      <c r="BA833" s="28">
        <f t="shared" ca="1" si="516"/>
        <v>0.71079966187800658</v>
      </c>
      <c r="BB833" s="28">
        <f t="shared" ca="1" si="516"/>
        <v>0.76247859081932567</v>
      </c>
      <c r="BC833" s="28">
        <f>IF(Riskregister!$E$16="",0,COUNTIF(BQ$4:BQ$53,"&lt;"&amp;BA833)*IF(BB833&lt;0.5,Riskregister!$K$16+(Riskregister!$L$16-Riskregister!$K$16)*SQRT(BB833/2),Riskregister!$L$16-(Riskregister!$L$16-Riskregister!$K$16)*SQRT((1-BB833)/2)))</f>
        <v>0</v>
      </c>
      <c r="BD833" s="28">
        <f t="shared" ca="1" si="480"/>
        <v>2066885.653176723</v>
      </c>
    </row>
    <row r="834" spans="20:56" x14ac:dyDescent="0.35">
      <c r="T834" s="28">
        <f t="shared" ca="1" si="505"/>
        <v>3.3817426727919431E-2</v>
      </c>
      <c r="U834" s="28">
        <f t="shared" ca="1" si="505"/>
        <v>0.7535360097765158</v>
      </c>
      <c r="V834" s="28">
        <f ca="1">IF(Riskregister!$E$5="",0,COUNTIF(BF$4:BF$53,"&lt;"&amp;T834)*IF(U834&lt;0.5,Riskregister!$K$5+(Riskregister!$L$5-Riskregister!$K$5)*SQRT(U834/2),Riskregister!$L$5-(Riskregister!$L$5-Riskregister!$K$5)*SQRT((1-U834)/2)))</f>
        <v>0</v>
      </c>
      <c r="W834" s="28">
        <f t="shared" ca="1" si="506"/>
        <v>0.29051027519847938</v>
      </c>
      <c r="X834" s="28">
        <f t="shared" ca="1" si="506"/>
        <v>0.42688335567942659</v>
      </c>
      <c r="Y834" s="28">
        <f ca="1">IF(Riskregister!$E$6="",0,COUNTIF(BG$4:BG$53,"&lt;"&amp;W834)*IF(X834&lt;0.5,Riskregister!$K$6+(Riskregister!$L$6-Riskregister!$K$6)*SQRT(X834/2),Riskregister!$L$6-(Riskregister!$L$6-Riskregister!$K$6)*SQRT((1-X834)/2)))</f>
        <v>0</v>
      </c>
      <c r="Z834" s="28">
        <f t="shared" ca="1" si="507"/>
        <v>0.5245495421856784</v>
      </c>
      <c r="AA834" s="28">
        <f t="shared" ca="1" si="507"/>
        <v>7.3557371674015659E-2</v>
      </c>
      <c r="AB834" s="28">
        <f ca="1">IF(Riskregister!$E$7="",0,COUNTIF(BH$4:BH$53,"&lt;"&amp;Z834)*IF(AA834&lt;0.5,Riskregister!$K$7+(Riskregister!$L$7-Riskregister!$K$7)*SQRT(AA834/2),Riskregister!$L$7-(Riskregister!$L$7-Riskregister!$K$7)*SQRT((1-AA834)/2)))</f>
        <v>0</v>
      </c>
      <c r="AC834" s="28">
        <f t="shared" ca="1" si="508"/>
        <v>0.32441383233922683</v>
      </c>
      <c r="AD834" s="28">
        <f t="shared" ca="1" si="508"/>
        <v>0.96150184344753686</v>
      </c>
      <c r="AE834" s="28">
        <f ca="1">IF(Riskregister!$E$8="",0,COUNTIF(BI$4:BI$53,"&lt;"&amp;AC834)*IF(AD834&lt;0.5,Riskregister!$K$8+(Riskregister!$L$8-Riskregister!$K$8)*SQRT(AD834/2),Riskregister!$L$8-(Riskregister!$L$8-Riskregister!$K$8)*SQRT((1-AD834)/2)))</f>
        <v>0</v>
      </c>
      <c r="AF834" s="28">
        <f t="shared" ca="1" si="509"/>
        <v>0.21892170909418318</v>
      </c>
      <c r="AG834" s="28">
        <f t="shared" ca="1" si="509"/>
        <v>0.34782626157974539</v>
      </c>
      <c r="AH834" s="28">
        <f>IF(Riskregister!$E$9="",0,COUNTIF(BJ$4:BJ$53,"&lt;"&amp;AF834)*IF(AG834&lt;0.5,Riskregister!$K$9+(Riskregister!$L$9-Riskregister!$K$9)*SQRT(AG834/2),Riskregister!$L$9-(Riskregister!$L$9-Riskregister!$K$9)*SQRT((1-AG834)/2)))</f>
        <v>0</v>
      </c>
      <c r="AI834" s="28">
        <f t="shared" ca="1" si="510"/>
        <v>0.16369687512663522</v>
      </c>
      <c r="AJ834" s="28">
        <f t="shared" ca="1" si="510"/>
        <v>0.70772426243302733</v>
      </c>
      <c r="AK834" s="28">
        <f>IF(Riskregister!$E$10="",0,COUNTIF(BK$4:BK$53,"&lt;"&amp;AI834)*IF(AJ834&lt;0.5,Riskregister!$K$10+(Riskregister!$L$10-Riskregister!$K$10)*SQRT(AJ834/2),Riskregister!$L$10-(Riskregister!$L$10-Riskregister!$K$10)*SQRT((1-AJ834)/2)))</f>
        <v>0</v>
      </c>
      <c r="AL834" s="28">
        <f t="shared" ca="1" si="511"/>
        <v>0.84452421413461465</v>
      </c>
      <c r="AM834" s="28">
        <f t="shared" ca="1" si="511"/>
        <v>0.31472939263194233</v>
      </c>
      <c r="AN834" s="28">
        <f>IF(Riskregister!$E$11="",0,COUNTIF(BL$4:BL$53,"&lt;"&amp;AL834)*IF(AM834&lt;0.5,Riskregister!$K$11+(Riskregister!$L$11-Riskregister!$K$11)*SQRT(AM834/2),Riskregister!$L$11-(Riskregister!$L$11-Riskregister!$K$11)*SQRT((1-AM834)/2)))</f>
        <v>0</v>
      </c>
      <c r="AO834" s="28">
        <f t="shared" ca="1" si="512"/>
        <v>0.11612865885781287</v>
      </c>
      <c r="AP834" s="28">
        <f t="shared" ca="1" si="512"/>
        <v>0.99050670644139582</v>
      </c>
      <c r="AQ834" s="28">
        <f>IF(Riskregister!$E$12="",0,COUNTIF(BM$4:BM$53,"&lt;"&amp;AO834)*IF(AP834&lt;0.5,Riskregister!$K$12+(Riskregister!$L$12-Riskregister!$K$12)*SQRT(AP834/2),Riskregister!$L$12-(Riskregister!$L$12-Riskregister!$K$12)*SQRT((1-AP834)/2)))</f>
        <v>0</v>
      </c>
      <c r="AR834" s="28">
        <f t="shared" ca="1" si="513"/>
        <v>0.42865847645819311</v>
      </c>
      <c r="AS834" s="28">
        <f t="shared" ca="1" si="513"/>
        <v>0.9402622346901609</v>
      </c>
      <c r="AT834" s="28">
        <f>IF(Riskregister!$E$13="",0,COUNTIF(BN$4:BN$53,"&lt;"&amp;AR834)*IF(AS834&lt;0.5,Riskregister!$K$13+(Riskregister!$L$13-Riskregister!$K$13)*SQRT(AS834/2),Riskregister!$L$13-(Riskregister!$L$13-Riskregister!$K$13)*SQRT((1-AS834)/2)))</f>
        <v>0</v>
      </c>
      <c r="AU834" s="28">
        <f t="shared" ca="1" si="514"/>
        <v>0.32613941158800874</v>
      </c>
      <c r="AV834" s="28">
        <f t="shared" ca="1" si="514"/>
        <v>0.93602837381737547</v>
      </c>
      <c r="AW834" s="28">
        <f>IF(Riskregister!$E$14="",0,COUNTIF(BO$4:BO$53,"&lt;"&amp;AU834)*IF(AV834&lt;0.5,Riskregister!$K$14+(Riskregister!$L$14-Riskregister!$K$14)*SQRT(AV834/2),Riskregister!$L$14-(Riskregister!$L$14-Riskregister!$K$14)*SQRT((1-AV834)/2)))</f>
        <v>0</v>
      </c>
      <c r="AX834" s="28">
        <f t="shared" ca="1" si="515"/>
        <v>0.56344494470968831</v>
      </c>
      <c r="AY834" s="28">
        <f t="shared" ca="1" si="515"/>
        <v>0.53004906589793011</v>
      </c>
      <c r="AZ834" s="28">
        <f>IF(Riskregister!$E$15="",0,COUNTIF(BP$4:BP$53,"&lt;"&amp;AX834)*IF(AY834&lt;0.5,Riskregister!$K$15+(Riskregister!$L$15-Riskregister!$K$15)*SQRT(AY834/2),Riskregister!$L$15-(Riskregister!$L$15-Riskregister!$K$15)*SQRT((1-AY834)/2)))</f>
        <v>0</v>
      </c>
      <c r="BA834" s="28">
        <f t="shared" ca="1" si="516"/>
        <v>7.1123617615608592E-2</v>
      </c>
      <c r="BB834" s="28">
        <f t="shared" ca="1" si="516"/>
        <v>0.45675297167752726</v>
      </c>
      <c r="BC834" s="28">
        <f>IF(Riskregister!$E$16="",0,COUNTIF(BQ$4:BQ$53,"&lt;"&amp;BA834)*IF(BB834&lt;0.5,Riskregister!$K$16+(Riskregister!$L$16-Riskregister!$K$16)*SQRT(BB834/2),Riskregister!$L$16-(Riskregister!$L$16-Riskregister!$K$16)*SQRT((1-BB834)/2)))</f>
        <v>0</v>
      </c>
      <c r="BD834" s="28">
        <f t="shared" ca="1" si="480"/>
        <v>0</v>
      </c>
    </row>
    <row r="835" spans="20:56" x14ac:dyDescent="0.35">
      <c r="T835" s="28">
        <f t="shared" ca="1" si="505"/>
        <v>7.967532870455929E-2</v>
      </c>
      <c r="U835" s="28">
        <f t="shared" ca="1" si="505"/>
        <v>0.30008195482632827</v>
      </c>
      <c r="V835" s="28">
        <f ca="1">IF(Riskregister!$E$5="",0,COUNTIF(BF$4:BF$53,"&lt;"&amp;T835)*IF(U835&lt;0.5,Riskregister!$K$5+(Riskregister!$L$5-Riskregister!$K$5)*SQRT(U835/2),Riskregister!$L$5-(Riskregister!$L$5-Riskregister!$K$5)*SQRT((1-U835)/2)))</f>
        <v>0</v>
      </c>
      <c r="W835" s="28">
        <f t="shared" ca="1" si="506"/>
        <v>0.3680447903866495</v>
      </c>
      <c r="X835" s="28">
        <f t="shared" ca="1" si="506"/>
        <v>0.87736496116398743</v>
      </c>
      <c r="Y835" s="28">
        <f ca="1">IF(Riskregister!$E$6="",0,COUNTIF(BG$4:BG$53,"&lt;"&amp;W835)*IF(X835&lt;0.5,Riskregister!$K$6+(Riskregister!$L$6-Riskregister!$K$6)*SQRT(X835/2),Riskregister!$L$6-(Riskregister!$L$6-Riskregister!$K$6)*SQRT((1-X835)/2)))</f>
        <v>0</v>
      </c>
      <c r="Z835" s="28">
        <f t="shared" ca="1" si="507"/>
        <v>0.75134926096783283</v>
      </c>
      <c r="AA835" s="28">
        <f t="shared" ca="1" si="507"/>
        <v>0.66649695964312228</v>
      </c>
      <c r="AB835" s="28">
        <f ca="1">IF(Riskregister!$E$7="",0,COUNTIF(BH$4:BH$53,"&lt;"&amp;Z835)*IF(AA835&lt;0.5,Riskregister!$K$7+(Riskregister!$L$7-Riskregister!$K$7)*SQRT(AA835/2),Riskregister!$L$7-(Riskregister!$L$7-Riskregister!$K$7)*SQRT((1-AA835)/2)))</f>
        <v>257076.72959990468</v>
      </c>
      <c r="AC835" s="28">
        <f t="shared" ca="1" si="508"/>
        <v>0.48997419823577038</v>
      </c>
      <c r="AD835" s="28">
        <f t="shared" ca="1" si="508"/>
        <v>0.89957052725985509</v>
      </c>
      <c r="AE835" s="28">
        <f ca="1">IF(Riskregister!$E$8="",0,COUNTIF(BI$4:BI$53,"&lt;"&amp;AC835)*IF(AD835&lt;0.5,Riskregister!$K$8+(Riskregister!$L$8-Riskregister!$K$8)*SQRT(AD835/2),Riskregister!$L$8-(Riskregister!$L$8-Riskregister!$K$8)*SQRT((1-AD835)/2)))</f>
        <v>0</v>
      </c>
      <c r="AF835" s="28">
        <f t="shared" ca="1" si="509"/>
        <v>0.8862047682028743</v>
      </c>
      <c r="AG835" s="28">
        <f t="shared" ca="1" si="509"/>
        <v>0.73660345722082898</v>
      </c>
      <c r="AH835" s="28">
        <f>IF(Riskregister!$E$9="",0,COUNTIF(BJ$4:BJ$53,"&lt;"&amp;AF835)*IF(AG835&lt;0.5,Riskregister!$K$9+(Riskregister!$L$9-Riskregister!$K$9)*SQRT(AG835/2),Riskregister!$L$9-(Riskregister!$L$9-Riskregister!$K$9)*SQRT((1-AG835)/2)))</f>
        <v>0</v>
      </c>
      <c r="AI835" s="28">
        <f t="shared" ca="1" si="510"/>
        <v>0.23806445406070087</v>
      </c>
      <c r="AJ835" s="28">
        <f t="shared" ca="1" si="510"/>
        <v>5.0293334451359195E-2</v>
      </c>
      <c r="AK835" s="28">
        <f>IF(Riskregister!$E$10="",0,COUNTIF(BK$4:BK$53,"&lt;"&amp;AI835)*IF(AJ835&lt;0.5,Riskregister!$K$10+(Riskregister!$L$10-Riskregister!$K$10)*SQRT(AJ835/2),Riskregister!$L$10-(Riskregister!$L$10-Riskregister!$K$10)*SQRT((1-AJ835)/2)))</f>
        <v>0</v>
      </c>
      <c r="AL835" s="28">
        <f t="shared" ca="1" si="511"/>
        <v>0.70406056990084498</v>
      </c>
      <c r="AM835" s="28">
        <f t="shared" ca="1" si="511"/>
        <v>0.97573960268626136</v>
      </c>
      <c r="AN835" s="28">
        <f>IF(Riskregister!$E$11="",0,COUNTIF(BL$4:BL$53,"&lt;"&amp;AL835)*IF(AM835&lt;0.5,Riskregister!$K$11+(Riskregister!$L$11-Riskregister!$K$11)*SQRT(AM835/2),Riskregister!$L$11-(Riskregister!$L$11-Riskregister!$K$11)*SQRT((1-AM835)/2)))</f>
        <v>0</v>
      </c>
      <c r="AO835" s="28">
        <f t="shared" ca="1" si="512"/>
        <v>0.2288730360292236</v>
      </c>
      <c r="AP835" s="28">
        <f t="shared" ca="1" si="512"/>
        <v>0.65697343878279446</v>
      </c>
      <c r="AQ835" s="28">
        <f>IF(Riskregister!$E$12="",0,COUNTIF(BM$4:BM$53,"&lt;"&amp;AO835)*IF(AP835&lt;0.5,Riskregister!$K$12+(Riskregister!$L$12-Riskregister!$K$12)*SQRT(AP835/2),Riskregister!$L$12-(Riskregister!$L$12-Riskregister!$K$12)*SQRT((1-AP835)/2)))</f>
        <v>0</v>
      </c>
      <c r="AR835" s="28">
        <f t="shared" ca="1" si="513"/>
        <v>0.29110529817089525</v>
      </c>
      <c r="AS835" s="28">
        <f t="shared" ca="1" si="513"/>
        <v>0.69068852934657576</v>
      </c>
      <c r="AT835" s="28">
        <f>IF(Riskregister!$E$13="",0,COUNTIF(BN$4:BN$53,"&lt;"&amp;AR835)*IF(AS835&lt;0.5,Riskregister!$K$13+(Riskregister!$L$13-Riskregister!$K$13)*SQRT(AS835/2),Riskregister!$L$13-(Riskregister!$L$13-Riskregister!$K$13)*SQRT((1-AS835)/2)))</f>
        <v>0</v>
      </c>
      <c r="AU835" s="28">
        <f t="shared" ca="1" si="514"/>
        <v>0.90787354308261325</v>
      </c>
      <c r="AV835" s="28">
        <f t="shared" ca="1" si="514"/>
        <v>0.31912695950598979</v>
      </c>
      <c r="AW835" s="28">
        <f>IF(Riskregister!$E$14="",0,COUNTIF(BO$4:BO$53,"&lt;"&amp;AU835)*IF(AV835&lt;0.5,Riskregister!$K$14+(Riskregister!$L$14-Riskregister!$K$14)*SQRT(AV835/2),Riskregister!$L$14-(Riskregister!$L$14-Riskregister!$K$14)*SQRT((1-AV835)/2)))</f>
        <v>0</v>
      </c>
      <c r="AX835" s="28">
        <f t="shared" ca="1" si="515"/>
        <v>0.82307101446843778</v>
      </c>
      <c r="AY835" s="28">
        <f t="shared" ca="1" si="515"/>
        <v>0.27657489777586752</v>
      </c>
      <c r="AZ835" s="28">
        <f>IF(Riskregister!$E$15="",0,COUNTIF(BP$4:BP$53,"&lt;"&amp;AX835)*IF(AY835&lt;0.5,Riskregister!$K$15+(Riskregister!$L$15-Riskregister!$K$15)*SQRT(AY835/2),Riskregister!$L$15-(Riskregister!$L$15-Riskregister!$K$15)*SQRT((1-AY835)/2)))</f>
        <v>0</v>
      </c>
      <c r="BA835" s="28">
        <f t="shared" ca="1" si="516"/>
        <v>0.59086006691893511</v>
      </c>
      <c r="BB835" s="28">
        <f t="shared" ca="1" si="516"/>
        <v>0.6359953848801515</v>
      </c>
      <c r="BC835" s="28">
        <f>IF(Riskregister!$E$16="",0,COUNTIF(BQ$4:BQ$53,"&lt;"&amp;BA835)*IF(BB835&lt;0.5,Riskregister!$K$16+(Riskregister!$L$16-Riskregister!$K$16)*SQRT(BB835/2),Riskregister!$L$16-(Riskregister!$L$16-Riskregister!$K$16)*SQRT((1-BB835)/2)))</f>
        <v>0</v>
      </c>
      <c r="BD835" s="28">
        <f t="shared" ca="1" si="480"/>
        <v>257076.72959990468</v>
      </c>
    </row>
    <row r="836" spans="20:56" x14ac:dyDescent="0.35">
      <c r="T836" s="28">
        <f t="shared" ca="1" si="505"/>
        <v>0.43433951597236164</v>
      </c>
      <c r="U836" s="28">
        <f t="shared" ca="1" si="505"/>
        <v>0.50006268391161923</v>
      </c>
      <c r="V836" s="28">
        <f ca="1">IF(Riskregister!$E$5="",0,COUNTIF(BF$4:BF$53,"&lt;"&amp;T836)*IF(U836&lt;0.5,Riskregister!$K$5+(Riskregister!$L$5-Riskregister!$K$5)*SQRT(U836/2),Riskregister!$L$5-(Riskregister!$L$5-Riskregister!$K$5)*SQRT((1-U836)/2)))</f>
        <v>0</v>
      </c>
      <c r="W836" s="28">
        <f t="shared" ca="1" si="506"/>
        <v>0.63591988094870466</v>
      </c>
      <c r="X836" s="28">
        <f t="shared" ca="1" si="506"/>
        <v>0.840319536759633</v>
      </c>
      <c r="Y836" s="28">
        <f ca="1">IF(Riskregister!$E$6="",0,COUNTIF(BG$4:BG$53,"&lt;"&amp;W836)*IF(X836&lt;0.5,Riskregister!$K$6+(Riskregister!$L$6-Riskregister!$K$6)*SQRT(X836/2),Riskregister!$L$6-(Riskregister!$L$6-Riskregister!$K$6)*SQRT((1-X836)/2)))</f>
        <v>1491391.7514929643</v>
      </c>
      <c r="Z836" s="28">
        <f t="shared" ca="1" si="507"/>
        <v>0.35420379452974426</v>
      </c>
      <c r="AA836" s="28">
        <f t="shared" ca="1" si="507"/>
        <v>0.70741815241412431</v>
      </c>
      <c r="AB836" s="28">
        <f ca="1">IF(Riskregister!$E$7="",0,COUNTIF(BH$4:BH$53,"&lt;"&amp;Z836)*IF(AA836&lt;0.5,Riskregister!$K$7+(Riskregister!$L$7-Riskregister!$K$7)*SQRT(AA836/2),Riskregister!$L$7-(Riskregister!$L$7-Riskregister!$K$7)*SQRT((1-AA836)/2)))</f>
        <v>0</v>
      </c>
      <c r="AC836" s="28">
        <f t="shared" ca="1" si="508"/>
        <v>0.23849962106520239</v>
      </c>
      <c r="AD836" s="28">
        <f t="shared" ca="1" si="508"/>
        <v>0.41950481512714699</v>
      </c>
      <c r="AE836" s="28">
        <f ca="1">IF(Riskregister!$E$8="",0,COUNTIF(BI$4:BI$53,"&lt;"&amp;AC836)*IF(AD836&lt;0.5,Riskregister!$K$8+(Riskregister!$L$8-Riskregister!$K$8)*SQRT(AD836/2),Riskregister!$L$8-(Riskregister!$L$8-Riskregister!$K$8)*SQRT((1-AD836)/2)))</f>
        <v>0</v>
      </c>
      <c r="AF836" s="28">
        <f t="shared" ca="1" si="509"/>
        <v>0.10107200224034441</v>
      </c>
      <c r="AG836" s="28">
        <f t="shared" ca="1" si="509"/>
        <v>0.64415914606147084</v>
      </c>
      <c r="AH836" s="28">
        <f>IF(Riskregister!$E$9="",0,COUNTIF(BJ$4:BJ$53,"&lt;"&amp;AF836)*IF(AG836&lt;0.5,Riskregister!$K$9+(Riskregister!$L$9-Riskregister!$K$9)*SQRT(AG836/2),Riskregister!$L$9-(Riskregister!$L$9-Riskregister!$K$9)*SQRT((1-AG836)/2)))</f>
        <v>0</v>
      </c>
      <c r="AI836" s="28">
        <f t="shared" ca="1" si="510"/>
        <v>0.14691032793257264</v>
      </c>
      <c r="AJ836" s="28">
        <f t="shared" ca="1" si="510"/>
        <v>0.4721813312010581</v>
      </c>
      <c r="AK836" s="28">
        <f>IF(Riskregister!$E$10="",0,COUNTIF(BK$4:BK$53,"&lt;"&amp;AI836)*IF(AJ836&lt;0.5,Riskregister!$K$10+(Riskregister!$L$10-Riskregister!$K$10)*SQRT(AJ836/2),Riskregister!$L$10-(Riskregister!$L$10-Riskregister!$K$10)*SQRT((1-AJ836)/2)))</f>
        <v>0</v>
      </c>
      <c r="AL836" s="28">
        <f t="shared" ca="1" si="511"/>
        <v>0.70526772017604422</v>
      </c>
      <c r="AM836" s="28">
        <f t="shared" ca="1" si="511"/>
        <v>8.4425090184241824E-2</v>
      </c>
      <c r="AN836" s="28">
        <f>IF(Riskregister!$E$11="",0,COUNTIF(BL$4:BL$53,"&lt;"&amp;AL836)*IF(AM836&lt;0.5,Riskregister!$K$11+(Riskregister!$L$11-Riskregister!$K$11)*SQRT(AM836/2),Riskregister!$L$11-(Riskregister!$L$11-Riskregister!$K$11)*SQRT((1-AM836)/2)))</f>
        <v>0</v>
      </c>
      <c r="AO836" s="28">
        <f t="shared" ca="1" si="512"/>
        <v>0.848903839641164</v>
      </c>
      <c r="AP836" s="28">
        <f t="shared" ca="1" si="512"/>
        <v>0.43557943019036527</v>
      </c>
      <c r="AQ836" s="28">
        <f>IF(Riskregister!$E$12="",0,COUNTIF(BM$4:BM$53,"&lt;"&amp;AO836)*IF(AP836&lt;0.5,Riskregister!$K$12+(Riskregister!$L$12-Riskregister!$K$12)*SQRT(AP836/2),Riskregister!$L$12-(Riskregister!$L$12-Riskregister!$K$12)*SQRT((1-AP836)/2)))</f>
        <v>0</v>
      </c>
      <c r="AR836" s="28">
        <f t="shared" ca="1" si="513"/>
        <v>0.69103494176847646</v>
      </c>
      <c r="AS836" s="28">
        <f t="shared" ca="1" si="513"/>
        <v>0.63986184595196105</v>
      </c>
      <c r="AT836" s="28">
        <f>IF(Riskregister!$E$13="",0,COUNTIF(BN$4:BN$53,"&lt;"&amp;AR836)*IF(AS836&lt;0.5,Riskregister!$K$13+(Riskregister!$L$13-Riskregister!$K$13)*SQRT(AS836/2),Riskregister!$L$13-(Riskregister!$L$13-Riskregister!$K$13)*SQRT((1-AS836)/2)))</f>
        <v>0</v>
      </c>
      <c r="AU836" s="28">
        <f t="shared" ca="1" si="514"/>
        <v>0.62402009096404309</v>
      </c>
      <c r="AV836" s="28">
        <f t="shared" ca="1" si="514"/>
        <v>0.94682856014580241</v>
      </c>
      <c r="AW836" s="28">
        <f>IF(Riskregister!$E$14="",0,COUNTIF(BO$4:BO$53,"&lt;"&amp;AU836)*IF(AV836&lt;0.5,Riskregister!$K$14+(Riskregister!$L$14-Riskregister!$K$14)*SQRT(AV836/2),Riskregister!$L$14-(Riskregister!$L$14-Riskregister!$K$14)*SQRT((1-AV836)/2)))</f>
        <v>0</v>
      </c>
      <c r="AX836" s="28">
        <f t="shared" ca="1" si="515"/>
        <v>0.42608058171146601</v>
      </c>
      <c r="AY836" s="28">
        <f t="shared" ca="1" si="515"/>
        <v>0.22697533627389943</v>
      </c>
      <c r="AZ836" s="28">
        <f>IF(Riskregister!$E$15="",0,COUNTIF(BP$4:BP$53,"&lt;"&amp;AX836)*IF(AY836&lt;0.5,Riskregister!$K$15+(Riskregister!$L$15-Riskregister!$K$15)*SQRT(AY836/2),Riskregister!$L$15-(Riskregister!$L$15-Riskregister!$K$15)*SQRT((1-AY836)/2)))</f>
        <v>0</v>
      </c>
      <c r="BA836" s="28">
        <f t="shared" ca="1" si="516"/>
        <v>0.63265685768673874</v>
      </c>
      <c r="BB836" s="28">
        <f t="shared" ca="1" si="516"/>
        <v>0.5001404746734448</v>
      </c>
      <c r="BC836" s="28">
        <f>IF(Riskregister!$E$16="",0,COUNTIF(BQ$4:BQ$53,"&lt;"&amp;BA836)*IF(BB836&lt;0.5,Riskregister!$K$16+(Riskregister!$L$16-Riskregister!$K$16)*SQRT(BB836/2),Riskregister!$L$16-(Riskregister!$L$16-Riskregister!$K$16)*SQRT((1-BB836)/2)))</f>
        <v>0</v>
      </c>
      <c r="BD836" s="28">
        <f t="shared" ref="BD836:BD899" ca="1" si="517">V836+Y836+AB836+AE836+AH836+AK836+AN836+AQ836+AT836+AW836+AZ836+BC836</f>
        <v>1491391.7514929643</v>
      </c>
    </row>
    <row r="837" spans="20:56" x14ac:dyDescent="0.35">
      <c r="T837" s="28">
        <f t="shared" ca="1" si="505"/>
        <v>0.89297856560463995</v>
      </c>
      <c r="U837" s="28">
        <f t="shared" ca="1" si="505"/>
        <v>0.1369462408824047</v>
      </c>
      <c r="V837" s="28">
        <f ca="1">IF(Riskregister!$E$5="",0,COUNTIF(BF$4:BF$53,"&lt;"&amp;T837)*IF(U837&lt;0.5,Riskregister!$K$5+(Riskregister!$L$5-Riskregister!$K$5)*SQRT(U837/2),Riskregister!$L$5-(Riskregister!$L$5-Riskregister!$K$5)*SQRT((1-U837)/2)))</f>
        <v>267753.16084650753</v>
      </c>
      <c r="W837" s="28">
        <f t="shared" ca="1" si="506"/>
        <v>0.54440116884802447</v>
      </c>
      <c r="X837" s="28">
        <f t="shared" ca="1" si="506"/>
        <v>0.72299344364654161</v>
      </c>
      <c r="Y837" s="28">
        <f ca="1">IF(Riskregister!$E$6="",0,COUNTIF(BG$4:BG$53,"&lt;"&amp;W837)*IF(X837&lt;0.5,Riskregister!$K$6+(Riskregister!$L$6-Riskregister!$K$6)*SQRT(X837/2),Riskregister!$L$6-(Riskregister!$L$6-Riskregister!$K$6)*SQRT((1-X837)/2)))</f>
        <v>0</v>
      </c>
      <c r="Z837" s="28">
        <f t="shared" ca="1" si="507"/>
        <v>0.1669354111169663</v>
      </c>
      <c r="AA837" s="28">
        <f t="shared" ca="1" si="507"/>
        <v>0.244883166749706</v>
      </c>
      <c r="AB837" s="28">
        <f ca="1">IF(Riskregister!$E$7="",0,COUNTIF(BH$4:BH$53,"&lt;"&amp;Z837)*IF(AA837&lt;0.5,Riskregister!$K$7+(Riskregister!$L$7-Riskregister!$K$7)*SQRT(AA837/2),Riskregister!$L$7-(Riskregister!$L$7-Riskregister!$K$7)*SQRT((1-AA837)/2)))</f>
        <v>0</v>
      </c>
      <c r="AC837" s="28">
        <f t="shared" ca="1" si="508"/>
        <v>0.93288993074123061</v>
      </c>
      <c r="AD837" s="28">
        <f t="shared" ca="1" si="508"/>
        <v>9.6809885370977122E-2</v>
      </c>
      <c r="AE837" s="28">
        <f ca="1">IF(Riskregister!$E$8="",0,COUNTIF(BI$4:BI$53,"&lt;"&amp;AC837)*IF(AD837&lt;0.5,Riskregister!$K$8+(Riskregister!$L$8-Riskregister!$K$8)*SQRT(AD837/2),Riskregister!$L$8-(Riskregister!$L$8-Riskregister!$K$8)*SQRT((1-AD837)/2)))</f>
        <v>0</v>
      </c>
      <c r="AF837" s="28">
        <f t="shared" ca="1" si="509"/>
        <v>0.19366831790296413</v>
      </c>
      <c r="AG837" s="28">
        <f t="shared" ca="1" si="509"/>
        <v>0.62627002688064859</v>
      </c>
      <c r="AH837" s="28">
        <f>IF(Riskregister!$E$9="",0,COUNTIF(BJ$4:BJ$53,"&lt;"&amp;AF837)*IF(AG837&lt;0.5,Riskregister!$K$9+(Riskregister!$L$9-Riskregister!$K$9)*SQRT(AG837/2),Riskregister!$L$9-(Riskregister!$L$9-Riskregister!$K$9)*SQRT((1-AG837)/2)))</f>
        <v>0</v>
      </c>
      <c r="AI837" s="28">
        <f t="shared" ca="1" si="510"/>
        <v>0.64619248927092221</v>
      </c>
      <c r="AJ837" s="28">
        <f t="shared" ca="1" si="510"/>
        <v>0.65779378176347003</v>
      </c>
      <c r="AK837" s="28">
        <f>IF(Riskregister!$E$10="",0,COUNTIF(BK$4:BK$53,"&lt;"&amp;AI837)*IF(AJ837&lt;0.5,Riskregister!$K$10+(Riskregister!$L$10-Riskregister!$K$10)*SQRT(AJ837/2),Riskregister!$L$10-(Riskregister!$L$10-Riskregister!$K$10)*SQRT((1-AJ837)/2)))</f>
        <v>0</v>
      </c>
      <c r="AL837" s="28">
        <f t="shared" ca="1" si="511"/>
        <v>0.65183197911583546</v>
      </c>
      <c r="AM837" s="28">
        <f t="shared" ca="1" si="511"/>
        <v>0.21689804208064012</v>
      </c>
      <c r="AN837" s="28">
        <f>IF(Riskregister!$E$11="",0,COUNTIF(BL$4:BL$53,"&lt;"&amp;AL837)*IF(AM837&lt;0.5,Riskregister!$K$11+(Riskregister!$L$11-Riskregister!$K$11)*SQRT(AM837/2),Riskregister!$L$11-(Riskregister!$L$11-Riskregister!$K$11)*SQRT((1-AM837)/2)))</f>
        <v>0</v>
      </c>
      <c r="AO837" s="28">
        <f t="shared" ca="1" si="512"/>
        <v>0.67461952254018986</v>
      </c>
      <c r="AP837" s="28">
        <f t="shared" ca="1" si="512"/>
        <v>0.65731348864505068</v>
      </c>
      <c r="AQ837" s="28">
        <f>IF(Riskregister!$E$12="",0,COUNTIF(BM$4:BM$53,"&lt;"&amp;AO837)*IF(AP837&lt;0.5,Riskregister!$K$12+(Riskregister!$L$12-Riskregister!$K$12)*SQRT(AP837/2),Riskregister!$L$12-(Riskregister!$L$12-Riskregister!$K$12)*SQRT((1-AP837)/2)))</f>
        <v>0</v>
      </c>
      <c r="AR837" s="28">
        <f t="shared" ca="1" si="513"/>
        <v>0.88131561234680555</v>
      </c>
      <c r="AS837" s="28">
        <f t="shared" ca="1" si="513"/>
        <v>0.29510707935241909</v>
      </c>
      <c r="AT837" s="28">
        <f>IF(Riskregister!$E$13="",0,COUNTIF(BN$4:BN$53,"&lt;"&amp;AR837)*IF(AS837&lt;0.5,Riskregister!$K$13+(Riskregister!$L$13-Riskregister!$K$13)*SQRT(AS837/2),Riskregister!$L$13-(Riskregister!$L$13-Riskregister!$K$13)*SQRT((1-AS837)/2)))</f>
        <v>0</v>
      </c>
      <c r="AU837" s="28">
        <f t="shared" ca="1" si="514"/>
        <v>0.7670192515281431</v>
      </c>
      <c r="AV837" s="28">
        <f t="shared" ca="1" si="514"/>
        <v>0.10426713870143067</v>
      </c>
      <c r="AW837" s="28">
        <f>IF(Riskregister!$E$14="",0,COUNTIF(BO$4:BO$53,"&lt;"&amp;AU837)*IF(AV837&lt;0.5,Riskregister!$K$14+(Riskregister!$L$14-Riskregister!$K$14)*SQRT(AV837/2),Riskregister!$L$14-(Riskregister!$L$14-Riskregister!$K$14)*SQRT((1-AV837)/2)))</f>
        <v>0</v>
      </c>
      <c r="AX837" s="28">
        <f t="shared" ca="1" si="515"/>
        <v>0.87136323995043419</v>
      </c>
      <c r="AY837" s="28">
        <f t="shared" ca="1" si="515"/>
        <v>0.77662033206273817</v>
      </c>
      <c r="AZ837" s="28">
        <f>IF(Riskregister!$E$15="",0,COUNTIF(BP$4:BP$53,"&lt;"&amp;AX837)*IF(AY837&lt;0.5,Riskregister!$K$15+(Riskregister!$L$15-Riskregister!$K$15)*SQRT(AY837/2),Riskregister!$L$15-(Riskregister!$L$15-Riskregister!$K$15)*SQRT((1-AY837)/2)))</f>
        <v>0</v>
      </c>
      <c r="BA837" s="28">
        <f t="shared" ca="1" si="516"/>
        <v>0.23554007660596532</v>
      </c>
      <c r="BB837" s="28">
        <f t="shared" ca="1" si="516"/>
        <v>0.82165627631847837</v>
      </c>
      <c r="BC837" s="28">
        <f>IF(Riskregister!$E$16="",0,COUNTIF(BQ$4:BQ$53,"&lt;"&amp;BA837)*IF(BB837&lt;0.5,Riskregister!$K$16+(Riskregister!$L$16-Riskregister!$K$16)*SQRT(BB837/2),Riskregister!$L$16-(Riskregister!$L$16-Riskregister!$K$16)*SQRT((1-BB837)/2)))</f>
        <v>0</v>
      </c>
      <c r="BD837" s="28">
        <f t="shared" ca="1" si="517"/>
        <v>267753.16084650753</v>
      </c>
    </row>
    <row r="838" spans="20:56" x14ac:dyDescent="0.35">
      <c r="T838" s="28">
        <f t="shared" ca="1" si="505"/>
        <v>0.3000005556900418</v>
      </c>
      <c r="U838" s="28">
        <f t="shared" ca="1" si="505"/>
        <v>0.10787293319053526</v>
      </c>
      <c r="V838" s="28">
        <f ca="1">IF(Riskregister!$E$5="",0,COUNTIF(BF$4:BF$53,"&lt;"&amp;T838)*IF(U838&lt;0.5,Riskregister!$K$5+(Riskregister!$L$5-Riskregister!$K$5)*SQRT(U838/2),Riskregister!$L$5-(Riskregister!$L$5-Riskregister!$K$5)*SQRT((1-U838)/2)))</f>
        <v>0</v>
      </c>
      <c r="W838" s="28">
        <f t="shared" ca="1" si="506"/>
        <v>0.50404624642750218</v>
      </c>
      <c r="X838" s="28">
        <f t="shared" ca="1" si="506"/>
        <v>7.7889537752028337E-2</v>
      </c>
      <c r="Y838" s="28">
        <f ca="1">IF(Riskregister!$E$6="",0,COUNTIF(BG$4:BG$53,"&lt;"&amp;W838)*IF(X838&lt;0.5,Riskregister!$K$6+(Riskregister!$L$6-Riskregister!$K$6)*SQRT(X838/2),Riskregister!$L$6-(Riskregister!$L$6-Riskregister!$K$6)*SQRT((1-X838)/2)))</f>
        <v>0</v>
      </c>
      <c r="Z838" s="28">
        <f t="shared" ca="1" si="507"/>
        <v>0.2181683573882407</v>
      </c>
      <c r="AA838" s="28">
        <f t="shared" ca="1" si="507"/>
        <v>0.98805764134334395</v>
      </c>
      <c r="AB838" s="28">
        <f ca="1">IF(Riskregister!$E$7="",0,COUNTIF(BH$4:BH$53,"&lt;"&amp;Z838)*IF(AA838&lt;0.5,Riskregister!$K$7+(Riskregister!$L$7-Riskregister!$K$7)*SQRT(AA838/2),Riskregister!$L$7-(Riskregister!$L$7-Riskregister!$K$7)*SQRT((1-AA838)/2)))</f>
        <v>0</v>
      </c>
      <c r="AC838" s="28">
        <f t="shared" ca="1" si="508"/>
        <v>0.42281545433804846</v>
      </c>
      <c r="AD838" s="28">
        <f t="shared" ca="1" si="508"/>
        <v>0.66081920040316178</v>
      </c>
      <c r="AE838" s="28">
        <f ca="1">IF(Riskregister!$E$8="",0,COUNTIF(BI$4:BI$53,"&lt;"&amp;AC838)*IF(AD838&lt;0.5,Riskregister!$K$8+(Riskregister!$L$8-Riskregister!$K$8)*SQRT(AD838/2),Riskregister!$L$8-(Riskregister!$L$8-Riskregister!$K$8)*SQRT((1-AD838)/2)))</f>
        <v>0</v>
      </c>
      <c r="AF838" s="28">
        <f t="shared" ca="1" si="509"/>
        <v>2.7979048425153419E-2</v>
      </c>
      <c r="AG838" s="28">
        <f t="shared" ca="1" si="509"/>
        <v>0.67448652869804449</v>
      </c>
      <c r="AH838" s="28">
        <f>IF(Riskregister!$E$9="",0,COUNTIF(BJ$4:BJ$53,"&lt;"&amp;AF838)*IF(AG838&lt;0.5,Riskregister!$K$9+(Riskregister!$L$9-Riskregister!$K$9)*SQRT(AG838/2),Riskregister!$L$9-(Riskregister!$L$9-Riskregister!$K$9)*SQRT((1-AG838)/2)))</f>
        <v>0</v>
      </c>
      <c r="AI838" s="28">
        <f t="shared" ca="1" si="510"/>
        <v>6.1390406808485176E-2</v>
      </c>
      <c r="AJ838" s="28">
        <f t="shared" ca="1" si="510"/>
        <v>0.98822616670643593</v>
      </c>
      <c r="AK838" s="28">
        <f>IF(Riskregister!$E$10="",0,COUNTIF(BK$4:BK$53,"&lt;"&amp;AI838)*IF(AJ838&lt;0.5,Riskregister!$K$10+(Riskregister!$L$10-Riskregister!$K$10)*SQRT(AJ838/2),Riskregister!$L$10-(Riskregister!$L$10-Riskregister!$K$10)*SQRT((1-AJ838)/2)))</f>
        <v>0</v>
      </c>
      <c r="AL838" s="28">
        <f t="shared" ca="1" si="511"/>
        <v>0.35187587330265024</v>
      </c>
      <c r="AM838" s="28">
        <f t="shared" ca="1" si="511"/>
        <v>0.65174769236912011</v>
      </c>
      <c r="AN838" s="28">
        <f>IF(Riskregister!$E$11="",0,COUNTIF(BL$4:BL$53,"&lt;"&amp;AL838)*IF(AM838&lt;0.5,Riskregister!$K$11+(Riskregister!$L$11-Riskregister!$K$11)*SQRT(AM838/2),Riskregister!$L$11-(Riskregister!$L$11-Riskregister!$K$11)*SQRT((1-AM838)/2)))</f>
        <v>0</v>
      </c>
      <c r="AO838" s="28">
        <f t="shared" ca="1" si="512"/>
        <v>0.80998357163084445</v>
      </c>
      <c r="AP838" s="28">
        <f t="shared" ca="1" si="512"/>
        <v>0.62132673505007507</v>
      </c>
      <c r="AQ838" s="28">
        <f>IF(Riskregister!$E$12="",0,COUNTIF(BM$4:BM$53,"&lt;"&amp;AO838)*IF(AP838&lt;0.5,Riskregister!$K$12+(Riskregister!$L$12-Riskregister!$K$12)*SQRT(AP838/2),Riskregister!$L$12-(Riskregister!$L$12-Riskregister!$K$12)*SQRT((1-AP838)/2)))</f>
        <v>0</v>
      </c>
      <c r="AR838" s="28">
        <f t="shared" ca="1" si="513"/>
        <v>0.81878638357942224</v>
      </c>
      <c r="AS838" s="28">
        <f t="shared" ca="1" si="513"/>
        <v>0.37043511410736085</v>
      </c>
      <c r="AT838" s="28">
        <f>IF(Riskregister!$E$13="",0,COUNTIF(BN$4:BN$53,"&lt;"&amp;AR838)*IF(AS838&lt;0.5,Riskregister!$K$13+(Riskregister!$L$13-Riskregister!$K$13)*SQRT(AS838/2),Riskregister!$L$13-(Riskregister!$L$13-Riskregister!$K$13)*SQRT((1-AS838)/2)))</f>
        <v>0</v>
      </c>
      <c r="AU838" s="28">
        <f t="shared" ca="1" si="514"/>
        <v>0.59709131621322598</v>
      </c>
      <c r="AV838" s="28">
        <f t="shared" ca="1" si="514"/>
        <v>0.32815174419417115</v>
      </c>
      <c r="AW838" s="28">
        <f>IF(Riskregister!$E$14="",0,COUNTIF(BO$4:BO$53,"&lt;"&amp;AU838)*IF(AV838&lt;0.5,Riskregister!$K$14+(Riskregister!$L$14-Riskregister!$K$14)*SQRT(AV838/2),Riskregister!$L$14-(Riskregister!$L$14-Riskregister!$K$14)*SQRT((1-AV838)/2)))</f>
        <v>0</v>
      </c>
      <c r="AX838" s="28">
        <f t="shared" ca="1" si="515"/>
        <v>0.54299143785132653</v>
      </c>
      <c r="AY838" s="28">
        <f t="shared" ca="1" si="515"/>
        <v>0.97974601564399955</v>
      </c>
      <c r="AZ838" s="28">
        <f>IF(Riskregister!$E$15="",0,COUNTIF(BP$4:BP$53,"&lt;"&amp;AX838)*IF(AY838&lt;0.5,Riskregister!$K$15+(Riskregister!$L$15-Riskregister!$K$15)*SQRT(AY838/2),Riskregister!$L$15-(Riskregister!$L$15-Riskregister!$K$15)*SQRT((1-AY838)/2)))</f>
        <v>0</v>
      </c>
      <c r="BA838" s="28">
        <f t="shared" ca="1" si="516"/>
        <v>0.32862923857435478</v>
      </c>
      <c r="BB838" s="28">
        <f t="shared" ca="1" si="516"/>
        <v>0.55830795706023739</v>
      </c>
      <c r="BC838" s="28">
        <f>IF(Riskregister!$E$16="",0,COUNTIF(BQ$4:BQ$53,"&lt;"&amp;BA838)*IF(BB838&lt;0.5,Riskregister!$K$16+(Riskregister!$L$16-Riskregister!$K$16)*SQRT(BB838/2),Riskregister!$L$16-(Riskregister!$L$16-Riskregister!$K$16)*SQRT((1-BB838)/2)))</f>
        <v>0</v>
      </c>
      <c r="BD838" s="28">
        <f t="shared" ca="1" si="517"/>
        <v>0</v>
      </c>
    </row>
    <row r="839" spans="20:56" x14ac:dyDescent="0.35">
      <c r="T839" s="28">
        <f t="shared" ca="1" si="505"/>
        <v>0.59902554301363431</v>
      </c>
      <c r="U839" s="28">
        <f t="shared" ca="1" si="505"/>
        <v>0.70835860759518154</v>
      </c>
      <c r="V839" s="28">
        <f ca="1">IF(Riskregister!$E$5="",0,COUNTIF(BF$4:BF$53,"&lt;"&amp;T839)*IF(U839&lt;0.5,Riskregister!$K$5+(Riskregister!$L$5-Riskregister!$K$5)*SQRT(U839/2),Riskregister!$L$5-(Riskregister!$L$5-Riskregister!$K$5)*SQRT((1-U839)/2)))</f>
        <v>0</v>
      </c>
      <c r="W839" s="28">
        <f t="shared" ca="1" si="506"/>
        <v>0.46202807325669593</v>
      </c>
      <c r="X839" s="28">
        <f t="shared" ca="1" si="506"/>
        <v>0.91623906158144641</v>
      </c>
      <c r="Y839" s="28">
        <f ca="1">IF(Riskregister!$E$6="",0,COUNTIF(BG$4:BG$53,"&lt;"&amp;W839)*IF(X839&lt;0.5,Riskregister!$K$6+(Riskregister!$L$6-Riskregister!$K$6)*SQRT(X839/2),Riskregister!$L$6-(Riskregister!$L$6-Riskregister!$K$6)*SQRT((1-X839)/2)))</f>
        <v>0</v>
      </c>
      <c r="Z839" s="28">
        <f t="shared" ca="1" si="507"/>
        <v>0.69592928977734447</v>
      </c>
      <c r="AA839" s="28">
        <f t="shared" ca="1" si="507"/>
        <v>0.70115173592567159</v>
      </c>
      <c r="AB839" s="28">
        <f ca="1">IF(Riskregister!$E$7="",0,COUNTIF(BH$4:BH$53,"&lt;"&amp;Z839)*IF(AA839&lt;0.5,Riskregister!$K$7+(Riskregister!$L$7-Riskregister!$K$7)*SQRT(AA839/2),Riskregister!$L$7-(Riskregister!$L$7-Riskregister!$K$7)*SQRT((1-AA839)/2)))</f>
        <v>0</v>
      </c>
      <c r="AC839" s="28">
        <f t="shared" ca="1" si="508"/>
        <v>0.45309986328315144</v>
      </c>
      <c r="AD839" s="28">
        <f t="shared" ca="1" si="508"/>
        <v>0.70932884493696902</v>
      </c>
      <c r="AE839" s="28">
        <f ca="1">IF(Riskregister!$E$8="",0,COUNTIF(BI$4:BI$53,"&lt;"&amp;AC839)*IF(AD839&lt;0.5,Riskregister!$K$8+(Riskregister!$L$8-Riskregister!$K$8)*SQRT(AD839/2),Riskregister!$L$8-(Riskregister!$L$8-Riskregister!$K$8)*SQRT((1-AD839)/2)))</f>
        <v>0</v>
      </c>
      <c r="AF839" s="28">
        <f t="shared" ca="1" si="509"/>
        <v>0.48580808458350166</v>
      </c>
      <c r="AG839" s="28">
        <f t="shared" ca="1" si="509"/>
        <v>0.29961158386621922</v>
      </c>
      <c r="AH839" s="28">
        <f>IF(Riskregister!$E$9="",0,COUNTIF(BJ$4:BJ$53,"&lt;"&amp;AF839)*IF(AG839&lt;0.5,Riskregister!$K$9+(Riskregister!$L$9-Riskregister!$K$9)*SQRT(AG839/2),Riskregister!$L$9-(Riskregister!$L$9-Riskregister!$K$9)*SQRT((1-AG839)/2)))</f>
        <v>0</v>
      </c>
      <c r="AI839" s="28">
        <f t="shared" ca="1" si="510"/>
        <v>0.2411968351582483</v>
      </c>
      <c r="AJ839" s="28">
        <f t="shared" ca="1" si="510"/>
        <v>0.66076363416479844</v>
      </c>
      <c r="AK839" s="28">
        <f>IF(Riskregister!$E$10="",0,COUNTIF(BK$4:BK$53,"&lt;"&amp;AI839)*IF(AJ839&lt;0.5,Riskregister!$K$10+(Riskregister!$L$10-Riskregister!$K$10)*SQRT(AJ839/2),Riskregister!$L$10-(Riskregister!$L$10-Riskregister!$K$10)*SQRT((1-AJ839)/2)))</f>
        <v>0</v>
      </c>
      <c r="AL839" s="28">
        <f t="shared" ca="1" si="511"/>
        <v>0.84008692509955829</v>
      </c>
      <c r="AM839" s="28">
        <f t="shared" ca="1" si="511"/>
        <v>0.97178483901715884</v>
      </c>
      <c r="AN839" s="28">
        <f>IF(Riskregister!$E$11="",0,COUNTIF(BL$4:BL$53,"&lt;"&amp;AL839)*IF(AM839&lt;0.5,Riskregister!$K$11+(Riskregister!$L$11-Riskregister!$K$11)*SQRT(AM839/2),Riskregister!$L$11-(Riskregister!$L$11-Riskregister!$K$11)*SQRT((1-AM839)/2)))</f>
        <v>0</v>
      </c>
      <c r="AO839" s="28">
        <f t="shared" ca="1" si="512"/>
        <v>0.52261355576960378</v>
      </c>
      <c r="AP839" s="28">
        <f t="shared" ca="1" si="512"/>
        <v>0.85306350046785273</v>
      </c>
      <c r="AQ839" s="28">
        <f>IF(Riskregister!$E$12="",0,COUNTIF(BM$4:BM$53,"&lt;"&amp;AO839)*IF(AP839&lt;0.5,Riskregister!$K$12+(Riskregister!$L$12-Riskregister!$K$12)*SQRT(AP839/2),Riskregister!$L$12-(Riskregister!$L$12-Riskregister!$K$12)*SQRT((1-AP839)/2)))</f>
        <v>0</v>
      </c>
      <c r="AR839" s="28">
        <f t="shared" ca="1" si="513"/>
        <v>0.33661209234654343</v>
      </c>
      <c r="AS839" s="28">
        <f t="shared" ca="1" si="513"/>
        <v>0.16999819744030886</v>
      </c>
      <c r="AT839" s="28">
        <f>IF(Riskregister!$E$13="",0,COUNTIF(BN$4:BN$53,"&lt;"&amp;AR839)*IF(AS839&lt;0.5,Riskregister!$K$13+(Riskregister!$L$13-Riskregister!$K$13)*SQRT(AS839/2),Riskregister!$L$13-(Riskregister!$L$13-Riskregister!$K$13)*SQRT((1-AS839)/2)))</f>
        <v>0</v>
      </c>
      <c r="AU839" s="28">
        <f t="shared" ca="1" si="514"/>
        <v>0.90020176272013497</v>
      </c>
      <c r="AV839" s="28">
        <f t="shared" ca="1" si="514"/>
        <v>0.49233408057432793</v>
      </c>
      <c r="AW839" s="28">
        <f>IF(Riskregister!$E$14="",0,COUNTIF(BO$4:BO$53,"&lt;"&amp;AU839)*IF(AV839&lt;0.5,Riskregister!$K$14+(Riskregister!$L$14-Riskregister!$K$14)*SQRT(AV839/2),Riskregister!$L$14-(Riskregister!$L$14-Riskregister!$K$14)*SQRT((1-AV839)/2)))</f>
        <v>0</v>
      </c>
      <c r="AX839" s="28">
        <f t="shared" ca="1" si="515"/>
        <v>0.75998123488838953</v>
      </c>
      <c r="AY839" s="28">
        <f t="shared" ca="1" si="515"/>
        <v>3.1645537790103373E-2</v>
      </c>
      <c r="AZ839" s="28">
        <f>IF(Riskregister!$E$15="",0,COUNTIF(BP$4:BP$53,"&lt;"&amp;AX839)*IF(AY839&lt;0.5,Riskregister!$K$15+(Riskregister!$L$15-Riskregister!$K$15)*SQRT(AY839/2),Riskregister!$L$15-(Riskregister!$L$15-Riskregister!$K$15)*SQRT((1-AY839)/2)))</f>
        <v>0</v>
      </c>
      <c r="BA839" s="28">
        <f t="shared" ca="1" si="516"/>
        <v>0.15399555827236289</v>
      </c>
      <c r="BB839" s="28">
        <f t="shared" ca="1" si="516"/>
        <v>2.7455995339545902E-3</v>
      </c>
      <c r="BC839" s="28">
        <f>IF(Riskregister!$E$16="",0,COUNTIF(BQ$4:BQ$53,"&lt;"&amp;BA839)*IF(BB839&lt;0.5,Riskregister!$K$16+(Riskregister!$L$16-Riskregister!$K$16)*SQRT(BB839/2),Riskregister!$L$16-(Riskregister!$L$16-Riskregister!$K$16)*SQRT((1-BB839)/2)))</f>
        <v>0</v>
      </c>
      <c r="BD839" s="28">
        <f t="shared" ca="1" si="517"/>
        <v>0</v>
      </c>
    </row>
    <row r="840" spans="20:56" x14ac:dyDescent="0.35">
      <c r="T840" s="28">
        <f t="shared" ca="1" si="505"/>
        <v>0.49072701185604817</v>
      </c>
      <c r="U840" s="28">
        <f t="shared" ca="1" si="505"/>
        <v>3.3260260196055658E-2</v>
      </c>
      <c r="V840" s="28">
        <f ca="1">IF(Riskregister!$E$5="",0,COUNTIF(BF$4:BF$53,"&lt;"&amp;T840)*IF(U840&lt;0.5,Riskregister!$K$5+(Riskregister!$L$5-Riskregister!$K$5)*SQRT(U840/2),Riskregister!$L$5-(Riskregister!$L$5-Riskregister!$K$5)*SQRT((1-U840)/2)))</f>
        <v>0</v>
      </c>
      <c r="W840" s="28">
        <f t="shared" ca="1" si="506"/>
        <v>0.6810851879677905</v>
      </c>
      <c r="X840" s="28">
        <f t="shared" ca="1" si="506"/>
        <v>0.6342919401198327</v>
      </c>
      <c r="Y840" s="28">
        <f ca="1">IF(Riskregister!$E$6="",0,COUNTIF(BG$4:BG$53,"&lt;"&amp;W840)*IF(X840&lt;0.5,Riskregister!$K$6+(Riskregister!$L$6-Riskregister!$K$6)*SQRT(X840/2),Riskregister!$L$6-(Riskregister!$L$6-Riskregister!$K$6)*SQRT((1-X840)/2)))</f>
        <v>1230294.1750214756</v>
      </c>
      <c r="Z840" s="28">
        <f t="shared" ca="1" si="507"/>
        <v>0.26768047023395058</v>
      </c>
      <c r="AA840" s="28">
        <f t="shared" ca="1" si="507"/>
        <v>0.19888140651022534</v>
      </c>
      <c r="AB840" s="28">
        <f ca="1">IF(Riskregister!$E$7="",0,COUNTIF(BH$4:BH$53,"&lt;"&amp;Z840)*IF(AA840&lt;0.5,Riskregister!$K$7+(Riskregister!$L$7-Riskregister!$K$7)*SQRT(AA840/2),Riskregister!$L$7-(Riskregister!$L$7-Riskregister!$K$7)*SQRT((1-AA840)/2)))</f>
        <v>0</v>
      </c>
      <c r="AC840" s="28">
        <f t="shared" ca="1" si="508"/>
        <v>0.37230306235937338</v>
      </c>
      <c r="AD840" s="28">
        <f t="shared" ca="1" si="508"/>
        <v>0.16670942469013394</v>
      </c>
      <c r="AE840" s="28">
        <f ca="1">IF(Riskregister!$E$8="",0,COUNTIF(BI$4:BI$53,"&lt;"&amp;AC840)*IF(AD840&lt;0.5,Riskregister!$K$8+(Riskregister!$L$8-Riskregister!$K$8)*SQRT(AD840/2),Riskregister!$L$8-(Riskregister!$L$8-Riskregister!$K$8)*SQRT((1-AD840)/2)))</f>
        <v>0</v>
      </c>
      <c r="AF840" s="28">
        <f t="shared" ca="1" si="509"/>
        <v>0.54585131850045376</v>
      </c>
      <c r="AG840" s="28">
        <f t="shared" ca="1" si="509"/>
        <v>0.34343713489145922</v>
      </c>
      <c r="AH840" s="28">
        <f>IF(Riskregister!$E$9="",0,COUNTIF(BJ$4:BJ$53,"&lt;"&amp;AF840)*IF(AG840&lt;0.5,Riskregister!$K$9+(Riskregister!$L$9-Riskregister!$K$9)*SQRT(AG840/2),Riskregister!$L$9-(Riskregister!$L$9-Riskregister!$K$9)*SQRT((1-AG840)/2)))</f>
        <v>0</v>
      </c>
      <c r="AI840" s="28">
        <f t="shared" ca="1" si="510"/>
        <v>0.9281859609477533</v>
      </c>
      <c r="AJ840" s="28">
        <f t="shared" ca="1" si="510"/>
        <v>0.3892065616090864</v>
      </c>
      <c r="AK840" s="28">
        <f>IF(Riskregister!$E$10="",0,COUNTIF(BK$4:BK$53,"&lt;"&amp;AI840)*IF(AJ840&lt;0.5,Riskregister!$K$10+(Riskregister!$L$10-Riskregister!$K$10)*SQRT(AJ840/2),Riskregister!$L$10-(Riskregister!$L$10-Riskregister!$K$10)*SQRT((1-AJ840)/2)))</f>
        <v>0</v>
      </c>
      <c r="AL840" s="28">
        <f t="shared" ca="1" si="511"/>
        <v>0.73916679719123923</v>
      </c>
      <c r="AM840" s="28">
        <f t="shared" ca="1" si="511"/>
        <v>0.19686977230568148</v>
      </c>
      <c r="AN840" s="28">
        <f>IF(Riskregister!$E$11="",0,COUNTIF(BL$4:BL$53,"&lt;"&amp;AL840)*IF(AM840&lt;0.5,Riskregister!$K$11+(Riskregister!$L$11-Riskregister!$K$11)*SQRT(AM840/2),Riskregister!$L$11-(Riskregister!$L$11-Riskregister!$K$11)*SQRT((1-AM840)/2)))</f>
        <v>0</v>
      </c>
      <c r="AO840" s="28">
        <f t="shared" ca="1" si="512"/>
        <v>0.1646597296975566</v>
      </c>
      <c r="AP840" s="28">
        <f t="shared" ca="1" si="512"/>
        <v>0.48952892677975413</v>
      </c>
      <c r="AQ840" s="28">
        <f>IF(Riskregister!$E$12="",0,COUNTIF(BM$4:BM$53,"&lt;"&amp;AO840)*IF(AP840&lt;0.5,Riskregister!$K$12+(Riskregister!$L$12-Riskregister!$K$12)*SQRT(AP840/2),Riskregister!$L$12-(Riskregister!$L$12-Riskregister!$K$12)*SQRT((1-AP840)/2)))</f>
        <v>0</v>
      </c>
      <c r="AR840" s="28">
        <f t="shared" ca="1" si="513"/>
        <v>0.95243139997334769</v>
      </c>
      <c r="AS840" s="28">
        <f t="shared" ca="1" si="513"/>
        <v>0.49414240935452469</v>
      </c>
      <c r="AT840" s="28">
        <f>IF(Riskregister!$E$13="",0,COUNTIF(BN$4:BN$53,"&lt;"&amp;AR840)*IF(AS840&lt;0.5,Riskregister!$K$13+(Riskregister!$L$13-Riskregister!$K$13)*SQRT(AS840/2),Riskregister!$L$13-(Riskregister!$L$13-Riskregister!$K$13)*SQRT((1-AS840)/2)))</f>
        <v>0</v>
      </c>
      <c r="AU840" s="28">
        <f t="shared" ca="1" si="514"/>
        <v>0.18396616751260342</v>
      </c>
      <c r="AV840" s="28">
        <f t="shared" ca="1" si="514"/>
        <v>0.28903143374539664</v>
      </c>
      <c r="AW840" s="28">
        <f>IF(Riskregister!$E$14="",0,COUNTIF(BO$4:BO$53,"&lt;"&amp;AU840)*IF(AV840&lt;0.5,Riskregister!$K$14+(Riskregister!$L$14-Riskregister!$K$14)*SQRT(AV840/2),Riskregister!$L$14-(Riskregister!$L$14-Riskregister!$K$14)*SQRT((1-AV840)/2)))</f>
        <v>0</v>
      </c>
      <c r="AX840" s="28">
        <f t="shared" ca="1" si="515"/>
        <v>0.24354518272447667</v>
      </c>
      <c r="AY840" s="28">
        <f t="shared" ca="1" si="515"/>
        <v>0.96231688134609605</v>
      </c>
      <c r="AZ840" s="28">
        <f>IF(Riskregister!$E$15="",0,COUNTIF(BP$4:BP$53,"&lt;"&amp;AX840)*IF(AY840&lt;0.5,Riskregister!$K$15+(Riskregister!$L$15-Riskregister!$K$15)*SQRT(AY840/2),Riskregister!$L$15-(Riskregister!$L$15-Riskregister!$K$15)*SQRT((1-AY840)/2)))</f>
        <v>0</v>
      </c>
      <c r="BA840" s="28">
        <f t="shared" ca="1" si="516"/>
        <v>0.35567419625032015</v>
      </c>
      <c r="BB840" s="28">
        <f t="shared" ca="1" si="516"/>
        <v>0.32942579660208315</v>
      </c>
      <c r="BC840" s="28">
        <f>IF(Riskregister!$E$16="",0,COUNTIF(BQ$4:BQ$53,"&lt;"&amp;BA840)*IF(BB840&lt;0.5,Riskregister!$K$16+(Riskregister!$L$16-Riskregister!$K$16)*SQRT(BB840/2),Riskregister!$L$16-(Riskregister!$L$16-Riskregister!$K$16)*SQRT((1-BB840)/2)))</f>
        <v>0</v>
      </c>
      <c r="BD840" s="28">
        <f t="shared" ca="1" si="517"/>
        <v>1230294.1750214756</v>
      </c>
    </row>
    <row r="841" spans="20:56" x14ac:dyDescent="0.35">
      <c r="T841" s="28">
        <f t="shared" ca="1" si="505"/>
        <v>0.26985469478532531</v>
      </c>
      <c r="U841" s="28">
        <f t="shared" ca="1" si="505"/>
        <v>0.83093603407186967</v>
      </c>
      <c r="V841" s="28">
        <f ca="1">IF(Riskregister!$E$5="",0,COUNTIF(BF$4:BF$53,"&lt;"&amp;T841)*IF(U841&lt;0.5,Riskregister!$K$5+(Riskregister!$L$5-Riskregister!$K$5)*SQRT(U841/2),Riskregister!$L$5-(Riskregister!$L$5-Riskregister!$K$5)*SQRT((1-U841)/2)))</f>
        <v>0</v>
      </c>
      <c r="W841" s="28">
        <f t="shared" ca="1" si="506"/>
        <v>0.21364580188819371</v>
      </c>
      <c r="X841" s="28">
        <f t="shared" ca="1" si="506"/>
        <v>0.11903511521054011</v>
      </c>
      <c r="Y841" s="28">
        <f ca="1">IF(Riskregister!$E$6="",0,COUNTIF(BG$4:BG$53,"&lt;"&amp;W841)*IF(X841&lt;0.5,Riskregister!$K$6+(Riskregister!$L$6-Riskregister!$K$6)*SQRT(X841/2),Riskregister!$L$6-(Riskregister!$L$6-Riskregister!$K$6)*SQRT((1-X841)/2)))</f>
        <v>0</v>
      </c>
      <c r="Z841" s="28">
        <f t="shared" ca="1" si="507"/>
        <v>0.23624774102047408</v>
      </c>
      <c r="AA841" s="28">
        <f t="shared" ca="1" si="507"/>
        <v>4.3107615285766787E-2</v>
      </c>
      <c r="AB841" s="28">
        <f ca="1">IF(Riskregister!$E$7="",0,COUNTIF(BH$4:BH$53,"&lt;"&amp;Z841)*IF(AA841&lt;0.5,Riskregister!$K$7+(Riskregister!$L$7-Riskregister!$K$7)*SQRT(AA841/2),Riskregister!$L$7-(Riskregister!$L$7-Riskregister!$K$7)*SQRT((1-AA841)/2)))</f>
        <v>0</v>
      </c>
      <c r="AC841" s="28">
        <f t="shared" ca="1" si="508"/>
        <v>1.5107655704365452E-2</v>
      </c>
      <c r="AD841" s="28">
        <f t="shared" ca="1" si="508"/>
        <v>2.1361480285631784E-2</v>
      </c>
      <c r="AE841" s="28">
        <f ca="1">IF(Riskregister!$E$8="",0,COUNTIF(BI$4:BI$53,"&lt;"&amp;AC841)*IF(AD841&lt;0.5,Riskregister!$K$8+(Riskregister!$L$8-Riskregister!$K$8)*SQRT(AD841/2),Riskregister!$L$8-(Riskregister!$L$8-Riskregister!$K$8)*SQRT((1-AD841)/2)))</f>
        <v>0</v>
      </c>
      <c r="AF841" s="28">
        <f t="shared" ca="1" si="509"/>
        <v>0.85386175419336696</v>
      </c>
      <c r="AG841" s="28">
        <f t="shared" ca="1" si="509"/>
        <v>0.24273633326410393</v>
      </c>
      <c r="AH841" s="28">
        <f>IF(Riskregister!$E$9="",0,COUNTIF(BJ$4:BJ$53,"&lt;"&amp;AF841)*IF(AG841&lt;0.5,Riskregister!$K$9+(Riskregister!$L$9-Riskregister!$K$9)*SQRT(AG841/2),Riskregister!$L$9-(Riskregister!$L$9-Riskregister!$K$9)*SQRT((1-AG841)/2)))</f>
        <v>0</v>
      </c>
      <c r="AI841" s="28">
        <f t="shared" ca="1" si="510"/>
        <v>0.15109954687775473</v>
      </c>
      <c r="AJ841" s="28">
        <f t="shared" ca="1" si="510"/>
        <v>0.55720544002714167</v>
      </c>
      <c r="AK841" s="28">
        <f>IF(Riskregister!$E$10="",0,COUNTIF(BK$4:BK$53,"&lt;"&amp;AI841)*IF(AJ841&lt;0.5,Riskregister!$K$10+(Riskregister!$L$10-Riskregister!$K$10)*SQRT(AJ841/2),Riskregister!$L$10-(Riskregister!$L$10-Riskregister!$K$10)*SQRT((1-AJ841)/2)))</f>
        <v>0</v>
      </c>
      <c r="AL841" s="28">
        <f t="shared" ca="1" si="511"/>
        <v>0.7747835094853992</v>
      </c>
      <c r="AM841" s="28">
        <f t="shared" ca="1" si="511"/>
        <v>0.13180325930157932</v>
      </c>
      <c r="AN841" s="28">
        <f>IF(Riskregister!$E$11="",0,COUNTIF(BL$4:BL$53,"&lt;"&amp;AL841)*IF(AM841&lt;0.5,Riskregister!$K$11+(Riskregister!$L$11-Riskregister!$K$11)*SQRT(AM841/2),Riskregister!$L$11-(Riskregister!$L$11-Riskregister!$K$11)*SQRT((1-AM841)/2)))</f>
        <v>0</v>
      </c>
      <c r="AO841" s="28">
        <f t="shared" ca="1" si="512"/>
        <v>0.28590214630259692</v>
      </c>
      <c r="AP841" s="28">
        <f t="shared" ca="1" si="512"/>
        <v>0.85102939494434571</v>
      </c>
      <c r="AQ841" s="28">
        <f>IF(Riskregister!$E$12="",0,COUNTIF(BM$4:BM$53,"&lt;"&amp;AO841)*IF(AP841&lt;0.5,Riskregister!$K$12+(Riskregister!$L$12-Riskregister!$K$12)*SQRT(AP841/2),Riskregister!$L$12-(Riskregister!$L$12-Riskregister!$K$12)*SQRT((1-AP841)/2)))</f>
        <v>0</v>
      </c>
      <c r="AR841" s="28">
        <f t="shared" ca="1" si="513"/>
        <v>0.76486740576991596</v>
      </c>
      <c r="AS841" s="28">
        <f t="shared" ca="1" si="513"/>
        <v>0.76501806374413495</v>
      </c>
      <c r="AT841" s="28">
        <f>IF(Riskregister!$E$13="",0,COUNTIF(BN$4:BN$53,"&lt;"&amp;AR841)*IF(AS841&lt;0.5,Riskregister!$K$13+(Riskregister!$L$13-Riskregister!$K$13)*SQRT(AS841/2),Riskregister!$L$13-(Riskregister!$L$13-Riskregister!$K$13)*SQRT((1-AS841)/2)))</f>
        <v>0</v>
      </c>
      <c r="AU841" s="28">
        <f t="shared" ca="1" si="514"/>
        <v>0.50477145917267741</v>
      </c>
      <c r="AV841" s="28">
        <f t="shared" ca="1" si="514"/>
        <v>0.53425594607781568</v>
      </c>
      <c r="AW841" s="28">
        <f>IF(Riskregister!$E$14="",0,COUNTIF(BO$4:BO$53,"&lt;"&amp;AU841)*IF(AV841&lt;0.5,Riskregister!$K$14+(Riskregister!$L$14-Riskregister!$K$14)*SQRT(AV841/2),Riskregister!$L$14-(Riskregister!$L$14-Riskregister!$K$14)*SQRT((1-AV841)/2)))</f>
        <v>0</v>
      </c>
      <c r="AX841" s="28">
        <f t="shared" ca="1" si="515"/>
        <v>0.7376518623076489</v>
      </c>
      <c r="AY841" s="28">
        <f t="shared" ca="1" si="515"/>
        <v>0.8225387827360604</v>
      </c>
      <c r="AZ841" s="28">
        <f>IF(Riskregister!$E$15="",0,COUNTIF(BP$4:BP$53,"&lt;"&amp;AX841)*IF(AY841&lt;0.5,Riskregister!$K$15+(Riskregister!$L$15-Riskregister!$K$15)*SQRT(AY841/2),Riskregister!$L$15-(Riskregister!$L$15-Riskregister!$K$15)*SQRT((1-AY841)/2)))</f>
        <v>0</v>
      </c>
      <c r="BA841" s="28">
        <f t="shared" ca="1" si="516"/>
        <v>0.74214038804159965</v>
      </c>
      <c r="BB841" s="28">
        <f t="shared" ca="1" si="516"/>
        <v>0.44937185819155856</v>
      </c>
      <c r="BC841" s="28">
        <f>IF(Riskregister!$E$16="",0,COUNTIF(BQ$4:BQ$53,"&lt;"&amp;BA841)*IF(BB841&lt;0.5,Riskregister!$K$16+(Riskregister!$L$16-Riskregister!$K$16)*SQRT(BB841/2),Riskregister!$L$16-(Riskregister!$L$16-Riskregister!$K$16)*SQRT((1-BB841)/2)))</f>
        <v>0</v>
      </c>
      <c r="BD841" s="28">
        <f t="shared" ca="1" si="517"/>
        <v>0</v>
      </c>
    </row>
    <row r="842" spans="20:56" x14ac:dyDescent="0.35">
      <c r="T842" s="28">
        <f t="shared" ca="1" si="505"/>
        <v>0.47004266671899964</v>
      </c>
      <c r="U842" s="28">
        <f t="shared" ca="1" si="505"/>
        <v>0.32381264907765794</v>
      </c>
      <c r="V842" s="28">
        <f ca="1">IF(Riskregister!$E$5="",0,COUNTIF(BF$4:BF$53,"&lt;"&amp;T842)*IF(U842&lt;0.5,Riskregister!$K$5+(Riskregister!$L$5-Riskregister!$K$5)*SQRT(U842/2),Riskregister!$L$5-(Riskregister!$L$5-Riskregister!$K$5)*SQRT((1-U842)/2)))</f>
        <v>0</v>
      </c>
      <c r="W842" s="28">
        <f t="shared" ca="1" si="506"/>
        <v>0.85477602107026895</v>
      </c>
      <c r="X842" s="28">
        <f t="shared" ca="1" si="506"/>
        <v>1.7901100341821574E-2</v>
      </c>
      <c r="Y842" s="28">
        <f ca="1">IF(Riskregister!$E$6="",0,COUNTIF(BG$4:BG$53,"&lt;"&amp;W842)*IF(X842&lt;0.5,Riskregister!$K$6+(Riskregister!$L$6-Riskregister!$K$6)*SQRT(X842/2),Riskregister!$L$6-(Riskregister!$L$6-Riskregister!$K$6)*SQRT((1-X842)/2)))</f>
        <v>370293.22521389672</v>
      </c>
      <c r="Z842" s="28">
        <f t="shared" ca="1" si="507"/>
        <v>0.97658809011222902</v>
      </c>
      <c r="AA842" s="28">
        <f t="shared" ca="1" si="507"/>
        <v>0.74459654326076763</v>
      </c>
      <c r="AB842" s="28">
        <f ca="1">IF(Riskregister!$E$7="",0,COUNTIF(BH$4:BH$53,"&lt;"&amp;Z842)*IF(AA842&lt;0.5,Riskregister!$K$7+(Riskregister!$L$7-Riskregister!$K$7)*SQRT(AA842/2),Riskregister!$L$7-(Riskregister!$L$7-Riskregister!$K$7)*SQRT((1-AA842)/2)))</f>
        <v>549852.34979893989</v>
      </c>
      <c r="AC842" s="28">
        <f t="shared" ca="1" si="508"/>
        <v>0.77123543690217189</v>
      </c>
      <c r="AD842" s="28">
        <f t="shared" ca="1" si="508"/>
        <v>0.95083546890136506</v>
      </c>
      <c r="AE842" s="28">
        <f ca="1">IF(Riskregister!$E$8="",0,COUNTIF(BI$4:BI$53,"&lt;"&amp;AC842)*IF(AD842&lt;0.5,Riskregister!$K$8+(Riskregister!$L$8-Riskregister!$K$8)*SQRT(AD842/2),Riskregister!$L$8-(Riskregister!$L$8-Riskregister!$K$8)*SQRT((1-AD842)/2)))</f>
        <v>0</v>
      </c>
      <c r="AF842" s="28">
        <f t="shared" ca="1" si="509"/>
        <v>0.54571699451447975</v>
      </c>
      <c r="AG842" s="28">
        <f t="shared" ca="1" si="509"/>
        <v>0.60928238479770613</v>
      </c>
      <c r="AH842" s="28">
        <f>IF(Riskregister!$E$9="",0,COUNTIF(BJ$4:BJ$53,"&lt;"&amp;AF842)*IF(AG842&lt;0.5,Riskregister!$K$9+(Riskregister!$L$9-Riskregister!$K$9)*SQRT(AG842/2),Riskregister!$L$9-(Riskregister!$L$9-Riskregister!$K$9)*SQRT((1-AG842)/2)))</f>
        <v>0</v>
      </c>
      <c r="AI842" s="28">
        <f t="shared" ca="1" si="510"/>
        <v>0.98324537323150096</v>
      </c>
      <c r="AJ842" s="28">
        <f t="shared" ca="1" si="510"/>
        <v>0.38878027046390995</v>
      </c>
      <c r="AK842" s="28">
        <f>IF(Riskregister!$E$10="",0,COUNTIF(BK$4:BK$53,"&lt;"&amp;AI842)*IF(AJ842&lt;0.5,Riskregister!$K$10+(Riskregister!$L$10-Riskregister!$K$10)*SQRT(AJ842/2),Riskregister!$L$10-(Riskregister!$L$10-Riskregister!$K$10)*SQRT((1-AJ842)/2)))</f>
        <v>0</v>
      </c>
      <c r="AL842" s="28">
        <f t="shared" ca="1" si="511"/>
        <v>0.69005012430410062</v>
      </c>
      <c r="AM842" s="28">
        <f t="shared" ca="1" si="511"/>
        <v>0.56857304116510843</v>
      </c>
      <c r="AN842" s="28">
        <f>IF(Riskregister!$E$11="",0,COUNTIF(BL$4:BL$53,"&lt;"&amp;AL842)*IF(AM842&lt;0.5,Riskregister!$K$11+(Riskregister!$L$11-Riskregister!$K$11)*SQRT(AM842/2),Riskregister!$L$11-(Riskregister!$L$11-Riskregister!$K$11)*SQRT((1-AM842)/2)))</f>
        <v>0</v>
      </c>
      <c r="AO842" s="28">
        <f t="shared" ca="1" si="512"/>
        <v>0.62531198010411726</v>
      </c>
      <c r="AP842" s="28">
        <f t="shared" ca="1" si="512"/>
        <v>0.54338122096746344</v>
      </c>
      <c r="AQ842" s="28">
        <f>IF(Riskregister!$E$12="",0,COUNTIF(BM$4:BM$53,"&lt;"&amp;AO842)*IF(AP842&lt;0.5,Riskregister!$K$12+(Riskregister!$L$12-Riskregister!$K$12)*SQRT(AP842/2),Riskregister!$L$12-(Riskregister!$L$12-Riskregister!$K$12)*SQRT((1-AP842)/2)))</f>
        <v>0</v>
      </c>
      <c r="AR842" s="28">
        <f t="shared" ca="1" si="513"/>
        <v>0.81516611879242051</v>
      </c>
      <c r="AS842" s="28">
        <f t="shared" ca="1" si="513"/>
        <v>0.75143881694066839</v>
      </c>
      <c r="AT842" s="28">
        <f>IF(Riskregister!$E$13="",0,COUNTIF(BN$4:BN$53,"&lt;"&amp;AR842)*IF(AS842&lt;0.5,Riskregister!$K$13+(Riskregister!$L$13-Riskregister!$K$13)*SQRT(AS842/2),Riskregister!$L$13-(Riskregister!$L$13-Riskregister!$K$13)*SQRT((1-AS842)/2)))</f>
        <v>0</v>
      </c>
      <c r="AU842" s="28">
        <f t="shared" ca="1" si="514"/>
        <v>0.16119234053833065</v>
      </c>
      <c r="AV842" s="28">
        <f t="shared" ca="1" si="514"/>
        <v>0.99557820116734785</v>
      </c>
      <c r="AW842" s="28">
        <f>IF(Riskregister!$E$14="",0,COUNTIF(BO$4:BO$53,"&lt;"&amp;AU842)*IF(AV842&lt;0.5,Riskregister!$K$14+(Riskregister!$L$14-Riskregister!$K$14)*SQRT(AV842/2),Riskregister!$L$14-(Riskregister!$L$14-Riskregister!$K$14)*SQRT((1-AV842)/2)))</f>
        <v>0</v>
      </c>
      <c r="AX842" s="28">
        <f t="shared" ca="1" si="515"/>
        <v>0.99209723033492125</v>
      </c>
      <c r="AY842" s="28">
        <f t="shared" ca="1" si="515"/>
        <v>0.26848409164840292</v>
      </c>
      <c r="AZ842" s="28">
        <f>IF(Riskregister!$E$15="",0,COUNTIF(BP$4:BP$53,"&lt;"&amp;AX842)*IF(AY842&lt;0.5,Riskregister!$K$15+(Riskregister!$L$15-Riskregister!$K$15)*SQRT(AY842/2),Riskregister!$L$15-(Riskregister!$L$15-Riskregister!$K$15)*SQRT((1-AY842)/2)))</f>
        <v>0</v>
      </c>
      <c r="BA842" s="28">
        <f t="shared" ca="1" si="516"/>
        <v>0.92870022861425539</v>
      </c>
      <c r="BB842" s="28">
        <f t="shared" ca="1" si="516"/>
        <v>8.7046966634785061E-4</v>
      </c>
      <c r="BC842" s="28">
        <f>IF(Riskregister!$E$16="",0,COUNTIF(BQ$4:BQ$53,"&lt;"&amp;BA842)*IF(BB842&lt;0.5,Riskregister!$K$16+(Riskregister!$L$16-Riskregister!$K$16)*SQRT(BB842/2),Riskregister!$L$16-(Riskregister!$L$16-Riskregister!$K$16)*SQRT((1-BB842)/2)))</f>
        <v>0</v>
      </c>
      <c r="BD842" s="28">
        <f t="shared" ca="1" si="517"/>
        <v>920145.57501283661</v>
      </c>
    </row>
    <row r="843" spans="20:56" x14ac:dyDescent="0.35">
      <c r="T843" s="28">
        <f t="shared" ca="1" si="505"/>
        <v>0.55561763375593709</v>
      </c>
      <c r="U843" s="28">
        <f t="shared" ca="1" si="505"/>
        <v>0.22775626174109265</v>
      </c>
      <c r="V843" s="28">
        <f ca="1">IF(Riskregister!$E$5="",0,COUNTIF(BF$4:BF$53,"&lt;"&amp;T843)*IF(U843&lt;0.5,Riskregister!$K$5+(Riskregister!$L$5-Riskregister!$K$5)*SQRT(U843/2),Riskregister!$L$5-(Riskregister!$L$5-Riskregister!$K$5)*SQRT((1-U843)/2)))</f>
        <v>0</v>
      </c>
      <c r="W843" s="28">
        <f t="shared" ca="1" si="506"/>
        <v>0.55947947978377299</v>
      </c>
      <c r="X843" s="28">
        <f t="shared" ca="1" si="506"/>
        <v>0.11715001529677238</v>
      </c>
      <c r="Y843" s="28">
        <f ca="1">IF(Riskregister!$E$6="",0,COUNTIF(BG$4:BG$53,"&lt;"&amp;W843)*IF(X843&lt;0.5,Riskregister!$K$6+(Riskregister!$L$6-Riskregister!$K$6)*SQRT(X843/2),Riskregister!$L$6-(Riskregister!$L$6-Riskregister!$K$6)*SQRT((1-X843)/2)))</f>
        <v>0</v>
      </c>
      <c r="Z843" s="28">
        <f t="shared" ca="1" si="507"/>
        <v>0.49844288648490565</v>
      </c>
      <c r="AA843" s="28">
        <f t="shared" ca="1" si="507"/>
        <v>0.30142214804896239</v>
      </c>
      <c r="AB843" s="28">
        <f ca="1">IF(Riskregister!$E$7="",0,COUNTIF(BH$4:BH$53,"&lt;"&amp;Z843)*IF(AA843&lt;0.5,Riskregister!$K$7+(Riskregister!$L$7-Riskregister!$K$7)*SQRT(AA843/2),Riskregister!$L$7-(Riskregister!$L$7-Riskregister!$K$7)*SQRT((1-AA843)/2)))</f>
        <v>0</v>
      </c>
      <c r="AC843" s="28">
        <f t="shared" ca="1" si="508"/>
        <v>0.36710170559458921</v>
      </c>
      <c r="AD843" s="28">
        <f t="shared" ca="1" si="508"/>
        <v>0.57956476187007777</v>
      </c>
      <c r="AE843" s="28">
        <f ca="1">IF(Riskregister!$E$8="",0,COUNTIF(BI$4:BI$53,"&lt;"&amp;AC843)*IF(AD843&lt;0.5,Riskregister!$K$8+(Riskregister!$L$8-Riskregister!$K$8)*SQRT(AD843/2),Riskregister!$L$8-(Riskregister!$L$8-Riskregister!$K$8)*SQRT((1-AD843)/2)))</f>
        <v>0</v>
      </c>
      <c r="AF843" s="28">
        <f t="shared" ca="1" si="509"/>
        <v>0.3968488260091938</v>
      </c>
      <c r="AG843" s="28">
        <f t="shared" ca="1" si="509"/>
        <v>0.70505025505917451</v>
      </c>
      <c r="AH843" s="28">
        <f>IF(Riskregister!$E$9="",0,COUNTIF(BJ$4:BJ$53,"&lt;"&amp;AF843)*IF(AG843&lt;0.5,Riskregister!$K$9+(Riskregister!$L$9-Riskregister!$K$9)*SQRT(AG843/2),Riskregister!$L$9-(Riskregister!$L$9-Riskregister!$K$9)*SQRT((1-AG843)/2)))</f>
        <v>0</v>
      </c>
      <c r="AI843" s="28">
        <f t="shared" ca="1" si="510"/>
        <v>0.87001378693879472</v>
      </c>
      <c r="AJ843" s="28">
        <f t="shared" ca="1" si="510"/>
        <v>0.22696822932916927</v>
      </c>
      <c r="AK843" s="28">
        <f>IF(Riskregister!$E$10="",0,COUNTIF(BK$4:BK$53,"&lt;"&amp;AI843)*IF(AJ843&lt;0.5,Riskregister!$K$10+(Riskregister!$L$10-Riskregister!$K$10)*SQRT(AJ843/2),Riskregister!$L$10-(Riskregister!$L$10-Riskregister!$K$10)*SQRT((1-AJ843)/2)))</f>
        <v>0</v>
      </c>
      <c r="AL843" s="28">
        <f t="shared" ca="1" si="511"/>
        <v>0.81200373432006268</v>
      </c>
      <c r="AM843" s="28">
        <f t="shared" ca="1" si="511"/>
        <v>0.55026907727272878</v>
      </c>
      <c r="AN843" s="28">
        <f>IF(Riskregister!$E$11="",0,COUNTIF(BL$4:BL$53,"&lt;"&amp;AL843)*IF(AM843&lt;0.5,Riskregister!$K$11+(Riskregister!$L$11-Riskregister!$K$11)*SQRT(AM843/2),Riskregister!$L$11-(Riskregister!$L$11-Riskregister!$K$11)*SQRT((1-AM843)/2)))</f>
        <v>0</v>
      </c>
      <c r="AO843" s="28">
        <f t="shared" ca="1" si="512"/>
        <v>0.69044706058189209</v>
      </c>
      <c r="AP843" s="28">
        <f t="shared" ca="1" si="512"/>
        <v>0.72935670432529298</v>
      </c>
      <c r="AQ843" s="28">
        <f>IF(Riskregister!$E$12="",0,COUNTIF(BM$4:BM$53,"&lt;"&amp;AO843)*IF(AP843&lt;0.5,Riskregister!$K$12+(Riskregister!$L$12-Riskregister!$K$12)*SQRT(AP843/2),Riskregister!$L$12-(Riskregister!$L$12-Riskregister!$K$12)*SQRT((1-AP843)/2)))</f>
        <v>0</v>
      </c>
      <c r="AR843" s="28">
        <f t="shared" ca="1" si="513"/>
        <v>0.91534061829628355</v>
      </c>
      <c r="AS843" s="28">
        <f t="shared" ca="1" si="513"/>
        <v>0.57413898686913722</v>
      </c>
      <c r="AT843" s="28">
        <f>IF(Riskregister!$E$13="",0,COUNTIF(BN$4:BN$53,"&lt;"&amp;AR843)*IF(AS843&lt;0.5,Riskregister!$K$13+(Riskregister!$L$13-Riskregister!$K$13)*SQRT(AS843/2),Riskregister!$L$13-(Riskregister!$L$13-Riskregister!$K$13)*SQRT((1-AS843)/2)))</f>
        <v>0</v>
      </c>
      <c r="AU843" s="28">
        <f t="shared" ca="1" si="514"/>
        <v>0.57778934187264008</v>
      </c>
      <c r="AV843" s="28">
        <f t="shared" ca="1" si="514"/>
        <v>0.87174700821766971</v>
      </c>
      <c r="AW843" s="28">
        <f>IF(Riskregister!$E$14="",0,COUNTIF(BO$4:BO$53,"&lt;"&amp;AU843)*IF(AV843&lt;0.5,Riskregister!$K$14+(Riskregister!$L$14-Riskregister!$K$14)*SQRT(AV843/2),Riskregister!$L$14-(Riskregister!$L$14-Riskregister!$K$14)*SQRT((1-AV843)/2)))</f>
        <v>0</v>
      </c>
      <c r="AX843" s="28">
        <f t="shared" ca="1" si="515"/>
        <v>0.1550530605520235</v>
      </c>
      <c r="AY843" s="28">
        <f t="shared" ca="1" si="515"/>
        <v>0.80060960632935685</v>
      </c>
      <c r="AZ843" s="28">
        <f>IF(Riskregister!$E$15="",0,COUNTIF(BP$4:BP$53,"&lt;"&amp;AX843)*IF(AY843&lt;0.5,Riskregister!$K$15+(Riskregister!$L$15-Riskregister!$K$15)*SQRT(AY843/2),Riskregister!$L$15-(Riskregister!$L$15-Riskregister!$K$15)*SQRT((1-AY843)/2)))</f>
        <v>0</v>
      </c>
      <c r="BA843" s="28">
        <f t="shared" ca="1" si="516"/>
        <v>0.25809436471137748</v>
      </c>
      <c r="BB843" s="28">
        <f t="shared" ca="1" si="516"/>
        <v>0.61629357025168363</v>
      </c>
      <c r="BC843" s="28">
        <f>IF(Riskregister!$E$16="",0,COUNTIF(BQ$4:BQ$53,"&lt;"&amp;BA843)*IF(BB843&lt;0.5,Riskregister!$K$16+(Riskregister!$L$16-Riskregister!$K$16)*SQRT(BB843/2),Riskregister!$L$16-(Riskregister!$L$16-Riskregister!$K$16)*SQRT((1-BB843)/2)))</f>
        <v>0</v>
      </c>
      <c r="BD843" s="28">
        <f t="shared" ca="1" si="517"/>
        <v>0</v>
      </c>
    </row>
    <row r="844" spans="20:56" x14ac:dyDescent="0.35">
      <c r="T844" s="28">
        <f t="shared" ref="T844:U863" ca="1" si="518">RAND()</f>
        <v>0.40612230168193897</v>
      </c>
      <c r="U844" s="28">
        <f t="shared" ca="1" si="518"/>
        <v>9.1845676060696269E-2</v>
      </c>
      <c r="V844" s="28">
        <f ca="1">IF(Riskregister!$E$5="",0,COUNTIF(BF$4:BF$53,"&lt;"&amp;T844)*IF(U844&lt;0.5,Riskregister!$K$5+(Riskregister!$L$5-Riskregister!$K$5)*SQRT(U844/2),Riskregister!$L$5-(Riskregister!$L$5-Riskregister!$K$5)*SQRT((1-U844)/2)))</f>
        <v>0</v>
      </c>
      <c r="W844" s="28">
        <f t="shared" ref="W844:X863" ca="1" si="519">RAND()</f>
        <v>0.78415435871193184</v>
      </c>
      <c r="X844" s="28">
        <f t="shared" ca="1" si="519"/>
        <v>0.7457689634219723</v>
      </c>
      <c r="Y844" s="28">
        <f ca="1">IF(Riskregister!$E$6="",0,COUNTIF(BG$4:BG$53,"&lt;"&amp;W844)*IF(X844&lt;0.5,Riskregister!$K$6+(Riskregister!$L$6-Riskregister!$K$6)*SQRT(X844/2),Riskregister!$L$6-(Riskregister!$L$6-Riskregister!$K$6)*SQRT((1-X844)/2)))</f>
        <v>1358241.2608647975</v>
      </c>
      <c r="Z844" s="28">
        <f t="shared" ref="Z844:AA863" ca="1" si="520">RAND()</f>
        <v>0.23497339238519832</v>
      </c>
      <c r="AA844" s="28">
        <f t="shared" ca="1" si="520"/>
        <v>5.2090005755842661E-3</v>
      </c>
      <c r="AB844" s="28">
        <f ca="1">IF(Riskregister!$E$7="",0,COUNTIF(BH$4:BH$53,"&lt;"&amp;Z844)*IF(AA844&lt;0.5,Riskregister!$K$7+(Riskregister!$L$7-Riskregister!$K$7)*SQRT(AA844/2),Riskregister!$L$7-(Riskregister!$L$7-Riskregister!$K$7)*SQRT((1-AA844)/2)))</f>
        <v>0</v>
      </c>
      <c r="AC844" s="28">
        <f t="shared" ref="AC844:AD863" ca="1" si="521">RAND()</f>
        <v>0.63437203958853039</v>
      </c>
      <c r="AD844" s="28">
        <f t="shared" ca="1" si="521"/>
        <v>0.64209763860191982</v>
      </c>
      <c r="AE844" s="28">
        <f ca="1">IF(Riskregister!$E$8="",0,COUNTIF(BI$4:BI$53,"&lt;"&amp;AC844)*IF(AD844&lt;0.5,Riskregister!$K$8+(Riskregister!$L$8-Riskregister!$K$8)*SQRT(AD844/2),Riskregister!$L$8-(Riskregister!$L$8-Riskregister!$K$8)*SQRT((1-AD844)/2)))</f>
        <v>0</v>
      </c>
      <c r="AF844" s="28">
        <f t="shared" ref="AF844:AG863" ca="1" si="522">RAND()</f>
        <v>0.11724997755963429</v>
      </c>
      <c r="AG844" s="28">
        <f t="shared" ca="1" si="522"/>
        <v>3.5969317246044907E-2</v>
      </c>
      <c r="AH844" s="28">
        <f>IF(Riskregister!$E$9="",0,COUNTIF(BJ$4:BJ$53,"&lt;"&amp;AF844)*IF(AG844&lt;0.5,Riskregister!$K$9+(Riskregister!$L$9-Riskregister!$K$9)*SQRT(AG844/2),Riskregister!$L$9-(Riskregister!$L$9-Riskregister!$K$9)*SQRT((1-AG844)/2)))</f>
        <v>0</v>
      </c>
      <c r="AI844" s="28">
        <f t="shared" ref="AI844:AJ863" ca="1" si="523">RAND()</f>
        <v>0.33410391588308908</v>
      </c>
      <c r="AJ844" s="28">
        <f t="shared" ca="1" si="523"/>
        <v>0.77137012404360084</v>
      </c>
      <c r="AK844" s="28">
        <f>IF(Riskregister!$E$10="",0,COUNTIF(BK$4:BK$53,"&lt;"&amp;AI844)*IF(AJ844&lt;0.5,Riskregister!$K$10+(Riskregister!$L$10-Riskregister!$K$10)*SQRT(AJ844/2),Riskregister!$L$10-(Riskregister!$L$10-Riskregister!$K$10)*SQRT((1-AJ844)/2)))</f>
        <v>0</v>
      </c>
      <c r="AL844" s="28">
        <f t="shared" ref="AL844:AM863" ca="1" si="524">RAND()</f>
        <v>0.55295874936415246</v>
      </c>
      <c r="AM844" s="28">
        <f t="shared" ca="1" si="524"/>
        <v>0.41908135302236105</v>
      </c>
      <c r="AN844" s="28">
        <f>IF(Riskregister!$E$11="",0,COUNTIF(BL$4:BL$53,"&lt;"&amp;AL844)*IF(AM844&lt;0.5,Riskregister!$K$11+(Riskregister!$L$11-Riskregister!$K$11)*SQRT(AM844/2),Riskregister!$L$11-(Riskregister!$L$11-Riskregister!$K$11)*SQRT((1-AM844)/2)))</f>
        <v>0</v>
      </c>
      <c r="AO844" s="28">
        <f t="shared" ref="AO844:AP863" ca="1" si="525">RAND()</f>
        <v>0.57977891826061478</v>
      </c>
      <c r="AP844" s="28">
        <f t="shared" ca="1" si="525"/>
        <v>0.58346810856582676</v>
      </c>
      <c r="AQ844" s="28">
        <f>IF(Riskregister!$E$12="",0,COUNTIF(BM$4:BM$53,"&lt;"&amp;AO844)*IF(AP844&lt;0.5,Riskregister!$K$12+(Riskregister!$L$12-Riskregister!$K$12)*SQRT(AP844/2),Riskregister!$L$12-(Riskregister!$L$12-Riskregister!$K$12)*SQRT((1-AP844)/2)))</f>
        <v>0</v>
      </c>
      <c r="AR844" s="28">
        <f t="shared" ref="AR844:AS863" ca="1" si="526">RAND()</f>
        <v>0.10365371456131778</v>
      </c>
      <c r="AS844" s="28">
        <f t="shared" ca="1" si="526"/>
        <v>0.60191351539583671</v>
      </c>
      <c r="AT844" s="28">
        <f>IF(Riskregister!$E$13="",0,COUNTIF(BN$4:BN$53,"&lt;"&amp;AR844)*IF(AS844&lt;0.5,Riskregister!$K$13+(Riskregister!$L$13-Riskregister!$K$13)*SQRT(AS844/2),Riskregister!$L$13-(Riskregister!$L$13-Riskregister!$K$13)*SQRT((1-AS844)/2)))</f>
        <v>0</v>
      </c>
      <c r="AU844" s="28">
        <f t="shared" ref="AU844:AV863" ca="1" si="527">RAND()</f>
        <v>0.99954540355409816</v>
      </c>
      <c r="AV844" s="28">
        <f t="shared" ca="1" si="527"/>
        <v>0.87668288363991476</v>
      </c>
      <c r="AW844" s="28">
        <f>IF(Riskregister!$E$14="",0,COUNTIF(BO$4:BO$53,"&lt;"&amp;AU844)*IF(AV844&lt;0.5,Riskregister!$K$14+(Riskregister!$L$14-Riskregister!$K$14)*SQRT(AV844/2),Riskregister!$L$14-(Riskregister!$L$14-Riskregister!$K$14)*SQRT((1-AV844)/2)))</f>
        <v>0</v>
      </c>
      <c r="AX844" s="28">
        <f t="shared" ref="AX844:AY863" ca="1" si="528">RAND()</f>
        <v>9.4347043230590066E-2</v>
      </c>
      <c r="AY844" s="28">
        <f t="shared" ca="1" si="528"/>
        <v>0.37682935477621438</v>
      </c>
      <c r="AZ844" s="28">
        <f>IF(Riskregister!$E$15="",0,COUNTIF(BP$4:BP$53,"&lt;"&amp;AX844)*IF(AY844&lt;0.5,Riskregister!$K$15+(Riskregister!$L$15-Riskregister!$K$15)*SQRT(AY844/2),Riskregister!$L$15-(Riskregister!$L$15-Riskregister!$K$15)*SQRT((1-AY844)/2)))</f>
        <v>0</v>
      </c>
      <c r="BA844" s="28">
        <f t="shared" ref="BA844:BB863" ca="1" si="529">RAND()</f>
        <v>0.41660014884162411</v>
      </c>
      <c r="BB844" s="28">
        <f t="shared" ca="1" si="529"/>
        <v>0.18570212674341358</v>
      </c>
      <c r="BC844" s="28">
        <f>IF(Riskregister!$E$16="",0,COUNTIF(BQ$4:BQ$53,"&lt;"&amp;BA844)*IF(BB844&lt;0.5,Riskregister!$K$16+(Riskregister!$L$16-Riskregister!$K$16)*SQRT(BB844/2),Riskregister!$L$16-(Riskregister!$L$16-Riskregister!$K$16)*SQRT((1-BB844)/2)))</f>
        <v>0</v>
      </c>
      <c r="BD844" s="28">
        <f t="shared" ca="1" si="517"/>
        <v>1358241.2608647975</v>
      </c>
    </row>
    <row r="845" spans="20:56" x14ac:dyDescent="0.35">
      <c r="T845" s="28">
        <f t="shared" ca="1" si="518"/>
        <v>0.2614050854807447</v>
      </c>
      <c r="U845" s="28">
        <f t="shared" ca="1" si="518"/>
        <v>0.88755088245655556</v>
      </c>
      <c r="V845" s="28">
        <f ca="1">IF(Riskregister!$E$5="",0,COUNTIF(BF$4:BF$53,"&lt;"&amp;T845)*IF(U845&lt;0.5,Riskregister!$K$5+(Riskregister!$L$5-Riskregister!$K$5)*SQRT(U845/2),Riskregister!$L$5-(Riskregister!$L$5-Riskregister!$K$5)*SQRT((1-U845)/2)))</f>
        <v>0</v>
      </c>
      <c r="W845" s="28">
        <f t="shared" ca="1" si="519"/>
        <v>0.12237169706744533</v>
      </c>
      <c r="X845" s="28">
        <f t="shared" ca="1" si="519"/>
        <v>4.4920018010607743E-2</v>
      </c>
      <c r="Y845" s="28">
        <f ca="1">IF(Riskregister!$E$6="",0,COUNTIF(BG$4:BG$53,"&lt;"&amp;W845)*IF(X845&lt;0.5,Riskregister!$K$6+(Riskregister!$L$6-Riskregister!$K$6)*SQRT(X845/2),Riskregister!$L$6-(Riskregister!$L$6-Riskregister!$K$6)*SQRT((1-X845)/2)))</f>
        <v>0</v>
      </c>
      <c r="Z845" s="28">
        <f t="shared" ca="1" si="520"/>
        <v>0.42744930800326542</v>
      </c>
      <c r="AA845" s="28">
        <f t="shared" ca="1" si="520"/>
        <v>0.83920160407041988</v>
      </c>
      <c r="AB845" s="28">
        <f ca="1">IF(Riskregister!$E$7="",0,COUNTIF(BH$4:BH$53,"&lt;"&amp;Z845)*IF(AA845&lt;0.5,Riskregister!$K$7+(Riskregister!$L$7-Riskregister!$K$7)*SQRT(AA845/2),Riskregister!$L$7-(Riskregister!$L$7-Riskregister!$K$7)*SQRT((1-AA845)/2)))</f>
        <v>0</v>
      </c>
      <c r="AC845" s="28">
        <f t="shared" ca="1" si="521"/>
        <v>0.11798025358320263</v>
      </c>
      <c r="AD845" s="28">
        <f t="shared" ca="1" si="521"/>
        <v>0.13972017785830315</v>
      </c>
      <c r="AE845" s="28">
        <f ca="1">IF(Riskregister!$E$8="",0,COUNTIF(BI$4:BI$53,"&lt;"&amp;AC845)*IF(AD845&lt;0.5,Riskregister!$K$8+(Riskregister!$L$8-Riskregister!$K$8)*SQRT(AD845/2),Riskregister!$L$8-(Riskregister!$L$8-Riskregister!$K$8)*SQRT((1-AD845)/2)))</f>
        <v>0</v>
      </c>
      <c r="AF845" s="28">
        <f t="shared" ca="1" si="522"/>
        <v>0.50268899998993566</v>
      </c>
      <c r="AG845" s="28">
        <f t="shared" ca="1" si="522"/>
        <v>0.98506412526653875</v>
      </c>
      <c r="AH845" s="28">
        <f>IF(Riskregister!$E$9="",0,COUNTIF(BJ$4:BJ$53,"&lt;"&amp;AF845)*IF(AG845&lt;0.5,Riskregister!$K$9+(Riskregister!$L$9-Riskregister!$K$9)*SQRT(AG845/2),Riskregister!$L$9-(Riskregister!$L$9-Riskregister!$K$9)*SQRT((1-AG845)/2)))</f>
        <v>0</v>
      </c>
      <c r="AI845" s="28">
        <f t="shared" ca="1" si="523"/>
        <v>0.40994488700408216</v>
      </c>
      <c r="AJ845" s="28">
        <f t="shared" ca="1" si="523"/>
        <v>0.18851071901441641</v>
      </c>
      <c r="AK845" s="28">
        <f>IF(Riskregister!$E$10="",0,COUNTIF(BK$4:BK$53,"&lt;"&amp;AI845)*IF(AJ845&lt;0.5,Riskregister!$K$10+(Riskregister!$L$10-Riskregister!$K$10)*SQRT(AJ845/2),Riskregister!$L$10-(Riskregister!$L$10-Riskregister!$K$10)*SQRT((1-AJ845)/2)))</f>
        <v>0</v>
      </c>
      <c r="AL845" s="28">
        <f t="shared" ca="1" si="524"/>
        <v>0.9571414907004927</v>
      </c>
      <c r="AM845" s="28">
        <f t="shared" ca="1" si="524"/>
        <v>0.65805811636248102</v>
      </c>
      <c r="AN845" s="28">
        <f>IF(Riskregister!$E$11="",0,COUNTIF(BL$4:BL$53,"&lt;"&amp;AL845)*IF(AM845&lt;0.5,Riskregister!$K$11+(Riskregister!$L$11-Riskregister!$K$11)*SQRT(AM845/2),Riskregister!$L$11-(Riskregister!$L$11-Riskregister!$K$11)*SQRT((1-AM845)/2)))</f>
        <v>0</v>
      </c>
      <c r="AO845" s="28">
        <f t="shared" ca="1" si="525"/>
        <v>5.1453454564161727E-2</v>
      </c>
      <c r="AP845" s="28">
        <f t="shared" ca="1" si="525"/>
        <v>0.41076158255885653</v>
      </c>
      <c r="AQ845" s="28">
        <f>IF(Riskregister!$E$12="",0,COUNTIF(BM$4:BM$53,"&lt;"&amp;AO845)*IF(AP845&lt;0.5,Riskregister!$K$12+(Riskregister!$L$12-Riskregister!$K$12)*SQRT(AP845/2),Riskregister!$L$12-(Riskregister!$L$12-Riskregister!$K$12)*SQRT((1-AP845)/2)))</f>
        <v>0</v>
      </c>
      <c r="AR845" s="28">
        <f t="shared" ca="1" si="526"/>
        <v>0.1792639001335955</v>
      </c>
      <c r="AS845" s="28">
        <f t="shared" ca="1" si="526"/>
        <v>0.15559925746436187</v>
      </c>
      <c r="AT845" s="28">
        <f>IF(Riskregister!$E$13="",0,COUNTIF(BN$4:BN$53,"&lt;"&amp;AR845)*IF(AS845&lt;0.5,Riskregister!$K$13+(Riskregister!$L$13-Riskregister!$K$13)*SQRT(AS845/2),Riskregister!$L$13-(Riskregister!$L$13-Riskregister!$K$13)*SQRT((1-AS845)/2)))</f>
        <v>0</v>
      </c>
      <c r="AU845" s="28">
        <f t="shared" ca="1" si="527"/>
        <v>0.93519871663827436</v>
      </c>
      <c r="AV845" s="28">
        <f t="shared" ca="1" si="527"/>
        <v>0.58384699969806453</v>
      </c>
      <c r="AW845" s="28">
        <f>IF(Riskregister!$E$14="",0,COUNTIF(BO$4:BO$53,"&lt;"&amp;AU845)*IF(AV845&lt;0.5,Riskregister!$K$14+(Riskregister!$L$14-Riskregister!$K$14)*SQRT(AV845/2),Riskregister!$L$14-(Riskregister!$L$14-Riskregister!$K$14)*SQRT((1-AV845)/2)))</f>
        <v>0</v>
      </c>
      <c r="AX845" s="28">
        <f t="shared" ca="1" si="528"/>
        <v>0.54649243466281294</v>
      </c>
      <c r="AY845" s="28">
        <f t="shared" ca="1" si="528"/>
        <v>9.2620742716450488E-3</v>
      </c>
      <c r="AZ845" s="28">
        <f>IF(Riskregister!$E$15="",0,COUNTIF(BP$4:BP$53,"&lt;"&amp;AX845)*IF(AY845&lt;0.5,Riskregister!$K$15+(Riskregister!$L$15-Riskregister!$K$15)*SQRT(AY845/2),Riskregister!$L$15-(Riskregister!$L$15-Riskregister!$K$15)*SQRT((1-AY845)/2)))</f>
        <v>0</v>
      </c>
      <c r="BA845" s="28">
        <f t="shared" ca="1" si="529"/>
        <v>0.98213232457036381</v>
      </c>
      <c r="BB845" s="28">
        <f t="shared" ca="1" si="529"/>
        <v>0.77893494887256765</v>
      </c>
      <c r="BC845" s="28">
        <f>IF(Riskregister!$E$16="",0,COUNTIF(BQ$4:BQ$53,"&lt;"&amp;BA845)*IF(BB845&lt;0.5,Riskregister!$K$16+(Riskregister!$L$16-Riskregister!$K$16)*SQRT(BB845/2),Riskregister!$L$16-(Riskregister!$L$16-Riskregister!$K$16)*SQRT((1-BB845)/2)))</f>
        <v>0</v>
      </c>
      <c r="BD845" s="28">
        <f t="shared" ca="1" si="517"/>
        <v>0</v>
      </c>
    </row>
    <row r="846" spans="20:56" x14ac:dyDescent="0.35">
      <c r="T846" s="28">
        <f t="shared" ca="1" si="518"/>
        <v>0.98441400414073177</v>
      </c>
      <c r="U846" s="28">
        <f t="shared" ca="1" si="518"/>
        <v>0.59356640721570386</v>
      </c>
      <c r="V846" s="28">
        <f ca="1">IF(Riskregister!$E$5="",0,COUNTIF(BF$4:BF$53,"&lt;"&amp;T846)*IF(U846&lt;0.5,Riskregister!$K$5+(Riskregister!$L$5-Riskregister!$K$5)*SQRT(U846/2),Riskregister!$L$5-(Riskregister!$L$5-Riskregister!$K$5)*SQRT((1-U846)/2)))</f>
        <v>794283.83680503932</v>
      </c>
      <c r="W846" s="28">
        <f t="shared" ca="1" si="519"/>
        <v>8.7763796340959432E-3</v>
      </c>
      <c r="X846" s="28">
        <f t="shared" ca="1" si="519"/>
        <v>0.14874920025734994</v>
      </c>
      <c r="Y846" s="28">
        <f ca="1">IF(Riskregister!$E$6="",0,COUNTIF(BG$4:BG$53,"&lt;"&amp;W846)*IF(X846&lt;0.5,Riskregister!$K$6+(Riskregister!$L$6-Riskregister!$K$6)*SQRT(X846/2),Riskregister!$L$6-(Riskregister!$L$6-Riskregister!$K$6)*SQRT((1-X846)/2)))</f>
        <v>0</v>
      </c>
      <c r="Z846" s="28">
        <f t="shared" ca="1" si="520"/>
        <v>0.50229955469808518</v>
      </c>
      <c r="AA846" s="28">
        <f t="shared" ca="1" si="520"/>
        <v>0.11806422081514167</v>
      </c>
      <c r="AB846" s="28">
        <f ca="1">IF(Riskregister!$E$7="",0,COUNTIF(BH$4:BH$53,"&lt;"&amp;Z846)*IF(AA846&lt;0.5,Riskregister!$K$7+(Riskregister!$L$7-Riskregister!$K$7)*SQRT(AA846/2),Riskregister!$L$7-(Riskregister!$L$7-Riskregister!$K$7)*SQRT((1-AA846)/2)))</f>
        <v>0</v>
      </c>
      <c r="AC846" s="28">
        <f t="shared" ca="1" si="521"/>
        <v>0.41924414783144459</v>
      </c>
      <c r="AD846" s="28">
        <f t="shared" ca="1" si="521"/>
        <v>0.95093205599441888</v>
      </c>
      <c r="AE846" s="28">
        <f ca="1">IF(Riskregister!$E$8="",0,COUNTIF(BI$4:BI$53,"&lt;"&amp;AC846)*IF(AD846&lt;0.5,Riskregister!$K$8+(Riskregister!$L$8-Riskregister!$K$8)*SQRT(AD846/2),Riskregister!$L$8-(Riskregister!$L$8-Riskregister!$K$8)*SQRT((1-AD846)/2)))</f>
        <v>0</v>
      </c>
      <c r="AF846" s="28">
        <f t="shared" ca="1" si="522"/>
        <v>0.50182892837198678</v>
      </c>
      <c r="AG846" s="28">
        <f t="shared" ca="1" si="522"/>
        <v>0.77317903126206455</v>
      </c>
      <c r="AH846" s="28">
        <f>IF(Riskregister!$E$9="",0,COUNTIF(BJ$4:BJ$53,"&lt;"&amp;AF846)*IF(AG846&lt;0.5,Riskregister!$K$9+(Riskregister!$L$9-Riskregister!$K$9)*SQRT(AG846/2),Riskregister!$L$9-(Riskregister!$L$9-Riskregister!$K$9)*SQRT((1-AG846)/2)))</f>
        <v>0</v>
      </c>
      <c r="AI846" s="28">
        <f t="shared" ca="1" si="523"/>
        <v>0.99526746515599163</v>
      </c>
      <c r="AJ846" s="28">
        <f t="shared" ca="1" si="523"/>
        <v>8.9821526265252083E-2</v>
      </c>
      <c r="AK846" s="28">
        <f>IF(Riskregister!$E$10="",0,COUNTIF(BK$4:BK$53,"&lt;"&amp;AI846)*IF(AJ846&lt;0.5,Riskregister!$K$10+(Riskregister!$L$10-Riskregister!$K$10)*SQRT(AJ846/2),Riskregister!$L$10-(Riskregister!$L$10-Riskregister!$K$10)*SQRT((1-AJ846)/2)))</f>
        <v>0</v>
      </c>
      <c r="AL846" s="28">
        <f t="shared" ca="1" si="524"/>
        <v>0.16663010946981516</v>
      </c>
      <c r="AM846" s="28">
        <f t="shared" ca="1" si="524"/>
        <v>0.75203989203571175</v>
      </c>
      <c r="AN846" s="28">
        <f>IF(Riskregister!$E$11="",0,COUNTIF(BL$4:BL$53,"&lt;"&amp;AL846)*IF(AM846&lt;0.5,Riskregister!$K$11+(Riskregister!$L$11-Riskregister!$K$11)*SQRT(AM846/2),Riskregister!$L$11-(Riskregister!$L$11-Riskregister!$K$11)*SQRT((1-AM846)/2)))</f>
        <v>0</v>
      </c>
      <c r="AO846" s="28">
        <f t="shared" ca="1" si="525"/>
        <v>0.3535647663795064</v>
      </c>
      <c r="AP846" s="28">
        <f t="shared" ca="1" si="525"/>
        <v>6.0158364734393954E-2</v>
      </c>
      <c r="AQ846" s="28">
        <f>IF(Riskregister!$E$12="",0,COUNTIF(BM$4:BM$53,"&lt;"&amp;AO846)*IF(AP846&lt;0.5,Riskregister!$K$12+(Riskregister!$L$12-Riskregister!$K$12)*SQRT(AP846/2),Riskregister!$L$12-(Riskregister!$L$12-Riskregister!$K$12)*SQRT((1-AP846)/2)))</f>
        <v>0</v>
      </c>
      <c r="AR846" s="28">
        <f t="shared" ca="1" si="526"/>
        <v>0.27368239418960338</v>
      </c>
      <c r="AS846" s="28">
        <f t="shared" ca="1" si="526"/>
        <v>0.60900478746214737</v>
      </c>
      <c r="AT846" s="28">
        <f>IF(Riskregister!$E$13="",0,COUNTIF(BN$4:BN$53,"&lt;"&amp;AR846)*IF(AS846&lt;0.5,Riskregister!$K$13+(Riskregister!$L$13-Riskregister!$K$13)*SQRT(AS846/2),Riskregister!$L$13-(Riskregister!$L$13-Riskregister!$K$13)*SQRT((1-AS846)/2)))</f>
        <v>0</v>
      </c>
      <c r="AU846" s="28">
        <f t="shared" ca="1" si="527"/>
        <v>0.84504363972176788</v>
      </c>
      <c r="AV846" s="28">
        <f t="shared" ca="1" si="527"/>
        <v>0.13127600138373041</v>
      </c>
      <c r="AW846" s="28">
        <f>IF(Riskregister!$E$14="",0,COUNTIF(BO$4:BO$53,"&lt;"&amp;AU846)*IF(AV846&lt;0.5,Riskregister!$K$14+(Riskregister!$L$14-Riskregister!$K$14)*SQRT(AV846/2),Riskregister!$L$14-(Riskregister!$L$14-Riskregister!$K$14)*SQRT((1-AV846)/2)))</f>
        <v>0</v>
      </c>
      <c r="AX846" s="28">
        <f t="shared" ca="1" si="528"/>
        <v>0.76119680895957986</v>
      </c>
      <c r="AY846" s="28">
        <f t="shared" ca="1" si="528"/>
        <v>0.57250496533258366</v>
      </c>
      <c r="AZ846" s="28">
        <f>IF(Riskregister!$E$15="",0,COUNTIF(BP$4:BP$53,"&lt;"&amp;AX846)*IF(AY846&lt;0.5,Riskregister!$K$15+(Riskregister!$L$15-Riskregister!$K$15)*SQRT(AY846/2),Riskregister!$L$15-(Riskregister!$L$15-Riskregister!$K$15)*SQRT((1-AY846)/2)))</f>
        <v>0</v>
      </c>
      <c r="BA846" s="28">
        <f t="shared" ca="1" si="529"/>
        <v>0.79852512864102032</v>
      </c>
      <c r="BB846" s="28">
        <f t="shared" ca="1" si="529"/>
        <v>0.56103102163174257</v>
      </c>
      <c r="BC846" s="28">
        <f>IF(Riskregister!$E$16="",0,COUNTIF(BQ$4:BQ$53,"&lt;"&amp;BA846)*IF(BB846&lt;0.5,Riskregister!$K$16+(Riskregister!$L$16-Riskregister!$K$16)*SQRT(BB846/2),Riskregister!$L$16-(Riskregister!$L$16-Riskregister!$K$16)*SQRT((1-BB846)/2)))</f>
        <v>0</v>
      </c>
      <c r="BD846" s="28">
        <f t="shared" ca="1" si="517"/>
        <v>794283.83680503932</v>
      </c>
    </row>
    <row r="847" spans="20:56" x14ac:dyDescent="0.35">
      <c r="T847" s="28">
        <f t="shared" ca="1" si="518"/>
        <v>0.22401977213716162</v>
      </c>
      <c r="U847" s="28">
        <f t="shared" ca="1" si="518"/>
        <v>0.45748608589742512</v>
      </c>
      <c r="V847" s="28">
        <f ca="1">IF(Riskregister!$E$5="",0,COUNTIF(BF$4:BF$53,"&lt;"&amp;T847)*IF(U847&lt;0.5,Riskregister!$K$5+(Riskregister!$L$5-Riskregister!$K$5)*SQRT(U847/2),Riskregister!$L$5-(Riskregister!$L$5-Riskregister!$K$5)*SQRT((1-U847)/2)))</f>
        <v>0</v>
      </c>
      <c r="W847" s="28">
        <f t="shared" ca="1" si="519"/>
        <v>0.13652043807897163</v>
      </c>
      <c r="X847" s="28">
        <f t="shared" ca="1" si="519"/>
        <v>0.56931068295299991</v>
      </c>
      <c r="Y847" s="28">
        <f ca="1">IF(Riskregister!$E$6="",0,COUNTIF(BG$4:BG$53,"&lt;"&amp;W847)*IF(X847&lt;0.5,Riskregister!$K$6+(Riskregister!$L$6-Riskregister!$K$6)*SQRT(X847/2),Riskregister!$L$6-(Riskregister!$L$6-Riskregister!$K$6)*SQRT((1-X847)/2)))</f>
        <v>0</v>
      </c>
      <c r="Z847" s="28">
        <f t="shared" ca="1" si="520"/>
        <v>0.79032313665793974</v>
      </c>
      <c r="AA847" s="28">
        <f t="shared" ca="1" si="520"/>
        <v>0.86531936341379678</v>
      </c>
      <c r="AB847" s="28">
        <f ca="1">IF(Riskregister!$E$7="",0,COUNTIF(BH$4:BH$53,"&lt;"&amp;Z847)*IF(AA847&lt;0.5,Riskregister!$K$7+(Riskregister!$L$7-Riskregister!$K$7)*SQRT(AA847/2),Riskregister!$L$7-(Riskregister!$L$7-Riskregister!$K$7)*SQRT((1-AA847)/2)))</f>
        <v>309174.95394493348</v>
      </c>
      <c r="AC847" s="28">
        <f t="shared" ca="1" si="521"/>
        <v>0.27386273201658995</v>
      </c>
      <c r="AD847" s="28">
        <f t="shared" ca="1" si="521"/>
        <v>0.23606647672934256</v>
      </c>
      <c r="AE847" s="28">
        <f ca="1">IF(Riskregister!$E$8="",0,COUNTIF(BI$4:BI$53,"&lt;"&amp;AC847)*IF(AD847&lt;0.5,Riskregister!$K$8+(Riskregister!$L$8-Riskregister!$K$8)*SQRT(AD847/2),Riskregister!$L$8-(Riskregister!$L$8-Riskregister!$K$8)*SQRT((1-AD847)/2)))</f>
        <v>0</v>
      </c>
      <c r="AF847" s="28">
        <f t="shared" ca="1" si="522"/>
        <v>0.67638012329272135</v>
      </c>
      <c r="AG847" s="28">
        <f t="shared" ca="1" si="522"/>
        <v>0.2226124954318458</v>
      </c>
      <c r="AH847" s="28">
        <f>IF(Riskregister!$E$9="",0,COUNTIF(BJ$4:BJ$53,"&lt;"&amp;AF847)*IF(AG847&lt;0.5,Riskregister!$K$9+(Riskregister!$L$9-Riskregister!$K$9)*SQRT(AG847/2),Riskregister!$L$9-(Riskregister!$L$9-Riskregister!$K$9)*SQRT((1-AG847)/2)))</f>
        <v>0</v>
      </c>
      <c r="AI847" s="28">
        <f t="shared" ca="1" si="523"/>
        <v>0.83034325895904848</v>
      </c>
      <c r="AJ847" s="28">
        <f t="shared" ca="1" si="523"/>
        <v>0.27791559548453881</v>
      </c>
      <c r="AK847" s="28">
        <f>IF(Riskregister!$E$10="",0,COUNTIF(BK$4:BK$53,"&lt;"&amp;AI847)*IF(AJ847&lt;0.5,Riskregister!$K$10+(Riskregister!$L$10-Riskregister!$K$10)*SQRT(AJ847/2),Riskregister!$L$10-(Riskregister!$L$10-Riskregister!$K$10)*SQRT((1-AJ847)/2)))</f>
        <v>0</v>
      </c>
      <c r="AL847" s="28">
        <f t="shared" ca="1" si="524"/>
        <v>0.87196350787125032</v>
      </c>
      <c r="AM847" s="28">
        <f t="shared" ca="1" si="524"/>
        <v>0.51619920582111278</v>
      </c>
      <c r="AN847" s="28">
        <f>IF(Riskregister!$E$11="",0,COUNTIF(BL$4:BL$53,"&lt;"&amp;AL847)*IF(AM847&lt;0.5,Riskregister!$K$11+(Riskregister!$L$11-Riskregister!$K$11)*SQRT(AM847/2),Riskregister!$L$11-(Riskregister!$L$11-Riskregister!$K$11)*SQRT((1-AM847)/2)))</f>
        <v>0</v>
      </c>
      <c r="AO847" s="28">
        <f t="shared" ca="1" si="525"/>
        <v>0.40600624933212737</v>
      </c>
      <c r="AP847" s="28">
        <f t="shared" ca="1" si="525"/>
        <v>5.1997813072899302E-2</v>
      </c>
      <c r="AQ847" s="28">
        <f>IF(Riskregister!$E$12="",0,COUNTIF(BM$4:BM$53,"&lt;"&amp;AO847)*IF(AP847&lt;0.5,Riskregister!$K$12+(Riskregister!$L$12-Riskregister!$K$12)*SQRT(AP847/2),Riskregister!$L$12-(Riskregister!$L$12-Riskregister!$K$12)*SQRT((1-AP847)/2)))</f>
        <v>0</v>
      </c>
      <c r="AR847" s="28">
        <f t="shared" ca="1" si="526"/>
        <v>0.19689946390517499</v>
      </c>
      <c r="AS847" s="28">
        <f t="shared" ca="1" si="526"/>
        <v>0.90461925742943872</v>
      </c>
      <c r="AT847" s="28">
        <f>IF(Riskregister!$E$13="",0,COUNTIF(BN$4:BN$53,"&lt;"&amp;AR847)*IF(AS847&lt;0.5,Riskregister!$K$13+(Riskregister!$L$13-Riskregister!$K$13)*SQRT(AS847/2),Riskregister!$L$13-(Riskregister!$L$13-Riskregister!$K$13)*SQRT((1-AS847)/2)))</f>
        <v>0</v>
      </c>
      <c r="AU847" s="28">
        <f t="shared" ca="1" si="527"/>
        <v>0.48343404601011875</v>
      </c>
      <c r="AV847" s="28">
        <f t="shared" ca="1" si="527"/>
        <v>9.9168484366314313E-2</v>
      </c>
      <c r="AW847" s="28">
        <f>IF(Riskregister!$E$14="",0,COUNTIF(BO$4:BO$53,"&lt;"&amp;AU847)*IF(AV847&lt;0.5,Riskregister!$K$14+(Riskregister!$L$14-Riskregister!$K$14)*SQRT(AV847/2),Riskregister!$L$14-(Riskregister!$L$14-Riskregister!$K$14)*SQRT((1-AV847)/2)))</f>
        <v>0</v>
      </c>
      <c r="AX847" s="28">
        <f t="shared" ca="1" si="528"/>
        <v>0.85780915393154622</v>
      </c>
      <c r="AY847" s="28">
        <f t="shared" ca="1" si="528"/>
        <v>9.0612429038896991E-2</v>
      </c>
      <c r="AZ847" s="28">
        <f>IF(Riskregister!$E$15="",0,COUNTIF(BP$4:BP$53,"&lt;"&amp;AX847)*IF(AY847&lt;0.5,Riskregister!$K$15+(Riskregister!$L$15-Riskregister!$K$15)*SQRT(AY847/2),Riskregister!$L$15-(Riskregister!$L$15-Riskregister!$K$15)*SQRT((1-AY847)/2)))</f>
        <v>0</v>
      </c>
      <c r="BA847" s="28">
        <f t="shared" ca="1" si="529"/>
        <v>6.7940390848053589E-2</v>
      </c>
      <c r="BB847" s="28">
        <f t="shared" ca="1" si="529"/>
        <v>0.91947700350379447</v>
      </c>
      <c r="BC847" s="28">
        <f>IF(Riskregister!$E$16="",0,COUNTIF(BQ$4:BQ$53,"&lt;"&amp;BA847)*IF(BB847&lt;0.5,Riskregister!$K$16+(Riskregister!$L$16-Riskregister!$K$16)*SQRT(BB847/2),Riskregister!$L$16-(Riskregister!$L$16-Riskregister!$K$16)*SQRT((1-BB847)/2)))</f>
        <v>0</v>
      </c>
      <c r="BD847" s="28">
        <f t="shared" ca="1" si="517"/>
        <v>309174.95394493348</v>
      </c>
    </row>
    <row r="848" spans="20:56" x14ac:dyDescent="0.35">
      <c r="T848" s="28">
        <f t="shared" ca="1" si="518"/>
        <v>2.1385514933683458E-2</v>
      </c>
      <c r="U848" s="28">
        <f t="shared" ca="1" si="518"/>
        <v>0.766603188169663</v>
      </c>
      <c r="V848" s="28">
        <f ca="1">IF(Riskregister!$E$5="",0,COUNTIF(BF$4:BF$53,"&lt;"&amp;T848)*IF(U848&lt;0.5,Riskregister!$K$5+(Riskregister!$L$5-Riskregister!$K$5)*SQRT(U848/2),Riskregister!$L$5-(Riskregister!$L$5-Riskregister!$K$5)*SQRT((1-U848)/2)))</f>
        <v>0</v>
      </c>
      <c r="W848" s="28">
        <f t="shared" ca="1" si="519"/>
        <v>0.2003222694888448</v>
      </c>
      <c r="X848" s="28">
        <f t="shared" ca="1" si="519"/>
        <v>0.96273043201758679</v>
      </c>
      <c r="Y848" s="28">
        <f ca="1">IF(Riskregister!$E$6="",0,COUNTIF(BG$4:BG$53,"&lt;"&amp;W848)*IF(X848&lt;0.5,Riskregister!$K$6+(Riskregister!$L$6-Riskregister!$K$6)*SQRT(X848/2),Riskregister!$L$6-(Riskregister!$L$6-Riskregister!$K$6)*SQRT((1-X848)/2)))</f>
        <v>0</v>
      </c>
      <c r="Z848" s="28">
        <f t="shared" ca="1" si="520"/>
        <v>0.87771744896255233</v>
      </c>
      <c r="AA848" s="28">
        <f t="shared" ca="1" si="520"/>
        <v>0.159308349929835</v>
      </c>
      <c r="AB848" s="28">
        <f ca="1">IF(Riskregister!$E$7="",0,COUNTIF(BH$4:BH$53,"&lt;"&amp;Z848)*IF(AA848&lt;0.5,Riskregister!$K$7+(Riskregister!$L$7-Riskregister!$K$7)*SQRT(AA848/2),Riskregister!$L$7-(Riskregister!$L$7-Riskregister!$K$7)*SQRT((1-AA848)/2)))</f>
        <v>148780.7493047223</v>
      </c>
      <c r="AC848" s="28">
        <f t="shared" ca="1" si="521"/>
        <v>3.4802353394271401E-2</v>
      </c>
      <c r="AD848" s="28">
        <f t="shared" ca="1" si="521"/>
        <v>0.7026701668682066</v>
      </c>
      <c r="AE848" s="28">
        <f ca="1">IF(Riskregister!$E$8="",0,COUNTIF(BI$4:BI$53,"&lt;"&amp;AC848)*IF(AD848&lt;0.5,Riskregister!$K$8+(Riskregister!$L$8-Riskregister!$K$8)*SQRT(AD848/2),Riskregister!$L$8-(Riskregister!$L$8-Riskregister!$K$8)*SQRT((1-AD848)/2)))</f>
        <v>0</v>
      </c>
      <c r="AF848" s="28">
        <f t="shared" ca="1" si="522"/>
        <v>0.49534896309864995</v>
      </c>
      <c r="AG848" s="28">
        <f t="shared" ca="1" si="522"/>
        <v>0.89794335936883163</v>
      </c>
      <c r="AH848" s="28">
        <f>IF(Riskregister!$E$9="",0,COUNTIF(BJ$4:BJ$53,"&lt;"&amp;AF848)*IF(AG848&lt;0.5,Riskregister!$K$9+(Riskregister!$L$9-Riskregister!$K$9)*SQRT(AG848/2),Riskregister!$L$9-(Riskregister!$L$9-Riskregister!$K$9)*SQRT((1-AG848)/2)))</f>
        <v>0</v>
      </c>
      <c r="AI848" s="28">
        <f t="shared" ca="1" si="523"/>
        <v>0.19336447180872407</v>
      </c>
      <c r="AJ848" s="28">
        <f t="shared" ca="1" si="523"/>
        <v>0.83718901790669964</v>
      </c>
      <c r="AK848" s="28">
        <f>IF(Riskregister!$E$10="",0,COUNTIF(BK$4:BK$53,"&lt;"&amp;AI848)*IF(AJ848&lt;0.5,Riskregister!$K$10+(Riskregister!$L$10-Riskregister!$K$10)*SQRT(AJ848/2),Riskregister!$L$10-(Riskregister!$L$10-Riskregister!$K$10)*SQRT((1-AJ848)/2)))</f>
        <v>0</v>
      </c>
      <c r="AL848" s="28">
        <f t="shared" ca="1" si="524"/>
        <v>0.96113365579400567</v>
      </c>
      <c r="AM848" s="28">
        <f t="shared" ca="1" si="524"/>
        <v>0.95093635133957277</v>
      </c>
      <c r="AN848" s="28">
        <f>IF(Riskregister!$E$11="",0,COUNTIF(BL$4:BL$53,"&lt;"&amp;AL848)*IF(AM848&lt;0.5,Riskregister!$K$11+(Riskregister!$L$11-Riskregister!$K$11)*SQRT(AM848/2),Riskregister!$L$11-(Riskregister!$L$11-Riskregister!$K$11)*SQRT((1-AM848)/2)))</f>
        <v>0</v>
      </c>
      <c r="AO848" s="28">
        <f t="shared" ca="1" si="525"/>
        <v>0.75742860352147279</v>
      </c>
      <c r="AP848" s="28">
        <f t="shared" ca="1" si="525"/>
        <v>0.86198542292629299</v>
      </c>
      <c r="AQ848" s="28">
        <f>IF(Riskregister!$E$12="",0,COUNTIF(BM$4:BM$53,"&lt;"&amp;AO848)*IF(AP848&lt;0.5,Riskregister!$K$12+(Riskregister!$L$12-Riskregister!$K$12)*SQRT(AP848/2),Riskregister!$L$12-(Riskregister!$L$12-Riskregister!$K$12)*SQRT((1-AP848)/2)))</f>
        <v>0</v>
      </c>
      <c r="AR848" s="28">
        <f t="shared" ca="1" si="526"/>
        <v>0.42013832493708703</v>
      </c>
      <c r="AS848" s="28">
        <f t="shared" ca="1" si="526"/>
        <v>0.96422756541689247</v>
      </c>
      <c r="AT848" s="28">
        <f>IF(Riskregister!$E$13="",0,COUNTIF(BN$4:BN$53,"&lt;"&amp;AR848)*IF(AS848&lt;0.5,Riskregister!$K$13+(Riskregister!$L$13-Riskregister!$K$13)*SQRT(AS848/2),Riskregister!$L$13-(Riskregister!$L$13-Riskregister!$K$13)*SQRT((1-AS848)/2)))</f>
        <v>0</v>
      </c>
      <c r="AU848" s="28">
        <f t="shared" ca="1" si="527"/>
        <v>0.94869971938711728</v>
      </c>
      <c r="AV848" s="28">
        <f t="shared" ca="1" si="527"/>
        <v>0.90619700437134953</v>
      </c>
      <c r="AW848" s="28">
        <f>IF(Riskregister!$E$14="",0,COUNTIF(BO$4:BO$53,"&lt;"&amp;AU848)*IF(AV848&lt;0.5,Riskregister!$K$14+(Riskregister!$L$14-Riskregister!$K$14)*SQRT(AV848/2),Riskregister!$L$14-(Riskregister!$L$14-Riskregister!$K$14)*SQRT((1-AV848)/2)))</f>
        <v>0</v>
      </c>
      <c r="AX848" s="28">
        <f t="shared" ca="1" si="528"/>
        <v>0.41658430036790561</v>
      </c>
      <c r="AY848" s="28">
        <f t="shared" ca="1" si="528"/>
        <v>0.53754233488577063</v>
      </c>
      <c r="AZ848" s="28">
        <f>IF(Riskregister!$E$15="",0,COUNTIF(BP$4:BP$53,"&lt;"&amp;AX848)*IF(AY848&lt;0.5,Riskregister!$K$15+(Riskregister!$L$15-Riskregister!$K$15)*SQRT(AY848/2),Riskregister!$L$15-(Riskregister!$L$15-Riskregister!$K$15)*SQRT((1-AY848)/2)))</f>
        <v>0</v>
      </c>
      <c r="BA848" s="28">
        <f t="shared" ca="1" si="529"/>
        <v>0.47746146141056922</v>
      </c>
      <c r="BB848" s="28">
        <f t="shared" ca="1" si="529"/>
        <v>0.74589198332022499</v>
      </c>
      <c r="BC848" s="28">
        <f>IF(Riskregister!$E$16="",0,COUNTIF(BQ$4:BQ$53,"&lt;"&amp;BA848)*IF(BB848&lt;0.5,Riskregister!$K$16+(Riskregister!$L$16-Riskregister!$K$16)*SQRT(BB848/2),Riskregister!$L$16-(Riskregister!$L$16-Riskregister!$K$16)*SQRT((1-BB848)/2)))</f>
        <v>0</v>
      </c>
      <c r="BD848" s="28">
        <f t="shared" ca="1" si="517"/>
        <v>148780.7493047223</v>
      </c>
    </row>
    <row r="849" spans="20:56" x14ac:dyDescent="0.35">
      <c r="T849" s="28">
        <f t="shared" ca="1" si="518"/>
        <v>3.1573109782241593E-2</v>
      </c>
      <c r="U849" s="28">
        <f t="shared" ca="1" si="518"/>
        <v>0.77638348860726847</v>
      </c>
      <c r="V849" s="28">
        <f ca="1">IF(Riskregister!$E$5="",0,COUNTIF(BF$4:BF$53,"&lt;"&amp;T849)*IF(U849&lt;0.5,Riskregister!$K$5+(Riskregister!$L$5-Riskregister!$K$5)*SQRT(U849/2),Riskregister!$L$5-(Riskregister!$L$5-Riskregister!$K$5)*SQRT((1-U849)/2)))</f>
        <v>0</v>
      </c>
      <c r="W849" s="28">
        <f t="shared" ca="1" si="519"/>
        <v>0.79960030342842547</v>
      </c>
      <c r="X849" s="28">
        <f t="shared" ca="1" si="519"/>
        <v>1.5344123069093052E-2</v>
      </c>
      <c r="Y849" s="28">
        <f ca="1">IF(Riskregister!$E$6="",0,COUNTIF(BG$4:BG$53,"&lt;"&amp;W849)*IF(X849&lt;0.5,Riskregister!$K$6+(Riskregister!$L$6-Riskregister!$K$6)*SQRT(X849/2),Riskregister!$L$6-(Riskregister!$L$6-Riskregister!$K$6)*SQRT((1-X849)/2)))</f>
        <v>357662.54904678772</v>
      </c>
      <c r="Z849" s="28">
        <f t="shared" ca="1" si="520"/>
        <v>0.78065708508779452</v>
      </c>
      <c r="AA849" s="28">
        <f t="shared" ca="1" si="520"/>
        <v>0.25359188702803426</v>
      </c>
      <c r="AB849" s="28">
        <f ca="1">IF(Riskregister!$E$7="",0,COUNTIF(BH$4:BH$53,"&lt;"&amp;Z849)*IF(AA849&lt;0.5,Riskregister!$K$7+(Riskregister!$L$7-Riskregister!$K$7)*SQRT(AA849/2),Riskregister!$L$7-(Riskregister!$L$7-Riskregister!$K$7)*SQRT((1-AA849)/2)))</f>
        <v>174629.46313158498</v>
      </c>
      <c r="AC849" s="28">
        <f t="shared" ca="1" si="521"/>
        <v>0.8164714249200995</v>
      </c>
      <c r="AD849" s="28">
        <f t="shared" ca="1" si="521"/>
        <v>0.40273875528222469</v>
      </c>
      <c r="AE849" s="28">
        <f ca="1">IF(Riskregister!$E$8="",0,COUNTIF(BI$4:BI$53,"&lt;"&amp;AC849)*IF(AD849&lt;0.5,Riskregister!$K$8+(Riskregister!$L$8-Riskregister!$K$8)*SQRT(AD849/2),Riskregister!$L$8-(Riskregister!$L$8-Riskregister!$K$8)*SQRT((1-AD849)/2)))</f>
        <v>0</v>
      </c>
      <c r="AF849" s="28">
        <f t="shared" ca="1" si="522"/>
        <v>0.82913625994215423</v>
      </c>
      <c r="AG849" s="28">
        <f t="shared" ca="1" si="522"/>
        <v>0.27246815283326919</v>
      </c>
      <c r="AH849" s="28">
        <f>IF(Riskregister!$E$9="",0,COUNTIF(BJ$4:BJ$53,"&lt;"&amp;AF849)*IF(AG849&lt;0.5,Riskregister!$K$9+(Riskregister!$L$9-Riskregister!$K$9)*SQRT(AG849/2),Riskregister!$L$9-(Riskregister!$L$9-Riskregister!$K$9)*SQRT((1-AG849)/2)))</f>
        <v>0</v>
      </c>
      <c r="AI849" s="28">
        <f t="shared" ca="1" si="523"/>
        <v>0.24646675485527714</v>
      </c>
      <c r="AJ849" s="28">
        <f t="shared" ca="1" si="523"/>
        <v>3.5521801852742008E-2</v>
      </c>
      <c r="AK849" s="28">
        <f>IF(Riskregister!$E$10="",0,COUNTIF(BK$4:BK$53,"&lt;"&amp;AI849)*IF(AJ849&lt;0.5,Riskregister!$K$10+(Riskregister!$L$10-Riskregister!$K$10)*SQRT(AJ849/2),Riskregister!$L$10-(Riskregister!$L$10-Riskregister!$K$10)*SQRT((1-AJ849)/2)))</f>
        <v>0</v>
      </c>
      <c r="AL849" s="28">
        <f t="shared" ca="1" si="524"/>
        <v>0.37111615930888431</v>
      </c>
      <c r="AM849" s="28">
        <f t="shared" ca="1" si="524"/>
        <v>0.23587521604615402</v>
      </c>
      <c r="AN849" s="28">
        <f>IF(Riskregister!$E$11="",0,COUNTIF(BL$4:BL$53,"&lt;"&amp;AL849)*IF(AM849&lt;0.5,Riskregister!$K$11+(Riskregister!$L$11-Riskregister!$K$11)*SQRT(AM849/2),Riskregister!$L$11-(Riskregister!$L$11-Riskregister!$K$11)*SQRT((1-AM849)/2)))</f>
        <v>0</v>
      </c>
      <c r="AO849" s="28">
        <f t="shared" ca="1" si="525"/>
        <v>0.99721574537203894</v>
      </c>
      <c r="AP849" s="28">
        <f t="shared" ca="1" si="525"/>
        <v>3.7472645571121621E-2</v>
      </c>
      <c r="AQ849" s="28">
        <f>IF(Riskregister!$E$12="",0,COUNTIF(BM$4:BM$53,"&lt;"&amp;AO849)*IF(AP849&lt;0.5,Riskregister!$K$12+(Riskregister!$L$12-Riskregister!$K$12)*SQRT(AP849/2),Riskregister!$L$12-(Riskregister!$L$12-Riskregister!$K$12)*SQRT((1-AP849)/2)))</f>
        <v>0</v>
      </c>
      <c r="AR849" s="28">
        <f t="shared" ca="1" si="526"/>
        <v>0.36314399013995002</v>
      </c>
      <c r="AS849" s="28">
        <f t="shared" ca="1" si="526"/>
        <v>0.2808516712299628</v>
      </c>
      <c r="AT849" s="28">
        <f>IF(Riskregister!$E$13="",0,COUNTIF(BN$4:BN$53,"&lt;"&amp;AR849)*IF(AS849&lt;0.5,Riskregister!$K$13+(Riskregister!$L$13-Riskregister!$K$13)*SQRT(AS849/2),Riskregister!$L$13-(Riskregister!$L$13-Riskregister!$K$13)*SQRT((1-AS849)/2)))</f>
        <v>0</v>
      </c>
      <c r="AU849" s="28">
        <f t="shared" ca="1" si="527"/>
        <v>0.44167362533315502</v>
      </c>
      <c r="AV849" s="28">
        <f t="shared" ca="1" si="527"/>
        <v>0.93061422133439275</v>
      </c>
      <c r="AW849" s="28">
        <f>IF(Riskregister!$E$14="",0,COUNTIF(BO$4:BO$53,"&lt;"&amp;AU849)*IF(AV849&lt;0.5,Riskregister!$K$14+(Riskregister!$L$14-Riskregister!$K$14)*SQRT(AV849/2),Riskregister!$L$14-(Riskregister!$L$14-Riskregister!$K$14)*SQRT((1-AV849)/2)))</f>
        <v>0</v>
      </c>
      <c r="AX849" s="28">
        <f t="shared" ca="1" si="528"/>
        <v>0.94768780075593861</v>
      </c>
      <c r="AY849" s="28">
        <f t="shared" ca="1" si="528"/>
        <v>0.12916401920712683</v>
      </c>
      <c r="AZ849" s="28">
        <f>IF(Riskregister!$E$15="",0,COUNTIF(BP$4:BP$53,"&lt;"&amp;AX849)*IF(AY849&lt;0.5,Riskregister!$K$15+(Riskregister!$L$15-Riskregister!$K$15)*SQRT(AY849/2),Riskregister!$L$15-(Riskregister!$L$15-Riskregister!$K$15)*SQRT((1-AY849)/2)))</f>
        <v>0</v>
      </c>
      <c r="BA849" s="28">
        <f t="shared" ca="1" si="529"/>
        <v>0.21432261297863586</v>
      </c>
      <c r="BB849" s="28">
        <f t="shared" ca="1" si="529"/>
        <v>0.25662746293275673</v>
      </c>
      <c r="BC849" s="28">
        <f>IF(Riskregister!$E$16="",0,COUNTIF(BQ$4:BQ$53,"&lt;"&amp;BA849)*IF(BB849&lt;0.5,Riskregister!$K$16+(Riskregister!$L$16-Riskregister!$K$16)*SQRT(BB849/2),Riskregister!$L$16-(Riskregister!$L$16-Riskregister!$K$16)*SQRT((1-BB849)/2)))</f>
        <v>0</v>
      </c>
      <c r="BD849" s="28">
        <f t="shared" ca="1" si="517"/>
        <v>532292.01217837271</v>
      </c>
    </row>
    <row r="850" spans="20:56" x14ac:dyDescent="0.35">
      <c r="T850" s="28">
        <f t="shared" ca="1" si="518"/>
        <v>0.15902304201141648</v>
      </c>
      <c r="U850" s="28">
        <f t="shared" ca="1" si="518"/>
        <v>0.44126754240385735</v>
      </c>
      <c r="V850" s="28">
        <f ca="1">IF(Riskregister!$E$5="",0,COUNTIF(BF$4:BF$53,"&lt;"&amp;T850)*IF(U850&lt;0.5,Riskregister!$K$5+(Riskregister!$L$5-Riskregister!$K$5)*SQRT(U850/2),Riskregister!$L$5-(Riskregister!$L$5-Riskregister!$K$5)*SQRT((1-U850)/2)))</f>
        <v>0</v>
      </c>
      <c r="W850" s="28">
        <f t="shared" ca="1" si="519"/>
        <v>0.14082658197670761</v>
      </c>
      <c r="X850" s="28">
        <f t="shared" ca="1" si="519"/>
        <v>0.23406710967219557</v>
      </c>
      <c r="Y850" s="28">
        <f ca="1">IF(Riskregister!$E$6="",0,COUNTIF(BG$4:BG$53,"&lt;"&amp;W850)*IF(X850&lt;0.5,Riskregister!$K$6+(Riskregister!$L$6-Riskregister!$K$6)*SQRT(X850/2),Riskregister!$L$6-(Riskregister!$L$6-Riskregister!$K$6)*SQRT((1-X850)/2)))</f>
        <v>0</v>
      </c>
      <c r="Z850" s="28">
        <f t="shared" ca="1" si="520"/>
        <v>4.8477423115904639E-3</v>
      </c>
      <c r="AA850" s="28">
        <f t="shared" ca="1" si="520"/>
        <v>0.53730743466508868</v>
      </c>
      <c r="AB850" s="28">
        <f ca="1">IF(Riskregister!$E$7="",0,COUNTIF(BH$4:BH$53,"&lt;"&amp;Z850)*IF(AA850&lt;0.5,Riskregister!$K$7+(Riskregister!$L$7-Riskregister!$K$7)*SQRT(AA850/2),Riskregister!$L$7-(Riskregister!$L$7-Riskregister!$K$7)*SQRT((1-AA850)/2)))</f>
        <v>0</v>
      </c>
      <c r="AC850" s="28">
        <f t="shared" ca="1" si="521"/>
        <v>0.24692695616523075</v>
      </c>
      <c r="AD850" s="28">
        <f t="shared" ca="1" si="521"/>
        <v>0.47098589412621905</v>
      </c>
      <c r="AE850" s="28">
        <f ca="1">IF(Riskregister!$E$8="",0,COUNTIF(BI$4:BI$53,"&lt;"&amp;AC850)*IF(AD850&lt;0.5,Riskregister!$K$8+(Riskregister!$L$8-Riskregister!$K$8)*SQRT(AD850/2),Riskregister!$L$8-(Riskregister!$L$8-Riskregister!$K$8)*SQRT((1-AD850)/2)))</f>
        <v>0</v>
      </c>
      <c r="AF850" s="28">
        <f t="shared" ca="1" si="522"/>
        <v>0.21323167898556739</v>
      </c>
      <c r="AG850" s="28">
        <f t="shared" ca="1" si="522"/>
        <v>0.31337276266880854</v>
      </c>
      <c r="AH850" s="28">
        <f>IF(Riskregister!$E$9="",0,COUNTIF(BJ$4:BJ$53,"&lt;"&amp;AF850)*IF(AG850&lt;0.5,Riskregister!$K$9+(Riskregister!$L$9-Riskregister!$K$9)*SQRT(AG850/2),Riskregister!$L$9-(Riskregister!$L$9-Riskregister!$K$9)*SQRT((1-AG850)/2)))</f>
        <v>0</v>
      </c>
      <c r="AI850" s="28">
        <f t="shared" ca="1" si="523"/>
        <v>0.36076349243984285</v>
      </c>
      <c r="AJ850" s="28">
        <f t="shared" ca="1" si="523"/>
        <v>0.91138222691877036</v>
      </c>
      <c r="AK850" s="28">
        <f>IF(Riskregister!$E$10="",0,COUNTIF(BK$4:BK$53,"&lt;"&amp;AI850)*IF(AJ850&lt;0.5,Riskregister!$K$10+(Riskregister!$L$10-Riskregister!$K$10)*SQRT(AJ850/2),Riskregister!$L$10-(Riskregister!$L$10-Riskregister!$K$10)*SQRT((1-AJ850)/2)))</f>
        <v>0</v>
      </c>
      <c r="AL850" s="28">
        <f t="shared" ca="1" si="524"/>
        <v>0.43616193334055131</v>
      </c>
      <c r="AM850" s="28">
        <f t="shared" ca="1" si="524"/>
        <v>0.58694896496300497</v>
      </c>
      <c r="AN850" s="28">
        <f>IF(Riskregister!$E$11="",0,COUNTIF(BL$4:BL$53,"&lt;"&amp;AL850)*IF(AM850&lt;0.5,Riskregister!$K$11+(Riskregister!$L$11-Riskregister!$K$11)*SQRT(AM850/2),Riskregister!$L$11-(Riskregister!$L$11-Riskregister!$K$11)*SQRT((1-AM850)/2)))</f>
        <v>0</v>
      </c>
      <c r="AO850" s="28">
        <f t="shared" ca="1" si="525"/>
        <v>0.59432404878755341</v>
      </c>
      <c r="AP850" s="28">
        <f t="shared" ca="1" si="525"/>
        <v>0.37863205656172261</v>
      </c>
      <c r="AQ850" s="28">
        <f>IF(Riskregister!$E$12="",0,COUNTIF(BM$4:BM$53,"&lt;"&amp;AO850)*IF(AP850&lt;0.5,Riskregister!$K$12+(Riskregister!$L$12-Riskregister!$K$12)*SQRT(AP850/2),Riskregister!$L$12-(Riskregister!$L$12-Riskregister!$K$12)*SQRT((1-AP850)/2)))</f>
        <v>0</v>
      </c>
      <c r="AR850" s="28">
        <f t="shared" ca="1" si="526"/>
        <v>0.39937754465980713</v>
      </c>
      <c r="AS850" s="28">
        <f t="shared" ca="1" si="526"/>
        <v>0.59853736026711224</v>
      </c>
      <c r="AT850" s="28">
        <f>IF(Riskregister!$E$13="",0,COUNTIF(BN$4:BN$53,"&lt;"&amp;AR850)*IF(AS850&lt;0.5,Riskregister!$K$13+(Riskregister!$L$13-Riskregister!$K$13)*SQRT(AS850/2),Riskregister!$L$13-(Riskregister!$L$13-Riskregister!$K$13)*SQRT((1-AS850)/2)))</f>
        <v>0</v>
      </c>
      <c r="AU850" s="28">
        <f t="shared" ca="1" si="527"/>
        <v>0.95519802934315112</v>
      </c>
      <c r="AV850" s="28">
        <f t="shared" ca="1" si="527"/>
        <v>0.62385239114916946</v>
      </c>
      <c r="AW850" s="28">
        <f>IF(Riskregister!$E$14="",0,COUNTIF(BO$4:BO$53,"&lt;"&amp;AU850)*IF(AV850&lt;0.5,Riskregister!$K$14+(Riskregister!$L$14-Riskregister!$K$14)*SQRT(AV850/2),Riskregister!$L$14-(Riskregister!$L$14-Riskregister!$K$14)*SQRT((1-AV850)/2)))</f>
        <v>0</v>
      </c>
      <c r="AX850" s="28">
        <f t="shared" ca="1" si="528"/>
        <v>0.21838016267469484</v>
      </c>
      <c r="AY850" s="28">
        <f t="shared" ca="1" si="528"/>
        <v>0.87072652123327454</v>
      </c>
      <c r="AZ850" s="28">
        <f>IF(Riskregister!$E$15="",0,COUNTIF(BP$4:BP$53,"&lt;"&amp;AX850)*IF(AY850&lt;0.5,Riskregister!$K$15+(Riskregister!$L$15-Riskregister!$K$15)*SQRT(AY850/2),Riskregister!$L$15-(Riskregister!$L$15-Riskregister!$K$15)*SQRT((1-AY850)/2)))</f>
        <v>0</v>
      </c>
      <c r="BA850" s="28">
        <f t="shared" ca="1" si="529"/>
        <v>0.72138621201135533</v>
      </c>
      <c r="BB850" s="28">
        <f t="shared" ca="1" si="529"/>
        <v>0.86043168875003495</v>
      </c>
      <c r="BC850" s="28">
        <f>IF(Riskregister!$E$16="",0,COUNTIF(BQ$4:BQ$53,"&lt;"&amp;BA850)*IF(BB850&lt;0.5,Riskregister!$K$16+(Riskregister!$L$16-Riskregister!$K$16)*SQRT(BB850/2),Riskregister!$L$16-(Riskregister!$L$16-Riskregister!$K$16)*SQRT((1-BB850)/2)))</f>
        <v>0</v>
      </c>
      <c r="BD850" s="28">
        <f t="shared" ca="1" si="517"/>
        <v>0</v>
      </c>
    </row>
    <row r="851" spans="20:56" x14ac:dyDescent="0.35">
      <c r="T851" s="28">
        <f t="shared" ca="1" si="518"/>
        <v>0.13802022891307286</v>
      </c>
      <c r="U851" s="28">
        <f t="shared" ca="1" si="518"/>
        <v>2.4246009961362169E-2</v>
      </c>
      <c r="V851" s="28">
        <f ca="1">IF(Riskregister!$E$5="",0,COUNTIF(BF$4:BF$53,"&lt;"&amp;T851)*IF(U851&lt;0.5,Riskregister!$K$5+(Riskregister!$L$5-Riskregister!$K$5)*SQRT(U851/2),Riskregister!$L$5-(Riskregister!$L$5-Riskregister!$K$5)*SQRT((1-U851)/2)))</f>
        <v>0</v>
      </c>
      <c r="W851" s="28">
        <f t="shared" ca="1" si="519"/>
        <v>0.26257258924083604</v>
      </c>
      <c r="X851" s="28">
        <f t="shared" ca="1" si="519"/>
        <v>0.66443508182888766</v>
      </c>
      <c r="Y851" s="28">
        <f ca="1">IF(Riskregister!$E$6="",0,COUNTIF(BG$4:BG$53,"&lt;"&amp;W851)*IF(X851&lt;0.5,Riskregister!$K$6+(Riskregister!$L$6-Riskregister!$K$6)*SQRT(X851/2),Riskregister!$L$6-(Riskregister!$L$6-Riskregister!$K$6)*SQRT((1-X851)/2)))</f>
        <v>0</v>
      </c>
      <c r="Z851" s="28">
        <f t="shared" ca="1" si="520"/>
        <v>0.19527827437155953</v>
      </c>
      <c r="AA851" s="28">
        <f t="shared" ca="1" si="520"/>
        <v>0.77530175659619327</v>
      </c>
      <c r="AB851" s="28">
        <f ca="1">IF(Riskregister!$E$7="",0,COUNTIF(BH$4:BH$53,"&lt;"&amp;Z851)*IF(AA851&lt;0.5,Riskregister!$K$7+(Riskregister!$L$7-Riskregister!$K$7)*SQRT(AA851/2),Riskregister!$L$7-(Riskregister!$L$7-Riskregister!$K$7)*SQRT((1-AA851)/2)))</f>
        <v>0</v>
      </c>
      <c r="AC851" s="28">
        <f t="shared" ca="1" si="521"/>
        <v>0.38341389858903085</v>
      </c>
      <c r="AD851" s="28">
        <f t="shared" ca="1" si="521"/>
        <v>0.30205139751278176</v>
      </c>
      <c r="AE851" s="28">
        <f ca="1">IF(Riskregister!$E$8="",0,COUNTIF(BI$4:BI$53,"&lt;"&amp;AC851)*IF(AD851&lt;0.5,Riskregister!$K$8+(Riskregister!$L$8-Riskregister!$K$8)*SQRT(AD851/2),Riskregister!$L$8-(Riskregister!$L$8-Riskregister!$K$8)*SQRT((1-AD851)/2)))</f>
        <v>0</v>
      </c>
      <c r="AF851" s="28">
        <f t="shared" ca="1" si="522"/>
        <v>0.54263629867515828</v>
      </c>
      <c r="AG851" s="28">
        <f t="shared" ca="1" si="522"/>
        <v>0.66143524595839864</v>
      </c>
      <c r="AH851" s="28">
        <f>IF(Riskregister!$E$9="",0,COUNTIF(BJ$4:BJ$53,"&lt;"&amp;AF851)*IF(AG851&lt;0.5,Riskregister!$K$9+(Riskregister!$L$9-Riskregister!$K$9)*SQRT(AG851/2),Riskregister!$L$9-(Riskregister!$L$9-Riskregister!$K$9)*SQRT((1-AG851)/2)))</f>
        <v>0</v>
      </c>
      <c r="AI851" s="28">
        <f t="shared" ca="1" si="523"/>
        <v>0.86858177300370387</v>
      </c>
      <c r="AJ851" s="28">
        <f t="shared" ca="1" si="523"/>
        <v>0.23178624795109093</v>
      </c>
      <c r="AK851" s="28">
        <f>IF(Riskregister!$E$10="",0,COUNTIF(BK$4:BK$53,"&lt;"&amp;AI851)*IF(AJ851&lt;0.5,Riskregister!$K$10+(Riskregister!$L$10-Riskregister!$K$10)*SQRT(AJ851/2),Riskregister!$L$10-(Riskregister!$L$10-Riskregister!$K$10)*SQRT((1-AJ851)/2)))</f>
        <v>0</v>
      </c>
      <c r="AL851" s="28">
        <f t="shared" ca="1" si="524"/>
        <v>0.85973720583277091</v>
      </c>
      <c r="AM851" s="28">
        <f t="shared" ca="1" si="524"/>
        <v>0.97232458072876171</v>
      </c>
      <c r="AN851" s="28">
        <f>IF(Riskregister!$E$11="",0,COUNTIF(BL$4:BL$53,"&lt;"&amp;AL851)*IF(AM851&lt;0.5,Riskregister!$K$11+(Riskregister!$L$11-Riskregister!$K$11)*SQRT(AM851/2),Riskregister!$L$11-(Riskregister!$L$11-Riskregister!$K$11)*SQRT((1-AM851)/2)))</f>
        <v>0</v>
      </c>
      <c r="AO851" s="28">
        <f t="shared" ca="1" si="525"/>
        <v>0.70269887604348336</v>
      </c>
      <c r="AP851" s="28">
        <f t="shared" ca="1" si="525"/>
        <v>0.61264797066762466</v>
      </c>
      <c r="AQ851" s="28">
        <f>IF(Riskregister!$E$12="",0,COUNTIF(BM$4:BM$53,"&lt;"&amp;AO851)*IF(AP851&lt;0.5,Riskregister!$K$12+(Riskregister!$L$12-Riskregister!$K$12)*SQRT(AP851/2),Riskregister!$L$12-(Riskregister!$L$12-Riskregister!$K$12)*SQRT((1-AP851)/2)))</f>
        <v>0</v>
      </c>
      <c r="AR851" s="28">
        <f t="shared" ca="1" si="526"/>
        <v>0.77907850078644969</v>
      </c>
      <c r="AS851" s="28">
        <f t="shared" ca="1" si="526"/>
        <v>0.21660142323146825</v>
      </c>
      <c r="AT851" s="28">
        <f>IF(Riskregister!$E$13="",0,COUNTIF(BN$4:BN$53,"&lt;"&amp;AR851)*IF(AS851&lt;0.5,Riskregister!$K$13+(Riskregister!$L$13-Riskregister!$K$13)*SQRT(AS851/2),Riskregister!$L$13-(Riskregister!$L$13-Riskregister!$K$13)*SQRT((1-AS851)/2)))</f>
        <v>0</v>
      </c>
      <c r="AU851" s="28">
        <f t="shared" ca="1" si="527"/>
        <v>0.81091489449991416</v>
      </c>
      <c r="AV851" s="28">
        <f t="shared" ca="1" si="527"/>
        <v>0.7273124154364109</v>
      </c>
      <c r="AW851" s="28">
        <f>IF(Riskregister!$E$14="",0,COUNTIF(BO$4:BO$53,"&lt;"&amp;AU851)*IF(AV851&lt;0.5,Riskregister!$K$14+(Riskregister!$L$14-Riskregister!$K$14)*SQRT(AV851/2),Riskregister!$L$14-(Riskregister!$L$14-Riskregister!$K$14)*SQRT((1-AV851)/2)))</f>
        <v>0</v>
      </c>
      <c r="AX851" s="28">
        <f t="shared" ca="1" si="528"/>
        <v>0.52573556284647061</v>
      </c>
      <c r="AY851" s="28">
        <f t="shared" ca="1" si="528"/>
        <v>0.97274869908625972</v>
      </c>
      <c r="AZ851" s="28">
        <f>IF(Riskregister!$E$15="",0,COUNTIF(BP$4:BP$53,"&lt;"&amp;AX851)*IF(AY851&lt;0.5,Riskregister!$K$15+(Riskregister!$L$15-Riskregister!$K$15)*SQRT(AY851/2),Riskregister!$L$15-(Riskregister!$L$15-Riskregister!$K$15)*SQRT((1-AY851)/2)))</f>
        <v>0</v>
      </c>
      <c r="BA851" s="28">
        <f t="shared" ca="1" si="529"/>
        <v>0.93205251370580311</v>
      </c>
      <c r="BB851" s="28">
        <f t="shared" ca="1" si="529"/>
        <v>0.85243107980091348</v>
      </c>
      <c r="BC851" s="28">
        <f>IF(Riskregister!$E$16="",0,COUNTIF(BQ$4:BQ$53,"&lt;"&amp;BA851)*IF(BB851&lt;0.5,Riskregister!$K$16+(Riskregister!$L$16-Riskregister!$K$16)*SQRT(BB851/2),Riskregister!$L$16-(Riskregister!$L$16-Riskregister!$K$16)*SQRT((1-BB851)/2)))</f>
        <v>0</v>
      </c>
      <c r="BD851" s="28">
        <f t="shared" ca="1" si="517"/>
        <v>0</v>
      </c>
    </row>
    <row r="852" spans="20:56" x14ac:dyDescent="0.35">
      <c r="T852" s="28">
        <f t="shared" ca="1" si="518"/>
        <v>0.29637813273930236</v>
      </c>
      <c r="U852" s="28">
        <f t="shared" ca="1" si="518"/>
        <v>0.3919007227886494</v>
      </c>
      <c r="V852" s="28">
        <f ca="1">IF(Riskregister!$E$5="",0,COUNTIF(BF$4:BF$53,"&lt;"&amp;T852)*IF(U852&lt;0.5,Riskregister!$K$5+(Riskregister!$L$5-Riskregister!$K$5)*SQRT(U852/2),Riskregister!$L$5-(Riskregister!$L$5-Riskregister!$K$5)*SQRT((1-U852)/2)))</f>
        <v>0</v>
      </c>
      <c r="W852" s="28">
        <f t="shared" ca="1" si="519"/>
        <v>0.33097183968906474</v>
      </c>
      <c r="X852" s="28">
        <f t="shared" ca="1" si="519"/>
        <v>0.87442293216971467</v>
      </c>
      <c r="Y852" s="28">
        <f ca="1">IF(Riskregister!$E$6="",0,COUNTIF(BG$4:BG$53,"&lt;"&amp;W852)*IF(X852&lt;0.5,Riskregister!$K$6+(Riskregister!$L$6-Riskregister!$K$6)*SQRT(X852/2),Riskregister!$L$6-(Riskregister!$L$6-Riskregister!$K$6)*SQRT((1-X852)/2)))</f>
        <v>0</v>
      </c>
      <c r="Z852" s="28">
        <f t="shared" ca="1" si="520"/>
        <v>0.4651875601031874</v>
      </c>
      <c r="AA852" s="28">
        <f t="shared" ca="1" si="520"/>
        <v>0.79998851838314311</v>
      </c>
      <c r="AB852" s="28">
        <f ca="1">IF(Riskregister!$E$7="",0,COUNTIF(BH$4:BH$53,"&lt;"&amp;Z852)*IF(AA852&lt;0.5,Riskregister!$K$7+(Riskregister!$L$7-Riskregister!$K$7)*SQRT(AA852/2),Riskregister!$L$7-(Riskregister!$L$7-Riskregister!$K$7)*SQRT((1-AA852)/2)))</f>
        <v>0</v>
      </c>
      <c r="AC852" s="28">
        <f t="shared" ca="1" si="521"/>
        <v>0.66674771925485621</v>
      </c>
      <c r="AD852" s="28">
        <f t="shared" ca="1" si="521"/>
        <v>0.89444393482484785</v>
      </c>
      <c r="AE852" s="28">
        <f ca="1">IF(Riskregister!$E$8="",0,COUNTIF(BI$4:BI$53,"&lt;"&amp;AC852)*IF(AD852&lt;0.5,Riskregister!$K$8+(Riskregister!$L$8-Riskregister!$K$8)*SQRT(AD852/2),Riskregister!$L$8-(Riskregister!$L$8-Riskregister!$K$8)*SQRT((1-AD852)/2)))</f>
        <v>0</v>
      </c>
      <c r="AF852" s="28">
        <f t="shared" ca="1" si="522"/>
        <v>0.16667228723580174</v>
      </c>
      <c r="AG852" s="28">
        <f t="shared" ca="1" si="522"/>
        <v>0.7603077578561408</v>
      </c>
      <c r="AH852" s="28">
        <f>IF(Riskregister!$E$9="",0,COUNTIF(BJ$4:BJ$53,"&lt;"&amp;AF852)*IF(AG852&lt;0.5,Riskregister!$K$9+(Riskregister!$L$9-Riskregister!$K$9)*SQRT(AG852/2),Riskregister!$L$9-(Riskregister!$L$9-Riskregister!$K$9)*SQRT((1-AG852)/2)))</f>
        <v>0</v>
      </c>
      <c r="AI852" s="28">
        <f t="shared" ca="1" si="523"/>
        <v>8.086857501848066E-2</v>
      </c>
      <c r="AJ852" s="28">
        <f t="shared" ca="1" si="523"/>
        <v>0.34905155333017823</v>
      </c>
      <c r="AK852" s="28">
        <f>IF(Riskregister!$E$10="",0,COUNTIF(BK$4:BK$53,"&lt;"&amp;AI852)*IF(AJ852&lt;0.5,Riskregister!$K$10+(Riskregister!$L$10-Riskregister!$K$10)*SQRT(AJ852/2),Riskregister!$L$10-(Riskregister!$L$10-Riskregister!$K$10)*SQRT((1-AJ852)/2)))</f>
        <v>0</v>
      </c>
      <c r="AL852" s="28">
        <f t="shared" ca="1" si="524"/>
        <v>0.71521910770315644</v>
      </c>
      <c r="AM852" s="28">
        <f t="shared" ca="1" si="524"/>
        <v>0.61992713718338055</v>
      </c>
      <c r="AN852" s="28">
        <f>IF(Riskregister!$E$11="",0,COUNTIF(BL$4:BL$53,"&lt;"&amp;AL852)*IF(AM852&lt;0.5,Riskregister!$K$11+(Riskregister!$L$11-Riskregister!$K$11)*SQRT(AM852/2),Riskregister!$L$11-(Riskregister!$L$11-Riskregister!$K$11)*SQRT((1-AM852)/2)))</f>
        <v>0</v>
      </c>
      <c r="AO852" s="28">
        <f t="shared" ca="1" si="525"/>
        <v>1.0965385258297045E-2</v>
      </c>
      <c r="AP852" s="28">
        <f t="shared" ca="1" si="525"/>
        <v>0.25330362597735556</v>
      </c>
      <c r="AQ852" s="28">
        <f>IF(Riskregister!$E$12="",0,COUNTIF(BM$4:BM$53,"&lt;"&amp;AO852)*IF(AP852&lt;0.5,Riskregister!$K$12+(Riskregister!$L$12-Riskregister!$K$12)*SQRT(AP852/2),Riskregister!$L$12-(Riskregister!$L$12-Riskregister!$K$12)*SQRT((1-AP852)/2)))</f>
        <v>0</v>
      </c>
      <c r="AR852" s="28">
        <f t="shared" ca="1" si="526"/>
        <v>0.99457979500049254</v>
      </c>
      <c r="AS852" s="28">
        <f t="shared" ca="1" si="526"/>
        <v>0.20740718112705392</v>
      </c>
      <c r="AT852" s="28">
        <f>IF(Riskregister!$E$13="",0,COUNTIF(BN$4:BN$53,"&lt;"&amp;AR852)*IF(AS852&lt;0.5,Riskregister!$K$13+(Riskregister!$L$13-Riskregister!$K$13)*SQRT(AS852/2),Riskregister!$L$13-(Riskregister!$L$13-Riskregister!$K$13)*SQRT((1-AS852)/2)))</f>
        <v>0</v>
      </c>
      <c r="AU852" s="28">
        <f t="shared" ca="1" si="527"/>
        <v>0.24422081630535408</v>
      </c>
      <c r="AV852" s="28">
        <f t="shared" ca="1" si="527"/>
        <v>0.5495151871568148</v>
      </c>
      <c r="AW852" s="28">
        <f>IF(Riskregister!$E$14="",0,COUNTIF(BO$4:BO$53,"&lt;"&amp;AU852)*IF(AV852&lt;0.5,Riskregister!$K$14+(Riskregister!$L$14-Riskregister!$K$14)*SQRT(AV852/2),Riskregister!$L$14-(Riskregister!$L$14-Riskregister!$K$14)*SQRT((1-AV852)/2)))</f>
        <v>0</v>
      </c>
      <c r="AX852" s="28">
        <f t="shared" ca="1" si="528"/>
        <v>0.21016257104081559</v>
      </c>
      <c r="AY852" s="28">
        <f t="shared" ca="1" si="528"/>
        <v>0.3811814259024674</v>
      </c>
      <c r="AZ852" s="28">
        <f>IF(Riskregister!$E$15="",0,COUNTIF(BP$4:BP$53,"&lt;"&amp;AX852)*IF(AY852&lt;0.5,Riskregister!$K$15+(Riskregister!$L$15-Riskregister!$K$15)*SQRT(AY852/2),Riskregister!$L$15-(Riskregister!$L$15-Riskregister!$K$15)*SQRT((1-AY852)/2)))</f>
        <v>0</v>
      </c>
      <c r="BA852" s="28">
        <f t="shared" ca="1" si="529"/>
        <v>0.66835705847871119</v>
      </c>
      <c r="BB852" s="28">
        <f t="shared" ca="1" si="529"/>
        <v>0.87047910710635334</v>
      </c>
      <c r="BC852" s="28">
        <f>IF(Riskregister!$E$16="",0,COUNTIF(BQ$4:BQ$53,"&lt;"&amp;BA852)*IF(BB852&lt;0.5,Riskregister!$K$16+(Riskregister!$L$16-Riskregister!$K$16)*SQRT(BB852/2),Riskregister!$L$16-(Riskregister!$L$16-Riskregister!$K$16)*SQRT((1-BB852)/2)))</f>
        <v>0</v>
      </c>
      <c r="BD852" s="28">
        <f t="shared" ca="1" si="517"/>
        <v>0</v>
      </c>
    </row>
    <row r="853" spans="20:56" x14ac:dyDescent="0.35">
      <c r="T853" s="28">
        <f t="shared" ca="1" si="518"/>
        <v>0.40237436836871887</v>
      </c>
      <c r="U853" s="28">
        <f t="shared" ca="1" si="518"/>
        <v>0.51269254729848324</v>
      </c>
      <c r="V853" s="28">
        <f ca="1">IF(Riskregister!$E$5="",0,COUNTIF(BF$4:BF$53,"&lt;"&amp;T853)*IF(U853&lt;0.5,Riskregister!$K$5+(Riskregister!$L$5-Riskregister!$K$5)*SQRT(U853/2),Riskregister!$L$5-(Riskregister!$L$5-Riskregister!$K$5)*SQRT((1-U853)/2)))</f>
        <v>0</v>
      </c>
      <c r="W853" s="28">
        <f t="shared" ca="1" si="519"/>
        <v>0.27884190569829148</v>
      </c>
      <c r="X853" s="28">
        <f t="shared" ca="1" si="519"/>
        <v>0.81420357351956119</v>
      </c>
      <c r="Y853" s="28">
        <f ca="1">IF(Riskregister!$E$6="",0,COUNTIF(BG$4:BG$53,"&lt;"&amp;W853)*IF(X853&lt;0.5,Riskregister!$K$6+(Riskregister!$L$6-Riskregister!$K$6)*SQRT(X853/2),Riskregister!$L$6-(Riskregister!$L$6-Riskregister!$K$6)*SQRT((1-X853)/2)))</f>
        <v>0</v>
      </c>
      <c r="Z853" s="28">
        <f t="shared" ca="1" si="520"/>
        <v>0.47871055932143347</v>
      </c>
      <c r="AA853" s="28">
        <f t="shared" ca="1" si="520"/>
        <v>0.75892792510288754</v>
      </c>
      <c r="AB853" s="28">
        <f ca="1">IF(Riskregister!$E$7="",0,COUNTIF(BH$4:BH$53,"&lt;"&amp;Z853)*IF(AA853&lt;0.5,Riskregister!$K$7+(Riskregister!$L$7-Riskregister!$K$7)*SQRT(AA853/2),Riskregister!$L$7-(Riskregister!$L$7-Riskregister!$K$7)*SQRT((1-AA853)/2)))</f>
        <v>0</v>
      </c>
      <c r="AC853" s="28">
        <f t="shared" ca="1" si="521"/>
        <v>0.8980410087887537</v>
      </c>
      <c r="AD853" s="28">
        <f t="shared" ca="1" si="521"/>
        <v>0.53183531949878615</v>
      </c>
      <c r="AE853" s="28">
        <f ca="1">IF(Riskregister!$E$8="",0,COUNTIF(BI$4:BI$53,"&lt;"&amp;AC853)*IF(AD853&lt;0.5,Riskregister!$K$8+(Riskregister!$L$8-Riskregister!$K$8)*SQRT(AD853/2),Riskregister!$L$8-(Riskregister!$L$8-Riskregister!$K$8)*SQRT((1-AD853)/2)))</f>
        <v>0</v>
      </c>
      <c r="AF853" s="28">
        <f t="shared" ca="1" si="522"/>
        <v>0.7498636504681494</v>
      </c>
      <c r="AG853" s="28">
        <f t="shared" ca="1" si="522"/>
        <v>0.68277533809727842</v>
      </c>
      <c r="AH853" s="28">
        <f>IF(Riskregister!$E$9="",0,COUNTIF(BJ$4:BJ$53,"&lt;"&amp;AF853)*IF(AG853&lt;0.5,Riskregister!$K$9+(Riskregister!$L$9-Riskregister!$K$9)*SQRT(AG853/2),Riskregister!$L$9-(Riskregister!$L$9-Riskregister!$K$9)*SQRT((1-AG853)/2)))</f>
        <v>0</v>
      </c>
      <c r="AI853" s="28">
        <f t="shared" ca="1" si="523"/>
        <v>0.59995737704644148</v>
      </c>
      <c r="AJ853" s="28">
        <f t="shared" ca="1" si="523"/>
        <v>0.3460260509976808</v>
      </c>
      <c r="AK853" s="28">
        <f>IF(Riskregister!$E$10="",0,COUNTIF(BK$4:BK$53,"&lt;"&amp;AI853)*IF(AJ853&lt;0.5,Riskregister!$K$10+(Riskregister!$L$10-Riskregister!$K$10)*SQRT(AJ853/2),Riskregister!$L$10-(Riskregister!$L$10-Riskregister!$K$10)*SQRT((1-AJ853)/2)))</f>
        <v>0</v>
      </c>
      <c r="AL853" s="28">
        <f t="shared" ca="1" si="524"/>
        <v>0.76821352960158507</v>
      </c>
      <c r="AM853" s="28">
        <f t="shared" ca="1" si="524"/>
        <v>0.60470896397106677</v>
      </c>
      <c r="AN853" s="28">
        <f>IF(Riskregister!$E$11="",0,COUNTIF(BL$4:BL$53,"&lt;"&amp;AL853)*IF(AM853&lt;0.5,Riskregister!$K$11+(Riskregister!$L$11-Riskregister!$K$11)*SQRT(AM853/2),Riskregister!$L$11-(Riskregister!$L$11-Riskregister!$K$11)*SQRT((1-AM853)/2)))</f>
        <v>0</v>
      </c>
      <c r="AO853" s="28">
        <f t="shared" ca="1" si="525"/>
        <v>0.32948958937420558</v>
      </c>
      <c r="AP853" s="28">
        <f t="shared" ca="1" si="525"/>
        <v>0.21915342165896146</v>
      </c>
      <c r="AQ853" s="28">
        <f>IF(Riskregister!$E$12="",0,COUNTIF(BM$4:BM$53,"&lt;"&amp;AO853)*IF(AP853&lt;0.5,Riskregister!$K$12+(Riskregister!$L$12-Riskregister!$K$12)*SQRT(AP853/2),Riskregister!$L$12-(Riskregister!$L$12-Riskregister!$K$12)*SQRT((1-AP853)/2)))</f>
        <v>0</v>
      </c>
      <c r="AR853" s="28">
        <f t="shared" ca="1" si="526"/>
        <v>0.52210732120023529</v>
      </c>
      <c r="AS853" s="28">
        <f t="shared" ca="1" si="526"/>
        <v>0.73953521027941727</v>
      </c>
      <c r="AT853" s="28">
        <f>IF(Riskregister!$E$13="",0,COUNTIF(BN$4:BN$53,"&lt;"&amp;AR853)*IF(AS853&lt;0.5,Riskregister!$K$13+(Riskregister!$L$13-Riskregister!$K$13)*SQRT(AS853/2),Riskregister!$L$13-(Riskregister!$L$13-Riskregister!$K$13)*SQRT((1-AS853)/2)))</f>
        <v>0</v>
      </c>
      <c r="AU853" s="28">
        <f t="shared" ca="1" si="527"/>
        <v>0.43564321718516141</v>
      </c>
      <c r="AV853" s="28">
        <f t="shared" ca="1" si="527"/>
        <v>0.94048441498216573</v>
      </c>
      <c r="AW853" s="28">
        <f>IF(Riskregister!$E$14="",0,COUNTIF(BO$4:BO$53,"&lt;"&amp;AU853)*IF(AV853&lt;0.5,Riskregister!$K$14+(Riskregister!$L$14-Riskregister!$K$14)*SQRT(AV853/2),Riskregister!$L$14-(Riskregister!$L$14-Riskregister!$K$14)*SQRT((1-AV853)/2)))</f>
        <v>0</v>
      </c>
      <c r="AX853" s="28">
        <f t="shared" ca="1" si="528"/>
        <v>8.0099734670750711E-2</v>
      </c>
      <c r="AY853" s="28">
        <f t="shared" ca="1" si="528"/>
        <v>6.6032506601357288E-2</v>
      </c>
      <c r="AZ853" s="28">
        <f>IF(Riskregister!$E$15="",0,COUNTIF(BP$4:BP$53,"&lt;"&amp;AX853)*IF(AY853&lt;0.5,Riskregister!$K$15+(Riskregister!$L$15-Riskregister!$K$15)*SQRT(AY853/2),Riskregister!$L$15-(Riskregister!$L$15-Riskregister!$K$15)*SQRT((1-AY853)/2)))</f>
        <v>0</v>
      </c>
      <c r="BA853" s="28">
        <f t="shared" ca="1" si="529"/>
        <v>0.2904715489955606</v>
      </c>
      <c r="BB853" s="28">
        <f t="shared" ca="1" si="529"/>
        <v>0.15820947503661753</v>
      </c>
      <c r="BC853" s="28">
        <f>IF(Riskregister!$E$16="",0,COUNTIF(BQ$4:BQ$53,"&lt;"&amp;BA853)*IF(BB853&lt;0.5,Riskregister!$K$16+(Riskregister!$L$16-Riskregister!$K$16)*SQRT(BB853/2),Riskregister!$L$16-(Riskregister!$L$16-Riskregister!$K$16)*SQRT((1-BB853)/2)))</f>
        <v>0</v>
      </c>
      <c r="BD853" s="28">
        <f t="shared" ca="1" si="517"/>
        <v>0</v>
      </c>
    </row>
    <row r="854" spans="20:56" x14ac:dyDescent="0.35">
      <c r="T854" s="28">
        <f t="shared" ca="1" si="518"/>
        <v>0.10778490736211155</v>
      </c>
      <c r="U854" s="28">
        <f t="shared" ca="1" si="518"/>
        <v>0.49502834105776816</v>
      </c>
      <c r="V854" s="28">
        <f ca="1">IF(Riskregister!$E$5="",0,COUNTIF(BF$4:BF$53,"&lt;"&amp;T854)*IF(U854&lt;0.5,Riskregister!$K$5+(Riskregister!$L$5-Riskregister!$K$5)*SQRT(U854/2),Riskregister!$L$5-(Riskregister!$L$5-Riskregister!$K$5)*SQRT((1-U854)/2)))</f>
        <v>0</v>
      </c>
      <c r="W854" s="28">
        <f t="shared" ca="1" si="519"/>
        <v>0.27593669352570482</v>
      </c>
      <c r="X854" s="28">
        <f t="shared" ca="1" si="519"/>
        <v>0.90332053983319138</v>
      </c>
      <c r="Y854" s="28">
        <f ca="1">IF(Riskregister!$E$6="",0,COUNTIF(BG$4:BG$53,"&lt;"&amp;W854)*IF(X854&lt;0.5,Riskregister!$K$6+(Riskregister!$L$6-Riskregister!$K$6)*SQRT(X854/2),Riskregister!$L$6-(Riskregister!$L$6-Riskregister!$K$6)*SQRT((1-X854)/2)))</f>
        <v>0</v>
      </c>
      <c r="Z854" s="28">
        <f t="shared" ca="1" si="520"/>
        <v>7.6538176944254133E-2</v>
      </c>
      <c r="AA854" s="28">
        <f t="shared" ca="1" si="520"/>
        <v>0.40606668940405855</v>
      </c>
      <c r="AB854" s="28">
        <f ca="1">IF(Riskregister!$E$7="",0,COUNTIF(BH$4:BH$53,"&lt;"&amp;Z854)*IF(AA854&lt;0.5,Riskregister!$K$7+(Riskregister!$L$7-Riskregister!$K$7)*SQRT(AA854/2),Riskregister!$L$7-(Riskregister!$L$7-Riskregister!$K$7)*SQRT((1-AA854)/2)))</f>
        <v>0</v>
      </c>
      <c r="AC854" s="28">
        <f t="shared" ca="1" si="521"/>
        <v>0.50918119104121262</v>
      </c>
      <c r="AD854" s="28">
        <f t="shared" ca="1" si="521"/>
        <v>0.7148355048500713</v>
      </c>
      <c r="AE854" s="28">
        <f ca="1">IF(Riskregister!$E$8="",0,COUNTIF(BI$4:BI$53,"&lt;"&amp;AC854)*IF(AD854&lt;0.5,Riskregister!$K$8+(Riskregister!$L$8-Riskregister!$K$8)*SQRT(AD854/2),Riskregister!$L$8-(Riskregister!$L$8-Riskregister!$K$8)*SQRT((1-AD854)/2)))</f>
        <v>0</v>
      </c>
      <c r="AF854" s="28">
        <f t="shared" ca="1" si="522"/>
        <v>0.90730214883871918</v>
      </c>
      <c r="AG854" s="28">
        <f t="shared" ca="1" si="522"/>
        <v>0.21012380793536733</v>
      </c>
      <c r="AH854" s="28">
        <f>IF(Riskregister!$E$9="",0,COUNTIF(BJ$4:BJ$53,"&lt;"&amp;AF854)*IF(AG854&lt;0.5,Riskregister!$K$9+(Riskregister!$L$9-Riskregister!$K$9)*SQRT(AG854/2),Riskregister!$L$9-(Riskregister!$L$9-Riskregister!$K$9)*SQRT((1-AG854)/2)))</f>
        <v>0</v>
      </c>
      <c r="AI854" s="28">
        <f t="shared" ca="1" si="523"/>
        <v>0.24952831493110561</v>
      </c>
      <c r="AJ854" s="28">
        <f t="shared" ca="1" si="523"/>
        <v>0.63322089185455432</v>
      </c>
      <c r="AK854" s="28">
        <f>IF(Riskregister!$E$10="",0,COUNTIF(BK$4:BK$53,"&lt;"&amp;AI854)*IF(AJ854&lt;0.5,Riskregister!$K$10+(Riskregister!$L$10-Riskregister!$K$10)*SQRT(AJ854/2),Riskregister!$L$10-(Riskregister!$L$10-Riskregister!$K$10)*SQRT((1-AJ854)/2)))</f>
        <v>0</v>
      </c>
      <c r="AL854" s="28">
        <f t="shared" ca="1" si="524"/>
        <v>5.3782251951924875E-3</v>
      </c>
      <c r="AM854" s="28">
        <f t="shared" ca="1" si="524"/>
        <v>0.45099840020247328</v>
      </c>
      <c r="AN854" s="28">
        <f>IF(Riskregister!$E$11="",0,COUNTIF(BL$4:BL$53,"&lt;"&amp;AL854)*IF(AM854&lt;0.5,Riskregister!$K$11+(Riskregister!$L$11-Riskregister!$K$11)*SQRT(AM854/2),Riskregister!$L$11-(Riskregister!$L$11-Riskregister!$K$11)*SQRT((1-AM854)/2)))</f>
        <v>0</v>
      </c>
      <c r="AO854" s="28">
        <f t="shared" ca="1" si="525"/>
        <v>0.9469078092577905</v>
      </c>
      <c r="AP854" s="28">
        <f t="shared" ca="1" si="525"/>
        <v>0.50923618217538424</v>
      </c>
      <c r="AQ854" s="28">
        <f>IF(Riskregister!$E$12="",0,COUNTIF(BM$4:BM$53,"&lt;"&amp;AO854)*IF(AP854&lt;0.5,Riskregister!$K$12+(Riskregister!$L$12-Riskregister!$K$12)*SQRT(AP854/2),Riskregister!$L$12-(Riskregister!$L$12-Riskregister!$K$12)*SQRT((1-AP854)/2)))</f>
        <v>0</v>
      </c>
      <c r="AR854" s="28">
        <f t="shared" ca="1" si="526"/>
        <v>0.57916027502122902</v>
      </c>
      <c r="AS854" s="28">
        <f t="shared" ca="1" si="526"/>
        <v>0.20261516684542413</v>
      </c>
      <c r="AT854" s="28">
        <f>IF(Riskregister!$E$13="",0,COUNTIF(BN$4:BN$53,"&lt;"&amp;AR854)*IF(AS854&lt;0.5,Riskregister!$K$13+(Riskregister!$L$13-Riskregister!$K$13)*SQRT(AS854/2),Riskregister!$L$13-(Riskregister!$L$13-Riskregister!$K$13)*SQRT((1-AS854)/2)))</f>
        <v>0</v>
      </c>
      <c r="AU854" s="28">
        <f t="shared" ca="1" si="527"/>
        <v>0.12221140767116134</v>
      </c>
      <c r="AV854" s="28">
        <f t="shared" ca="1" si="527"/>
        <v>0.84095922000063239</v>
      </c>
      <c r="AW854" s="28">
        <f>IF(Riskregister!$E$14="",0,COUNTIF(BO$4:BO$53,"&lt;"&amp;AU854)*IF(AV854&lt;0.5,Riskregister!$K$14+(Riskregister!$L$14-Riskregister!$K$14)*SQRT(AV854/2),Riskregister!$L$14-(Riskregister!$L$14-Riskregister!$K$14)*SQRT((1-AV854)/2)))</f>
        <v>0</v>
      </c>
      <c r="AX854" s="28">
        <f t="shared" ca="1" si="528"/>
        <v>3.4393118885734153E-2</v>
      </c>
      <c r="AY854" s="28">
        <f t="shared" ca="1" si="528"/>
        <v>0.37928371918892456</v>
      </c>
      <c r="AZ854" s="28">
        <f>IF(Riskregister!$E$15="",0,COUNTIF(BP$4:BP$53,"&lt;"&amp;AX854)*IF(AY854&lt;0.5,Riskregister!$K$15+(Riskregister!$L$15-Riskregister!$K$15)*SQRT(AY854/2),Riskregister!$L$15-(Riskregister!$L$15-Riskregister!$K$15)*SQRT((1-AY854)/2)))</f>
        <v>0</v>
      </c>
      <c r="BA854" s="28">
        <f t="shared" ca="1" si="529"/>
        <v>0.46747798114174577</v>
      </c>
      <c r="BB854" s="28">
        <f t="shared" ca="1" si="529"/>
        <v>2.3913357771672694E-2</v>
      </c>
      <c r="BC854" s="28">
        <f>IF(Riskregister!$E$16="",0,COUNTIF(BQ$4:BQ$53,"&lt;"&amp;BA854)*IF(BB854&lt;0.5,Riskregister!$K$16+(Riskregister!$L$16-Riskregister!$K$16)*SQRT(BB854/2),Riskregister!$L$16-(Riskregister!$L$16-Riskregister!$K$16)*SQRT((1-BB854)/2)))</f>
        <v>0</v>
      </c>
      <c r="BD854" s="28">
        <f t="shared" ca="1" si="517"/>
        <v>0</v>
      </c>
    </row>
    <row r="855" spans="20:56" x14ac:dyDescent="0.35">
      <c r="T855" s="28">
        <f t="shared" ca="1" si="518"/>
        <v>0.63799730251581122</v>
      </c>
      <c r="U855" s="28">
        <f t="shared" ca="1" si="518"/>
        <v>0.56533743630861522</v>
      </c>
      <c r="V855" s="28">
        <f ca="1">IF(Riskregister!$E$5="",0,COUNTIF(BF$4:BF$53,"&lt;"&amp;T855)*IF(U855&lt;0.5,Riskregister!$K$5+(Riskregister!$L$5-Riskregister!$K$5)*SQRT(U855/2),Riskregister!$L$5-(Riskregister!$L$5-Riskregister!$K$5)*SQRT((1-U855)/2)))</f>
        <v>390215.38527872757</v>
      </c>
      <c r="W855" s="28">
        <f t="shared" ca="1" si="519"/>
        <v>0.7583876864075908</v>
      </c>
      <c r="X855" s="28">
        <f t="shared" ca="1" si="519"/>
        <v>0.19298115990765208</v>
      </c>
      <c r="Y855" s="28">
        <f ca="1">IF(Riskregister!$E$6="",0,COUNTIF(BG$4:BG$53,"&lt;"&amp;W855)*IF(X855&lt;0.5,Riskregister!$K$6+(Riskregister!$L$6-Riskregister!$K$6)*SQRT(X855/2),Riskregister!$L$6-(Riskregister!$L$6-Riskregister!$K$6)*SQRT((1-X855)/2)))</f>
        <v>759132.79196483945</v>
      </c>
      <c r="Z855" s="28">
        <f t="shared" ca="1" si="520"/>
        <v>0.86239963024733857</v>
      </c>
      <c r="AA855" s="28">
        <f t="shared" ca="1" si="520"/>
        <v>0.38047864552992294</v>
      </c>
      <c r="AB855" s="28">
        <f ca="1">IF(Riskregister!$E$7="",0,COUNTIF(BH$4:BH$53,"&lt;"&amp;Z855)*IF(AA855&lt;0.5,Riskregister!$K$7+(Riskregister!$L$7-Riskregister!$K$7)*SQRT(AA855/2),Riskregister!$L$7-(Riskregister!$L$7-Riskregister!$K$7)*SQRT((1-AA855)/2)))</f>
        <v>202657.51550024576</v>
      </c>
      <c r="AC855" s="28">
        <f t="shared" ca="1" si="521"/>
        <v>0.57488492410807568</v>
      </c>
      <c r="AD855" s="28">
        <f t="shared" ca="1" si="521"/>
        <v>0.42594831355536011</v>
      </c>
      <c r="AE855" s="28">
        <f ca="1">IF(Riskregister!$E$8="",0,COUNTIF(BI$4:BI$53,"&lt;"&amp;AC855)*IF(AD855&lt;0.5,Riskregister!$K$8+(Riskregister!$L$8-Riskregister!$K$8)*SQRT(AD855/2),Riskregister!$L$8-(Riskregister!$L$8-Riskregister!$K$8)*SQRT((1-AD855)/2)))</f>
        <v>0</v>
      </c>
      <c r="AF855" s="28">
        <f t="shared" ca="1" si="522"/>
        <v>0.12092688315679645</v>
      </c>
      <c r="AG855" s="28">
        <f t="shared" ca="1" si="522"/>
        <v>0.9613585457767152</v>
      </c>
      <c r="AH855" s="28">
        <f>IF(Riskregister!$E$9="",0,COUNTIF(BJ$4:BJ$53,"&lt;"&amp;AF855)*IF(AG855&lt;0.5,Riskregister!$K$9+(Riskregister!$L$9-Riskregister!$K$9)*SQRT(AG855/2),Riskregister!$L$9-(Riskregister!$L$9-Riskregister!$K$9)*SQRT((1-AG855)/2)))</f>
        <v>0</v>
      </c>
      <c r="AI855" s="28">
        <f t="shared" ca="1" si="523"/>
        <v>0.91729125760289487</v>
      </c>
      <c r="AJ855" s="28">
        <f t="shared" ca="1" si="523"/>
        <v>0.20465476131985871</v>
      </c>
      <c r="AK855" s="28">
        <f>IF(Riskregister!$E$10="",0,COUNTIF(BK$4:BK$53,"&lt;"&amp;AI855)*IF(AJ855&lt;0.5,Riskregister!$K$10+(Riskregister!$L$10-Riskregister!$K$10)*SQRT(AJ855/2),Riskregister!$L$10-(Riskregister!$L$10-Riskregister!$K$10)*SQRT((1-AJ855)/2)))</f>
        <v>0</v>
      </c>
      <c r="AL855" s="28">
        <f t="shared" ca="1" si="524"/>
        <v>0.5756928387944914</v>
      </c>
      <c r="AM855" s="28">
        <f t="shared" ca="1" si="524"/>
        <v>0.6675568437979279</v>
      </c>
      <c r="AN855" s="28">
        <f>IF(Riskregister!$E$11="",0,COUNTIF(BL$4:BL$53,"&lt;"&amp;AL855)*IF(AM855&lt;0.5,Riskregister!$K$11+(Riskregister!$L$11-Riskregister!$K$11)*SQRT(AM855/2),Riskregister!$L$11-(Riskregister!$L$11-Riskregister!$K$11)*SQRT((1-AM855)/2)))</f>
        <v>0</v>
      </c>
      <c r="AO855" s="28">
        <f t="shared" ca="1" si="525"/>
        <v>0.61344567614640333</v>
      </c>
      <c r="AP855" s="28">
        <f t="shared" ca="1" si="525"/>
        <v>0.88613754435510605</v>
      </c>
      <c r="AQ855" s="28">
        <f>IF(Riskregister!$E$12="",0,COUNTIF(BM$4:BM$53,"&lt;"&amp;AO855)*IF(AP855&lt;0.5,Riskregister!$K$12+(Riskregister!$L$12-Riskregister!$K$12)*SQRT(AP855/2),Riskregister!$L$12-(Riskregister!$L$12-Riskregister!$K$12)*SQRT((1-AP855)/2)))</f>
        <v>0</v>
      </c>
      <c r="AR855" s="28">
        <f t="shared" ca="1" si="526"/>
        <v>5.3936018630123761E-2</v>
      </c>
      <c r="AS855" s="28">
        <f t="shared" ca="1" si="526"/>
        <v>0.97238028285831968</v>
      </c>
      <c r="AT855" s="28">
        <f>IF(Riskregister!$E$13="",0,COUNTIF(BN$4:BN$53,"&lt;"&amp;AR855)*IF(AS855&lt;0.5,Riskregister!$K$13+(Riskregister!$L$13-Riskregister!$K$13)*SQRT(AS855/2),Riskregister!$L$13-(Riskregister!$L$13-Riskregister!$K$13)*SQRT((1-AS855)/2)))</f>
        <v>0</v>
      </c>
      <c r="AU855" s="28">
        <f t="shared" ca="1" si="527"/>
        <v>0.89500306802367091</v>
      </c>
      <c r="AV855" s="28">
        <f t="shared" ca="1" si="527"/>
        <v>0.96973867994213525</v>
      </c>
      <c r="AW855" s="28">
        <f>IF(Riskregister!$E$14="",0,COUNTIF(BO$4:BO$53,"&lt;"&amp;AU855)*IF(AV855&lt;0.5,Riskregister!$K$14+(Riskregister!$L$14-Riskregister!$K$14)*SQRT(AV855/2),Riskregister!$L$14-(Riskregister!$L$14-Riskregister!$K$14)*SQRT((1-AV855)/2)))</f>
        <v>0</v>
      </c>
      <c r="AX855" s="28">
        <f t="shared" ca="1" si="528"/>
        <v>0.69317641192127055</v>
      </c>
      <c r="AY855" s="28">
        <f t="shared" ca="1" si="528"/>
        <v>0.17091904822722692</v>
      </c>
      <c r="AZ855" s="28">
        <f>IF(Riskregister!$E$15="",0,COUNTIF(BP$4:BP$53,"&lt;"&amp;AX855)*IF(AY855&lt;0.5,Riskregister!$K$15+(Riskregister!$L$15-Riskregister!$K$15)*SQRT(AY855/2),Riskregister!$L$15-(Riskregister!$L$15-Riskregister!$K$15)*SQRT((1-AY855)/2)))</f>
        <v>0</v>
      </c>
      <c r="BA855" s="28">
        <f t="shared" ca="1" si="529"/>
        <v>0.40456737208099292</v>
      </c>
      <c r="BB855" s="28">
        <f t="shared" ca="1" si="529"/>
        <v>5.2820193516506575E-2</v>
      </c>
      <c r="BC855" s="28">
        <f>IF(Riskregister!$E$16="",0,COUNTIF(BQ$4:BQ$53,"&lt;"&amp;BA855)*IF(BB855&lt;0.5,Riskregister!$K$16+(Riskregister!$L$16-Riskregister!$K$16)*SQRT(BB855/2),Riskregister!$L$16-(Riskregister!$L$16-Riskregister!$K$16)*SQRT((1-BB855)/2)))</f>
        <v>0</v>
      </c>
      <c r="BD855" s="28">
        <f t="shared" ca="1" si="517"/>
        <v>1352005.6927438129</v>
      </c>
    </row>
    <row r="856" spans="20:56" x14ac:dyDescent="0.35">
      <c r="T856" s="28">
        <f t="shared" ca="1" si="518"/>
        <v>0.99935859859104759</v>
      </c>
      <c r="U856" s="28">
        <f t="shared" ca="1" si="518"/>
        <v>0.53712644003994658</v>
      </c>
      <c r="V856" s="28">
        <f ca="1">IF(Riskregister!$E$5="",0,COUNTIF(BF$4:BF$53,"&lt;"&amp;T856)*IF(U856&lt;0.5,Riskregister!$K$5+(Riskregister!$L$5-Riskregister!$K$5)*SQRT(U856/2),Riskregister!$L$5-(Riskregister!$L$5-Riskregister!$K$5)*SQRT((1-U856)/2)))</f>
        <v>1534058.2195463218</v>
      </c>
      <c r="W856" s="28">
        <f t="shared" ca="1" si="519"/>
        <v>0.22345931972009692</v>
      </c>
      <c r="X856" s="28">
        <f t="shared" ca="1" si="519"/>
        <v>0.25484708152479052</v>
      </c>
      <c r="Y856" s="28">
        <f ca="1">IF(Riskregister!$E$6="",0,COUNTIF(BG$4:BG$53,"&lt;"&amp;W856)*IF(X856&lt;0.5,Riskregister!$K$6+(Riskregister!$L$6-Riskregister!$K$6)*SQRT(X856/2),Riskregister!$L$6-(Riskregister!$L$6-Riskregister!$K$6)*SQRT((1-X856)/2)))</f>
        <v>0</v>
      </c>
      <c r="Z856" s="28">
        <f t="shared" ca="1" si="520"/>
        <v>0.83719799748004042</v>
      </c>
      <c r="AA856" s="28">
        <f t="shared" ca="1" si="520"/>
        <v>0.19871663412141216</v>
      </c>
      <c r="AB856" s="28">
        <f ca="1">IF(Riskregister!$E$7="",0,COUNTIF(BH$4:BH$53,"&lt;"&amp;Z856)*IF(AA856&lt;0.5,Riskregister!$K$7+(Riskregister!$L$7-Riskregister!$K$7)*SQRT(AA856/2),Riskregister!$L$7-(Riskregister!$L$7-Riskregister!$K$7)*SQRT((1-AA856)/2)))</f>
        <v>160324.04017228744</v>
      </c>
      <c r="AC856" s="28">
        <f t="shared" ca="1" si="521"/>
        <v>0.13985806257383804</v>
      </c>
      <c r="AD856" s="28">
        <f t="shared" ca="1" si="521"/>
        <v>3.6039560758034161E-2</v>
      </c>
      <c r="AE856" s="28">
        <f ca="1">IF(Riskregister!$E$8="",0,COUNTIF(BI$4:BI$53,"&lt;"&amp;AC856)*IF(AD856&lt;0.5,Riskregister!$K$8+(Riskregister!$L$8-Riskregister!$K$8)*SQRT(AD856/2),Riskregister!$L$8-(Riskregister!$L$8-Riskregister!$K$8)*SQRT((1-AD856)/2)))</f>
        <v>0</v>
      </c>
      <c r="AF856" s="28">
        <f t="shared" ca="1" si="522"/>
        <v>0.63603665395278963</v>
      </c>
      <c r="AG856" s="28">
        <f t="shared" ca="1" si="522"/>
        <v>0.58199905907503657</v>
      </c>
      <c r="AH856" s="28">
        <f>IF(Riskregister!$E$9="",0,COUNTIF(BJ$4:BJ$53,"&lt;"&amp;AF856)*IF(AG856&lt;0.5,Riskregister!$K$9+(Riskregister!$L$9-Riskregister!$K$9)*SQRT(AG856/2),Riskregister!$L$9-(Riskregister!$L$9-Riskregister!$K$9)*SQRT((1-AG856)/2)))</f>
        <v>0</v>
      </c>
      <c r="AI856" s="28">
        <f t="shared" ca="1" si="523"/>
        <v>0.23863534809618847</v>
      </c>
      <c r="AJ856" s="28">
        <f t="shared" ca="1" si="523"/>
        <v>0.44650096625280478</v>
      </c>
      <c r="AK856" s="28">
        <f>IF(Riskregister!$E$10="",0,COUNTIF(BK$4:BK$53,"&lt;"&amp;AI856)*IF(AJ856&lt;0.5,Riskregister!$K$10+(Riskregister!$L$10-Riskregister!$K$10)*SQRT(AJ856/2),Riskregister!$L$10-(Riskregister!$L$10-Riskregister!$K$10)*SQRT((1-AJ856)/2)))</f>
        <v>0</v>
      </c>
      <c r="AL856" s="28">
        <f t="shared" ca="1" si="524"/>
        <v>0.10112533263005863</v>
      </c>
      <c r="AM856" s="28">
        <f t="shared" ca="1" si="524"/>
        <v>5.4518241023234881E-2</v>
      </c>
      <c r="AN856" s="28">
        <f>IF(Riskregister!$E$11="",0,COUNTIF(BL$4:BL$53,"&lt;"&amp;AL856)*IF(AM856&lt;0.5,Riskregister!$K$11+(Riskregister!$L$11-Riskregister!$K$11)*SQRT(AM856/2),Riskregister!$L$11-(Riskregister!$L$11-Riskregister!$K$11)*SQRT((1-AM856)/2)))</f>
        <v>0</v>
      </c>
      <c r="AO856" s="28">
        <f t="shared" ca="1" si="525"/>
        <v>2.9759474634596383E-3</v>
      </c>
      <c r="AP856" s="28">
        <f t="shared" ca="1" si="525"/>
        <v>0.55909241394739129</v>
      </c>
      <c r="AQ856" s="28">
        <f>IF(Riskregister!$E$12="",0,COUNTIF(BM$4:BM$53,"&lt;"&amp;AO856)*IF(AP856&lt;0.5,Riskregister!$K$12+(Riskregister!$L$12-Riskregister!$K$12)*SQRT(AP856/2),Riskregister!$L$12-(Riskregister!$L$12-Riskregister!$K$12)*SQRT((1-AP856)/2)))</f>
        <v>0</v>
      </c>
      <c r="AR856" s="28">
        <f t="shared" ca="1" si="526"/>
        <v>0.67901191960016749</v>
      </c>
      <c r="AS856" s="28">
        <f t="shared" ca="1" si="526"/>
        <v>0.84041037003318819</v>
      </c>
      <c r="AT856" s="28">
        <f>IF(Riskregister!$E$13="",0,COUNTIF(BN$4:BN$53,"&lt;"&amp;AR856)*IF(AS856&lt;0.5,Riskregister!$K$13+(Riskregister!$L$13-Riskregister!$K$13)*SQRT(AS856/2),Riskregister!$L$13-(Riskregister!$L$13-Riskregister!$K$13)*SQRT((1-AS856)/2)))</f>
        <v>0</v>
      </c>
      <c r="AU856" s="28">
        <f t="shared" ca="1" si="527"/>
        <v>0.3319265766339794</v>
      </c>
      <c r="AV856" s="28">
        <f t="shared" ca="1" si="527"/>
        <v>5.7309517617330274E-2</v>
      </c>
      <c r="AW856" s="28">
        <f>IF(Riskregister!$E$14="",0,COUNTIF(BO$4:BO$53,"&lt;"&amp;AU856)*IF(AV856&lt;0.5,Riskregister!$K$14+(Riskregister!$L$14-Riskregister!$K$14)*SQRT(AV856/2),Riskregister!$L$14-(Riskregister!$L$14-Riskregister!$K$14)*SQRT((1-AV856)/2)))</f>
        <v>0</v>
      </c>
      <c r="AX856" s="28">
        <f t="shared" ca="1" si="528"/>
        <v>0.92516494178370767</v>
      </c>
      <c r="AY856" s="28">
        <f t="shared" ca="1" si="528"/>
        <v>0.12330114362400202</v>
      </c>
      <c r="AZ856" s="28">
        <f>IF(Riskregister!$E$15="",0,COUNTIF(BP$4:BP$53,"&lt;"&amp;AX856)*IF(AY856&lt;0.5,Riskregister!$K$15+(Riskregister!$L$15-Riskregister!$K$15)*SQRT(AY856/2),Riskregister!$L$15-(Riskregister!$L$15-Riskregister!$K$15)*SQRT((1-AY856)/2)))</f>
        <v>0</v>
      </c>
      <c r="BA856" s="28">
        <f t="shared" ca="1" si="529"/>
        <v>0.80170416642869413</v>
      </c>
      <c r="BB856" s="28">
        <f t="shared" ca="1" si="529"/>
        <v>0.50710973621306865</v>
      </c>
      <c r="BC856" s="28">
        <f>IF(Riskregister!$E$16="",0,COUNTIF(BQ$4:BQ$53,"&lt;"&amp;BA856)*IF(BB856&lt;0.5,Riskregister!$K$16+(Riskregister!$L$16-Riskregister!$K$16)*SQRT(BB856/2),Riskregister!$L$16-(Riskregister!$L$16-Riskregister!$K$16)*SQRT((1-BB856)/2)))</f>
        <v>0</v>
      </c>
      <c r="BD856" s="28">
        <f t="shared" ca="1" si="517"/>
        <v>1694382.2597186093</v>
      </c>
    </row>
    <row r="857" spans="20:56" x14ac:dyDescent="0.35">
      <c r="T857" s="28">
        <f t="shared" ca="1" si="518"/>
        <v>8.628051517162838E-2</v>
      </c>
      <c r="U857" s="28">
        <f t="shared" ca="1" si="518"/>
        <v>0.87926560038867352</v>
      </c>
      <c r="V857" s="28">
        <f ca="1">IF(Riskregister!$E$5="",0,COUNTIF(BF$4:BF$53,"&lt;"&amp;T857)*IF(U857&lt;0.5,Riskregister!$K$5+(Riskregister!$L$5-Riskregister!$K$5)*SQRT(U857/2),Riskregister!$L$5-(Riskregister!$L$5-Riskregister!$K$5)*SQRT((1-U857)/2)))</f>
        <v>0</v>
      </c>
      <c r="W857" s="28">
        <f t="shared" ca="1" si="519"/>
        <v>0.33655292946639837</v>
      </c>
      <c r="X857" s="28">
        <f t="shared" ca="1" si="519"/>
        <v>0.83891622039330127</v>
      </c>
      <c r="Y857" s="28">
        <f ca="1">IF(Riskregister!$E$6="",0,COUNTIF(BG$4:BG$53,"&lt;"&amp;W857)*IF(X857&lt;0.5,Riskregister!$K$6+(Riskregister!$L$6-Riskregister!$K$6)*SQRT(X857/2),Riskregister!$L$6-(Riskregister!$L$6-Riskregister!$K$6)*SQRT((1-X857)/2)))</f>
        <v>0</v>
      </c>
      <c r="Z857" s="28">
        <f t="shared" ca="1" si="520"/>
        <v>0.3483926445479899</v>
      </c>
      <c r="AA857" s="28">
        <f t="shared" ca="1" si="520"/>
        <v>0.57391995132049745</v>
      </c>
      <c r="AB857" s="28">
        <f ca="1">IF(Riskregister!$E$7="",0,COUNTIF(BH$4:BH$53,"&lt;"&amp;Z857)*IF(AA857&lt;0.5,Riskregister!$K$7+(Riskregister!$L$7-Riskregister!$K$7)*SQRT(AA857/2),Riskregister!$L$7-(Riskregister!$L$7-Riskregister!$K$7)*SQRT((1-AA857)/2)))</f>
        <v>0</v>
      </c>
      <c r="AC857" s="28">
        <f t="shared" ca="1" si="521"/>
        <v>0.53075676054232068</v>
      </c>
      <c r="AD857" s="28">
        <f t="shared" ca="1" si="521"/>
        <v>6.1066801801815007E-2</v>
      </c>
      <c r="AE857" s="28">
        <f ca="1">IF(Riskregister!$E$8="",0,COUNTIF(BI$4:BI$53,"&lt;"&amp;AC857)*IF(AD857&lt;0.5,Riskregister!$K$8+(Riskregister!$L$8-Riskregister!$K$8)*SQRT(AD857/2),Riskregister!$L$8-(Riskregister!$L$8-Riskregister!$K$8)*SQRT((1-AD857)/2)))</f>
        <v>0</v>
      </c>
      <c r="AF857" s="28">
        <f t="shared" ca="1" si="522"/>
        <v>0.53008586666695279</v>
      </c>
      <c r="AG857" s="28">
        <f t="shared" ca="1" si="522"/>
        <v>0.39470741642790208</v>
      </c>
      <c r="AH857" s="28">
        <f>IF(Riskregister!$E$9="",0,COUNTIF(BJ$4:BJ$53,"&lt;"&amp;AF857)*IF(AG857&lt;0.5,Riskregister!$K$9+(Riskregister!$L$9-Riskregister!$K$9)*SQRT(AG857/2),Riskregister!$L$9-(Riskregister!$L$9-Riskregister!$K$9)*SQRT((1-AG857)/2)))</f>
        <v>0</v>
      </c>
      <c r="AI857" s="28">
        <f t="shared" ca="1" si="523"/>
        <v>0.38782332499982708</v>
      </c>
      <c r="AJ857" s="28">
        <f t="shared" ca="1" si="523"/>
        <v>9.5700184538231037E-3</v>
      </c>
      <c r="AK857" s="28">
        <f>IF(Riskregister!$E$10="",0,COUNTIF(BK$4:BK$53,"&lt;"&amp;AI857)*IF(AJ857&lt;0.5,Riskregister!$K$10+(Riskregister!$L$10-Riskregister!$K$10)*SQRT(AJ857/2),Riskregister!$L$10-(Riskregister!$L$10-Riskregister!$K$10)*SQRT((1-AJ857)/2)))</f>
        <v>0</v>
      </c>
      <c r="AL857" s="28">
        <f t="shared" ca="1" si="524"/>
        <v>0.90296915099229369</v>
      </c>
      <c r="AM857" s="28">
        <f t="shared" ca="1" si="524"/>
        <v>0.86341781143325258</v>
      </c>
      <c r="AN857" s="28">
        <f>IF(Riskregister!$E$11="",0,COUNTIF(BL$4:BL$53,"&lt;"&amp;AL857)*IF(AM857&lt;0.5,Riskregister!$K$11+(Riskregister!$L$11-Riskregister!$K$11)*SQRT(AM857/2),Riskregister!$L$11-(Riskregister!$L$11-Riskregister!$K$11)*SQRT((1-AM857)/2)))</f>
        <v>0</v>
      </c>
      <c r="AO857" s="28">
        <f t="shared" ca="1" si="525"/>
        <v>0.72118452262815735</v>
      </c>
      <c r="AP857" s="28">
        <f t="shared" ca="1" si="525"/>
        <v>0.82393979315557919</v>
      </c>
      <c r="AQ857" s="28">
        <f>IF(Riskregister!$E$12="",0,COUNTIF(BM$4:BM$53,"&lt;"&amp;AO857)*IF(AP857&lt;0.5,Riskregister!$K$12+(Riskregister!$L$12-Riskregister!$K$12)*SQRT(AP857/2),Riskregister!$L$12-(Riskregister!$L$12-Riskregister!$K$12)*SQRT((1-AP857)/2)))</f>
        <v>0</v>
      </c>
      <c r="AR857" s="28">
        <f t="shared" ca="1" si="526"/>
        <v>2.0664307870842391E-2</v>
      </c>
      <c r="AS857" s="28">
        <f t="shared" ca="1" si="526"/>
        <v>8.4104031324656714E-2</v>
      </c>
      <c r="AT857" s="28">
        <f>IF(Riskregister!$E$13="",0,COUNTIF(BN$4:BN$53,"&lt;"&amp;AR857)*IF(AS857&lt;0.5,Riskregister!$K$13+(Riskregister!$L$13-Riskregister!$K$13)*SQRT(AS857/2),Riskregister!$L$13-(Riskregister!$L$13-Riskregister!$K$13)*SQRT((1-AS857)/2)))</f>
        <v>0</v>
      </c>
      <c r="AU857" s="28">
        <f t="shared" ca="1" si="527"/>
        <v>0.44057922917131487</v>
      </c>
      <c r="AV857" s="28">
        <f t="shared" ca="1" si="527"/>
        <v>5.6360552187781132E-2</v>
      </c>
      <c r="AW857" s="28">
        <f>IF(Riskregister!$E$14="",0,COUNTIF(BO$4:BO$53,"&lt;"&amp;AU857)*IF(AV857&lt;0.5,Riskregister!$K$14+(Riskregister!$L$14-Riskregister!$K$14)*SQRT(AV857/2),Riskregister!$L$14-(Riskregister!$L$14-Riskregister!$K$14)*SQRT((1-AV857)/2)))</f>
        <v>0</v>
      </c>
      <c r="AX857" s="28">
        <f t="shared" ca="1" si="528"/>
        <v>0.37137191636945333</v>
      </c>
      <c r="AY857" s="28">
        <f t="shared" ca="1" si="528"/>
        <v>0.71787187385959328</v>
      </c>
      <c r="AZ857" s="28">
        <f>IF(Riskregister!$E$15="",0,COUNTIF(BP$4:BP$53,"&lt;"&amp;AX857)*IF(AY857&lt;0.5,Riskregister!$K$15+(Riskregister!$L$15-Riskregister!$K$15)*SQRT(AY857/2),Riskregister!$L$15-(Riskregister!$L$15-Riskregister!$K$15)*SQRT((1-AY857)/2)))</f>
        <v>0</v>
      </c>
      <c r="BA857" s="28">
        <f t="shared" ca="1" si="529"/>
        <v>0.82225790536389509</v>
      </c>
      <c r="BB857" s="28">
        <f t="shared" ca="1" si="529"/>
        <v>5.754358229928791E-2</v>
      </c>
      <c r="BC857" s="28">
        <f>IF(Riskregister!$E$16="",0,COUNTIF(BQ$4:BQ$53,"&lt;"&amp;BA857)*IF(BB857&lt;0.5,Riskregister!$K$16+(Riskregister!$L$16-Riskregister!$K$16)*SQRT(BB857/2),Riskregister!$L$16-(Riskregister!$L$16-Riskregister!$K$16)*SQRT((1-BB857)/2)))</f>
        <v>0</v>
      </c>
      <c r="BD857" s="28">
        <f t="shared" ca="1" si="517"/>
        <v>0</v>
      </c>
    </row>
    <row r="858" spans="20:56" x14ac:dyDescent="0.35">
      <c r="T858" s="28">
        <f t="shared" ca="1" si="518"/>
        <v>0.14541728070292337</v>
      </c>
      <c r="U858" s="28">
        <f t="shared" ca="1" si="518"/>
        <v>0.42088581983671935</v>
      </c>
      <c r="V858" s="28">
        <f ca="1">IF(Riskregister!$E$5="",0,COUNTIF(BF$4:BF$53,"&lt;"&amp;T858)*IF(U858&lt;0.5,Riskregister!$K$5+(Riskregister!$L$5-Riskregister!$K$5)*SQRT(U858/2),Riskregister!$L$5-(Riskregister!$L$5-Riskregister!$K$5)*SQRT((1-U858)/2)))</f>
        <v>0</v>
      </c>
      <c r="W858" s="28">
        <f t="shared" ca="1" si="519"/>
        <v>0.95633139796034949</v>
      </c>
      <c r="X858" s="28">
        <f t="shared" ca="1" si="519"/>
        <v>0.4825322937653348</v>
      </c>
      <c r="Y858" s="28">
        <f ca="1">IF(Riskregister!$E$6="",0,COUNTIF(BG$4:BG$53,"&lt;"&amp;W858)*IF(X858&lt;0.5,Riskregister!$K$6+(Riskregister!$L$6-Riskregister!$K$6)*SQRT(X858/2),Riskregister!$L$6-(Riskregister!$L$6-Riskregister!$K$6)*SQRT((1-X858)/2)))</f>
        <v>2168278.6159424568</v>
      </c>
      <c r="Z858" s="28">
        <f t="shared" ca="1" si="520"/>
        <v>0.34605784701026643</v>
      </c>
      <c r="AA858" s="28">
        <f t="shared" ca="1" si="520"/>
        <v>0.83970507628517543</v>
      </c>
      <c r="AB858" s="28">
        <f ca="1">IF(Riskregister!$E$7="",0,COUNTIF(BH$4:BH$53,"&lt;"&amp;Z858)*IF(AA858&lt;0.5,Riskregister!$K$7+(Riskregister!$L$7-Riskregister!$K$7)*SQRT(AA858/2),Riskregister!$L$7-(Riskregister!$L$7-Riskregister!$K$7)*SQRT((1-AA858)/2)))</f>
        <v>0</v>
      </c>
      <c r="AC858" s="28">
        <f t="shared" ca="1" si="521"/>
        <v>0.4604498025640873</v>
      </c>
      <c r="AD858" s="28">
        <f t="shared" ca="1" si="521"/>
        <v>0.65310703052085983</v>
      </c>
      <c r="AE858" s="28">
        <f ca="1">IF(Riskregister!$E$8="",0,COUNTIF(BI$4:BI$53,"&lt;"&amp;AC858)*IF(AD858&lt;0.5,Riskregister!$K$8+(Riskregister!$L$8-Riskregister!$K$8)*SQRT(AD858/2),Riskregister!$L$8-(Riskregister!$L$8-Riskregister!$K$8)*SQRT((1-AD858)/2)))</f>
        <v>0</v>
      </c>
      <c r="AF858" s="28">
        <f t="shared" ca="1" si="522"/>
        <v>0.78324662688642066</v>
      </c>
      <c r="AG858" s="28">
        <f t="shared" ca="1" si="522"/>
        <v>0.99186541812147855</v>
      </c>
      <c r="AH858" s="28">
        <f>IF(Riskregister!$E$9="",0,COUNTIF(BJ$4:BJ$53,"&lt;"&amp;AF858)*IF(AG858&lt;0.5,Riskregister!$K$9+(Riskregister!$L$9-Riskregister!$K$9)*SQRT(AG858/2),Riskregister!$L$9-(Riskregister!$L$9-Riskregister!$K$9)*SQRT((1-AG858)/2)))</f>
        <v>0</v>
      </c>
      <c r="AI858" s="28">
        <f t="shared" ca="1" si="523"/>
        <v>0.99073252648305266</v>
      </c>
      <c r="AJ858" s="28">
        <f t="shared" ca="1" si="523"/>
        <v>7.7356978557312606E-2</v>
      </c>
      <c r="AK858" s="28">
        <f>IF(Riskregister!$E$10="",0,COUNTIF(BK$4:BK$53,"&lt;"&amp;AI858)*IF(AJ858&lt;0.5,Riskregister!$K$10+(Riskregister!$L$10-Riskregister!$K$10)*SQRT(AJ858/2),Riskregister!$L$10-(Riskregister!$L$10-Riskregister!$K$10)*SQRT((1-AJ858)/2)))</f>
        <v>0</v>
      </c>
      <c r="AL858" s="28">
        <f t="shared" ca="1" si="524"/>
        <v>0.60094574001076062</v>
      </c>
      <c r="AM858" s="28">
        <f t="shared" ca="1" si="524"/>
        <v>0.30779852261307483</v>
      </c>
      <c r="AN858" s="28">
        <f>IF(Riskregister!$E$11="",0,COUNTIF(BL$4:BL$53,"&lt;"&amp;AL858)*IF(AM858&lt;0.5,Riskregister!$K$11+(Riskregister!$L$11-Riskregister!$K$11)*SQRT(AM858/2),Riskregister!$L$11-(Riskregister!$L$11-Riskregister!$K$11)*SQRT((1-AM858)/2)))</f>
        <v>0</v>
      </c>
      <c r="AO858" s="28">
        <f t="shared" ca="1" si="525"/>
        <v>0.28415438558774708</v>
      </c>
      <c r="AP858" s="28">
        <f t="shared" ca="1" si="525"/>
        <v>0.14193985080009741</v>
      </c>
      <c r="AQ858" s="28">
        <f>IF(Riskregister!$E$12="",0,COUNTIF(BM$4:BM$53,"&lt;"&amp;AO858)*IF(AP858&lt;0.5,Riskregister!$K$12+(Riskregister!$L$12-Riskregister!$K$12)*SQRT(AP858/2),Riskregister!$L$12-(Riskregister!$L$12-Riskregister!$K$12)*SQRT((1-AP858)/2)))</f>
        <v>0</v>
      </c>
      <c r="AR858" s="28">
        <f t="shared" ca="1" si="526"/>
        <v>0.44563424005066343</v>
      </c>
      <c r="AS858" s="28">
        <f t="shared" ca="1" si="526"/>
        <v>0.1618257939262342</v>
      </c>
      <c r="AT858" s="28">
        <f>IF(Riskregister!$E$13="",0,COUNTIF(BN$4:BN$53,"&lt;"&amp;AR858)*IF(AS858&lt;0.5,Riskregister!$K$13+(Riskregister!$L$13-Riskregister!$K$13)*SQRT(AS858/2),Riskregister!$L$13-(Riskregister!$L$13-Riskregister!$K$13)*SQRT((1-AS858)/2)))</f>
        <v>0</v>
      </c>
      <c r="AU858" s="28">
        <f t="shared" ca="1" si="527"/>
        <v>2.2602921976262791E-2</v>
      </c>
      <c r="AV858" s="28">
        <f t="shared" ca="1" si="527"/>
        <v>0.17211855822426003</v>
      </c>
      <c r="AW858" s="28">
        <f>IF(Riskregister!$E$14="",0,COUNTIF(BO$4:BO$53,"&lt;"&amp;AU858)*IF(AV858&lt;0.5,Riskregister!$K$14+(Riskregister!$L$14-Riskregister!$K$14)*SQRT(AV858/2),Riskregister!$L$14-(Riskregister!$L$14-Riskregister!$K$14)*SQRT((1-AV858)/2)))</f>
        <v>0</v>
      </c>
      <c r="AX858" s="28">
        <f t="shared" ca="1" si="528"/>
        <v>4.1416766516713888E-2</v>
      </c>
      <c r="AY858" s="28">
        <f t="shared" ca="1" si="528"/>
        <v>0.43980274855846968</v>
      </c>
      <c r="AZ858" s="28">
        <f>IF(Riskregister!$E$15="",0,COUNTIF(BP$4:BP$53,"&lt;"&amp;AX858)*IF(AY858&lt;0.5,Riskregister!$K$15+(Riskregister!$L$15-Riskregister!$K$15)*SQRT(AY858/2),Riskregister!$L$15-(Riskregister!$L$15-Riskregister!$K$15)*SQRT((1-AY858)/2)))</f>
        <v>0</v>
      </c>
      <c r="BA858" s="28">
        <f t="shared" ca="1" si="529"/>
        <v>0.79744565088283259</v>
      </c>
      <c r="BB858" s="28">
        <f t="shared" ca="1" si="529"/>
        <v>0.51148811383274284</v>
      </c>
      <c r="BC858" s="28">
        <f>IF(Riskregister!$E$16="",0,COUNTIF(BQ$4:BQ$53,"&lt;"&amp;BA858)*IF(BB858&lt;0.5,Riskregister!$K$16+(Riskregister!$L$16-Riskregister!$K$16)*SQRT(BB858/2),Riskregister!$L$16-(Riskregister!$L$16-Riskregister!$K$16)*SQRT((1-BB858)/2)))</f>
        <v>0</v>
      </c>
      <c r="BD858" s="28">
        <f t="shared" ca="1" si="517"/>
        <v>2168278.6159424568</v>
      </c>
    </row>
    <row r="859" spans="20:56" x14ac:dyDescent="0.35">
      <c r="T859" s="28">
        <f t="shared" ca="1" si="518"/>
        <v>0.75969090943459161</v>
      </c>
      <c r="U859" s="28">
        <f t="shared" ca="1" si="518"/>
        <v>0.87788531870742781</v>
      </c>
      <c r="V859" s="28">
        <f ca="1">IF(Riskregister!$E$5="",0,COUNTIF(BF$4:BF$53,"&lt;"&amp;T859)*IF(U859&lt;0.5,Riskregister!$K$5+(Riskregister!$L$5-Riskregister!$K$5)*SQRT(U859/2),Riskregister!$L$5-(Riskregister!$L$5-Riskregister!$K$5)*SQRT((1-U859)/2)))</f>
        <v>488805.97371768148</v>
      </c>
      <c r="W859" s="28">
        <f t="shared" ca="1" si="519"/>
        <v>0.57170277922089707</v>
      </c>
      <c r="X859" s="28">
        <f t="shared" ca="1" si="519"/>
        <v>0.36682127194604719</v>
      </c>
      <c r="Y859" s="28">
        <f ca="1">IF(Riskregister!$E$6="",0,COUNTIF(BG$4:BG$53,"&lt;"&amp;W859)*IF(X859&lt;0.5,Riskregister!$K$6+(Riskregister!$L$6-Riskregister!$K$6)*SQRT(X859/2),Riskregister!$L$6-(Riskregister!$L$6-Riskregister!$K$6)*SQRT((1-X859)/2)))</f>
        <v>0</v>
      </c>
      <c r="Z859" s="28">
        <f t="shared" ca="1" si="520"/>
        <v>1.8844942534303688E-2</v>
      </c>
      <c r="AA859" s="28">
        <f t="shared" ca="1" si="520"/>
        <v>0.77120950867991966</v>
      </c>
      <c r="AB859" s="28">
        <f ca="1">IF(Riskregister!$E$7="",0,COUNTIF(BH$4:BH$53,"&lt;"&amp;Z859)*IF(AA859&lt;0.5,Riskregister!$K$7+(Riskregister!$L$7-Riskregister!$K$7)*SQRT(AA859/2),Riskregister!$L$7-(Riskregister!$L$7-Riskregister!$K$7)*SQRT((1-AA859)/2)))</f>
        <v>0</v>
      </c>
      <c r="AC859" s="28">
        <f t="shared" ca="1" si="521"/>
        <v>0.99289408559535952</v>
      </c>
      <c r="AD859" s="28">
        <f t="shared" ca="1" si="521"/>
        <v>0.15983719009342212</v>
      </c>
      <c r="AE859" s="28">
        <f ca="1">IF(Riskregister!$E$8="",0,COUNTIF(BI$4:BI$53,"&lt;"&amp;AC859)*IF(AD859&lt;0.5,Riskregister!$K$8+(Riskregister!$L$8-Riskregister!$K$8)*SQRT(AD859/2),Riskregister!$L$8-(Riskregister!$L$8-Riskregister!$K$8)*SQRT((1-AD859)/2)))</f>
        <v>1628684.2230499492</v>
      </c>
      <c r="AF859" s="28">
        <f t="shared" ca="1" si="522"/>
        <v>0.51344132678868337</v>
      </c>
      <c r="AG859" s="28">
        <f t="shared" ca="1" si="522"/>
        <v>0.49004353354864505</v>
      </c>
      <c r="AH859" s="28">
        <f>IF(Riskregister!$E$9="",0,COUNTIF(BJ$4:BJ$53,"&lt;"&amp;AF859)*IF(AG859&lt;0.5,Riskregister!$K$9+(Riskregister!$L$9-Riskregister!$K$9)*SQRT(AG859/2),Riskregister!$L$9-(Riskregister!$L$9-Riskregister!$K$9)*SQRT((1-AG859)/2)))</f>
        <v>0</v>
      </c>
      <c r="AI859" s="28">
        <f t="shared" ca="1" si="523"/>
        <v>0.81072436664232261</v>
      </c>
      <c r="AJ859" s="28">
        <f t="shared" ca="1" si="523"/>
        <v>2.9377416518035493E-2</v>
      </c>
      <c r="AK859" s="28">
        <f>IF(Riskregister!$E$10="",0,COUNTIF(BK$4:BK$53,"&lt;"&amp;AI859)*IF(AJ859&lt;0.5,Riskregister!$K$10+(Riskregister!$L$10-Riskregister!$K$10)*SQRT(AJ859/2),Riskregister!$L$10-(Riskregister!$L$10-Riskregister!$K$10)*SQRT((1-AJ859)/2)))</f>
        <v>0</v>
      </c>
      <c r="AL859" s="28">
        <f t="shared" ca="1" si="524"/>
        <v>0.30062074633351565</v>
      </c>
      <c r="AM859" s="28">
        <f t="shared" ca="1" si="524"/>
        <v>0.46849677043048599</v>
      </c>
      <c r="AN859" s="28">
        <f>IF(Riskregister!$E$11="",0,COUNTIF(BL$4:BL$53,"&lt;"&amp;AL859)*IF(AM859&lt;0.5,Riskregister!$K$11+(Riskregister!$L$11-Riskregister!$K$11)*SQRT(AM859/2),Riskregister!$L$11-(Riskregister!$L$11-Riskregister!$K$11)*SQRT((1-AM859)/2)))</f>
        <v>0</v>
      </c>
      <c r="AO859" s="28">
        <f t="shared" ca="1" si="525"/>
        <v>0.88639159830573699</v>
      </c>
      <c r="AP859" s="28">
        <f t="shared" ca="1" si="525"/>
        <v>0.6779956627181003</v>
      </c>
      <c r="AQ859" s="28">
        <f>IF(Riskregister!$E$12="",0,COUNTIF(BM$4:BM$53,"&lt;"&amp;AO859)*IF(AP859&lt;0.5,Riskregister!$K$12+(Riskregister!$L$12-Riskregister!$K$12)*SQRT(AP859/2),Riskregister!$L$12-(Riskregister!$L$12-Riskregister!$K$12)*SQRT((1-AP859)/2)))</f>
        <v>0</v>
      </c>
      <c r="AR859" s="28">
        <f t="shared" ca="1" si="526"/>
        <v>8.2931900297492755E-2</v>
      </c>
      <c r="AS859" s="28">
        <f t="shared" ca="1" si="526"/>
        <v>0.5165519464660423</v>
      </c>
      <c r="AT859" s="28">
        <f>IF(Riskregister!$E$13="",0,COUNTIF(BN$4:BN$53,"&lt;"&amp;AR859)*IF(AS859&lt;0.5,Riskregister!$K$13+(Riskregister!$L$13-Riskregister!$K$13)*SQRT(AS859/2),Riskregister!$L$13-(Riskregister!$L$13-Riskregister!$K$13)*SQRT((1-AS859)/2)))</f>
        <v>0</v>
      </c>
      <c r="AU859" s="28">
        <f t="shared" ca="1" si="527"/>
        <v>0.51333703092840854</v>
      </c>
      <c r="AV859" s="28">
        <f t="shared" ca="1" si="527"/>
        <v>0.21011525155866784</v>
      </c>
      <c r="AW859" s="28">
        <f>IF(Riskregister!$E$14="",0,COUNTIF(BO$4:BO$53,"&lt;"&amp;AU859)*IF(AV859&lt;0.5,Riskregister!$K$14+(Riskregister!$L$14-Riskregister!$K$14)*SQRT(AV859/2),Riskregister!$L$14-(Riskregister!$L$14-Riskregister!$K$14)*SQRT((1-AV859)/2)))</f>
        <v>0</v>
      </c>
      <c r="AX859" s="28">
        <f t="shared" ca="1" si="528"/>
        <v>0.24515901142507635</v>
      </c>
      <c r="AY859" s="28">
        <f t="shared" ca="1" si="528"/>
        <v>0.21032417456997476</v>
      </c>
      <c r="AZ859" s="28">
        <f>IF(Riskregister!$E$15="",0,COUNTIF(BP$4:BP$53,"&lt;"&amp;AX859)*IF(AY859&lt;0.5,Riskregister!$K$15+(Riskregister!$L$15-Riskregister!$K$15)*SQRT(AY859/2),Riskregister!$L$15-(Riskregister!$L$15-Riskregister!$K$15)*SQRT((1-AY859)/2)))</f>
        <v>0</v>
      </c>
      <c r="BA859" s="28">
        <f t="shared" ca="1" si="529"/>
        <v>0.86719680641525021</v>
      </c>
      <c r="BB859" s="28">
        <f t="shared" ca="1" si="529"/>
        <v>6.1436899537087752E-2</v>
      </c>
      <c r="BC859" s="28">
        <f>IF(Riskregister!$E$16="",0,COUNTIF(BQ$4:BQ$53,"&lt;"&amp;BA859)*IF(BB859&lt;0.5,Riskregister!$K$16+(Riskregister!$L$16-Riskregister!$K$16)*SQRT(BB859/2),Riskregister!$L$16-(Riskregister!$L$16-Riskregister!$K$16)*SQRT((1-BB859)/2)))</f>
        <v>0</v>
      </c>
      <c r="BD859" s="28">
        <f t="shared" ca="1" si="517"/>
        <v>2117490.1967676305</v>
      </c>
    </row>
    <row r="860" spans="20:56" x14ac:dyDescent="0.35">
      <c r="T860" s="28">
        <f t="shared" ca="1" si="518"/>
        <v>0.53379498107327983</v>
      </c>
      <c r="U860" s="28">
        <f t="shared" ca="1" si="518"/>
        <v>0.71698881581744156</v>
      </c>
      <c r="V860" s="28">
        <f ca="1">IF(Riskregister!$E$5="",0,COUNTIF(BF$4:BF$53,"&lt;"&amp;T860)*IF(U860&lt;0.5,Riskregister!$K$5+(Riskregister!$L$5-Riskregister!$K$5)*SQRT(U860/2),Riskregister!$L$5-(Riskregister!$L$5-Riskregister!$K$5)*SQRT((1-U860)/2)))</f>
        <v>0</v>
      </c>
      <c r="W860" s="28">
        <f t="shared" ca="1" si="519"/>
        <v>0.15875660953652904</v>
      </c>
      <c r="X860" s="28">
        <f t="shared" ca="1" si="519"/>
        <v>0.26828760556432829</v>
      </c>
      <c r="Y860" s="28">
        <f ca="1">IF(Riskregister!$E$6="",0,COUNTIF(BG$4:BG$53,"&lt;"&amp;W860)*IF(X860&lt;0.5,Riskregister!$K$6+(Riskregister!$L$6-Riskregister!$K$6)*SQRT(X860/2),Riskregister!$L$6-(Riskregister!$L$6-Riskregister!$K$6)*SQRT((1-X860)/2)))</f>
        <v>0</v>
      </c>
      <c r="Z860" s="28">
        <f t="shared" ca="1" si="520"/>
        <v>0.11383504706213965</v>
      </c>
      <c r="AA860" s="28">
        <f t="shared" ca="1" si="520"/>
        <v>0.94614977523120336</v>
      </c>
      <c r="AB860" s="28">
        <f ca="1">IF(Riskregister!$E$7="",0,COUNTIF(BH$4:BH$53,"&lt;"&amp;Z860)*IF(AA860&lt;0.5,Riskregister!$K$7+(Riskregister!$L$7-Riskregister!$K$7)*SQRT(AA860/2),Riskregister!$L$7-(Riskregister!$L$7-Riskregister!$K$7)*SQRT((1-AA860)/2)))</f>
        <v>0</v>
      </c>
      <c r="AC860" s="28">
        <f t="shared" ca="1" si="521"/>
        <v>2.1110339238165188E-2</v>
      </c>
      <c r="AD860" s="28">
        <f t="shared" ca="1" si="521"/>
        <v>0.72092978123336171</v>
      </c>
      <c r="AE860" s="28">
        <f ca="1">IF(Riskregister!$E$8="",0,COUNTIF(BI$4:BI$53,"&lt;"&amp;AC860)*IF(AD860&lt;0.5,Riskregister!$K$8+(Riskregister!$L$8-Riskregister!$K$8)*SQRT(AD860/2),Riskregister!$L$8-(Riskregister!$L$8-Riskregister!$K$8)*SQRT((1-AD860)/2)))</f>
        <v>0</v>
      </c>
      <c r="AF860" s="28">
        <f t="shared" ca="1" si="522"/>
        <v>0.40428277798801004</v>
      </c>
      <c r="AG860" s="28">
        <f t="shared" ca="1" si="522"/>
        <v>0.648439206623314</v>
      </c>
      <c r="AH860" s="28">
        <f>IF(Riskregister!$E$9="",0,COUNTIF(BJ$4:BJ$53,"&lt;"&amp;AF860)*IF(AG860&lt;0.5,Riskregister!$K$9+(Riskregister!$L$9-Riskregister!$K$9)*SQRT(AG860/2),Riskregister!$L$9-(Riskregister!$L$9-Riskregister!$K$9)*SQRT((1-AG860)/2)))</f>
        <v>0</v>
      </c>
      <c r="AI860" s="28">
        <f t="shared" ca="1" si="523"/>
        <v>0.74153865658192741</v>
      </c>
      <c r="AJ860" s="28">
        <f t="shared" ca="1" si="523"/>
        <v>0.71011912199511673</v>
      </c>
      <c r="AK860" s="28">
        <f>IF(Riskregister!$E$10="",0,COUNTIF(BK$4:BK$53,"&lt;"&amp;AI860)*IF(AJ860&lt;0.5,Riskregister!$K$10+(Riskregister!$L$10-Riskregister!$K$10)*SQRT(AJ860/2),Riskregister!$L$10-(Riskregister!$L$10-Riskregister!$K$10)*SQRT((1-AJ860)/2)))</f>
        <v>0</v>
      </c>
      <c r="AL860" s="28">
        <f t="shared" ca="1" si="524"/>
        <v>0.84717973566168969</v>
      </c>
      <c r="AM860" s="28">
        <f t="shared" ca="1" si="524"/>
        <v>0.48030031274582152</v>
      </c>
      <c r="AN860" s="28">
        <f>IF(Riskregister!$E$11="",0,COUNTIF(BL$4:BL$53,"&lt;"&amp;AL860)*IF(AM860&lt;0.5,Riskregister!$K$11+(Riskregister!$L$11-Riskregister!$K$11)*SQRT(AM860/2),Riskregister!$L$11-(Riskregister!$L$11-Riskregister!$K$11)*SQRT((1-AM860)/2)))</f>
        <v>0</v>
      </c>
      <c r="AO860" s="28">
        <f t="shared" ca="1" si="525"/>
        <v>0.240608255380105</v>
      </c>
      <c r="AP860" s="28">
        <f t="shared" ca="1" si="525"/>
        <v>0.85533343796057026</v>
      </c>
      <c r="AQ860" s="28">
        <f>IF(Riskregister!$E$12="",0,COUNTIF(BM$4:BM$53,"&lt;"&amp;AO860)*IF(AP860&lt;0.5,Riskregister!$K$12+(Riskregister!$L$12-Riskregister!$K$12)*SQRT(AP860/2),Riskregister!$L$12-(Riskregister!$L$12-Riskregister!$K$12)*SQRT((1-AP860)/2)))</f>
        <v>0</v>
      </c>
      <c r="AR860" s="28">
        <f t="shared" ca="1" si="526"/>
        <v>0.96527087512395082</v>
      </c>
      <c r="AS860" s="28">
        <f t="shared" ca="1" si="526"/>
        <v>0.25141257949416396</v>
      </c>
      <c r="AT860" s="28">
        <f>IF(Riskregister!$E$13="",0,COUNTIF(BN$4:BN$53,"&lt;"&amp;AR860)*IF(AS860&lt;0.5,Riskregister!$K$13+(Riskregister!$L$13-Riskregister!$K$13)*SQRT(AS860/2),Riskregister!$L$13-(Riskregister!$L$13-Riskregister!$K$13)*SQRT((1-AS860)/2)))</f>
        <v>0</v>
      </c>
      <c r="AU860" s="28">
        <f t="shared" ca="1" si="527"/>
        <v>0.33763678729764457</v>
      </c>
      <c r="AV860" s="28">
        <f t="shared" ca="1" si="527"/>
        <v>0.48147944804782183</v>
      </c>
      <c r="AW860" s="28">
        <f>IF(Riskregister!$E$14="",0,COUNTIF(BO$4:BO$53,"&lt;"&amp;AU860)*IF(AV860&lt;0.5,Riskregister!$K$14+(Riskregister!$L$14-Riskregister!$K$14)*SQRT(AV860/2),Riskregister!$L$14-(Riskregister!$L$14-Riskregister!$K$14)*SQRT((1-AV860)/2)))</f>
        <v>0</v>
      </c>
      <c r="AX860" s="28">
        <f t="shared" ca="1" si="528"/>
        <v>0.30529603611624911</v>
      </c>
      <c r="AY860" s="28">
        <f t="shared" ca="1" si="528"/>
        <v>3.5483992160647571E-3</v>
      </c>
      <c r="AZ860" s="28">
        <f>IF(Riskregister!$E$15="",0,COUNTIF(BP$4:BP$53,"&lt;"&amp;AX860)*IF(AY860&lt;0.5,Riskregister!$K$15+(Riskregister!$L$15-Riskregister!$K$15)*SQRT(AY860/2),Riskregister!$L$15-(Riskregister!$L$15-Riskregister!$K$15)*SQRT((1-AY860)/2)))</f>
        <v>0</v>
      </c>
      <c r="BA860" s="28">
        <f t="shared" ca="1" si="529"/>
        <v>0.88467827533015764</v>
      </c>
      <c r="BB860" s="28">
        <f t="shared" ca="1" si="529"/>
        <v>0.64543641875625613</v>
      </c>
      <c r="BC860" s="28">
        <f>IF(Riskregister!$E$16="",0,COUNTIF(BQ$4:BQ$53,"&lt;"&amp;BA860)*IF(BB860&lt;0.5,Riskregister!$K$16+(Riskregister!$L$16-Riskregister!$K$16)*SQRT(BB860/2),Riskregister!$L$16-(Riskregister!$L$16-Riskregister!$K$16)*SQRT((1-BB860)/2)))</f>
        <v>0</v>
      </c>
      <c r="BD860" s="28">
        <f t="shared" ca="1" si="517"/>
        <v>0</v>
      </c>
    </row>
    <row r="861" spans="20:56" x14ac:dyDescent="0.35">
      <c r="T861" s="28">
        <f t="shared" ca="1" si="518"/>
        <v>0.27002097037740147</v>
      </c>
      <c r="U861" s="28">
        <f t="shared" ca="1" si="518"/>
        <v>7.3015553929769328E-2</v>
      </c>
      <c r="V861" s="28">
        <f ca="1">IF(Riskregister!$E$5="",0,COUNTIF(BF$4:BF$53,"&lt;"&amp;T861)*IF(U861&lt;0.5,Riskregister!$K$5+(Riskregister!$L$5-Riskregister!$K$5)*SQRT(U861/2),Riskregister!$L$5-(Riskregister!$L$5-Riskregister!$K$5)*SQRT((1-U861)/2)))</f>
        <v>0</v>
      </c>
      <c r="W861" s="28">
        <f t="shared" ca="1" si="519"/>
        <v>0.58660431880393693</v>
      </c>
      <c r="X861" s="28">
        <f t="shared" ca="1" si="519"/>
        <v>0.89048036974346945</v>
      </c>
      <c r="Y861" s="28">
        <f ca="1">IF(Riskregister!$E$6="",0,COUNTIF(BG$4:BG$53,"&lt;"&amp;W861)*IF(X861&lt;0.5,Riskregister!$K$6+(Riskregister!$L$6-Riskregister!$K$6)*SQRT(X861/2),Riskregister!$L$6-(Riskregister!$L$6-Riskregister!$K$6)*SQRT((1-X861)/2)))</f>
        <v>0</v>
      </c>
      <c r="Z861" s="28">
        <f t="shared" ca="1" si="520"/>
        <v>0.53916541906210258</v>
      </c>
      <c r="AA861" s="28">
        <f t="shared" ca="1" si="520"/>
        <v>3.6471918911156975E-2</v>
      </c>
      <c r="AB861" s="28">
        <f ca="1">IF(Riskregister!$E$7="",0,COUNTIF(BH$4:BH$53,"&lt;"&amp;Z861)*IF(AA861&lt;0.5,Riskregister!$K$7+(Riskregister!$L$7-Riskregister!$K$7)*SQRT(AA861/2),Riskregister!$L$7-(Riskregister!$L$7-Riskregister!$K$7)*SQRT((1-AA861)/2)))</f>
        <v>0</v>
      </c>
      <c r="AC861" s="28">
        <f t="shared" ca="1" si="521"/>
        <v>0.56128578510708271</v>
      </c>
      <c r="AD861" s="28">
        <f t="shared" ca="1" si="521"/>
        <v>0.55445114800923379</v>
      </c>
      <c r="AE861" s="28">
        <f ca="1">IF(Riskregister!$E$8="",0,COUNTIF(BI$4:BI$53,"&lt;"&amp;AC861)*IF(AD861&lt;0.5,Riskregister!$K$8+(Riskregister!$L$8-Riskregister!$K$8)*SQRT(AD861/2),Riskregister!$L$8-(Riskregister!$L$8-Riskregister!$K$8)*SQRT((1-AD861)/2)))</f>
        <v>0</v>
      </c>
      <c r="AF861" s="28">
        <f t="shared" ca="1" si="522"/>
        <v>0.36551200298071007</v>
      </c>
      <c r="AG861" s="28">
        <f t="shared" ca="1" si="522"/>
        <v>0.28810094514698481</v>
      </c>
      <c r="AH861" s="28">
        <f>IF(Riskregister!$E$9="",0,COUNTIF(BJ$4:BJ$53,"&lt;"&amp;AF861)*IF(AG861&lt;0.5,Riskregister!$K$9+(Riskregister!$L$9-Riskregister!$K$9)*SQRT(AG861/2),Riskregister!$L$9-(Riskregister!$L$9-Riskregister!$K$9)*SQRT((1-AG861)/2)))</f>
        <v>0</v>
      </c>
      <c r="AI861" s="28">
        <f t="shared" ca="1" si="523"/>
        <v>0.17575865133317825</v>
      </c>
      <c r="AJ861" s="28">
        <f t="shared" ca="1" si="523"/>
        <v>0.87571029254307753</v>
      </c>
      <c r="AK861" s="28">
        <f>IF(Riskregister!$E$10="",0,COUNTIF(BK$4:BK$53,"&lt;"&amp;AI861)*IF(AJ861&lt;0.5,Riskregister!$K$10+(Riskregister!$L$10-Riskregister!$K$10)*SQRT(AJ861/2),Riskregister!$L$10-(Riskregister!$L$10-Riskregister!$K$10)*SQRT((1-AJ861)/2)))</f>
        <v>0</v>
      </c>
      <c r="AL861" s="28">
        <f t="shared" ca="1" si="524"/>
        <v>0.96299860072668286</v>
      </c>
      <c r="AM861" s="28">
        <f t="shared" ca="1" si="524"/>
        <v>0.53810437261874888</v>
      </c>
      <c r="AN861" s="28">
        <f>IF(Riskregister!$E$11="",0,COUNTIF(BL$4:BL$53,"&lt;"&amp;AL861)*IF(AM861&lt;0.5,Riskregister!$K$11+(Riskregister!$L$11-Riskregister!$K$11)*SQRT(AM861/2),Riskregister!$L$11-(Riskregister!$L$11-Riskregister!$K$11)*SQRT((1-AM861)/2)))</f>
        <v>0</v>
      </c>
      <c r="AO861" s="28">
        <f t="shared" ca="1" si="525"/>
        <v>0.44817008938133163</v>
      </c>
      <c r="AP861" s="28">
        <f t="shared" ca="1" si="525"/>
        <v>0.49776922002814517</v>
      </c>
      <c r="AQ861" s="28">
        <f>IF(Riskregister!$E$12="",0,COUNTIF(BM$4:BM$53,"&lt;"&amp;AO861)*IF(AP861&lt;0.5,Riskregister!$K$12+(Riskregister!$L$12-Riskregister!$K$12)*SQRT(AP861/2),Riskregister!$L$12-(Riskregister!$L$12-Riskregister!$K$12)*SQRT((1-AP861)/2)))</f>
        <v>0</v>
      </c>
      <c r="AR861" s="28">
        <f t="shared" ca="1" si="526"/>
        <v>0.97394834465141711</v>
      </c>
      <c r="AS861" s="28">
        <f t="shared" ca="1" si="526"/>
        <v>0.74095813346420758</v>
      </c>
      <c r="AT861" s="28">
        <f>IF(Riskregister!$E$13="",0,COUNTIF(BN$4:BN$53,"&lt;"&amp;AR861)*IF(AS861&lt;0.5,Riskregister!$K$13+(Riskregister!$L$13-Riskregister!$K$13)*SQRT(AS861/2),Riskregister!$L$13-(Riskregister!$L$13-Riskregister!$K$13)*SQRT((1-AS861)/2)))</f>
        <v>0</v>
      </c>
      <c r="AU861" s="28">
        <f t="shared" ca="1" si="527"/>
        <v>0.94064928258792169</v>
      </c>
      <c r="AV861" s="28">
        <f t="shared" ca="1" si="527"/>
        <v>0.74139702899726234</v>
      </c>
      <c r="AW861" s="28">
        <f>IF(Riskregister!$E$14="",0,COUNTIF(BO$4:BO$53,"&lt;"&amp;AU861)*IF(AV861&lt;0.5,Riskregister!$K$14+(Riskregister!$L$14-Riskregister!$K$14)*SQRT(AV861/2),Riskregister!$L$14-(Riskregister!$L$14-Riskregister!$K$14)*SQRT((1-AV861)/2)))</f>
        <v>0</v>
      </c>
      <c r="AX861" s="28">
        <f t="shared" ca="1" si="528"/>
        <v>9.0738927699100747E-2</v>
      </c>
      <c r="AY861" s="28">
        <f t="shared" ca="1" si="528"/>
        <v>3.8362084105294514E-3</v>
      </c>
      <c r="AZ861" s="28">
        <f>IF(Riskregister!$E$15="",0,COUNTIF(BP$4:BP$53,"&lt;"&amp;AX861)*IF(AY861&lt;0.5,Riskregister!$K$15+(Riskregister!$L$15-Riskregister!$K$15)*SQRT(AY861/2),Riskregister!$L$15-(Riskregister!$L$15-Riskregister!$K$15)*SQRT((1-AY861)/2)))</f>
        <v>0</v>
      </c>
      <c r="BA861" s="28">
        <f t="shared" ca="1" si="529"/>
        <v>0.96191897899933987</v>
      </c>
      <c r="BB861" s="28">
        <f t="shared" ca="1" si="529"/>
        <v>1.8528826990300562E-3</v>
      </c>
      <c r="BC861" s="28">
        <f>IF(Riskregister!$E$16="",0,COUNTIF(BQ$4:BQ$53,"&lt;"&amp;BA861)*IF(BB861&lt;0.5,Riskregister!$K$16+(Riskregister!$L$16-Riskregister!$K$16)*SQRT(BB861/2),Riskregister!$L$16-(Riskregister!$L$16-Riskregister!$K$16)*SQRT((1-BB861)/2)))</f>
        <v>0</v>
      </c>
      <c r="BD861" s="28">
        <f t="shared" ca="1" si="517"/>
        <v>0</v>
      </c>
    </row>
    <row r="862" spans="20:56" x14ac:dyDescent="0.35">
      <c r="T862" s="28">
        <f t="shared" ca="1" si="518"/>
        <v>0.42763298305589736</v>
      </c>
      <c r="U862" s="28">
        <f t="shared" ca="1" si="518"/>
        <v>0.99227437963576381</v>
      </c>
      <c r="V862" s="28">
        <f ca="1">IF(Riskregister!$E$5="",0,COUNTIF(BF$4:BF$53,"&lt;"&amp;T862)*IF(U862&lt;0.5,Riskregister!$K$5+(Riskregister!$L$5-Riskregister!$K$5)*SQRT(U862/2),Riskregister!$L$5-(Riskregister!$L$5-Riskregister!$K$5)*SQRT((1-U862)/2)))</f>
        <v>0</v>
      </c>
      <c r="W862" s="28">
        <f t="shared" ca="1" si="519"/>
        <v>0.36778216977606615</v>
      </c>
      <c r="X862" s="28">
        <f t="shared" ca="1" si="519"/>
        <v>0.5054312295918828</v>
      </c>
      <c r="Y862" s="28">
        <f ca="1">IF(Riskregister!$E$6="",0,COUNTIF(BG$4:BG$53,"&lt;"&amp;W862)*IF(X862&lt;0.5,Riskregister!$K$6+(Riskregister!$L$6-Riskregister!$K$6)*SQRT(X862/2),Riskregister!$L$6-(Riskregister!$L$6-Riskregister!$K$6)*SQRT((1-X862)/2)))</f>
        <v>0</v>
      </c>
      <c r="Z862" s="28">
        <f t="shared" ca="1" si="520"/>
        <v>0.57384721615290812</v>
      </c>
      <c r="AA862" s="28">
        <f t="shared" ca="1" si="520"/>
        <v>0.4943035143266733</v>
      </c>
      <c r="AB862" s="28">
        <f ca="1">IF(Riskregister!$E$7="",0,COUNTIF(BH$4:BH$53,"&lt;"&amp;Z862)*IF(AA862&lt;0.5,Riskregister!$K$7+(Riskregister!$L$7-Riskregister!$K$7)*SQRT(AA862/2),Riskregister!$L$7-(Riskregister!$L$7-Riskregister!$K$7)*SQRT((1-AA862)/2)))</f>
        <v>0</v>
      </c>
      <c r="AC862" s="28">
        <f t="shared" ca="1" si="521"/>
        <v>0.13370329429134187</v>
      </c>
      <c r="AD862" s="28">
        <f t="shared" ca="1" si="521"/>
        <v>0.98386940804334955</v>
      </c>
      <c r="AE862" s="28">
        <f ca="1">IF(Riskregister!$E$8="",0,COUNTIF(BI$4:BI$53,"&lt;"&amp;AC862)*IF(AD862&lt;0.5,Riskregister!$K$8+(Riskregister!$L$8-Riskregister!$K$8)*SQRT(AD862/2),Riskregister!$L$8-(Riskregister!$L$8-Riskregister!$K$8)*SQRT((1-AD862)/2)))</f>
        <v>0</v>
      </c>
      <c r="AF862" s="28">
        <f t="shared" ca="1" si="522"/>
        <v>3.939294587290143E-2</v>
      </c>
      <c r="AG862" s="28">
        <f t="shared" ca="1" si="522"/>
        <v>0.81337961624773247</v>
      </c>
      <c r="AH862" s="28">
        <f>IF(Riskregister!$E$9="",0,COUNTIF(BJ$4:BJ$53,"&lt;"&amp;AF862)*IF(AG862&lt;0.5,Riskregister!$K$9+(Riskregister!$L$9-Riskregister!$K$9)*SQRT(AG862/2),Riskregister!$L$9-(Riskregister!$L$9-Riskregister!$K$9)*SQRT((1-AG862)/2)))</f>
        <v>0</v>
      </c>
      <c r="AI862" s="28">
        <f t="shared" ca="1" si="523"/>
        <v>0.53283760044587292</v>
      </c>
      <c r="AJ862" s="28">
        <f t="shared" ca="1" si="523"/>
        <v>0.90815497746446971</v>
      </c>
      <c r="AK862" s="28">
        <f>IF(Riskregister!$E$10="",0,COUNTIF(BK$4:BK$53,"&lt;"&amp;AI862)*IF(AJ862&lt;0.5,Riskregister!$K$10+(Riskregister!$L$10-Riskregister!$K$10)*SQRT(AJ862/2),Riskregister!$L$10-(Riskregister!$L$10-Riskregister!$K$10)*SQRT((1-AJ862)/2)))</f>
        <v>0</v>
      </c>
      <c r="AL862" s="28">
        <f t="shared" ca="1" si="524"/>
        <v>0.55074524102536715</v>
      </c>
      <c r="AM862" s="28">
        <f t="shared" ca="1" si="524"/>
        <v>0.16988487011554532</v>
      </c>
      <c r="AN862" s="28">
        <f>IF(Riskregister!$E$11="",0,COUNTIF(BL$4:BL$53,"&lt;"&amp;AL862)*IF(AM862&lt;0.5,Riskregister!$K$11+(Riskregister!$L$11-Riskregister!$K$11)*SQRT(AM862/2),Riskregister!$L$11-(Riskregister!$L$11-Riskregister!$K$11)*SQRT((1-AM862)/2)))</f>
        <v>0</v>
      </c>
      <c r="AO862" s="28">
        <f t="shared" ca="1" si="525"/>
        <v>0.12313802207419833</v>
      </c>
      <c r="AP862" s="28">
        <f t="shared" ca="1" si="525"/>
        <v>0.44006676523952237</v>
      </c>
      <c r="AQ862" s="28">
        <f>IF(Riskregister!$E$12="",0,COUNTIF(BM$4:BM$53,"&lt;"&amp;AO862)*IF(AP862&lt;0.5,Riskregister!$K$12+(Riskregister!$L$12-Riskregister!$K$12)*SQRT(AP862/2),Riskregister!$L$12-(Riskregister!$L$12-Riskregister!$K$12)*SQRT((1-AP862)/2)))</f>
        <v>0</v>
      </c>
      <c r="AR862" s="28">
        <f t="shared" ca="1" si="526"/>
        <v>0.89458656105870482</v>
      </c>
      <c r="AS862" s="28">
        <f t="shared" ca="1" si="526"/>
        <v>0.31268864928820916</v>
      </c>
      <c r="AT862" s="28">
        <f>IF(Riskregister!$E$13="",0,COUNTIF(BN$4:BN$53,"&lt;"&amp;AR862)*IF(AS862&lt;0.5,Riskregister!$K$13+(Riskregister!$L$13-Riskregister!$K$13)*SQRT(AS862/2),Riskregister!$L$13-(Riskregister!$L$13-Riskregister!$K$13)*SQRT((1-AS862)/2)))</f>
        <v>0</v>
      </c>
      <c r="AU862" s="28">
        <f t="shared" ca="1" si="527"/>
        <v>0.91180397586390294</v>
      </c>
      <c r="AV862" s="28">
        <f t="shared" ca="1" si="527"/>
        <v>0.16206564042232641</v>
      </c>
      <c r="AW862" s="28">
        <f>IF(Riskregister!$E$14="",0,COUNTIF(BO$4:BO$53,"&lt;"&amp;AU862)*IF(AV862&lt;0.5,Riskregister!$K$14+(Riskregister!$L$14-Riskregister!$K$14)*SQRT(AV862/2),Riskregister!$L$14-(Riskregister!$L$14-Riskregister!$K$14)*SQRT((1-AV862)/2)))</f>
        <v>0</v>
      </c>
      <c r="AX862" s="28">
        <f t="shared" ca="1" si="528"/>
        <v>0.18290193154428513</v>
      </c>
      <c r="AY862" s="28">
        <f t="shared" ca="1" si="528"/>
        <v>0.37371273236421476</v>
      </c>
      <c r="AZ862" s="28">
        <f>IF(Riskregister!$E$15="",0,COUNTIF(BP$4:BP$53,"&lt;"&amp;AX862)*IF(AY862&lt;0.5,Riskregister!$K$15+(Riskregister!$L$15-Riskregister!$K$15)*SQRT(AY862/2),Riskregister!$L$15-(Riskregister!$L$15-Riskregister!$K$15)*SQRT((1-AY862)/2)))</f>
        <v>0</v>
      </c>
      <c r="BA862" s="28">
        <f t="shared" ca="1" si="529"/>
        <v>0.37187790499744267</v>
      </c>
      <c r="BB862" s="28">
        <f t="shared" ca="1" si="529"/>
        <v>0.97669468367462042</v>
      </c>
      <c r="BC862" s="28">
        <f>IF(Riskregister!$E$16="",0,COUNTIF(BQ$4:BQ$53,"&lt;"&amp;BA862)*IF(BB862&lt;0.5,Riskregister!$K$16+(Riskregister!$L$16-Riskregister!$K$16)*SQRT(BB862/2),Riskregister!$L$16-(Riskregister!$L$16-Riskregister!$K$16)*SQRT((1-BB862)/2)))</f>
        <v>0</v>
      </c>
      <c r="BD862" s="28">
        <f t="shared" ca="1" si="517"/>
        <v>0</v>
      </c>
    </row>
    <row r="863" spans="20:56" x14ac:dyDescent="0.35">
      <c r="T863" s="28">
        <f t="shared" ca="1" si="518"/>
        <v>0.42276498442678878</v>
      </c>
      <c r="U863" s="28">
        <f t="shared" ca="1" si="518"/>
        <v>0.13346096109439987</v>
      </c>
      <c r="V863" s="28">
        <f ca="1">IF(Riskregister!$E$5="",0,COUNTIF(BF$4:BF$53,"&lt;"&amp;T863)*IF(U863&lt;0.5,Riskregister!$K$5+(Riskregister!$L$5-Riskregister!$K$5)*SQRT(U863/2),Riskregister!$L$5-(Riskregister!$L$5-Riskregister!$K$5)*SQRT((1-U863)/2)))</f>
        <v>0</v>
      </c>
      <c r="W863" s="28">
        <f t="shared" ca="1" si="519"/>
        <v>0.15255559106529637</v>
      </c>
      <c r="X863" s="28">
        <f t="shared" ca="1" si="519"/>
        <v>0.54297948915139149</v>
      </c>
      <c r="Y863" s="28">
        <f ca="1">IF(Riskregister!$E$6="",0,COUNTIF(BG$4:BG$53,"&lt;"&amp;W863)*IF(X863&lt;0.5,Riskregister!$K$6+(Riskregister!$L$6-Riskregister!$K$6)*SQRT(X863/2),Riskregister!$L$6-(Riskregister!$L$6-Riskregister!$K$6)*SQRT((1-X863)/2)))</f>
        <v>0</v>
      </c>
      <c r="Z863" s="28">
        <f t="shared" ca="1" si="520"/>
        <v>0.89294977221784855</v>
      </c>
      <c r="AA863" s="28">
        <f t="shared" ca="1" si="520"/>
        <v>0.68903320780765531</v>
      </c>
      <c r="AB863" s="28">
        <f ca="1">IF(Riskregister!$E$7="",0,COUNTIF(BH$4:BH$53,"&lt;"&amp;Z863)*IF(AA863&lt;0.5,Riskregister!$K$7+(Riskregister!$L$7-Riskregister!$K$7)*SQRT(AA863/2),Riskregister!$L$7-(Riskregister!$L$7-Riskregister!$K$7)*SQRT((1-AA863)/2)))</f>
        <v>261990.15969221212</v>
      </c>
      <c r="AC863" s="28">
        <f t="shared" ca="1" si="521"/>
        <v>5.3258240813816138E-2</v>
      </c>
      <c r="AD863" s="28">
        <f t="shared" ca="1" si="521"/>
        <v>6.2807020659986001E-2</v>
      </c>
      <c r="AE863" s="28">
        <f ca="1">IF(Riskregister!$E$8="",0,COUNTIF(BI$4:BI$53,"&lt;"&amp;AC863)*IF(AD863&lt;0.5,Riskregister!$K$8+(Riskregister!$L$8-Riskregister!$K$8)*SQRT(AD863/2),Riskregister!$L$8-(Riskregister!$L$8-Riskregister!$K$8)*SQRT((1-AD863)/2)))</f>
        <v>0</v>
      </c>
      <c r="AF863" s="28">
        <f t="shared" ca="1" si="522"/>
        <v>0.13474241156039279</v>
      </c>
      <c r="AG863" s="28">
        <f t="shared" ca="1" si="522"/>
        <v>0.209984954981149</v>
      </c>
      <c r="AH863" s="28">
        <f>IF(Riskregister!$E$9="",0,COUNTIF(BJ$4:BJ$53,"&lt;"&amp;AF863)*IF(AG863&lt;0.5,Riskregister!$K$9+(Riskregister!$L$9-Riskregister!$K$9)*SQRT(AG863/2),Riskregister!$L$9-(Riskregister!$L$9-Riskregister!$K$9)*SQRT((1-AG863)/2)))</f>
        <v>0</v>
      </c>
      <c r="AI863" s="28">
        <f t="shared" ca="1" si="523"/>
        <v>0.31313277452294774</v>
      </c>
      <c r="AJ863" s="28">
        <f t="shared" ca="1" si="523"/>
        <v>0.36958758243656975</v>
      </c>
      <c r="AK863" s="28">
        <f>IF(Riskregister!$E$10="",0,COUNTIF(BK$4:BK$53,"&lt;"&amp;AI863)*IF(AJ863&lt;0.5,Riskregister!$K$10+(Riskregister!$L$10-Riskregister!$K$10)*SQRT(AJ863/2),Riskregister!$L$10-(Riskregister!$L$10-Riskregister!$K$10)*SQRT((1-AJ863)/2)))</f>
        <v>0</v>
      </c>
      <c r="AL863" s="28">
        <f t="shared" ca="1" si="524"/>
        <v>0.46320405216672877</v>
      </c>
      <c r="AM863" s="28">
        <f t="shared" ca="1" si="524"/>
        <v>0.6772648362046908</v>
      </c>
      <c r="AN863" s="28">
        <f>IF(Riskregister!$E$11="",0,COUNTIF(BL$4:BL$53,"&lt;"&amp;AL863)*IF(AM863&lt;0.5,Riskregister!$K$11+(Riskregister!$L$11-Riskregister!$K$11)*SQRT(AM863/2),Riskregister!$L$11-(Riskregister!$L$11-Riskregister!$K$11)*SQRT((1-AM863)/2)))</f>
        <v>0</v>
      </c>
      <c r="AO863" s="28">
        <f t="shared" ca="1" si="525"/>
        <v>0.9105108969955531</v>
      </c>
      <c r="AP863" s="28">
        <f t="shared" ca="1" si="525"/>
        <v>0.57579547142905341</v>
      </c>
      <c r="AQ863" s="28">
        <f>IF(Riskregister!$E$12="",0,COUNTIF(BM$4:BM$53,"&lt;"&amp;AO863)*IF(AP863&lt;0.5,Riskregister!$K$12+(Riskregister!$L$12-Riskregister!$K$12)*SQRT(AP863/2),Riskregister!$L$12-(Riskregister!$L$12-Riskregister!$K$12)*SQRT((1-AP863)/2)))</f>
        <v>0</v>
      </c>
      <c r="AR863" s="28">
        <f t="shared" ca="1" si="526"/>
        <v>0.29527882887580348</v>
      </c>
      <c r="AS863" s="28">
        <f t="shared" ca="1" si="526"/>
        <v>0.86457977844712686</v>
      </c>
      <c r="AT863" s="28">
        <f>IF(Riskregister!$E$13="",0,COUNTIF(BN$4:BN$53,"&lt;"&amp;AR863)*IF(AS863&lt;0.5,Riskregister!$K$13+(Riskregister!$L$13-Riskregister!$K$13)*SQRT(AS863/2),Riskregister!$L$13-(Riskregister!$L$13-Riskregister!$K$13)*SQRT((1-AS863)/2)))</f>
        <v>0</v>
      </c>
      <c r="AU863" s="28">
        <f t="shared" ca="1" si="527"/>
        <v>0.74399219324506938</v>
      </c>
      <c r="AV863" s="28">
        <f t="shared" ca="1" si="527"/>
        <v>0.46105939035232146</v>
      </c>
      <c r="AW863" s="28">
        <f>IF(Riskregister!$E$14="",0,COUNTIF(BO$4:BO$53,"&lt;"&amp;AU863)*IF(AV863&lt;0.5,Riskregister!$K$14+(Riskregister!$L$14-Riskregister!$K$14)*SQRT(AV863/2),Riskregister!$L$14-(Riskregister!$L$14-Riskregister!$K$14)*SQRT((1-AV863)/2)))</f>
        <v>0</v>
      </c>
      <c r="AX863" s="28">
        <f t="shared" ca="1" si="528"/>
        <v>0.15630410633763991</v>
      </c>
      <c r="AY863" s="28">
        <f t="shared" ca="1" si="528"/>
        <v>0.36555631602195515</v>
      </c>
      <c r="AZ863" s="28">
        <f>IF(Riskregister!$E$15="",0,COUNTIF(BP$4:BP$53,"&lt;"&amp;AX863)*IF(AY863&lt;0.5,Riskregister!$K$15+(Riskregister!$L$15-Riskregister!$K$15)*SQRT(AY863/2),Riskregister!$L$15-(Riskregister!$L$15-Riskregister!$K$15)*SQRT((1-AY863)/2)))</f>
        <v>0</v>
      </c>
      <c r="BA863" s="28">
        <f t="shared" ca="1" si="529"/>
        <v>3.2431292372128606E-2</v>
      </c>
      <c r="BB863" s="28">
        <f t="shared" ca="1" si="529"/>
        <v>0.81948358649025477</v>
      </c>
      <c r="BC863" s="28">
        <f>IF(Riskregister!$E$16="",0,COUNTIF(BQ$4:BQ$53,"&lt;"&amp;BA863)*IF(BB863&lt;0.5,Riskregister!$K$16+(Riskregister!$L$16-Riskregister!$K$16)*SQRT(BB863/2),Riskregister!$L$16-(Riskregister!$L$16-Riskregister!$K$16)*SQRT((1-BB863)/2)))</f>
        <v>0</v>
      </c>
      <c r="BD863" s="28">
        <f t="shared" ca="1" si="517"/>
        <v>261990.15969221212</v>
      </c>
    </row>
    <row r="864" spans="20:56" x14ac:dyDescent="0.35">
      <c r="T864" s="28">
        <f t="shared" ref="T864:U883" ca="1" si="530">RAND()</f>
        <v>0.18439150451369557</v>
      </c>
      <c r="U864" s="28">
        <f t="shared" ca="1" si="530"/>
        <v>0.94184364967723688</v>
      </c>
      <c r="V864" s="28">
        <f ca="1">IF(Riskregister!$E$5="",0,COUNTIF(BF$4:BF$53,"&lt;"&amp;T864)*IF(U864&lt;0.5,Riskregister!$K$5+(Riskregister!$L$5-Riskregister!$K$5)*SQRT(U864/2),Riskregister!$L$5-(Riskregister!$L$5-Riskregister!$K$5)*SQRT((1-U864)/2)))</f>
        <v>0</v>
      </c>
      <c r="W864" s="28">
        <f t="shared" ref="W864:X883" ca="1" si="531">RAND()</f>
        <v>1.5034588004242067E-2</v>
      </c>
      <c r="X864" s="28">
        <f t="shared" ca="1" si="531"/>
        <v>0.61374241882287928</v>
      </c>
      <c r="Y864" s="28">
        <f ca="1">IF(Riskregister!$E$6="",0,COUNTIF(BG$4:BG$53,"&lt;"&amp;W864)*IF(X864&lt;0.5,Riskregister!$K$6+(Riskregister!$L$6-Riskregister!$K$6)*SQRT(X864/2),Riskregister!$L$6-(Riskregister!$L$6-Riskregister!$K$6)*SQRT((1-X864)/2)))</f>
        <v>0</v>
      </c>
      <c r="Z864" s="28">
        <f t="shared" ref="Z864:AA883" ca="1" si="532">RAND()</f>
        <v>0.15249276612095686</v>
      </c>
      <c r="AA864" s="28">
        <f t="shared" ca="1" si="532"/>
        <v>0.73007262647376203</v>
      </c>
      <c r="AB864" s="28">
        <f ca="1">IF(Riskregister!$E$7="",0,COUNTIF(BH$4:BH$53,"&lt;"&amp;Z864)*IF(AA864&lt;0.5,Riskregister!$K$7+(Riskregister!$L$7-Riskregister!$K$7)*SQRT(AA864/2),Riskregister!$L$7-(Riskregister!$L$7-Riskregister!$K$7)*SQRT((1-AA864)/2)))</f>
        <v>0</v>
      </c>
      <c r="AC864" s="28">
        <f t="shared" ref="AC864:AD883" ca="1" si="533">RAND()</f>
        <v>0.372784389477401</v>
      </c>
      <c r="AD864" s="28">
        <f t="shared" ca="1" si="533"/>
        <v>0.60823104480393664</v>
      </c>
      <c r="AE864" s="28">
        <f ca="1">IF(Riskregister!$E$8="",0,COUNTIF(BI$4:BI$53,"&lt;"&amp;AC864)*IF(AD864&lt;0.5,Riskregister!$K$8+(Riskregister!$L$8-Riskregister!$K$8)*SQRT(AD864/2),Riskregister!$L$8-(Riskregister!$L$8-Riskregister!$K$8)*SQRT((1-AD864)/2)))</f>
        <v>0</v>
      </c>
      <c r="AF864" s="28">
        <f t="shared" ref="AF864:AG883" ca="1" si="534">RAND()</f>
        <v>0.12991056145639657</v>
      </c>
      <c r="AG864" s="28">
        <f t="shared" ca="1" si="534"/>
        <v>5.9821512745130478E-2</v>
      </c>
      <c r="AH864" s="28">
        <f>IF(Riskregister!$E$9="",0,COUNTIF(BJ$4:BJ$53,"&lt;"&amp;AF864)*IF(AG864&lt;0.5,Riskregister!$K$9+(Riskregister!$L$9-Riskregister!$K$9)*SQRT(AG864/2),Riskregister!$L$9-(Riskregister!$L$9-Riskregister!$K$9)*SQRT((1-AG864)/2)))</f>
        <v>0</v>
      </c>
      <c r="AI864" s="28">
        <f t="shared" ref="AI864:AJ883" ca="1" si="535">RAND()</f>
        <v>0.80591906335683983</v>
      </c>
      <c r="AJ864" s="28">
        <f t="shared" ca="1" si="535"/>
        <v>0.69443566569687487</v>
      </c>
      <c r="AK864" s="28">
        <f>IF(Riskregister!$E$10="",0,COUNTIF(BK$4:BK$53,"&lt;"&amp;AI864)*IF(AJ864&lt;0.5,Riskregister!$K$10+(Riskregister!$L$10-Riskregister!$K$10)*SQRT(AJ864/2),Riskregister!$L$10-(Riskregister!$L$10-Riskregister!$K$10)*SQRT((1-AJ864)/2)))</f>
        <v>0</v>
      </c>
      <c r="AL864" s="28">
        <f t="shared" ref="AL864:AM883" ca="1" si="536">RAND()</f>
        <v>5.1914490999084295E-2</v>
      </c>
      <c r="AM864" s="28">
        <f t="shared" ca="1" si="536"/>
        <v>0.40554454570769605</v>
      </c>
      <c r="AN864" s="28">
        <f>IF(Riskregister!$E$11="",0,COUNTIF(BL$4:BL$53,"&lt;"&amp;AL864)*IF(AM864&lt;0.5,Riskregister!$K$11+(Riskregister!$L$11-Riskregister!$K$11)*SQRT(AM864/2),Riskregister!$L$11-(Riskregister!$L$11-Riskregister!$K$11)*SQRT((1-AM864)/2)))</f>
        <v>0</v>
      </c>
      <c r="AO864" s="28">
        <f t="shared" ref="AO864:AP883" ca="1" si="537">RAND()</f>
        <v>0.56703525420318812</v>
      </c>
      <c r="AP864" s="28">
        <f t="shared" ca="1" si="537"/>
        <v>0.25124127026968679</v>
      </c>
      <c r="AQ864" s="28">
        <f>IF(Riskregister!$E$12="",0,COUNTIF(BM$4:BM$53,"&lt;"&amp;AO864)*IF(AP864&lt;0.5,Riskregister!$K$12+(Riskregister!$L$12-Riskregister!$K$12)*SQRT(AP864/2),Riskregister!$L$12-(Riskregister!$L$12-Riskregister!$K$12)*SQRT((1-AP864)/2)))</f>
        <v>0</v>
      </c>
      <c r="AR864" s="28">
        <f t="shared" ref="AR864:AS883" ca="1" si="538">RAND()</f>
        <v>0.11060617081003432</v>
      </c>
      <c r="AS864" s="28">
        <f t="shared" ca="1" si="538"/>
        <v>0.39184597952375955</v>
      </c>
      <c r="AT864" s="28">
        <f>IF(Riskregister!$E$13="",0,COUNTIF(BN$4:BN$53,"&lt;"&amp;AR864)*IF(AS864&lt;0.5,Riskregister!$K$13+(Riskregister!$L$13-Riskregister!$K$13)*SQRT(AS864/2),Riskregister!$L$13-(Riskregister!$L$13-Riskregister!$K$13)*SQRT((1-AS864)/2)))</f>
        <v>0</v>
      </c>
      <c r="AU864" s="28">
        <f t="shared" ref="AU864:AV883" ca="1" si="539">RAND()</f>
        <v>0.56654987641306387</v>
      </c>
      <c r="AV864" s="28">
        <f t="shared" ca="1" si="539"/>
        <v>8.8668980644256434E-3</v>
      </c>
      <c r="AW864" s="28">
        <f>IF(Riskregister!$E$14="",0,COUNTIF(BO$4:BO$53,"&lt;"&amp;AU864)*IF(AV864&lt;0.5,Riskregister!$K$14+(Riskregister!$L$14-Riskregister!$K$14)*SQRT(AV864/2),Riskregister!$L$14-(Riskregister!$L$14-Riskregister!$K$14)*SQRT((1-AV864)/2)))</f>
        <v>0</v>
      </c>
      <c r="AX864" s="28">
        <f t="shared" ref="AX864:AY883" ca="1" si="540">RAND()</f>
        <v>0.5167409713611284</v>
      </c>
      <c r="AY864" s="28">
        <f t="shared" ca="1" si="540"/>
        <v>0.57001000230764398</v>
      </c>
      <c r="AZ864" s="28">
        <f>IF(Riskregister!$E$15="",0,COUNTIF(BP$4:BP$53,"&lt;"&amp;AX864)*IF(AY864&lt;0.5,Riskregister!$K$15+(Riskregister!$L$15-Riskregister!$K$15)*SQRT(AY864/2),Riskregister!$L$15-(Riskregister!$L$15-Riskregister!$K$15)*SQRT((1-AY864)/2)))</f>
        <v>0</v>
      </c>
      <c r="BA864" s="28">
        <f t="shared" ref="BA864:BB883" ca="1" si="541">RAND()</f>
        <v>0.75576301166552917</v>
      </c>
      <c r="BB864" s="28">
        <f t="shared" ca="1" si="541"/>
        <v>0.30194292054387417</v>
      </c>
      <c r="BC864" s="28">
        <f>IF(Riskregister!$E$16="",0,COUNTIF(BQ$4:BQ$53,"&lt;"&amp;BA864)*IF(BB864&lt;0.5,Riskregister!$K$16+(Riskregister!$L$16-Riskregister!$K$16)*SQRT(BB864/2),Riskregister!$L$16-(Riskregister!$L$16-Riskregister!$K$16)*SQRT((1-BB864)/2)))</f>
        <v>0</v>
      </c>
      <c r="BD864" s="28">
        <f t="shared" ca="1" si="517"/>
        <v>0</v>
      </c>
    </row>
    <row r="865" spans="20:56" x14ac:dyDescent="0.35">
      <c r="T865" s="28">
        <f t="shared" ca="1" si="530"/>
        <v>0.94897115531168674</v>
      </c>
      <c r="U865" s="28">
        <f t="shared" ca="1" si="530"/>
        <v>0.96263527107220848</v>
      </c>
      <c r="V865" s="28">
        <f ca="1">IF(Riskregister!$E$5="",0,COUNTIF(BF$4:BF$53,"&lt;"&amp;T865)*IF(U865&lt;0.5,Riskregister!$K$5+(Riskregister!$L$5-Riskregister!$K$5)*SQRT(U865/2),Riskregister!$L$5-(Riskregister!$L$5-Riskregister!$K$5)*SQRT((1-U865)/2)))</f>
        <v>1076984.8984239921</v>
      </c>
      <c r="W865" s="28">
        <f t="shared" ca="1" si="531"/>
        <v>0.44921885975012621</v>
      </c>
      <c r="X865" s="28">
        <f t="shared" ca="1" si="531"/>
        <v>0.77192452234548536</v>
      </c>
      <c r="Y865" s="28">
        <f ca="1">IF(Riskregister!$E$6="",0,COUNTIF(BG$4:BG$53,"&lt;"&amp;W865)*IF(X865&lt;0.5,Riskregister!$K$6+(Riskregister!$L$6-Riskregister!$K$6)*SQRT(X865/2),Riskregister!$L$6-(Riskregister!$L$6-Riskregister!$K$6)*SQRT((1-X865)/2)))</f>
        <v>0</v>
      </c>
      <c r="Z865" s="28">
        <f t="shared" ca="1" si="532"/>
        <v>1.2425855677692277E-2</v>
      </c>
      <c r="AA865" s="28">
        <f t="shared" ca="1" si="532"/>
        <v>0.77109789392966088</v>
      </c>
      <c r="AB865" s="28">
        <f ca="1">IF(Riskregister!$E$7="",0,COUNTIF(BH$4:BH$53,"&lt;"&amp;Z865)*IF(AA865&lt;0.5,Riskregister!$K$7+(Riskregister!$L$7-Riskregister!$K$7)*SQRT(AA865/2),Riskregister!$L$7-(Riskregister!$L$7-Riskregister!$K$7)*SQRT((1-AA865)/2)))</f>
        <v>0</v>
      </c>
      <c r="AC865" s="28">
        <f t="shared" ca="1" si="533"/>
        <v>6.862072017903631E-2</v>
      </c>
      <c r="AD865" s="28">
        <f t="shared" ca="1" si="533"/>
        <v>2.6452581259234331E-2</v>
      </c>
      <c r="AE865" s="28">
        <f ca="1">IF(Riskregister!$E$8="",0,COUNTIF(BI$4:BI$53,"&lt;"&amp;AC865)*IF(AD865&lt;0.5,Riskregister!$K$8+(Riskregister!$L$8-Riskregister!$K$8)*SQRT(AD865/2),Riskregister!$L$8-(Riskregister!$L$8-Riskregister!$K$8)*SQRT((1-AD865)/2)))</f>
        <v>0</v>
      </c>
      <c r="AF865" s="28">
        <f t="shared" ca="1" si="534"/>
        <v>0.54855563344358704</v>
      </c>
      <c r="AG865" s="28">
        <f t="shared" ca="1" si="534"/>
        <v>0.9853199629905689</v>
      </c>
      <c r="AH865" s="28">
        <f>IF(Riskregister!$E$9="",0,COUNTIF(BJ$4:BJ$53,"&lt;"&amp;AF865)*IF(AG865&lt;0.5,Riskregister!$K$9+(Riskregister!$L$9-Riskregister!$K$9)*SQRT(AG865/2),Riskregister!$L$9-(Riskregister!$L$9-Riskregister!$K$9)*SQRT((1-AG865)/2)))</f>
        <v>0</v>
      </c>
      <c r="AI865" s="28">
        <f t="shared" ca="1" si="535"/>
        <v>0.82073705848911616</v>
      </c>
      <c r="AJ865" s="28">
        <f t="shared" ca="1" si="535"/>
        <v>0.82383088558324247</v>
      </c>
      <c r="AK865" s="28">
        <f>IF(Riskregister!$E$10="",0,COUNTIF(BK$4:BK$53,"&lt;"&amp;AI865)*IF(AJ865&lt;0.5,Riskregister!$K$10+(Riskregister!$L$10-Riskregister!$K$10)*SQRT(AJ865/2),Riskregister!$L$10-(Riskregister!$L$10-Riskregister!$K$10)*SQRT((1-AJ865)/2)))</f>
        <v>0</v>
      </c>
      <c r="AL865" s="28">
        <f t="shared" ca="1" si="536"/>
        <v>0.55740143963801081</v>
      </c>
      <c r="AM865" s="28">
        <f t="shared" ca="1" si="536"/>
        <v>0.51923917869226965</v>
      </c>
      <c r="AN865" s="28">
        <f>IF(Riskregister!$E$11="",0,COUNTIF(BL$4:BL$53,"&lt;"&amp;AL865)*IF(AM865&lt;0.5,Riskregister!$K$11+(Riskregister!$L$11-Riskregister!$K$11)*SQRT(AM865/2),Riskregister!$L$11-(Riskregister!$L$11-Riskregister!$K$11)*SQRT((1-AM865)/2)))</f>
        <v>0</v>
      </c>
      <c r="AO865" s="28">
        <f t="shared" ca="1" si="537"/>
        <v>0.39522514635779538</v>
      </c>
      <c r="AP865" s="28">
        <f t="shared" ca="1" si="537"/>
        <v>0.87415189481628397</v>
      </c>
      <c r="AQ865" s="28">
        <f>IF(Riskregister!$E$12="",0,COUNTIF(BM$4:BM$53,"&lt;"&amp;AO865)*IF(AP865&lt;0.5,Riskregister!$K$12+(Riskregister!$L$12-Riskregister!$K$12)*SQRT(AP865/2),Riskregister!$L$12-(Riskregister!$L$12-Riskregister!$K$12)*SQRT((1-AP865)/2)))</f>
        <v>0</v>
      </c>
      <c r="AR865" s="28">
        <f t="shared" ca="1" si="538"/>
        <v>0.61815365070434458</v>
      </c>
      <c r="AS865" s="28">
        <f t="shared" ca="1" si="538"/>
        <v>0.91732773116578736</v>
      </c>
      <c r="AT865" s="28">
        <f>IF(Riskregister!$E$13="",0,COUNTIF(BN$4:BN$53,"&lt;"&amp;AR865)*IF(AS865&lt;0.5,Riskregister!$K$13+(Riskregister!$L$13-Riskregister!$K$13)*SQRT(AS865/2),Riskregister!$L$13-(Riskregister!$L$13-Riskregister!$K$13)*SQRT((1-AS865)/2)))</f>
        <v>0</v>
      </c>
      <c r="AU865" s="28">
        <f t="shared" ca="1" si="539"/>
        <v>0.63349896937859751</v>
      </c>
      <c r="AV865" s="28">
        <f t="shared" ca="1" si="539"/>
        <v>0.28349625458438366</v>
      </c>
      <c r="AW865" s="28">
        <f>IF(Riskregister!$E$14="",0,COUNTIF(BO$4:BO$53,"&lt;"&amp;AU865)*IF(AV865&lt;0.5,Riskregister!$K$14+(Riskregister!$L$14-Riskregister!$K$14)*SQRT(AV865/2),Riskregister!$L$14-(Riskregister!$L$14-Riskregister!$K$14)*SQRT((1-AV865)/2)))</f>
        <v>0</v>
      </c>
      <c r="AX865" s="28">
        <f t="shared" ca="1" si="540"/>
        <v>0.57132097759975264</v>
      </c>
      <c r="AY865" s="28">
        <f t="shared" ca="1" si="540"/>
        <v>2.6196388108459145E-2</v>
      </c>
      <c r="AZ865" s="28">
        <f>IF(Riskregister!$E$15="",0,COUNTIF(BP$4:BP$53,"&lt;"&amp;AX865)*IF(AY865&lt;0.5,Riskregister!$K$15+(Riskregister!$L$15-Riskregister!$K$15)*SQRT(AY865/2),Riskregister!$L$15-(Riskregister!$L$15-Riskregister!$K$15)*SQRT((1-AY865)/2)))</f>
        <v>0</v>
      </c>
      <c r="BA865" s="28">
        <f t="shared" ca="1" si="541"/>
        <v>0.66906869222683529</v>
      </c>
      <c r="BB865" s="28">
        <f t="shared" ca="1" si="541"/>
        <v>0.93546791078083458</v>
      </c>
      <c r="BC865" s="28">
        <f>IF(Riskregister!$E$16="",0,COUNTIF(BQ$4:BQ$53,"&lt;"&amp;BA865)*IF(BB865&lt;0.5,Riskregister!$K$16+(Riskregister!$L$16-Riskregister!$K$16)*SQRT(BB865/2),Riskregister!$L$16-(Riskregister!$L$16-Riskregister!$K$16)*SQRT((1-BB865)/2)))</f>
        <v>0</v>
      </c>
      <c r="BD865" s="28">
        <f t="shared" ca="1" si="517"/>
        <v>1076984.8984239921</v>
      </c>
    </row>
    <row r="866" spans="20:56" x14ac:dyDescent="0.35">
      <c r="T866" s="28">
        <f t="shared" ca="1" si="530"/>
        <v>0.35641703584720397</v>
      </c>
      <c r="U866" s="28">
        <f t="shared" ca="1" si="530"/>
        <v>0.28662038826962033</v>
      </c>
      <c r="V866" s="28">
        <f ca="1">IF(Riskregister!$E$5="",0,COUNTIF(BF$4:BF$53,"&lt;"&amp;T866)*IF(U866&lt;0.5,Riskregister!$K$5+(Riskregister!$L$5-Riskregister!$K$5)*SQRT(U866/2),Riskregister!$L$5-(Riskregister!$L$5-Riskregister!$K$5)*SQRT((1-U866)/2)))</f>
        <v>0</v>
      </c>
      <c r="W866" s="28">
        <f t="shared" ca="1" si="531"/>
        <v>0.52779207856918797</v>
      </c>
      <c r="X866" s="28">
        <f t="shared" ca="1" si="531"/>
        <v>0.82604448192834035</v>
      </c>
      <c r="Y866" s="28">
        <f ca="1">IF(Riskregister!$E$6="",0,COUNTIF(BG$4:BG$53,"&lt;"&amp;W866)*IF(X866&lt;0.5,Riskregister!$K$6+(Riskregister!$L$6-Riskregister!$K$6)*SQRT(X866/2),Riskregister!$L$6-(Riskregister!$L$6-Riskregister!$K$6)*SQRT((1-X866)/2)))</f>
        <v>0</v>
      </c>
      <c r="Z866" s="28">
        <f t="shared" ca="1" si="532"/>
        <v>0.10313390044230542</v>
      </c>
      <c r="AA866" s="28">
        <f t="shared" ca="1" si="532"/>
        <v>0.77898385656116631</v>
      </c>
      <c r="AB866" s="28">
        <f ca="1">IF(Riskregister!$E$7="",0,COUNTIF(BH$4:BH$53,"&lt;"&amp;Z866)*IF(AA866&lt;0.5,Riskregister!$K$7+(Riskregister!$L$7-Riskregister!$K$7)*SQRT(AA866/2),Riskregister!$L$7-(Riskregister!$L$7-Riskregister!$K$7)*SQRT((1-AA866)/2)))</f>
        <v>0</v>
      </c>
      <c r="AC866" s="28">
        <f t="shared" ca="1" si="533"/>
        <v>0.94021138803899396</v>
      </c>
      <c r="AD866" s="28">
        <f t="shared" ca="1" si="533"/>
        <v>0.68678594419463135</v>
      </c>
      <c r="AE866" s="28">
        <f ca="1">IF(Riskregister!$E$8="",0,COUNTIF(BI$4:BI$53,"&lt;"&amp;AC866)*IF(AD866&lt;0.5,Riskregister!$K$8+(Riskregister!$L$8-Riskregister!$K$8)*SQRT(AD866/2),Riskregister!$L$8-(Riskregister!$L$8-Riskregister!$K$8)*SQRT((1-AD866)/2)))</f>
        <v>0</v>
      </c>
      <c r="AF866" s="28">
        <f t="shared" ca="1" si="534"/>
        <v>0.31228679279303362</v>
      </c>
      <c r="AG866" s="28">
        <f t="shared" ca="1" si="534"/>
        <v>0.77184383439207038</v>
      </c>
      <c r="AH866" s="28">
        <f>IF(Riskregister!$E$9="",0,COUNTIF(BJ$4:BJ$53,"&lt;"&amp;AF866)*IF(AG866&lt;0.5,Riskregister!$K$9+(Riskregister!$L$9-Riskregister!$K$9)*SQRT(AG866/2),Riskregister!$L$9-(Riskregister!$L$9-Riskregister!$K$9)*SQRT((1-AG866)/2)))</f>
        <v>0</v>
      </c>
      <c r="AI866" s="28">
        <f t="shared" ca="1" si="535"/>
        <v>0.75427163949679843</v>
      </c>
      <c r="AJ866" s="28">
        <f t="shared" ca="1" si="535"/>
        <v>0.64438962171168424</v>
      </c>
      <c r="AK866" s="28">
        <f>IF(Riskregister!$E$10="",0,COUNTIF(BK$4:BK$53,"&lt;"&amp;AI866)*IF(AJ866&lt;0.5,Riskregister!$K$10+(Riskregister!$L$10-Riskregister!$K$10)*SQRT(AJ866/2),Riskregister!$L$10-(Riskregister!$L$10-Riskregister!$K$10)*SQRT((1-AJ866)/2)))</f>
        <v>0</v>
      </c>
      <c r="AL866" s="28">
        <f t="shared" ca="1" si="536"/>
        <v>0.10146509331613973</v>
      </c>
      <c r="AM866" s="28">
        <f t="shared" ca="1" si="536"/>
        <v>0.83636218592161471</v>
      </c>
      <c r="AN866" s="28">
        <f>IF(Riskregister!$E$11="",0,COUNTIF(BL$4:BL$53,"&lt;"&amp;AL866)*IF(AM866&lt;0.5,Riskregister!$K$11+(Riskregister!$L$11-Riskregister!$K$11)*SQRT(AM866/2),Riskregister!$L$11-(Riskregister!$L$11-Riskregister!$K$11)*SQRT((1-AM866)/2)))</f>
        <v>0</v>
      </c>
      <c r="AO866" s="28">
        <f t="shared" ca="1" si="537"/>
        <v>2.7426678062445253E-2</v>
      </c>
      <c r="AP866" s="28">
        <f t="shared" ca="1" si="537"/>
        <v>0.90763364904260535</v>
      </c>
      <c r="AQ866" s="28">
        <f>IF(Riskregister!$E$12="",0,COUNTIF(BM$4:BM$53,"&lt;"&amp;AO866)*IF(AP866&lt;0.5,Riskregister!$K$12+(Riskregister!$L$12-Riskregister!$K$12)*SQRT(AP866/2),Riskregister!$L$12-(Riskregister!$L$12-Riskregister!$K$12)*SQRT((1-AP866)/2)))</f>
        <v>0</v>
      </c>
      <c r="AR866" s="28">
        <f t="shared" ca="1" si="538"/>
        <v>0.80478215846576917</v>
      </c>
      <c r="AS866" s="28">
        <f t="shared" ca="1" si="538"/>
        <v>0.42448573939806145</v>
      </c>
      <c r="AT866" s="28">
        <f>IF(Riskregister!$E$13="",0,COUNTIF(BN$4:BN$53,"&lt;"&amp;AR866)*IF(AS866&lt;0.5,Riskregister!$K$13+(Riskregister!$L$13-Riskregister!$K$13)*SQRT(AS866/2),Riskregister!$L$13-(Riskregister!$L$13-Riskregister!$K$13)*SQRT((1-AS866)/2)))</f>
        <v>0</v>
      </c>
      <c r="AU866" s="28">
        <f t="shared" ca="1" si="539"/>
        <v>0.93833887026191065</v>
      </c>
      <c r="AV866" s="28">
        <f t="shared" ca="1" si="539"/>
        <v>0.44587900629617128</v>
      </c>
      <c r="AW866" s="28">
        <f>IF(Riskregister!$E$14="",0,COUNTIF(BO$4:BO$53,"&lt;"&amp;AU866)*IF(AV866&lt;0.5,Riskregister!$K$14+(Riskregister!$L$14-Riskregister!$K$14)*SQRT(AV866/2),Riskregister!$L$14-(Riskregister!$L$14-Riskregister!$K$14)*SQRT((1-AV866)/2)))</f>
        <v>0</v>
      </c>
      <c r="AX866" s="28">
        <f t="shared" ca="1" si="540"/>
        <v>0.79928857697235722</v>
      </c>
      <c r="AY866" s="28">
        <f t="shared" ca="1" si="540"/>
        <v>0.2460728141529559</v>
      </c>
      <c r="AZ866" s="28">
        <f>IF(Riskregister!$E$15="",0,COUNTIF(BP$4:BP$53,"&lt;"&amp;AX866)*IF(AY866&lt;0.5,Riskregister!$K$15+(Riskregister!$L$15-Riskregister!$K$15)*SQRT(AY866/2),Riskregister!$L$15-(Riskregister!$L$15-Riskregister!$K$15)*SQRT((1-AY866)/2)))</f>
        <v>0</v>
      </c>
      <c r="BA866" s="28">
        <f t="shared" ca="1" si="541"/>
        <v>0.40393152497263607</v>
      </c>
      <c r="BB866" s="28">
        <f t="shared" ca="1" si="541"/>
        <v>0.74140520011835975</v>
      </c>
      <c r="BC866" s="28">
        <f>IF(Riskregister!$E$16="",0,COUNTIF(BQ$4:BQ$53,"&lt;"&amp;BA866)*IF(BB866&lt;0.5,Riskregister!$K$16+(Riskregister!$L$16-Riskregister!$K$16)*SQRT(BB866/2),Riskregister!$L$16-(Riskregister!$L$16-Riskregister!$K$16)*SQRT((1-BB866)/2)))</f>
        <v>0</v>
      </c>
      <c r="BD866" s="28">
        <f t="shared" ca="1" si="517"/>
        <v>0</v>
      </c>
    </row>
    <row r="867" spans="20:56" x14ac:dyDescent="0.35">
      <c r="T867" s="28">
        <f t="shared" ca="1" si="530"/>
        <v>0.97680956553584364</v>
      </c>
      <c r="U867" s="28">
        <f t="shared" ca="1" si="530"/>
        <v>0.75129922277536243</v>
      </c>
      <c r="V867" s="28">
        <f ca="1">IF(Riskregister!$E$5="",0,COUNTIF(BF$4:BF$53,"&lt;"&amp;T867)*IF(U867&lt;0.5,Riskregister!$K$5+(Riskregister!$L$5-Riskregister!$K$5)*SQRT(U867/2),Riskregister!$L$5-(Riskregister!$L$5-Riskregister!$K$5)*SQRT((1-U867)/2)))</f>
        <v>882629.84580150223</v>
      </c>
      <c r="W867" s="28">
        <f t="shared" ca="1" si="531"/>
        <v>0.99354902267902434</v>
      </c>
      <c r="X867" s="28">
        <f t="shared" ca="1" si="531"/>
        <v>0.77153135606166101</v>
      </c>
      <c r="Y867" s="28">
        <f ca="1">IF(Riskregister!$E$6="",0,COUNTIF(BG$4:BG$53,"&lt;"&amp;W867)*IF(X867&lt;0.5,Riskregister!$K$6+(Riskregister!$L$6-Riskregister!$K$6)*SQRT(X867/2),Riskregister!$L$6-(Riskregister!$L$6-Riskregister!$K$6)*SQRT((1-X867)/2)))</f>
        <v>4174877.3113511018</v>
      </c>
      <c r="Z867" s="28">
        <f t="shared" ca="1" si="532"/>
        <v>0.41381881334737325</v>
      </c>
      <c r="AA867" s="28">
        <f t="shared" ca="1" si="532"/>
        <v>0.39764769617436124</v>
      </c>
      <c r="AB867" s="28">
        <f ca="1">IF(Riskregister!$E$7="",0,COUNTIF(BH$4:BH$53,"&lt;"&amp;Z867)*IF(AA867&lt;0.5,Riskregister!$K$7+(Riskregister!$L$7-Riskregister!$K$7)*SQRT(AA867/2),Riskregister!$L$7-(Riskregister!$L$7-Riskregister!$K$7)*SQRT((1-AA867)/2)))</f>
        <v>0</v>
      </c>
      <c r="AC867" s="28">
        <f t="shared" ca="1" si="533"/>
        <v>0.45263922605886187</v>
      </c>
      <c r="AD867" s="28">
        <f t="shared" ca="1" si="533"/>
        <v>0.56240472987065149</v>
      </c>
      <c r="AE867" s="28">
        <f ca="1">IF(Riskregister!$E$8="",0,COUNTIF(BI$4:BI$53,"&lt;"&amp;AC867)*IF(AD867&lt;0.5,Riskregister!$K$8+(Riskregister!$L$8-Riskregister!$K$8)*SQRT(AD867/2),Riskregister!$L$8-(Riskregister!$L$8-Riskregister!$K$8)*SQRT((1-AD867)/2)))</f>
        <v>0</v>
      </c>
      <c r="AF867" s="28">
        <f t="shared" ca="1" si="534"/>
        <v>0.39382942197254733</v>
      </c>
      <c r="AG867" s="28">
        <f t="shared" ca="1" si="534"/>
        <v>9.5020818280493469E-2</v>
      </c>
      <c r="AH867" s="28">
        <f>IF(Riskregister!$E$9="",0,COUNTIF(BJ$4:BJ$53,"&lt;"&amp;AF867)*IF(AG867&lt;0.5,Riskregister!$K$9+(Riskregister!$L$9-Riskregister!$K$9)*SQRT(AG867/2),Riskregister!$L$9-(Riskregister!$L$9-Riskregister!$K$9)*SQRT((1-AG867)/2)))</f>
        <v>0</v>
      </c>
      <c r="AI867" s="28">
        <f t="shared" ca="1" si="535"/>
        <v>0.94621469823109461</v>
      </c>
      <c r="AJ867" s="28">
        <f t="shared" ca="1" si="535"/>
        <v>0.64908303304078119</v>
      </c>
      <c r="AK867" s="28">
        <f>IF(Riskregister!$E$10="",0,COUNTIF(BK$4:BK$53,"&lt;"&amp;AI867)*IF(AJ867&lt;0.5,Riskregister!$K$10+(Riskregister!$L$10-Riskregister!$K$10)*SQRT(AJ867/2),Riskregister!$L$10-(Riskregister!$L$10-Riskregister!$K$10)*SQRT((1-AJ867)/2)))</f>
        <v>0</v>
      </c>
      <c r="AL867" s="28">
        <f t="shared" ca="1" si="536"/>
        <v>0.48495941067598436</v>
      </c>
      <c r="AM867" s="28">
        <f t="shared" ca="1" si="536"/>
        <v>0.213931690322815</v>
      </c>
      <c r="AN867" s="28">
        <f>IF(Riskregister!$E$11="",0,COUNTIF(BL$4:BL$53,"&lt;"&amp;AL867)*IF(AM867&lt;0.5,Riskregister!$K$11+(Riskregister!$L$11-Riskregister!$K$11)*SQRT(AM867/2),Riskregister!$L$11-(Riskregister!$L$11-Riskregister!$K$11)*SQRT((1-AM867)/2)))</f>
        <v>0</v>
      </c>
      <c r="AO867" s="28">
        <f t="shared" ca="1" si="537"/>
        <v>0.48890205649810725</v>
      </c>
      <c r="AP867" s="28">
        <f t="shared" ca="1" si="537"/>
        <v>0.15333856190709871</v>
      </c>
      <c r="AQ867" s="28">
        <f>IF(Riskregister!$E$12="",0,COUNTIF(BM$4:BM$53,"&lt;"&amp;AO867)*IF(AP867&lt;0.5,Riskregister!$K$12+(Riskregister!$L$12-Riskregister!$K$12)*SQRT(AP867/2),Riskregister!$L$12-(Riskregister!$L$12-Riskregister!$K$12)*SQRT((1-AP867)/2)))</f>
        <v>0</v>
      </c>
      <c r="AR867" s="28">
        <f t="shared" ca="1" si="538"/>
        <v>0.37494857969559103</v>
      </c>
      <c r="AS867" s="28">
        <f t="shared" ca="1" si="538"/>
        <v>7.8915705952012583E-2</v>
      </c>
      <c r="AT867" s="28">
        <f>IF(Riskregister!$E$13="",0,COUNTIF(BN$4:BN$53,"&lt;"&amp;AR867)*IF(AS867&lt;0.5,Riskregister!$K$13+(Riskregister!$L$13-Riskregister!$K$13)*SQRT(AS867/2),Riskregister!$L$13-(Riskregister!$L$13-Riskregister!$K$13)*SQRT((1-AS867)/2)))</f>
        <v>0</v>
      </c>
      <c r="AU867" s="28">
        <f t="shared" ca="1" si="539"/>
        <v>0.78436554082151533</v>
      </c>
      <c r="AV867" s="28">
        <f t="shared" ca="1" si="539"/>
        <v>0.70357440394570825</v>
      </c>
      <c r="AW867" s="28">
        <f>IF(Riskregister!$E$14="",0,COUNTIF(BO$4:BO$53,"&lt;"&amp;AU867)*IF(AV867&lt;0.5,Riskregister!$K$14+(Riskregister!$L$14-Riskregister!$K$14)*SQRT(AV867/2),Riskregister!$L$14-(Riskregister!$L$14-Riskregister!$K$14)*SQRT((1-AV867)/2)))</f>
        <v>0</v>
      </c>
      <c r="AX867" s="28">
        <f t="shared" ca="1" si="540"/>
        <v>0.95920740424851347</v>
      </c>
      <c r="AY867" s="28">
        <f t="shared" ca="1" si="540"/>
        <v>0.55917047476494308</v>
      </c>
      <c r="AZ867" s="28">
        <f>IF(Riskregister!$E$15="",0,COUNTIF(BP$4:BP$53,"&lt;"&amp;AX867)*IF(AY867&lt;0.5,Riskregister!$K$15+(Riskregister!$L$15-Riskregister!$K$15)*SQRT(AY867/2),Riskregister!$L$15-(Riskregister!$L$15-Riskregister!$K$15)*SQRT((1-AY867)/2)))</f>
        <v>0</v>
      </c>
      <c r="BA867" s="28">
        <f t="shared" ca="1" si="541"/>
        <v>0.49117502642269917</v>
      </c>
      <c r="BB867" s="28">
        <f t="shared" ca="1" si="541"/>
        <v>0.2983092360274151</v>
      </c>
      <c r="BC867" s="28">
        <f>IF(Riskregister!$E$16="",0,COUNTIF(BQ$4:BQ$53,"&lt;"&amp;BA867)*IF(BB867&lt;0.5,Riskregister!$K$16+(Riskregister!$L$16-Riskregister!$K$16)*SQRT(BB867/2),Riskregister!$L$16-(Riskregister!$L$16-Riskregister!$K$16)*SQRT((1-BB867)/2)))</f>
        <v>0</v>
      </c>
      <c r="BD867" s="28">
        <f t="shared" ca="1" si="517"/>
        <v>5057507.1571526043</v>
      </c>
    </row>
    <row r="868" spans="20:56" x14ac:dyDescent="0.35">
      <c r="T868" s="28">
        <f t="shared" ca="1" si="530"/>
        <v>0.36033550383746482</v>
      </c>
      <c r="U868" s="28">
        <f t="shared" ca="1" si="530"/>
        <v>0.73433851334302425</v>
      </c>
      <c r="V868" s="28">
        <f ca="1">IF(Riskregister!$E$5="",0,COUNTIF(BF$4:BF$53,"&lt;"&amp;T868)*IF(U868&lt;0.5,Riskregister!$K$5+(Riskregister!$L$5-Riskregister!$K$5)*SQRT(U868/2),Riskregister!$L$5-(Riskregister!$L$5-Riskregister!$K$5)*SQRT((1-U868)/2)))</f>
        <v>0</v>
      </c>
      <c r="W868" s="28">
        <f t="shared" ca="1" si="531"/>
        <v>0.60880385993963915</v>
      </c>
      <c r="X868" s="28">
        <f t="shared" ca="1" si="531"/>
        <v>0.26214071135445094</v>
      </c>
      <c r="Y868" s="28">
        <f ca="1">IF(Riskregister!$E$6="",0,COUNTIF(BG$4:BG$53,"&lt;"&amp;W868)*IF(X868&lt;0.5,Riskregister!$K$6+(Riskregister!$L$6-Riskregister!$K$6)*SQRT(X868/2),Riskregister!$L$6-(Riskregister!$L$6-Riskregister!$K$6)*SQRT((1-X868)/2)))</f>
        <v>851665.52187008527</v>
      </c>
      <c r="Z868" s="28">
        <f t="shared" ca="1" si="532"/>
        <v>0.7486718191492554</v>
      </c>
      <c r="AA868" s="28">
        <f t="shared" ca="1" si="532"/>
        <v>0.74170659707393494</v>
      </c>
      <c r="AB868" s="28">
        <f ca="1">IF(Riskregister!$E$7="",0,COUNTIF(BH$4:BH$53,"&lt;"&amp;Z868)*IF(AA868&lt;0.5,Riskregister!$K$7+(Riskregister!$L$7-Riskregister!$K$7)*SQRT(AA868/2),Riskregister!$L$7-(Riskregister!$L$7-Riskregister!$K$7)*SQRT((1-AA868)/2)))</f>
        <v>274220.54647430894</v>
      </c>
      <c r="AC868" s="28">
        <f t="shared" ca="1" si="533"/>
        <v>0.94885984615243268</v>
      </c>
      <c r="AD868" s="28">
        <f t="shared" ca="1" si="533"/>
        <v>0.52518829856593474</v>
      </c>
      <c r="AE868" s="28">
        <f ca="1">IF(Riskregister!$E$8="",0,COUNTIF(BI$4:BI$53,"&lt;"&amp;AC868)*IF(AD868&lt;0.5,Riskregister!$K$8+(Riskregister!$L$8-Riskregister!$K$8)*SQRT(AD868/2),Riskregister!$L$8-(Riskregister!$L$8-Riskregister!$K$8)*SQRT((1-AD868)/2)))</f>
        <v>0</v>
      </c>
      <c r="AF868" s="28">
        <f t="shared" ca="1" si="534"/>
        <v>0.44626737065227717</v>
      </c>
      <c r="AG868" s="28">
        <f t="shared" ca="1" si="534"/>
        <v>0.36391624722094429</v>
      </c>
      <c r="AH868" s="28">
        <f>IF(Riskregister!$E$9="",0,COUNTIF(BJ$4:BJ$53,"&lt;"&amp;AF868)*IF(AG868&lt;0.5,Riskregister!$K$9+(Riskregister!$L$9-Riskregister!$K$9)*SQRT(AG868/2),Riskregister!$L$9-(Riskregister!$L$9-Riskregister!$K$9)*SQRT((1-AG868)/2)))</f>
        <v>0</v>
      </c>
      <c r="AI868" s="28">
        <f t="shared" ca="1" si="535"/>
        <v>2.2346127811503358E-2</v>
      </c>
      <c r="AJ868" s="28">
        <f t="shared" ca="1" si="535"/>
        <v>0.12162370694254032</v>
      </c>
      <c r="AK868" s="28">
        <f>IF(Riskregister!$E$10="",0,COUNTIF(BK$4:BK$53,"&lt;"&amp;AI868)*IF(AJ868&lt;0.5,Riskregister!$K$10+(Riskregister!$L$10-Riskregister!$K$10)*SQRT(AJ868/2),Riskregister!$L$10-(Riskregister!$L$10-Riskregister!$K$10)*SQRT((1-AJ868)/2)))</f>
        <v>0</v>
      </c>
      <c r="AL868" s="28">
        <f t="shared" ca="1" si="536"/>
        <v>6.7498434909111893E-2</v>
      </c>
      <c r="AM868" s="28">
        <f t="shared" ca="1" si="536"/>
        <v>0.1317834887881778</v>
      </c>
      <c r="AN868" s="28">
        <f>IF(Riskregister!$E$11="",0,COUNTIF(BL$4:BL$53,"&lt;"&amp;AL868)*IF(AM868&lt;0.5,Riskregister!$K$11+(Riskregister!$L$11-Riskregister!$K$11)*SQRT(AM868/2),Riskregister!$L$11-(Riskregister!$L$11-Riskregister!$K$11)*SQRT((1-AM868)/2)))</f>
        <v>0</v>
      </c>
      <c r="AO868" s="28">
        <f t="shared" ca="1" si="537"/>
        <v>0.71944429826599865</v>
      </c>
      <c r="AP868" s="28">
        <f t="shared" ca="1" si="537"/>
        <v>0.54030230562173698</v>
      </c>
      <c r="AQ868" s="28">
        <f>IF(Riskregister!$E$12="",0,COUNTIF(BM$4:BM$53,"&lt;"&amp;AO868)*IF(AP868&lt;0.5,Riskregister!$K$12+(Riskregister!$L$12-Riskregister!$K$12)*SQRT(AP868/2),Riskregister!$L$12-(Riskregister!$L$12-Riskregister!$K$12)*SQRT((1-AP868)/2)))</f>
        <v>0</v>
      </c>
      <c r="AR868" s="28">
        <f t="shared" ca="1" si="538"/>
        <v>0.373287051046436</v>
      </c>
      <c r="AS868" s="28">
        <f t="shared" ca="1" si="538"/>
        <v>0.79946145885759667</v>
      </c>
      <c r="AT868" s="28">
        <f>IF(Riskregister!$E$13="",0,COUNTIF(BN$4:BN$53,"&lt;"&amp;AR868)*IF(AS868&lt;0.5,Riskregister!$K$13+(Riskregister!$L$13-Riskregister!$K$13)*SQRT(AS868/2),Riskregister!$L$13-(Riskregister!$L$13-Riskregister!$K$13)*SQRT((1-AS868)/2)))</f>
        <v>0</v>
      </c>
      <c r="AU868" s="28">
        <f t="shared" ca="1" si="539"/>
        <v>0.82934551778791099</v>
      </c>
      <c r="AV868" s="28">
        <f t="shared" ca="1" si="539"/>
        <v>0.75230804054144484</v>
      </c>
      <c r="AW868" s="28">
        <f>IF(Riskregister!$E$14="",0,COUNTIF(BO$4:BO$53,"&lt;"&amp;AU868)*IF(AV868&lt;0.5,Riskregister!$K$14+(Riskregister!$L$14-Riskregister!$K$14)*SQRT(AV868/2),Riskregister!$L$14-(Riskregister!$L$14-Riskregister!$K$14)*SQRT((1-AV868)/2)))</f>
        <v>0</v>
      </c>
      <c r="AX868" s="28">
        <f t="shared" ca="1" si="540"/>
        <v>0.45747200860931281</v>
      </c>
      <c r="AY868" s="28">
        <f t="shared" ca="1" si="540"/>
        <v>0.29855994830832377</v>
      </c>
      <c r="AZ868" s="28">
        <f>IF(Riskregister!$E$15="",0,COUNTIF(BP$4:BP$53,"&lt;"&amp;AX868)*IF(AY868&lt;0.5,Riskregister!$K$15+(Riskregister!$L$15-Riskregister!$K$15)*SQRT(AY868/2),Riskregister!$L$15-(Riskregister!$L$15-Riskregister!$K$15)*SQRT((1-AY868)/2)))</f>
        <v>0</v>
      </c>
      <c r="BA868" s="28">
        <f t="shared" ca="1" si="541"/>
        <v>2.8369669588606428E-2</v>
      </c>
      <c r="BB868" s="28">
        <f t="shared" ca="1" si="541"/>
        <v>0.83630329459961628</v>
      </c>
      <c r="BC868" s="28">
        <f>IF(Riskregister!$E$16="",0,COUNTIF(BQ$4:BQ$53,"&lt;"&amp;BA868)*IF(BB868&lt;0.5,Riskregister!$K$16+(Riskregister!$L$16-Riskregister!$K$16)*SQRT(BB868/2),Riskregister!$L$16-(Riskregister!$L$16-Riskregister!$K$16)*SQRT((1-BB868)/2)))</f>
        <v>0</v>
      </c>
      <c r="BD868" s="28">
        <f t="shared" ca="1" si="517"/>
        <v>1125886.0683443942</v>
      </c>
    </row>
    <row r="869" spans="20:56" x14ac:dyDescent="0.35">
      <c r="T869" s="28">
        <f t="shared" ca="1" si="530"/>
        <v>3.2944989585489859E-2</v>
      </c>
      <c r="U869" s="28">
        <f t="shared" ca="1" si="530"/>
        <v>0.81915192027307104</v>
      </c>
      <c r="V869" s="28">
        <f ca="1">IF(Riskregister!$E$5="",0,COUNTIF(BF$4:BF$53,"&lt;"&amp;T869)*IF(U869&lt;0.5,Riskregister!$K$5+(Riskregister!$L$5-Riskregister!$K$5)*SQRT(U869/2),Riskregister!$L$5-(Riskregister!$L$5-Riskregister!$K$5)*SQRT((1-U869)/2)))</f>
        <v>0</v>
      </c>
      <c r="W869" s="28">
        <f t="shared" ca="1" si="531"/>
        <v>0.14717370341831926</v>
      </c>
      <c r="X869" s="28">
        <f t="shared" ca="1" si="531"/>
        <v>0.50547947403229498</v>
      </c>
      <c r="Y869" s="28">
        <f ca="1">IF(Riskregister!$E$6="",0,COUNTIF(BG$4:BG$53,"&lt;"&amp;W869)*IF(X869&lt;0.5,Riskregister!$K$6+(Riskregister!$L$6-Riskregister!$K$6)*SQRT(X869/2),Riskregister!$L$6-(Riskregister!$L$6-Riskregister!$K$6)*SQRT((1-X869)/2)))</f>
        <v>0</v>
      </c>
      <c r="Z869" s="28">
        <f t="shared" ca="1" si="532"/>
        <v>0.43123590207364781</v>
      </c>
      <c r="AA869" s="28">
        <f t="shared" ca="1" si="532"/>
        <v>0.28447001956088014</v>
      </c>
      <c r="AB869" s="28">
        <f ca="1">IF(Riskregister!$E$7="",0,COUNTIF(BH$4:BH$53,"&lt;"&amp;Z869)*IF(AA869&lt;0.5,Riskregister!$K$7+(Riskregister!$L$7-Riskregister!$K$7)*SQRT(AA869/2),Riskregister!$L$7-(Riskregister!$L$7-Riskregister!$K$7)*SQRT((1-AA869)/2)))</f>
        <v>0</v>
      </c>
      <c r="AC869" s="28">
        <f t="shared" ca="1" si="533"/>
        <v>0.70154099319415619</v>
      </c>
      <c r="AD869" s="28">
        <f t="shared" ca="1" si="533"/>
        <v>0.11099184543161456</v>
      </c>
      <c r="AE869" s="28">
        <f ca="1">IF(Riskregister!$E$8="",0,COUNTIF(BI$4:BI$53,"&lt;"&amp;AC869)*IF(AD869&lt;0.5,Riskregister!$K$8+(Riskregister!$L$8-Riskregister!$K$8)*SQRT(AD869/2),Riskregister!$L$8-(Riskregister!$L$8-Riskregister!$K$8)*SQRT((1-AD869)/2)))</f>
        <v>0</v>
      </c>
      <c r="AF869" s="28">
        <f t="shared" ca="1" si="534"/>
        <v>0.27484674695481637</v>
      </c>
      <c r="AG869" s="28">
        <f t="shared" ca="1" si="534"/>
        <v>0.84248267993284642</v>
      </c>
      <c r="AH869" s="28">
        <f>IF(Riskregister!$E$9="",0,COUNTIF(BJ$4:BJ$53,"&lt;"&amp;AF869)*IF(AG869&lt;0.5,Riskregister!$K$9+(Riskregister!$L$9-Riskregister!$K$9)*SQRT(AG869/2),Riskregister!$L$9-(Riskregister!$L$9-Riskregister!$K$9)*SQRT((1-AG869)/2)))</f>
        <v>0</v>
      </c>
      <c r="AI869" s="28">
        <f t="shared" ca="1" si="535"/>
        <v>0.53389177622484596</v>
      </c>
      <c r="AJ869" s="28">
        <f t="shared" ca="1" si="535"/>
        <v>0.57401516279377607</v>
      </c>
      <c r="AK869" s="28">
        <f>IF(Riskregister!$E$10="",0,COUNTIF(BK$4:BK$53,"&lt;"&amp;AI869)*IF(AJ869&lt;0.5,Riskregister!$K$10+(Riskregister!$L$10-Riskregister!$K$10)*SQRT(AJ869/2),Riskregister!$L$10-(Riskregister!$L$10-Riskregister!$K$10)*SQRT((1-AJ869)/2)))</f>
        <v>0</v>
      </c>
      <c r="AL869" s="28">
        <f t="shared" ca="1" si="536"/>
        <v>0.18995825610353623</v>
      </c>
      <c r="AM869" s="28">
        <f t="shared" ca="1" si="536"/>
        <v>0.78877034964977732</v>
      </c>
      <c r="AN869" s="28">
        <f>IF(Riskregister!$E$11="",0,COUNTIF(BL$4:BL$53,"&lt;"&amp;AL869)*IF(AM869&lt;0.5,Riskregister!$K$11+(Riskregister!$L$11-Riskregister!$K$11)*SQRT(AM869/2),Riskregister!$L$11-(Riskregister!$L$11-Riskregister!$K$11)*SQRT((1-AM869)/2)))</f>
        <v>0</v>
      </c>
      <c r="AO869" s="28">
        <f t="shared" ca="1" si="537"/>
        <v>0.16386723452666219</v>
      </c>
      <c r="AP869" s="28">
        <f t="shared" ca="1" si="537"/>
        <v>0.16078925821075074</v>
      </c>
      <c r="AQ869" s="28">
        <f>IF(Riskregister!$E$12="",0,COUNTIF(BM$4:BM$53,"&lt;"&amp;AO869)*IF(AP869&lt;0.5,Riskregister!$K$12+(Riskregister!$L$12-Riskregister!$K$12)*SQRT(AP869/2),Riskregister!$L$12-(Riskregister!$L$12-Riskregister!$K$12)*SQRT((1-AP869)/2)))</f>
        <v>0</v>
      </c>
      <c r="AR869" s="28">
        <f t="shared" ca="1" si="538"/>
        <v>0.99304084773009493</v>
      </c>
      <c r="AS869" s="28">
        <f t="shared" ca="1" si="538"/>
        <v>0.75273397307865486</v>
      </c>
      <c r="AT869" s="28">
        <f>IF(Riskregister!$E$13="",0,COUNTIF(BN$4:BN$53,"&lt;"&amp;AR869)*IF(AS869&lt;0.5,Riskregister!$K$13+(Riskregister!$L$13-Riskregister!$K$13)*SQRT(AS869/2),Riskregister!$L$13-(Riskregister!$L$13-Riskregister!$K$13)*SQRT((1-AS869)/2)))</f>
        <v>0</v>
      </c>
      <c r="AU869" s="28">
        <f t="shared" ca="1" si="539"/>
        <v>0.85507906360473995</v>
      </c>
      <c r="AV869" s="28">
        <f t="shared" ca="1" si="539"/>
        <v>0.45955406632725437</v>
      </c>
      <c r="AW869" s="28">
        <f>IF(Riskregister!$E$14="",0,COUNTIF(BO$4:BO$53,"&lt;"&amp;AU869)*IF(AV869&lt;0.5,Riskregister!$K$14+(Riskregister!$L$14-Riskregister!$K$14)*SQRT(AV869/2),Riskregister!$L$14-(Riskregister!$L$14-Riskregister!$K$14)*SQRT((1-AV869)/2)))</f>
        <v>0</v>
      </c>
      <c r="AX869" s="28">
        <f t="shared" ca="1" si="540"/>
        <v>0.29931003829584346</v>
      </c>
      <c r="AY869" s="28">
        <f t="shared" ca="1" si="540"/>
        <v>0.78748509793455701</v>
      </c>
      <c r="AZ869" s="28">
        <f>IF(Riskregister!$E$15="",0,COUNTIF(BP$4:BP$53,"&lt;"&amp;AX869)*IF(AY869&lt;0.5,Riskregister!$K$15+(Riskregister!$L$15-Riskregister!$K$15)*SQRT(AY869/2),Riskregister!$L$15-(Riskregister!$L$15-Riskregister!$K$15)*SQRT((1-AY869)/2)))</f>
        <v>0</v>
      </c>
      <c r="BA869" s="28">
        <f t="shared" ca="1" si="541"/>
        <v>0.19616484426950931</v>
      </c>
      <c r="BB869" s="28">
        <f t="shared" ca="1" si="541"/>
        <v>0.99481263287942878</v>
      </c>
      <c r="BC869" s="28">
        <f>IF(Riskregister!$E$16="",0,COUNTIF(BQ$4:BQ$53,"&lt;"&amp;BA869)*IF(BB869&lt;0.5,Riskregister!$K$16+(Riskregister!$L$16-Riskregister!$K$16)*SQRT(BB869/2),Riskregister!$L$16-(Riskregister!$L$16-Riskregister!$K$16)*SQRT((1-BB869)/2)))</f>
        <v>0</v>
      </c>
      <c r="BD869" s="28">
        <f t="shared" ca="1" si="517"/>
        <v>0</v>
      </c>
    </row>
    <row r="870" spans="20:56" x14ac:dyDescent="0.35">
      <c r="T870" s="28">
        <f t="shared" ca="1" si="530"/>
        <v>0.79856189216100526</v>
      </c>
      <c r="U870" s="28">
        <f t="shared" ca="1" si="530"/>
        <v>0.35176643230951465</v>
      </c>
      <c r="V870" s="28">
        <f ca="1">IF(Riskregister!$E$5="",0,COUNTIF(BF$4:BF$53,"&lt;"&amp;T870)*IF(U870&lt;0.5,Riskregister!$K$5+(Riskregister!$L$5-Riskregister!$K$5)*SQRT(U870/2),Riskregister!$L$5-(Riskregister!$L$5-Riskregister!$K$5)*SQRT((1-U870)/2)))</f>
        <v>338722.94844914426</v>
      </c>
      <c r="W870" s="28">
        <f t="shared" ca="1" si="531"/>
        <v>0.28657948501216346</v>
      </c>
      <c r="X870" s="28">
        <f t="shared" ca="1" si="531"/>
        <v>0.53353497659470794</v>
      </c>
      <c r="Y870" s="28">
        <f ca="1">IF(Riskregister!$E$6="",0,COUNTIF(BG$4:BG$53,"&lt;"&amp;W870)*IF(X870&lt;0.5,Riskregister!$K$6+(Riskregister!$L$6-Riskregister!$K$6)*SQRT(X870/2),Riskregister!$L$6-(Riskregister!$L$6-Riskregister!$K$6)*SQRT((1-X870)/2)))</f>
        <v>0</v>
      </c>
      <c r="Z870" s="28">
        <f t="shared" ca="1" si="532"/>
        <v>2.8062066911444972E-2</v>
      </c>
      <c r="AA870" s="28">
        <f t="shared" ca="1" si="532"/>
        <v>0.31598035722214335</v>
      </c>
      <c r="AB870" s="28">
        <f ca="1">IF(Riskregister!$E$7="",0,COUNTIF(BH$4:BH$53,"&lt;"&amp;Z870)*IF(AA870&lt;0.5,Riskregister!$K$7+(Riskregister!$L$7-Riskregister!$K$7)*SQRT(AA870/2),Riskregister!$L$7-(Riskregister!$L$7-Riskregister!$K$7)*SQRT((1-AA870)/2)))</f>
        <v>0</v>
      </c>
      <c r="AC870" s="28">
        <f t="shared" ca="1" si="533"/>
        <v>0.52221820604544666</v>
      </c>
      <c r="AD870" s="28">
        <f t="shared" ca="1" si="533"/>
        <v>0.46667819471626371</v>
      </c>
      <c r="AE870" s="28">
        <f ca="1">IF(Riskregister!$E$8="",0,COUNTIF(BI$4:BI$53,"&lt;"&amp;AC870)*IF(AD870&lt;0.5,Riskregister!$K$8+(Riskregister!$L$8-Riskregister!$K$8)*SQRT(AD870/2),Riskregister!$L$8-(Riskregister!$L$8-Riskregister!$K$8)*SQRT((1-AD870)/2)))</f>
        <v>0</v>
      </c>
      <c r="AF870" s="28">
        <f t="shared" ca="1" si="534"/>
        <v>0.70892160436447904</v>
      </c>
      <c r="AG870" s="28">
        <f t="shared" ca="1" si="534"/>
        <v>0.25128037050590601</v>
      </c>
      <c r="AH870" s="28">
        <f>IF(Riskregister!$E$9="",0,COUNTIF(BJ$4:BJ$53,"&lt;"&amp;AF870)*IF(AG870&lt;0.5,Riskregister!$K$9+(Riskregister!$L$9-Riskregister!$K$9)*SQRT(AG870/2),Riskregister!$L$9-(Riskregister!$L$9-Riskregister!$K$9)*SQRT((1-AG870)/2)))</f>
        <v>0</v>
      </c>
      <c r="AI870" s="28">
        <f t="shared" ca="1" si="535"/>
        <v>0.15336150700609108</v>
      </c>
      <c r="AJ870" s="28">
        <f t="shared" ca="1" si="535"/>
        <v>0.70576026827963623</v>
      </c>
      <c r="AK870" s="28">
        <f>IF(Riskregister!$E$10="",0,COUNTIF(BK$4:BK$53,"&lt;"&amp;AI870)*IF(AJ870&lt;0.5,Riskregister!$K$10+(Riskregister!$L$10-Riskregister!$K$10)*SQRT(AJ870/2),Riskregister!$L$10-(Riskregister!$L$10-Riskregister!$K$10)*SQRT((1-AJ870)/2)))</f>
        <v>0</v>
      </c>
      <c r="AL870" s="28">
        <f t="shared" ca="1" si="536"/>
        <v>0.2593058248878698</v>
      </c>
      <c r="AM870" s="28">
        <f t="shared" ca="1" si="536"/>
        <v>0.46564384627008371</v>
      </c>
      <c r="AN870" s="28">
        <f>IF(Riskregister!$E$11="",0,COUNTIF(BL$4:BL$53,"&lt;"&amp;AL870)*IF(AM870&lt;0.5,Riskregister!$K$11+(Riskregister!$L$11-Riskregister!$K$11)*SQRT(AM870/2),Riskregister!$L$11-(Riskregister!$L$11-Riskregister!$K$11)*SQRT((1-AM870)/2)))</f>
        <v>0</v>
      </c>
      <c r="AO870" s="28">
        <f t="shared" ca="1" si="537"/>
        <v>0.86213362686698969</v>
      </c>
      <c r="AP870" s="28">
        <f t="shared" ca="1" si="537"/>
        <v>8.3087229535438567E-2</v>
      </c>
      <c r="AQ870" s="28">
        <f>IF(Riskregister!$E$12="",0,COUNTIF(BM$4:BM$53,"&lt;"&amp;AO870)*IF(AP870&lt;0.5,Riskregister!$K$12+(Riskregister!$L$12-Riskregister!$K$12)*SQRT(AP870/2),Riskregister!$L$12-(Riskregister!$L$12-Riskregister!$K$12)*SQRT((1-AP870)/2)))</f>
        <v>0</v>
      </c>
      <c r="AR870" s="28">
        <f t="shared" ca="1" si="538"/>
        <v>0.7872026689541155</v>
      </c>
      <c r="AS870" s="28">
        <f t="shared" ca="1" si="538"/>
        <v>0.62071829667229239</v>
      </c>
      <c r="AT870" s="28">
        <f>IF(Riskregister!$E$13="",0,COUNTIF(BN$4:BN$53,"&lt;"&amp;AR870)*IF(AS870&lt;0.5,Riskregister!$K$13+(Riskregister!$L$13-Riskregister!$K$13)*SQRT(AS870/2),Riskregister!$L$13-(Riskregister!$L$13-Riskregister!$K$13)*SQRT((1-AS870)/2)))</f>
        <v>0</v>
      </c>
      <c r="AU870" s="28">
        <f t="shared" ca="1" si="539"/>
        <v>0.76082486276244643</v>
      </c>
      <c r="AV870" s="28">
        <f t="shared" ca="1" si="539"/>
        <v>0.13232568767337261</v>
      </c>
      <c r="AW870" s="28">
        <f>IF(Riskregister!$E$14="",0,COUNTIF(BO$4:BO$53,"&lt;"&amp;AU870)*IF(AV870&lt;0.5,Riskregister!$K$14+(Riskregister!$L$14-Riskregister!$K$14)*SQRT(AV870/2),Riskregister!$L$14-(Riskregister!$L$14-Riskregister!$K$14)*SQRT((1-AV870)/2)))</f>
        <v>0</v>
      </c>
      <c r="AX870" s="28">
        <f t="shared" ca="1" si="540"/>
        <v>0.92258912365219825</v>
      </c>
      <c r="AY870" s="28">
        <f t="shared" ca="1" si="540"/>
        <v>6.3435067060926276E-3</v>
      </c>
      <c r="AZ870" s="28">
        <f>IF(Riskregister!$E$15="",0,COUNTIF(BP$4:BP$53,"&lt;"&amp;AX870)*IF(AY870&lt;0.5,Riskregister!$K$15+(Riskregister!$L$15-Riskregister!$K$15)*SQRT(AY870/2),Riskregister!$L$15-(Riskregister!$L$15-Riskregister!$K$15)*SQRT((1-AY870)/2)))</f>
        <v>0</v>
      </c>
      <c r="BA870" s="28">
        <f t="shared" ca="1" si="541"/>
        <v>0.13478508360794272</v>
      </c>
      <c r="BB870" s="28">
        <f t="shared" ca="1" si="541"/>
        <v>0.36736145031810241</v>
      </c>
      <c r="BC870" s="28">
        <f>IF(Riskregister!$E$16="",0,COUNTIF(BQ$4:BQ$53,"&lt;"&amp;BA870)*IF(BB870&lt;0.5,Riskregister!$K$16+(Riskregister!$L$16-Riskregister!$K$16)*SQRT(BB870/2),Riskregister!$L$16-(Riskregister!$L$16-Riskregister!$K$16)*SQRT((1-BB870)/2)))</f>
        <v>0</v>
      </c>
      <c r="BD870" s="28">
        <f t="shared" ca="1" si="517"/>
        <v>338722.94844914426</v>
      </c>
    </row>
    <row r="871" spans="20:56" x14ac:dyDescent="0.35">
      <c r="T871" s="28">
        <f t="shared" ca="1" si="530"/>
        <v>0.62316732181221857</v>
      </c>
      <c r="U871" s="28">
        <f t="shared" ca="1" si="530"/>
        <v>0.50606421207736196</v>
      </c>
      <c r="V871" s="28">
        <f ca="1">IF(Riskregister!$E$5="",0,COUNTIF(BF$4:BF$53,"&lt;"&amp;T871)*IF(U871&lt;0.5,Riskregister!$K$5+(Riskregister!$L$5-Riskregister!$K$5)*SQRT(U871/2),Riskregister!$L$5-(Riskregister!$L$5-Riskregister!$K$5)*SQRT((1-U871)/2)))</f>
        <v>0</v>
      </c>
      <c r="W871" s="28">
        <f t="shared" ca="1" si="531"/>
        <v>0.11990431140987279</v>
      </c>
      <c r="X871" s="28">
        <f t="shared" ca="1" si="531"/>
        <v>0.13530839040348597</v>
      </c>
      <c r="Y871" s="28">
        <f ca="1">IF(Riskregister!$E$6="",0,COUNTIF(BG$4:BG$53,"&lt;"&amp;W871)*IF(X871&lt;0.5,Riskregister!$K$6+(Riskregister!$L$6-Riskregister!$K$6)*SQRT(X871/2),Riskregister!$L$6-(Riskregister!$L$6-Riskregister!$K$6)*SQRT((1-X871)/2)))</f>
        <v>0</v>
      </c>
      <c r="Z871" s="28">
        <f t="shared" ca="1" si="532"/>
        <v>0.55126012266099045</v>
      </c>
      <c r="AA871" s="28">
        <f t="shared" ca="1" si="532"/>
        <v>0.24442142722427429</v>
      </c>
      <c r="AB871" s="28">
        <f ca="1">IF(Riskregister!$E$7="",0,COUNTIF(BH$4:BH$53,"&lt;"&amp;Z871)*IF(AA871&lt;0.5,Riskregister!$K$7+(Riskregister!$L$7-Riskregister!$K$7)*SQRT(AA871/2),Riskregister!$L$7-(Riskregister!$L$7-Riskregister!$K$7)*SQRT((1-AA871)/2)))</f>
        <v>0</v>
      </c>
      <c r="AC871" s="28">
        <f t="shared" ca="1" si="533"/>
        <v>9.4723818626991307E-2</v>
      </c>
      <c r="AD871" s="28">
        <f t="shared" ca="1" si="533"/>
        <v>0.76562927267177949</v>
      </c>
      <c r="AE871" s="28">
        <f ca="1">IF(Riskregister!$E$8="",0,COUNTIF(BI$4:BI$53,"&lt;"&amp;AC871)*IF(AD871&lt;0.5,Riskregister!$K$8+(Riskregister!$L$8-Riskregister!$K$8)*SQRT(AD871/2),Riskregister!$L$8-(Riskregister!$L$8-Riskregister!$K$8)*SQRT((1-AD871)/2)))</f>
        <v>0</v>
      </c>
      <c r="AF871" s="28">
        <f t="shared" ca="1" si="534"/>
        <v>0.73404801412873444</v>
      </c>
      <c r="AG871" s="28">
        <f t="shared" ca="1" si="534"/>
        <v>0.98252447038013679</v>
      </c>
      <c r="AH871" s="28">
        <f>IF(Riskregister!$E$9="",0,COUNTIF(BJ$4:BJ$53,"&lt;"&amp;AF871)*IF(AG871&lt;0.5,Riskregister!$K$9+(Riskregister!$L$9-Riskregister!$K$9)*SQRT(AG871/2),Riskregister!$L$9-(Riskregister!$L$9-Riskregister!$K$9)*SQRT((1-AG871)/2)))</f>
        <v>0</v>
      </c>
      <c r="AI871" s="28">
        <f t="shared" ca="1" si="535"/>
        <v>0.24587876382587981</v>
      </c>
      <c r="AJ871" s="28">
        <f t="shared" ca="1" si="535"/>
        <v>0.27270940048435943</v>
      </c>
      <c r="AK871" s="28">
        <f>IF(Riskregister!$E$10="",0,COUNTIF(BK$4:BK$53,"&lt;"&amp;AI871)*IF(AJ871&lt;0.5,Riskregister!$K$10+(Riskregister!$L$10-Riskregister!$K$10)*SQRT(AJ871/2),Riskregister!$L$10-(Riskregister!$L$10-Riskregister!$K$10)*SQRT((1-AJ871)/2)))</f>
        <v>0</v>
      </c>
      <c r="AL871" s="28">
        <f t="shared" ca="1" si="536"/>
        <v>0.91246008728491845</v>
      </c>
      <c r="AM871" s="28">
        <f t="shared" ca="1" si="536"/>
        <v>0.29950941659655672</v>
      </c>
      <c r="AN871" s="28">
        <f>IF(Riskregister!$E$11="",0,COUNTIF(BL$4:BL$53,"&lt;"&amp;AL871)*IF(AM871&lt;0.5,Riskregister!$K$11+(Riskregister!$L$11-Riskregister!$K$11)*SQRT(AM871/2),Riskregister!$L$11-(Riskregister!$L$11-Riskregister!$K$11)*SQRT((1-AM871)/2)))</f>
        <v>0</v>
      </c>
      <c r="AO871" s="28">
        <f t="shared" ca="1" si="537"/>
        <v>6.8441341106913467E-2</v>
      </c>
      <c r="AP871" s="28">
        <f t="shared" ca="1" si="537"/>
        <v>0.15005213496311209</v>
      </c>
      <c r="AQ871" s="28">
        <f>IF(Riskregister!$E$12="",0,COUNTIF(BM$4:BM$53,"&lt;"&amp;AO871)*IF(AP871&lt;0.5,Riskregister!$K$12+(Riskregister!$L$12-Riskregister!$K$12)*SQRT(AP871/2),Riskregister!$L$12-(Riskregister!$L$12-Riskregister!$K$12)*SQRT((1-AP871)/2)))</f>
        <v>0</v>
      </c>
      <c r="AR871" s="28">
        <f t="shared" ca="1" si="538"/>
        <v>0.99634507364852853</v>
      </c>
      <c r="AS871" s="28">
        <f t="shared" ca="1" si="538"/>
        <v>0.14942949799978</v>
      </c>
      <c r="AT871" s="28">
        <f>IF(Riskregister!$E$13="",0,COUNTIF(BN$4:BN$53,"&lt;"&amp;AR871)*IF(AS871&lt;0.5,Riskregister!$K$13+(Riskregister!$L$13-Riskregister!$K$13)*SQRT(AS871/2),Riskregister!$L$13-(Riskregister!$L$13-Riskregister!$K$13)*SQRT((1-AS871)/2)))</f>
        <v>0</v>
      </c>
      <c r="AU871" s="28">
        <f t="shared" ca="1" si="539"/>
        <v>0.84671133328699744</v>
      </c>
      <c r="AV871" s="28">
        <f t="shared" ca="1" si="539"/>
        <v>0.66849452845324064</v>
      </c>
      <c r="AW871" s="28">
        <f>IF(Riskregister!$E$14="",0,COUNTIF(BO$4:BO$53,"&lt;"&amp;AU871)*IF(AV871&lt;0.5,Riskregister!$K$14+(Riskregister!$L$14-Riskregister!$K$14)*SQRT(AV871/2),Riskregister!$L$14-(Riskregister!$L$14-Riskregister!$K$14)*SQRT((1-AV871)/2)))</f>
        <v>0</v>
      </c>
      <c r="AX871" s="28">
        <f t="shared" ca="1" si="540"/>
        <v>0.77300911918279513</v>
      </c>
      <c r="AY871" s="28">
        <f t="shared" ca="1" si="540"/>
        <v>0.20141776143740064</v>
      </c>
      <c r="AZ871" s="28">
        <f>IF(Riskregister!$E$15="",0,COUNTIF(BP$4:BP$53,"&lt;"&amp;AX871)*IF(AY871&lt;0.5,Riskregister!$K$15+(Riskregister!$L$15-Riskregister!$K$15)*SQRT(AY871/2),Riskregister!$L$15-(Riskregister!$L$15-Riskregister!$K$15)*SQRT((1-AY871)/2)))</f>
        <v>0</v>
      </c>
      <c r="BA871" s="28">
        <f t="shared" ca="1" si="541"/>
        <v>0.74014244377615057</v>
      </c>
      <c r="BB871" s="28">
        <f t="shared" ca="1" si="541"/>
        <v>0.17890842129787365</v>
      </c>
      <c r="BC871" s="28">
        <f>IF(Riskregister!$E$16="",0,COUNTIF(BQ$4:BQ$53,"&lt;"&amp;BA871)*IF(BB871&lt;0.5,Riskregister!$K$16+(Riskregister!$L$16-Riskregister!$K$16)*SQRT(BB871/2),Riskregister!$L$16-(Riskregister!$L$16-Riskregister!$K$16)*SQRT((1-BB871)/2)))</f>
        <v>0</v>
      </c>
      <c r="BD871" s="28">
        <f t="shared" ca="1" si="517"/>
        <v>0</v>
      </c>
    </row>
    <row r="872" spans="20:56" x14ac:dyDescent="0.35">
      <c r="T872" s="28">
        <f t="shared" ca="1" si="530"/>
        <v>0.21884312949509233</v>
      </c>
      <c r="U872" s="28">
        <f t="shared" ca="1" si="530"/>
        <v>0.70142324649277232</v>
      </c>
      <c r="V872" s="28">
        <f ca="1">IF(Riskregister!$E$5="",0,COUNTIF(BF$4:BF$53,"&lt;"&amp;T872)*IF(U872&lt;0.5,Riskregister!$K$5+(Riskregister!$L$5-Riskregister!$K$5)*SQRT(U872/2),Riskregister!$L$5-(Riskregister!$L$5-Riskregister!$K$5)*SQRT((1-U872)/2)))</f>
        <v>0</v>
      </c>
      <c r="W872" s="28">
        <f t="shared" ca="1" si="531"/>
        <v>0.58138397610078951</v>
      </c>
      <c r="X872" s="28">
        <f t="shared" ca="1" si="531"/>
        <v>0.95821655881054491</v>
      </c>
      <c r="Y872" s="28">
        <f ca="1">IF(Riskregister!$E$6="",0,COUNTIF(BG$4:BG$53,"&lt;"&amp;W872)*IF(X872&lt;0.5,Riskregister!$K$6+(Riskregister!$L$6-Riskregister!$K$6)*SQRT(X872/2),Riskregister!$L$6-(Riskregister!$L$6-Riskregister!$K$6)*SQRT((1-X872)/2)))</f>
        <v>0</v>
      </c>
      <c r="Z872" s="28">
        <f t="shared" ca="1" si="532"/>
        <v>0.64993438771161149</v>
      </c>
      <c r="AA872" s="28">
        <f t="shared" ca="1" si="532"/>
        <v>0.42289049859178873</v>
      </c>
      <c r="AB872" s="28">
        <f ca="1">IF(Riskregister!$E$7="",0,COUNTIF(BH$4:BH$53,"&lt;"&amp;Z872)*IF(AA872&lt;0.5,Riskregister!$K$7+(Riskregister!$L$7-Riskregister!$K$7)*SQRT(AA872/2),Riskregister!$L$7-(Riskregister!$L$7-Riskregister!$K$7)*SQRT((1-AA872)/2)))</f>
        <v>0</v>
      </c>
      <c r="AC872" s="28">
        <f t="shared" ca="1" si="533"/>
        <v>0.18976241230787827</v>
      </c>
      <c r="AD872" s="28">
        <f t="shared" ca="1" si="533"/>
        <v>0.33741124514087018</v>
      </c>
      <c r="AE872" s="28">
        <f ca="1">IF(Riskregister!$E$8="",0,COUNTIF(BI$4:BI$53,"&lt;"&amp;AC872)*IF(AD872&lt;0.5,Riskregister!$K$8+(Riskregister!$L$8-Riskregister!$K$8)*SQRT(AD872/2),Riskregister!$L$8-(Riskregister!$L$8-Riskregister!$K$8)*SQRT((1-AD872)/2)))</f>
        <v>0</v>
      </c>
      <c r="AF872" s="28">
        <f t="shared" ca="1" si="534"/>
        <v>0.30640746449787915</v>
      </c>
      <c r="AG872" s="28">
        <f t="shared" ca="1" si="534"/>
        <v>0.95361908477599444</v>
      </c>
      <c r="AH872" s="28">
        <f>IF(Riskregister!$E$9="",0,COUNTIF(BJ$4:BJ$53,"&lt;"&amp;AF872)*IF(AG872&lt;0.5,Riskregister!$K$9+(Riskregister!$L$9-Riskregister!$K$9)*SQRT(AG872/2),Riskregister!$L$9-(Riskregister!$L$9-Riskregister!$K$9)*SQRT((1-AG872)/2)))</f>
        <v>0</v>
      </c>
      <c r="AI872" s="28">
        <f t="shared" ca="1" si="535"/>
        <v>0.17954023401804731</v>
      </c>
      <c r="AJ872" s="28">
        <f t="shared" ca="1" si="535"/>
        <v>0.28309850014366555</v>
      </c>
      <c r="AK872" s="28">
        <f>IF(Riskregister!$E$10="",0,COUNTIF(BK$4:BK$53,"&lt;"&amp;AI872)*IF(AJ872&lt;0.5,Riskregister!$K$10+(Riskregister!$L$10-Riskregister!$K$10)*SQRT(AJ872/2),Riskregister!$L$10-(Riskregister!$L$10-Riskregister!$K$10)*SQRT((1-AJ872)/2)))</f>
        <v>0</v>
      </c>
      <c r="AL872" s="28">
        <f t="shared" ca="1" si="536"/>
        <v>0.15966168933015934</v>
      </c>
      <c r="AM872" s="28">
        <f t="shared" ca="1" si="536"/>
        <v>0.24173451927291811</v>
      </c>
      <c r="AN872" s="28">
        <f>IF(Riskregister!$E$11="",0,COUNTIF(BL$4:BL$53,"&lt;"&amp;AL872)*IF(AM872&lt;0.5,Riskregister!$K$11+(Riskregister!$L$11-Riskregister!$K$11)*SQRT(AM872/2),Riskregister!$L$11-(Riskregister!$L$11-Riskregister!$K$11)*SQRT((1-AM872)/2)))</f>
        <v>0</v>
      </c>
      <c r="AO872" s="28">
        <f t="shared" ca="1" si="537"/>
        <v>0.32089161686857581</v>
      </c>
      <c r="AP872" s="28">
        <f t="shared" ca="1" si="537"/>
        <v>0.9337470721119171</v>
      </c>
      <c r="AQ872" s="28">
        <f>IF(Riskregister!$E$12="",0,COUNTIF(BM$4:BM$53,"&lt;"&amp;AO872)*IF(AP872&lt;0.5,Riskregister!$K$12+(Riskregister!$L$12-Riskregister!$K$12)*SQRT(AP872/2),Riskregister!$L$12-(Riskregister!$L$12-Riskregister!$K$12)*SQRT((1-AP872)/2)))</f>
        <v>0</v>
      </c>
      <c r="AR872" s="28">
        <f t="shared" ca="1" si="538"/>
        <v>0.51502100726280031</v>
      </c>
      <c r="AS872" s="28">
        <f t="shared" ca="1" si="538"/>
        <v>0.57228298184798365</v>
      </c>
      <c r="AT872" s="28">
        <f>IF(Riskregister!$E$13="",0,COUNTIF(BN$4:BN$53,"&lt;"&amp;AR872)*IF(AS872&lt;0.5,Riskregister!$K$13+(Riskregister!$L$13-Riskregister!$K$13)*SQRT(AS872/2),Riskregister!$L$13-(Riskregister!$L$13-Riskregister!$K$13)*SQRT((1-AS872)/2)))</f>
        <v>0</v>
      </c>
      <c r="AU872" s="28">
        <f t="shared" ca="1" si="539"/>
        <v>0.52522092875516058</v>
      </c>
      <c r="AV872" s="28">
        <f t="shared" ca="1" si="539"/>
        <v>0.73001466399262616</v>
      </c>
      <c r="AW872" s="28">
        <f>IF(Riskregister!$E$14="",0,COUNTIF(BO$4:BO$53,"&lt;"&amp;AU872)*IF(AV872&lt;0.5,Riskregister!$K$14+(Riskregister!$L$14-Riskregister!$K$14)*SQRT(AV872/2),Riskregister!$L$14-(Riskregister!$L$14-Riskregister!$K$14)*SQRT((1-AV872)/2)))</f>
        <v>0</v>
      </c>
      <c r="AX872" s="28">
        <f t="shared" ca="1" si="540"/>
        <v>0.18253850595972432</v>
      </c>
      <c r="AY872" s="28">
        <f t="shared" ca="1" si="540"/>
        <v>0.18521107096084732</v>
      </c>
      <c r="AZ872" s="28">
        <f>IF(Riskregister!$E$15="",0,COUNTIF(BP$4:BP$53,"&lt;"&amp;AX872)*IF(AY872&lt;0.5,Riskregister!$K$15+(Riskregister!$L$15-Riskregister!$K$15)*SQRT(AY872/2),Riskregister!$L$15-(Riskregister!$L$15-Riskregister!$K$15)*SQRT((1-AY872)/2)))</f>
        <v>0</v>
      </c>
      <c r="BA872" s="28">
        <f t="shared" ca="1" si="541"/>
        <v>0.92453847565640412</v>
      </c>
      <c r="BB872" s="28">
        <f t="shared" ca="1" si="541"/>
        <v>0.29476665554958492</v>
      </c>
      <c r="BC872" s="28">
        <f>IF(Riskregister!$E$16="",0,COUNTIF(BQ$4:BQ$53,"&lt;"&amp;BA872)*IF(BB872&lt;0.5,Riskregister!$K$16+(Riskregister!$L$16-Riskregister!$K$16)*SQRT(BB872/2),Riskregister!$L$16-(Riskregister!$L$16-Riskregister!$K$16)*SQRT((1-BB872)/2)))</f>
        <v>0</v>
      </c>
      <c r="BD872" s="28">
        <f t="shared" ca="1" si="517"/>
        <v>0</v>
      </c>
    </row>
    <row r="873" spans="20:56" x14ac:dyDescent="0.35">
      <c r="T873" s="28">
        <f t="shared" ca="1" si="530"/>
        <v>0.92245703556561054</v>
      </c>
      <c r="U873" s="28">
        <f t="shared" ca="1" si="530"/>
        <v>0.68312642188629191</v>
      </c>
      <c r="V873" s="28">
        <f ca="1">IF(Riskregister!$E$5="",0,COUNTIF(BF$4:BF$53,"&lt;"&amp;T873)*IF(U873&lt;0.5,Riskregister!$K$5+(Riskregister!$L$5-Riskregister!$K$5)*SQRT(U873/2),Riskregister!$L$5-(Riskregister!$L$5-Riskregister!$K$5)*SQRT((1-U873)/2)))</f>
        <v>841762.92886406672</v>
      </c>
      <c r="W873" s="28">
        <f t="shared" ca="1" si="531"/>
        <v>0.64987773848594155</v>
      </c>
      <c r="X873" s="28">
        <f t="shared" ca="1" si="531"/>
        <v>0.22988896187242436</v>
      </c>
      <c r="Y873" s="28">
        <f ca="1">IF(Riskregister!$E$6="",0,COUNTIF(BG$4:BG$53,"&lt;"&amp;W873)*IF(X873&lt;0.5,Riskregister!$K$6+(Riskregister!$L$6-Riskregister!$K$6)*SQRT(X873/2),Riskregister!$L$6-(Riskregister!$L$6-Riskregister!$K$6)*SQRT((1-X873)/2)))</f>
        <v>810262.33558472828</v>
      </c>
      <c r="Z873" s="28">
        <f t="shared" ca="1" si="532"/>
        <v>0.43050224028203843</v>
      </c>
      <c r="AA873" s="28">
        <f t="shared" ca="1" si="532"/>
        <v>0.31050759820068541</v>
      </c>
      <c r="AB873" s="28">
        <f ca="1">IF(Riskregister!$E$7="",0,COUNTIF(BH$4:BH$53,"&lt;"&amp;Z873)*IF(AA873&lt;0.5,Riskregister!$K$7+(Riskregister!$L$7-Riskregister!$K$7)*SQRT(AA873/2),Riskregister!$L$7-(Riskregister!$L$7-Riskregister!$K$7)*SQRT((1-AA873)/2)))</f>
        <v>0</v>
      </c>
      <c r="AC873" s="28">
        <f t="shared" ca="1" si="533"/>
        <v>0.763117373201461</v>
      </c>
      <c r="AD873" s="28">
        <f t="shared" ca="1" si="533"/>
        <v>0.38659060892487263</v>
      </c>
      <c r="AE873" s="28">
        <f ca="1">IF(Riskregister!$E$8="",0,COUNTIF(BI$4:BI$53,"&lt;"&amp;AC873)*IF(AD873&lt;0.5,Riskregister!$K$8+(Riskregister!$L$8-Riskregister!$K$8)*SQRT(AD873/2),Riskregister!$L$8-(Riskregister!$L$8-Riskregister!$K$8)*SQRT((1-AD873)/2)))</f>
        <v>0</v>
      </c>
      <c r="AF873" s="28">
        <f t="shared" ca="1" si="534"/>
        <v>0.48561232503077412</v>
      </c>
      <c r="AG873" s="28">
        <f t="shared" ca="1" si="534"/>
        <v>4.0586809505030241E-2</v>
      </c>
      <c r="AH873" s="28">
        <f>IF(Riskregister!$E$9="",0,COUNTIF(BJ$4:BJ$53,"&lt;"&amp;AF873)*IF(AG873&lt;0.5,Riskregister!$K$9+(Riskregister!$L$9-Riskregister!$K$9)*SQRT(AG873/2),Riskregister!$L$9-(Riskregister!$L$9-Riskregister!$K$9)*SQRT((1-AG873)/2)))</f>
        <v>0</v>
      </c>
      <c r="AI873" s="28">
        <f t="shared" ca="1" si="535"/>
        <v>0.86569488134642059</v>
      </c>
      <c r="AJ873" s="28">
        <f t="shared" ca="1" si="535"/>
        <v>0.1435340345177164</v>
      </c>
      <c r="AK873" s="28">
        <f>IF(Riskregister!$E$10="",0,COUNTIF(BK$4:BK$53,"&lt;"&amp;AI873)*IF(AJ873&lt;0.5,Riskregister!$K$10+(Riskregister!$L$10-Riskregister!$K$10)*SQRT(AJ873/2),Riskregister!$L$10-(Riskregister!$L$10-Riskregister!$K$10)*SQRT((1-AJ873)/2)))</f>
        <v>0</v>
      </c>
      <c r="AL873" s="28">
        <f t="shared" ca="1" si="536"/>
        <v>0.83415725717647671</v>
      </c>
      <c r="AM873" s="28">
        <f t="shared" ca="1" si="536"/>
        <v>0.7842390474410369</v>
      </c>
      <c r="AN873" s="28">
        <f>IF(Riskregister!$E$11="",0,COUNTIF(BL$4:BL$53,"&lt;"&amp;AL873)*IF(AM873&lt;0.5,Riskregister!$K$11+(Riskregister!$L$11-Riskregister!$K$11)*SQRT(AM873/2),Riskregister!$L$11-(Riskregister!$L$11-Riskregister!$K$11)*SQRT((1-AM873)/2)))</f>
        <v>0</v>
      </c>
      <c r="AO873" s="28">
        <f t="shared" ca="1" si="537"/>
        <v>0.64154640509518313</v>
      </c>
      <c r="AP873" s="28">
        <f t="shared" ca="1" si="537"/>
        <v>0.2693820277918868</v>
      </c>
      <c r="AQ873" s="28">
        <f>IF(Riskregister!$E$12="",0,COUNTIF(BM$4:BM$53,"&lt;"&amp;AO873)*IF(AP873&lt;0.5,Riskregister!$K$12+(Riskregister!$L$12-Riskregister!$K$12)*SQRT(AP873/2),Riskregister!$L$12-(Riskregister!$L$12-Riskregister!$K$12)*SQRT((1-AP873)/2)))</f>
        <v>0</v>
      </c>
      <c r="AR873" s="28">
        <f t="shared" ca="1" si="538"/>
        <v>0.32300304920680545</v>
      </c>
      <c r="AS873" s="28">
        <f t="shared" ca="1" si="538"/>
        <v>0.91593485215102755</v>
      </c>
      <c r="AT873" s="28">
        <f>IF(Riskregister!$E$13="",0,COUNTIF(BN$4:BN$53,"&lt;"&amp;AR873)*IF(AS873&lt;0.5,Riskregister!$K$13+(Riskregister!$L$13-Riskregister!$K$13)*SQRT(AS873/2),Riskregister!$L$13-(Riskregister!$L$13-Riskregister!$K$13)*SQRT((1-AS873)/2)))</f>
        <v>0</v>
      </c>
      <c r="AU873" s="28">
        <f t="shared" ca="1" si="539"/>
        <v>0.64512578153675404</v>
      </c>
      <c r="AV873" s="28">
        <f t="shared" ca="1" si="539"/>
        <v>0.31792286864414399</v>
      </c>
      <c r="AW873" s="28">
        <f>IF(Riskregister!$E$14="",0,COUNTIF(BO$4:BO$53,"&lt;"&amp;AU873)*IF(AV873&lt;0.5,Riskregister!$K$14+(Riskregister!$L$14-Riskregister!$K$14)*SQRT(AV873/2),Riskregister!$L$14-(Riskregister!$L$14-Riskregister!$K$14)*SQRT((1-AV873)/2)))</f>
        <v>0</v>
      </c>
      <c r="AX873" s="28">
        <f t="shared" ca="1" si="540"/>
        <v>0.4569136755574692</v>
      </c>
      <c r="AY873" s="28">
        <f t="shared" ca="1" si="540"/>
        <v>0.20530548517471314</v>
      </c>
      <c r="AZ873" s="28">
        <f>IF(Riskregister!$E$15="",0,COUNTIF(BP$4:BP$53,"&lt;"&amp;AX873)*IF(AY873&lt;0.5,Riskregister!$K$15+(Riskregister!$L$15-Riskregister!$K$15)*SQRT(AY873/2),Riskregister!$L$15-(Riskregister!$L$15-Riskregister!$K$15)*SQRT((1-AY873)/2)))</f>
        <v>0</v>
      </c>
      <c r="BA873" s="28">
        <f t="shared" ca="1" si="541"/>
        <v>0.98967548724292509</v>
      </c>
      <c r="BB873" s="28">
        <f t="shared" ca="1" si="541"/>
        <v>0.39217275619542802</v>
      </c>
      <c r="BC873" s="28">
        <f>IF(Riskregister!$E$16="",0,COUNTIF(BQ$4:BQ$53,"&lt;"&amp;BA873)*IF(BB873&lt;0.5,Riskregister!$K$16+(Riskregister!$L$16-Riskregister!$K$16)*SQRT(BB873/2),Riskregister!$L$16-(Riskregister!$L$16-Riskregister!$K$16)*SQRT((1-BB873)/2)))</f>
        <v>0</v>
      </c>
      <c r="BD873" s="28">
        <f t="shared" ca="1" si="517"/>
        <v>1652025.264448795</v>
      </c>
    </row>
    <row r="874" spans="20:56" x14ac:dyDescent="0.35">
      <c r="T874" s="28">
        <f t="shared" ca="1" si="530"/>
        <v>0.6452082681850827</v>
      </c>
      <c r="U874" s="28">
        <f t="shared" ca="1" si="530"/>
        <v>0.25265612303870844</v>
      </c>
      <c r="V874" s="28">
        <f ca="1">IF(Riskregister!$E$5="",0,COUNTIF(BF$4:BF$53,"&lt;"&amp;T874)*IF(U874&lt;0.5,Riskregister!$K$5+(Riskregister!$L$5-Riskregister!$K$5)*SQRT(U874/2),Riskregister!$L$5-(Riskregister!$L$5-Riskregister!$K$5)*SQRT((1-U874)/2)))</f>
        <v>309941.96590535343</v>
      </c>
      <c r="W874" s="28">
        <f t="shared" ca="1" si="531"/>
        <v>0.62274897703931253</v>
      </c>
      <c r="X874" s="28">
        <f t="shared" ca="1" si="531"/>
        <v>0.35768793881859173</v>
      </c>
      <c r="Y874" s="28">
        <f ca="1">IF(Riskregister!$E$6="",0,COUNTIF(BG$4:BG$53,"&lt;"&amp;W874)*IF(X874&lt;0.5,Riskregister!$K$6+(Riskregister!$L$6-Riskregister!$K$6)*SQRT(X874/2),Riskregister!$L$6-(Riskregister!$L$6-Riskregister!$K$6)*SQRT((1-X874)/2)))</f>
        <v>961219.0623507261</v>
      </c>
      <c r="Z874" s="28">
        <f t="shared" ca="1" si="532"/>
        <v>0.3494718015863939</v>
      </c>
      <c r="AA874" s="28">
        <f t="shared" ca="1" si="532"/>
        <v>0.83388996084647049</v>
      </c>
      <c r="AB874" s="28">
        <f ca="1">IF(Riskregister!$E$7="",0,COUNTIF(BH$4:BH$53,"&lt;"&amp;Z874)*IF(AA874&lt;0.5,Riskregister!$K$7+(Riskregister!$L$7-Riskregister!$K$7)*SQRT(AA874/2),Riskregister!$L$7-(Riskregister!$L$7-Riskregister!$K$7)*SQRT((1-AA874)/2)))</f>
        <v>0</v>
      </c>
      <c r="AC874" s="28">
        <f t="shared" ca="1" si="533"/>
        <v>0.98750214621521359</v>
      </c>
      <c r="AD874" s="28">
        <f t="shared" ca="1" si="533"/>
        <v>0.53373233390208374</v>
      </c>
      <c r="AE874" s="28">
        <f ca="1">IF(Riskregister!$E$8="",0,COUNTIF(BI$4:BI$53,"&lt;"&amp;AC874)*IF(AD874&lt;0.5,Riskregister!$K$8+(Riskregister!$L$8-Riskregister!$K$8)*SQRT(AD874/2),Riskregister!$L$8-(Riskregister!$L$8-Riskregister!$K$8)*SQRT((1-AD874)/2)))</f>
        <v>2730655.0786512233</v>
      </c>
      <c r="AF874" s="28">
        <f t="shared" ca="1" si="534"/>
        <v>0.96033509278685147</v>
      </c>
      <c r="AG874" s="28">
        <f t="shared" ca="1" si="534"/>
        <v>2.5730744012989026E-2</v>
      </c>
      <c r="AH874" s="28">
        <f>IF(Riskregister!$E$9="",0,COUNTIF(BJ$4:BJ$53,"&lt;"&amp;AF874)*IF(AG874&lt;0.5,Riskregister!$K$9+(Riskregister!$L$9-Riskregister!$K$9)*SQRT(AG874/2),Riskregister!$L$9-(Riskregister!$L$9-Riskregister!$K$9)*SQRT((1-AG874)/2)))</f>
        <v>0</v>
      </c>
      <c r="AI874" s="28">
        <f t="shared" ca="1" si="535"/>
        <v>0.92764488372964149</v>
      </c>
      <c r="AJ874" s="28">
        <f t="shared" ca="1" si="535"/>
        <v>0.66985274883013546</v>
      </c>
      <c r="AK874" s="28">
        <f>IF(Riskregister!$E$10="",0,COUNTIF(BK$4:BK$53,"&lt;"&amp;AI874)*IF(AJ874&lt;0.5,Riskregister!$K$10+(Riskregister!$L$10-Riskregister!$K$10)*SQRT(AJ874/2),Riskregister!$L$10-(Riskregister!$L$10-Riskregister!$K$10)*SQRT((1-AJ874)/2)))</f>
        <v>0</v>
      </c>
      <c r="AL874" s="28">
        <f t="shared" ca="1" si="536"/>
        <v>0.18329546100618166</v>
      </c>
      <c r="AM874" s="28">
        <f t="shared" ca="1" si="536"/>
        <v>0.3988157259003916</v>
      </c>
      <c r="AN874" s="28">
        <f>IF(Riskregister!$E$11="",0,COUNTIF(BL$4:BL$53,"&lt;"&amp;AL874)*IF(AM874&lt;0.5,Riskregister!$K$11+(Riskregister!$L$11-Riskregister!$K$11)*SQRT(AM874/2),Riskregister!$L$11-(Riskregister!$L$11-Riskregister!$K$11)*SQRT((1-AM874)/2)))</f>
        <v>0</v>
      </c>
      <c r="AO874" s="28">
        <f t="shared" ca="1" si="537"/>
        <v>0.88404217539142005</v>
      </c>
      <c r="AP874" s="28">
        <f t="shared" ca="1" si="537"/>
        <v>0.31848427902268517</v>
      </c>
      <c r="AQ874" s="28">
        <f>IF(Riskregister!$E$12="",0,COUNTIF(BM$4:BM$53,"&lt;"&amp;AO874)*IF(AP874&lt;0.5,Riskregister!$K$12+(Riskregister!$L$12-Riskregister!$K$12)*SQRT(AP874/2),Riskregister!$L$12-(Riskregister!$L$12-Riskregister!$K$12)*SQRT((1-AP874)/2)))</f>
        <v>0</v>
      </c>
      <c r="AR874" s="28">
        <f t="shared" ca="1" si="538"/>
        <v>0.56808248877817025</v>
      </c>
      <c r="AS874" s="28">
        <f t="shared" ca="1" si="538"/>
        <v>0.55660486998491154</v>
      </c>
      <c r="AT874" s="28">
        <f>IF(Riskregister!$E$13="",0,COUNTIF(BN$4:BN$53,"&lt;"&amp;AR874)*IF(AS874&lt;0.5,Riskregister!$K$13+(Riskregister!$L$13-Riskregister!$K$13)*SQRT(AS874/2),Riskregister!$L$13-(Riskregister!$L$13-Riskregister!$K$13)*SQRT((1-AS874)/2)))</f>
        <v>0</v>
      </c>
      <c r="AU874" s="28">
        <f t="shared" ca="1" si="539"/>
        <v>2.0439916420637139E-2</v>
      </c>
      <c r="AV874" s="28">
        <f t="shared" ca="1" si="539"/>
        <v>0.28275519714374264</v>
      </c>
      <c r="AW874" s="28">
        <f>IF(Riskregister!$E$14="",0,COUNTIF(BO$4:BO$53,"&lt;"&amp;AU874)*IF(AV874&lt;0.5,Riskregister!$K$14+(Riskregister!$L$14-Riskregister!$K$14)*SQRT(AV874/2),Riskregister!$L$14-(Riskregister!$L$14-Riskregister!$K$14)*SQRT((1-AV874)/2)))</f>
        <v>0</v>
      </c>
      <c r="AX874" s="28">
        <f t="shared" ca="1" si="540"/>
        <v>0.99447038713906655</v>
      </c>
      <c r="AY874" s="28">
        <f t="shared" ca="1" si="540"/>
        <v>0.11741273260749485</v>
      </c>
      <c r="AZ874" s="28">
        <f>IF(Riskregister!$E$15="",0,COUNTIF(BP$4:BP$53,"&lt;"&amp;AX874)*IF(AY874&lt;0.5,Riskregister!$K$15+(Riskregister!$L$15-Riskregister!$K$15)*SQRT(AY874/2),Riskregister!$L$15-(Riskregister!$L$15-Riskregister!$K$15)*SQRT((1-AY874)/2)))</f>
        <v>0</v>
      </c>
      <c r="BA874" s="28">
        <f t="shared" ca="1" si="541"/>
        <v>0.47641435800358123</v>
      </c>
      <c r="BB874" s="28">
        <f t="shared" ca="1" si="541"/>
        <v>0.82289855691535652</v>
      </c>
      <c r="BC874" s="28">
        <f>IF(Riskregister!$E$16="",0,COUNTIF(BQ$4:BQ$53,"&lt;"&amp;BA874)*IF(BB874&lt;0.5,Riskregister!$K$16+(Riskregister!$L$16-Riskregister!$K$16)*SQRT(BB874/2),Riskregister!$L$16-(Riskregister!$L$16-Riskregister!$K$16)*SQRT((1-BB874)/2)))</f>
        <v>0</v>
      </c>
      <c r="BD874" s="28">
        <f t="shared" ca="1" si="517"/>
        <v>4001816.106907303</v>
      </c>
    </row>
    <row r="875" spans="20:56" x14ac:dyDescent="0.35">
      <c r="T875" s="28">
        <f t="shared" ca="1" si="530"/>
        <v>0.46867251508119945</v>
      </c>
      <c r="U875" s="28">
        <f t="shared" ca="1" si="530"/>
        <v>0.45684768020016508</v>
      </c>
      <c r="V875" s="28">
        <f ca="1">IF(Riskregister!$E$5="",0,COUNTIF(BF$4:BF$53,"&lt;"&amp;T875)*IF(U875&lt;0.5,Riskregister!$K$5+(Riskregister!$L$5-Riskregister!$K$5)*SQRT(U875/2),Riskregister!$L$5-(Riskregister!$L$5-Riskregister!$K$5)*SQRT((1-U875)/2)))</f>
        <v>0</v>
      </c>
      <c r="W875" s="28">
        <f t="shared" ca="1" si="531"/>
        <v>0.50264526732460857</v>
      </c>
      <c r="X875" s="28">
        <f t="shared" ca="1" si="531"/>
        <v>0.46125998784860833</v>
      </c>
      <c r="Y875" s="28">
        <f ca="1">IF(Riskregister!$E$6="",0,COUNTIF(BG$4:BG$53,"&lt;"&amp;W875)*IF(X875&lt;0.5,Riskregister!$K$6+(Riskregister!$L$6-Riskregister!$K$6)*SQRT(X875/2),Riskregister!$L$6-(Riskregister!$L$6-Riskregister!$K$6)*SQRT((1-X875)/2)))</f>
        <v>0</v>
      </c>
      <c r="Z875" s="28">
        <f t="shared" ca="1" si="532"/>
        <v>7.6194434053260651E-2</v>
      </c>
      <c r="AA875" s="28">
        <f t="shared" ca="1" si="532"/>
        <v>0.22093650443177848</v>
      </c>
      <c r="AB875" s="28">
        <f ca="1">IF(Riskregister!$E$7="",0,COUNTIF(BH$4:BH$53,"&lt;"&amp;Z875)*IF(AA875&lt;0.5,Riskregister!$K$7+(Riskregister!$L$7-Riskregister!$K$7)*SQRT(AA875/2),Riskregister!$L$7-(Riskregister!$L$7-Riskregister!$K$7)*SQRT((1-AA875)/2)))</f>
        <v>0</v>
      </c>
      <c r="AC875" s="28">
        <f t="shared" ca="1" si="533"/>
        <v>0.68913613153882836</v>
      </c>
      <c r="AD875" s="28">
        <f t="shared" ca="1" si="533"/>
        <v>0.22530398638576177</v>
      </c>
      <c r="AE875" s="28">
        <f ca="1">IF(Riskregister!$E$8="",0,COUNTIF(BI$4:BI$53,"&lt;"&amp;AC875)*IF(AD875&lt;0.5,Riskregister!$K$8+(Riskregister!$L$8-Riskregister!$K$8)*SQRT(AD875/2),Riskregister!$L$8-(Riskregister!$L$8-Riskregister!$K$8)*SQRT((1-AD875)/2)))</f>
        <v>0</v>
      </c>
      <c r="AF875" s="28">
        <f t="shared" ca="1" si="534"/>
        <v>0.71044711558341977</v>
      </c>
      <c r="AG875" s="28">
        <f t="shared" ca="1" si="534"/>
        <v>0.88892218372949328</v>
      </c>
      <c r="AH875" s="28">
        <f>IF(Riskregister!$E$9="",0,COUNTIF(BJ$4:BJ$53,"&lt;"&amp;AF875)*IF(AG875&lt;0.5,Riskregister!$K$9+(Riskregister!$L$9-Riskregister!$K$9)*SQRT(AG875/2),Riskregister!$L$9-(Riskregister!$L$9-Riskregister!$K$9)*SQRT((1-AG875)/2)))</f>
        <v>0</v>
      </c>
      <c r="AI875" s="28">
        <f t="shared" ca="1" si="535"/>
        <v>0.79829705817467</v>
      </c>
      <c r="AJ875" s="28">
        <f t="shared" ca="1" si="535"/>
        <v>0.65768546651821902</v>
      </c>
      <c r="AK875" s="28">
        <f>IF(Riskregister!$E$10="",0,COUNTIF(BK$4:BK$53,"&lt;"&amp;AI875)*IF(AJ875&lt;0.5,Riskregister!$K$10+(Riskregister!$L$10-Riskregister!$K$10)*SQRT(AJ875/2),Riskregister!$L$10-(Riskregister!$L$10-Riskregister!$K$10)*SQRT((1-AJ875)/2)))</f>
        <v>0</v>
      </c>
      <c r="AL875" s="28">
        <f t="shared" ca="1" si="536"/>
        <v>0.57136876369721135</v>
      </c>
      <c r="AM875" s="28">
        <f t="shared" ca="1" si="536"/>
        <v>0.97290043660706438</v>
      </c>
      <c r="AN875" s="28">
        <f>IF(Riskregister!$E$11="",0,COUNTIF(BL$4:BL$53,"&lt;"&amp;AL875)*IF(AM875&lt;0.5,Riskregister!$K$11+(Riskregister!$L$11-Riskregister!$K$11)*SQRT(AM875/2),Riskregister!$L$11-(Riskregister!$L$11-Riskregister!$K$11)*SQRT((1-AM875)/2)))</f>
        <v>0</v>
      </c>
      <c r="AO875" s="28">
        <f t="shared" ca="1" si="537"/>
        <v>0.23191661763911009</v>
      </c>
      <c r="AP875" s="28">
        <f t="shared" ca="1" si="537"/>
        <v>5.3669342479955695E-2</v>
      </c>
      <c r="AQ875" s="28">
        <f>IF(Riskregister!$E$12="",0,COUNTIF(BM$4:BM$53,"&lt;"&amp;AO875)*IF(AP875&lt;0.5,Riskregister!$K$12+(Riskregister!$L$12-Riskregister!$K$12)*SQRT(AP875/2),Riskregister!$L$12-(Riskregister!$L$12-Riskregister!$K$12)*SQRT((1-AP875)/2)))</f>
        <v>0</v>
      </c>
      <c r="AR875" s="28">
        <f t="shared" ca="1" si="538"/>
        <v>0.76573583734770723</v>
      </c>
      <c r="AS875" s="28">
        <f t="shared" ca="1" si="538"/>
        <v>0.5486925421774641</v>
      </c>
      <c r="AT875" s="28">
        <f>IF(Riskregister!$E$13="",0,COUNTIF(BN$4:BN$53,"&lt;"&amp;AR875)*IF(AS875&lt;0.5,Riskregister!$K$13+(Riskregister!$L$13-Riskregister!$K$13)*SQRT(AS875/2),Riskregister!$L$13-(Riskregister!$L$13-Riskregister!$K$13)*SQRT((1-AS875)/2)))</f>
        <v>0</v>
      </c>
      <c r="AU875" s="28">
        <f t="shared" ca="1" si="539"/>
        <v>1.3681011681338506E-2</v>
      </c>
      <c r="AV875" s="28">
        <f t="shared" ca="1" si="539"/>
        <v>0.76394472561516047</v>
      </c>
      <c r="AW875" s="28">
        <f>IF(Riskregister!$E$14="",0,COUNTIF(BO$4:BO$53,"&lt;"&amp;AU875)*IF(AV875&lt;0.5,Riskregister!$K$14+(Riskregister!$L$14-Riskregister!$K$14)*SQRT(AV875/2),Riskregister!$L$14-(Riskregister!$L$14-Riskregister!$K$14)*SQRT((1-AV875)/2)))</f>
        <v>0</v>
      </c>
      <c r="AX875" s="28">
        <f t="shared" ca="1" si="540"/>
        <v>0.14549510124985299</v>
      </c>
      <c r="AY875" s="28">
        <f t="shared" ca="1" si="540"/>
        <v>0.10073499830243138</v>
      </c>
      <c r="AZ875" s="28">
        <f>IF(Riskregister!$E$15="",0,COUNTIF(BP$4:BP$53,"&lt;"&amp;AX875)*IF(AY875&lt;0.5,Riskregister!$K$15+(Riskregister!$L$15-Riskregister!$K$15)*SQRT(AY875/2),Riskregister!$L$15-(Riskregister!$L$15-Riskregister!$K$15)*SQRT((1-AY875)/2)))</f>
        <v>0</v>
      </c>
      <c r="BA875" s="28">
        <f t="shared" ca="1" si="541"/>
        <v>0.86959976046150445</v>
      </c>
      <c r="BB875" s="28">
        <f t="shared" ca="1" si="541"/>
        <v>7.2078852195222698E-2</v>
      </c>
      <c r="BC875" s="28">
        <f>IF(Riskregister!$E$16="",0,COUNTIF(BQ$4:BQ$53,"&lt;"&amp;BA875)*IF(BB875&lt;0.5,Riskregister!$K$16+(Riskregister!$L$16-Riskregister!$K$16)*SQRT(BB875/2),Riskregister!$L$16-(Riskregister!$L$16-Riskregister!$K$16)*SQRT((1-BB875)/2)))</f>
        <v>0</v>
      </c>
      <c r="BD875" s="28">
        <f t="shared" ca="1" si="517"/>
        <v>0</v>
      </c>
    </row>
    <row r="876" spans="20:56" x14ac:dyDescent="0.35">
      <c r="T876" s="28">
        <f t="shared" ca="1" si="530"/>
        <v>0.56941950594674462</v>
      </c>
      <c r="U876" s="28">
        <f t="shared" ca="1" si="530"/>
        <v>0.90356707688059035</v>
      </c>
      <c r="V876" s="28">
        <f ca="1">IF(Riskregister!$E$5="",0,COUNTIF(BF$4:BF$53,"&lt;"&amp;T876)*IF(U876&lt;0.5,Riskregister!$K$5+(Riskregister!$L$5-Riskregister!$K$5)*SQRT(U876/2),Riskregister!$L$5-(Riskregister!$L$5-Riskregister!$K$5)*SQRT((1-U876)/2)))</f>
        <v>0</v>
      </c>
      <c r="W876" s="28">
        <f t="shared" ca="1" si="531"/>
        <v>9.5956598204034571E-2</v>
      </c>
      <c r="X876" s="28">
        <f t="shared" ca="1" si="531"/>
        <v>0.9120996959699188</v>
      </c>
      <c r="Y876" s="28">
        <f ca="1">IF(Riskregister!$E$6="",0,COUNTIF(BG$4:BG$53,"&lt;"&amp;W876)*IF(X876&lt;0.5,Riskregister!$K$6+(Riskregister!$L$6-Riskregister!$K$6)*SQRT(X876/2),Riskregister!$L$6-(Riskregister!$L$6-Riskregister!$K$6)*SQRT((1-X876)/2)))</f>
        <v>0</v>
      </c>
      <c r="Z876" s="28">
        <f t="shared" ca="1" si="532"/>
        <v>1.3937767684106817E-2</v>
      </c>
      <c r="AA876" s="28">
        <f t="shared" ca="1" si="532"/>
        <v>0.59773556545921092</v>
      </c>
      <c r="AB876" s="28">
        <f ca="1">IF(Riskregister!$E$7="",0,COUNTIF(BH$4:BH$53,"&lt;"&amp;Z876)*IF(AA876&lt;0.5,Riskregister!$K$7+(Riskregister!$L$7-Riskregister!$K$7)*SQRT(AA876/2),Riskregister!$L$7-(Riskregister!$L$7-Riskregister!$K$7)*SQRT((1-AA876)/2)))</f>
        <v>0</v>
      </c>
      <c r="AC876" s="28">
        <f t="shared" ca="1" si="533"/>
        <v>0.51266396549202597</v>
      </c>
      <c r="AD876" s="28">
        <f t="shared" ca="1" si="533"/>
        <v>0.15329889858481616</v>
      </c>
      <c r="AE876" s="28">
        <f ca="1">IF(Riskregister!$E$8="",0,COUNTIF(BI$4:BI$53,"&lt;"&amp;AC876)*IF(AD876&lt;0.5,Riskregister!$K$8+(Riskregister!$L$8-Riskregister!$K$8)*SQRT(AD876/2),Riskregister!$L$8-(Riskregister!$L$8-Riskregister!$K$8)*SQRT((1-AD876)/2)))</f>
        <v>0</v>
      </c>
      <c r="AF876" s="28">
        <f t="shared" ca="1" si="534"/>
        <v>0.75410173160906324</v>
      </c>
      <c r="AG876" s="28">
        <f t="shared" ca="1" si="534"/>
        <v>0.17309744064906574</v>
      </c>
      <c r="AH876" s="28">
        <f>IF(Riskregister!$E$9="",0,COUNTIF(BJ$4:BJ$53,"&lt;"&amp;AF876)*IF(AG876&lt;0.5,Riskregister!$K$9+(Riskregister!$L$9-Riskregister!$K$9)*SQRT(AG876/2),Riskregister!$L$9-(Riskregister!$L$9-Riskregister!$K$9)*SQRT((1-AG876)/2)))</f>
        <v>0</v>
      </c>
      <c r="AI876" s="28">
        <f t="shared" ca="1" si="535"/>
        <v>0.77712774170946985</v>
      </c>
      <c r="AJ876" s="28">
        <f t="shared" ca="1" si="535"/>
        <v>0.19091905203094139</v>
      </c>
      <c r="AK876" s="28">
        <f>IF(Riskregister!$E$10="",0,COUNTIF(BK$4:BK$53,"&lt;"&amp;AI876)*IF(AJ876&lt;0.5,Riskregister!$K$10+(Riskregister!$L$10-Riskregister!$K$10)*SQRT(AJ876/2),Riskregister!$L$10-(Riskregister!$L$10-Riskregister!$K$10)*SQRT((1-AJ876)/2)))</f>
        <v>0</v>
      </c>
      <c r="AL876" s="28">
        <f t="shared" ca="1" si="536"/>
        <v>0.88759016866485341</v>
      </c>
      <c r="AM876" s="28">
        <f t="shared" ca="1" si="536"/>
        <v>0.74743092114637388</v>
      </c>
      <c r="AN876" s="28">
        <f>IF(Riskregister!$E$11="",0,COUNTIF(BL$4:BL$53,"&lt;"&amp;AL876)*IF(AM876&lt;0.5,Riskregister!$K$11+(Riskregister!$L$11-Riskregister!$K$11)*SQRT(AM876/2),Riskregister!$L$11-(Riskregister!$L$11-Riskregister!$K$11)*SQRT((1-AM876)/2)))</f>
        <v>0</v>
      </c>
      <c r="AO876" s="28">
        <f t="shared" ca="1" si="537"/>
        <v>0.2179154401169856</v>
      </c>
      <c r="AP876" s="28">
        <f t="shared" ca="1" si="537"/>
        <v>0.5926820026966011</v>
      </c>
      <c r="AQ876" s="28">
        <f>IF(Riskregister!$E$12="",0,COUNTIF(BM$4:BM$53,"&lt;"&amp;AO876)*IF(AP876&lt;0.5,Riskregister!$K$12+(Riskregister!$L$12-Riskregister!$K$12)*SQRT(AP876/2),Riskregister!$L$12-(Riskregister!$L$12-Riskregister!$K$12)*SQRT((1-AP876)/2)))</f>
        <v>0</v>
      </c>
      <c r="AR876" s="28">
        <f t="shared" ca="1" si="538"/>
        <v>0.25799063066188843</v>
      </c>
      <c r="AS876" s="28">
        <f t="shared" ca="1" si="538"/>
        <v>0.66088875914136891</v>
      </c>
      <c r="AT876" s="28">
        <f>IF(Riskregister!$E$13="",0,COUNTIF(BN$4:BN$53,"&lt;"&amp;AR876)*IF(AS876&lt;0.5,Riskregister!$K$13+(Riskregister!$L$13-Riskregister!$K$13)*SQRT(AS876/2),Riskregister!$L$13-(Riskregister!$L$13-Riskregister!$K$13)*SQRT((1-AS876)/2)))</f>
        <v>0</v>
      </c>
      <c r="AU876" s="28">
        <f t="shared" ca="1" si="539"/>
        <v>0.25235734795012421</v>
      </c>
      <c r="AV876" s="28">
        <f t="shared" ca="1" si="539"/>
        <v>0.80421084472928717</v>
      </c>
      <c r="AW876" s="28">
        <f>IF(Riskregister!$E$14="",0,COUNTIF(BO$4:BO$53,"&lt;"&amp;AU876)*IF(AV876&lt;0.5,Riskregister!$K$14+(Riskregister!$L$14-Riskregister!$K$14)*SQRT(AV876/2),Riskregister!$L$14-(Riskregister!$L$14-Riskregister!$K$14)*SQRT((1-AV876)/2)))</f>
        <v>0</v>
      </c>
      <c r="AX876" s="28">
        <f t="shared" ca="1" si="540"/>
        <v>0.99685203399179489</v>
      </c>
      <c r="AY876" s="28">
        <f t="shared" ca="1" si="540"/>
        <v>0.86833614918134183</v>
      </c>
      <c r="AZ876" s="28">
        <f>IF(Riskregister!$E$15="",0,COUNTIF(BP$4:BP$53,"&lt;"&amp;AX876)*IF(AY876&lt;0.5,Riskregister!$K$15+(Riskregister!$L$15-Riskregister!$K$15)*SQRT(AY876/2),Riskregister!$L$15-(Riskregister!$L$15-Riskregister!$K$15)*SQRT((1-AY876)/2)))</f>
        <v>0</v>
      </c>
      <c r="BA876" s="28">
        <f t="shared" ca="1" si="541"/>
        <v>0.53216246848905024</v>
      </c>
      <c r="BB876" s="28">
        <f t="shared" ca="1" si="541"/>
        <v>0.6739952683427457</v>
      </c>
      <c r="BC876" s="28">
        <f>IF(Riskregister!$E$16="",0,COUNTIF(BQ$4:BQ$53,"&lt;"&amp;BA876)*IF(BB876&lt;0.5,Riskregister!$K$16+(Riskregister!$L$16-Riskregister!$K$16)*SQRT(BB876/2),Riskregister!$L$16-(Riskregister!$L$16-Riskregister!$K$16)*SQRT((1-BB876)/2)))</f>
        <v>0</v>
      </c>
      <c r="BD876" s="28">
        <f t="shared" ca="1" si="517"/>
        <v>0</v>
      </c>
    </row>
    <row r="877" spans="20:56" x14ac:dyDescent="0.35">
      <c r="T877" s="28">
        <f t="shared" ca="1" si="530"/>
        <v>0.82485468559800423</v>
      </c>
      <c r="U877" s="28">
        <f t="shared" ca="1" si="530"/>
        <v>0.85144308773644295</v>
      </c>
      <c r="V877" s="28">
        <f ca="1">IF(Riskregister!$E$5="",0,COUNTIF(BF$4:BF$53,"&lt;"&amp;T877)*IF(U877&lt;0.5,Riskregister!$K$5+(Riskregister!$L$5-Riskregister!$K$5)*SQRT(U877/2),Riskregister!$L$5-(Riskregister!$L$5-Riskregister!$K$5)*SQRT((1-U877)/2)))</f>
        <v>477356.66603241273</v>
      </c>
      <c r="W877" s="28">
        <f t="shared" ca="1" si="531"/>
        <v>0.93726153466444473</v>
      </c>
      <c r="X877" s="28">
        <f t="shared" ca="1" si="531"/>
        <v>0.56837403228518302</v>
      </c>
      <c r="Y877" s="28">
        <f ca="1">IF(Riskregister!$E$6="",0,COUNTIF(BG$4:BG$53,"&lt;"&amp;W877)*IF(X877&lt;0.5,Riskregister!$K$6+(Riskregister!$L$6-Riskregister!$K$6)*SQRT(X877/2),Riskregister!$L$6-(Riskregister!$L$6-Riskregister!$K$6)*SQRT((1-X877)/2)))</f>
        <v>2327595.6616918221</v>
      </c>
      <c r="Z877" s="28">
        <f t="shared" ca="1" si="532"/>
        <v>0.23169010834922565</v>
      </c>
      <c r="AA877" s="28">
        <f t="shared" ca="1" si="532"/>
        <v>0.35599617304835995</v>
      </c>
      <c r="AB877" s="28">
        <f ca="1">IF(Riskregister!$E$7="",0,COUNTIF(BH$4:BH$53,"&lt;"&amp;Z877)*IF(AA877&lt;0.5,Riskregister!$K$7+(Riskregister!$L$7-Riskregister!$K$7)*SQRT(AA877/2),Riskregister!$L$7-(Riskregister!$L$7-Riskregister!$K$7)*SQRT((1-AA877)/2)))</f>
        <v>0</v>
      </c>
      <c r="AC877" s="28">
        <f t="shared" ca="1" si="533"/>
        <v>0.3992489116237693</v>
      </c>
      <c r="AD877" s="28">
        <f t="shared" ca="1" si="533"/>
        <v>0.95405762022801532</v>
      </c>
      <c r="AE877" s="28">
        <f ca="1">IF(Riskregister!$E$8="",0,COUNTIF(BI$4:BI$53,"&lt;"&amp;AC877)*IF(AD877&lt;0.5,Riskregister!$K$8+(Riskregister!$L$8-Riskregister!$K$8)*SQRT(AD877/2),Riskregister!$L$8-(Riskregister!$L$8-Riskregister!$K$8)*SQRT((1-AD877)/2)))</f>
        <v>0</v>
      </c>
      <c r="AF877" s="28">
        <f t="shared" ca="1" si="534"/>
        <v>0.77473865587283741</v>
      </c>
      <c r="AG877" s="28">
        <f t="shared" ca="1" si="534"/>
        <v>0.99369736064854031</v>
      </c>
      <c r="AH877" s="28">
        <f>IF(Riskregister!$E$9="",0,COUNTIF(BJ$4:BJ$53,"&lt;"&amp;AF877)*IF(AG877&lt;0.5,Riskregister!$K$9+(Riskregister!$L$9-Riskregister!$K$9)*SQRT(AG877/2),Riskregister!$L$9-(Riskregister!$L$9-Riskregister!$K$9)*SQRT((1-AG877)/2)))</f>
        <v>0</v>
      </c>
      <c r="AI877" s="28">
        <f t="shared" ca="1" si="535"/>
        <v>0.45395053803752416</v>
      </c>
      <c r="AJ877" s="28">
        <f t="shared" ca="1" si="535"/>
        <v>0.9981815795043032</v>
      </c>
      <c r="AK877" s="28">
        <f>IF(Riskregister!$E$10="",0,COUNTIF(BK$4:BK$53,"&lt;"&amp;AI877)*IF(AJ877&lt;0.5,Riskregister!$K$10+(Riskregister!$L$10-Riskregister!$K$10)*SQRT(AJ877/2),Riskregister!$L$10-(Riskregister!$L$10-Riskregister!$K$10)*SQRT((1-AJ877)/2)))</f>
        <v>0</v>
      </c>
      <c r="AL877" s="28">
        <f t="shared" ca="1" si="536"/>
        <v>0.25872068115658586</v>
      </c>
      <c r="AM877" s="28">
        <f t="shared" ca="1" si="536"/>
        <v>0.54044340886736419</v>
      </c>
      <c r="AN877" s="28">
        <f>IF(Riskregister!$E$11="",0,COUNTIF(BL$4:BL$53,"&lt;"&amp;AL877)*IF(AM877&lt;0.5,Riskregister!$K$11+(Riskregister!$L$11-Riskregister!$K$11)*SQRT(AM877/2),Riskregister!$L$11-(Riskregister!$L$11-Riskregister!$K$11)*SQRT((1-AM877)/2)))</f>
        <v>0</v>
      </c>
      <c r="AO877" s="28">
        <f t="shared" ca="1" si="537"/>
        <v>0.25509269251490163</v>
      </c>
      <c r="AP877" s="28">
        <f t="shared" ca="1" si="537"/>
        <v>0.22827707571549061</v>
      </c>
      <c r="AQ877" s="28">
        <f>IF(Riskregister!$E$12="",0,COUNTIF(BM$4:BM$53,"&lt;"&amp;AO877)*IF(AP877&lt;0.5,Riskregister!$K$12+(Riskregister!$L$12-Riskregister!$K$12)*SQRT(AP877/2),Riskregister!$L$12-(Riskregister!$L$12-Riskregister!$K$12)*SQRT((1-AP877)/2)))</f>
        <v>0</v>
      </c>
      <c r="AR877" s="28">
        <f t="shared" ca="1" si="538"/>
        <v>0.73498298565643849</v>
      </c>
      <c r="AS877" s="28">
        <f t="shared" ca="1" si="538"/>
        <v>0.95324269675158613</v>
      </c>
      <c r="AT877" s="28">
        <f>IF(Riskregister!$E$13="",0,COUNTIF(BN$4:BN$53,"&lt;"&amp;AR877)*IF(AS877&lt;0.5,Riskregister!$K$13+(Riskregister!$L$13-Riskregister!$K$13)*SQRT(AS877/2),Riskregister!$L$13-(Riskregister!$L$13-Riskregister!$K$13)*SQRT((1-AS877)/2)))</f>
        <v>0</v>
      </c>
      <c r="AU877" s="28">
        <f t="shared" ca="1" si="539"/>
        <v>0.91846443480007689</v>
      </c>
      <c r="AV877" s="28">
        <f t="shared" ca="1" si="539"/>
        <v>0.47439874964597828</v>
      </c>
      <c r="AW877" s="28">
        <f>IF(Riskregister!$E$14="",0,COUNTIF(BO$4:BO$53,"&lt;"&amp;AU877)*IF(AV877&lt;0.5,Riskregister!$K$14+(Riskregister!$L$14-Riskregister!$K$14)*SQRT(AV877/2),Riskregister!$L$14-(Riskregister!$L$14-Riskregister!$K$14)*SQRT((1-AV877)/2)))</f>
        <v>0</v>
      </c>
      <c r="AX877" s="28">
        <f t="shared" ca="1" si="540"/>
        <v>0.75538595314318624</v>
      </c>
      <c r="AY877" s="28">
        <f t="shared" ca="1" si="540"/>
        <v>0.14933066177056264</v>
      </c>
      <c r="AZ877" s="28">
        <f>IF(Riskregister!$E$15="",0,COUNTIF(BP$4:BP$53,"&lt;"&amp;AX877)*IF(AY877&lt;0.5,Riskregister!$K$15+(Riskregister!$L$15-Riskregister!$K$15)*SQRT(AY877/2),Riskregister!$L$15-(Riskregister!$L$15-Riskregister!$K$15)*SQRT((1-AY877)/2)))</f>
        <v>0</v>
      </c>
      <c r="BA877" s="28">
        <f t="shared" ca="1" si="541"/>
        <v>0.64157099305380549</v>
      </c>
      <c r="BB877" s="28">
        <f t="shared" ca="1" si="541"/>
        <v>0.94396127971242871</v>
      </c>
      <c r="BC877" s="28">
        <f>IF(Riskregister!$E$16="",0,COUNTIF(BQ$4:BQ$53,"&lt;"&amp;BA877)*IF(BB877&lt;0.5,Riskregister!$K$16+(Riskregister!$L$16-Riskregister!$K$16)*SQRT(BB877/2),Riskregister!$L$16-(Riskregister!$L$16-Riskregister!$K$16)*SQRT((1-BB877)/2)))</f>
        <v>0</v>
      </c>
      <c r="BD877" s="28">
        <f t="shared" ca="1" si="517"/>
        <v>2804952.3277242347</v>
      </c>
    </row>
    <row r="878" spans="20:56" x14ac:dyDescent="0.35">
      <c r="T878" s="28">
        <f t="shared" ca="1" si="530"/>
        <v>0.58303674052279386</v>
      </c>
      <c r="U878" s="28">
        <f t="shared" ca="1" si="530"/>
        <v>0.52206120403444867</v>
      </c>
      <c r="V878" s="28">
        <f ca="1">IF(Riskregister!$E$5="",0,COUNTIF(BF$4:BF$53,"&lt;"&amp;T878)*IF(U878&lt;0.5,Riskregister!$K$5+(Riskregister!$L$5-Riskregister!$K$5)*SQRT(U878/2),Riskregister!$L$5-(Riskregister!$L$5-Riskregister!$K$5)*SQRT((1-U878)/2)))</f>
        <v>0</v>
      </c>
      <c r="W878" s="28">
        <f t="shared" ca="1" si="531"/>
        <v>0.1342532740875062</v>
      </c>
      <c r="X878" s="28">
        <f t="shared" ca="1" si="531"/>
        <v>0.19646558531696534</v>
      </c>
      <c r="Y878" s="28">
        <f ca="1">IF(Riskregister!$E$6="",0,COUNTIF(BG$4:BG$53,"&lt;"&amp;W878)*IF(X878&lt;0.5,Riskregister!$K$6+(Riskregister!$L$6-Riskregister!$K$6)*SQRT(X878/2),Riskregister!$L$6-(Riskregister!$L$6-Riskregister!$K$6)*SQRT((1-X878)/2)))</f>
        <v>0</v>
      </c>
      <c r="Z878" s="28">
        <f t="shared" ca="1" si="532"/>
        <v>0.19443013038238877</v>
      </c>
      <c r="AA878" s="28">
        <f t="shared" ca="1" si="532"/>
        <v>0.86422366461645972</v>
      </c>
      <c r="AB878" s="28">
        <f ca="1">IF(Riskregister!$E$7="",0,COUNTIF(BH$4:BH$53,"&lt;"&amp;Z878)*IF(AA878&lt;0.5,Riskregister!$K$7+(Riskregister!$L$7-Riskregister!$K$7)*SQRT(AA878/2),Riskregister!$L$7-(Riskregister!$L$7-Riskregister!$K$7)*SQRT((1-AA878)/2)))</f>
        <v>0</v>
      </c>
      <c r="AC878" s="28">
        <f t="shared" ca="1" si="533"/>
        <v>0.23685156538115604</v>
      </c>
      <c r="AD878" s="28">
        <f t="shared" ca="1" si="533"/>
        <v>0.47662304024068425</v>
      </c>
      <c r="AE878" s="28">
        <f ca="1">IF(Riskregister!$E$8="",0,COUNTIF(BI$4:BI$53,"&lt;"&amp;AC878)*IF(AD878&lt;0.5,Riskregister!$K$8+(Riskregister!$L$8-Riskregister!$K$8)*SQRT(AD878/2),Riskregister!$L$8-(Riskregister!$L$8-Riskregister!$K$8)*SQRT((1-AD878)/2)))</f>
        <v>0</v>
      </c>
      <c r="AF878" s="28">
        <f t="shared" ca="1" si="534"/>
        <v>0.74994092132536161</v>
      </c>
      <c r="AG878" s="28">
        <f t="shared" ca="1" si="534"/>
        <v>0.34318900335898694</v>
      </c>
      <c r="AH878" s="28">
        <f>IF(Riskregister!$E$9="",0,COUNTIF(BJ$4:BJ$53,"&lt;"&amp;AF878)*IF(AG878&lt;0.5,Riskregister!$K$9+(Riskregister!$L$9-Riskregister!$K$9)*SQRT(AG878/2),Riskregister!$L$9-(Riskregister!$L$9-Riskregister!$K$9)*SQRT((1-AG878)/2)))</f>
        <v>0</v>
      </c>
      <c r="AI878" s="28">
        <f t="shared" ca="1" si="535"/>
        <v>0.72933269838294779</v>
      </c>
      <c r="AJ878" s="28">
        <f t="shared" ca="1" si="535"/>
        <v>0.23720328307936367</v>
      </c>
      <c r="AK878" s="28">
        <f>IF(Riskregister!$E$10="",0,COUNTIF(BK$4:BK$53,"&lt;"&amp;AI878)*IF(AJ878&lt;0.5,Riskregister!$K$10+(Riskregister!$L$10-Riskregister!$K$10)*SQRT(AJ878/2),Riskregister!$L$10-(Riskregister!$L$10-Riskregister!$K$10)*SQRT((1-AJ878)/2)))</f>
        <v>0</v>
      </c>
      <c r="AL878" s="28">
        <f t="shared" ca="1" si="536"/>
        <v>0.32998266853514235</v>
      </c>
      <c r="AM878" s="28">
        <f t="shared" ca="1" si="536"/>
        <v>0.76387727158111696</v>
      </c>
      <c r="AN878" s="28">
        <f>IF(Riskregister!$E$11="",0,COUNTIF(BL$4:BL$53,"&lt;"&amp;AL878)*IF(AM878&lt;0.5,Riskregister!$K$11+(Riskregister!$L$11-Riskregister!$K$11)*SQRT(AM878/2),Riskregister!$L$11-(Riskregister!$L$11-Riskregister!$K$11)*SQRT((1-AM878)/2)))</f>
        <v>0</v>
      </c>
      <c r="AO878" s="28">
        <f t="shared" ca="1" si="537"/>
        <v>0.31141665446971589</v>
      </c>
      <c r="AP878" s="28">
        <f t="shared" ca="1" si="537"/>
        <v>0.88941113903127111</v>
      </c>
      <c r="AQ878" s="28">
        <f>IF(Riskregister!$E$12="",0,COUNTIF(BM$4:BM$53,"&lt;"&amp;AO878)*IF(AP878&lt;0.5,Riskregister!$K$12+(Riskregister!$L$12-Riskregister!$K$12)*SQRT(AP878/2),Riskregister!$L$12-(Riskregister!$L$12-Riskregister!$K$12)*SQRT((1-AP878)/2)))</f>
        <v>0</v>
      </c>
      <c r="AR878" s="28">
        <f t="shared" ca="1" si="538"/>
        <v>0.84452113220723346</v>
      </c>
      <c r="AS878" s="28">
        <f t="shared" ca="1" si="538"/>
        <v>0.78023291458145205</v>
      </c>
      <c r="AT878" s="28">
        <f>IF(Riskregister!$E$13="",0,COUNTIF(BN$4:BN$53,"&lt;"&amp;AR878)*IF(AS878&lt;0.5,Riskregister!$K$13+(Riskregister!$L$13-Riskregister!$K$13)*SQRT(AS878/2),Riskregister!$L$13-(Riskregister!$L$13-Riskregister!$K$13)*SQRT((1-AS878)/2)))</f>
        <v>0</v>
      </c>
      <c r="AU878" s="28">
        <f t="shared" ca="1" si="539"/>
        <v>0.59971526688139021</v>
      </c>
      <c r="AV878" s="28">
        <f t="shared" ca="1" si="539"/>
        <v>0.75666728567552544</v>
      </c>
      <c r="AW878" s="28">
        <f>IF(Riskregister!$E$14="",0,COUNTIF(BO$4:BO$53,"&lt;"&amp;AU878)*IF(AV878&lt;0.5,Riskregister!$K$14+(Riskregister!$L$14-Riskregister!$K$14)*SQRT(AV878/2),Riskregister!$L$14-(Riskregister!$L$14-Riskregister!$K$14)*SQRT((1-AV878)/2)))</f>
        <v>0</v>
      </c>
      <c r="AX878" s="28">
        <f t="shared" ca="1" si="540"/>
        <v>0.87766619845562477</v>
      </c>
      <c r="AY878" s="28">
        <f t="shared" ca="1" si="540"/>
        <v>7.1660551501365521E-2</v>
      </c>
      <c r="AZ878" s="28">
        <f>IF(Riskregister!$E$15="",0,COUNTIF(BP$4:BP$53,"&lt;"&amp;AX878)*IF(AY878&lt;0.5,Riskregister!$K$15+(Riskregister!$L$15-Riskregister!$K$15)*SQRT(AY878/2),Riskregister!$L$15-(Riskregister!$L$15-Riskregister!$K$15)*SQRT((1-AY878)/2)))</f>
        <v>0</v>
      </c>
      <c r="BA878" s="28">
        <f t="shared" ca="1" si="541"/>
        <v>0.643971248898211</v>
      </c>
      <c r="BB878" s="28">
        <f t="shared" ca="1" si="541"/>
        <v>0.10847201016275265</v>
      </c>
      <c r="BC878" s="28">
        <f>IF(Riskregister!$E$16="",0,COUNTIF(BQ$4:BQ$53,"&lt;"&amp;BA878)*IF(BB878&lt;0.5,Riskregister!$K$16+(Riskregister!$L$16-Riskregister!$K$16)*SQRT(BB878/2),Riskregister!$L$16-(Riskregister!$L$16-Riskregister!$K$16)*SQRT((1-BB878)/2)))</f>
        <v>0</v>
      </c>
      <c r="BD878" s="28">
        <f t="shared" ca="1" si="517"/>
        <v>0</v>
      </c>
    </row>
    <row r="879" spans="20:56" x14ac:dyDescent="0.35">
      <c r="T879" s="28">
        <f t="shared" ca="1" si="530"/>
        <v>0.42275011860435419</v>
      </c>
      <c r="U879" s="28">
        <f t="shared" ca="1" si="530"/>
        <v>0.83095187307550089</v>
      </c>
      <c r="V879" s="28">
        <f ca="1">IF(Riskregister!$E$5="",0,COUNTIF(BF$4:BF$53,"&lt;"&amp;T879)*IF(U879&lt;0.5,Riskregister!$K$5+(Riskregister!$L$5-Riskregister!$K$5)*SQRT(U879/2),Riskregister!$L$5-(Riskregister!$L$5-Riskregister!$K$5)*SQRT((1-U879)/2)))</f>
        <v>0</v>
      </c>
      <c r="W879" s="28">
        <f t="shared" ca="1" si="531"/>
        <v>0.48610892014138118</v>
      </c>
      <c r="X879" s="28">
        <f t="shared" ca="1" si="531"/>
        <v>0.79068559127255778</v>
      </c>
      <c r="Y879" s="28">
        <f ca="1">IF(Riskregister!$E$6="",0,COUNTIF(BG$4:BG$53,"&lt;"&amp;W879)*IF(X879&lt;0.5,Riskregister!$K$6+(Riskregister!$L$6-Riskregister!$K$6)*SQRT(X879/2),Riskregister!$L$6-(Riskregister!$L$6-Riskregister!$K$6)*SQRT((1-X879)/2)))</f>
        <v>0</v>
      </c>
      <c r="Z879" s="28">
        <f t="shared" ca="1" si="532"/>
        <v>0.47262818615964408</v>
      </c>
      <c r="AA879" s="28">
        <f t="shared" ca="1" si="532"/>
        <v>0.50593199328315397</v>
      </c>
      <c r="AB879" s="28">
        <f ca="1">IF(Riskregister!$E$7="",0,COUNTIF(BH$4:BH$53,"&lt;"&amp;Z879)*IF(AA879&lt;0.5,Riskregister!$K$7+(Riskregister!$L$7-Riskregister!$K$7)*SQRT(AA879/2),Riskregister!$L$7-(Riskregister!$L$7-Riskregister!$K$7)*SQRT((1-AA879)/2)))</f>
        <v>0</v>
      </c>
      <c r="AC879" s="28">
        <f t="shared" ca="1" si="533"/>
        <v>0.72099854100518534</v>
      </c>
      <c r="AD879" s="28">
        <f t="shared" ca="1" si="533"/>
        <v>0.37365532475014596</v>
      </c>
      <c r="AE879" s="28">
        <f ca="1">IF(Riskregister!$E$8="",0,COUNTIF(BI$4:BI$53,"&lt;"&amp;AC879)*IF(AD879&lt;0.5,Riskregister!$K$8+(Riskregister!$L$8-Riskregister!$K$8)*SQRT(AD879/2),Riskregister!$L$8-(Riskregister!$L$8-Riskregister!$K$8)*SQRT((1-AD879)/2)))</f>
        <v>0</v>
      </c>
      <c r="AF879" s="28">
        <f t="shared" ca="1" si="534"/>
        <v>0.63024750393492424</v>
      </c>
      <c r="AG879" s="28">
        <f t="shared" ca="1" si="534"/>
        <v>0.86728406197875219</v>
      </c>
      <c r="AH879" s="28">
        <f>IF(Riskregister!$E$9="",0,COUNTIF(BJ$4:BJ$53,"&lt;"&amp;AF879)*IF(AG879&lt;0.5,Riskregister!$K$9+(Riskregister!$L$9-Riskregister!$K$9)*SQRT(AG879/2),Riskregister!$L$9-(Riskregister!$L$9-Riskregister!$K$9)*SQRT((1-AG879)/2)))</f>
        <v>0</v>
      </c>
      <c r="AI879" s="28">
        <f t="shared" ca="1" si="535"/>
        <v>0.74457875279103336</v>
      </c>
      <c r="AJ879" s="28">
        <f t="shared" ca="1" si="535"/>
        <v>0.33044921045968512</v>
      </c>
      <c r="AK879" s="28">
        <f>IF(Riskregister!$E$10="",0,COUNTIF(BK$4:BK$53,"&lt;"&amp;AI879)*IF(AJ879&lt;0.5,Riskregister!$K$10+(Riskregister!$L$10-Riskregister!$K$10)*SQRT(AJ879/2),Riskregister!$L$10-(Riskregister!$L$10-Riskregister!$K$10)*SQRT((1-AJ879)/2)))</f>
        <v>0</v>
      </c>
      <c r="AL879" s="28">
        <f t="shared" ca="1" si="536"/>
        <v>0.35596924557514142</v>
      </c>
      <c r="AM879" s="28">
        <f t="shared" ca="1" si="536"/>
        <v>0.68670114987127095</v>
      </c>
      <c r="AN879" s="28">
        <f>IF(Riskregister!$E$11="",0,COUNTIF(BL$4:BL$53,"&lt;"&amp;AL879)*IF(AM879&lt;0.5,Riskregister!$K$11+(Riskregister!$L$11-Riskregister!$K$11)*SQRT(AM879/2),Riskregister!$L$11-(Riskregister!$L$11-Riskregister!$K$11)*SQRT((1-AM879)/2)))</f>
        <v>0</v>
      </c>
      <c r="AO879" s="28">
        <f t="shared" ca="1" si="537"/>
        <v>0.50326478878495617</v>
      </c>
      <c r="AP879" s="28">
        <f t="shared" ca="1" si="537"/>
        <v>4.4306381232601888E-2</v>
      </c>
      <c r="AQ879" s="28">
        <f>IF(Riskregister!$E$12="",0,COUNTIF(BM$4:BM$53,"&lt;"&amp;AO879)*IF(AP879&lt;0.5,Riskregister!$K$12+(Riskregister!$L$12-Riskregister!$K$12)*SQRT(AP879/2),Riskregister!$L$12-(Riskregister!$L$12-Riskregister!$K$12)*SQRT((1-AP879)/2)))</f>
        <v>0</v>
      </c>
      <c r="AR879" s="28">
        <f t="shared" ca="1" si="538"/>
        <v>0.17936913469674676</v>
      </c>
      <c r="AS879" s="28">
        <f t="shared" ca="1" si="538"/>
        <v>8.5488050129141957E-2</v>
      </c>
      <c r="AT879" s="28">
        <f>IF(Riskregister!$E$13="",0,COUNTIF(BN$4:BN$53,"&lt;"&amp;AR879)*IF(AS879&lt;0.5,Riskregister!$K$13+(Riskregister!$L$13-Riskregister!$K$13)*SQRT(AS879/2),Riskregister!$L$13-(Riskregister!$L$13-Riskregister!$K$13)*SQRT((1-AS879)/2)))</f>
        <v>0</v>
      </c>
      <c r="AU879" s="28">
        <f t="shared" ca="1" si="539"/>
        <v>0.5189516528535062</v>
      </c>
      <c r="AV879" s="28">
        <f t="shared" ca="1" si="539"/>
        <v>0.36929409116735601</v>
      </c>
      <c r="AW879" s="28">
        <f>IF(Riskregister!$E$14="",0,COUNTIF(BO$4:BO$53,"&lt;"&amp;AU879)*IF(AV879&lt;0.5,Riskregister!$K$14+(Riskregister!$L$14-Riskregister!$K$14)*SQRT(AV879/2),Riskregister!$L$14-(Riskregister!$L$14-Riskregister!$K$14)*SQRT((1-AV879)/2)))</f>
        <v>0</v>
      </c>
      <c r="AX879" s="28">
        <f t="shared" ca="1" si="540"/>
        <v>0.12655681735657498</v>
      </c>
      <c r="AY879" s="28">
        <f t="shared" ca="1" si="540"/>
        <v>0.23491741120465526</v>
      </c>
      <c r="AZ879" s="28">
        <f>IF(Riskregister!$E$15="",0,COUNTIF(BP$4:BP$53,"&lt;"&amp;AX879)*IF(AY879&lt;0.5,Riskregister!$K$15+(Riskregister!$L$15-Riskregister!$K$15)*SQRT(AY879/2),Riskregister!$L$15-(Riskregister!$L$15-Riskregister!$K$15)*SQRT((1-AY879)/2)))</f>
        <v>0</v>
      </c>
      <c r="BA879" s="28">
        <f t="shared" ca="1" si="541"/>
        <v>0.32757256158329495</v>
      </c>
      <c r="BB879" s="28">
        <f t="shared" ca="1" si="541"/>
        <v>0.44757606308486553</v>
      </c>
      <c r="BC879" s="28">
        <f>IF(Riskregister!$E$16="",0,COUNTIF(BQ$4:BQ$53,"&lt;"&amp;BA879)*IF(BB879&lt;0.5,Riskregister!$K$16+(Riskregister!$L$16-Riskregister!$K$16)*SQRT(BB879/2),Riskregister!$L$16-(Riskregister!$L$16-Riskregister!$K$16)*SQRT((1-BB879)/2)))</f>
        <v>0</v>
      </c>
      <c r="BD879" s="28">
        <f t="shared" ca="1" si="517"/>
        <v>0</v>
      </c>
    </row>
    <row r="880" spans="20:56" x14ac:dyDescent="0.35">
      <c r="T880" s="28">
        <f t="shared" ca="1" si="530"/>
        <v>0.99468796207472154</v>
      </c>
      <c r="U880" s="28">
        <f t="shared" ca="1" si="530"/>
        <v>0.52369411014485856</v>
      </c>
      <c r="V880" s="28">
        <f ca="1">IF(Riskregister!$E$5="",0,COUNTIF(BF$4:BF$53,"&lt;"&amp;T880)*IF(U880&lt;0.5,Riskregister!$K$5+(Riskregister!$L$5-Riskregister!$K$5)*SQRT(U880/2),Riskregister!$L$5-(Riskregister!$L$5-Riskregister!$K$5)*SQRT((1-U880)/2)))</f>
        <v>1141187.6275216914</v>
      </c>
      <c r="W880" s="28">
        <f t="shared" ca="1" si="531"/>
        <v>0.29178054304819945</v>
      </c>
      <c r="X880" s="28">
        <f t="shared" ca="1" si="531"/>
        <v>0.49596374525779729</v>
      </c>
      <c r="Y880" s="28">
        <f ca="1">IF(Riskregister!$E$6="",0,COUNTIF(BG$4:BG$53,"&lt;"&amp;W880)*IF(X880&lt;0.5,Riskregister!$K$6+(Riskregister!$L$6-Riskregister!$K$6)*SQRT(X880/2),Riskregister!$L$6-(Riskregister!$L$6-Riskregister!$K$6)*SQRT((1-X880)/2)))</f>
        <v>0</v>
      </c>
      <c r="Z880" s="28">
        <f t="shared" ca="1" si="532"/>
        <v>0.27794341684514445</v>
      </c>
      <c r="AA880" s="28">
        <f t="shared" ca="1" si="532"/>
        <v>0.37474172092434688</v>
      </c>
      <c r="AB880" s="28">
        <f ca="1">IF(Riskregister!$E$7="",0,COUNTIF(BH$4:BH$53,"&lt;"&amp;Z880)*IF(AA880&lt;0.5,Riskregister!$K$7+(Riskregister!$L$7-Riskregister!$K$7)*SQRT(AA880/2),Riskregister!$L$7-(Riskregister!$L$7-Riskregister!$K$7)*SQRT((1-AA880)/2)))</f>
        <v>0</v>
      </c>
      <c r="AC880" s="28">
        <f t="shared" ca="1" si="533"/>
        <v>0.64132699175576791</v>
      </c>
      <c r="AD880" s="28">
        <f t="shared" ca="1" si="533"/>
        <v>0.98870706188937996</v>
      </c>
      <c r="AE880" s="28">
        <f ca="1">IF(Riskregister!$E$8="",0,COUNTIF(BI$4:BI$53,"&lt;"&amp;AC880)*IF(AD880&lt;0.5,Riskregister!$K$8+(Riskregister!$L$8-Riskregister!$K$8)*SQRT(AD880/2),Riskregister!$L$8-(Riskregister!$L$8-Riskregister!$K$8)*SQRT((1-AD880)/2)))</f>
        <v>0</v>
      </c>
      <c r="AF880" s="28">
        <f t="shared" ca="1" si="534"/>
        <v>0.82500516574939486</v>
      </c>
      <c r="AG880" s="28">
        <f t="shared" ca="1" si="534"/>
        <v>0.11374947081976639</v>
      </c>
      <c r="AH880" s="28">
        <f>IF(Riskregister!$E$9="",0,COUNTIF(BJ$4:BJ$53,"&lt;"&amp;AF880)*IF(AG880&lt;0.5,Riskregister!$K$9+(Riskregister!$L$9-Riskregister!$K$9)*SQRT(AG880/2),Riskregister!$L$9-(Riskregister!$L$9-Riskregister!$K$9)*SQRT((1-AG880)/2)))</f>
        <v>0</v>
      </c>
      <c r="AI880" s="28">
        <f t="shared" ca="1" si="535"/>
        <v>0.14080973864455493</v>
      </c>
      <c r="AJ880" s="28">
        <f t="shared" ca="1" si="535"/>
        <v>0.30433527185596276</v>
      </c>
      <c r="AK880" s="28">
        <f>IF(Riskregister!$E$10="",0,COUNTIF(BK$4:BK$53,"&lt;"&amp;AI880)*IF(AJ880&lt;0.5,Riskregister!$K$10+(Riskregister!$L$10-Riskregister!$K$10)*SQRT(AJ880/2),Riskregister!$L$10-(Riskregister!$L$10-Riskregister!$K$10)*SQRT((1-AJ880)/2)))</f>
        <v>0</v>
      </c>
      <c r="AL880" s="28">
        <f t="shared" ca="1" si="536"/>
        <v>0.17341001322891458</v>
      </c>
      <c r="AM880" s="28">
        <f t="shared" ca="1" si="536"/>
        <v>0.56277697008224858</v>
      </c>
      <c r="AN880" s="28">
        <f>IF(Riskregister!$E$11="",0,COUNTIF(BL$4:BL$53,"&lt;"&amp;AL880)*IF(AM880&lt;0.5,Riskregister!$K$11+(Riskregister!$L$11-Riskregister!$K$11)*SQRT(AM880/2),Riskregister!$L$11-(Riskregister!$L$11-Riskregister!$K$11)*SQRT((1-AM880)/2)))</f>
        <v>0</v>
      </c>
      <c r="AO880" s="28">
        <f t="shared" ca="1" si="537"/>
        <v>0.92886009733781294</v>
      </c>
      <c r="AP880" s="28">
        <f t="shared" ca="1" si="537"/>
        <v>0.59728327690605532</v>
      </c>
      <c r="AQ880" s="28">
        <f>IF(Riskregister!$E$12="",0,COUNTIF(BM$4:BM$53,"&lt;"&amp;AO880)*IF(AP880&lt;0.5,Riskregister!$K$12+(Riskregister!$L$12-Riskregister!$K$12)*SQRT(AP880/2),Riskregister!$L$12-(Riskregister!$L$12-Riskregister!$K$12)*SQRT((1-AP880)/2)))</f>
        <v>0</v>
      </c>
      <c r="AR880" s="28">
        <f t="shared" ca="1" si="538"/>
        <v>0.84501909467053182</v>
      </c>
      <c r="AS880" s="28">
        <f t="shared" ca="1" si="538"/>
        <v>0.34070839726501267</v>
      </c>
      <c r="AT880" s="28">
        <f>IF(Riskregister!$E$13="",0,COUNTIF(BN$4:BN$53,"&lt;"&amp;AR880)*IF(AS880&lt;0.5,Riskregister!$K$13+(Riskregister!$L$13-Riskregister!$K$13)*SQRT(AS880/2),Riskregister!$L$13-(Riskregister!$L$13-Riskregister!$K$13)*SQRT((1-AS880)/2)))</f>
        <v>0</v>
      </c>
      <c r="AU880" s="28">
        <f t="shared" ca="1" si="539"/>
        <v>0.56243909985979201</v>
      </c>
      <c r="AV880" s="28">
        <f t="shared" ca="1" si="539"/>
        <v>0.50774515174187718</v>
      </c>
      <c r="AW880" s="28">
        <f>IF(Riskregister!$E$14="",0,COUNTIF(BO$4:BO$53,"&lt;"&amp;AU880)*IF(AV880&lt;0.5,Riskregister!$K$14+(Riskregister!$L$14-Riskregister!$K$14)*SQRT(AV880/2),Riskregister!$L$14-(Riskregister!$L$14-Riskregister!$K$14)*SQRT((1-AV880)/2)))</f>
        <v>0</v>
      </c>
      <c r="AX880" s="28">
        <f t="shared" ca="1" si="540"/>
        <v>0.399031667602888</v>
      </c>
      <c r="AY880" s="28">
        <f t="shared" ca="1" si="540"/>
        <v>5.0300986943022874E-2</v>
      </c>
      <c r="AZ880" s="28">
        <f>IF(Riskregister!$E$15="",0,COUNTIF(BP$4:BP$53,"&lt;"&amp;AX880)*IF(AY880&lt;0.5,Riskregister!$K$15+(Riskregister!$L$15-Riskregister!$K$15)*SQRT(AY880/2),Riskregister!$L$15-(Riskregister!$L$15-Riskregister!$K$15)*SQRT((1-AY880)/2)))</f>
        <v>0</v>
      </c>
      <c r="BA880" s="28">
        <f t="shared" ca="1" si="541"/>
        <v>0.48504080660830073</v>
      </c>
      <c r="BB880" s="28">
        <f t="shared" ca="1" si="541"/>
        <v>0.7253026214322057</v>
      </c>
      <c r="BC880" s="28">
        <f>IF(Riskregister!$E$16="",0,COUNTIF(BQ$4:BQ$53,"&lt;"&amp;BA880)*IF(BB880&lt;0.5,Riskregister!$K$16+(Riskregister!$L$16-Riskregister!$K$16)*SQRT(BB880/2),Riskregister!$L$16-(Riskregister!$L$16-Riskregister!$K$16)*SQRT((1-BB880)/2)))</f>
        <v>0</v>
      </c>
      <c r="BD880" s="28">
        <f t="shared" ca="1" si="517"/>
        <v>1141187.6275216914</v>
      </c>
    </row>
    <row r="881" spans="20:56" x14ac:dyDescent="0.35">
      <c r="T881" s="28">
        <f t="shared" ca="1" si="530"/>
        <v>0.78403730137213734</v>
      </c>
      <c r="U881" s="28">
        <f t="shared" ca="1" si="530"/>
        <v>0.96270583952803723</v>
      </c>
      <c r="V881" s="28">
        <f ca="1">IF(Riskregister!$E$5="",0,COUNTIF(BF$4:BF$53,"&lt;"&amp;T881)*IF(U881&lt;0.5,Riskregister!$K$5+(Riskregister!$L$5-Riskregister!$K$5)*SQRT(U881/2),Riskregister!$L$5-(Riskregister!$L$5-Riskregister!$K$5)*SQRT((1-U881)/2)))</f>
        <v>538550.55941844359</v>
      </c>
      <c r="W881" s="28">
        <f t="shared" ca="1" si="531"/>
        <v>0.28755419132638604</v>
      </c>
      <c r="X881" s="28">
        <f t="shared" ca="1" si="531"/>
        <v>0.93328865923729765</v>
      </c>
      <c r="Y881" s="28">
        <f ca="1">IF(Riskregister!$E$6="",0,COUNTIF(BG$4:BG$53,"&lt;"&amp;W881)*IF(X881&lt;0.5,Riskregister!$K$6+(Riskregister!$L$6-Riskregister!$K$6)*SQRT(X881/2),Riskregister!$L$6-(Riskregister!$L$6-Riskregister!$K$6)*SQRT((1-X881)/2)))</f>
        <v>0</v>
      </c>
      <c r="Z881" s="28">
        <f t="shared" ca="1" si="532"/>
        <v>0.82066086119456949</v>
      </c>
      <c r="AA881" s="28">
        <f t="shared" ca="1" si="532"/>
        <v>0.3090689596240338</v>
      </c>
      <c r="AB881" s="28">
        <f ca="1">IF(Riskregister!$E$7="",0,COUNTIF(BH$4:BH$53,"&lt;"&amp;Z881)*IF(AA881&lt;0.5,Riskregister!$K$7+(Riskregister!$L$7-Riskregister!$K$7)*SQRT(AA881/2),Riskregister!$L$7-(Riskregister!$L$7-Riskregister!$K$7)*SQRT((1-AA881)/2)))</f>
        <v>187588.05826441504</v>
      </c>
      <c r="AC881" s="28">
        <f t="shared" ca="1" si="533"/>
        <v>0.35791125246018429</v>
      </c>
      <c r="AD881" s="28">
        <f t="shared" ca="1" si="533"/>
        <v>0.6623225024762962</v>
      </c>
      <c r="AE881" s="28">
        <f ca="1">IF(Riskregister!$E$8="",0,COUNTIF(BI$4:BI$53,"&lt;"&amp;AC881)*IF(AD881&lt;0.5,Riskregister!$K$8+(Riskregister!$L$8-Riskregister!$K$8)*SQRT(AD881/2),Riskregister!$L$8-(Riskregister!$L$8-Riskregister!$K$8)*SQRT((1-AD881)/2)))</f>
        <v>0</v>
      </c>
      <c r="AF881" s="28">
        <f t="shared" ca="1" si="534"/>
        <v>0.15569342151339205</v>
      </c>
      <c r="AG881" s="28">
        <f t="shared" ca="1" si="534"/>
        <v>5.5761400679325779E-2</v>
      </c>
      <c r="AH881" s="28">
        <f>IF(Riskregister!$E$9="",0,COUNTIF(BJ$4:BJ$53,"&lt;"&amp;AF881)*IF(AG881&lt;0.5,Riskregister!$K$9+(Riskregister!$L$9-Riskregister!$K$9)*SQRT(AG881/2),Riskregister!$L$9-(Riskregister!$L$9-Riskregister!$K$9)*SQRT((1-AG881)/2)))</f>
        <v>0</v>
      </c>
      <c r="AI881" s="28">
        <f t="shared" ca="1" si="535"/>
        <v>0.25505745222809473</v>
      </c>
      <c r="AJ881" s="28">
        <f t="shared" ca="1" si="535"/>
        <v>8.5897835372309772E-2</v>
      </c>
      <c r="AK881" s="28">
        <f>IF(Riskregister!$E$10="",0,COUNTIF(BK$4:BK$53,"&lt;"&amp;AI881)*IF(AJ881&lt;0.5,Riskregister!$K$10+(Riskregister!$L$10-Riskregister!$K$10)*SQRT(AJ881/2),Riskregister!$L$10-(Riskregister!$L$10-Riskregister!$K$10)*SQRT((1-AJ881)/2)))</f>
        <v>0</v>
      </c>
      <c r="AL881" s="28">
        <f t="shared" ca="1" si="536"/>
        <v>0.33192832990654508</v>
      </c>
      <c r="AM881" s="28">
        <f t="shared" ca="1" si="536"/>
        <v>0.8254729976077565</v>
      </c>
      <c r="AN881" s="28">
        <f>IF(Riskregister!$E$11="",0,COUNTIF(BL$4:BL$53,"&lt;"&amp;AL881)*IF(AM881&lt;0.5,Riskregister!$K$11+(Riskregister!$L$11-Riskregister!$K$11)*SQRT(AM881/2),Riskregister!$L$11-(Riskregister!$L$11-Riskregister!$K$11)*SQRT((1-AM881)/2)))</f>
        <v>0</v>
      </c>
      <c r="AO881" s="28">
        <f t="shared" ca="1" si="537"/>
        <v>0.83229453275689369</v>
      </c>
      <c r="AP881" s="28">
        <f t="shared" ca="1" si="537"/>
        <v>4.9634914994687196E-2</v>
      </c>
      <c r="AQ881" s="28">
        <f>IF(Riskregister!$E$12="",0,COUNTIF(BM$4:BM$53,"&lt;"&amp;AO881)*IF(AP881&lt;0.5,Riskregister!$K$12+(Riskregister!$L$12-Riskregister!$K$12)*SQRT(AP881/2),Riskregister!$L$12-(Riskregister!$L$12-Riskregister!$K$12)*SQRT((1-AP881)/2)))</f>
        <v>0</v>
      </c>
      <c r="AR881" s="28">
        <f t="shared" ca="1" si="538"/>
        <v>0.26959380016082168</v>
      </c>
      <c r="AS881" s="28">
        <f t="shared" ca="1" si="538"/>
        <v>3.447860302218364E-2</v>
      </c>
      <c r="AT881" s="28">
        <f>IF(Riskregister!$E$13="",0,COUNTIF(BN$4:BN$53,"&lt;"&amp;AR881)*IF(AS881&lt;0.5,Riskregister!$K$13+(Riskregister!$L$13-Riskregister!$K$13)*SQRT(AS881/2),Riskregister!$L$13-(Riskregister!$L$13-Riskregister!$K$13)*SQRT((1-AS881)/2)))</f>
        <v>0</v>
      </c>
      <c r="AU881" s="28">
        <f t="shared" ca="1" si="539"/>
        <v>0.8747787585060699</v>
      </c>
      <c r="AV881" s="28">
        <f t="shared" ca="1" si="539"/>
        <v>0.59343523894825767</v>
      </c>
      <c r="AW881" s="28">
        <f>IF(Riskregister!$E$14="",0,COUNTIF(BO$4:BO$53,"&lt;"&amp;AU881)*IF(AV881&lt;0.5,Riskregister!$K$14+(Riskregister!$L$14-Riskregister!$K$14)*SQRT(AV881/2),Riskregister!$L$14-(Riskregister!$L$14-Riskregister!$K$14)*SQRT((1-AV881)/2)))</f>
        <v>0</v>
      </c>
      <c r="AX881" s="28">
        <f t="shared" ca="1" si="540"/>
        <v>0.57571179689592544</v>
      </c>
      <c r="AY881" s="28">
        <f t="shared" ca="1" si="540"/>
        <v>0.41046222014911549</v>
      </c>
      <c r="AZ881" s="28">
        <f>IF(Riskregister!$E$15="",0,COUNTIF(BP$4:BP$53,"&lt;"&amp;AX881)*IF(AY881&lt;0.5,Riskregister!$K$15+(Riskregister!$L$15-Riskregister!$K$15)*SQRT(AY881/2),Riskregister!$L$15-(Riskregister!$L$15-Riskregister!$K$15)*SQRT((1-AY881)/2)))</f>
        <v>0</v>
      </c>
      <c r="BA881" s="28">
        <f t="shared" ca="1" si="541"/>
        <v>0.92251479398183889</v>
      </c>
      <c r="BB881" s="28">
        <f t="shared" ca="1" si="541"/>
        <v>0.51103080394623357</v>
      </c>
      <c r="BC881" s="28">
        <f>IF(Riskregister!$E$16="",0,COUNTIF(BQ$4:BQ$53,"&lt;"&amp;BA881)*IF(BB881&lt;0.5,Riskregister!$K$16+(Riskregister!$L$16-Riskregister!$K$16)*SQRT(BB881/2),Riskregister!$L$16-(Riskregister!$L$16-Riskregister!$K$16)*SQRT((1-BB881)/2)))</f>
        <v>0</v>
      </c>
      <c r="BD881" s="28">
        <f t="shared" ca="1" si="517"/>
        <v>726138.6176828586</v>
      </c>
    </row>
    <row r="882" spans="20:56" x14ac:dyDescent="0.35">
      <c r="T882" s="28">
        <f t="shared" ca="1" si="530"/>
        <v>0.45984681353512646</v>
      </c>
      <c r="U882" s="28">
        <f t="shared" ca="1" si="530"/>
        <v>0.56839363831703882</v>
      </c>
      <c r="V882" s="28">
        <f ca="1">IF(Riskregister!$E$5="",0,COUNTIF(BF$4:BF$53,"&lt;"&amp;T882)*IF(U882&lt;0.5,Riskregister!$K$5+(Riskregister!$L$5-Riskregister!$K$5)*SQRT(U882/2),Riskregister!$L$5-(Riskregister!$L$5-Riskregister!$K$5)*SQRT((1-U882)/2)))</f>
        <v>0</v>
      </c>
      <c r="W882" s="28">
        <f t="shared" ca="1" si="531"/>
        <v>0.29435469513375689</v>
      </c>
      <c r="X882" s="28">
        <f t="shared" ca="1" si="531"/>
        <v>0.56968055562376185</v>
      </c>
      <c r="Y882" s="28">
        <f ca="1">IF(Riskregister!$E$6="",0,COUNTIF(BG$4:BG$53,"&lt;"&amp;W882)*IF(X882&lt;0.5,Riskregister!$K$6+(Riskregister!$L$6-Riskregister!$K$6)*SQRT(X882/2),Riskregister!$L$6-(Riskregister!$L$6-Riskregister!$K$6)*SQRT((1-X882)/2)))</f>
        <v>0</v>
      </c>
      <c r="Z882" s="28">
        <f t="shared" ca="1" si="532"/>
        <v>0.5364949742938202</v>
      </c>
      <c r="AA882" s="28">
        <f t="shared" ca="1" si="532"/>
        <v>0.66035537257125621</v>
      </c>
      <c r="AB882" s="28">
        <f ca="1">IF(Riskregister!$E$7="",0,COUNTIF(BH$4:BH$53,"&lt;"&amp;Z882)*IF(AA882&lt;0.5,Riskregister!$K$7+(Riskregister!$L$7-Riskregister!$K$7)*SQRT(AA882/2),Riskregister!$L$7-(Riskregister!$L$7-Riskregister!$K$7)*SQRT((1-AA882)/2)))</f>
        <v>0</v>
      </c>
      <c r="AC882" s="28">
        <f t="shared" ca="1" si="533"/>
        <v>0.55388380290362804</v>
      </c>
      <c r="AD882" s="28">
        <f t="shared" ca="1" si="533"/>
        <v>0.89161030789317275</v>
      </c>
      <c r="AE882" s="28">
        <f ca="1">IF(Riskregister!$E$8="",0,COUNTIF(BI$4:BI$53,"&lt;"&amp;AC882)*IF(AD882&lt;0.5,Riskregister!$K$8+(Riskregister!$L$8-Riskregister!$K$8)*SQRT(AD882/2),Riskregister!$L$8-(Riskregister!$L$8-Riskregister!$K$8)*SQRT((1-AD882)/2)))</f>
        <v>0</v>
      </c>
      <c r="AF882" s="28">
        <f t="shared" ca="1" si="534"/>
        <v>0.71394672533914494</v>
      </c>
      <c r="AG882" s="28">
        <f t="shared" ca="1" si="534"/>
        <v>0.85369584742256099</v>
      </c>
      <c r="AH882" s="28">
        <f>IF(Riskregister!$E$9="",0,COUNTIF(BJ$4:BJ$53,"&lt;"&amp;AF882)*IF(AG882&lt;0.5,Riskregister!$K$9+(Riskregister!$L$9-Riskregister!$K$9)*SQRT(AG882/2),Riskregister!$L$9-(Riskregister!$L$9-Riskregister!$K$9)*SQRT((1-AG882)/2)))</f>
        <v>0</v>
      </c>
      <c r="AI882" s="28">
        <f t="shared" ca="1" si="535"/>
        <v>0.99452784810421324</v>
      </c>
      <c r="AJ882" s="28">
        <f t="shared" ca="1" si="535"/>
        <v>0.68206162050436736</v>
      </c>
      <c r="AK882" s="28">
        <f>IF(Riskregister!$E$10="",0,COUNTIF(BK$4:BK$53,"&lt;"&amp;AI882)*IF(AJ882&lt;0.5,Riskregister!$K$10+(Riskregister!$L$10-Riskregister!$K$10)*SQRT(AJ882/2),Riskregister!$L$10-(Riskregister!$L$10-Riskregister!$K$10)*SQRT((1-AJ882)/2)))</f>
        <v>0</v>
      </c>
      <c r="AL882" s="28">
        <f t="shared" ca="1" si="536"/>
        <v>0.25765735399583511</v>
      </c>
      <c r="AM882" s="28">
        <f t="shared" ca="1" si="536"/>
        <v>8.3143708457320775E-2</v>
      </c>
      <c r="AN882" s="28">
        <f>IF(Riskregister!$E$11="",0,COUNTIF(BL$4:BL$53,"&lt;"&amp;AL882)*IF(AM882&lt;0.5,Riskregister!$K$11+(Riskregister!$L$11-Riskregister!$K$11)*SQRT(AM882/2),Riskregister!$L$11-(Riskregister!$L$11-Riskregister!$K$11)*SQRT((1-AM882)/2)))</f>
        <v>0</v>
      </c>
      <c r="AO882" s="28">
        <f t="shared" ca="1" si="537"/>
        <v>0.50467675399618572</v>
      </c>
      <c r="AP882" s="28">
        <f t="shared" ca="1" si="537"/>
        <v>0.38936269890190423</v>
      </c>
      <c r="AQ882" s="28">
        <f>IF(Riskregister!$E$12="",0,COUNTIF(BM$4:BM$53,"&lt;"&amp;AO882)*IF(AP882&lt;0.5,Riskregister!$K$12+(Riskregister!$L$12-Riskregister!$K$12)*SQRT(AP882/2),Riskregister!$L$12-(Riskregister!$L$12-Riskregister!$K$12)*SQRT((1-AP882)/2)))</f>
        <v>0</v>
      </c>
      <c r="AR882" s="28">
        <f t="shared" ca="1" si="538"/>
        <v>0.92391446129617527</v>
      </c>
      <c r="AS882" s="28">
        <f t="shared" ca="1" si="538"/>
        <v>0.28620874207373559</v>
      </c>
      <c r="AT882" s="28">
        <f>IF(Riskregister!$E$13="",0,COUNTIF(BN$4:BN$53,"&lt;"&amp;AR882)*IF(AS882&lt;0.5,Riskregister!$K$13+(Riskregister!$L$13-Riskregister!$K$13)*SQRT(AS882/2),Riskregister!$L$13-(Riskregister!$L$13-Riskregister!$K$13)*SQRT((1-AS882)/2)))</f>
        <v>0</v>
      </c>
      <c r="AU882" s="28">
        <f t="shared" ca="1" si="539"/>
        <v>0.93446185849280095</v>
      </c>
      <c r="AV882" s="28">
        <f t="shared" ca="1" si="539"/>
        <v>0.1071323631375195</v>
      </c>
      <c r="AW882" s="28">
        <f>IF(Riskregister!$E$14="",0,COUNTIF(BO$4:BO$53,"&lt;"&amp;AU882)*IF(AV882&lt;0.5,Riskregister!$K$14+(Riskregister!$L$14-Riskregister!$K$14)*SQRT(AV882/2),Riskregister!$L$14-(Riskregister!$L$14-Riskregister!$K$14)*SQRT((1-AV882)/2)))</f>
        <v>0</v>
      </c>
      <c r="AX882" s="28">
        <f t="shared" ca="1" si="540"/>
        <v>0.87561950045629189</v>
      </c>
      <c r="AY882" s="28">
        <f t="shared" ca="1" si="540"/>
        <v>0.72956824668995202</v>
      </c>
      <c r="AZ882" s="28">
        <f>IF(Riskregister!$E$15="",0,COUNTIF(BP$4:BP$53,"&lt;"&amp;AX882)*IF(AY882&lt;0.5,Riskregister!$K$15+(Riskregister!$L$15-Riskregister!$K$15)*SQRT(AY882/2),Riskregister!$L$15-(Riskregister!$L$15-Riskregister!$K$15)*SQRT((1-AY882)/2)))</f>
        <v>0</v>
      </c>
      <c r="BA882" s="28">
        <f t="shared" ca="1" si="541"/>
        <v>0.48259097422138786</v>
      </c>
      <c r="BB882" s="28">
        <f t="shared" ca="1" si="541"/>
        <v>0.83369285362771606</v>
      </c>
      <c r="BC882" s="28">
        <f>IF(Riskregister!$E$16="",0,COUNTIF(BQ$4:BQ$53,"&lt;"&amp;BA882)*IF(BB882&lt;0.5,Riskregister!$K$16+(Riskregister!$L$16-Riskregister!$K$16)*SQRT(BB882/2),Riskregister!$L$16-(Riskregister!$L$16-Riskregister!$K$16)*SQRT((1-BB882)/2)))</f>
        <v>0</v>
      </c>
      <c r="BD882" s="28">
        <f t="shared" ca="1" si="517"/>
        <v>0</v>
      </c>
    </row>
    <row r="883" spans="20:56" x14ac:dyDescent="0.35">
      <c r="T883" s="28">
        <f t="shared" ca="1" si="530"/>
        <v>0.45714756485437757</v>
      </c>
      <c r="U883" s="28">
        <f t="shared" ca="1" si="530"/>
        <v>0.55806622662824334</v>
      </c>
      <c r="V883" s="28">
        <f ca="1">IF(Riskregister!$E$5="",0,COUNTIF(BF$4:BF$53,"&lt;"&amp;T883)*IF(U883&lt;0.5,Riskregister!$K$5+(Riskregister!$L$5-Riskregister!$K$5)*SQRT(U883/2),Riskregister!$L$5-(Riskregister!$L$5-Riskregister!$K$5)*SQRT((1-U883)/2)))</f>
        <v>0</v>
      </c>
      <c r="W883" s="28">
        <f t="shared" ca="1" si="531"/>
        <v>0.55143798337131711</v>
      </c>
      <c r="X883" s="28">
        <f t="shared" ca="1" si="531"/>
        <v>7.5834253762738002E-2</v>
      </c>
      <c r="Y883" s="28">
        <f ca="1">IF(Riskregister!$E$6="",0,COUNTIF(BG$4:BG$53,"&lt;"&amp;W883)*IF(X883&lt;0.5,Riskregister!$K$6+(Riskregister!$L$6-Riskregister!$K$6)*SQRT(X883/2),Riskregister!$L$6-(Riskregister!$L$6-Riskregister!$K$6)*SQRT((1-X883)/2)))</f>
        <v>0</v>
      </c>
      <c r="Z883" s="28">
        <f t="shared" ca="1" si="532"/>
        <v>0.23937301350903428</v>
      </c>
      <c r="AA883" s="28">
        <f t="shared" ca="1" si="532"/>
        <v>0.21723223388340629</v>
      </c>
      <c r="AB883" s="28">
        <f ca="1">IF(Riskregister!$E$7="",0,COUNTIF(BH$4:BH$53,"&lt;"&amp;Z883)*IF(AA883&lt;0.5,Riskregister!$K$7+(Riskregister!$L$7-Riskregister!$K$7)*SQRT(AA883/2),Riskregister!$L$7-(Riskregister!$L$7-Riskregister!$K$7)*SQRT((1-AA883)/2)))</f>
        <v>0</v>
      </c>
      <c r="AC883" s="28">
        <f t="shared" ca="1" si="533"/>
        <v>0.85553680901987039</v>
      </c>
      <c r="AD883" s="28">
        <f t="shared" ca="1" si="533"/>
        <v>0.88499624724909409</v>
      </c>
      <c r="AE883" s="28">
        <f ca="1">IF(Riskregister!$E$8="",0,COUNTIF(BI$4:BI$53,"&lt;"&amp;AC883)*IF(AD883&lt;0.5,Riskregister!$K$8+(Riskregister!$L$8-Riskregister!$K$8)*SQRT(AD883/2),Riskregister!$L$8-(Riskregister!$L$8-Riskregister!$K$8)*SQRT((1-AD883)/2)))</f>
        <v>0</v>
      </c>
      <c r="AF883" s="28">
        <f t="shared" ca="1" si="534"/>
        <v>0.98201461755802455</v>
      </c>
      <c r="AG883" s="28">
        <f t="shared" ca="1" si="534"/>
        <v>0.61421746806353494</v>
      </c>
      <c r="AH883" s="28">
        <f>IF(Riskregister!$E$9="",0,COUNTIF(BJ$4:BJ$53,"&lt;"&amp;AF883)*IF(AG883&lt;0.5,Riskregister!$K$9+(Riskregister!$L$9-Riskregister!$K$9)*SQRT(AG883/2),Riskregister!$L$9-(Riskregister!$L$9-Riskregister!$K$9)*SQRT((1-AG883)/2)))</f>
        <v>0</v>
      </c>
      <c r="AI883" s="28">
        <f t="shared" ca="1" si="535"/>
        <v>0.43837874726274406</v>
      </c>
      <c r="AJ883" s="28">
        <f t="shared" ca="1" si="535"/>
        <v>0.5929406715636556</v>
      </c>
      <c r="AK883" s="28">
        <f>IF(Riskregister!$E$10="",0,COUNTIF(BK$4:BK$53,"&lt;"&amp;AI883)*IF(AJ883&lt;0.5,Riskregister!$K$10+(Riskregister!$L$10-Riskregister!$K$10)*SQRT(AJ883/2),Riskregister!$L$10-(Riskregister!$L$10-Riskregister!$K$10)*SQRT((1-AJ883)/2)))</f>
        <v>0</v>
      </c>
      <c r="AL883" s="28">
        <f t="shared" ca="1" si="536"/>
        <v>0.75217806034362267</v>
      </c>
      <c r="AM883" s="28">
        <f t="shared" ca="1" si="536"/>
        <v>0.87041657373597692</v>
      </c>
      <c r="AN883" s="28">
        <f>IF(Riskregister!$E$11="",0,COUNTIF(BL$4:BL$53,"&lt;"&amp;AL883)*IF(AM883&lt;0.5,Riskregister!$K$11+(Riskregister!$L$11-Riskregister!$K$11)*SQRT(AM883/2),Riskregister!$L$11-(Riskregister!$L$11-Riskregister!$K$11)*SQRT((1-AM883)/2)))</f>
        <v>0</v>
      </c>
      <c r="AO883" s="28">
        <f t="shared" ca="1" si="537"/>
        <v>3.9485104468974908E-2</v>
      </c>
      <c r="AP883" s="28">
        <f t="shared" ca="1" si="537"/>
        <v>0.18606369364812092</v>
      </c>
      <c r="AQ883" s="28">
        <f>IF(Riskregister!$E$12="",0,COUNTIF(BM$4:BM$53,"&lt;"&amp;AO883)*IF(AP883&lt;0.5,Riskregister!$K$12+(Riskregister!$L$12-Riskregister!$K$12)*SQRT(AP883/2),Riskregister!$L$12-(Riskregister!$L$12-Riskregister!$K$12)*SQRT((1-AP883)/2)))</f>
        <v>0</v>
      </c>
      <c r="AR883" s="28">
        <f t="shared" ca="1" si="538"/>
        <v>0.27763871439034582</v>
      </c>
      <c r="AS883" s="28">
        <f t="shared" ca="1" si="538"/>
        <v>0.34498225534954485</v>
      </c>
      <c r="AT883" s="28">
        <f>IF(Riskregister!$E$13="",0,COUNTIF(BN$4:BN$53,"&lt;"&amp;AR883)*IF(AS883&lt;0.5,Riskregister!$K$13+(Riskregister!$L$13-Riskregister!$K$13)*SQRT(AS883/2),Riskregister!$L$13-(Riskregister!$L$13-Riskregister!$K$13)*SQRT((1-AS883)/2)))</f>
        <v>0</v>
      </c>
      <c r="AU883" s="28">
        <f t="shared" ca="1" si="539"/>
        <v>0.64078432575931676</v>
      </c>
      <c r="AV883" s="28">
        <f t="shared" ca="1" si="539"/>
        <v>0.7799999299498912</v>
      </c>
      <c r="AW883" s="28">
        <f>IF(Riskregister!$E$14="",0,COUNTIF(BO$4:BO$53,"&lt;"&amp;AU883)*IF(AV883&lt;0.5,Riskregister!$K$14+(Riskregister!$L$14-Riskregister!$K$14)*SQRT(AV883/2),Riskregister!$L$14-(Riskregister!$L$14-Riskregister!$K$14)*SQRT((1-AV883)/2)))</f>
        <v>0</v>
      </c>
      <c r="AX883" s="28">
        <f t="shared" ca="1" si="540"/>
        <v>0.7862980045884399</v>
      </c>
      <c r="AY883" s="28">
        <f t="shared" ca="1" si="540"/>
        <v>0.82340996234677089</v>
      </c>
      <c r="AZ883" s="28">
        <f>IF(Riskregister!$E$15="",0,COUNTIF(BP$4:BP$53,"&lt;"&amp;AX883)*IF(AY883&lt;0.5,Riskregister!$K$15+(Riskregister!$L$15-Riskregister!$K$15)*SQRT(AY883/2),Riskregister!$L$15-(Riskregister!$L$15-Riskregister!$K$15)*SQRT((1-AY883)/2)))</f>
        <v>0</v>
      </c>
      <c r="BA883" s="28">
        <f t="shared" ca="1" si="541"/>
        <v>0.72943307247747868</v>
      </c>
      <c r="BB883" s="28">
        <f t="shared" ca="1" si="541"/>
        <v>0.37725774179313298</v>
      </c>
      <c r="BC883" s="28">
        <f>IF(Riskregister!$E$16="",0,COUNTIF(BQ$4:BQ$53,"&lt;"&amp;BA883)*IF(BB883&lt;0.5,Riskregister!$K$16+(Riskregister!$L$16-Riskregister!$K$16)*SQRT(BB883/2),Riskregister!$L$16-(Riskregister!$L$16-Riskregister!$K$16)*SQRT((1-BB883)/2)))</f>
        <v>0</v>
      </c>
      <c r="BD883" s="28">
        <f t="shared" ca="1" si="517"/>
        <v>0</v>
      </c>
    </row>
    <row r="884" spans="20:56" x14ac:dyDescent="0.35">
      <c r="T884" s="28">
        <f t="shared" ref="T884:U903" ca="1" si="542">RAND()</f>
        <v>0.23811030252532717</v>
      </c>
      <c r="U884" s="28">
        <f t="shared" ca="1" si="542"/>
        <v>0.91397769754924463</v>
      </c>
      <c r="V884" s="28">
        <f ca="1">IF(Riskregister!$E$5="",0,COUNTIF(BF$4:BF$53,"&lt;"&amp;T884)*IF(U884&lt;0.5,Riskregister!$K$5+(Riskregister!$L$5-Riskregister!$K$5)*SQRT(U884/2),Riskregister!$L$5-(Riskregister!$L$5-Riskregister!$K$5)*SQRT((1-U884)/2)))</f>
        <v>0</v>
      </c>
      <c r="W884" s="28">
        <f t="shared" ref="W884:X903" ca="1" si="543">RAND()</f>
        <v>0.3274622091107422</v>
      </c>
      <c r="X884" s="28">
        <f t="shared" ca="1" si="543"/>
        <v>0.42505490655831712</v>
      </c>
      <c r="Y884" s="28">
        <f ca="1">IF(Riskregister!$E$6="",0,COUNTIF(BG$4:BG$53,"&lt;"&amp;W884)*IF(X884&lt;0.5,Riskregister!$K$6+(Riskregister!$L$6-Riskregister!$K$6)*SQRT(X884/2),Riskregister!$L$6-(Riskregister!$L$6-Riskregister!$K$6)*SQRT((1-X884)/2)))</f>
        <v>0</v>
      </c>
      <c r="Z884" s="28">
        <f t="shared" ref="Z884:AA903" ca="1" si="544">RAND()</f>
        <v>0.12155291493866016</v>
      </c>
      <c r="AA884" s="28">
        <f t="shared" ca="1" si="544"/>
        <v>0.28044264406486596</v>
      </c>
      <c r="AB884" s="28">
        <f ca="1">IF(Riskregister!$E$7="",0,COUNTIF(BH$4:BH$53,"&lt;"&amp;Z884)*IF(AA884&lt;0.5,Riskregister!$K$7+(Riskregister!$L$7-Riskregister!$K$7)*SQRT(AA884/2),Riskregister!$L$7-(Riskregister!$L$7-Riskregister!$K$7)*SQRT((1-AA884)/2)))</f>
        <v>0</v>
      </c>
      <c r="AC884" s="28">
        <f t="shared" ref="AC884:AD903" ca="1" si="545">RAND()</f>
        <v>0.56225268194777867</v>
      </c>
      <c r="AD884" s="28">
        <f t="shared" ca="1" si="545"/>
        <v>0.55108404914300957</v>
      </c>
      <c r="AE884" s="28">
        <f ca="1">IF(Riskregister!$E$8="",0,COUNTIF(BI$4:BI$53,"&lt;"&amp;AC884)*IF(AD884&lt;0.5,Riskregister!$K$8+(Riskregister!$L$8-Riskregister!$K$8)*SQRT(AD884/2),Riskregister!$L$8-(Riskregister!$L$8-Riskregister!$K$8)*SQRT((1-AD884)/2)))</f>
        <v>0</v>
      </c>
      <c r="AF884" s="28">
        <f t="shared" ref="AF884:AG903" ca="1" si="546">RAND()</f>
        <v>0.99728778965717213</v>
      </c>
      <c r="AG884" s="28">
        <f t="shared" ca="1" si="546"/>
        <v>0.19716939967367708</v>
      </c>
      <c r="AH884" s="28">
        <f>IF(Riskregister!$E$9="",0,COUNTIF(BJ$4:BJ$53,"&lt;"&amp;AF884)*IF(AG884&lt;0.5,Riskregister!$K$9+(Riskregister!$L$9-Riskregister!$K$9)*SQRT(AG884/2),Riskregister!$L$9-(Riskregister!$L$9-Riskregister!$K$9)*SQRT((1-AG884)/2)))</f>
        <v>0</v>
      </c>
      <c r="AI884" s="28">
        <f t="shared" ref="AI884:AJ903" ca="1" si="547">RAND()</f>
        <v>0.4835851240495328</v>
      </c>
      <c r="AJ884" s="28">
        <f t="shared" ca="1" si="547"/>
        <v>0.23992728245205286</v>
      </c>
      <c r="AK884" s="28">
        <f>IF(Riskregister!$E$10="",0,COUNTIF(BK$4:BK$53,"&lt;"&amp;AI884)*IF(AJ884&lt;0.5,Riskregister!$K$10+(Riskregister!$L$10-Riskregister!$K$10)*SQRT(AJ884/2),Riskregister!$L$10-(Riskregister!$L$10-Riskregister!$K$10)*SQRT((1-AJ884)/2)))</f>
        <v>0</v>
      </c>
      <c r="AL884" s="28">
        <f t="shared" ref="AL884:AM903" ca="1" si="548">RAND()</f>
        <v>0.31100715452170768</v>
      </c>
      <c r="AM884" s="28">
        <f t="shared" ca="1" si="548"/>
        <v>0.3840468759676432</v>
      </c>
      <c r="AN884" s="28">
        <f>IF(Riskregister!$E$11="",0,COUNTIF(BL$4:BL$53,"&lt;"&amp;AL884)*IF(AM884&lt;0.5,Riskregister!$K$11+(Riskregister!$L$11-Riskregister!$K$11)*SQRT(AM884/2),Riskregister!$L$11-(Riskregister!$L$11-Riskregister!$K$11)*SQRT((1-AM884)/2)))</f>
        <v>0</v>
      </c>
      <c r="AO884" s="28">
        <f t="shared" ref="AO884:AP903" ca="1" si="549">RAND()</f>
        <v>8.9998756080973963E-2</v>
      </c>
      <c r="AP884" s="28">
        <f t="shared" ca="1" si="549"/>
        <v>0.9456003457044303</v>
      </c>
      <c r="AQ884" s="28">
        <f>IF(Riskregister!$E$12="",0,COUNTIF(BM$4:BM$53,"&lt;"&amp;AO884)*IF(AP884&lt;0.5,Riskregister!$K$12+(Riskregister!$L$12-Riskregister!$K$12)*SQRT(AP884/2),Riskregister!$L$12-(Riskregister!$L$12-Riskregister!$K$12)*SQRT((1-AP884)/2)))</f>
        <v>0</v>
      </c>
      <c r="AR884" s="28">
        <f t="shared" ref="AR884:AS903" ca="1" si="550">RAND()</f>
        <v>0.60671018194189341</v>
      </c>
      <c r="AS884" s="28">
        <f t="shared" ca="1" si="550"/>
        <v>0.30419008775069833</v>
      </c>
      <c r="AT884" s="28">
        <f>IF(Riskregister!$E$13="",0,COUNTIF(BN$4:BN$53,"&lt;"&amp;AR884)*IF(AS884&lt;0.5,Riskregister!$K$13+(Riskregister!$L$13-Riskregister!$K$13)*SQRT(AS884/2),Riskregister!$L$13-(Riskregister!$L$13-Riskregister!$K$13)*SQRT((1-AS884)/2)))</f>
        <v>0</v>
      </c>
      <c r="AU884" s="28">
        <f t="shared" ref="AU884:AV903" ca="1" si="551">RAND()</f>
        <v>0.71665866093834907</v>
      </c>
      <c r="AV884" s="28">
        <f t="shared" ca="1" si="551"/>
        <v>0.87074848525908888</v>
      </c>
      <c r="AW884" s="28">
        <f>IF(Riskregister!$E$14="",0,COUNTIF(BO$4:BO$53,"&lt;"&amp;AU884)*IF(AV884&lt;0.5,Riskregister!$K$14+(Riskregister!$L$14-Riskregister!$K$14)*SQRT(AV884/2),Riskregister!$L$14-(Riskregister!$L$14-Riskregister!$K$14)*SQRT((1-AV884)/2)))</f>
        <v>0</v>
      </c>
      <c r="AX884" s="28">
        <f t="shared" ref="AX884:AY903" ca="1" si="552">RAND()</f>
        <v>5.4619788175526374E-2</v>
      </c>
      <c r="AY884" s="28">
        <f t="shared" ca="1" si="552"/>
        <v>0.25948498830409417</v>
      </c>
      <c r="AZ884" s="28">
        <f>IF(Riskregister!$E$15="",0,COUNTIF(BP$4:BP$53,"&lt;"&amp;AX884)*IF(AY884&lt;0.5,Riskregister!$K$15+(Riskregister!$L$15-Riskregister!$K$15)*SQRT(AY884/2),Riskregister!$L$15-(Riskregister!$L$15-Riskregister!$K$15)*SQRT((1-AY884)/2)))</f>
        <v>0</v>
      </c>
      <c r="BA884" s="28">
        <f t="shared" ref="BA884:BB903" ca="1" si="553">RAND()</f>
        <v>0.52757226607402563</v>
      </c>
      <c r="BB884" s="28">
        <f t="shared" ca="1" si="553"/>
        <v>3.0055688685864168E-2</v>
      </c>
      <c r="BC884" s="28">
        <f>IF(Riskregister!$E$16="",0,COUNTIF(BQ$4:BQ$53,"&lt;"&amp;BA884)*IF(BB884&lt;0.5,Riskregister!$K$16+(Riskregister!$L$16-Riskregister!$K$16)*SQRT(BB884/2),Riskregister!$L$16-(Riskregister!$L$16-Riskregister!$K$16)*SQRT((1-BB884)/2)))</f>
        <v>0</v>
      </c>
      <c r="BD884" s="28">
        <f t="shared" ca="1" si="517"/>
        <v>0</v>
      </c>
    </row>
    <row r="885" spans="20:56" x14ac:dyDescent="0.35">
      <c r="T885" s="28">
        <f t="shared" ca="1" si="542"/>
        <v>0.5185234331800449</v>
      </c>
      <c r="U885" s="28">
        <f t="shared" ca="1" si="542"/>
        <v>0.76753494548274503</v>
      </c>
      <c r="V885" s="28">
        <f ca="1">IF(Riskregister!$E$5="",0,COUNTIF(BF$4:BF$53,"&lt;"&amp;T885)*IF(U885&lt;0.5,Riskregister!$K$5+(Riskregister!$L$5-Riskregister!$K$5)*SQRT(U885/2),Riskregister!$L$5-(Riskregister!$L$5-Riskregister!$K$5)*SQRT((1-U885)/2)))</f>
        <v>0</v>
      </c>
      <c r="W885" s="28">
        <f t="shared" ca="1" si="543"/>
        <v>0.46614868986130065</v>
      </c>
      <c r="X885" s="28">
        <f t="shared" ca="1" si="543"/>
        <v>0.67719726504855637</v>
      </c>
      <c r="Y885" s="28">
        <f ca="1">IF(Riskregister!$E$6="",0,COUNTIF(BG$4:BG$53,"&lt;"&amp;W885)*IF(X885&lt;0.5,Riskregister!$K$6+(Riskregister!$L$6-Riskregister!$K$6)*SQRT(X885/2),Riskregister!$L$6-(Riskregister!$L$6-Riskregister!$K$6)*SQRT((1-X885)/2)))</f>
        <v>0</v>
      </c>
      <c r="Z885" s="28">
        <f t="shared" ca="1" si="544"/>
        <v>0.31896278688167701</v>
      </c>
      <c r="AA885" s="28">
        <f t="shared" ca="1" si="544"/>
        <v>9.8325380746360991E-2</v>
      </c>
      <c r="AB885" s="28">
        <f ca="1">IF(Riskregister!$E$7="",0,COUNTIF(BH$4:BH$53,"&lt;"&amp;Z885)*IF(AA885&lt;0.5,Riskregister!$K$7+(Riskregister!$L$7-Riskregister!$K$7)*SQRT(AA885/2),Riskregister!$L$7-(Riskregister!$L$7-Riskregister!$K$7)*SQRT((1-AA885)/2)))</f>
        <v>0</v>
      </c>
      <c r="AC885" s="28">
        <f t="shared" ca="1" si="545"/>
        <v>0.13082526681751894</v>
      </c>
      <c r="AD885" s="28">
        <f t="shared" ca="1" si="545"/>
        <v>0.65502812623432727</v>
      </c>
      <c r="AE885" s="28">
        <f ca="1">IF(Riskregister!$E$8="",0,COUNTIF(BI$4:BI$53,"&lt;"&amp;AC885)*IF(AD885&lt;0.5,Riskregister!$K$8+(Riskregister!$L$8-Riskregister!$K$8)*SQRT(AD885/2),Riskregister!$L$8-(Riskregister!$L$8-Riskregister!$K$8)*SQRT((1-AD885)/2)))</f>
        <v>0</v>
      </c>
      <c r="AF885" s="28">
        <f t="shared" ca="1" si="546"/>
        <v>0.4589288013150663</v>
      </c>
      <c r="AG885" s="28">
        <f t="shared" ca="1" si="546"/>
        <v>0.93002927967074811</v>
      </c>
      <c r="AH885" s="28">
        <f>IF(Riskregister!$E$9="",0,COUNTIF(BJ$4:BJ$53,"&lt;"&amp;AF885)*IF(AG885&lt;0.5,Riskregister!$K$9+(Riskregister!$L$9-Riskregister!$K$9)*SQRT(AG885/2),Riskregister!$L$9-(Riskregister!$L$9-Riskregister!$K$9)*SQRT((1-AG885)/2)))</f>
        <v>0</v>
      </c>
      <c r="AI885" s="28">
        <f t="shared" ca="1" si="547"/>
        <v>0.16683885544605181</v>
      </c>
      <c r="AJ885" s="28">
        <f t="shared" ca="1" si="547"/>
        <v>0.47309490789700537</v>
      </c>
      <c r="AK885" s="28">
        <f>IF(Riskregister!$E$10="",0,COUNTIF(BK$4:BK$53,"&lt;"&amp;AI885)*IF(AJ885&lt;0.5,Riskregister!$K$10+(Riskregister!$L$10-Riskregister!$K$10)*SQRT(AJ885/2),Riskregister!$L$10-(Riskregister!$L$10-Riskregister!$K$10)*SQRT((1-AJ885)/2)))</f>
        <v>0</v>
      </c>
      <c r="AL885" s="28">
        <f t="shared" ca="1" si="548"/>
        <v>0.48792775023478074</v>
      </c>
      <c r="AM885" s="28">
        <f t="shared" ca="1" si="548"/>
        <v>1.4529020827705019E-2</v>
      </c>
      <c r="AN885" s="28">
        <f>IF(Riskregister!$E$11="",0,COUNTIF(BL$4:BL$53,"&lt;"&amp;AL885)*IF(AM885&lt;0.5,Riskregister!$K$11+(Riskregister!$L$11-Riskregister!$K$11)*SQRT(AM885/2),Riskregister!$L$11-(Riskregister!$L$11-Riskregister!$K$11)*SQRT((1-AM885)/2)))</f>
        <v>0</v>
      </c>
      <c r="AO885" s="28">
        <f t="shared" ca="1" si="549"/>
        <v>6.9731008119658933E-2</v>
      </c>
      <c r="AP885" s="28">
        <f t="shared" ca="1" si="549"/>
        <v>0.39670553111238593</v>
      </c>
      <c r="AQ885" s="28">
        <f>IF(Riskregister!$E$12="",0,COUNTIF(BM$4:BM$53,"&lt;"&amp;AO885)*IF(AP885&lt;0.5,Riskregister!$K$12+(Riskregister!$L$12-Riskregister!$K$12)*SQRT(AP885/2),Riskregister!$L$12-(Riskregister!$L$12-Riskregister!$K$12)*SQRT((1-AP885)/2)))</f>
        <v>0</v>
      </c>
      <c r="AR885" s="28">
        <f t="shared" ca="1" si="550"/>
        <v>0.18884046312199265</v>
      </c>
      <c r="AS885" s="28">
        <f t="shared" ca="1" si="550"/>
        <v>0.96390045042377481</v>
      </c>
      <c r="AT885" s="28">
        <f>IF(Riskregister!$E$13="",0,COUNTIF(BN$4:BN$53,"&lt;"&amp;AR885)*IF(AS885&lt;0.5,Riskregister!$K$13+(Riskregister!$L$13-Riskregister!$K$13)*SQRT(AS885/2),Riskregister!$L$13-(Riskregister!$L$13-Riskregister!$K$13)*SQRT((1-AS885)/2)))</f>
        <v>0</v>
      </c>
      <c r="AU885" s="28">
        <f t="shared" ca="1" si="551"/>
        <v>0.53923877049963009</v>
      </c>
      <c r="AV885" s="28">
        <f t="shared" ca="1" si="551"/>
        <v>0.62655761589250791</v>
      </c>
      <c r="AW885" s="28">
        <f>IF(Riskregister!$E$14="",0,COUNTIF(BO$4:BO$53,"&lt;"&amp;AU885)*IF(AV885&lt;0.5,Riskregister!$K$14+(Riskregister!$L$14-Riskregister!$K$14)*SQRT(AV885/2),Riskregister!$L$14-(Riskregister!$L$14-Riskregister!$K$14)*SQRT((1-AV885)/2)))</f>
        <v>0</v>
      </c>
      <c r="AX885" s="28">
        <f t="shared" ca="1" si="552"/>
        <v>8.5434660675479668E-3</v>
      </c>
      <c r="AY885" s="28">
        <f t="shared" ca="1" si="552"/>
        <v>4.6319996643696904E-2</v>
      </c>
      <c r="AZ885" s="28">
        <f>IF(Riskregister!$E$15="",0,COUNTIF(BP$4:BP$53,"&lt;"&amp;AX885)*IF(AY885&lt;0.5,Riskregister!$K$15+(Riskregister!$L$15-Riskregister!$K$15)*SQRT(AY885/2),Riskregister!$L$15-(Riskregister!$L$15-Riskregister!$K$15)*SQRT((1-AY885)/2)))</f>
        <v>0</v>
      </c>
      <c r="BA885" s="28">
        <f t="shared" ca="1" si="553"/>
        <v>0.51077873011925179</v>
      </c>
      <c r="BB885" s="28">
        <f t="shared" ca="1" si="553"/>
        <v>0.52464379829348418</v>
      </c>
      <c r="BC885" s="28">
        <f>IF(Riskregister!$E$16="",0,COUNTIF(BQ$4:BQ$53,"&lt;"&amp;BA885)*IF(BB885&lt;0.5,Riskregister!$K$16+(Riskregister!$L$16-Riskregister!$K$16)*SQRT(BB885/2),Riskregister!$L$16-(Riskregister!$L$16-Riskregister!$K$16)*SQRT((1-BB885)/2)))</f>
        <v>0</v>
      </c>
      <c r="BD885" s="28">
        <f t="shared" ca="1" si="517"/>
        <v>0</v>
      </c>
    </row>
    <row r="886" spans="20:56" x14ac:dyDescent="0.35">
      <c r="T886" s="28">
        <f t="shared" ca="1" si="542"/>
        <v>0.41729807970652688</v>
      </c>
      <c r="U886" s="28">
        <f t="shared" ca="1" si="542"/>
        <v>0.71358012860857101</v>
      </c>
      <c r="V886" s="28">
        <f ca="1">IF(Riskregister!$E$5="",0,COUNTIF(BF$4:BF$53,"&lt;"&amp;T886)*IF(U886&lt;0.5,Riskregister!$K$5+(Riskregister!$L$5-Riskregister!$K$5)*SQRT(U886/2),Riskregister!$L$5-(Riskregister!$L$5-Riskregister!$K$5)*SQRT((1-U886)/2)))</f>
        <v>0</v>
      </c>
      <c r="W886" s="28">
        <f t="shared" ca="1" si="543"/>
        <v>0.31141128190998657</v>
      </c>
      <c r="X886" s="28">
        <f t="shared" ca="1" si="543"/>
        <v>0.89206379763840693</v>
      </c>
      <c r="Y886" s="28">
        <f ca="1">IF(Riskregister!$E$6="",0,COUNTIF(BG$4:BG$53,"&lt;"&amp;W886)*IF(X886&lt;0.5,Riskregister!$K$6+(Riskregister!$L$6-Riskregister!$K$6)*SQRT(X886/2),Riskregister!$L$6-(Riskregister!$L$6-Riskregister!$K$6)*SQRT((1-X886)/2)))</f>
        <v>0</v>
      </c>
      <c r="Z886" s="28">
        <f t="shared" ca="1" si="544"/>
        <v>0.26887442722096588</v>
      </c>
      <c r="AA886" s="28">
        <f t="shared" ca="1" si="544"/>
        <v>0.55962614170291969</v>
      </c>
      <c r="AB886" s="28">
        <f ca="1">IF(Riskregister!$E$7="",0,COUNTIF(BH$4:BH$53,"&lt;"&amp;Z886)*IF(AA886&lt;0.5,Riskregister!$K$7+(Riskregister!$L$7-Riskregister!$K$7)*SQRT(AA886/2),Riskregister!$L$7-(Riskregister!$L$7-Riskregister!$K$7)*SQRT((1-AA886)/2)))</f>
        <v>0</v>
      </c>
      <c r="AC886" s="28">
        <f t="shared" ca="1" si="545"/>
        <v>3.1478077096878332E-2</v>
      </c>
      <c r="AD886" s="28">
        <f t="shared" ca="1" si="545"/>
        <v>0.26792496965865908</v>
      </c>
      <c r="AE886" s="28">
        <f ca="1">IF(Riskregister!$E$8="",0,COUNTIF(BI$4:BI$53,"&lt;"&amp;AC886)*IF(AD886&lt;0.5,Riskregister!$K$8+(Riskregister!$L$8-Riskregister!$K$8)*SQRT(AD886/2),Riskregister!$L$8-(Riskregister!$L$8-Riskregister!$K$8)*SQRT((1-AD886)/2)))</f>
        <v>0</v>
      </c>
      <c r="AF886" s="28">
        <f t="shared" ca="1" si="546"/>
        <v>0.4940127716167434</v>
      </c>
      <c r="AG886" s="28">
        <f t="shared" ca="1" si="546"/>
        <v>0.13071617132062541</v>
      </c>
      <c r="AH886" s="28">
        <f>IF(Riskregister!$E$9="",0,COUNTIF(BJ$4:BJ$53,"&lt;"&amp;AF886)*IF(AG886&lt;0.5,Riskregister!$K$9+(Riskregister!$L$9-Riskregister!$K$9)*SQRT(AG886/2),Riskregister!$L$9-(Riskregister!$L$9-Riskregister!$K$9)*SQRT((1-AG886)/2)))</f>
        <v>0</v>
      </c>
      <c r="AI886" s="28">
        <f t="shared" ca="1" si="547"/>
        <v>1.5600681872687039E-2</v>
      </c>
      <c r="AJ886" s="28">
        <f t="shared" ca="1" si="547"/>
        <v>0.71340637954159924</v>
      </c>
      <c r="AK886" s="28">
        <f>IF(Riskregister!$E$10="",0,COUNTIF(BK$4:BK$53,"&lt;"&amp;AI886)*IF(AJ886&lt;0.5,Riskregister!$K$10+(Riskregister!$L$10-Riskregister!$K$10)*SQRT(AJ886/2),Riskregister!$L$10-(Riskregister!$L$10-Riskregister!$K$10)*SQRT((1-AJ886)/2)))</f>
        <v>0</v>
      </c>
      <c r="AL886" s="28">
        <f t="shared" ca="1" si="548"/>
        <v>0.75075890200059148</v>
      </c>
      <c r="AM886" s="28">
        <f t="shared" ca="1" si="548"/>
        <v>0.23665482169574337</v>
      </c>
      <c r="AN886" s="28">
        <f>IF(Riskregister!$E$11="",0,COUNTIF(BL$4:BL$53,"&lt;"&amp;AL886)*IF(AM886&lt;0.5,Riskregister!$K$11+(Riskregister!$L$11-Riskregister!$K$11)*SQRT(AM886/2),Riskregister!$L$11-(Riskregister!$L$11-Riskregister!$K$11)*SQRT((1-AM886)/2)))</f>
        <v>0</v>
      </c>
      <c r="AO886" s="28">
        <f t="shared" ca="1" si="549"/>
        <v>0.77017849972119956</v>
      </c>
      <c r="AP886" s="28">
        <f t="shared" ca="1" si="549"/>
        <v>9.6992210139358437E-2</v>
      </c>
      <c r="AQ886" s="28">
        <f>IF(Riskregister!$E$12="",0,COUNTIF(BM$4:BM$53,"&lt;"&amp;AO886)*IF(AP886&lt;0.5,Riskregister!$K$12+(Riskregister!$L$12-Riskregister!$K$12)*SQRT(AP886/2),Riskregister!$L$12-(Riskregister!$L$12-Riskregister!$K$12)*SQRT((1-AP886)/2)))</f>
        <v>0</v>
      </c>
      <c r="AR886" s="28">
        <f t="shared" ca="1" si="550"/>
        <v>0.96041819807901341</v>
      </c>
      <c r="AS886" s="28">
        <f t="shared" ca="1" si="550"/>
        <v>2.1140871361043145E-2</v>
      </c>
      <c r="AT886" s="28">
        <f>IF(Riskregister!$E$13="",0,COUNTIF(BN$4:BN$53,"&lt;"&amp;AR886)*IF(AS886&lt;0.5,Riskregister!$K$13+(Riskregister!$L$13-Riskregister!$K$13)*SQRT(AS886/2),Riskregister!$L$13-(Riskregister!$L$13-Riskregister!$K$13)*SQRT((1-AS886)/2)))</f>
        <v>0</v>
      </c>
      <c r="AU886" s="28">
        <f t="shared" ca="1" si="551"/>
        <v>0.20044531833574464</v>
      </c>
      <c r="AV886" s="28">
        <f t="shared" ca="1" si="551"/>
        <v>0.89249551870892252</v>
      </c>
      <c r="AW886" s="28">
        <f>IF(Riskregister!$E$14="",0,COUNTIF(BO$4:BO$53,"&lt;"&amp;AU886)*IF(AV886&lt;0.5,Riskregister!$K$14+(Riskregister!$L$14-Riskregister!$K$14)*SQRT(AV886/2),Riskregister!$L$14-(Riskregister!$L$14-Riskregister!$K$14)*SQRT((1-AV886)/2)))</f>
        <v>0</v>
      </c>
      <c r="AX886" s="28">
        <f t="shared" ca="1" si="552"/>
        <v>0.10092134850215051</v>
      </c>
      <c r="AY886" s="28">
        <f t="shared" ca="1" si="552"/>
        <v>7.8299874496911448E-2</v>
      </c>
      <c r="AZ886" s="28">
        <f>IF(Riskregister!$E$15="",0,COUNTIF(BP$4:BP$53,"&lt;"&amp;AX886)*IF(AY886&lt;0.5,Riskregister!$K$15+(Riskregister!$L$15-Riskregister!$K$15)*SQRT(AY886/2),Riskregister!$L$15-(Riskregister!$L$15-Riskregister!$K$15)*SQRT((1-AY886)/2)))</f>
        <v>0</v>
      </c>
      <c r="BA886" s="28">
        <f t="shared" ca="1" si="553"/>
        <v>0.69618192887721719</v>
      </c>
      <c r="BB886" s="28">
        <f t="shared" ca="1" si="553"/>
        <v>0.63626778912067661</v>
      </c>
      <c r="BC886" s="28">
        <f>IF(Riskregister!$E$16="",0,COUNTIF(BQ$4:BQ$53,"&lt;"&amp;BA886)*IF(BB886&lt;0.5,Riskregister!$K$16+(Riskregister!$L$16-Riskregister!$K$16)*SQRT(BB886/2),Riskregister!$L$16-(Riskregister!$L$16-Riskregister!$K$16)*SQRT((1-BB886)/2)))</f>
        <v>0</v>
      </c>
      <c r="BD886" s="28">
        <f t="shared" ca="1" si="517"/>
        <v>0</v>
      </c>
    </row>
    <row r="887" spans="20:56" x14ac:dyDescent="0.35">
      <c r="T887" s="28">
        <f t="shared" ca="1" si="542"/>
        <v>0.31989368087387349</v>
      </c>
      <c r="U887" s="28">
        <f t="shared" ca="1" si="542"/>
        <v>0.54573479535495506</v>
      </c>
      <c r="V887" s="28">
        <f ca="1">IF(Riskregister!$E$5="",0,COUNTIF(BF$4:BF$53,"&lt;"&amp;T887)*IF(U887&lt;0.5,Riskregister!$K$5+(Riskregister!$L$5-Riskregister!$K$5)*SQRT(U887/2),Riskregister!$L$5-(Riskregister!$L$5-Riskregister!$K$5)*SQRT((1-U887)/2)))</f>
        <v>0</v>
      </c>
      <c r="W887" s="28">
        <f t="shared" ca="1" si="543"/>
        <v>0.46599259911012136</v>
      </c>
      <c r="X887" s="28">
        <f t="shared" ca="1" si="543"/>
        <v>0.348260928697116</v>
      </c>
      <c r="Y887" s="28">
        <f ca="1">IF(Riskregister!$E$6="",0,COUNTIF(BG$4:BG$53,"&lt;"&amp;W887)*IF(X887&lt;0.5,Riskregister!$K$6+(Riskregister!$L$6-Riskregister!$K$6)*SQRT(X887/2),Riskregister!$L$6-(Riskregister!$L$6-Riskregister!$K$6)*SQRT((1-X887)/2)))</f>
        <v>0</v>
      </c>
      <c r="Z887" s="28">
        <f t="shared" ca="1" si="544"/>
        <v>0.21439297095006871</v>
      </c>
      <c r="AA887" s="28">
        <f t="shared" ca="1" si="544"/>
        <v>0.58506003530347961</v>
      </c>
      <c r="AB887" s="28">
        <f ca="1">IF(Riskregister!$E$7="",0,COUNTIF(BH$4:BH$53,"&lt;"&amp;Z887)*IF(AA887&lt;0.5,Riskregister!$K$7+(Riskregister!$L$7-Riskregister!$K$7)*SQRT(AA887/2),Riskregister!$L$7-(Riskregister!$L$7-Riskregister!$K$7)*SQRT((1-AA887)/2)))</f>
        <v>0</v>
      </c>
      <c r="AC887" s="28">
        <f t="shared" ca="1" si="545"/>
        <v>0.70854427375185924</v>
      </c>
      <c r="AD887" s="28">
        <f t="shared" ca="1" si="545"/>
        <v>0.18142673435042889</v>
      </c>
      <c r="AE887" s="28">
        <f ca="1">IF(Riskregister!$E$8="",0,COUNTIF(BI$4:BI$53,"&lt;"&amp;AC887)*IF(AD887&lt;0.5,Riskregister!$K$8+(Riskregister!$L$8-Riskregister!$K$8)*SQRT(AD887/2),Riskregister!$L$8-(Riskregister!$L$8-Riskregister!$K$8)*SQRT((1-AD887)/2)))</f>
        <v>0</v>
      </c>
      <c r="AF887" s="28">
        <f t="shared" ca="1" si="546"/>
        <v>4.3585096665206935E-2</v>
      </c>
      <c r="AG887" s="28">
        <f t="shared" ca="1" si="546"/>
        <v>0.53965174241161096</v>
      </c>
      <c r="AH887" s="28">
        <f>IF(Riskregister!$E$9="",0,COUNTIF(BJ$4:BJ$53,"&lt;"&amp;AF887)*IF(AG887&lt;0.5,Riskregister!$K$9+(Riskregister!$L$9-Riskregister!$K$9)*SQRT(AG887/2),Riskregister!$L$9-(Riskregister!$L$9-Riskregister!$K$9)*SQRT((1-AG887)/2)))</f>
        <v>0</v>
      </c>
      <c r="AI887" s="28">
        <f t="shared" ca="1" si="547"/>
        <v>0.93049867143482379</v>
      </c>
      <c r="AJ887" s="28">
        <f t="shared" ca="1" si="547"/>
        <v>0.27393942079660194</v>
      </c>
      <c r="AK887" s="28">
        <f>IF(Riskregister!$E$10="",0,COUNTIF(BK$4:BK$53,"&lt;"&amp;AI887)*IF(AJ887&lt;0.5,Riskregister!$K$10+(Riskregister!$L$10-Riskregister!$K$10)*SQRT(AJ887/2),Riskregister!$L$10-(Riskregister!$L$10-Riskregister!$K$10)*SQRT((1-AJ887)/2)))</f>
        <v>0</v>
      </c>
      <c r="AL887" s="28">
        <f t="shared" ca="1" si="548"/>
        <v>0.79505205194932804</v>
      </c>
      <c r="AM887" s="28">
        <f t="shared" ca="1" si="548"/>
        <v>0.23246582002870086</v>
      </c>
      <c r="AN887" s="28">
        <f>IF(Riskregister!$E$11="",0,COUNTIF(BL$4:BL$53,"&lt;"&amp;AL887)*IF(AM887&lt;0.5,Riskregister!$K$11+(Riskregister!$L$11-Riskregister!$K$11)*SQRT(AM887/2),Riskregister!$L$11-(Riskregister!$L$11-Riskregister!$K$11)*SQRT((1-AM887)/2)))</f>
        <v>0</v>
      </c>
      <c r="AO887" s="28">
        <f t="shared" ca="1" si="549"/>
        <v>0.96759441882117214</v>
      </c>
      <c r="AP887" s="28">
        <f t="shared" ca="1" si="549"/>
        <v>0.84968676803016541</v>
      </c>
      <c r="AQ887" s="28">
        <f>IF(Riskregister!$E$12="",0,COUNTIF(BM$4:BM$53,"&lt;"&amp;AO887)*IF(AP887&lt;0.5,Riskregister!$K$12+(Riskregister!$L$12-Riskregister!$K$12)*SQRT(AP887/2),Riskregister!$L$12-(Riskregister!$L$12-Riskregister!$K$12)*SQRT((1-AP887)/2)))</f>
        <v>0</v>
      </c>
      <c r="AR887" s="28">
        <f t="shared" ca="1" si="550"/>
        <v>0.18256373185908936</v>
      </c>
      <c r="AS887" s="28">
        <f t="shared" ca="1" si="550"/>
        <v>0.44223140660997839</v>
      </c>
      <c r="AT887" s="28">
        <f>IF(Riskregister!$E$13="",0,COUNTIF(BN$4:BN$53,"&lt;"&amp;AR887)*IF(AS887&lt;0.5,Riskregister!$K$13+(Riskregister!$L$13-Riskregister!$K$13)*SQRT(AS887/2),Riskregister!$L$13-(Riskregister!$L$13-Riskregister!$K$13)*SQRT((1-AS887)/2)))</f>
        <v>0</v>
      </c>
      <c r="AU887" s="28">
        <f t="shared" ca="1" si="551"/>
        <v>0.58761990843812717</v>
      </c>
      <c r="AV887" s="28">
        <f t="shared" ca="1" si="551"/>
        <v>0.2473868183497826</v>
      </c>
      <c r="AW887" s="28">
        <f>IF(Riskregister!$E$14="",0,COUNTIF(BO$4:BO$53,"&lt;"&amp;AU887)*IF(AV887&lt;0.5,Riskregister!$K$14+(Riskregister!$L$14-Riskregister!$K$14)*SQRT(AV887/2),Riskregister!$L$14-(Riskregister!$L$14-Riskregister!$K$14)*SQRT((1-AV887)/2)))</f>
        <v>0</v>
      </c>
      <c r="AX887" s="28">
        <f t="shared" ca="1" si="552"/>
        <v>0.94926032752413725</v>
      </c>
      <c r="AY887" s="28">
        <f t="shared" ca="1" si="552"/>
        <v>0.35918330228542572</v>
      </c>
      <c r="AZ887" s="28">
        <f>IF(Riskregister!$E$15="",0,COUNTIF(BP$4:BP$53,"&lt;"&amp;AX887)*IF(AY887&lt;0.5,Riskregister!$K$15+(Riskregister!$L$15-Riskregister!$K$15)*SQRT(AY887/2),Riskregister!$L$15-(Riskregister!$L$15-Riskregister!$K$15)*SQRT((1-AY887)/2)))</f>
        <v>0</v>
      </c>
      <c r="BA887" s="28">
        <f t="shared" ca="1" si="553"/>
        <v>0.98444980283324024</v>
      </c>
      <c r="BB887" s="28">
        <f t="shared" ca="1" si="553"/>
        <v>0.14043561550668793</v>
      </c>
      <c r="BC887" s="28">
        <f>IF(Riskregister!$E$16="",0,COUNTIF(BQ$4:BQ$53,"&lt;"&amp;BA887)*IF(BB887&lt;0.5,Riskregister!$K$16+(Riskregister!$L$16-Riskregister!$K$16)*SQRT(BB887/2),Riskregister!$L$16-(Riskregister!$L$16-Riskregister!$K$16)*SQRT((1-BB887)/2)))</f>
        <v>0</v>
      </c>
      <c r="BD887" s="28">
        <f t="shared" ca="1" si="517"/>
        <v>0</v>
      </c>
    </row>
    <row r="888" spans="20:56" x14ac:dyDescent="0.35">
      <c r="T888" s="28">
        <f t="shared" ca="1" si="542"/>
        <v>0.57366026579671148</v>
      </c>
      <c r="U888" s="28">
        <f t="shared" ca="1" si="542"/>
        <v>0.32358765639566889</v>
      </c>
      <c r="V888" s="28">
        <f ca="1">IF(Riskregister!$E$5="",0,COUNTIF(BF$4:BF$53,"&lt;"&amp;T888)*IF(U888&lt;0.5,Riskregister!$K$5+(Riskregister!$L$5-Riskregister!$K$5)*SQRT(U888/2),Riskregister!$L$5-(Riskregister!$L$5-Riskregister!$K$5)*SQRT((1-U888)/2)))</f>
        <v>0</v>
      </c>
      <c r="W888" s="28">
        <f t="shared" ca="1" si="543"/>
        <v>0.25333172383884062</v>
      </c>
      <c r="X888" s="28">
        <f t="shared" ca="1" si="543"/>
        <v>0.83721321874904853</v>
      </c>
      <c r="Y888" s="28">
        <f ca="1">IF(Riskregister!$E$6="",0,COUNTIF(BG$4:BG$53,"&lt;"&amp;W888)*IF(X888&lt;0.5,Riskregister!$K$6+(Riskregister!$L$6-Riskregister!$K$6)*SQRT(X888/2),Riskregister!$L$6-(Riskregister!$L$6-Riskregister!$K$6)*SQRT((1-X888)/2)))</f>
        <v>0</v>
      </c>
      <c r="Z888" s="28">
        <f t="shared" ca="1" si="544"/>
        <v>0.2960116564090034</v>
      </c>
      <c r="AA888" s="28">
        <f t="shared" ca="1" si="544"/>
        <v>0.7980907662659058</v>
      </c>
      <c r="AB888" s="28">
        <f ca="1">IF(Riskregister!$E$7="",0,COUNTIF(BH$4:BH$53,"&lt;"&amp;Z888)*IF(AA888&lt;0.5,Riskregister!$K$7+(Riskregister!$L$7-Riskregister!$K$7)*SQRT(AA888/2),Riskregister!$L$7-(Riskregister!$L$7-Riskregister!$K$7)*SQRT((1-AA888)/2)))</f>
        <v>0</v>
      </c>
      <c r="AC888" s="28">
        <f t="shared" ca="1" si="545"/>
        <v>0.13303137023816936</v>
      </c>
      <c r="AD888" s="28">
        <f t="shared" ca="1" si="545"/>
        <v>0.94995215207294414</v>
      </c>
      <c r="AE888" s="28">
        <f ca="1">IF(Riskregister!$E$8="",0,COUNTIF(BI$4:BI$53,"&lt;"&amp;AC888)*IF(AD888&lt;0.5,Riskregister!$K$8+(Riskregister!$L$8-Riskregister!$K$8)*SQRT(AD888/2),Riskregister!$L$8-(Riskregister!$L$8-Riskregister!$K$8)*SQRT((1-AD888)/2)))</f>
        <v>0</v>
      </c>
      <c r="AF888" s="28">
        <f t="shared" ca="1" si="546"/>
        <v>0.77165296363649516</v>
      </c>
      <c r="AG888" s="28">
        <f t="shared" ca="1" si="546"/>
        <v>0.96824107142270077</v>
      </c>
      <c r="AH888" s="28">
        <f>IF(Riskregister!$E$9="",0,COUNTIF(BJ$4:BJ$53,"&lt;"&amp;AF888)*IF(AG888&lt;0.5,Riskregister!$K$9+(Riskregister!$L$9-Riskregister!$K$9)*SQRT(AG888/2),Riskregister!$L$9-(Riskregister!$L$9-Riskregister!$K$9)*SQRT((1-AG888)/2)))</f>
        <v>0</v>
      </c>
      <c r="AI888" s="28">
        <f t="shared" ca="1" si="547"/>
        <v>0.15297782025787865</v>
      </c>
      <c r="AJ888" s="28">
        <f t="shared" ca="1" si="547"/>
        <v>3.346871769780646E-2</v>
      </c>
      <c r="AK888" s="28">
        <f>IF(Riskregister!$E$10="",0,COUNTIF(BK$4:BK$53,"&lt;"&amp;AI888)*IF(AJ888&lt;0.5,Riskregister!$K$10+(Riskregister!$L$10-Riskregister!$K$10)*SQRT(AJ888/2),Riskregister!$L$10-(Riskregister!$L$10-Riskregister!$K$10)*SQRT((1-AJ888)/2)))</f>
        <v>0</v>
      </c>
      <c r="AL888" s="28">
        <f t="shared" ca="1" si="548"/>
        <v>0.14385257138953222</v>
      </c>
      <c r="AM888" s="28">
        <f t="shared" ca="1" si="548"/>
        <v>0.74346755587529845</v>
      </c>
      <c r="AN888" s="28">
        <f>IF(Riskregister!$E$11="",0,COUNTIF(BL$4:BL$53,"&lt;"&amp;AL888)*IF(AM888&lt;0.5,Riskregister!$K$11+(Riskregister!$L$11-Riskregister!$K$11)*SQRT(AM888/2),Riskregister!$L$11-(Riskregister!$L$11-Riskregister!$K$11)*SQRT((1-AM888)/2)))</f>
        <v>0</v>
      </c>
      <c r="AO888" s="28">
        <f t="shared" ca="1" si="549"/>
        <v>0.25190460205482335</v>
      </c>
      <c r="AP888" s="28">
        <f t="shared" ca="1" si="549"/>
        <v>0.30332625178313821</v>
      </c>
      <c r="AQ888" s="28">
        <f>IF(Riskregister!$E$12="",0,COUNTIF(BM$4:BM$53,"&lt;"&amp;AO888)*IF(AP888&lt;0.5,Riskregister!$K$12+(Riskregister!$L$12-Riskregister!$K$12)*SQRT(AP888/2),Riskregister!$L$12-(Riskregister!$L$12-Riskregister!$K$12)*SQRT((1-AP888)/2)))</f>
        <v>0</v>
      </c>
      <c r="AR888" s="28">
        <f t="shared" ca="1" si="550"/>
        <v>0.73676905172167406</v>
      </c>
      <c r="AS888" s="28">
        <f t="shared" ca="1" si="550"/>
        <v>0.62042566543589817</v>
      </c>
      <c r="AT888" s="28">
        <f>IF(Riskregister!$E$13="",0,COUNTIF(BN$4:BN$53,"&lt;"&amp;AR888)*IF(AS888&lt;0.5,Riskregister!$K$13+(Riskregister!$L$13-Riskregister!$K$13)*SQRT(AS888/2),Riskregister!$L$13-(Riskregister!$L$13-Riskregister!$K$13)*SQRT((1-AS888)/2)))</f>
        <v>0</v>
      </c>
      <c r="AU888" s="28">
        <f t="shared" ca="1" si="551"/>
        <v>0.52750604566768189</v>
      </c>
      <c r="AV888" s="28">
        <f t="shared" ca="1" si="551"/>
        <v>0.60423850393616108</v>
      </c>
      <c r="AW888" s="28">
        <f>IF(Riskregister!$E$14="",0,COUNTIF(BO$4:BO$53,"&lt;"&amp;AU888)*IF(AV888&lt;0.5,Riskregister!$K$14+(Riskregister!$L$14-Riskregister!$K$14)*SQRT(AV888/2),Riskregister!$L$14-(Riskregister!$L$14-Riskregister!$K$14)*SQRT((1-AV888)/2)))</f>
        <v>0</v>
      </c>
      <c r="AX888" s="28">
        <f t="shared" ca="1" si="552"/>
        <v>0.64692053122534765</v>
      </c>
      <c r="AY888" s="28">
        <f t="shared" ca="1" si="552"/>
        <v>0.96065393321418024</v>
      </c>
      <c r="AZ888" s="28">
        <f>IF(Riskregister!$E$15="",0,COUNTIF(BP$4:BP$53,"&lt;"&amp;AX888)*IF(AY888&lt;0.5,Riskregister!$K$15+(Riskregister!$L$15-Riskregister!$K$15)*SQRT(AY888/2),Riskregister!$L$15-(Riskregister!$L$15-Riskregister!$K$15)*SQRT((1-AY888)/2)))</f>
        <v>0</v>
      </c>
      <c r="BA888" s="28">
        <f t="shared" ca="1" si="553"/>
        <v>6.9503659030852982E-2</v>
      </c>
      <c r="BB888" s="28">
        <f t="shared" ca="1" si="553"/>
        <v>0.29960061848676778</v>
      </c>
      <c r="BC888" s="28">
        <f>IF(Riskregister!$E$16="",0,COUNTIF(BQ$4:BQ$53,"&lt;"&amp;BA888)*IF(BB888&lt;0.5,Riskregister!$K$16+(Riskregister!$L$16-Riskregister!$K$16)*SQRT(BB888/2),Riskregister!$L$16-(Riskregister!$L$16-Riskregister!$K$16)*SQRT((1-BB888)/2)))</f>
        <v>0</v>
      </c>
      <c r="BD888" s="28">
        <f t="shared" ca="1" si="517"/>
        <v>0</v>
      </c>
    </row>
    <row r="889" spans="20:56" x14ac:dyDescent="0.35">
      <c r="T889" s="28">
        <f t="shared" ca="1" si="542"/>
        <v>0.85841027884995891</v>
      </c>
      <c r="U889" s="28">
        <f t="shared" ca="1" si="542"/>
        <v>0.17123070443536648</v>
      </c>
      <c r="V889" s="28">
        <f ca="1">IF(Riskregister!$E$5="",0,COUNTIF(BF$4:BF$53,"&lt;"&amp;T889)*IF(U889&lt;0.5,Riskregister!$K$5+(Riskregister!$L$5-Riskregister!$K$5)*SQRT(U889/2),Riskregister!$L$5-(Riskregister!$L$5-Riskregister!$K$5)*SQRT((1-U889)/2)))</f>
        <v>281670.45539558545</v>
      </c>
      <c r="W889" s="28">
        <f t="shared" ca="1" si="543"/>
        <v>0.98076005746202832</v>
      </c>
      <c r="X889" s="28">
        <f t="shared" ca="1" si="543"/>
        <v>0.65393729798946465</v>
      </c>
      <c r="Y889" s="28">
        <f ca="1">IF(Riskregister!$E$6="",0,COUNTIF(BG$4:BG$53,"&lt;"&amp;W889)*IF(X889&lt;0.5,Riskregister!$K$6+(Riskregister!$L$6-Riskregister!$K$6)*SQRT(X889/2),Riskregister!$L$6-(Riskregister!$L$6-Riskregister!$K$6)*SQRT((1-X889)/2)))</f>
        <v>2502506.6581021911</v>
      </c>
      <c r="Z889" s="28">
        <f t="shared" ca="1" si="544"/>
        <v>0.13634964539200189</v>
      </c>
      <c r="AA889" s="28">
        <f t="shared" ca="1" si="544"/>
        <v>3.134193348274894E-2</v>
      </c>
      <c r="AB889" s="28">
        <f ca="1">IF(Riskregister!$E$7="",0,COUNTIF(BH$4:BH$53,"&lt;"&amp;Z889)*IF(AA889&lt;0.5,Riskregister!$K$7+(Riskregister!$L$7-Riskregister!$K$7)*SQRT(AA889/2),Riskregister!$L$7-(Riskregister!$L$7-Riskregister!$K$7)*SQRT((1-AA889)/2)))</f>
        <v>0</v>
      </c>
      <c r="AC889" s="28">
        <f t="shared" ca="1" si="545"/>
        <v>0.235548539108003</v>
      </c>
      <c r="AD889" s="28">
        <f t="shared" ca="1" si="545"/>
        <v>0.9862977845629961</v>
      </c>
      <c r="AE889" s="28">
        <f ca="1">IF(Riskregister!$E$8="",0,COUNTIF(BI$4:BI$53,"&lt;"&amp;AC889)*IF(AD889&lt;0.5,Riskregister!$K$8+(Riskregister!$L$8-Riskregister!$K$8)*SQRT(AD889/2),Riskregister!$L$8-(Riskregister!$L$8-Riskregister!$K$8)*SQRT((1-AD889)/2)))</f>
        <v>0</v>
      </c>
      <c r="AF889" s="28">
        <f t="shared" ca="1" si="546"/>
        <v>0.46063521629417081</v>
      </c>
      <c r="AG889" s="28">
        <f t="shared" ca="1" si="546"/>
        <v>0.75704226518594919</v>
      </c>
      <c r="AH889" s="28">
        <f>IF(Riskregister!$E$9="",0,COUNTIF(BJ$4:BJ$53,"&lt;"&amp;AF889)*IF(AG889&lt;0.5,Riskregister!$K$9+(Riskregister!$L$9-Riskregister!$K$9)*SQRT(AG889/2),Riskregister!$L$9-(Riskregister!$L$9-Riskregister!$K$9)*SQRT((1-AG889)/2)))</f>
        <v>0</v>
      </c>
      <c r="AI889" s="28">
        <f t="shared" ca="1" si="547"/>
        <v>6.3911478324296667E-2</v>
      </c>
      <c r="AJ889" s="28">
        <f t="shared" ca="1" si="547"/>
        <v>0.16008855343368855</v>
      </c>
      <c r="AK889" s="28">
        <f>IF(Riskregister!$E$10="",0,COUNTIF(BK$4:BK$53,"&lt;"&amp;AI889)*IF(AJ889&lt;0.5,Riskregister!$K$10+(Riskregister!$L$10-Riskregister!$K$10)*SQRT(AJ889/2),Riskregister!$L$10-(Riskregister!$L$10-Riskregister!$K$10)*SQRT((1-AJ889)/2)))</f>
        <v>0</v>
      </c>
      <c r="AL889" s="28">
        <f t="shared" ca="1" si="548"/>
        <v>0.25661013521893061</v>
      </c>
      <c r="AM889" s="28">
        <f t="shared" ca="1" si="548"/>
        <v>0.53235948569568248</v>
      </c>
      <c r="AN889" s="28">
        <f>IF(Riskregister!$E$11="",0,COUNTIF(BL$4:BL$53,"&lt;"&amp;AL889)*IF(AM889&lt;0.5,Riskregister!$K$11+(Riskregister!$L$11-Riskregister!$K$11)*SQRT(AM889/2),Riskregister!$L$11-(Riskregister!$L$11-Riskregister!$K$11)*SQRT((1-AM889)/2)))</f>
        <v>0</v>
      </c>
      <c r="AO889" s="28">
        <f t="shared" ca="1" si="549"/>
        <v>0.473085974223307</v>
      </c>
      <c r="AP889" s="28">
        <f t="shared" ca="1" si="549"/>
        <v>0.47289674339994003</v>
      </c>
      <c r="AQ889" s="28">
        <f>IF(Riskregister!$E$12="",0,COUNTIF(BM$4:BM$53,"&lt;"&amp;AO889)*IF(AP889&lt;0.5,Riskregister!$K$12+(Riskregister!$L$12-Riskregister!$K$12)*SQRT(AP889/2),Riskregister!$L$12-(Riskregister!$L$12-Riskregister!$K$12)*SQRT((1-AP889)/2)))</f>
        <v>0</v>
      </c>
      <c r="AR889" s="28">
        <f t="shared" ca="1" si="550"/>
        <v>7.5826272232162095E-2</v>
      </c>
      <c r="AS889" s="28">
        <f t="shared" ca="1" si="550"/>
        <v>0.88903707452837666</v>
      </c>
      <c r="AT889" s="28">
        <f>IF(Riskregister!$E$13="",0,COUNTIF(BN$4:BN$53,"&lt;"&amp;AR889)*IF(AS889&lt;0.5,Riskregister!$K$13+(Riskregister!$L$13-Riskregister!$K$13)*SQRT(AS889/2),Riskregister!$L$13-(Riskregister!$L$13-Riskregister!$K$13)*SQRT((1-AS889)/2)))</f>
        <v>0</v>
      </c>
      <c r="AU889" s="28">
        <f t="shared" ca="1" si="551"/>
        <v>9.8374685898760417E-2</v>
      </c>
      <c r="AV889" s="28">
        <f t="shared" ca="1" si="551"/>
        <v>0.96465035670742394</v>
      </c>
      <c r="AW889" s="28">
        <f>IF(Riskregister!$E$14="",0,COUNTIF(BO$4:BO$53,"&lt;"&amp;AU889)*IF(AV889&lt;0.5,Riskregister!$K$14+(Riskregister!$L$14-Riskregister!$K$14)*SQRT(AV889/2),Riskregister!$L$14-(Riskregister!$L$14-Riskregister!$K$14)*SQRT((1-AV889)/2)))</f>
        <v>0</v>
      </c>
      <c r="AX889" s="28">
        <f t="shared" ca="1" si="552"/>
        <v>0.33260133196174446</v>
      </c>
      <c r="AY889" s="28">
        <f t="shared" ca="1" si="552"/>
        <v>0.20329288653776767</v>
      </c>
      <c r="AZ889" s="28">
        <f>IF(Riskregister!$E$15="",0,COUNTIF(BP$4:BP$53,"&lt;"&amp;AX889)*IF(AY889&lt;0.5,Riskregister!$K$15+(Riskregister!$L$15-Riskregister!$K$15)*SQRT(AY889/2),Riskregister!$L$15-(Riskregister!$L$15-Riskregister!$K$15)*SQRT((1-AY889)/2)))</f>
        <v>0</v>
      </c>
      <c r="BA889" s="28">
        <f t="shared" ca="1" si="553"/>
        <v>0.33854085863275518</v>
      </c>
      <c r="BB889" s="28">
        <f t="shared" ca="1" si="553"/>
        <v>0.23464616417335105</v>
      </c>
      <c r="BC889" s="28">
        <f>IF(Riskregister!$E$16="",0,COUNTIF(BQ$4:BQ$53,"&lt;"&amp;BA889)*IF(BB889&lt;0.5,Riskregister!$K$16+(Riskregister!$L$16-Riskregister!$K$16)*SQRT(BB889/2),Riskregister!$L$16-(Riskregister!$L$16-Riskregister!$K$16)*SQRT((1-BB889)/2)))</f>
        <v>0</v>
      </c>
      <c r="BD889" s="28">
        <f t="shared" ca="1" si="517"/>
        <v>2784177.1134977764</v>
      </c>
    </row>
    <row r="890" spans="20:56" x14ac:dyDescent="0.35">
      <c r="T890" s="28">
        <f t="shared" ca="1" si="542"/>
        <v>0.8378102275056214</v>
      </c>
      <c r="U890" s="28">
        <f t="shared" ca="1" si="542"/>
        <v>0.76640141508245585</v>
      </c>
      <c r="V890" s="28">
        <f ca="1">IF(Riskregister!$E$5="",0,COUNTIF(BF$4:BF$53,"&lt;"&amp;T890)*IF(U890&lt;0.5,Riskregister!$K$5+(Riskregister!$L$5-Riskregister!$K$5)*SQRT(U890/2),Riskregister!$L$5-(Riskregister!$L$5-Riskregister!$K$5)*SQRT((1-U890)/2)))</f>
        <v>446208.39839932299</v>
      </c>
      <c r="W890" s="28">
        <f t="shared" ca="1" si="543"/>
        <v>0.78018746879768364</v>
      </c>
      <c r="X890" s="28">
        <f t="shared" ca="1" si="543"/>
        <v>0.69456537959488751</v>
      </c>
      <c r="Y890" s="28">
        <f ca="1">IF(Riskregister!$E$6="",0,COUNTIF(BG$4:BG$53,"&lt;"&amp;W890)*IF(X890&lt;0.5,Riskregister!$K$6+(Riskregister!$L$6-Riskregister!$K$6)*SQRT(X890/2),Riskregister!$L$6-(Riskregister!$L$6-Riskregister!$K$6)*SQRT((1-X890)/2)))</f>
        <v>1296576.8804934812</v>
      </c>
      <c r="Z890" s="28">
        <f t="shared" ca="1" si="544"/>
        <v>0.63397592992124729</v>
      </c>
      <c r="AA890" s="28">
        <f t="shared" ca="1" si="544"/>
        <v>0.43861748150062707</v>
      </c>
      <c r="AB890" s="28">
        <f ca="1">IF(Riskregister!$E$7="",0,COUNTIF(BH$4:BH$53,"&lt;"&amp;Z890)*IF(AA890&lt;0.5,Riskregister!$K$7+(Riskregister!$L$7-Riskregister!$K$7)*SQRT(AA890/2),Riskregister!$L$7-(Riskregister!$L$7-Riskregister!$K$7)*SQRT((1-AA890)/2)))</f>
        <v>0</v>
      </c>
      <c r="AC890" s="28">
        <f t="shared" ca="1" si="545"/>
        <v>0.95585737947304217</v>
      </c>
      <c r="AD890" s="28">
        <f t="shared" ca="1" si="545"/>
        <v>3.2983092622946852E-3</v>
      </c>
      <c r="AE890" s="28">
        <f ca="1">IF(Riskregister!$E$8="",0,COUNTIF(BI$4:BI$53,"&lt;"&amp;AC890)*IF(AD890&lt;0.5,Riskregister!$K$8+(Riskregister!$L$8-Riskregister!$K$8)*SQRT(AD890/2),Riskregister!$L$8-(Riskregister!$L$8-Riskregister!$K$8)*SQRT((1-AD890)/2)))</f>
        <v>0</v>
      </c>
      <c r="AF890" s="28">
        <f t="shared" ca="1" si="546"/>
        <v>0.16959129185349742</v>
      </c>
      <c r="AG890" s="28">
        <f t="shared" ca="1" si="546"/>
        <v>0.60189530002741343</v>
      </c>
      <c r="AH890" s="28">
        <f>IF(Riskregister!$E$9="",0,COUNTIF(BJ$4:BJ$53,"&lt;"&amp;AF890)*IF(AG890&lt;0.5,Riskregister!$K$9+(Riskregister!$L$9-Riskregister!$K$9)*SQRT(AG890/2),Riskregister!$L$9-(Riskregister!$L$9-Riskregister!$K$9)*SQRT((1-AG890)/2)))</f>
        <v>0</v>
      </c>
      <c r="AI890" s="28">
        <f t="shared" ca="1" si="547"/>
        <v>0.93467609459491174</v>
      </c>
      <c r="AJ890" s="28">
        <f t="shared" ca="1" si="547"/>
        <v>0.31807197776686169</v>
      </c>
      <c r="AK890" s="28">
        <f>IF(Riskregister!$E$10="",0,COUNTIF(BK$4:BK$53,"&lt;"&amp;AI890)*IF(AJ890&lt;0.5,Riskregister!$K$10+(Riskregister!$L$10-Riskregister!$K$10)*SQRT(AJ890/2),Riskregister!$L$10-(Riskregister!$L$10-Riskregister!$K$10)*SQRT((1-AJ890)/2)))</f>
        <v>0</v>
      </c>
      <c r="AL890" s="28">
        <f t="shared" ca="1" si="548"/>
        <v>0.96906686916129825</v>
      </c>
      <c r="AM890" s="28">
        <f t="shared" ca="1" si="548"/>
        <v>0.18746535981936796</v>
      </c>
      <c r="AN890" s="28">
        <f>IF(Riskregister!$E$11="",0,COUNTIF(BL$4:BL$53,"&lt;"&amp;AL890)*IF(AM890&lt;0.5,Riskregister!$K$11+(Riskregister!$L$11-Riskregister!$K$11)*SQRT(AM890/2),Riskregister!$L$11-(Riskregister!$L$11-Riskregister!$K$11)*SQRT((1-AM890)/2)))</f>
        <v>0</v>
      </c>
      <c r="AO890" s="28">
        <f t="shared" ca="1" si="549"/>
        <v>0.85743772740086066</v>
      </c>
      <c r="AP890" s="28">
        <f t="shared" ca="1" si="549"/>
        <v>0.19302105169374084</v>
      </c>
      <c r="AQ890" s="28">
        <f>IF(Riskregister!$E$12="",0,COUNTIF(BM$4:BM$53,"&lt;"&amp;AO890)*IF(AP890&lt;0.5,Riskregister!$K$12+(Riskregister!$L$12-Riskregister!$K$12)*SQRT(AP890/2),Riskregister!$L$12-(Riskregister!$L$12-Riskregister!$K$12)*SQRT((1-AP890)/2)))</f>
        <v>0</v>
      </c>
      <c r="AR890" s="28">
        <f t="shared" ca="1" si="550"/>
        <v>0.6177673268512327</v>
      </c>
      <c r="AS890" s="28">
        <f t="shared" ca="1" si="550"/>
        <v>0.53180962878578653</v>
      </c>
      <c r="AT890" s="28">
        <f>IF(Riskregister!$E$13="",0,COUNTIF(BN$4:BN$53,"&lt;"&amp;AR890)*IF(AS890&lt;0.5,Riskregister!$K$13+(Riskregister!$L$13-Riskregister!$K$13)*SQRT(AS890/2),Riskregister!$L$13-(Riskregister!$L$13-Riskregister!$K$13)*SQRT((1-AS890)/2)))</f>
        <v>0</v>
      </c>
      <c r="AU890" s="28">
        <f t="shared" ca="1" si="551"/>
        <v>0.1227767298186383</v>
      </c>
      <c r="AV890" s="28">
        <f t="shared" ca="1" si="551"/>
        <v>0.65392553979324242</v>
      </c>
      <c r="AW890" s="28">
        <f>IF(Riskregister!$E$14="",0,COUNTIF(BO$4:BO$53,"&lt;"&amp;AU890)*IF(AV890&lt;0.5,Riskregister!$K$14+(Riskregister!$L$14-Riskregister!$K$14)*SQRT(AV890/2),Riskregister!$L$14-(Riskregister!$L$14-Riskregister!$K$14)*SQRT((1-AV890)/2)))</f>
        <v>0</v>
      </c>
      <c r="AX890" s="28">
        <f t="shared" ca="1" si="552"/>
        <v>0.86082207996312377</v>
      </c>
      <c r="AY890" s="28">
        <f t="shared" ca="1" si="552"/>
        <v>0.45804077765825946</v>
      </c>
      <c r="AZ890" s="28">
        <f>IF(Riskregister!$E$15="",0,COUNTIF(BP$4:BP$53,"&lt;"&amp;AX890)*IF(AY890&lt;0.5,Riskregister!$K$15+(Riskregister!$L$15-Riskregister!$K$15)*SQRT(AY890/2),Riskregister!$L$15-(Riskregister!$L$15-Riskregister!$K$15)*SQRT((1-AY890)/2)))</f>
        <v>0</v>
      </c>
      <c r="BA890" s="28">
        <f t="shared" ca="1" si="553"/>
        <v>0.99022431539646727</v>
      </c>
      <c r="BB890" s="28">
        <f t="shared" ca="1" si="553"/>
        <v>2.5719759627781613E-2</v>
      </c>
      <c r="BC890" s="28">
        <f>IF(Riskregister!$E$16="",0,COUNTIF(BQ$4:BQ$53,"&lt;"&amp;BA890)*IF(BB890&lt;0.5,Riskregister!$K$16+(Riskregister!$L$16-Riskregister!$K$16)*SQRT(BB890/2),Riskregister!$L$16-(Riskregister!$L$16-Riskregister!$K$16)*SQRT((1-BB890)/2)))</f>
        <v>0</v>
      </c>
      <c r="BD890" s="28">
        <f t="shared" ca="1" si="517"/>
        <v>1742785.2788928042</v>
      </c>
    </row>
    <row r="891" spans="20:56" x14ac:dyDescent="0.35">
      <c r="T891" s="28">
        <f t="shared" ca="1" si="542"/>
        <v>0.46332762349641499</v>
      </c>
      <c r="U891" s="28">
        <f t="shared" ca="1" si="542"/>
        <v>0.39701963518489336</v>
      </c>
      <c r="V891" s="28">
        <f ca="1">IF(Riskregister!$E$5="",0,COUNTIF(BF$4:BF$53,"&lt;"&amp;T891)*IF(U891&lt;0.5,Riskregister!$K$5+(Riskregister!$L$5-Riskregister!$K$5)*SQRT(U891/2),Riskregister!$L$5-(Riskregister!$L$5-Riskregister!$K$5)*SQRT((1-U891)/2)))</f>
        <v>0</v>
      </c>
      <c r="W891" s="28">
        <f t="shared" ca="1" si="543"/>
        <v>0.34194745655834224</v>
      </c>
      <c r="X891" s="28">
        <f t="shared" ca="1" si="543"/>
        <v>0.28888537163028805</v>
      </c>
      <c r="Y891" s="28">
        <f ca="1">IF(Riskregister!$E$6="",0,COUNTIF(BG$4:BG$53,"&lt;"&amp;W891)*IF(X891&lt;0.5,Riskregister!$K$6+(Riskregister!$L$6-Riskregister!$K$6)*SQRT(X891/2),Riskregister!$L$6-(Riskregister!$L$6-Riskregister!$K$6)*SQRT((1-X891)/2)))</f>
        <v>0</v>
      </c>
      <c r="Z891" s="28">
        <f t="shared" ca="1" si="544"/>
        <v>0.36413301213058313</v>
      </c>
      <c r="AA891" s="28">
        <f t="shared" ca="1" si="544"/>
        <v>0.83367523135078048</v>
      </c>
      <c r="AB891" s="28">
        <f ca="1">IF(Riskregister!$E$7="",0,COUNTIF(BH$4:BH$53,"&lt;"&amp;Z891)*IF(AA891&lt;0.5,Riskregister!$K$7+(Riskregister!$L$7-Riskregister!$K$7)*SQRT(AA891/2),Riskregister!$L$7-(Riskregister!$L$7-Riskregister!$K$7)*SQRT((1-AA891)/2)))</f>
        <v>0</v>
      </c>
      <c r="AC891" s="28">
        <f t="shared" ca="1" si="545"/>
        <v>0.73224929627188673</v>
      </c>
      <c r="AD891" s="28">
        <f t="shared" ca="1" si="545"/>
        <v>0.12220509837274518</v>
      </c>
      <c r="AE891" s="28">
        <f ca="1">IF(Riskregister!$E$8="",0,COUNTIF(BI$4:BI$53,"&lt;"&amp;AC891)*IF(AD891&lt;0.5,Riskregister!$K$8+(Riskregister!$L$8-Riskregister!$K$8)*SQRT(AD891/2),Riskregister!$L$8-(Riskregister!$L$8-Riskregister!$K$8)*SQRT((1-AD891)/2)))</f>
        <v>0</v>
      </c>
      <c r="AF891" s="28">
        <f t="shared" ca="1" si="546"/>
        <v>0.86283375035128407</v>
      </c>
      <c r="AG891" s="28">
        <f t="shared" ca="1" si="546"/>
        <v>0.99992918995930136</v>
      </c>
      <c r="AH891" s="28">
        <f>IF(Riskregister!$E$9="",0,COUNTIF(BJ$4:BJ$53,"&lt;"&amp;AF891)*IF(AG891&lt;0.5,Riskregister!$K$9+(Riskregister!$L$9-Riskregister!$K$9)*SQRT(AG891/2),Riskregister!$L$9-(Riskregister!$L$9-Riskregister!$K$9)*SQRT((1-AG891)/2)))</f>
        <v>0</v>
      </c>
      <c r="AI891" s="28">
        <f t="shared" ca="1" si="547"/>
        <v>0.13776719577519181</v>
      </c>
      <c r="AJ891" s="28">
        <f t="shared" ca="1" si="547"/>
        <v>0.29875893024964595</v>
      </c>
      <c r="AK891" s="28">
        <f>IF(Riskregister!$E$10="",0,COUNTIF(BK$4:BK$53,"&lt;"&amp;AI891)*IF(AJ891&lt;0.5,Riskregister!$K$10+(Riskregister!$L$10-Riskregister!$K$10)*SQRT(AJ891/2),Riskregister!$L$10-(Riskregister!$L$10-Riskregister!$K$10)*SQRT((1-AJ891)/2)))</f>
        <v>0</v>
      </c>
      <c r="AL891" s="28">
        <f t="shared" ca="1" si="548"/>
        <v>0.68842511674722817</v>
      </c>
      <c r="AM891" s="28">
        <f t="shared" ca="1" si="548"/>
        <v>0.81410435404199866</v>
      </c>
      <c r="AN891" s="28">
        <f>IF(Riskregister!$E$11="",0,COUNTIF(BL$4:BL$53,"&lt;"&amp;AL891)*IF(AM891&lt;0.5,Riskregister!$K$11+(Riskregister!$L$11-Riskregister!$K$11)*SQRT(AM891/2),Riskregister!$L$11-(Riskregister!$L$11-Riskregister!$K$11)*SQRT((1-AM891)/2)))</f>
        <v>0</v>
      </c>
      <c r="AO891" s="28">
        <f t="shared" ca="1" si="549"/>
        <v>0.49927801830146135</v>
      </c>
      <c r="AP891" s="28">
        <f t="shared" ca="1" si="549"/>
        <v>2.6674582572874361E-2</v>
      </c>
      <c r="AQ891" s="28">
        <f>IF(Riskregister!$E$12="",0,COUNTIF(BM$4:BM$53,"&lt;"&amp;AO891)*IF(AP891&lt;0.5,Riskregister!$K$12+(Riskregister!$L$12-Riskregister!$K$12)*SQRT(AP891/2),Riskregister!$L$12-(Riskregister!$L$12-Riskregister!$K$12)*SQRT((1-AP891)/2)))</f>
        <v>0</v>
      </c>
      <c r="AR891" s="28">
        <f t="shared" ca="1" si="550"/>
        <v>0.12076013722515366</v>
      </c>
      <c r="AS891" s="28">
        <f t="shared" ca="1" si="550"/>
        <v>0.70327007112392859</v>
      </c>
      <c r="AT891" s="28">
        <f>IF(Riskregister!$E$13="",0,COUNTIF(BN$4:BN$53,"&lt;"&amp;AR891)*IF(AS891&lt;0.5,Riskregister!$K$13+(Riskregister!$L$13-Riskregister!$K$13)*SQRT(AS891/2),Riskregister!$L$13-(Riskregister!$L$13-Riskregister!$K$13)*SQRT((1-AS891)/2)))</f>
        <v>0</v>
      </c>
      <c r="AU891" s="28">
        <f t="shared" ca="1" si="551"/>
        <v>0.19570797791183669</v>
      </c>
      <c r="AV891" s="28">
        <f t="shared" ca="1" si="551"/>
        <v>0.79393639671530702</v>
      </c>
      <c r="AW891" s="28">
        <f>IF(Riskregister!$E$14="",0,COUNTIF(BO$4:BO$53,"&lt;"&amp;AU891)*IF(AV891&lt;0.5,Riskregister!$K$14+(Riskregister!$L$14-Riskregister!$K$14)*SQRT(AV891/2),Riskregister!$L$14-(Riskregister!$L$14-Riskregister!$K$14)*SQRT((1-AV891)/2)))</f>
        <v>0</v>
      </c>
      <c r="AX891" s="28">
        <f t="shared" ca="1" si="552"/>
        <v>0.45139343612712424</v>
      </c>
      <c r="AY891" s="28">
        <f t="shared" ca="1" si="552"/>
        <v>0.60203829768376493</v>
      </c>
      <c r="AZ891" s="28">
        <f>IF(Riskregister!$E$15="",0,COUNTIF(BP$4:BP$53,"&lt;"&amp;AX891)*IF(AY891&lt;0.5,Riskregister!$K$15+(Riskregister!$L$15-Riskregister!$K$15)*SQRT(AY891/2),Riskregister!$L$15-(Riskregister!$L$15-Riskregister!$K$15)*SQRT((1-AY891)/2)))</f>
        <v>0</v>
      </c>
      <c r="BA891" s="28">
        <f t="shared" ca="1" si="553"/>
        <v>0.81430966436565699</v>
      </c>
      <c r="BB891" s="28">
        <f t="shared" ca="1" si="553"/>
        <v>0.38706410489731924</v>
      </c>
      <c r="BC891" s="28">
        <f>IF(Riskregister!$E$16="",0,COUNTIF(BQ$4:BQ$53,"&lt;"&amp;BA891)*IF(BB891&lt;0.5,Riskregister!$K$16+(Riskregister!$L$16-Riskregister!$K$16)*SQRT(BB891/2),Riskregister!$L$16-(Riskregister!$L$16-Riskregister!$K$16)*SQRT((1-BB891)/2)))</f>
        <v>0</v>
      </c>
      <c r="BD891" s="28">
        <f t="shared" ca="1" si="517"/>
        <v>0</v>
      </c>
    </row>
    <row r="892" spans="20:56" x14ac:dyDescent="0.35">
      <c r="T892" s="28">
        <f t="shared" ca="1" si="542"/>
        <v>9.2457238442090639E-2</v>
      </c>
      <c r="U892" s="28">
        <f t="shared" ca="1" si="542"/>
        <v>0.78063649951110248</v>
      </c>
      <c r="V892" s="28">
        <f ca="1">IF(Riskregister!$E$5="",0,COUNTIF(BF$4:BF$53,"&lt;"&amp;T892)*IF(U892&lt;0.5,Riskregister!$K$5+(Riskregister!$L$5-Riskregister!$K$5)*SQRT(U892/2),Riskregister!$L$5-(Riskregister!$L$5-Riskregister!$K$5)*SQRT((1-U892)/2)))</f>
        <v>0</v>
      </c>
      <c r="W892" s="28">
        <f t="shared" ca="1" si="543"/>
        <v>0.98642475005765895</v>
      </c>
      <c r="X892" s="28">
        <f t="shared" ca="1" si="543"/>
        <v>0.66840030660191307</v>
      </c>
      <c r="Y892" s="28">
        <f ca="1">IF(Riskregister!$E$6="",0,COUNTIF(BG$4:BG$53,"&lt;"&amp;W892)*IF(X892&lt;0.5,Riskregister!$K$6+(Riskregister!$L$6-Riskregister!$K$6)*SQRT(X892/2),Riskregister!$L$6-(Riskregister!$L$6-Riskregister!$K$6)*SQRT((1-X892)/2)))</f>
        <v>3801199.5247990079</v>
      </c>
      <c r="Z892" s="28">
        <f t="shared" ca="1" si="544"/>
        <v>0.39385907893855276</v>
      </c>
      <c r="AA892" s="28">
        <f t="shared" ca="1" si="544"/>
        <v>0.19570308142204251</v>
      </c>
      <c r="AB892" s="28">
        <f ca="1">IF(Riskregister!$E$7="",0,COUNTIF(BH$4:BH$53,"&lt;"&amp;Z892)*IF(AA892&lt;0.5,Riskregister!$K$7+(Riskregister!$L$7-Riskregister!$K$7)*SQRT(AA892/2),Riskregister!$L$7-(Riskregister!$L$7-Riskregister!$K$7)*SQRT((1-AA892)/2)))</f>
        <v>0</v>
      </c>
      <c r="AC892" s="28">
        <f t="shared" ca="1" si="545"/>
        <v>0.20902555511045318</v>
      </c>
      <c r="AD892" s="28">
        <f t="shared" ca="1" si="545"/>
        <v>3.8597144199181921E-2</v>
      </c>
      <c r="AE892" s="28">
        <f ca="1">IF(Riskregister!$E$8="",0,COUNTIF(BI$4:BI$53,"&lt;"&amp;AC892)*IF(AD892&lt;0.5,Riskregister!$K$8+(Riskregister!$L$8-Riskregister!$K$8)*SQRT(AD892/2),Riskregister!$L$8-(Riskregister!$L$8-Riskregister!$K$8)*SQRT((1-AD892)/2)))</f>
        <v>0</v>
      </c>
      <c r="AF892" s="28">
        <f t="shared" ca="1" si="546"/>
        <v>0.91496222888883172</v>
      </c>
      <c r="AG892" s="28">
        <f t="shared" ca="1" si="546"/>
        <v>0.62963751924974554</v>
      </c>
      <c r="AH892" s="28">
        <f>IF(Riskregister!$E$9="",0,COUNTIF(BJ$4:BJ$53,"&lt;"&amp;AF892)*IF(AG892&lt;0.5,Riskregister!$K$9+(Riskregister!$L$9-Riskregister!$K$9)*SQRT(AG892/2),Riskregister!$L$9-(Riskregister!$L$9-Riskregister!$K$9)*SQRT((1-AG892)/2)))</f>
        <v>0</v>
      </c>
      <c r="AI892" s="28">
        <f t="shared" ca="1" si="547"/>
        <v>0.58299408454053858</v>
      </c>
      <c r="AJ892" s="28">
        <f t="shared" ca="1" si="547"/>
        <v>0.72225179050958466</v>
      </c>
      <c r="AK892" s="28">
        <f>IF(Riskregister!$E$10="",0,COUNTIF(BK$4:BK$53,"&lt;"&amp;AI892)*IF(AJ892&lt;0.5,Riskregister!$K$10+(Riskregister!$L$10-Riskregister!$K$10)*SQRT(AJ892/2),Riskregister!$L$10-(Riskregister!$L$10-Riskregister!$K$10)*SQRT((1-AJ892)/2)))</f>
        <v>0</v>
      </c>
      <c r="AL892" s="28">
        <f t="shared" ca="1" si="548"/>
        <v>0.15332355243228624</v>
      </c>
      <c r="AM892" s="28">
        <f t="shared" ca="1" si="548"/>
        <v>0.31911427298582329</v>
      </c>
      <c r="AN892" s="28">
        <f>IF(Riskregister!$E$11="",0,COUNTIF(BL$4:BL$53,"&lt;"&amp;AL892)*IF(AM892&lt;0.5,Riskregister!$K$11+(Riskregister!$L$11-Riskregister!$K$11)*SQRT(AM892/2),Riskregister!$L$11-(Riskregister!$L$11-Riskregister!$K$11)*SQRT((1-AM892)/2)))</f>
        <v>0</v>
      </c>
      <c r="AO892" s="28">
        <f t="shared" ca="1" si="549"/>
        <v>0.83332422420410424</v>
      </c>
      <c r="AP892" s="28">
        <f t="shared" ca="1" si="549"/>
        <v>0.48503081396679604</v>
      </c>
      <c r="AQ892" s="28">
        <f>IF(Riskregister!$E$12="",0,COUNTIF(BM$4:BM$53,"&lt;"&amp;AO892)*IF(AP892&lt;0.5,Riskregister!$K$12+(Riskregister!$L$12-Riskregister!$K$12)*SQRT(AP892/2),Riskregister!$L$12-(Riskregister!$L$12-Riskregister!$K$12)*SQRT((1-AP892)/2)))</f>
        <v>0</v>
      </c>
      <c r="AR892" s="28">
        <f t="shared" ca="1" si="550"/>
        <v>6.6763426834439477E-2</v>
      </c>
      <c r="AS892" s="28">
        <f t="shared" ca="1" si="550"/>
        <v>4.3057104701632154E-2</v>
      </c>
      <c r="AT892" s="28">
        <f>IF(Riskregister!$E$13="",0,COUNTIF(BN$4:BN$53,"&lt;"&amp;AR892)*IF(AS892&lt;0.5,Riskregister!$K$13+(Riskregister!$L$13-Riskregister!$K$13)*SQRT(AS892/2),Riskregister!$L$13-(Riskregister!$L$13-Riskregister!$K$13)*SQRT((1-AS892)/2)))</f>
        <v>0</v>
      </c>
      <c r="AU892" s="28">
        <f t="shared" ca="1" si="551"/>
        <v>0.71215418651307272</v>
      </c>
      <c r="AV892" s="28">
        <f t="shared" ca="1" si="551"/>
        <v>0.94376580530696885</v>
      </c>
      <c r="AW892" s="28">
        <f>IF(Riskregister!$E$14="",0,COUNTIF(BO$4:BO$53,"&lt;"&amp;AU892)*IF(AV892&lt;0.5,Riskregister!$K$14+(Riskregister!$L$14-Riskregister!$K$14)*SQRT(AV892/2),Riskregister!$L$14-(Riskregister!$L$14-Riskregister!$K$14)*SQRT((1-AV892)/2)))</f>
        <v>0</v>
      </c>
      <c r="AX892" s="28">
        <f t="shared" ca="1" si="552"/>
        <v>0.83309056365011025</v>
      </c>
      <c r="AY892" s="28">
        <f t="shared" ca="1" si="552"/>
        <v>0.81469088594781003</v>
      </c>
      <c r="AZ892" s="28">
        <f>IF(Riskregister!$E$15="",0,COUNTIF(BP$4:BP$53,"&lt;"&amp;AX892)*IF(AY892&lt;0.5,Riskregister!$K$15+(Riskregister!$L$15-Riskregister!$K$15)*SQRT(AY892/2),Riskregister!$L$15-(Riskregister!$L$15-Riskregister!$K$15)*SQRT((1-AY892)/2)))</f>
        <v>0</v>
      </c>
      <c r="BA892" s="28">
        <f t="shared" ca="1" si="553"/>
        <v>0.74119538713682254</v>
      </c>
      <c r="BB892" s="28">
        <f t="shared" ca="1" si="553"/>
        <v>6.8720384326438122E-2</v>
      </c>
      <c r="BC892" s="28">
        <f>IF(Riskregister!$E$16="",0,COUNTIF(BQ$4:BQ$53,"&lt;"&amp;BA892)*IF(BB892&lt;0.5,Riskregister!$K$16+(Riskregister!$L$16-Riskregister!$K$16)*SQRT(BB892/2),Riskregister!$L$16-(Riskregister!$L$16-Riskregister!$K$16)*SQRT((1-BB892)/2)))</f>
        <v>0</v>
      </c>
      <c r="BD892" s="28">
        <f t="shared" ca="1" si="517"/>
        <v>3801199.5247990079</v>
      </c>
    </row>
    <row r="893" spans="20:56" x14ac:dyDescent="0.35">
      <c r="T893" s="28">
        <f t="shared" ca="1" si="542"/>
        <v>0.22973738876943883</v>
      </c>
      <c r="U893" s="28">
        <f t="shared" ca="1" si="542"/>
        <v>0.9902362025493554</v>
      </c>
      <c r="V893" s="28">
        <f ca="1">IF(Riskregister!$E$5="",0,COUNTIF(BF$4:BF$53,"&lt;"&amp;T893)*IF(U893&lt;0.5,Riskregister!$K$5+(Riskregister!$L$5-Riskregister!$K$5)*SQRT(U893/2),Riskregister!$L$5-(Riskregister!$L$5-Riskregister!$K$5)*SQRT((1-U893)/2)))</f>
        <v>0</v>
      </c>
      <c r="W893" s="28">
        <f t="shared" ca="1" si="543"/>
        <v>0.16472830238845193</v>
      </c>
      <c r="X893" s="28">
        <f t="shared" ca="1" si="543"/>
        <v>0.43710525426396996</v>
      </c>
      <c r="Y893" s="28">
        <f ca="1">IF(Riskregister!$E$6="",0,COUNTIF(BG$4:BG$53,"&lt;"&amp;W893)*IF(X893&lt;0.5,Riskregister!$K$6+(Riskregister!$L$6-Riskregister!$K$6)*SQRT(X893/2),Riskregister!$L$6-(Riskregister!$L$6-Riskregister!$K$6)*SQRT((1-X893)/2)))</f>
        <v>0</v>
      </c>
      <c r="Z893" s="28">
        <f t="shared" ca="1" si="544"/>
        <v>0.73984335455923733</v>
      </c>
      <c r="AA893" s="28">
        <f t="shared" ca="1" si="544"/>
        <v>0.59763590604518435</v>
      </c>
      <c r="AB893" s="28">
        <f ca="1">IF(Riskregister!$E$7="",0,COUNTIF(BH$4:BH$53,"&lt;"&amp;Z893)*IF(AA893&lt;0.5,Riskregister!$K$7+(Riskregister!$L$7-Riskregister!$K$7)*SQRT(AA893/2),Riskregister!$L$7-(Riskregister!$L$7-Riskregister!$K$7)*SQRT((1-AA893)/2)))</f>
        <v>243013.37396219876</v>
      </c>
      <c r="AC893" s="28">
        <f t="shared" ca="1" si="545"/>
        <v>0.11330481734246867</v>
      </c>
      <c r="AD893" s="28">
        <f t="shared" ca="1" si="545"/>
        <v>0.14827947273407605</v>
      </c>
      <c r="AE893" s="28">
        <f ca="1">IF(Riskregister!$E$8="",0,COUNTIF(BI$4:BI$53,"&lt;"&amp;AC893)*IF(AD893&lt;0.5,Riskregister!$K$8+(Riskregister!$L$8-Riskregister!$K$8)*SQRT(AD893/2),Riskregister!$L$8-(Riskregister!$L$8-Riskregister!$K$8)*SQRT((1-AD893)/2)))</f>
        <v>0</v>
      </c>
      <c r="AF893" s="28">
        <f t="shared" ca="1" si="546"/>
        <v>0.29601472861379308</v>
      </c>
      <c r="AG893" s="28">
        <f t="shared" ca="1" si="546"/>
        <v>0.66220524139353565</v>
      </c>
      <c r="AH893" s="28">
        <f>IF(Riskregister!$E$9="",0,COUNTIF(BJ$4:BJ$53,"&lt;"&amp;AF893)*IF(AG893&lt;0.5,Riskregister!$K$9+(Riskregister!$L$9-Riskregister!$K$9)*SQRT(AG893/2),Riskregister!$L$9-(Riskregister!$L$9-Riskregister!$K$9)*SQRT((1-AG893)/2)))</f>
        <v>0</v>
      </c>
      <c r="AI893" s="28">
        <f t="shared" ca="1" si="547"/>
        <v>0.20853777935933593</v>
      </c>
      <c r="AJ893" s="28">
        <f t="shared" ca="1" si="547"/>
        <v>0.45491423688495003</v>
      </c>
      <c r="AK893" s="28">
        <f>IF(Riskregister!$E$10="",0,COUNTIF(BK$4:BK$53,"&lt;"&amp;AI893)*IF(AJ893&lt;0.5,Riskregister!$K$10+(Riskregister!$L$10-Riskregister!$K$10)*SQRT(AJ893/2),Riskregister!$L$10-(Riskregister!$L$10-Riskregister!$K$10)*SQRT((1-AJ893)/2)))</f>
        <v>0</v>
      </c>
      <c r="AL893" s="28">
        <f t="shared" ca="1" si="548"/>
        <v>0.9422263404306831</v>
      </c>
      <c r="AM893" s="28">
        <f t="shared" ca="1" si="548"/>
        <v>0.24586954602848554</v>
      </c>
      <c r="AN893" s="28">
        <f>IF(Riskregister!$E$11="",0,COUNTIF(BL$4:BL$53,"&lt;"&amp;AL893)*IF(AM893&lt;0.5,Riskregister!$K$11+(Riskregister!$L$11-Riskregister!$K$11)*SQRT(AM893/2),Riskregister!$L$11-(Riskregister!$L$11-Riskregister!$K$11)*SQRT((1-AM893)/2)))</f>
        <v>0</v>
      </c>
      <c r="AO893" s="28">
        <f t="shared" ca="1" si="549"/>
        <v>0.42746482846293243</v>
      </c>
      <c r="AP893" s="28">
        <f t="shared" ca="1" si="549"/>
        <v>0.29100989194231242</v>
      </c>
      <c r="AQ893" s="28">
        <f>IF(Riskregister!$E$12="",0,COUNTIF(BM$4:BM$53,"&lt;"&amp;AO893)*IF(AP893&lt;0.5,Riskregister!$K$12+(Riskregister!$L$12-Riskregister!$K$12)*SQRT(AP893/2),Riskregister!$L$12-(Riskregister!$L$12-Riskregister!$K$12)*SQRT((1-AP893)/2)))</f>
        <v>0</v>
      </c>
      <c r="AR893" s="28">
        <f t="shared" ca="1" si="550"/>
        <v>0.34972508986378492</v>
      </c>
      <c r="AS893" s="28">
        <f t="shared" ca="1" si="550"/>
        <v>0.15114820504216508</v>
      </c>
      <c r="AT893" s="28">
        <f>IF(Riskregister!$E$13="",0,COUNTIF(BN$4:BN$53,"&lt;"&amp;AR893)*IF(AS893&lt;0.5,Riskregister!$K$13+(Riskregister!$L$13-Riskregister!$K$13)*SQRT(AS893/2),Riskregister!$L$13-(Riskregister!$L$13-Riskregister!$K$13)*SQRT((1-AS893)/2)))</f>
        <v>0</v>
      </c>
      <c r="AU893" s="28">
        <f t="shared" ca="1" si="551"/>
        <v>0.87905632613534845</v>
      </c>
      <c r="AV893" s="28">
        <f t="shared" ca="1" si="551"/>
        <v>5.5590556716704875E-2</v>
      </c>
      <c r="AW893" s="28">
        <f>IF(Riskregister!$E$14="",0,COUNTIF(BO$4:BO$53,"&lt;"&amp;AU893)*IF(AV893&lt;0.5,Riskregister!$K$14+(Riskregister!$L$14-Riskregister!$K$14)*SQRT(AV893/2),Riskregister!$L$14-(Riskregister!$L$14-Riskregister!$K$14)*SQRT((1-AV893)/2)))</f>
        <v>0</v>
      </c>
      <c r="AX893" s="28">
        <f t="shared" ca="1" si="552"/>
        <v>0.47284068615155928</v>
      </c>
      <c r="AY893" s="28">
        <f t="shared" ca="1" si="552"/>
        <v>0.22549345914867525</v>
      </c>
      <c r="AZ893" s="28">
        <f>IF(Riskregister!$E$15="",0,COUNTIF(BP$4:BP$53,"&lt;"&amp;AX893)*IF(AY893&lt;0.5,Riskregister!$K$15+(Riskregister!$L$15-Riskregister!$K$15)*SQRT(AY893/2),Riskregister!$L$15-(Riskregister!$L$15-Riskregister!$K$15)*SQRT((1-AY893)/2)))</f>
        <v>0</v>
      </c>
      <c r="BA893" s="28">
        <f t="shared" ca="1" si="553"/>
        <v>0.64959349973133962</v>
      </c>
      <c r="BB893" s="28">
        <f t="shared" ca="1" si="553"/>
        <v>0.64190636880808982</v>
      </c>
      <c r="BC893" s="28">
        <f>IF(Riskregister!$E$16="",0,COUNTIF(BQ$4:BQ$53,"&lt;"&amp;BA893)*IF(BB893&lt;0.5,Riskregister!$K$16+(Riskregister!$L$16-Riskregister!$K$16)*SQRT(BB893/2),Riskregister!$L$16-(Riskregister!$L$16-Riskregister!$K$16)*SQRT((1-BB893)/2)))</f>
        <v>0</v>
      </c>
      <c r="BD893" s="28">
        <f t="shared" ca="1" si="517"/>
        <v>243013.37396219876</v>
      </c>
    </row>
    <row r="894" spans="20:56" x14ac:dyDescent="0.35">
      <c r="T894" s="28">
        <f t="shared" ca="1" si="542"/>
        <v>0.98787172565144798</v>
      </c>
      <c r="U894" s="28">
        <f t="shared" ca="1" si="542"/>
        <v>0.73470692281308247</v>
      </c>
      <c r="V894" s="28">
        <f ca="1">IF(Riskregister!$E$5="",0,COUNTIF(BF$4:BF$53,"&lt;"&amp;T894)*IF(U894&lt;0.5,Riskregister!$K$5+(Riskregister!$L$5-Riskregister!$K$5)*SQRT(U894/2),Riskregister!$L$5-(Riskregister!$L$5-Riskregister!$K$5)*SQRT((1-U894)/2)))</f>
        <v>872213.94742804929</v>
      </c>
      <c r="W894" s="28">
        <f t="shared" ca="1" si="543"/>
        <v>0.58425739965516554</v>
      </c>
      <c r="X894" s="28">
        <f t="shared" ca="1" si="543"/>
        <v>0.27563149715275082</v>
      </c>
      <c r="Y894" s="28">
        <f ca="1">IF(Riskregister!$E$6="",0,COUNTIF(BG$4:BG$53,"&lt;"&amp;W894)*IF(X894&lt;0.5,Riskregister!$K$6+(Riskregister!$L$6-Riskregister!$K$6)*SQRT(X894/2),Riskregister!$L$6-(Riskregister!$L$6-Riskregister!$K$6)*SQRT((1-X894)/2)))</f>
        <v>0</v>
      </c>
      <c r="Z894" s="28">
        <f t="shared" ca="1" si="544"/>
        <v>0.49922428722361001</v>
      </c>
      <c r="AA894" s="28">
        <f t="shared" ca="1" si="544"/>
        <v>0.7871811021363091</v>
      </c>
      <c r="AB894" s="28">
        <f ca="1">IF(Riskregister!$E$7="",0,COUNTIF(BH$4:BH$53,"&lt;"&amp;Z894)*IF(AA894&lt;0.5,Riskregister!$K$7+(Riskregister!$L$7-Riskregister!$K$7)*SQRT(AA894/2),Riskregister!$L$7-(Riskregister!$L$7-Riskregister!$K$7)*SQRT((1-AA894)/2)))</f>
        <v>0</v>
      </c>
      <c r="AC894" s="28">
        <f t="shared" ca="1" si="545"/>
        <v>0.52847822773682274</v>
      </c>
      <c r="AD894" s="28">
        <f t="shared" ca="1" si="545"/>
        <v>0.90515850328889769</v>
      </c>
      <c r="AE894" s="28">
        <f ca="1">IF(Riskregister!$E$8="",0,COUNTIF(BI$4:BI$53,"&lt;"&amp;AC894)*IF(AD894&lt;0.5,Riskregister!$K$8+(Riskregister!$L$8-Riskregister!$K$8)*SQRT(AD894/2),Riskregister!$L$8-(Riskregister!$L$8-Riskregister!$K$8)*SQRT((1-AD894)/2)))</f>
        <v>0</v>
      </c>
      <c r="AF894" s="28">
        <f t="shared" ca="1" si="546"/>
        <v>0.10225356805308483</v>
      </c>
      <c r="AG894" s="28">
        <f t="shared" ca="1" si="546"/>
        <v>0.49786611926147839</v>
      </c>
      <c r="AH894" s="28">
        <f>IF(Riskregister!$E$9="",0,COUNTIF(BJ$4:BJ$53,"&lt;"&amp;AF894)*IF(AG894&lt;0.5,Riskregister!$K$9+(Riskregister!$L$9-Riskregister!$K$9)*SQRT(AG894/2),Riskregister!$L$9-(Riskregister!$L$9-Riskregister!$K$9)*SQRT((1-AG894)/2)))</f>
        <v>0</v>
      </c>
      <c r="AI894" s="28">
        <f t="shared" ca="1" si="547"/>
        <v>0.54315351996137329</v>
      </c>
      <c r="AJ894" s="28">
        <f t="shared" ca="1" si="547"/>
        <v>0.37598521601920631</v>
      </c>
      <c r="AK894" s="28">
        <f>IF(Riskregister!$E$10="",0,COUNTIF(BK$4:BK$53,"&lt;"&amp;AI894)*IF(AJ894&lt;0.5,Riskregister!$K$10+(Riskregister!$L$10-Riskregister!$K$10)*SQRT(AJ894/2),Riskregister!$L$10-(Riskregister!$L$10-Riskregister!$K$10)*SQRT((1-AJ894)/2)))</f>
        <v>0</v>
      </c>
      <c r="AL894" s="28">
        <f t="shared" ca="1" si="548"/>
        <v>0.17610019487510897</v>
      </c>
      <c r="AM894" s="28">
        <f t="shared" ca="1" si="548"/>
        <v>0.22400844189620484</v>
      </c>
      <c r="AN894" s="28">
        <f>IF(Riskregister!$E$11="",0,COUNTIF(BL$4:BL$53,"&lt;"&amp;AL894)*IF(AM894&lt;0.5,Riskregister!$K$11+(Riskregister!$L$11-Riskregister!$K$11)*SQRT(AM894/2),Riskregister!$L$11-(Riskregister!$L$11-Riskregister!$K$11)*SQRT((1-AM894)/2)))</f>
        <v>0</v>
      </c>
      <c r="AO894" s="28">
        <f t="shared" ca="1" si="549"/>
        <v>0.32911034525464566</v>
      </c>
      <c r="AP894" s="28">
        <f t="shared" ca="1" si="549"/>
        <v>0.47458389686425839</v>
      </c>
      <c r="AQ894" s="28">
        <f>IF(Riskregister!$E$12="",0,COUNTIF(BM$4:BM$53,"&lt;"&amp;AO894)*IF(AP894&lt;0.5,Riskregister!$K$12+(Riskregister!$L$12-Riskregister!$K$12)*SQRT(AP894/2),Riskregister!$L$12-(Riskregister!$L$12-Riskregister!$K$12)*SQRT((1-AP894)/2)))</f>
        <v>0</v>
      </c>
      <c r="AR894" s="28">
        <f t="shared" ca="1" si="550"/>
        <v>0.79237780860510476</v>
      </c>
      <c r="AS894" s="28">
        <f t="shared" ca="1" si="550"/>
        <v>0.127345556837269</v>
      </c>
      <c r="AT894" s="28">
        <f>IF(Riskregister!$E$13="",0,COUNTIF(BN$4:BN$53,"&lt;"&amp;AR894)*IF(AS894&lt;0.5,Riskregister!$K$13+(Riskregister!$L$13-Riskregister!$K$13)*SQRT(AS894/2),Riskregister!$L$13-(Riskregister!$L$13-Riskregister!$K$13)*SQRT((1-AS894)/2)))</f>
        <v>0</v>
      </c>
      <c r="AU894" s="28">
        <f t="shared" ca="1" si="551"/>
        <v>0.57450982785638383</v>
      </c>
      <c r="AV894" s="28">
        <f t="shared" ca="1" si="551"/>
        <v>0.70101593079510882</v>
      </c>
      <c r="AW894" s="28">
        <f>IF(Riskregister!$E$14="",0,COUNTIF(BO$4:BO$53,"&lt;"&amp;AU894)*IF(AV894&lt;0.5,Riskregister!$K$14+(Riskregister!$L$14-Riskregister!$K$14)*SQRT(AV894/2),Riskregister!$L$14-(Riskregister!$L$14-Riskregister!$K$14)*SQRT((1-AV894)/2)))</f>
        <v>0</v>
      </c>
      <c r="AX894" s="28">
        <f t="shared" ca="1" si="552"/>
        <v>0.72538108980910743</v>
      </c>
      <c r="AY894" s="28">
        <f t="shared" ca="1" si="552"/>
        <v>2.0566261919068185E-2</v>
      </c>
      <c r="AZ894" s="28">
        <f>IF(Riskregister!$E$15="",0,COUNTIF(BP$4:BP$53,"&lt;"&amp;AX894)*IF(AY894&lt;0.5,Riskregister!$K$15+(Riskregister!$L$15-Riskregister!$K$15)*SQRT(AY894/2),Riskregister!$L$15-(Riskregister!$L$15-Riskregister!$K$15)*SQRT((1-AY894)/2)))</f>
        <v>0</v>
      </c>
      <c r="BA894" s="28">
        <f t="shared" ca="1" si="553"/>
        <v>0.1744299506506638</v>
      </c>
      <c r="BB894" s="28">
        <f t="shared" ca="1" si="553"/>
        <v>0.12974121487927848</v>
      </c>
      <c r="BC894" s="28">
        <f>IF(Riskregister!$E$16="",0,COUNTIF(BQ$4:BQ$53,"&lt;"&amp;BA894)*IF(BB894&lt;0.5,Riskregister!$K$16+(Riskregister!$L$16-Riskregister!$K$16)*SQRT(BB894/2),Riskregister!$L$16-(Riskregister!$L$16-Riskregister!$K$16)*SQRT((1-BB894)/2)))</f>
        <v>0</v>
      </c>
      <c r="BD894" s="28">
        <f t="shared" ca="1" si="517"/>
        <v>872213.94742804929</v>
      </c>
    </row>
    <row r="895" spans="20:56" x14ac:dyDescent="0.35">
      <c r="T895" s="28">
        <f t="shared" ca="1" si="542"/>
        <v>0.65057379600215248</v>
      </c>
      <c r="U895" s="28">
        <f t="shared" ca="1" si="542"/>
        <v>0.49862186217853155</v>
      </c>
      <c r="V895" s="28">
        <f ca="1">IF(Riskregister!$E$5="",0,COUNTIF(BF$4:BF$53,"&lt;"&amp;T895)*IF(U895&lt;0.5,Riskregister!$K$5+(Riskregister!$L$5-Riskregister!$K$5)*SQRT(U895/2),Riskregister!$L$5-(Riskregister!$L$5-Riskregister!$K$5)*SQRT((1-U895)/2)))</f>
        <v>374689.70502801484</v>
      </c>
      <c r="W895" s="28">
        <f t="shared" ca="1" si="543"/>
        <v>0.35908101133771597</v>
      </c>
      <c r="X895" s="28">
        <f t="shared" ca="1" si="543"/>
        <v>0.6678073997830285</v>
      </c>
      <c r="Y895" s="28">
        <f ca="1">IF(Riskregister!$E$6="",0,COUNTIF(BG$4:BG$53,"&lt;"&amp;W895)*IF(X895&lt;0.5,Riskregister!$K$6+(Riskregister!$L$6-Riskregister!$K$6)*SQRT(X895/2),Riskregister!$L$6-(Riskregister!$L$6-Riskregister!$K$6)*SQRT((1-X895)/2)))</f>
        <v>0</v>
      </c>
      <c r="Z895" s="28">
        <f t="shared" ca="1" si="544"/>
        <v>0.5714666001397779</v>
      </c>
      <c r="AA895" s="28">
        <f t="shared" ca="1" si="544"/>
        <v>0.78543826606398737</v>
      </c>
      <c r="AB895" s="28">
        <f ca="1">IF(Riskregister!$E$7="",0,COUNTIF(BH$4:BH$53,"&lt;"&amp;Z895)*IF(AA895&lt;0.5,Riskregister!$K$7+(Riskregister!$L$7-Riskregister!$K$7)*SQRT(AA895/2),Riskregister!$L$7-(Riskregister!$L$7-Riskregister!$K$7)*SQRT((1-AA895)/2)))</f>
        <v>0</v>
      </c>
      <c r="AC895" s="28">
        <f t="shared" ca="1" si="545"/>
        <v>0.27816456174042825</v>
      </c>
      <c r="AD895" s="28">
        <f t="shared" ca="1" si="545"/>
        <v>0.95522042290773745</v>
      </c>
      <c r="AE895" s="28">
        <f ca="1">IF(Riskregister!$E$8="",0,COUNTIF(BI$4:BI$53,"&lt;"&amp;AC895)*IF(AD895&lt;0.5,Riskregister!$K$8+(Riskregister!$L$8-Riskregister!$K$8)*SQRT(AD895/2),Riskregister!$L$8-(Riskregister!$L$8-Riskregister!$K$8)*SQRT((1-AD895)/2)))</f>
        <v>0</v>
      </c>
      <c r="AF895" s="28">
        <f t="shared" ca="1" si="546"/>
        <v>0.67643541790808803</v>
      </c>
      <c r="AG895" s="28">
        <f t="shared" ca="1" si="546"/>
        <v>6.6956176282773949E-2</v>
      </c>
      <c r="AH895" s="28">
        <f>IF(Riskregister!$E$9="",0,COUNTIF(BJ$4:BJ$53,"&lt;"&amp;AF895)*IF(AG895&lt;0.5,Riskregister!$K$9+(Riskregister!$L$9-Riskregister!$K$9)*SQRT(AG895/2),Riskregister!$L$9-(Riskregister!$L$9-Riskregister!$K$9)*SQRT((1-AG895)/2)))</f>
        <v>0</v>
      </c>
      <c r="AI895" s="28">
        <f t="shared" ca="1" si="547"/>
        <v>0.13041294465544395</v>
      </c>
      <c r="AJ895" s="28">
        <f t="shared" ca="1" si="547"/>
        <v>0.29611768478780587</v>
      </c>
      <c r="AK895" s="28">
        <f>IF(Riskregister!$E$10="",0,COUNTIF(BK$4:BK$53,"&lt;"&amp;AI895)*IF(AJ895&lt;0.5,Riskregister!$K$10+(Riskregister!$L$10-Riskregister!$K$10)*SQRT(AJ895/2),Riskregister!$L$10-(Riskregister!$L$10-Riskregister!$K$10)*SQRT((1-AJ895)/2)))</f>
        <v>0</v>
      </c>
      <c r="AL895" s="28">
        <f t="shared" ca="1" si="548"/>
        <v>0.84955209826541211</v>
      </c>
      <c r="AM895" s="28">
        <f t="shared" ca="1" si="548"/>
        <v>0.31698420882979583</v>
      </c>
      <c r="AN895" s="28">
        <f>IF(Riskregister!$E$11="",0,COUNTIF(BL$4:BL$53,"&lt;"&amp;AL895)*IF(AM895&lt;0.5,Riskregister!$K$11+(Riskregister!$L$11-Riskregister!$K$11)*SQRT(AM895/2),Riskregister!$L$11-(Riskregister!$L$11-Riskregister!$K$11)*SQRT((1-AM895)/2)))</f>
        <v>0</v>
      </c>
      <c r="AO895" s="28">
        <f t="shared" ca="1" si="549"/>
        <v>0.4916566974509583</v>
      </c>
      <c r="AP895" s="28">
        <f t="shared" ca="1" si="549"/>
        <v>0.92088572510901079</v>
      </c>
      <c r="AQ895" s="28">
        <f>IF(Riskregister!$E$12="",0,COUNTIF(BM$4:BM$53,"&lt;"&amp;AO895)*IF(AP895&lt;0.5,Riskregister!$K$12+(Riskregister!$L$12-Riskregister!$K$12)*SQRT(AP895/2),Riskregister!$L$12-(Riskregister!$L$12-Riskregister!$K$12)*SQRT((1-AP895)/2)))</f>
        <v>0</v>
      </c>
      <c r="AR895" s="28">
        <f t="shared" ca="1" si="550"/>
        <v>0.9913795108100093</v>
      </c>
      <c r="AS895" s="28">
        <f t="shared" ca="1" si="550"/>
        <v>0.57770498623827926</v>
      </c>
      <c r="AT895" s="28">
        <f>IF(Riskregister!$E$13="",0,COUNTIF(BN$4:BN$53,"&lt;"&amp;AR895)*IF(AS895&lt;0.5,Riskregister!$K$13+(Riskregister!$L$13-Riskregister!$K$13)*SQRT(AS895/2),Riskregister!$L$13-(Riskregister!$L$13-Riskregister!$K$13)*SQRT((1-AS895)/2)))</f>
        <v>0</v>
      </c>
      <c r="AU895" s="28">
        <f t="shared" ca="1" si="551"/>
        <v>0.52697201824067186</v>
      </c>
      <c r="AV895" s="28">
        <f t="shared" ca="1" si="551"/>
        <v>0.83994517371161415</v>
      </c>
      <c r="AW895" s="28">
        <f>IF(Riskregister!$E$14="",0,COUNTIF(BO$4:BO$53,"&lt;"&amp;AU895)*IF(AV895&lt;0.5,Riskregister!$K$14+(Riskregister!$L$14-Riskregister!$K$14)*SQRT(AV895/2),Riskregister!$L$14-(Riskregister!$L$14-Riskregister!$K$14)*SQRT((1-AV895)/2)))</f>
        <v>0</v>
      </c>
      <c r="AX895" s="28">
        <f t="shared" ca="1" si="552"/>
        <v>0.87711914044090511</v>
      </c>
      <c r="AY895" s="28">
        <f t="shared" ca="1" si="552"/>
        <v>0.19243671426096587</v>
      </c>
      <c r="AZ895" s="28">
        <f>IF(Riskregister!$E$15="",0,COUNTIF(BP$4:BP$53,"&lt;"&amp;AX895)*IF(AY895&lt;0.5,Riskregister!$K$15+(Riskregister!$L$15-Riskregister!$K$15)*SQRT(AY895/2),Riskregister!$L$15-(Riskregister!$L$15-Riskregister!$K$15)*SQRT((1-AY895)/2)))</f>
        <v>0</v>
      </c>
      <c r="BA895" s="28">
        <f t="shared" ca="1" si="553"/>
        <v>0.18675771056833501</v>
      </c>
      <c r="BB895" s="28">
        <f t="shared" ca="1" si="553"/>
        <v>0.13106395914643265</v>
      </c>
      <c r="BC895" s="28">
        <f>IF(Riskregister!$E$16="",0,COUNTIF(BQ$4:BQ$53,"&lt;"&amp;BA895)*IF(BB895&lt;0.5,Riskregister!$K$16+(Riskregister!$L$16-Riskregister!$K$16)*SQRT(BB895/2),Riskregister!$L$16-(Riskregister!$L$16-Riskregister!$K$16)*SQRT((1-BB895)/2)))</f>
        <v>0</v>
      </c>
      <c r="BD895" s="28">
        <f t="shared" ca="1" si="517"/>
        <v>374689.70502801484</v>
      </c>
    </row>
    <row r="896" spans="20:56" x14ac:dyDescent="0.35">
      <c r="T896" s="28">
        <f t="shared" ca="1" si="542"/>
        <v>0.59162844521962954</v>
      </c>
      <c r="U896" s="28">
        <f t="shared" ca="1" si="542"/>
        <v>0.297740344652768</v>
      </c>
      <c r="V896" s="28">
        <f ca="1">IF(Riskregister!$E$5="",0,COUNTIF(BF$4:BF$53,"&lt;"&amp;T896)*IF(U896&lt;0.5,Riskregister!$K$5+(Riskregister!$L$5-Riskregister!$K$5)*SQRT(U896/2),Riskregister!$L$5-(Riskregister!$L$5-Riskregister!$K$5)*SQRT((1-U896)/2)))</f>
        <v>0</v>
      </c>
      <c r="W896" s="28">
        <f t="shared" ca="1" si="543"/>
        <v>0.99023241415969743</v>
      </c>
      <c r="X896" s="28">
        <f t="shared" ca="1" si="543"/>
        <v>0.46087253475173484</v>
      </c>
      <c r="Y896" s="28">
        <f ca="1">IF(Riskregister!$E$6="",0,COUNTIF(BG$4:BG$53,"&lt;"&amp;W896)*IF(X896&lt;0.5,Riskregister!$K$6+(Riskregister!$L$6-Riskregister!$K$6)*SQRT(X896/2),Riskregister!$L$6-(Riskregister!$L$6-Riskregister!$K$6)*SQRT((1-X896)/2)))</f>
        <v>3192203.9959617946</v>
      </c>
      <c r="Z896" s="28">
        <f t="shared" ca="1" si="544"/>
        <v>0.79323542593956542</v>
      </c>
      <c r="AA896" s="28">
        <f t="shared" ca="1" si="544"/>
        <v>0.10471220754503985</v>
      </c>
      <c r="AB896" s="28">
        <f ca="1">IF(Riskregister!$E$7="",0,COUNTIF(BH$4:BH$53,"&lt;"&amp;Z896)*IF(AA896&lt;0.5,Riskregister!$K$7+(Riskregister!$L$7-Riskregister!$K$7)*SQRT(AA896/2),Riskregister!$L$7-(Riskregister!$L$7-Riskregister!$K$7)*SQRT((1-AA896)/2)))</f>
        <v>130085.0966917921</v>
      </c>
      <c r="AC896" s="28">
        <f t="shared" ca="1" si="545"/>
        <v>0.71082773353415973</v>
      </c>
      <c r="AD896" s="28">
        <f t="shared" ca="1" si="545"/>
        <v>7.5143989910036235E-2</v>
      </c>
      <c r="AE896" s="28">
        <f ca="1">IF(Riskregister!$E$8="",0,COUNTIF(BI$4:BI$53,"&lt;"&amp;AC896)*IF(AD896&lt;0.5,Riskregister!$K$8+(Riskregister!$L$8-Riskregister!$K$8)*SQRT(AD896/2),Riskregister!$L$8-(Riskregister!$L$8-Riskregister!$K$8)*SQRT((1-AD896)/2)))</f>
        <v>0</v>
      </c>
      <c r="AF896" s="28">
        <f t="shared" ca="1" si="546"/>
        <v>0.13374847118026079</v>
      </c>
      <c r="AG896" s="28">
        <f t="shared" ca="1" si="546"/>
        <v>0.35023844929453862</v>
      </c>
      <c r="AH896" s="28">
        <f>IF(Riskregister!$E$9="",0,COUNTIF(BJ$4:BJ$53,"&lt;"&amp;AF896)*IF(AG896&lt;0.5,Riskregister!$K$9+(Riskregister!$L$9-Riskregister!$K$9)*SQRT(AG896/2),Riskregister!$L$9-(Riskregister!$L$9-Riskregister!$K$9)*SQRT((1-AG896)/2)))</f>
        <v>0</v>
      </c>
      <c r="AI896" s="28">
        <f t="shared" ca="1" si="547"/>
        <v>2.1140083035811386E-2</v>
      </c>
      <c r="AJ896" s="28">
        <f t="shared" ca="1" si="547"/>
        <v>0.55241429684232901</v>
      </c>
      <c r="AK896" s="28">
        <f>IF(Riskregister!$E$10="",0,COUNTIF(BK$4:BK$53,"&lt;"&amp;AI896)*IF(AJ896&lt;0.5,Riskregister!$K$10+(Riskregister!$L$10-Riskregister!$K$10)*SQRT(AJ896/2),Riskregister!$L$10-(Riskregister!$L$10-Riskregister!$K$10)*SQRT((1-AJ896)/2)))</f>
        <v>0</v>
      </c>
      <c r="AL896" s="28">
        <f t="shared" ca="1" si="548"/>
        <v>0.50071736403684286</v>
      </c>
      <c r="AM896" s="28">
        <f t="shared" ca="1" si="548"/>
        <v>0.52544633864020907</v>
      </c>
      <c r="AN896" s="28">
        <f>IF(Riskregister!$E$11="",0,COUNTIF(BL$4:BL$53,"&lt;"&amp;AL896)*IF(AM896&lt;0.5,Riskregister!$K$11+(Riskregister!$L$11-Riskregister!$K$11)*SQRT(AM896/2),Riskregister!$L$11-(Riskregister!$L$11-Riskregister!$K$11)*SQRT((1-AM896)/2)))</f>
        <v>0</v>
      </c>
      <c r="AO896" s="28">
        <f t="shared" ca="1" si="549"/>
        <v>0.45969089355371751</v>
      </c>
      <c r="AP896" s="28">
        <f t="shared" ca="1" si="549"/>
        <v>0.39258926766853952</v>
      </c>
      <c r="AQ896" s="28">
        <f>IF(Riskregister!$E$12="",0,COUNTIF(BM$4:BM$53,"&lt;"&amp;AO896)*IF(AP896&lt;0.5,Riskregister!$K$12+(Riskregister!$L$12-Riskregister!$K$12)*SQRT(AP896/2),Riskregister!$L$12-(Riskregister!$L$12-Riskregister!$K$12)*SQRT((1-AP896)/2)))</f>
        <v>0</v>
      </c>
      <c r="AR896" s="28">
        <f t="shared" ca="1" si="550"/>
        <v>0.89000471993700869</v>
      </c>
      <c r="AS896" s="28">
        <f t="shared" ca="1" si="550"/>
        <v>0.13402081694107126</v>
      </c>
      <c r="AT896" s="28">
        <f>IF(Riskregister!$E$13="",0,COUNTIF(BN$4:BN$53,"&lt;"&amp;AR896)*IF(AS896&lt;0.5,Riskregister!$K$13+(Riskregister!$L$13-Riskregister!$K$13)*SQRT(AS896/2),Riskregister!$L$13-(Riskregister!$L$13-Riskregister!$K$13)*SQRT((1-AS896)/2)))</f>
        <v>0</v>
      </c>
      <c r="AU896" s="28">
        <f t="shared" ca="1" si="551"/>
        <v>0.50506153627752903</v>
      </c>
      <c r="AV896" s="28">
        <f t="shared" ca="1" si="551"/>
        <v>0.78242561821812961</v>
      </c>
      <c r="AW896" s="28">
        <f>IF(Riskregister!$E$14="",0,COUNTIF(BO$4:BO$53,"&lt;"&amp;AU896)*IF(AV896&lt;0.5,Riskregister!$K$14+(Riskregister!$L$14-Riskregister!$K$14)*SQRT(AV896/2),Riskregister!$L$14-(Riskregister!$L$14-Riskregister!$K$14)*SQRT((1-AV896)/2)))</f>
        <v>0</v>
      </c>
      <c r="AX896" s="28">
        <f t="shared" ca="1" si="552"/>
        <v>0.64243275844695458</v>
      </c>
      <c r="AY896" s="28">
        <f t="shared" ca="1" si="552"/>
        <v>0.22150512276022605</v>
      </c>
      <c r="AZ896" s="28">
        <f>IF(Riskregister!$E$15="",0,COUNTIF(BP$4:BP$53,"&lt;"&amp;AX896)*IF(AY896&lt;0.5,Riskregister!$K$15+(Riskregister!$L$15-Riskregister!$K$15)*SQRT(AY896/2),Riskregister!$L$15-(Riskregister!$L$15-Riskregister!$K$15)*SQRT((1-AY896)/2)))</f>
        <v>0</v>
      </c>
      <c r="BA896" s="28">
        <f t="shared" ca="1" si="553"/>
        <v>0.81289965110183293</v>
      </c>
      <c r="BB896" s="28">
        <f t="shared" ca="1" si="553"/>
        <v>0.1705277811982332</v>
      </c>
      <c r="BC896" s="28">
        <f>IF(Riskregister!$E$16="",0,COUNTIF(BQ$4:BQ$53,"&lt;"&amp;BA896)*IF(BB896&lt;0.5,Riskregister!$K$16+(Riskregister!$L$16-Riskregister!$K$16)*SQRT(BB896/2),Riskregister!$L$16-(Riskregister!$L$16-Riskregister!$K$16)*SQRT((1-BB896)/2)))</f>
        <v>0</v>
      </c>
      <c r="BD896" s="28">
        <f t="shared" ca="1" si="517"/>
        <v>3322289.0926535865</v>
      </c>
    </row>
    <row r="897" spans="20:56" x14ac:dyDescent="0.35">
      <c r="T897" s="28">
        <f t="shared" ca="1" si="542"/>
        <v>0.66354024615587825</v>
      </c>
      <c r="U897" s="28">
        <f t="shared" ca="1" si="542"/>
        <v>0.54715733563134528</v>
      </c>
      <c r="V897" s="28">
        <f ca="1">IF(Riskregister!$E$5="",0,COUNTIF(BF$4:BF$53,"&lt;"&amp;T897)*IF(U897&lt;0.5,Riskregister!$K$5+(Riskregister!$L$5-Riskregister!$K$5)*SQRT(U897/2),Riskregister!$L$5-(Riskregister!$L$5-Riskregister!$K$5)*SQRT((1-U897)/2)))</f>
        <v>385873.12226783321</v>
      </c>
      <c r="W897" s="28">
        <f t="shared" ca="1" si="543"/>
        <v>0.41112161030619332</v>
      </c>
      <c r="X897" s="28">
        <f t="shared" ca="1" si="543"/>
        <v>0.60725996579257746</v>
      </c>
      <c r="Y897" s="28">
        <f ca="1">IF(Riskregister!$E$6="",0,COUNTIF(BG$4:BG$53,"&lt;"&amp;W897)*IF(X897&lt;0.5,Riskregister!$K$6+(Riskregister!$L$6-Riskregister!$K$6)*SQRT(X897/2),Riskregister!$L$6-(Riskregister!$L$6-Riskregister!$K$6)*SQRT((1-X897)/2)))</f>
        <v>0</v>
      </c>
      <c r="Z897" s="28">
        <f t="shared" ca="1" si="544"/>
        <v>0.48702677234119929</v>
      </c>
      <c r="AA897" s="28">
        <f t="shared" ca="1" si="544"/>
        <v>0.89506514484198207</v>
      </c>
      <c r="AB897" s="28">
        <f ca="1">IF(Riskregister!$E$7="",0,COUNTIF(BH$4:BH$53,"&lt;"&amp;Z897)*IF(AA897&lt;0.5,Riskregister!$K$7+(Riskregister!$L$7-Riskregister!$K$7)*SQRT(AA897/2),Riskregister!$L$7-(Riskregister!$L$7-Riskregister!$K$7)*SQRT((1-AA897)/2)))</f>
        <v>0</v>
      </c>
      <c r="AC897" s="28">
        <f t="shared" ca="1" si="545"/>
        <v>9.6232281376770978E-2</v>
      </c>
      <c r="AD897" s="28">
        <f t="shared" ca="1" si="545"/>
        <v>0.79841945589246355</v>
      </c>
      <c r="AE897" s="28">
        <f ca="1">IF(Riskregister!$E$8="",0,COUNTIF(BI$4:BI$53,"&lt;"&amp;AC897)*IF(AD897&lt;0.5,Riskregister!$K$8+(Riskregister!$L$8-Riskregister!$K$8)*SQRT(AD897/2),Riskregister!$L$8-(Riskregister!$L$8-Riskregister!$K$8)*SQRT((1-AD897)/2)))</f>
        <v>0</v>
      </c>
      <c r="AF897" s="28">
        <f t="shared" ca="1" si="546"/>
        <v>0.77237081758769643</v>
      </c>
      <c r="AG897" s="28">
        <f t="shared" ca="1" si="546"/>
        <v>0.70062894337445913</v>
      </c>
      <c r="AH897" s="28">
        <f>IF(Riskregister!$E$9="",0,COUNTIF(BJ$4:BJ$53,"&lt;"&amp;AF897)*IF(AG897&lt;0.5,Riskregister!$K$9+(Riskregister!$L$9-Riskregister!$K$9)*SQRT(AG897/2),Riskregister!$L$9-(Riskregister!$L$9-Riskregister!$K$9)*SQRT((1-AG897)/2)))</f>
        <v>0</v>
      </c>
      <c r="AI897" s="28">
        <f t="shared" ca="1" si="547"/>
        <v>0.80074985176016811</v>
      </c>
      <c r="AJ897" s="28">
        <f t="shared" ca="1" si="547"/>
        <v>0.46325712841571376</v>
      </c>
      <c r="AK897" s="28">
        <f>IF(Riskregister!$E$10="",0,COUNTIF(BK$4:BK$53,"&lt;"&amp;AI897)*IF(AJ897&lt;0.5,Riskregister!$K$10+(Riskregister!$L$10-Riskregister!$K$10)*SQRT(AJ897/2),Riskregister!$L$10-(Riskregister!$L$10-Riskregister!$K$10)*SQRT((1-AJ897)/2)))</f>
        <v>0</v>
      </c>
      <c r="AL897" s="28">
        <f t="shared" ca="1" si="548"/>
        <v>6.6056118069554803E-2</v>
      </c>
      <c r="AM897" s="28">
        <f t="shared" ca="1" si="548"/>
        <v>0.21572783538650109</v>
      </c>
      <c r="AN897" s="28">
        <f>IF(Riskregister!$E$11="",0,COUNTIF(BL$4:BL$53,"&lt;"&amp;AL897)*IF(AM897&lt;0.5,Riskregister!$K$11+(Riskregister!$L$11-Riskregister!$K$11)*SQRT(AM897/2),Riskregister!$L$11-(Riskregister!$L$11-Riskregister!$K$11)*SQRT((1-AM897)/2)))</f>
        <v>0</v>
      </c>
      <c r="AO897" s="28">
        <f t="shared" ca="1" si="549"/>
        <v>0.73474075812308393</v>
      </c>
      <c r="AP897" s="28">
        <f t="shared" ca="1" si="549"/>
        <v>0.22192046817208522</v>
      </c>
      <c r="AQ897" s="28">
        <f>IF(Riskregister!$E$12="",0,COUNTIF(BM$4:BM$53,"&lt;"&amp;AO897)*IF(AP897&lt;0.5,Riskregister!$K$12+(Riskregister!$L$12-Riskregister!$K$12)*SQRT(AP897/2),Riskregister!$L$12-(Riskregister!$L$12-Riskregister!$K$12)*SQRT((1-AP897)/2)))</f>
        <v>0</v>
      </c>
      <c r="AR897" s="28">
        <f t="shared" ca="1" si="550"/>
        <v>0.11917219643577037</v>
      </c>
      <c r="AS897" s="28">
        <f t="shared" ca="1" si="550"/>
        <v>8.2338620001632834E-2</v>
      </c>
      <c r="AT897" s="28">
        <f>IF(Riskregister!$E$13="",0,COUNTIF(BN$4:BN$53,"&lt;"&amp;AR897)*IF(AS897&lt;0.5,Riskregister!$K$13+(Riskregister!$L$13-Riskregister!$K$13)*SQRT(AS897/2),Riskregister!$L$13-(Riskregister!$L$13-Riskregister!$K$13)*SQRT((1-AS897)/2)))</f>
        <v>0</v>
      </c>
      <c r="AU897" s="28">
        <f t="shared" ca="1" si="551"/>
        <v>0.37728193638847063</v>
      </c>
      <c r="AV897" s="28">
        <f t="shared" ca="1" si="551"/>
        <v>0.95971495353297598</v>
      </c>
      <c r="AW897" s="28">
        <f>IF(Riskregister!$E$14="",0,COUNTIF(BO$4:BO$53,"&lt;"&amp;AU897)*IF(AV897&lt;0.5,Riskregister!$K$14+(Riskregister!$L$14-Riskregister!$K$14)*SQRT(AV897/2),Riskregister!$L$14-(Riskregister!$L$14-Riskregister!$K$14)*SQRT((1-AV897)/2)))</f>
        <v>0</v>
      </c>
      <c r="AX897" s="28">
        <f t="shared" ca="1" si="552"/>
        <v>0.37102099337553018</v>
      </c>
      <c r="AY897" s="28">
        <f t="shared" ca="1" si="552"/>
        <v>0.40769432879270784</v>
      </c>
      <c r="AZ897" s="28">
        <f>IF(Riskregister!$E$15="",0,COUNTIF(BP$4:BP$53,"&lt;"&amp;AX897)*IF(AY897&lt;0.5,Riskregister!$K$15+(Riskregister!$L$15-Riskregister!$K$15)*SQRT(AY897/2),Riskregister!$L$15-(Riskregister!$L$15-Riskregister!$K$15)*SQRT((1-AY897)/2)))</f>
        <v>0</v>
      </c>
      <c r="BA897" s="28">
        <f t="shared" ca="1" si="553"/>
        <v>0.30711234384266184</v>
      </c>
      <c r="BB897" s="28">
        <f t="shared" ca="1" si="553"/>
        <v>0.29413351258476106</v>
      </c>
      <c r="BC897" s="28">
        <f>IF(Riskregister!$E$16="",0,COUNTIF(BQ$4:BQ$53,"&lt;"&amp;BA897)*IF(BB897&lt;0.5,Riskregister!$K$16+(Riskregister!$L$16-Riskregister!$K$16)*SQRT(BB897/2),Riskregister!$L$16-(Riskregister!$L$16-Riskregister!$K$16)*SQRT((1-BB897)/2)))</f>
        <v>0</v>
      </c>
      <c r="BD897" s="28">
        <f t="shared" ca="1" si="517"/>
        <v>385873.12226783321</v>
      </c>
    </row>
    <row r="898" spans="20:56" x14ac:dyDescent="0.35">
      <c r="T898" s="28">
        <f t="shared" ca="1" si="542"/>
        <v>9.679172232134825E-2</v>
      </c>
      <c r="U898" s="28">
        <f t="shared" ca="1" si="542"/>
        <v>0.87721585997457163</v>
      </c>
      <c r="V898" s="28">
        <f ca="1">IF(Riskregister!$E$5="",0,COUNTIF(BF$4:BF$53,"&lt;"&amp;T898)*IF(U898&lt;0.5,Riskregister!$K$5+(Riskregister!$L$5-Riskregister!$K$5)*SQRT(U898/2),Riskregister!$L$5-(Riskregister!$L$5-Riskregister!$K$5)*SQRT((1-U898)/2)))</f>
        <v>0</v>
      </c>
      <c r="W898" s="28">
        <f t="shared" ca="1" si="543"/>
        <v>0.94883926578138256</v>
      </c>
      <c r="X898" s="28">
        <f t="shared" ca="1" si="543"/>
        <v>0.57529158773984868</v>
      </c>
      <c r="Y898" s="28">
        <f ca="1">IF(Riskregister!$E$6="",0,COUNTIF(BG$4:BG$53,"&lt;"&amp;W898)*IF(X898&lt;0.5,Riskregister!$K$6+(Riskregister!$L$6-Riskregister!$K$6)*SQRT(X898/2),Riskregister!$L$6-(Riskregister!$L$6-Riskregister!$K$6)*SQRT((1-X898)/2)))</f>
        <v>2341051.3837234797</v>
      </c>
      <c r="Z898" s="28">
        <f t="shared" ca="1" si="544"/>
        <v>8.3561989752180765E-2</v>
      </c>
      <c r="AA898" s="28">
        <f t="shared" ca="1" si="544"/>
        <v>0.50272765228285443</v>
      </c>
      <c r="AB898" s="28">
        <f ca="1">IF(Riskregister!$E$7="",0,COUNTIF(BH$4:BH$53,"&lt;"&amp;Z898)*IF(AA898&lt;0.5,Riskregister!$K$7+(Riskregister!$L$7-Riskregister!$K$7)*SQRT(AA898/2),Riskregister!$L$7-(Riskregister!$L$7-Riskregister!$K$7)*SQRT((1-AA898)/2)))</f>
        <v>0</v>
      </c>
      <c r="AC898" s="28">
        <f t="shared" ca="1" si="545"/>
        <v>0.43738471976494775</v>
      </c>
      <c r="AD898" s="28">
        <f t="shared" ca="1" si="545"/>
        <v>0.32875036331484953</v>
      </c>
      <c r="AE898" s="28">
        <f ca="1">IF(Riskregister!$E$8="",0,COUNTIF(BI$4:BI$53,"&lt;"&amp;AC898)*IF(AD898&lt;0.5,Riskregister!$K$8+(Riskregister!$L$8-Riskregister!$K$8)*SQRT(AD898/2),Riskregister!$L$8-(Riskregister!$L$8-Riskregister!$K$8)*SQRT((1-AD898)/2)))</f>
        <v>0</v>
      </c>
      <c r="AF898" s="28">
        <f t="shared" ca="1" si="546"/>
        <v>4.6126134255357387E-2</v>
      </c>
      <c r="AG898" s="28">
        <f t="shared" ca="1" si="546"/>
        <v>0.4359915722456934</v>
      </c>
      <c r="AH898" s="28">
        <f>IF(Riskregister!$E$9="",0,COUNTIF(BJ$4:BJ$53,"&lt;"&amp;AF898)*IF(AG898&lt;0.5,Riskregister!$K$9+(Riskregister!$L$9-Riskregister!$K$9)*SQRT(AG898/2),Riskregister!$L$9-(Riskregister!$L$9-Riskregister!$K$9)*SQRT((1-AG898)/2)))</f>
        <v>0</v>
      </c>
      <c r="AI898" s="28">
        <f t="shared" ca="1" si="547"/>
        <v>0.75167104837282839</v>
      </c>
      <c r="AJ898" s="28">
        <f t="shared" ca="1" si="547"/>
        <v>0.84821079113303521</v>
      </c>
      <c r="AK898" s="28">
        <f>IF(Riskregister!$E$10="",0,COUNTIF(BK$4:BK$53,"&lt;"&amp;AI898)*IF(AJ898&lt;0.5,Riskregister!$K$10+(Riskregister!$L$10-Riskregister!$K$10)*SQRT(AJ898/2),Riskregister!$L$10-(Riskregister!$L$10-Riskregister!$K$10)*SQRT((1-AJ898)/2)))</f>
        <v>0</v>
      </c>
      <c r="AL898" s="28">
        <f t="shared" ca="1" si="548"/>
        <v>0.18160635536563208</v>
      </c>
      <c r="AM898" s="28">
        <f t="shared" ca="1" si="548"/>
        <v>0.57293686664784571</v>
      </c>
      <c r="AN898" s="28">
        <f>IF(Riskregister!$E$11="",0,COUNTIF(BL$4:BL$53,"&lt;"&amp;AL898)*IF(AM898&lt;0.5,Riskregister!$K$11+(Riskregister!$L$11-Riskregister!$K$11)*SQRT(AM898/2),Riskregister!$L$11-(Riskregister!$L$11-Riskregister!$K$11)*SQRT((1-AM898)/2)))</f>
        <v>0</v>
      </c>
      <c r="AO898" s="28">
        <f t="shared" ca="1" si="549"/>
        <v>0.47926580713995759</v>
      </c>
      <c r="AP898" s="28">
        <f t="shared" ca="1" si="549"/>
        <v>0.75264506130233122</v>
      </c>
      <c r="AQ898" s="28">
        <f>IF(Riskregister!$E$12="",0,COUNTIF(BM$4:BM$53,"&lt;"&amp;AO898)*IF(AP898&lt;0.5,Riskregister!$K$12+(Riskregister!$L$12-Riskregister!$K$12)*SQRT(AP898/2),Riskregister!$L$12-(Riskregister!$L$12-Riskregister!$K$12)*SQRT((1-AP898)/2)))</f>
        <v>0</v>
      </c>
      <c r="AR898" s="28">
        <f t="shared" ca="1" si="550"/>
        <v>0.25866687164123459</v>
      </c>
      <c r="AS898" s="28">
        <f t="shared" ca="1" si="550"/>
        <v>0.34827544560622825</v>
      </c>
      <c r="AT898" s="28">
        <f>IF(Riskregister!$E$13="",0,COUNTIF(BN$4:BN$53,"&lt;"&amp;AR898)*IF(AS898&lt;0.5,Riskregister!$K$13+(Riskregister!$L$13-Riskregister!$K$13)*SQRT(AS898/2),Riskregister!$L$13-(Riskregister!$L$13-Riskregister!$K$13)*SQRT((1-AS898)/2)))</f>
        <v>0</v>
      </c>
      <c r="AU898" s="28">
        <f t="shared" ca="1" si="551"/>
        <v>0.91776890957525648</v>
      </c>
      <c r="AV898" s="28">
        <f t="shared" ca="1" si="551"/>
        <v>0.83794940316272015</v>
      </c>
      <c r="AW898" s="28">
        <f>IF(Riskregister!$E$14="",0,COUNTIF(BO$4:BO$53,"&lt;"&amp;AU898)*IF(AV898&lt;0.5,Riskregister!$K$14+(Riskregister!$L$14-Riskregister!$K$14)*SQRT(AV898/2),Riskregister!$L$14-(Riskregister!$L$14-Riskregister!$K$14)*SQRT((1-AV898)/2)))</f>
        <v>0</v>
      </c>
      <c r="AX898" s="28">
        <f t="shared" ca="1" si="552"/>
        <v>0.38001126049389566</v>
      </c>
      <c r="AY898" s="28">
        <f t="shared" ca="1" si="552"/>
        <v>0.14325639035743865</v>
      </c>
      <c r="AZ898" s="28">
        <f>IF(Riskregister!$E$15="",0,COUNTIF(BP$4:BP$53,"&lt;"&amp;AX898)*IF(AY898&lt;0.5,Riskregister!$K$15+(Riskregister!$L$15-Riskregister!$K$15)*SQRT(AY898/2),Riskregister!$L$15-(Riskregister!$L$15-Riskregister!$K$15)*SQRT((1-AY898)/2)))</f>
        <v>0</v>
      </c>
      <c r="BA898" s="28">
        <f t="shared" ca="1" si="553"/>
        <v>0.58025827166578325</v>
      </c>
      <c r="BB898" s="28">
        <f t="shared" ca="1" si="553"/>
        <v>1.3129916445655643E-2</v>
      </c>
      <c r="BC898" s="28">
        <f>IF(Riskregister!$E$16="",0,COUNTIF(BQ$4:BQ$53,"&lt;"&amp;BA898)*IF(BB898&lt;0.5,Riskregister!$K$16+(Riskregister!$L$16-Riskregister!$K$16)*SQRT(BB898/2),Riskregister!$L$16-(Riskregister!$L$16-Riskregister!$K$16)*SQRT((1-BB898)/2)))</f>
        <v>0</v>
      </c>
      <c r="BD898" s="28">
        <f t="shared" ca="1" si="517"/>
        <v>2341051.3837234797</v>
      </c>
    </row>
    <row r="899" spans="20:56" x14ac:dyDescent="0.35">
      <c r="T899" s="28">
        <f t="shared" ca="1" si="542"/>
        <v>0.33137345150034736</v>
      </c>
      <c r="U899" s="28">
        <f t="shared" ca="1" si="542"/>
        <v>5.1779243658995E-2</v>
      </c>
      <c r="V899" s="28">
        <f ca="1">IF(Riskregister!$E$5="",0,COUNTIF(BF$4:BF$53,"&lt;"&amp;T899)*IF(U899&lt;0.5,Riskregister!$K$5+(Riskregister!$L$5-Riskregister!$K$5)*SQRT(U899/2),Riskregister!$L$5-(Riskregister!$L$5-Riskregister!$K$5)*SQRT((1-U899)/2)))</f>
        <v>0</v>
      </c>
      <c r="W899" s="28">
        <f t="shared" ca="1" si="543"/>
        <v>0.73516666106726525</v>
      </c>
      <c r="X899" s="28">
        <f t="shared" ca="1" si="543"/>
        <v>0.11376921908626303</v>
      </c>
      <c r="Y899" s="28">
        <f ca="1">IF(Riskregister!$E$6="",0,COUNTIF(BG$4:BG$53,"&lt;"&amp;W899)*IF(X899&lt;0.5,Riskregister!$K$6+(Riskregister!$L$6-Riskregister!$K$6)*SQRT(X899/2),Riskregister!$L$6-(Riskregister!$L$6-Riskregister!$K$6)*SQRT((1-X899)/2)))</f>
        <v>629308.90384401078</v>
      </c>
      <c r="Z899" s="28">
        <f t="shared" ca="1" si="544"/>
        <v>0.39275489170747913</v>
      </c>
      <c r="AA899" s="28">
        <f t="shared" ca="1" si="544"/>
        <v>0.378312350982968</v>
      </c>
      <c r="AB899" s="28">
        <f ca="1">IF(Riskregister!$E$7="",0,COUNTIF(BH$4:BH$53,"&lt;"&amp;Z899)*IF(AA899&lt;0.5,Riskregister!$K$7+(Riskregister!$L$7-Riskregister!$K$7)*SQRT(AA899/2),Riskregister!$L$7-(Riskregister!$L$7-Riskregister!$K$7)*SQRT((1-AA899)/2)))</f>
        <v>0</v>
      </c>
      <c r="AC899" s="28">
        <f t="shared" ca="1" si="545"/>
        <v>0.4532548333872144</v>
      </c>
      <c r="AD899" s="28">
        <f t="shared" ca="1" si="545"/>
        <v>2.3041436512142965E-2</v>
      </c>
      <c r="AE899" s="28">
        <f ca="1">IF(Riskregister!$E$8="",0,COUNTIF(BI$4:BI$53,"&lt;"&amp;AC899)*IF(AD899&lt;0.5,Riskregister!$K$8+(Riskregister!$L$8-Riskregister!$K$8)*SQRT(AD899/2),Riskregister!$L$8-(Riskregister!$L$8-Riskregister!$K$8)*SQRT((1-AD899)/2)))</f>
        <v>0</v>
      </c>
      <c r="AF899" s="28">
        <f t="shared" ca="1" si="546"/>
        <v>8.7967248991389302E-2</v>
      </c>
      <c r="AG899" s="28">
        <f t="shared" ca="1" si="546"/>
        <v>0.22226679599143095</v>
      </c>
      <c r="AH899" s="28">
        <f>IF(Riskregister!$E$9="",0,COUNTIF(BJ$4:BJ$53,"&lt;"&amp;AF899)*IF(AG899&lt;0.5,Riskregister!$K$9+(Riskregister!$L$9-Riskregister!$K$9)*SQRT(AG899/2),Riskregister!$L$9-(Riskregister!$L$9-Riskregister!$K$9)*SQRT((1-AG899)/2)))</f>
        <v>0</v>
      </c>
      <c r="AI899" s="28">
        <f t="shared" ca="1" si="547"/>
        <v>0.89283336398238955</v>
      </c>
      <c r="AJ899" s="28">
        <f t="shared" ca="1" si="547"/>
        <v>0.93349981818241468</v>
      </c>
      <c r="AK899" s="28">
        <f>IF(Riskregister!$E$10="",0,COUNTIF(BK$4:BK$53,"&lt;"&amp;AI899)*IF(AJ899&lt;0.5,Riskregister!$K$10+(Riskregister!$L$10-Riskregister!$K$10)*SQRT(AJ899/2),Riskregister!$L$10-(Riskregister!$L$10-Riskregister!$K$10)*SQRT((1-AJ899)/2)))</f>
        <v>0</v>
      </c>
      <c r="AL899" s="28">
        <f t="shared" ca="1" si="548"/>
        <v>0.35074515525033201</v>
      </c>
      <c r="AM899" s="28">
        <f t="shared" ca="1" si="548"/>
        <v>0.41242057164723867</v>
      </c>
      <c r="AN899" s="28">
        <f>IF(Riskregister!$E$11="",0,COUNTIF(BL$4:BL$53,"&lt;"&amp;AL899)*IF(AM899&lt;0.5,Riskregister!$K$11+(Riskregister!$L$11-Riskregister!$K$11)*SQRT(AM899/2),Riskregister!$L$11-(Riskregister!$L$11-Riskregister!$K$11)*SQRT((1-AM899)/2)))</f>
        <v>0</v>
      </c>
      <c r="AO899" s="28">
        <f t="shared" ca="1" si="549"/>
        <v>0.99109209814976351</v>
      </c>
      <c r="AP899" s="28">
        <f t="shared" ca="1" si="549"/>
        <v>0.54359029468323117</v>
      </c>
      <c r="AQ899" s="28">
        <f>IF(Riskregister!$E$12="",0,COUNTIF(BM$4:BM$53,"&lt;"&amp;AO899)*IF(AP899&lt;0.5,Riskregister!$K$12+(Riskregister!$L$12-Riskregister!$K$12)*SQRT(AP899/2),Riskregister!$L$12-(Riskregister!$L$12-Riskregister!$K$12)*SQRT((1-AP899)/2)))</f>
        <v>0</v>
      </c>
      <c r="AR899" s="28">
        <f t="shared" ca="1" si="550"/>
        <v>0.90456868213619535</v>
      </c>
      <c r="AS899" s="28">
        <f t="shared" ca="1" si="550"/>
        <v>2.6911254006625307E-2</v>
      </c>
      <c r="AT899" s="28">
        <f>IF(Riskregister!$E$13="",0,COUNTIF(BN$4:BN$53,"&lt;"&amp;AR899)*IF(AS899&lt;0.5,Riskregister!$K$13+(Riskregister!$L$13-Riskregister!$K$13)*SQRT(AS899/2),Riskregister!$L$13-(Riskregister!$L$13-Riskregister!$K$13)*SQRT((1-AS899)/2)))</f>
        <v>0</v>
      </c>
      <c r="AU899" s="28">
        <f t="shared" ca="1" si="551"/>
        <v>0.23913237442283208</v>
      </c>
      <c r="AV899" s="28">
        <f t="shared" ca="1" si="551"/>
        <v>0.76790654352304388</v>
      </c>
      <c r="AW899" s="28">
        <f>IF(Riskregister!$E$14="",0,COUNTIF(BO$4:BO$53,"&lt;"&amp;AU899)*IF(AV899&lt;0.5,Riskregister!$K$14+(Riskregister!$L$14-Riskregister!$K$14)*SQRT(AV899/2),Riskregister!$L$14-(Riskregister!$L$14-Riskregister!$K$14)*SQRT((1-AV899)/2)))</f>
        <v>0</v>
      </c>
      <c r="AX899" s="28">
        <f t="shared" ca="1" si="552"/>
        <v>0.43133344616595293</v>
      </c>
      <c r="AY899" s="28">
        <f t="shared" ca="1" si="552"/>
        <v>0.35229465500460189</v>
      </c>
      <c r="AZ899" s="28">
        <f>IF(Riskregister!$E$15="",0,COUNTIF(BP$4:BP$53,"&lt;"&amp;AX899)*IF(AY899&lt;0.5,Riskregister!$K$15+(Riskregister!$L$15-Riskregister!$K$15)*SQRT(AY899/2),Riskregister!$L$15-(Riskregister!$L$15-Riskregister!$K$15)*SQRT((1-AY899)/2)))</f>
        <v>0</v>
      </c>
      <c r="BA899" s="28">
        <f t="shared" ca="1" si="553"/>
        <v>0.16239332732379574</v>
      </c>
      <c r="BB899" s="28">
        <f t="shared" ca="1" si="553"/>
        <v>2.497724118771294E-2</v>
      </c>
      <c r="BC899" s="28">
        <f>IF(Riskregister!$E$16="",0,COUNTIF(BQ$4:BQ$53,"&lt;"&amp;BA899)*IF(BB899&lt;0.5,Riskregister!$K$16+(Riskregister!$L$16-Riskregister!$K$16)*SQRT(BB899/2),Riskregister!$L$16-(Riskregister!$L$16-Riskregister!$K$16)*SQRT((1-BB899)/2)))</f>
        <v>0</v>
      </c>
      <c r="BD899" s="28">
        <f t="shared" ca="1" si="517"/>
        <v>629308.90384401078</v>
      </c>
    </row>
    <row r="900" spans="20:56" x14ac:dyDescent="0.35">
      <c r="T900" s="28">
        <f t="shared" ca="1" si="542"/>
        <v>0.89635256381670159</v>
      </c>
      <c r="U900" s="28">
        <f t="shared" ca="1" si="542"/>
        <v>0.23648559436279304</v>
      </c>
      <c r="V900" s="28">
        <f ca="1">IF(Riskregister!$E$5="",0,COUNTIF(BF$4:BF$53,"&lt;"&amp;T900)*IF(U900&lt;0.5,Riskregister!$K$5+(Riskregister!$L$5-Riskregister!$K$5)*SQRT(U900/2),Riskregister!$L$5-(Riskregister!$L$5-Riskregister!$K$5)*SQRT((1-U900)/2)))</f>
        <v>304739.02684595378</v>
      </c>
      <c r="W900" s="28">
        <f t="shared" ca="1" si="543"/>
        <v>2.1164761602115445E-2</v>
      </c>
      <c r="X900" s="28">
        <f t="shared" ca="1" si="543"/>
        <v>0.58926463555527486</v>
      </c>
      <c r="Y900" s="28">
        <f ca="1">IF(Riskregister!$E$6="",0,COUNTIF(BG$4:BG$53,"&lt;"&amp;W900)*IF(X900&lt;0.5,Riskregister!$K$6+(Riskregister!$L$6-Riskregister!$K$6)*SQRT(X900/2),Riskregister!$L$6-(Riskregister!$L$6-Riskregister!$K$6)*SQRT((1-X900)/2)))</f>
        <v>0</v>
      </c>
      <c r="Z900" s="28">
        <f t="shared" ca="1" si="544"/>
        <v>0.22835141350595212</v>
      </c>
      <c r="AA900" s="28">
        <f t="shared" ca="1" si="544"/>
        <v>0.78334990019240791</v>
      </c>
      <c r="AB900" s="28">
        <f ca="1">IF(Riskregister!$E$7="",0,COUNTIF(BH$4:BH$53,"&lt;"&amp;Z900)*IF(AA900&lt;0.5,Riskregister!$K$7+(Riskregister!$L$7-Riskregister!$K$7)*SQRT(AA900/2),Riskregister!$L$7-(Riskregister!$L$7-Riskregister!$K$7)*SQRT((1-AA900)/2)))</f>
        <v>0</v>
      </c>
      <c r="AC900" s="28">
        <f t="shared" ca="1" si="545"/>
        <v>0.43177548975248647</v>
      </c>
      <c r="AD900" s="28">
        <f t="shared" ca="1" si="545"/>
        <v>0.3440977106777322</v>
      </c>
      <c r="AE900" s="28">
        <f ca="1">IF(Riskregister!$E$8="",0,COUNTIF(BI$4:BI$53,"&lt;"&amp;AC900)*IF(AD900&lt;0.5,Riskregister!$K$8+(Riskregister!$L$8-Riskregister!$K$8)*SQRT(AD900/2),Riskregister!$L$8-(Riskregister!$L$8-Riskregister!$K$8)*SQRT((1-AD900)/2)))</f>
        <v>0</v>
      </c>
      <c r="AF900" s="28">
        <f t="shared" ca="1" si="546"/>
        <v>0.5133737221678446</v>
      </c>
      <c r="AG900" s="28">
        <f t="shared" ca="1" si="546"/>
        <v>0.14475999509244497</v>
      </c>
      <c r="AH900" s="28">
        <f>IF(Riskregister!$E$9="",0,COUNTIF(BJ$4:BJ$53,"&lt;"&amp;AF900)*IF(AG900&lt;0.5,Riskregister!$K$9+(Riskregister!$L$9-Riskregister!$K$9)*SQRT(AG900/2),Riskregister!$L$9-(Riskregister!$L$9-Riskregister!$K$9)*SQRT((1-AG900)/2)))</f>
        <v>0</v>
      </c>
      <c r="AI900" s="28">
        <f t="shared" ca="1" si="547"/>
        <v>0.68691341820850604</v>
      </c>
      <c r="AJ900" s="28">
        <f t="shared" ca="1" si="547"/>
        <v>1.1556109475441723E-2</v>
      </c>
      <c r="AK900" s="28">
        <f>IF(Riskregister!$E$10="",0,COUNTIF(BK$4:BK$53,"&lt;"&amp;AI900)*IF(AJ900&lt;0.5,Riskregister!$K$10+(Riskregister!$L$10-Riskregister!$K$10)*SQRT(AJ900/2),Riskregister!$L$10-(Riskregister!$L$10-Riskregister!$K$10)*SQRT((1-AJ900)/2)))</f>
        <v>0</v>
      </c>
      <c r="AL900" s="28">
        <f t="shared" ca="1" si="548"/>
        <v>0.53711219997394688</v>
      </c>
      <c r="AM900" s="28">
        <f t="shared" ca="1" si="548"/>
        <v>0.95372964706419194</v>
      </c>
      <c r="AN900" s="28">
        <f>IF(Riskregister!$E$11="",0,COUNTIF(BL$4:BL$53,"&lt;"&amp;AL900)*IF(AM900&lt;0.5,Riskregister!$K$11+(Riskregister!$L$11-Riskregister!$K$11)*SQRT(AM900/2),Riskregister!$L$11-(Riskregister!$L$11-Riskregister!$K$11)*SQRT((1-AM900)/2)))</f>
        <v>0</v>
      </c>
      <c r="AO900" s="28">
        <f t="shared" ca="1" si="549"/>
        <v>0.23555368207140925</v>
      </c>
      <c r="AP900" s="28">
        <f t="shared" ca="1" si="549"/>
        <v>0.17373075818991401</v>
      </c>
      <c r="AQ900" s="28">
        <f>IF(Riskregister!$E$12="",0,COUNTIF(BM$4:BM$53,"&lt;"&amp;AO900)*IF(AP900&lt;0.5,Riskregister!$K$12+(Riskregister!$L$12-Riskregister!$K$12)*SQRT(AP900/2),Riskregister!$L$12-(Riskregister!$L$12-Riskregister!$K$12)*SQRT((1-AP900)/2)))</f>
        <v>0</v>
      </c>
      <c r="AR900" s="28">
        <f t="shared" ca="1" si="550"/>
        <v>0.94833566167081185</v>
      </c>
      <c r="AS900" s="28">
        <f t="shared" ca="1" si="550"/>
        <v>0.99873701811751003</v>
      </c>
      <c r="AT900" s="28">
        <f>IF(Riskregister!$E$13="",0,COUNTIF(BN$4:BN$53,"&lt;"&amp;AR900)*IF(AS900&lt;0.5,Riskregister!$K$13+(Riskregister!$L$13-Riskregister!$K$13)*SQRT(AS900/2),Riskregister!$L$13-(Riskregister!$L$13-Riskregister!$K$13)*SQRT((1-AS900)/2)))</f>
        <v>0</v>
      </c>
      <c r="AU900" s="28">
        <f t="shared" ca="1" si="551"/>
        <v>0.98011313535132838</v>
      </c>
      <c r="AV900" s="28">
        <f t="shared" ca="1" si="551"/>
        <v>0.99065213409820829</v>
      </c>
      <c r="AW900" s="28">
        <f>IF(Riskregister!$E$14="",0,COUNTIF(BO$4:BO$53,"&lt;"&amp;AU900)*IF(AV900&lt;0.5,Riskregister!$K$14+(Riskregister!$L$14-Riskregister!$K$14)*SQRT(AV900/2),Riskregister!$L$14-(Riskregister!$L$14-Riskregister!$K$14)*SQRT((1-AV900)/2)))</f>
        <v>0</v>
      </c>
      <c r="AX900" s="28">
        <f t="shared" ca="1" si="552"/>
        <v>0.28407965086582809</v>
      </c>
      <c r="AY900" s="28">
        <f t="shared" ca="1" si="552"/>
        <v>0.30198529903714244</v>
      </c>
      <c r="AZ900" s="28">
        <f>IF(Riskregister!$E$15="",0,COUNTIF(BP$4:BP$53,"&lt;"&amp;AX900)*IF(AY900&lt;0.5,Riskregister!$K$15+(Riskregister!$L$15-Riskregister!$K$15)*SQRT(AY900/2),Riskregister!$L$15-(Riskregister!$L$15-Riskregister!$K$15)*SQRT((1-AY900)/2)))</f>
        <v>0</v>
      </c>
      <c r="BA900" s="28">
        <f t="shared" ca="1" si="553"/>
        <v>0.85313759325274097</v>
      </c>
      <c r="BB900" s="28">
        <f t="shared" ca="1" si="553"/>
        <v>0.25619486287515036</v>
      </c>
      <c r="BC900" s="28">
        <f>IF(Riskregister!$E$16="",0,COUNTIF(BQ$4:BQ$53,"&lt;"&amp;BA900)*IF(BB900&lt;0.5,Riskregister!$K$16+(Riskregister!$L$16-Riskregister!$K$16)*SQRT(BB900/2),Riskregister!$L$16-(Riskregister!$L$16-Riskregister!$K$16)*SQRT((1-BB900)/2)))</f>
        <v>0</v>
      </c>
      <c r="BD900" s="28">
        <f t="shared" ref="BD900:BD963" ca="1" si="554">V900+Y900+AB900+AE900+AH900+AK900+AN900+AQ900+AT900+AW900+AZ900+BC900</f>
        <v>304739.02684595378</v>
      </c>
    </row>
    <row r="901" spans="20:56" x14ac:dyDescent="0.35">
      <c r="T901" s="28">
        <f t="shared" ca="1" si="542"/>
        <v>0.37491280765151913</v>
      </c>
      <c r="U901" s="28">
        <f t="shared" ca="1" si="542"/>
        <v>4.8188766175278008E-2</v>
      </c>
      <c r="V901" s="28">
        <f ca="1">IF(Riskregister!$E$5="",0,COUNTIF(BF$4:BF$53,"&lt;"&amp;T901)*IF(U901&lt;0.5,Riskregister!$K$5+(Riskregister!$L$5-Riskregister!$K$5)*SQRT(U901/2),Riskregister!$L$5-(Riskregister!$L$5-Riskregister!$K$5)*SQRT((1-U901)/2)))</f>
        <v>0</v>
      </c>
      <c r="W901" s="28">
        <f t="shared" ca="1" si="543"/>
        <v>6.5774779917171511E-3</v>
      </c>
      <c r="X901" s="28">
        <f t="shared" ca="1" si="543"/>
        <v>0.4999889950409292</v>
      </c>
      <c r="Y901" s="28">
        <f ca="1">IF(Riskregister!$E$6="",0,COUNTIF(BG$4:BG$53,"&lt;"&amp;W901)*IF(X901&lt;0.5,Riskregister!$K$6+(Riskregister!$L$6-Riskregister!$K$6)*SQRT(X901/2),Riskregister!$L$6-(Riskregister!$L$6-Riskregister!$K$6)*SQRT((1-X901)/2)))</f>
        <v>0</v>
      </c>
      <c r="Z901" s="28">
        <f t="shared" ca="1" si="544"/>
        <v>0.25405120370831602</v>
      </c>
      <c r="AA901" s="28">
        <f t="shared" ca="1" si="544"/>
        <v>0.82057448474138328</v>
      </c>
      <c r="AB901" s="28">
        <f ca="1">IF(Riskregister!$E$7="",0,COUNTIF(BH$4:BH$53,"&lt;"&amp;Z901)*IF(AA901&lt;0.5,Riskregister!$K$7+(Riskregister!$L$7-Riskregister!$K$7)*SQRT(AA901/2),Riskregister!$L$7-(Riskregister!$L$7-Riskregister!$K$7)*SQRT((1-AA901)/2)))</f>
        <v>0</v>
      </c>
      <c r="AC901" s="28">
        <f t="shared" ca="1" si="545"/>
        <v>0.68968882454284908</v>
      </c>
      <c r="AD901" s="28">
        <f t="shared" ca="1" si="545"/>
        <v>1.8430614887113506E-2</v>
      </c>
      <c r="AE901" s="28">
        <f ca="1">IF(Riskregister!$E$8="",0,COUNTIF(BI$4:BI$53,"&lt;"&amp;AC901)*IF(AD901&lt;0.5,Riskregister!$K$8+(Riskregister!$L$8-Riskregister!$K$8)*SQRT(AD901/2),Riskregister!$L$8-(Riskregister!$L$8-Riskregister!$K$8)*SQRT((1-AD901)/2)))</f>
        <v>0</v>
      </c>
      <c r="AF901" s="28">
        <f t="shared" ca="1" si="546"/>
        <v>0.43289505962509822</v>
      </c>
      <c r="AG901" s="28">
        <f t="shared" ca="1" si="546"/>
        <v>0.71677125293322475</v>
      </c>
      <c r="AH901" s="28">
        <f>IF(Riskregister!$E$9="",0,COUNTIF(BJ$4:BJ$53,"&lt;"&amp;AF901)*IF(AG901&lt;0.5,Riskregister!$K$9+(Riskregister!$L$9-Riskregister!$K$9)*SQRT(AG901/2),Riskregister!$L$9-(Riskregister!$L$9-Riskregister!$K$9)*SQRT((1-AG901)/2)))</f>
        <v>0</v>
      </c>
      <c r="AI901" s="28">
        <f t="shared" ca="1" si="547"/>
        <v>0.36681037642193259</v>
      </c>
      <c r="AJ901" s="28">
        <f t="shared" ca="1" si="547"/>
        <v>0.1198643042199673</v>
      </c>
      <c r="AK901" s="28">
        <f>IF(Riskregister!$E$10="",0,COUNTIF(BK$4:BK$53,"&lt;"&amp;AI901)*IF(AJ901&lt;0.5,Riskregister!$K$10+(Riskregister!$L$10-Riskregister!$K$10)*SQRT(AJ901/2),Riskregister!$L$10-(Riskregister!$L$10-Riskregister!$K$10)*SQRT((1-AJ901)/2)))</f>
        <v>0</v>
      </c>
      <c r="AL901" s="28">
        <f t="shared" ca="1" si="548"/>
        <v>0.59597137198963146</v>
      </c>
      <c r="AM901" s="28">
        <f t="shared" ca="1" si="548"/>
        <v>0.73127060272065436</v>
      </c>
      <c r="AN901" s="28">
        <f>IF(Riskregister!$E$11="",0,COUNTIF(BL$4:BL$53,"&lt;"&amp;AL901)*IF(AM901&lt;0.5,Riskregister!$K$11+(Riskregister!$L$11-Riskregister!$K$11)*SQRT(AM901/2),Riskregister!$L$11-(Riskregister!$L$11-Riskregister!$K$11)*SQRT((1-AM901)/2)))</f>
        <v>0</v>
      </c>
      <c r="AO901" s="28">
        <f t="shared" ca="1" si="549"/>
        <v>0.70492886827551016</v>
      </c>
      <c r="AP901" s="28">
        <f t="shared" ca="1" si="549"/>
        <v>0.64600440971032425</v>
      </c>
      <c r="AQ901" s="28">
        <f>IF(Riskregister!$E$12="",0,COUNTIF(BM$4:BM$53,"&lt;"&amp;AO901)*IF(AP901&lt;0.5,Riskregister!$K$12+(Riskregister!$L$12-Riskregister!$K$12)*SQRT(AP901/2),Riskregister!$L$12-(Riskregister!$L$12-Riskregister!$K$12)*SQRT((1-AP901)/2)))</f>
        <v>0</v>
      </c>
      <c r="AR901" s="28">
        <f t="shared" ca="1" si="550"/>
        <v>0.93095330258291731</v>
      </c>
      <c r="AS901" s="28">
        <f t="shared" ca="1" si="550"/>
        <v>0.41582807251438836</v>
      </c>
      <c r="AT901" s="28">
        <f>IF(Riskregister!$E$13="",0,COUNTIF(BN$4:BN$53,"&lt;"&amp;AR901)*IF(AS901&lt;0.5,Riskregister!$K$13+(Riskregister!$L$13-Riskregister!$K$13)*SQRT(AS901/2),Riskregister!$L$13-(Riskregister!$L$13-Riskregister!$K$13)*SQRT((1-AS901)/2)))</f>
        <v>0</v>
      </c>
      <c r="AU901" s="28">
        <f t="shared" ca="1" si="551"/>
        <v>0.89227919928144828</v>
      </c>
      <c r="AV901" s="28">
        <f t="shared" ca="1" si="551"/>
        <v>0.12151546290416348</v>
      </c>
      <c r="AW901" s="28">
        <f>IF(Riskregister!$E$14="",0,COUNTIF(BO$4:BO$53,"&lt;"&amp;AU901)*IF(AV901&lt;0.5,Riskregister!$K$14+(Riskregister!$L$14-Riskregister!$K$14)*SQRT(AV901/2),Riskregister!$L$14-(Riskregister!$L$14-Riskregister!$K$14)*SQRT((1-AV901)/2)))</f>
        <v>0</v>
      </c>
      <c r="AX901" s="28">
        <f t="shared" ca="1" si="552"/>
        <v>0.18837151749951053</v>
      </c>
      <c r="AY901" s="28">
        <f t="shared" ca="1" si="552"/>
        <v>0.81322960938716993</v>
      </c>
      <c r="AZ901" s="28">
        <f>IF(Riskregister!$E$15="",0,COUNTIF(BP$4:BP$53,"&lt;"&amp;AX901)*IF(AY901&lt;0.5,Riskregister!$K$15+(Riskregister!$L$15-Riskregister!$K$15)*SQRT(AY901/2),Riskregister!$L$15-(Riskregister!$L$15-Riskregister!$K$15)*SQRT((1-AY901)/2)))</f>
        <v>0</v>
      </c>
      <c r="BA901" s="28">
        <f t="shared" ca="1" si="553"/>
        <v>0.72694602219547355</v>
      </c>
      <c r="BB901" s="28">
        <f t="shared" ca="1" si="553"/>
        <v>0.7629473900152075</v>
      </c>
      <c r="BC901" s="28">
        <f>IF(Riskregister!$E$16="",0,COUNTIF(BQ$4:BQ$53,"&lt;"&amp;BA901)*IF(BB901&lt;0.5,Riskregister!$K$16+(Riskregister!$L$16-Riskregister!$K$16)*SQRT(BB901/2),Riskregister!$L$16-(Riskregister!$L$16-Riskregister!$K$16)*SQRT((1-BB901)/2)))</f>
        <v>0</v>
      </c>
      <c r="BD901" s="28">
        <f t="shared" ca="1" si="554"/>
        <v>0</v>
      </c>
    </row>
    <row r="902" spans="20:56" x14ac:dyDescent="0.35">
      <c r="T902" s="28">
        <f t="shared" ca="1" si="542"/>
        <v>0.10992092848620438</v>
      </c>
      <c r="U902" s="28">
        <f t="shared" ca="1" si="542"/>
        <v>0.94160279911793832</v>
      </c>
      <c r="V902" s="28">
        <f ca="1">IF(Riskregister!$E$5="",0,COUNTIF(BF$4:BF$53,"&lt;"&amp;T902)*IF(U902&lt;0.5,Riskregister!$K$5+(Riskregister!$L$5-Riskregister!$K$5)*SQRT(U902/2),Riskregister!$L$5-(Riskregister!$L$5-Riskregister!$K$5)*SQRT((1-U902)/2)))</f>
        <v>0</v>
      </c>
      <c r="W902" s="28">
        <f t="shared" ca="1" si="543"/>
        <v>3.7073684433645893E-2</v>
      </c>
      <c r="X902" s="28">
        <f t="shared" ca="1" si="543"/>
        <v>0.67295976058503415</v>
      </c>
      <c r="Y902" s="28">
        <f ca="1">IF(Riskregister!$E$6="",0,COUNTIF(BG$4:BG$53,"&lt;"&amp;W902)*IF(X902&lt;0.5,Riskregister!$K$6+(Riskregister!$L$6-Riskregister!$K$6)*SQRT(X902/2),Riskregister!$L$6-(Riskregister!$L$6-Riskregister!$K$6)*SQRT((1-X902)/2)))</f>
        <v>0</v>
      </c>
      <c r="Z902" s="28">
        <f t="shared" ca="1" si="544"/>
        <v>0.51250353476962118</v>
      </c>
      <c r="AA902" s="28">
        <f t="shared" ca="1" si="544"/>
        <v>0.96384976056770055</v>
      </c>
      <c r="AB902" s="28">
        <f ca="1">IF(Riskregister!$E$7="",0,COUNTIF(BH$4:BH$53,"&lt;"&amp;Z902)*IF(AA902&lt;0.5,Riskregister!$K$7+(Riskregister!$L$7-Riskregister!$K$7)*SQRT(AA902/2),Riskregister!$L$7-(Riskregister!$L$7-Riskregister!$K$7)*SQRT((1-AA902)/2)))</f>
        <v>0</v>
      </c>
      <c r="AC902" s="28">
        <f t="shared" ca="1" si="545"/>
        <v>0.68957585465969617</v>
      </c>
      <c r="AD902" s="28">
        <f t="shared" ca="1" si="545"/>
        <v>0.58607870449801713</v>
      </c>
      <c r="AE902" s="28">
        <f ca="1">IF(Riskregister!$E$8="",0,COUNTIF(BI$4:BI$53,"&lt;"&amp;AC902)*IF(AD902&lt;0.5,Riskregister!$K$8+(Riskregister!$L$8-Riskregister!$K$8)*SQRT(AD902/2),Riskregister!$L$8-(Riskregister!$L$8-Riskregister!$K$8)*SQRT((1-AD902)/2)))</f>
        <v>0</v>
      </c>
      <c r="AF902" s="28">
        <f t="shared" ca="1" si="546"/>
        <v>0.28815636204581774</v>
      </c>
      <c r="AG902" s="28">
        <f t="shared" ca="1" si="546"/>
        <v>0.55657197062472408</v>
      </c>
      <c r="AH902" s="28">
        <f>IF(Riskregister!$E$9="",0,COUNTIF(BJ$4:BJ$53,"&lt;"&amp;AF902)*IF(AG902&lt;0.5,Riskregister!$K$9+(Riskregister!$L$9-Riskregister!$K$9)*SQRT(AG902/2),Riskregister!$L$9-(Riskregister!$L$9-Riskregister!$K$9)*SQRT((1-AG902)/2)))</f>
        <v>0</v>
      </c>
      <c r="AI902" s="28">
        <f t="shared" ca="1" si="547"/>
        <v>0.63899427765016947</v>
      </c>
      <c r="AJ902" s="28">
        <f t="shared" ca="1" si="547"/>
        <v>0.51601047766121255</v>
      </c>
      <c r="AK902" s="28">
        <f>IF(Riskregister!$E$10="",0,COUNTIF(BK$4:BK$53,"&lt;"&amp;AI902)*IF(AJ902&lt;0.5,Riskregister!$K$10+(Riskregister!$L$10-Riskregister!$K$10)*SQRT(AJ902/2),Riskregister!$L$10-(Riskregister!$L$10-Riskregister!$K$10)*SQRT((1-AJ902)/2)))</f>
        <v>0</v>
      </c>
      <c r="AL902" s="28">
        <f t="shared" ca="1" si="548"/>
        <v>0.31401929761374592</v>
      </c>
      <c r="AM902" s="28">
        <f t="shared" ca="1" si="548"/>
        <v>0.43495712078091198</v>
      </c>
      <c r="AN902" s="28">
        <f>IF(Riskregister!$E$11="",0,COUNTIF(BL$4:BL$53,"&lt;"&amp;AL902)*IF(AM902&lt;0.5,Riskregister!$K$11+(Riskregister!$L$11-Riskregister!$K$11)*SQRT(AM902/2),Riskregister!$L$11-(Riskregister!$L$11-Riskregister!$K$11)*SQRT((1-AM902)/2)))</f>
        <v>0</v>
      </c>
      <c r="AO902" s="28">
        <f t="shared" ca="1" si="549"/>
        <v>3.6762714443050237E-2</v>
      </c>
      <c r="AP902" s="28">
        <f t="shared" ca="1" si="549"/>
        <v>0.94711773703711433</v>
      </c>
      <c r="AQ902" s="28">
        <f>IF(Riskregister!$E$12="",0,COUNTIF(BM$4:BM$53,"&lt;"&amp;AO902)*IF(AP902&lt;0.5,Riskregister!$K$12+(Riskregister!$L$12-Riskregister!$K$12)*SQRT(AP902/2),Riskregister!$L$12-(Riskregister!$L$12-Riskregister!$K$12)*SQRT((1-AP902)/2)))</f>
        <v>0</v>
      </c>
      <c r="AR902" s="28">
        <f t="shared" ca="1" si="550"/>
        <v>0.25584812920443845</v>
      </c>
      <c r="AS902" s="28">
        <f t="shared" ca="1" si="550"/>
        <v>0.76781538065255917</v>
      </c>
      <c r="AT902" s="28">
        <f>IF(Riskregister!$E$13="",0,COUNTIF(BN$4:BN$53,"&lt;"&amp;AR902)*IF(AS902&lt;0.5,Riskregister!$K$13+(Riskregister!$L$13-Riskregister!$K$13)*SQRT(AS902/2),Riskregister!$L$13-(Riskregister!$L$13-Riskregister!$K$13)*SQRT((1-AS902)/2)))</f>
        <v>0</v>
      </c>
      <c r="AU902" s="28">
        <f t="shared" ca="1" si="551"/>
        <v>0.40342080933629887</v>
      </c>
      <c r="AV902" s="28">
        <f t="shared" ca="1" si="551"/>
        <v>0.309715289368931</v>
      </c>
      <c r="AW902" s="28">
        <f>IF(Riskregister!$E$14="",0,COUNTIF(BO$4:BO$53,"&lt;"&amp;AU902)*IF(AV902&lt;0.5,Riskregister!$K$14+(Riskregister!$L$14-Riskregister!$K$14)*SQRT(AV902/2),Riskregister!$L$14-(Riskregister!$L$14-Riskregister!$K$14)*SQRT((1-AV902)/2)))</f>
        <v>0</v>
      </c>
      <c r="AX902" s="28">
        <f t="shared" ca="1" si="552"/>
        <v>0.52611466737258239</v>
      </c>
      <c r="AY902" s="28">
        <f t="shared" ca="1" si="552"/>
        <v>0.11399773673156177</v>
      </c>
      <c r="AZ902" s="28">
        <f>IF(Riskregister!$E$15="",0,COUNTIF(BP$4:BP$53,"&lt;"&amp;AX902)*IF(AY902&lt;0.5,Riskregister!$K$15+(Riskregister!$L$15-Riskregister!$K$15)*SQRT(AY902/2),Riskregister!$L$15-(Riskregister!$L$15-Riskregister!$K$15)*SQRT((1-AY902)/2)))</f>
        <v>0</v>
      </c>
      <c r="BA902" s="28">
        <f t="shared" ca="1" si="553"/>
        <v>0.72909685160262905</v>
      </c>
      <c r="BB902" s="28">
        <f t="shared" ca="1" si="553"/>
        <v>6.9941151766143461E-2</v>
      </c>
      <c r="BC902" s="28">
        <f>IF(Riskregister!$E$16="",0,COUNTIF(BQ$4:BQ$53,"&lt;"&amp;BA902)*IF(BB902&lt;0.5,Riskregister!$K$16+(Riskregister!$L$16-Riskregister!$K$16)*SQRT(BB902/2),Riskregister!$L$16-(Riskregister!$L$16-Riskregister!$K$16)*SQRT((1-BB902)/2)))</f>
        <v>0</v>
      </c>
      <c r="BD902" s="28">
        <f t="shared" ca="1" si="554"/>
        <v>0</v>
      </c>
    </row>
    <row r="903" spans="20:56" x14ac:dyDescent="0.35">
      <c r="T903" s="28">
        <f t="shared" ca="1" si="542"/>
        <v>0.23322607674468987</v>
      </c>
      <c r="U903" s="28">
        <f t="shared" ca="1" si="542"/>
        <v>0.4752348533709192</v>
      </c>
      <c r="V903" s="28">
        <f ca="1">IF(Riskregister!$E$5="",0,COUNTIF(BF$4:BF$53,"&lt;"&amp;T903)*IF(U903&lt;0.5,Riskregister!$K$5+(Riskregister!$L$5-Riskregister!$K$5)*SQRT(U903/2),Riskregister!$L$5-(Riskregister!$L$5-Riskregister!$K$5)*SQRT((1-U903)/2)))</f>
        <v>0</v>
      </c>
      <c r="W903" s="28">
        <f t="shared" ca="1" si="543"/>
        <v>2.4649766005332308E-2</v>
      </c>
      <c r="X903" s="28">
        <f t="shared" ca="1" si="543"/>
        <v>2.2688032340143161E-2</v>
      </c>
      <c r="Y903" s="28">
        <f ca="1">IF(Riskregister!$E$6="",0,COUNTIF(BG$4:BG$53,"&lt;"&amp;W903)*IF(X903&lt;0.5,Riskregister!$K$6+(Riskregister!$L$6-Riskregister!$K$6)*SQRT(X903/2),Riskregister!$L$6-(Riskregister!$L$6-Riskregister!$K$6)*SQRT((1-X903)/2)))</f>
        <v>0</v>
      </c>
      <c r="Z903" s="28">
        <f t="shared" ca="1" si="544"/>
        <v>0.52211262933052405</v>
      </c>
      <c r="AA903" s="28">
        <f t="shared" ca="1" si="544"/>
        <v>0.78233977122263909</v>
      </c>
      <c r="AB903" s="28">
        <f ca="1">IF(Riskregister!$E$7="",0,COUNTIF(BH$4:BH$53,"&lt;"&amp;Z903)*IF(AA903&lt;0.5,Riskregister!$K$7+(Riskregister!$L$7-Riskregister!$K$7)*SQRT(AA903/2),Riskregister!$L$7-(Riskregister!$L$7-Riskregister!$K$7)*SQRT((1-AA903)/2)))</f>
        <v>0</v>
      </c>
      <c r="AC903" s="28">
        <f t="shared" ca="1" si="545"/>
        <v>6.2847960377758083E-2</v>
      </c>
      <c r="AD903" s="28">
        <f t="shared" ca="1" si="545"/>
        <v>0.52838663994877633</v>
      </c>
      <c r="AE903" s="28">
        <f ca="1">IF(Riskregister!$E$8="",0,COUNTIF(BI$4:BI$53,"&lt;"&amp;AC903)*IF(AD903&lt;0.5,Riskregister!$K$8+(Riskregister!$L$8-Riskregister!$K$8)*SQRT(AD903/2),Riskregister!$L$8-(Riskregister!$L$8-Riskregister!$K$8)*SQRT((1-AD903)/2)))</f>
        <v>0</v>
      </c>
      <c r="AF903" s="28">
        <f t="shared" ca="1" si="546"/>
        <v>0.55412325621531244</v>
      </c>
      <c r="AG903" s="28">
        <f t="shared" ca="1" si="546"/>
        <v>0.87023800055578771</v>
      </c>
      <c r="AH903" s="28">
        <f>IF(Riskregister!$E$9="",0,COUNTIF(BJ$4:BJ$53,"&lt;"&amp;AF903)*IF(AG903&lt;0.5,Riskregister!$K$9+(Riskregister!$L$9-Riskregister!$K$9)*SQRT(AG903/2),Riskregister!$L$9-(Riskregister!$L$9-Riskregister!$K$9)*SQRT((1-AG903)/2)))</f>
        <v>0</v>
      </c>
      <c r="AI903" s="28">
        <f t="shared" ca="1" si="547"/>
        <v>0.16478080997573497</v>
      </c>
      <c r="AJ903" s="28">
        <f t="shared" ca="1" si="547"/>
        <v>0.74935008777797985</v>
      </c>
      <c r="AK903" s="28">
        <f>IF(Riskregister!$E$10="",0,COUNTIF(BK$4:BK$53,"&lt;"&amp;AI903)*IF(AJ903&lt;0.5,Riskregister!$K$10+(Riskregister!$L$10-Riskregister!$K$10)*SQRT(AJ903/2),Riskregister!$L$10-(Riskregister!$L$10-Riskregister!$K$10)*SQRT((1-AJ903)/2)))</f>
        <v>0</v>
      </c>
      <c r="AL903" s="28">
        <f t="shared" ca="1" si="548"/>
        <v>0.75857907938846947</v>
      </c>
      <c r="AM903" s="28">
        <f t="shared" ca="1" si="548"/>
        <v>0.27904787255241015</v>
      </c>
      <c r="AN903" s="28">
        <f>IF(Riskregister!$E$11="",0,COUNTIF(BL$4:BL$53,"&lt;"&amp;AL903)*IF(AM903&lt;0.5,Riskregister!$K$11+(Riskregister!$L$11-Riskregister!$K$11)*SQRT(AM903/2),Riskregister!$L$11-(Riskregister!$L$11-Riskregister!$K$11)*SQRT((1-AM903)/2)))</f>
        <v>0</v>
      </c>
      <c r="AO903" s="28">
        <f t="shared" ca="1" si="549"/>
        <v>0.19530893808410421</v>
      </c>
      <c r="AP903" s="28">
        <f t="shared" ca="1" si="549"/>
        <v>0.58325778221551949</v>
      </c>
      <c r="AQ903" s="28">
        <f>IF(Riskregister!$E$12="",0,COUNTIF(BM$4:BM$53,"&lt;"&amp;AO903)*IF(AP903&lt;0.5,Riskregister!$K$12+(Riskregister!$L$12-Riskregister!$K$12)*SQRT(AP903/2),Riskregister!$L$12-(Riskregister!$L$12-Riskregister!$K$12)*SQRT((1-AP903)/2)))</f>
        <v>0</v>
      </c>
      <c r="AR903" s="28">
        <f t="shared" ca="1" si="550"/>
        <v>0.65641651211033958</v>
      </c>
      <c r="AS903" s="28">
        <f t="shared" ca="1" si="550"/>
        <v>0.49702159453279715</v>
      </c>
      <c r="AT903" s="28">
        <f>IF(Riskregister!$E$13="",0,COUNTIF(BN$4:BN$53,"&lt;"&amp;AR903)*IF(AS903&lt;0.5,Riskregister!$K$13+(Riskregister!$L$13-Riskregister!$K$13)*SQRT(AS903/2),Riskregister!$L$13-(Riskregister!$L$13-Riskregister!$K$13)*SQRT((1-AS903)/2)))</f>
        <v>0</v>
      </c>
      <c r="AU903" s="28">
        <f t="shared" ca="1" si="551"/>
        <v>0.26282665869822064</v>
      </c>
      <c r="AV903" s="28">
        <f t="shared" ca="1" si="551"/>
        <v>0.88762269280846751</v>
      </c>
      <c r="AW903" s="28">
        <f>IF(Riskregister!$E$14="",0,COUNTIF(BO$4:BO$53,"&lt;"&amp;AU903)*IF(AV903&lt;0.5,Riskregister!$K$14+(Riskregister!$L$14-Riskregister!$K$14)*SQRT(AV903/2),Riskregister!$L$14-(Riskregister!$L$14-Riskregister!$K$14)*SQRT((1-AV903)/2)))</f>
        <v>0</v>
      </c>
      <c r="AX903" s="28">
        <f t="shared" ca="1" si="552"/>
        <v>0.43680066130851747</v>
      </c>
      <c r="AY903" s="28">
        <f t="shared" ca="1" si="552"/>
        <v>0.19039182805092092</v>
      </c>
      <c r="AZ903" s="28">
        <f>IF(Riskregister!$E$15="",0,COUNTIF(BP$4:BP$53,"&lt;"&amp;AX903)*IF(AY903&lt;0.5,Riskregister!$K$15+(Riskregister!$L$15-Riskregister!$K$15)*SQRT(AY903/2),Riskregister!$L$15-(Riskregister!$L$15-Riskregister!$K$15)*SQRT((1-AY903)/2)))</f>
        <v>0</v>
      </c>
      <c r="BA903" s="28">
        <f t="shared" ca="1" si="553"/>
        <v>0.47920921103767056</v>
      </c>
      <c r="BB903" s="28">
        <f t="shared" ca="1" si="553"/>
        <v>2.5732996885014625E-2</v>
      </c>
      <c r="BC903" s="28">
        <f>IF(Riskregister!$E$16="",0,COUNTIF(BQ$4:BQ$53,"&lt;"&amp;BA903)*IF(BB903&lt;0.5,Riskregister!$K$16+(Riskregister!$L$16-Riskregister!$K$16)*SQRT(BB903/2),Riskregister!$L$16-(Riskregister!$L$16-Riskregister!$K$16)*SQRT((1-BB903)/2)))</f>
        <v>0</v>
      </c>
      <c r="BD903" s="28">
        <f t="shared" ca="1" si="554"/>
        <v>0</v>
      </c>
    </row>
    <row r="904" spans="20:56" x14ac:dyDescent="0.35">
      <c r="T904" s="28">
        <f t="shared" ref="T904:U923" ca="1" si="555">RAND()</f>
        <v>0.80789783563855766</v>
      </c>
      <c r="U904" s="28">
        <f t="shared" ca="1" si="555"/>
        <v>0.46706218793019638</v>
      </c>
      <c r="V904" s="28">
        <f ca="1">IF(Riskregister!$E$5="",0,COUNTIF(BF$4:BF$53,"&lt;"&amp;T904)*IF(U904&lt;0.5,Riskregister!$K$5+(Riskregister!$L$5-Riskregister!$K$5)*SQRT(U904/2),Riskregister!$L$5-(Riskregister!$L$5-Riskregister!$K$5)*SQRT((1-U904)/2)))</f>
        <v>367462.74744868919</v>
      </c>
      <c r="W904" s="28">
        <f t="shared" ref="W904:X923" ca="1" si="556">RAND()</f>
        <v>0.44389706848737043</v>
      </c>
      <c r="X904" s="28">
        <f t="shared" ca="1" si="556"/>
        <v>0.76916502709810919</v>
      </c>
      <c r="Y904" s="28">
        <f ca="1">IF(Riskregister!$E$6="",0,COUNTIF(BG$4:BG$53,"&lt;"&amp;W904)*IF(X904&lt;0.5,Riskregister!$K$6+(Riskregister!$L$6-Riskregister!$K$6)*SQRT(X904/2),Riskregister!$L$6-(Riskregister!$L$6-Riskregister!$K$6)*SQRT((1-X904)/2)))</f>
        <v>0</v>
      </c>
      <c r="Z904" s="28">
        <f t="shared" ref="Z904:AA923" ca="1" si="557">RAND()</f>
        <v>0.19377895622958496</v>
      </c>
      <c r="AA904" s="28">
        <f t="shared" ca="1" si="557"/>
        <v>0.72811096474662018</v>
      </c>
      <c r="AB904" s="28">
        <f ca="1">IF(Riskregister!$E$7="",0,COUNTIF(BH$4:BH$53,"&lt;"&amp;Z904)*IF(AA904&lt;0.5,Riskregister!$K$7+(Riskregister!$L$7-Riskregister!$K$7)*SQRT(AA904/2),Riskregister!$L$7-(Riskregister!$L$7-Riskregister!$K$7)*SQRT((1-AA904)/2)))</f>
        <v>0</v>
      </c>
      <c r="AC904" s="28">
        <f t="shared" ref="AC904:AD923" ca="1" si="558">RAND()</f>
        <v>0.78038650683620747</v>
      </c>
      <c r="AD904" s="28">
        <f t="shared" ca="1" si="558"/>
        <v>0.47537390448892869</v>
      </c>
      <c r="AE904" s="28">
        <f ca="1">IF(Riskregister!$E$8="",0,COUNTIF(BI$4:BI$53,"&lt;"&amp;AC904)*IF(AD904&lt;0.5,Riskregister!$K$8+(Riskregister!$L$8-Riskregister!$K$8)*SQRT(AD904/2),Riskregister!$L$8-(Riskregister!$L$8-Riskregister!$K$8)*SQRT((1-AD904)/2)))</f>
        <v>0</v>
      </c>
      <c r="AF904" s="28">
        <f t="shared" ref="AF904:AG923" ca="1" si="559">RAND()</f>
        <v>0.87126353607915097</v>
      </c>
      <c r="AG904" s="28">
        <f t="shared" ca="1" si="559"/>
        <v>0.40222898254309281</v>
      </c>
      <c r="AH904" s="28">
        <f>IF(Riskregister!$E$9="",0,COUNTIF(BJ$4:BJ$53,"&lt;"&amp;AF904)*IF(AG904&lt;0.5,Riskregister!$K$9+(Riskregister!$L$9-Riskregister!$K$9)*SQRT(AG904/2),Riskregister!$L$9-(Riskregister!$L$9-Riskregister!$K$9)*SQRT((1-AG904)/2)))</f>
        <v>0</v>
      </c>
      <c r="AI904" s="28">
        <f t="shared" ref="AI904:AJ923" ca="1" si="560">RAND()</f>
        <v>0.82200385381991115</v>
      </c>
      <c r="AJ904" s="28">
        <f t="shared" ca="1" si="560"/>
        <v>0.53309923962882433</v>
      </c>
      <c r="AK904" s="28">
        <f>IF(Riskregister!$E$10="",0,COUNTIF(BK$4:BK$53,"&lt;"&amp;AI904)*IF(AJ904&lt;0.5,Riskregister!$K$10+(Riskregister!$L$10-Riskregister!$K$10)*SQRT(AJ904/2),Riskregister!$L$10-(Riskregister!$L$10-Riskregister!$K$10)*SQRT((1-AJ904)/2)))</f>
        <v>0</v>
      </c>
      <c r="AL904" s="28">
        <f t="shared" ref="AL904:AM923" ca="1" si="561">RAND()</f>
        <v>0.16760695978196072</v>
      </c>
      <c r="AM904" s="28">
        <f t="shared" ca="1" si="561"/>
        <v>0.72246631943580886</v>
      </c>
      <c r="AN904" s="28">
        <f>IF(Riskregister!$E$11="",0,COUNTIF(BL$4:BL$53,"&lt;"&amp;AL904)*IF(AM904&lt;0.5,Riskregister!$K$11+(Riskregister!$L$11-Riskregister!$K$11)*SQRT(AM904/2),Riskregister!$L$11-(Riskregister!$L$11-Riskregister!$K$11)*SQRT((1-AM904)/2)))</f>
        <v>0</v>
      </c>
      <c r="AO904" s="28">
        <f t="shared" ref="AO904:AP923" ca="1" si="562">RAND()</f>
        <v>0.59943760356418496</v>
      </c>
      <c r="AP904" s="28">
        <f t="shared" ca="1" si="562"/>
        <v>2.0565047976794371E-2</v>
      </c>
      <c r="AQ904" s="28">
        <f>IF(Riskregister!$E$12="",0,COUNTIF(BM$4:BM$53,"&lt;"&amp;AO904)*IF(AP904&lt;0.5,Riskregister!$K$12+(Riskregister!$L$12-Riskregister!$K$12)*SQRT(AP904/2),Riskregister!$L$12-(Riskregister!$L$12-Riskregister!$K$12)*SQRT((1-AP904)/2)))</f>
        <v>0</v>
      </c>
      <c r="AR904" s="28">
        <f t="shared" ref="AR904:AS923" ca="1" si="563">RAND()</f>
        <v>0.47995408229213699</v>
      </c>
      <c r="AS904" s="28">
        <f t="shared" ca="1" si="563"/>
        <v>0.70992541743184268</v>
      </c>
      <c r="AT904" s="28">
        <f>IF(Riskregister!$E$13="",0,COUNTIF(BN$4:BN$53,"&lt;"&amp;AR904)*IF(AS904&lt;0.5,Riskregister!$K$13+(Riskregister!$L$13-Riskregister!$K$13)*SQRT(AS904/2),Riskregister!$L$13-(Riskregister!$L$13-Riskregister!$K$13)*SQRT((1-AS904)/2)))</f>
        <v>0</v>
      </c>
      <c r="AU904" s="28">
        <f t="shared" ref="AU904:AV923" ca="1" si="564">RAND()</f>
        <v>0.15247760369556962</v>
      </c>
      <c r="AV904" s="28">
        <f t="shared" ca="1" si="564"/>
        <v>0.49975315551507493</v>
      </c>
      <c r="AW904" s="28">
        <f>IF(Riskregister!$E$14="",0,COUNTIF(BO$4:BO$53,"&lt;"&amp;AU904)*IF(AV904&lt;0.5,Riskregister!$K$14+(Riskregister!$L$14-Riskregister!$K$14)*SQRT(AV904/2),Riskregister!$L$14-(Riskregister!$L$14-Riskregister!$K$14)*SQRT((1-AV904)/2)))</f>
        <v>0</v>
      </c>
      <c r="AX904" s="28">
        <f t="shared" ref="AX904:AY923" ca="1" si="565">RAND()</f>
        <v>0.80337157599867748</v>
      </c>
      <c r="AY904" s="28">
        <f t="shared" ca="1" si="565"/>
        <v>0.54671017558205814</v>
      </c>
      <c r="AZ904" s="28">
        <f>IF(Riskregister!$E$15="",0,COUNTIF(BP$4:BP$53,"&lt;"&amp;AX904)*IF(AY904&lt;0.5,Riskregister!$K$15+(Riskregister!$L$15-Riskregister!$K$15)*SQRT(AY904/2),Riskregister!$L$15-(Riskregister!$L$15-Riskregister!$K$15)*SQRT((1-AY904)/2)))</f>
        <v>0</v>
      </c>
      <c r="BA904" s="28">
        <f t="shared" ref="BA904:BB923" ca="1" si="566">RAND()</f>
        <v>0.84035439418275371</v>
      </c>
      <c r="BB904" s="28">
        <f t="shared" ca="1" si="566"/>
        <v>0.17406793298911305</v>
      </c>
      <c r="BC904" s="28">
        <f>IF(Riskregister!$E$16="",0,COUNTIF(BQ$4:BQ$53,"&lt;"&amp;BA904)*IF(BB904&lt;0.5,Riskregister!$K$16+(Riskregister!$L$16-Riskregister!$K$16)*SQRT(BB904/2),Riskregister!$L$16-(Riskregister!$L$16-Riskregister!$K$16)*SQRT((1-BB904)/2)))</f>
        <v>0</v>
      </c>
      <c r="BD904" s="28">
        <f t="shared" ca="1" si="554"/>
        <v>367462.74744868919</v>
      </c>
    </row>
    <row r="905" spans="20:56" x14ac:dyDescent="0.35">
      <c r="T905" s="28">
        <f t="shared" ca="1" si="555"/>
        <v>0.62323648637563411</v>
      </c>
      <c r="U905" s="28">
        <f t="shared" ca="1" si="555"/>
        <v>0.20114193988670737</v>
      </c>
      <c r="V905" s="28">
        <f ca="1">IF(Riskregister!$E$5="",0,COUNTIF(BF$4:BF$53,"&lt;"&amp;T905)*IF(U905&lt;0.5,Riskregister!$K$5+(Riskregister!$L$5-Riskregister!$K$5)*SQRT(U905/2),Riskregister!$L$5-(Riskregister!$L$5-Riskregister!$K$5)*SQRT((1-U905)/2)))</f>
        <v>0</v>
      </c>
      <c r="W905" s="28">
        <f t="shared" ca="1" si="556"/>
        <v>0.35204548561721627</v>
      </c>
      <c r="X905" s="28">
        <f t="shared" ca="1" si="556"/>
        <v>0.97503316940101126</v>
      </c>
      <c r="Y905" s="28">
        <f ca="1">IF(Riskregister!$E$6="",0,COUNTIF(BG$4:BG$53,"&lt;"&amp;W905)*IF(X905&lt;0.5,Riskregister!$K$6+(Riskregister!$L$6-Riskregister!$K$6)*SQRT(X905/2),Riskregister!$L$6-(Riskregister!$L$6-Riskregister!$K$6)*SQRT((1-X905)/2)))</f>
        <v>0</v>
      </c>
      <c r="Z905" s="28">
        <f t="shared" ca="1" si="557"/>
        <v>0.20422991893977482</v>
      </c>
      <c r="AA905" s="28">
        <f t="shared" ca="1" si="557"/>
        <v>0.62120745680115885</v>
      </c>
      <c r="AB905" s="28">
        <f ca="1">IF(Riskregister!$E$7="",0,COUNTIF(BH$4:BH$53,"&lt;"&amp;Z905)*IF(AA905&lt;0.5,Riskregister!$K$7+(Riskregister!$L$7-Riskregister!$K$7)*SQRT(AA905/2),Riskregister!$L$7-(Riskregister!$L$7-Riskregister!$K$7)*SQRT((1-AA905)/2)))</f>
        <v>0</v>
      </c>
      <c r="AC905" s="28">
        <f t="shared" ca="1" si="558"/>
        <v>0.53340527257686587</v>
      </c>
      <c r="AD905" s="28">
        <f t="shared" ca="1" si="558"/>
        <v>0.7306553743604397</v>
      </c>
      <c r="AE905" s="28">
        <f ca="1">IF(Riskregister!$E$8="",0,COUNTIF(BI$4:BI$53,"&lt;"&amp;AC905)*IF(AD905&lt;0.5,Riskregister!$K$8+(Riskregister!$L$8-Riskregister!$K$8)*SQRT(AD905/2),Riskregister!$L$8-(Riskregister!$L$8-Riskregister!$K$8)*SQRT((1-AD905)/2)))</f>
        <v>0</v>
      </c>
      <c r="AF905" s="28">
        <f t="shared" ca="1" si="559"/>
        <v>6.6226806601378252E-3</v>
      </c>
      <c r="AG905" s="28">
        <f t="shared" ca="1" si="559"/>
        <v>3.57455472074516E-2</v>
      </c>
      <c r="AH905" s="28">
        <f>IF(Riskregister!$E$9="",0,COUNTIF(BJ$4:BJ$53,"&lt;"&amp;AF905)*IF(AG905&lt;0.5,Riskregister!$K$9+(Riskregister!$L$9-Riskregister!$K$9)*SQRT(AG905/2),Riskregister!$L$9-(Riskregister!$L$9-Riskregister!$K$9)*SQRT((1-AG905)/2)))</f>
        <v>0</v>
      </c>
      <c r="AI905" s="28">
        <f t="shared" ca="1" si="560"/>
        <v>0.78411507926278734</v>
      </c>
      <c r="AJ905" s="28">
        <f t="shared" ca="1" si="560"/>
        <v>0.45098656159267969</v>
      </c>
      <c r="AK905" s="28">
        <f>IF(Riskregister!$E$10="",0,COUNTIF(BK$4:BK$53,"&lt;"&amp;AI905)*IF(AJ905&lt;0.5,Riskregister!$K$10+(Riskregister!$L$10-Riskregister!$K$10)*SQRT(AJ905/2),Riskregister!$L$10-(Riskregister!$L$10-Riskregister!$K$10)*SQRT((1-AJ905)/2)))</f>
        <v>0</v>
      </c>
      <c r="AL905" s="28">
        <f t="shared" ca="1" si="561"/>
        <v>0.44828945430025491</v>
      </c>
      <c r="AM905" s="28">
        <f t="shared" ca="1" si="561"/>
        <v>0.35145914800242772</v>
      </c>
      <c r="AN905" s="28">
        <f>IF(Riskregister!$E$11="",0,COUNTIF(BL$4:BL$53,"&lt;"&amp;AL905)*IF(AM905&lt;0.5,Riskregister!$K$11+(Riskregister!$L$11-Riskregister!$K$11)*SQRT(AM905/2),Riskregister!$L$11-(Riskregister!$L$11-Riskregister!$K$11)*SQRT((1-AM905)/2)))</f>
        <v>0</v>
      </c>
      <c r="AO905" s="28">
        <f t="shared" ca="1" si="562"/>
        <v>0.72399678042435056</v>
      </c>
      <c r="AP905" s="28">
        <f t="shared" ca="1" si="562"/>
        <v>0.42339631330346994</v>
      </c>
      <c r="AQ905" s="28">
        <f>IF(Riskregister!$E$12="",0,COUNTIF(BM$4:BM$53,"&lt;"&amp;AO905)*IF(AP905&lt;0.5,Riskregister!$K$12+(Riskregister!$L$12-Riskregister!$K$12)*SQRT(AP905/2),Riskregister!$L$12-(Riskregister!$L$12-Riskregister!$K$12)*SQRT((1-AP905)/2)))</f>
        <v>0</v>
      </c>
      <c r="AR905" s="28">
        <f t="shared" ca="1" si="563"/>
        <v>0.11410396755755858</v>
      </c>
      <c r="AS905" s="28">
        <f t="shared" ca="1" si="563"/>
        <v>0.96350416252472171</v>
      </c>
      <c r="AT905" s="28">
        <f>IF(Riskregister!$E$13="",0,COUNTIF(BN$4:BN$53,"&lt;"&amp;AR905)*IF(AS905&lt;0.5,Riskregister!$K$13+(Riskregister!$L$13-Riskregister!$K$13)*SQRT(AS905/2),Riskregister!$L$13-(Riskregister!$L$13-Riskregister!$K$13)*SQRT((1-AS905)/2)))</f>
        <v>0</v>
      </c>
      <c r="AU905" s="28">
        <f t="shared" ca="1" si="564"/>
        <v>0.72588899190082135</v>
      </c>
      <c r="AV905" s="28">
        <f t="shared" ca="1" si="564"/>
        <v>0.90101335208119149</v>
      </c>
      <c r="AW905" s="28">
        <f>IF(Riskregister!$E$14="",0,COUNTIF(BO$4:BO$53,"&lt;"&amp;AU905)*IF(AV905&lt;0.5,Riskregister!$K$14+(Riskregister!$L$14-Riskregister!$K$14)*SQRT(AV905/2),Riskregister!$L$14-(Riskregister!$L$14-Riskregister!$K$14)*SQRT((1-AV905)/2)))</f>
        <v>0</v>
      </c>
      <c r="AX905" s="28">
        <f t="shared" ca="1" si="565"/>
        <v>0.42729015384841895</v>
      </c>
      <c r="AY905" s="28">
        <f t="shared" ca="1" si="565"/>
        <v>0.26661856991489807</v>
      </c>
      <c r="AZ905" s="28">
        <f>IF(Riskregister!$E$15="",0,COUNTIF(BP$4:BP$53,"&lt;"&amp;AX905)*IF(AY905&lt;0.5,Riskregister!$K$15+(Riskregister!$L$15-Riskregister!$K$15)*SQRT(AY905/2),Riskregister!$L$15-(Riskregister!$L$15-Riskregister!$K$15)*SQRT((1-AY905)/2)))</f>
        <v>0</v>
      </c>
      <c r="BA905" s="28">
        <f t="shared" ca="1" si="566"/>
        <v>0.91905241811437055</v>
      </c>
      <c r="BB905" s="28">
        <f t="shared" ca="1" si="566"/>
        <v>0.89183160319571941</v>
      </c>
      <c r="BC905" s="28">
        <f>IF(Riskregister!$E$16="",0,COUNTIF(BQ$4:BQ$53,"&lt;"&amp;BA905)*IF(BB905&lt;0.5,Riskregister!$K$16+(Riskregister!$L$16-Riskregister!$K$16)*SQRT(BB905/2),Riskregister!$L$16-(Riskregister!$L$16-Riskregister!$K$16)*SQRT((1-BB905)/2)))</f>
        <v>0</v>
      </c>
      <c r="BD905" s="28">
        <f t="shared" ca="1" si="554"/>
        <v>0</v>
      </c>
    </row>
    <row r="906" spans="20:56" x14ac:dyDescent="0.35">
      <c r="T906" s="28">
        <f t="shared" ca="1" si="555"/>
        <v>0.28141265327929565</v>
      </c>
      <c r="U906" s="28">
        <f t="shared" ca="1" si="555"/>
        <v>0.89481879760172567</v>
      </c>
      <c r="V906" s="28">
        <f ca="1">IF(Riskregister!$E$5="",0,COUNTIF(BF$4:BF$53,"&lt;"&amp;T906)*IF(U906&lt;0.5,Riskregister!$K$5+(Riskregister!$L$5-Riskregister!$K$5)*SQRT(U906/2),Riskregister!$L$5-(Riskregister!$L$5-Riskregister!$K$5)*SQRT((1-U906)/2)))</f>
        <v>0</v>
      </c>
      <c r="W906" s="28">
        <f t="shared" ca="1" si="556"/>
        <v>0.16722906687157568</v>
      </c>
      <c r="X906" s="28">
        <f t="shared" ca="1" si="556"/>
        <v>0.10496089436517597</v>
      </c>
      <c r="Y906" s="28">
        <f ca="1">IF(Riskregister!$E$6="",0,COUNTIF(BG$4:BG$53,"&lt;"&amp;W906)*IF(X906&lt;0.5,Riskregister!$K$6+(Riskregister!$L$6-Riskregister!$K$6)*SQRT(X906/2),Riskregister!$L$6-(Riskregister!$L$6-Riskregister!$K$6)*SQRT((1-X906)/2)))</f>
        <v>0</v>
      </c>
      <c r="Z906" s="28">
        <f t="shared" ca="1" si="557"/>
        <v>0.8731114830963993</v>
      </c>
      <c r="AA906" s="28">
        <f t="shared" ca="1" si="557"/>
        <v>0.22559509185116833</v>
      </c>
      <c r="AB906" s="28">
        <f ca="1">IF(Riskregister!$E$7="",0,COUNTIF(BH$4:BH$53,"&lt;"&amp;Z906)*IF(AA906&lt;0.5,Riskregister!$K$7+(Riskregister!$L$7-Riskregister!$K$7)*SQRT(AA906/2),Riskregister!$L$7-(Riskregister!$L$7-Riskregister!$K$7)*SQRT((1-AA906)/2)))</f>
        <v>167548.71065172966</v>
      </c>
      <c r="AC906" s="28">
        <f t="shared" ca="1" si="558"/>
        <v>0.73682076878365421</v>
      </c>
      <c r="AD906" s="28">
        <f t="shared" ca="1" si="558"/>
        <v>3.9705896328069645E-2</v>
      </c>
      <c r="AE906" s="28">
        <f ca="1">IF(Riskregister!$E$8="",0,COUNTIF(BI$4:BI$53,"&lt;"&amp;AC906)*IF(AD906&lt;0.5,Riskregister!$K$8+(Riskregister!$L$8-Riskregister!$K$8)*SQRT(AD906/2),Riskregister!$L$8-(Riskregister!$L$8-Riskregister!$K$8)*SQRT((1-AD906)/2)))</f>
        <v>0</v>
      </c>
      <c r="AF906" s="28">
        <f t="shared" ca="1" si="559"/>
        <v>0.95188325631877146</v>
      </c>
      <c r="AG906" s="28">
        <f t="shared" ca="1" si="559"/>
        <v>9.5464356682711582E-2</v>
      </c>
      <c r="AH906" s="28">
        <f>IF(Riskregister!$E$9="",0,COUNTIF(BJ$4:BJ$53,"&lt;"&amp;AF906)*IF(AG906&lt;0.5,Riskregister!$K$9+(Riskregister!$L$9-Riskregister!$K$9)*SQRT(AG906/2),Riskregister!$L$9-(Riskregister!$L$9-Riskregister!$K$9)*SQRT((1-AG906)/2)))</f>
        <v>0</v>
      </c>
      <c r="AI906" s="28">
        <f t="shared" ca="1" si="560"/>
        <v>0.38554025699274364</v>
      </c>
      <c r="AJ906" s="28">
        <f t="shared" ca="1" si="560"/>
        <v>0.74293106749396087</v>
      </c>
      <c r="AK906" s="28">
        <f>IF(Riskregister!$E$10="",0,COUNTIF(BK$4:BK$53,"&lt;"&amp;AI906)*IF(AJ906&lt;0.5,Riskregister!$K$10+(Riskregister!$L$10-Riskregister!$K$10)*SQRT(AJ906/2),Riskregister!$L$10-(Riskregister!$L$10-Riskregister!$K$10)*SQRT((1-AJ906)/2)))</f>
        <v>0</v>
      </c>
      <c r="AL906" s="28">
        <f t="shared" ca="1" si="561"/>
        <v>0.22027806443692166</v>
      </c>
      <c r="AM906" s="28">
        <f t="shared" ca="1" si="561"/>
        <v>9.1556077694438298E-2</v>
      </c>
      <c r="AN906" s="28">
        <f>IF(Riskregister!$E$11="",0,COUNTIF(BL$4:BL$53,"&lt;"&amp;AL906)*IF(AM906&lt;0.5,Riskregister!$K$11+(Riskregister!$L$11-Riskregister!$K$11)*SQRT(AM906/2),Riskregister!$L$11-(Riskregister!$L$11-Riskregister!$K$11)*SQRT((1-AM906)/2)))</f>
        <v>0</v>
      </c>
      <c r="AO906" s="28">
        <f t="shared" ca="1" si="562"/>
        <v>5.086685336600627E-2</v>
      </c>
      <c r="AP906" s="28">
        <f t="shared" ca="1" si="562"/>
        <v>0.2835770620357706</v>
      </c>
      <c r="AQ906" s="28">
        <f>IF(Riskregister!$E$12="",0,COUNTIF(BM$4:BM$53,"&lt;"&amp;AO906)*IF(AP906&lt;0.5,Riskregister!$K$12+(Riskregister!$L$12-Riskregister!$K$12)*SQRT(AP906/2),Riskregister!$L$12-(Riskregister!$L$12-Riskregister!$K$12)*SQRT((1-AP906)/2)))</f>
        <v>0</v>
      </c>
      <c r="AR906" s="28">
        <f t="shared" ca="1" si="563"/>
        <v>0.60261923605345935</v>
      </c>
      <c r="AS906" s="28">
        <f t="shared" ca="1" si="563"/>
        <v>0.78766391230728161</v>
      </c>
      <c r="AT906" s="28">
        <f>IF(Riskregister!$E$13="",0,COUNTIF(BN$4:BN$53,"&lt;"&amp;AR906)*IF(AS906&lt;0.5,Riskregister!$K$13+(Riskregister!$L$13-Riskregister!$K$13)*SQRT(AS906/2),Riskregister!$L$13-(Riskregister!$L$13-Riskregister!$K$13)*SQRT((1-AS906)/2)))</f>
        <v>0</v>
      </c>
      <c r="AU906" s="28">
        <f t="shared" ca="1" si="564"/>
        <v>0.76225802817192623</v>
      </c>
      <c r="AV906" s="28">
        <f t="shared" ca="1" si="564"/>
        <v>0.84171205576827812</v>
      </c>
      <c r="AW906" s="28">
        <f>IF(Riskregister!$E$14="",0,COUNTIF(BO$4:BO$53,"&lt;"&amp;AU906)*IF(AV906&lt;0.5,Riskregister!$K$14+(Riskregister!$L$14-Riskregister!$K$14)*SQRT(AV906/2),Riskregister!$L$14-(Riskregister!$L$14-Riskregister!$K$14)*SQRT((1-AV906)/2)))</f>
        <v>0</v>
      </c>
      <c r="AX906" s="28">
        <f t="shared" ca="1" si="565"/>
        <v>0.91172071268420274</v>
      </c>
      <c r="AY906" s="28">
        <f t="shared" ca="1" si="565"/>
        <v>0.55709612429005884</v>
      </c>
      <c r="AZ906" s="28">
        <f>IF(Riskregister!$E$15="",0,COUNTIF(BP$4:BP$53,"&lt;"&amp;AX906)*IF(AY906&lt;0.5,Riskregister!$K$15+(Riskregister!$L$15-Riskregister!$K$15)*SQRT(AY906/2),Riskregister!$L$15-(Riskregister!$L$15-Riskregister!$K$15)*SQRT((1-AY906)/2)))</f>
        <v>0</v>
      </c>
      <c r="BA906" s="28">
        <f t="shared" ca="1" si="566"/>
        <v>0.79346820663982531</v>
      </c>
      <c r="BB906" s="28">
        <f t="shared" ca="1" si="566"/>
        <v>0.18418481260848452</v>
      </c>
      <c r="BC906" s="28">
        <f>IF(Riskregister!$E$16="",0,COUNTIF(BQ$4:BQ$53,"&lt;"&amp;BA906)*IF(BB906&lt;0.5,Riskregister!$K$16+(Riskregister!$L$16-Riskregister!$K$16)*SQRT(BB906/2),Riskregister!$L$16-(Riskregister!$L$16-Riskregister!$K$16)*SQRT((1-BB906)/2)))</f>
        <v>0</v>
      </c>
      <c r="BD906" s="28">
        <f t="shared" ca="1" si="554"/>
        <v>167548.71065172966</v>
      </c>
    </row>
    <row r="907" spans="20:56" x14ac:dyDescent="0.35">
      <c r="T907" s="28">
        <f t="shared" ca="1" si="555"/>
        <v>0.92263234322200649</v>
      </c>
      <c r="U907" s="28">
        <f t="shared" ca="1" si="555"/>
        <v>0.15662475939389187</v>
      </c>
      <c r="V907" s="28">
        <f ca="1">IF(Riskregister!$E$5="",0,COUNTIF(BF$4:BF$53,"&lt;"&amp;T907)*IF(U907&lt;0.5,Riskregister!$K$5+(Riskregister!$L$5-Riskregister!$K$5)*SQRT(U907/2),Riskregister!$L$5-(Riskregister!$L$5-Riskregister!$K$5)*SQRT((1-U907)/2)))</f>
        <v>551859.1422889512</v>
      </c>
      <c r="W907" s="28">
        <f t="shared" ca="1" si="556"/>
        <v>0.43137802764761457</v>
      </c>
      <c r="X907" s="28">
        <f t="shared" ca="1" si="556"/>
        <v>3.9642203214727001E-3</v>
      </c>
      <c r="Y907" s="28">
        <f ca="1">IF(Riskregister!$E$6="",0,COUNTIF(BG$4:BG$53,"&lt;"&amp;W907)*IF(X907&lt;0.5,Riskregister!$K$6+(Riskregister!$L$6-Riskregister!$K$6)*SQRT(X907/2),Riskregister!$L$6-(Riskregister!$L$6-Riskregister!$K$6)*SQRT((1-X907)/2)))</f>
        <v>0</v>
      </c>
      <c r="Z907" s="28">
        <f t="shared" ca="1" si="557"/>
        <v>0.78076433053848948</v>
      </c>
      <c r="AA907" s="28">
        <f t="shared" ca="1" si="557"/>
        <v>3.9874798575392112E-2</v>
      </c>
      <c r="AB907" s="28">
        <f ca="1">IF(Riskregister!$E$7="",0,COUNTIF(BH$4:BH$53,"&lt;"&amp;Z907)*IF(AA907&lt;0.5,Riskregister!$K$7+(Riskregister!$L$7-Riskregister!$K$7)*SQRT(AA907/2),Riskregister!$L$7-(Riskregister!$L$7-Riskregister!$K$7)*SQRT((1-AA907)/2)))</f>
        <v>99419.949542090457</v>
      </c>
      <c r="AC907" s="28">
        <f t="shared" ca="1" si="558"/>
        <v>0.2693445879407832</v>
      </c>
      <c r="AD907" s="28">
        <f t="shared" ca="1" si="558"/>
        <v>0.82825173595890789</v>
      </c>
      <c r="AE907" s="28">
        <f ca="1">IF(Riskregister!$E$8="",0,COUNTIF(BI$4:BI$53,"&lt;"&amp;AC907)*IF(AD907&lt;0.5,Riskregister!$K$8+(Riskregister!$L$8-Riskregister!$K$8)*SQRT(AD907/2),Riskregister!$L$8-(Riskregister!$L$8-Riskregister!$K$8)*SQRT((1-AD907)/2)))</f>
        <v>0</v>
      </c>
      <c r="AF907" s="28">
        <f t="shared" ca="1" si="559"/>
        <v>0.68617007700749144</v>
      </c>
      <c r="AG907" s="28">
        <f t="shared" ca="1" si="559"/>
        <v>0.80181327813543346</v>
      </c>
      <c r="AH907" s="28">
        <f>IF(Riskregister!$E$9="",0,COUNTIF(BJ$4:BJ$53,"&lt;"&amp;AF907)*IF(AG907&lt;0.5,Riskregister!$K$9+(Riskregister!$L$9-Riskregister!$K$9)*SQRT(AG907/2),Riskregister!$L$9-(Riskregister!$L$9-Riskregister!$K$9)*SQRT((1-AG907)/2)))</f>
        <v>0</v>
      </c>
      <c r="AI907" s="28">
        <f t="shared" ca="1" si="560"/>
        <v>0.82767793988573013</v>
      </c>
      <c r="AJ907" s="28">
        <f t="shared" ca="1" si="560"/>
        <v>0.73108524236396843</v>
      </c>
      <c r="AK907" s="28">
        <f>IF(Riskregister!$E$10="",0,COUNTIF(BK$4:BK$53,"&lt;"&amp;AI907)*IF(AJ907&lt;0.5,Riskregister!$K$10+(Riskregister!$L$10-Riskregister!$K$10)*SQRT(AJ907/2),Riskregister!$L$10-(Riskregister!$L$10-Riskregister!$K$10)*SQRT((1-AJ907)/2)))</f>
        <v>0</v>
      </c>
      <c r="AL907" s="28">
        <f t="shared" ca="1" si="561"/>
        <v>4.962427206901221E-2</v>
      </c>
      <c r="AM907" s="28">
        <f t="shared" ca="1" si="561"/>
        <v>0.25955227956971272</v>
      </c>
      <c r="AN907" s="28">
        <f>IF(Riskregister!$E$11="",0,COUNTIF(BL$4:BL$53,"&lt;"&amp;AL907)*IF(AM907&lt;0.5,Riskregister!$K$11+(Riskregister!$L$11-Riskregister!$K$11)*SQRT(AM907/2),Riskregister!$L$11-(Riskregister!$L$11-Riskregister!$K$11)*SQRT((1-AM907)/2)))</f>
        <v>0</v>
      </c>
      <c r="AO907" s="28">
        <f t="shared" ca="1" si="562"/>
        <v>0.26371233280295558</v>
      </c>
      <c r="AP907" s="28">
        <f t="shared" ca="1" si="562"/>
        <v>7.7636574607104269E-2</v>
      </c>
      <c r="AQ907" s="28">
        <f>IF(Riskregister!$E$12="",0,COUNTIF(BM$4:BM$53,"&lt;"&amp;AO907)*IF(AP907&lt;0.5,Riskregister!$K$12+(Riskregister!$L$12-Riskregister!$K$12)*SQRT(AP907/2),Riskregister!$L$12-(Riskregister!$L$12-Riskregister!$K$12)*SQRT((1-AP907)/2)))</f>
        <v>0</v>
      </c>
      <c r="AR907" s="28">
        <f t="shared" ca="1" si="563"/>
        <v>0.15498365005533843</v>
      </c>
      <c r="AS907" s="28">
        <f t="shared" ca="1" si="563"/>
        <v>0.97912497961284872</v>
      </c>
      <c r="AT907" s="28">
        <f>IF(Riskregister!$E$13="",0,COUNTIF(BN$4:BN$53,"&lt;"&amp;AR907)*IF(AS907&lt;0.5,Riskregister!$K$13+(Riskregister!$L$13-Riskregister!$K$13)*SQRT(AS907/2),Riskregister!$L$13-(Riskregister!$L$13-Riskregister!$K$13)*SQRT((1-AS907)/2)))</f>
        <v>0</v>
      </c>
      <c r="AU907" s="28">
        <f t="shared" ca="1" si="564"/>
        <v>0.63969764500298454</v>
      </c>
      <c r="AV907" s="28">
        <f t="shared" ca="1" si="564"/>
        <v>0.76995198664166442</v>
      </c>
      <c r="AW907" s="28">
        <f>IF(Riskregister!$E$14="",0,COUNTIF(BO$4:BO$53,"&lt;"&amp;AU907)*IF(AV907&lt;0.5,Riskregister!$K$14+(Riskregister!$L$14-Riskregister!$K$14)*SQRT(AV907/2),Riskregister!$L$14-(Riskregister!$L$14-Riskregister!$K$14)*SQRT((1-AV907)/2)))</f>
        <v>0</v>
      </c>
      <c r="AX907" s="28">
        <f t="shared" ca="1" si="565"/>
        <v>0.69390301823702016</v>
      </c>
      <c r="AY907" s="28">
        <f t="shared" ca="1" si="565"/>
        <v>0.54342783257746086</v>
      </c>
      <c r="AZ907" s="28">
        <f>IF(Riskregister!$E$15="",0,COUNTIF(BP$4:BP$53,"&lt;"&amp;AX907)*IF(AY907&lt;0.5,Riskregister!$K$15+(Riskregister!$L$15-Riskregister!$K$15)*SQRT(AY907/2),Riskregister!$L$15-(Riskregister!$L$15-Riskregister!$K$15)*SQRT((1-AY907)/2)))</f>
        <v>0</v>
      </c>
      <c r="BA907" s="28">
        <f t="shared" ca="1" si="566"/>
        <v>8.9374714223833251E-4</v>
      </c>
      <c r="BB907" s="28">
        <f t="shared" ca="1" si="566"/>
        <v>0.33633849145869688</v>
      </c>
      <c r="BC907" s="28">
        <f>IF(Riskregister!$E$16="",0,COUNTIF(BQ$4:BQ$53,"&lt;"&amp;BA907)*IF(BB907&lt;0.5,Riskregister!$K$16+(Riskregister!$L$16-Riskregister!$K$16)*SQRT(BB907/2),Riskregister!$L$16-(Riskregister!$L$16-Riskregister!$K$16)*SQRT((1-BB907)/2)))</f>
        <v>0</v>
      </c>
      <c r="BD907" s="28">
        <f t="shared" ca="1" si="554"/>
        <v>651279.09183104162</v>
      </c>
    </row>
    <row r="908" spans="20:56" x14ac:dyDescent="0.35">
      <c r="T908" s="28">
        <f t="shared" ca="1" si="555"/>
        <v>0.82654845792928866</v>
      </c>
      <c r="U908" s="28">
        <f t="shared" ca="1" si="555"/>
        <v>4.4679529504029314E-2</v>
      </c>
      <c r="V908" s="28">
        <f ca="1">IF(Riskregister!$E$5="",0,COUNTIF(BF$4:BF$53,"&lt;"&amp;T908)*IF(U908&lt;0.5,Riskregister!$K$5+(Riskregister!$L$5-Riskregister!$K$5)*SQRT(U908/2),Riskregister!$L$5-(Riskregister!$L$5-Riskregister!$K$5)*SQRT((1-U908)/2)))</f>
        <v>217259.21767522255</v>
      </c>
      <c r="W908" s="28">
        <f t="shared" ca="1" si="556"/>
        <v>7.2650134920579146E-2</v>
      </c>
      <c r="X908" s="28">
        <f t="shared" ca="1" si="556"/>
        <v>1.8737091301436193E-3</v>
      </c>
      <c r="Y908" s="28">
        <f ca="1">IF(Riskregister!$E$6="",0,COUNTIF(BG$4:BG$53,"&lt;"&amp;W908)*IF(X908&lt;0.5,Riskregister!$K$6+(Riskregister!$L$6-Riskregister!$K$6)*SQRT(X908/2),Riskregister!$L$6-(Riskregister!$L$6-Riskregister!$K$6)*SQRT((1-X908)/2)))</f>
        <v>0</v>
      </c>
      <c r="Z908" s="28">
        <f t="shared" ca="1" si="557"/>
        <v>0.22362471806476458</v>
      </c>
      <c r="AA908" s="28">
        <f t="shared" ca="1" si="557"/>
        <v>0.60938481246168341</v>
      </c>
      <c r="AB908" s="28">
        <f ca="1">IF(Riskregister!$E$7="",0,COUNTIF(BH$4:BH$53,"&lt;"&amp;Z908)*IF(AA908&lt;0.5,Riskregister!$K$7+(Riskregister!$L$7-Riskregister!$K$7)*SQRT(AA908/2),Riskregister!$L$7-(Riskregister!$L$7-Riskregister!$K$7)*SQRT((1-AA908)/2)))</f>
        <v>0</v>
      </c>
      <c r="AC908" s="28">
        <f t="shared" ca="1" si="558"/>
        <v>0.21341388456633015</v>
      </c>
      <c r="AD908" s="28">
        <f t="shared" ca="1" si="558"/>
        <v>0.18017222617290241</v>
      </c>
      <c r="AE908" s="28">
        <f ca="1">IF(Riskregister!$E$8="",0,COUNTIF(BI$4:BI$53,"&lt;"&amp;AC908)*IF(AD908&lt;0.5,Riskregister!$K$8+(Riskregister!$L$8-Riskregister!$K$8)*SQRT(AD908/2),Riskregister!$L$8-(Riskregister!$L$8-Riskregister!$K$8)*SQRT((1-AD908)/2)))</f>
        <v>0</v>
      </c>
      <c r="AF908" s="28">
        <f t="shared" ca="1" si="559"/>
        <v>0.9065515078443297</v>
      </c>
      <c r="AG908" s="28">
        <f t="shared" ca="1" si="559"/>
        <v>4.0563775573501881E-2</v>
      </c>
      <c r="AH908" s="28">
        <f>IF(Riskregister!$E$9="",0,COUNTIF(BJ$4:BJ$53,"&lt;"&amp;AF908)*IF(AG908&lt;0.5,Riskregister!$K$9+(Riskregister!$L$9-Riskregister!$K$9)*SQRT(AG908/2),Riskregister!$L$9-(Riskregister!$L$9-Riskregister!$K$9)*SQRT((1-AG908)/2)))</f>
        <v>0</v>
      </c>
      <c r="AI908" s="28">
        <f t="shared" ca="1" si="560"/>
        <v>0.33928893492108747</v>
      </c>
      <c r="AJ908" s="28">
        <f t="shared" ca="1" si="560"/>
        <v>0.16516249597629185</v>
      </c>
      <c r="AK908" s="28">
        <f>IF(Riskregister!$E$10="",0,COUNTIF(BK$4:BK$53,"&lt;"&amp;AI908)*IF(AJ908&lt;0.5,Riskregister!$K$10+(Riskregister!$L$10-Riskregister!$K$10)*SQRT(AJ908/2),Riskregister!$L$10-(Riskregister!$L$10-Riskregister!$K$10)*SQRT((1-AJ908)/2)))</f>
        <v>0</v>
      </c>
      <c r="AL908" s="28">
        <f t="shared" ca="1" si="561"/>
        <v>8.5513417211375509E-2</v>
      </c>
      <c r="AM908" s="28">
        <f t="shared" ca="1" si="561"/>
        <v>0.58138566270208247</v>
      </c>
      <c r="AN908" s="28">
        <f>IF(Riskregister!$E$11="",0,COUNTIF(BL$4:BL$53,"&lt;"&amp;AL908)*IF(AM908&lt;0.5,Riskregister!$K$11+(Riskregister!$L$11-Riskregister!$K$11)*SQRT(AM908/2),Riskregister!$L$11-(Riskregister!$L$11-Riskregister!$K$11)*SQRT((1-AM908)/2)))</f>
        <v>0</v>
      </c>
      <c r="AO908" s="28">
        <f t="shared" ca="1" si="562"/>
        <v>0.17744016770878268</v>
      </c>
      <c r="AP908" s="28">
        <f t="shared" ca="1" si="562"/>
        <v>0.39076823729560028</v>
      </c>
      <c r="AQ908" s="28">
        <f>IF(Riskregister!$E$12="",0,COUNTIF(BM$4:BM$53,"&lt;"&amp;AO908)*IF(AP908&lt;0.5,Riskregister!$K$12+(Riskregister!$L$12-Riskregister!$K$12)*SQRT(AP908/2),Riskregister!$L$12-(Riskregister!$L$12-Riskregister!$K$12)*SQRT((1-AP908)/2)))</f>
        <v>0</v>
      </c>
      <c r="AR908" s="28">
        <f t="shared" ca="1" si="563"/>
        <v>0.75263307331213081</v>
      </c>
      <c r="AS908" s="28">
        <f t="shared" ca="1" si="563"/>
        <v>0.15846606517129724</v>
      </c>
      <c r="AT908" s="28">
        <f>IF(Riskregister!$E$13="",0,COUNTIF(BN$4:BN$53,"&lt;"&amp;AR908)*IF(AS908&lt;0.5,Riskregister!$K$13+(Riskregister!$L$13-Riskregister!$K$13)*SQRT(AS908/2),Riskregister!$L$13-(Riskregister!$L$13-Riskregister!$K$13)*SQRT((1-AS908)/2)))</f>
        <v>0</v>
      </c>
      <c r="AU908" s="28">
        <f t="shared" ca="1" si="564"/>
        <v>0.69095268078347605</v>
      </c>
      <c r="AV908" s="28">
        <f t="shared" ca="1" si="564"/>
        <v>0.23815886156658117</v>
      </c>
      <c r="AW908" s="28">
        <f>IF(Riskregister!$E$14="",0,COUNTIF(BO$4:BO$53,"&lt;"&amp;AU908)*IF(AV908&lt;0.5,Riskregister!$K$14+(Riskregister!$L$14-Riskregister!$K$14)*SQRT(AV908/2),Riskregister!$L$14-(Riskregister!$L$14-Riskregister!$K$14)*SQRT((1-AV908)/2)))</f>
        <v>0</v>
      </c>
      <c r="AX908" s="28">
        <f t="shared" ca="1" si="565"/>
        <v>0.76366001913593784</v>
      </c>
      <c r="AY908" s="28">
        <f t="shared" ca="1" si="565"/>
        <v>0.24526366788649279</v>
      </c>
      <c r="AZ908" s="28">
        <f>IF(Riskregister!$E$15="",0,COUNTIF(BP$4:BP$53,"&lt;"&amp;AX908)*IF(AY908&lt;0.5,Riskregister!$K$15+(Riskregister!$L$15-Riskregister!$K$15)*SQRT(AY908/2),Riskregister!$L$15-(Riskregister!$L$15-Riskregister!$K$15)*SQRT((1-AY908)/2)))</f>
        <v>0</v>
      </c>
      <c r="BA908" s="28">
        <f t="shared" ca="1" si="566"/>
        <v>0.86640266460087156</v>
      </c>
      <c r="BB908" s="28">
        <f t="shared" ca="1" si="566"/>
        <v>0.990120584892765</v>
      </c>
      <c r="BC908" s="28">
        <f>IF(Riskregister!$E$16="",0,COUNTIF(BQ$4:BQ$53,"&lt;"&amp;BA908)*IF(BB908&lt;0.5,Riskregister!$K$16+(Riskregister!$L$16-Riskregister!$K$16)*SQRT(BB908/2),Riskregister!$L$16-(Riskregister!$L$16-Riskregister!$K$16)*SQRT((1-BB908)/2)))</f>
        <v>0</v>
      </c>
      <c r="BD908" s="28">
        <f t="shared" ca="1" si="554"/>
        <v>217259.21767522255</v>
      </c>
    </row>
    <row r="909" spans="20:56" x14ac:dyDescent="0.35">
      <c r="T909" s="28">
        <f t="shared" ca="1" si="555"/>
        <v>0.40862940748102816</v>
      </c>
      <c r="U909" s="28">
        <f t="shared" ca="1" si="555"/>
        <v>0.57483840816588105</v>
      </c>
      <c r="V909" s="28">
        <f ca="1">IF(Riskregister!$E$5="",0,COUNTIF(BF$4:BF$53,"&lt;"&amp;T909)*IF(U909&lt;0.5,Riskregister!$K$5+(Riskregister!$L$5-Riskregister!$K$5)*SQRT(U909/2),Riskregister!$L$5-(Riskregister!$L$5-Riskregister!$K$5)*SQRT((1-U909)/2)))</f>
        <v>0</v>
      </c>
      <c r="W909" s="28">
        <f t="shared" ca="1" si="556"/>
        <v>0.5703631846132029</v>
      </c>
      <c r="X909" s="28">
        <f t="shared" ca="1" si="556"/>
        <v>0.31400681661831209</v>
      </c>
      <c r="Y909" s="28">
        <f ca="1">IF(Riskregister!$E$6="",0,COUNTIF(BG$4:BG$53,"&lt;"&amp;W909)*IF(X909&lt;0.5,Riskregister!$K$6+(Riskregister!$L$6-Riskregister!$K$6)*SQRT(X909/2),Riskregister!$L$6-(Riskregister!$L$6-Riskregister!$K$6)*SQRT((1-X909)/2)))</f>
        <v>0</v>
      </c>
      <c r="Z909" s="28">
        <f t="shared" ca="1" si="557"/>
        <v>0.38054847086964383</v>
      </c>
      <c r="AA909" s="28">
        <f t="shared" ca="1" si="557"/>
        <v>0.66059595370416224</v>
      </c>
      <c r="AB909" s="28">
        <f ca="1">IF(Riskregister!$E$7="",0,COUNTIF(BH$4:BH$53,"&lt;"&amp;Z909)*IF(AA909&lt;0.5,Riskregister!$K$7+(Riskregister!$L$7-Riskregister!$K$7)*SQRT(AA909/2),Riskregister!$L$7-(Riskregister!$L$7-Riskregister!$K$7)*SQRT((1-AA909)/2)))</f>
        <v>0</v>
      </c>
      <c r="AC909" s="28">
        <f t="shared" ca="1" si="558"/>
        <v>0.67200704170478609</v>
      </c>
      <c r="AD909" s="28">
        <f t="shared" ca="1" si="558"/>
        <v>0.30521715295503804</v>
      </c>
      <c r="AE909" s="28">
        <f ca="1">IF(Riskregister!$E$8="",0,COUNTIF(BI$4:BI$53,"&lt;"&amp;AC909)*IF(AD909&lt;0.5,Riskregister!$K$8+(Riskregister!$L$8-Riskregister!$K$8)*SQRT(AD909/2),Riskregister!$L$8-(Riskregister!$L$8-Riskregister!$K$8)*SQRT((1-AD909)/2)))</f>
        <v>0</v>
      </c>
      <c r="AF909" s="28">
        <f t="shared" ca="1" si="559"/>
        <v>0.48609190556595372</v>
      </c>
      <c r="AG909" s="28">
        <f t="shared" ca="1" si="559"/>
        <v>0.84126798890720156</v>
      </c>
      <c r="AH909" s="28">
        <f>IF(Riskregister!$E$9="",0,COUNTIF(BJ$4:BJ$53,"&lt;"&amp;AF909)*IF(AG909&lt;0.5,Riskregister!$K$9+(Riskregister!$L$9-Riskregister!$K$9)*SQRT(AG909/2),Riskregister!$L$9-(Riskregister!$L$9-Riskregister!$K$9)*SQRT((1-AG909)/2)))</f>
        <v>0</v>
      </c>
      <c r="AI909" s="28">
        <f t="shared" ca="1" si="560"/>
        <v>0.39635890804687213</v>
      </c>
      <c r="AJ909" s="28">
        <f t="shared" ca="1" si="560"/>
        <v>0.56706194206581739</v>
      </c>
      <c r="AK909" s="28">
        <f>IF(Riskregister!$E$10="",0,COUNTIF(BK$4:BK$53,"&lt;"&amp;AI909)*IF(AJ909&lt;0.5,Riskregister!$K$10+(Riskregister!$L$10-Riskregister!$K$10)*SQRT(AJ909/2),Riskregister!$L$10-(Riskregister!$L$10-Riskregister!$K$10)*SQRT((1-AJ909)/2)))</f>
        <v>0</v>
      </c>
      <c r="AL909" s="28">
        <f t="shared" ca="1" si="561"/>
        <v>0.90866813733631668</v>
      </c>
      <c r="AM909" s="28">
        <f t="shared" ca="1" si="561"/>
        <v>0.50174192810168916</v>
      </c>
      <c r="AN909" s="28">
        <f>IF(Riskregister!$E$11="",0,COUNTIF(BL$4:BL$53,"&lt;"&amp;AL909)*IF(AM909&lt;0.5,Riskregister!$K$11+(Riskregister!$L$11-Riskregister!$K$11)*SQRT(AM909/2),Riskregister!$L$11-(Riskregister!$L$11-Riskregister!$K$11)*SQRT((1-AM909)/2)))</f>
        <v>0</v>
      </c>
      <c r="AO909" s="28">
        <f t="shared" ca="1" si="562"/>
        <v>0.66484672979951143</v>
      </c>
      <c r="AP909" s="28">
        <f t="shared" ca="1" si="562"/>
        <v>0.59903541391310966</v>
      </c>
      <c r="AQ909" s="28">
        <f>IF(Riskregister!$E$12="",0,COUNTIF(BM$4:BM$53,"&lt;"&amp;AO909)*IF(AP909&lt;0.5,Riskregister!$K$12+(Riskregister!$L$12-Riskregister!$K$12)*SQRT(AP909/2),Riskregister!$L$12-(Riskregister!$L$12-Riskregister!$K$12)*SQRT((1-AP909)/2)))</f>
        <v>0</v>
      </c>
      <c r="AR909" s="28">
        <f t="shared" ca="1" si="563"/>
        <v>0.20278417502263724</v>
      </c>
      <c r="AS909" s="28">
        <f t="shared" ca="1" si="563"/>
        <v>0.81598919599164765</v>
      </c>
      <c r="AT909" s="28">
        <f>IF(Riskregister!$E$13="",0,COUNTIF(BN$4:BN$53,"&lt;"&amp;AR909)*IF(AS909&lt;0.5,Riskregister!$K$13+(Riskregister!$L$13-Riskregister!$K$13)*SQRT(AS909/2),Riskregister!$L$13-(Riskregister!$L$13-Riskregister!$K$13)*SQRT((1-AS909)/2)))</f>
        <v>0</v>
      </c>
      <c r="AU909" s="28">
        <f t="shared" ca="1" si="564"/>
        <v>0.90987484976044941</v>
      </c>
      <c r="AV909" s="28">
        <f t="shared" ca="1" si="564"/>
        <v>0.82139605029986096</v>
      </c>
      <c r="AW909" s="28">
        <f>IF(Riskregister!$E$14="",0,COUNTIF(BO$4:BO$53,"&lt;"&amp;AU909)*IF(AV909&lt;0.5,Riskregister!$K$14+(Riskregister!$L$14-Riskregister!$K$14)*SQRT(AV909/2),Riskregister!$L$14-(Riskregister!$L$14-Riskregister!$K$14)*SQRT((1-AV909)/2)))</f>
        <v>0</v>
      </c>
      <c r="AX909" s="28">
        <f t="shared" ca="1" si="565"/>
        <v>0.39240580330415631</v>
      </c>
      <c r="AY909" s="28">
        <f t="shared" ca="1" si="565"/>
        <v>0.89673106355264687</v>
      </c>
      <c r="AZ909" s="28">
        <f>IF(Riskregister!$E$15="",0,COUNTIF(BP$4:BP$53,"&lt;"&amp;AX909)*IF(AY909&lt;0.5,Riskregister!$K$15+(Riskregister!$L$15-Riskregister!$K$15)*SQRT(AY909/2),Riskregister!$L$15-(Riskregister!$L$15-Riskregister!$K$15)*SQRT((1-AY909)/2)))</f>
        <v>0</v>
      </c>
      <c r="BA909" s="28">
        <f t="shared" ca="1" si="566"/>
        <v>0.93205763871942116</v>
      </c>
      <c r="BB909" s="28">
        <f t="shared" ca="1" si="566"/>
        <v>0.5337538717379896</v>
      </c>
      <c r="BC909" s="28">
        <f>IF(Riskregister!$E$16="",0,COUNTIF(BQ$4:BQ$53,"&lt;"&amp;BA909)*IF(BB909&lt;0.5,Riskregister!$K$16+(Riskregister!$L$16-Riskregister!$K$16)*SQRT(BB909/2),Riskregister!$L$16-(Riskregister!$L$16-Riskregister!$K$16)*SQRT((1-BB909)/2)))</f>
        <v>0</v>
      </c>
      <c r="BD909" s="28">
        <f t="shared" ca="1" si="554"/>
        <v>0</v>
      </c>
    </row>
    <row r="910" spans="20:56" x14ac:dyDescent="0.35">
      <c r="T910" s="28">
        <f t="shared" ca="1" si="555"/>
        <v>0.56603715417900458</v>
      </c>
      <c r="U910" s="28">
        <f t="shared" ca="1" si="555"/>
        <v>0.44194313634622595</v>
      </c>
      <c r="V910" s="28">
        <f ca="1">IF(Riskregister!$E$5="",0,COUNTIF(BF$4:BF$53,"&lt;"&amp;T910)*IF(U910&lt;0.5,Riskregister!$K$5+(Riskregister!$L$5-Riskregister!$K$5)*SQRT(U910/2),Riskregister!$L$5-(Riskregister!$L$5-Riskregister!$K$5)*SQRT((1-U910)/2)))</f>
        <v>0</v>
      </c>
      <c r="W910" s="28">
        <f t="shared" ca="1" si="556"/>
        <v>0.83129292574360913</v>
      </c>
      <c r="X910" s="28">
        <f t="shared" ca="1" si="556"/>
        <v>0.24888090619274195</v>
      </c>
      <c r="Y910" s="28">
        <f ca="1">IF(Riskregister!$E$6="",0,COUNTIF(BG$4:BG$53,"&lt;"&amp;W910)*IF(X910&lt;0.5,Riskregister!$K$6+(Riskregister!$L$6-Riskregister!$K$6)*SQRT(X910/2),Riskregister!$L$6-(Riskregister!$L$6-Riskregister!$K$6)*SQRT((1-X910)/2)))</f>
        <v>834970.13160639454</v>
      </c>
      <c r="Z910" s="28">
        <f t="shared" ca="1" si="557"/>
        <v>0.77637362742593874</v>
      </c>
      <c r="AA910" s="28">
        <f t="shared" ca="1" si="557"/>
        <v>0.37070434560663235</v>
      </c>
      <c r="AB910" s="28">
        <f ca="1">IF(Riskregister!$E$7="",0,COUNTIF(BH$4:BH$53,"&lt;"&amp;Z910)*IF(AA910&lt;0.5,Riskregister!$K$7+(Riskregister!$L$7-Riskregister!$K$7)*SQRT(AA910/2),Riskregister!$L$7-(Riskregister!$L$7-Riskregister!$K$7)*SQRT((1-AA910)/2)))</f>
        <v>200683.91144513813</v>
      </c>
      <c r="AC910" s="28">
        <f t="shared" ca="1" si="558"/>
        <v>0.6026656559697332</v>
      </c>
      <c r="AD910" s="28">
        <f t="shared" ca="1" si="558"/>
        <v>0.14988074802679152</v>
      </c>
      <c r="AE910" s="28">
        <f ca="1">IF(Riskregister!$E$8="",0,COUNTIF(BI$4:BI$53,"&lt;"&amp;AC910)*IF(AD910&lt;0.5,Riskregister!$K$8+(Riskregister!$L$8-Riskregister!$K$8)*SQRT(AD910/2),Riskregister!$L$8-(Riskregister!$L$8-Riskregister!$K$8)*SQRT((1-AD910)/2)))</f>
        <v>0</v>
      </c>
      <c r="AF910" s="28">
        <f t="shared" ca="1" si="559"/>
        <v>0.14753504040038457</v>
      </c>
      <c r="AG910" s="28">
        <f t="shared" ca="1" si="559"/>
        <v>0.86887190381318091</v>
      </c>
      <c r="AH910" s="28">
        <f>IF(Riskregister!$E$9="",0,COUNTIF(BJ$4:BJ$53,"&lt;"&amp;AF910)*IF(AG910&lt;0.5,Riskregister!$K$9+(Riskregister!$L$9-Riskregister!$K$9)*SQRT(AG910/2),Riskregister!$L$9-(Riskregister!$L$9-Riskregister!$K$9)*SQRT((1-AG910)/2)))</f>
        <v>0</v>
      </c>
      <c r="AI910" s="28">
        <f t="shared" ca="1" si="560"/>
        <v>0.80976564916119786</v>
      </c>
      <c r="AJ910" s="28">
        <f t="shared" ca="1" si="560"/>
        <v>0.29520425726121224</v>
      </c>
      <c r="AK910" s="28">
        <f>IF(Riskregister!$E$10="",0,COUNTIF(BK$4:BK$53,"&lt;"&amp;AI910)*IF(AJ910&lt;0.5,Riskregister!$K$10+(Riskregister!$L$10-Riskregister!$K$10)*SQRT(AJ910/2),Riskregister!$L$10-(Riskregister!$L$10-Riskregister!$K$10)*SQRT((1-AJ910)/2)))</f>
        <v>0</v>
      </c>
      <c r="AL910" s="28">
        <f t="shared" ca="1" si="561"/>
        <v>0.1602095097482622</v>
      </c>
      <c r="AM910" s="28">
        <f t="shared" ca="1" si="561"/>
        <v>0.1585598612448752</v>
      </c>
      <c r="AN910" s="28">
        <f>IF(Riskregister!$E$11="",0,COUNTIF(BL$4:BL$53,"&lt;"&amp;AL910)*IF(AM910&lt;0.5,Riskregister!$K$11+(Riskregister!$L$11-Riskregister!$K$11)*SQRT(AM910/2),Riskregister!$L$11-(Riskregister!$L$11-Riskregister!$K$11)*SQRT((1-AM910)/2)))</f>
        <v>0</v>
      </c>
      <c r="AO910" s="28">
        <f t="shared" ca="1" si="562"/>
        <v>0.313384646726659</v>
      </c>
      <c r="AP910" s="28">
        <f t="shared" ca="1" si="562"/>
        <v>0.91013072667173078</v>
      </c>
      <c r="AQ910" s="28">
        <f>IF(Riskregister!$E$12="",0,COUNTIF(BM$4:BM$53,"&lt;"&amp;AO910)*IF(AP910&lt;0.5,Riskregister!$K$12+(Riskregister!$L$12-Riskregister!$K$12)*SQRT(AP910/2),Riskregister!$L$12-(Riskregister!$L$12-Riskregister!$K$12)*SQRT((1-AP910)/2)))</f>
        <v>0</v>
      </c>
      <c r="AR910" s="28">
        <f t="shared" ca="1" si="563"/>
        <v>0.86021554304526104</v>
      </c>
      <c r="AS910" s="28">
        <f t="shared" ca="1" si="563"/>
        <v>0.61050573632410454</v>
      </c>
      <c r="AT910" s="28">
        <f>IF(Riskregister!$E$13="",0,COUNTIF(BN$4:BN$53,"&lt;"&amp;AR910)*IF(AS910&lt;0.5,Riskregister!$K$13+(Riskregister!$L$13-Riskregister!$K$13)*SQRT(AS910/2),Riskregister!$L$13-(Riskregister!$L$13-Riskregister!$K$13)*SQRT((1-AS910)/2)))</f>
        <v>0</v>
      </c>
      <c r="AU910" s="28">
        <f t="shared" ca="1" si="564"/>
        <v>0.77562652968133883</v>
      </c>
      <c r="AV910" s="28">
        <f t="shared" ca="1" si="564"/>
        <v>0.55242139051059114</v>
      </c>
      <c r="AW910" s="28">
        <f>IF(Riskregister!$E$14="",0,COUNTIF(BO$4:BO$53,"&lt;"&amp;AU910)*IF(AV910&lt;0.5,Riskregister!$K$14+(Riskregister!$L$14-Riskregister!$K$14)*SQRT(AV910/2),Riskregister!$L$14-(Riskregister!$L$14-Riskregister!$K$14)*SQRT((1-AV910)/2)))</f>
        <v>0</v>
      </c>
      <c r="AX910" s="28">
        <f t="shared" ca="1" si="565"/>
        <v>4.8014030904652283E-2</v>
      </c>
      <c r="AY910" s="28">
        <f t="shared" ca="1" si="565"/>
        <v>0.39256018682920168</v>
      </c>
      <c r="AZ910" s="28">
        <f>IF(Riskregister!$E$15="",0,COUNTIF(BP$4:BP$53,"&lt;"&amp;AX910)*IF(AY910&lt;0.5,Riskregister!$K$15+(Riskregister!$L$15-Riskregister!$K$15)*SQRT(AY910/2),Riskregister!$L$15-(Riskregister!$L$15-Riskregister!$K$15)*SQRT((1-AY910)/2)))</f>
        <v>0</v>
      </c>
      <c r="BA910" s="28">
        <f t="shared" ca="1" si="566"/>
        <v>0.95257439399601074</v>
      </c>
      <c r="BB910" s="28">
        <f t="shared" ca="1" si="566"/>
        <v>0.10993307382736139</v>
      </c>
      <c r="BC910" s="28">
        <f>IF(Riskregister!$E$16="",0,COUNTIF(BQ$4:BQ$53,"&lt;"&amp;BA910)*IF(BB910&lt;0.5,Riskregister!$K$16+(Riskregister!$L$16-Riskregister!$K$16)*SQRT(BB910/2),Riskregister!$L$16-(Riskregister!$L$16-Riskregister!$K$16)*SQRT((1-BB910)/2)))</f>
        <v>0</v>
      </c>
      <c r="BD910" s="28">
        <f t="shared" ca="1" si="554"/>
        <v>1035654.0430515327</v>
      </c>
    </row>
    <row r="911" spans="20:56" x14ac:dyDescent="0.35">
      <c r="T911" s="28">
        <f t="shared" ca="1" si="555"/>
        <v>1.2233986678046982E-2</v>
      </c>
      <c r="U911" s="28">
        <f t="shared" ca="1" si="555"/>
        <v>0.96768376577234527</v>
      </c>
      <c r="V911" s="28">
        <f ca="1">IF(Riskregister!$E$5="",0,COUNTIF(BF$4:BF$53,"&lt;"&amp;T911)*IF(U911&lt;0.5,Riskregister!$K$5+(Riskregister!$L$5-Riskregister!$K$5)*SQRT(U911/2),Riskregister!$L$5-(Riskregister!$L$5-Riskregister!$K$5)*SQRT((1-U911)/2)))</f>
        <v>0</v>
      </c>
      <c r="W911" s="28">
        <f t="shared" ca="1" si="556"/>
        <v>0.3371189475552121</v>
      </c>
      <c r="X911" s="28">
        <f t="shared" ca="1" si="556"/>
        <v>0.90957339290506023</v>
      </c>
      <c r="Y911" s="28">
        <f ca="1">IF(Riskregister!$E$6="",0,COUNTIF(BG$4:BG$53,"&lt;"&amp;W911)*IF(X911&lt;0.5,Riskregister!$K$6+(Riskregister!$L$6-Riskregister!$K$6)*SQRT(X911/2),Riskregister!$L$6-(Riskregister!$L$6-Riskregister!$K$6)*SQRT((1-X911)/2)))</f>
        <v>0</v>
      </c>
      <c r="Z911" s="28">
        <f t="shared" ca="1" si="557"/>
        <v>0.22534659273512558</v>
      </c>
      <c r="AA911" s="28">
        <f t="shared" ca="1" si="557"/>
        <v>0.79167462693029333</v>
      </c>
      <c r="AB911" s="28">
        <f ca="1">IF(Riskregister!$E$7="",0,COUNTIF(BH$4:BH$53,"&lt;"&amp;Z911)*IF(AA911&lt;0.5,Riskregister!$K$7+(Riskregister!$L$7-Riskregister!$K$7)*SQRT(AA911/2),Riskregister!$L$7-(Riskregister!$L$7-Riskregister!$K$7)*SQRT((1-AA911)/2)))</f>
        <v>0</v>
      </c>
      <c r="AC911" s="28">
        <f t="shared" ca="1" si="558"/>
        <v>0.2944695065986207</v>
      </c>
      <c r="AD911" s="28">
        <f t="shared" ca="1" si="558"/>
        <v>0.8045067195272666</v>
      </c>
      <c r="AE911" s="28">
        <f ca="1">IF(Riskregister!$E$8="",0,COUNTIF(BI$4:BI$53,"&lt;"&amp;AC911)*IF(AD911&lt;0.5,Riskregister!$K$8+(Riskregister!$L$8-Riskregister!$K$8)*SQRT(AD911/2),Riskregister!$L$8-(Riskregister!$L$8-Riskregister!$K$8)*SQRT((1-AD911)/2)))</f>
        <v>0</v>
      </c>
      <c r="AF911" s="28">
        <f t="shared" ca="1" si="559"/>
        <v>0.91393559231261234</v>
      </c>
      <c r="AG911" s="28">
        <f t="shared" ca="1" si="559"/>
        <v>0.47696259979905431</v>
      </c>
      <c r="AH911" s="28">
        <f>IF(Riskregister!$E$9="",0,COUNTIF(BJ$4:BJ$53,"&lt;"&amp;AF911)*IF(AG911&lt;0.5,Riskregister!$K$9+(Riskregister!$L$9-Riskregister!$K$9)*SQRT(AG911/2),Riskregister!$L$9-(Riskregister!$L$9-Riskregister!$K$9)*SQRT((1-AG911)/2)))</f>
        <v>0</v>
      </c>
      <c r="AI911" s="28">
        <f t="shared" ca="1" si="560"/>
        <v>6.4343651684531045E-2</v>
      </c>
      <c r="AJ911" s="28">
        <f t="shared" ca="1" si="560"/>
        <v>0.70194109314997233</v>
      </c>
      <c r="AK911" s="28">
        <f>IF(Riskregister!$E$10="",0,COUNTIF(BK$4:BK$53,"&lt;"&amp;AI911)*IF(AJ911&lt;0.5,Riskregister!$K$10+(Riskregister!$L$10-Riskregister!$K$10)*SQRT(AJ911/2),Riskregister!$L$10-(Riskregister!$L$10-Riskregister!$K$10)*SQRT((1-AJ911)/2)))</f>
        <v>0</v>
      </c>
      <c r="AL911" s="28">
        <f t="shared" ca="1" si="561"/>
        <v>0.87339322344462156</v>
      </c>
      <c r="AM911" s="28">
        <f t="shared" ca="1" si="561"/>
        <v>0.89679336902831941</v>
      </c>
      <c r="AN911" s="28">
        <f>IF(Riskregister!$E$11="",0,COUNTIF(BL$4:BL$53,"&lt;"&amp;AL911)*IF(AM911&lt;0.5,Riskregister!$K$11+(Riskregister!$L$11-Riskregister!$K$11)*SQRT(AM911/2),Riskregister!$L$11-(Riskregister!$L$11-Riskregister!$K$11)*SQRT((1-AM911)/2)))</f>
        <v>0</v>
      </c>
      <c r="AO911" s="28">
        <f t="shared" ca="1" si="562"/>
        <v>0.16944440961927942</v>
      </c>
      <c r="AP911" s="28">
        <f t="shared" ca="1" si="562"/>
        <v>0.89912605343215091</v>
      </c>
      <c r="AQ911" s="28">
        <f>IF(Riskregister!$E$12="",0,COUNTIF(BM$4:BM$53,"&lt;"&amp;AO911)*IF(AP911&lt;0.5,Riskregister!$K$12+(Riskregister!$L$12-Riskregister!$K$12)*SQRT(AP911/2),Riskregister!$L$12-(Riskregister!$L$12-Riskregister!$K$12)*SQRT((1-AP911)/2)))</f>
        <v>0</v>
      </c>
      <c r="AR911" s="28">
        <f t="shared" ca="1" si="563"/>
        <v>0.47440901734204599</v>
      </c>
      <c r="AS911" s="28">
        <f t="shared" ca="1" si="563"/>
        <v>9.8706163121723756E-2</v>
      </c>
      <c r="AT911" s="28">
        <f>IF(Riskregister!$E$13="",0,COUNTIF(BN$4:BN$53,"&lt;"&amp;AR911)*IF(AS911&lt;0.5,Riskregister!$K$13+(Riskregister!$L$13-Riskregister!$K$13)*SQRT(AS911/2),Riskregister!$L$13-(Riskregister!$L$13-Riskregister!$K$13)*SQRT((1-AS911)/2)))</f>
        <v>0</v>
      </c>
      <c r="AU911" s="28">
        <f t="shared" ca="1" si="564"/>
        <v>0.80659341180183308</v>
      </c>
      <c r="AV911" s="28">
        <f t="shared" ca="1" si="564"/>
        <v>0.77077074062926665</v>
      </c>
      <c r="AW911" s="28">
        <f>IF(Riskregister!$E$14="",0,COUNTIF(BO$4:BO$53,"&lt;"&amp;AU911)*IF(AV911&lt;0.5,Riskregister!$K$14+(Riskregister!$L$14-Riskregister!$K$14)*SQRT(AV911/2),Riskregister!$L$14-(Riskregister!$L$14-Riskregister!$K$14)*SQRT((1-AV911)/2)))</f>
        <v>0</v>
      </c>
      <c r="AX911" s="28">
        <f t="shared" ca="1" si="565"/>
        <v>0.66017616761373465</v>
      </c>
      <c r="AY911" s="28">
        <f t="shared" ca="1" si="565"/>
        <v>1.0313780788047899E-2</v>
      </c>
      <c r="AZ911" s="28">
        <f>IF(Riskregister!$E$15="",0,COUNTIF(BP$4:BP$53,"&lt;"&amp;AX911)*IF(AY911&lt;0.5,Riskregister!$K$15+(Riskregister!$L$15-Riskregister!$K$15)*SQRT(AY911/2),Riskregister!$L$15-(Riskregister!$L$15-Riskregister!$K$15)*SQRT((1-AY911)/2)))</f>
        <v>0</v>
      </c>
      <c r="BA911" s="28">
        <f t="shared" ca="1" si="566"/>
        <v>0.56135842385136314</v>
      </c>
      <c r="BB911" s="28">
        <f t="shared" ca="1" si="566"/>
        <v>0.63956934823158962</v>
      </c>
      <c r="BC911" s="28">
        <f>IF(Riskregister!$E$16="",0,COUNTIF(BQ$4:BQ$53,"&lt;"&amp;BA911)*IF(BB911&lt;0.5,Riskregister!$K$16+(Riskregister!$L$16-Riskregister!$K$16)*SQRT(BB911/2),Riskregister!$L$16-(Riskregister!$L$16-Riskregister!$K$16)*SQRT((1-BB911)/2)))</f>
        <v>0</v>
      </c>
      <c r="BD911" s="28">
        <f t="shared" ca="1" si="554"/>
        <v>0</v>
      </c>
    </row>
    <row r="912" spans="20:56" x14ac:dyDescent="0.35">
      <c r="T912" s="28">
        <f t="shared" ca="1" si="555"/>
        <v>0.64596053850533797</v>
      </c>
      <c r="U912" s="28">
        <f t="shared" ca="1" si="555"/>
        <v>0.28851238789459033</v>
      </c>
      <c r="V912" s="28">
        <f ca="1">IF(Riskregister!$E$5="",0,COUNTIF(BF$4:BF$53,"&lt;"&amp;T912)*IF(U912&lt;0.5,Riskregister!$K$5+(Riskregister!$L$5-Riskregister!$K$5)*SQRT(U912/2),Riskregister!$L$5-(Riskregister!$L$5-Riskregister!$K$5)*SQRT((1-U912)/2)))</f>
        <v>320914.83046923479</v>
      </c>
      <c r="W912" s="28">
        <f t="shared" ca="1" si="556"/>
        <v>0.19060831794480904</v>
      </c>
      <c r="X912" s="28">
        <f t="shared" ca="1" si="556"/>
        <v>0.17826449186970295</v>
      </c>
      <c r="Y912" s="28">
        <f ca="1">IF(Riskregister!$E$6="",0,COUNTIF(BG$4:BG$53,"&lt;"&amp;W912)*IF(X912&lt;0.5,Riskregister!$K$6+(Riskregister!$L$6-Riskregister!$K$6)*SQRT(X912/2),Riskregister!$L$6-(Riskregister!$L$6-Riskregister!$K$6)*SQRT((1-X912)/2)))</f>
        <v>0</v>
      </c>
      <c r="Z912" s="28">
        <f t="shared" ca="1" si="557"/>
        <v>0.76771888035491931</v>
      </c>
      <c r="AA912" s="28">
        <f t="shared" ca="1" si="557"/>
        <v>0.34737994887601065</v>
      </c>
      <c r="AB912" s="28">
        <f ca="1">IF(Riskregister!$E$7="",0,COUNTIF(BH$4:BH$53,"&lt;"&amp;Z912)*IF(AA912&lt;0.5,Riskregister!$K$7+(Riskregister!$L$7-Riskregister!$K$7)*SQRT(AA912/2),Riskregister!$L$7-(Riskregister!$L$7-Riskregister!$K$7)*SQRT((1-AA912)/2)))</f>
        <v>195866.45216997515</v>
      </c>
      <c r="AC912" s="28">
        <f t="shared" ca="1" si="558"/>
        <v>0.26658913242090243</v>
      </c>
      <c r="AD912" s="28">
        <f t="shared" ca="1" si="558"/>
        <v>0.11932565586164856</v>
      </c>
      <c r="AE912" s="28">
        <f ca="1">IF(Riskregister!$E$8="",0,COUNTIF(BI$4:BI$53,"&lt;"&amp;AC912)*IF(AD912&lt;0.5,Riskregister!$K$8+(Riskregister!$L$8-Riskregister!$K$8)*SQRT(AD912/2),Riskregister!$L$8-(Riskregister!$L$8-Riskregister!$K$8)*SQRT((1-AD912)/2)))</f>
        <v>0</v>
      </c>
      <c r="AF912" s="28">
        <f t="shared" ca="1" si="559"/>
        <v>0.46482407798515568</v>
      </c>
      <c r="AG912" s="28">
        <f t="shared" ca="1" si="559"/>
        <v>0.8083999741611797</v>
      </c>
      <c r="AH912" s="28">
        <f>IF(Riskregister!$E$9="",0,COUNTIF(BJ$4:BJ$53,"&lt;"&amp;AF912)*IF(AG912&lt;0.5,Riskregister!$K$9+(Riskregister!$L$9-Riskregister!$K$9)*SQRT(AG912/2),Riskregister!$L$9-(Riskregister!$L$9-Riskregister!$K$9)*SQRT((1-AG912)/2)))</f>
        <v>0</v>
      </c>
      <c r="AI912" s="28">
        <f t="shared" ca="1" si="560"/>
        <v>0.47347982883935724</v>
      </c>
      <c r="AJ912" s="28">
        <f t="shared" ca="1" si="560"/>
        <v>0.39790754424057628</v>
      </c>
      <c r="AK912" s="28">
        <f>IF(Riskregister!$E$10="",0,COUNTIF(BK$4:BK$53,"&lt;"&amp;AI912)*IF(AJ912&lt;0.5,Riskregister!$K$10+(Riskregister!$L$10-Riskregister!$K$10)*SQRT(AJ912/2),Riskregister!$L$10-(Riskregister!$L$10-Riskregister!$K$10)*SQRT((1-AJ912)/2)))</f>
        <v>0</v>
      </c>
      <c r="AL912" s="28">
        <f t="shared" ca="1" si="561"/>
        <v>0.56516046112803553</v>
      </c>
      <c r="AM912" s="28">
        <f t="shared" ca="1" si="561"/>
        <v>0.77485059913113452</v>
      </c>
      <c r="AN912" s="28">
        <f>IF(Riskregister!$E$11="",0,COUNTIF(BL$4:BL$53,"&lt;"&amp;AL912)*IF(AM912&lt;0.5,Riskregister!$K$11+(Riskregister!$L$11-Riskregister!$K$11)*SQRT(AM912/2),Riskregister!$L$11-(Riskregister!$L$11-Riskregister!$K$11)*SQRT((1-AM912)/2)))</f>
        <v>0</v>
      </c>
      <c r="AO912" s="28">
        <f t="shared" ca="1" si="562"/>
        <v>3.7736795918747346E-2</v>
      </c>
      <c r="AP912" s="28">
        <f t="shared" ca="1" si="562"/>
        <v>0.74657243206985946</v>
      </c>
      <c r="AQ912" s="28">
        <f>IF(Riskregister!$E$12="",0,COUNTIF(BM$4:BM$53,"&lt;"&amp;AO912)*IF(AP912&lt;0.5,Riskregister!$K$12+(Riskregister!$L$12-Riskregister!$K$12)*SQRT(AP912/2),Riskregister!$L$12-(Riskregister!$L$12-Riskregister!$K$12)*SQRT((1-AP912)/2)))</f>
        <v>0</v>
      </c>
      <c r="AR912" s="28">
        <f t="shared" ca="1" si="563"/>
        <v>0.89470456086081318</v>
      </c>
      <c r="AS912" s="28">
        <f t="shared" ca="1" si="563"/>
        <v>0.16063418414411135</v>
      </c>
      <c r="AT912" s="28">
        <f>IF(Riskregister!$E$13="",0,COUNTIF(BN$4:BN$53,"&lt;"&amp;AR912)*IF(AS912&lt;0.5,Riskregister!$K$13+(Riskregister!$L$13-Riskregister!$K$13)*SQRT(AS912/2),Riskregister!$L$13-(Riskregister!$L$13-Riskregister!$K$13)*SQRT((1-AS912)/2)))</f>
        <v>0</v>
      </c>
      <c r="AU912" s="28">
        <f t="shared" ca="1" si="564"/>
        <v>0.56282100577567007</v>
      </c>
      <c r="AV912" s="28">
        <f t="shared" ca="1" si="564"/>
        <v>0.2331757926476058</v>
      </c>
      <c r="AW912" s="28">
        <f>IF(Riskregister!$E$14="",0,COUNTIF(BO$4:BO$53,"&lt;"&amp;AU912)*IF(AV912&lt;0.5,Riskregister!$K$14+(Riskregister!$L$14-Riskregister!$K$14)*SQRT(AV912/2),Riskregister!$L$14-(Riskregister!$L$14-Riskregister!$K$14)*SQRT((1-AV912)/2)))</f>
        <v>0</v>
      </c>
      <c r="AX912" s="28">
        <f t="shared" ca="1" si="565"/>
        <v>0.98127710533640289</v>
      </c>
      <c r="AY912" s="28">
        <f t="shared" ca="1" si="565"/>
        <v>9.5780589438938968E-2</v>
      </c>
      <c r="AZ912" s="28">
        <f>IF(Riskregister!$E$15="",0,COUNTIF(BP$4:BP$53,"&lt;"&amp;AX912)*IF(AY912&lt;0.5,Riskregister!$K$15+(Riskregister!$L$15-Riskregister!$K$15)*SQRT(AY912/2),Riskregister!$L$15-(Riskregister!$L$15-Riskregister!$K$15)*SQRT((1-AY912)/2)))</f>
        <v>0</v>
      </c>
      <c r="BA912" s="28">
        <f t="shared" ca="1" si="566"/>
        <v>0.33930625468425291</v>
      </c>
      <c r="BB912" s="28">
        <f t="shared" ca="1" si="566"/>
        <v>0.63219403935216023</v>
      </c>
      <c r="BC912" s="28">
        <f>IF(Riskregister!$E$16="",0,COUNTIF(BQ$4:BQ$53,"&lt;"&amp;BA912)*IF(BB912&lt;0.5,Riskregister!$K$16+(Riskregister!$L$16-Riskregister!$K$16)*SQRT(BB912/2),Riskregister!$L$16-(Riskregister!$L$16-Riskregister!$K$16)*SQRT((1-BB912)/2)))</f>
        <v>0</v>
      </c>
      <c r="BD912" s="28">
        <f t="shared" ca="1" si="554"/>
        <v>516781.28263920994</v>
      </c>
    </row>
    <row r="913" spans="20:56" x14ac:dyDescent="0.35">
      <c r="T913" s="28">
        <f t="shared" ca="1" si="555"/>
        <v>0.63759438007360081</v>
      </c>
      <c r="U913" s="28">
        <f t="shared" ca="1" si="555"/>
        <v>0.15222572516178878</v>
      </c>
      <c r="V913" s="28">
        <f ca="1">IF(Riskregister!$E$5="",0,COUNTIF(BF$4:BF$53,"&lt;"&amp;T913)*IF(U913&lt;0.5,Riskregister!$K$5+(Riskregister!$L$5-Riskregister!$K$5)*SQRT(U913/2),Riskregister!$L$5-(Riskregister!$L$5-Riskregister!$K$5)*SQRT((1-U913)/2)))</f>
        <v>274148.51860828267</v>
      </c>
      <c r="W913" s="28">
        <f t="shared" ca="1" si="556"/>
        <v>0.33269874159651602</v>
      </c>
      <c r="X913" s="28">
        <f t="shared" ca="1" si="556"/>
        <v>6.2825166757183637E-2</v>
      </c>
      <c r="Y913" s="28">
        <f ca="1">IF(Riskregister!$E$6="",0,COUNTIF(BG$4:BG$53,"&lt;"&amp;W913)*IF(X913&lt;0.5,Riskregister!$K$6+(Riskregister!$L$6-Riskregister!$K$6)*SQRT(X913/2),Riskregister!$L$6-(Riskregister!$L$6-Riskregister!$K$6)*SQRT((1-X913)/2)))</f>
        <v>0</v>
      </c>
      <c r="Z913" s="28">
        <f t="shared" ca="1" si="557"/>
        <v>0.28234728725335456</v>
      </c>
      <c r="AA913" s="28">
        <f t="shared" ca="1" si="557"/>
        <v>0.76422124301680783</v>
      </c>
      <c r="AB913" s="28">
        <f ca="1">IF(Riskregister!$E$7="",0,COUNTIF(BH$4:BH$53,"&lt;"&amp;Z913)*IF(AA913&lt;0.5,Riskregister!$K$7+(Riskregister!$L$7-Riskregister!$K$7)*SQRT(AA913/2),Riskregister!$L$7-(Riskregister!$L$7-Riskregister!$K$7)*SQRT((1-AA913)/2)))</f>
        <v>0</v>
      </c>
      <c r="AC913" s="28">
        <f t="shared" ca="1" si="558"/>
        <v>0.92227605566941917</v>
      </c>
      <c r="AD913" s="28">
        <f t="shared" ca="1" si="558"/>
        <v>0.54462334473139351</v>
      </c>
      <c r="AE913" s="28">
        <f ca="1">IF(Riskregister!$E$8="",0,COUNTIF(BI$4:BI$53,"&lt;"&amp;AC913)*IF(AD913&lt;0.5,Riskregister!$K$8+(Riskregister!$L$8-Riskregister!$K$8)*SQRT(AD913/2),Riskregister!$L$8-(Riskregister!$L$8-Riskregister!$K$8)*SQRT((1-AD913)/2)))</f>
        <v>0</v>
      </c>
      <c r="AF913" s="28">
        <f t="shared" ca="1" si="559"/>
        <v>0.50553426098670351</v>
      </c>
      <c r="AG913" s="28">
        <f t="shared" ca="1" si="559"/>
        <v>0.69250957087973219</v>
      </c>
      <c r="AH913" s="28">
        <f>IF(Riskregister!$E$9="",0,COUNTIF(BJ$4:BJ$53,"&lt;"&amp;AF913)*IF(AG913&lt;0.5,Riskregister!$K$9+(Riskregister!$L$9-Riskregister!$K$9)*SQRT(AG913/2),Riskregister!$L$9-(Riskregister!$L$9-Riskregister!$K$9)*SQRT((1-AG913)/2)))</f>
        <v>0</v>
      </c>
      <c r="AI913" s="28">
        <f t="shared" ca="1" si="560"/>
        <v>0.14476313567603905</v>
      </c>
      <c r="AJ913" s="28">
        <f t="shared" ca="1" si="560"/>
        <v>0.29491516745697322</v>
      </c>
      <c r="AK913" s="28">
        <f>IF(Riskregister!$E$10="",0,COUNTIF(BK$4:BK$53,"&lt;"&amp;AI913)*IF(AJ913&lt;0.5,Riskregister!$K$10+(Riskregister!$L$10-Riskregister!$K$10)*SQRT(AJ913/2),Riskregister!$L$10-(Riskregister!$L$10-Riskregister!$K$10)*SQRT((1-AJ913)/2)))</f>
        <v>0</v>
      </c>
      <c r="AL913" s="28">
        <f t="shared" ca="1" si="561"/>
        <v>0.83413090560616376</v>
      </c>
      <c r="AM913" s="28">
        <f t="shared" ca="1" si="561"/>
        <v>0.50219346004293919</v>
      </c>
      <c r="AN913" s="28">
        <f>IF(Riskregister!$E$11="",0,COUNTIF(BL$4:BL$53,"&lt;"&amp;AL913)*IF(AM913&lt;0.5,Riskregister!$K$11+(Riskregister!$L$11-Riskregister!$K$11)*SQRT(AM913/2),Riskregister!$L$11-(Riskregister!$L$11-Riskregister!$K$11)*SQRT((1-AM913)/2)))</f>
        <v>0</v>
      </c>
      <c r="AO913" s="28">
        <f t="shared" ca="1" si="562"/>
        <v>0.85472580966528533</v>
      </c>
      <c r="AP913" s="28">
        <f t="shared" ca="1" si="562"/>
        <v>0.38922457705854063</v>
      </c>
      <c r="AQ913" s="28">
        <f>IF(Riskregister!$E$12="",0,COUNTIF(BM$4:BM$53,"&lt;"&amp;AO913)*IF(AP913&lt;0.5,Riskregister!$K$12+(Riskregister!$L$12-Riskregister!$K$12)*SQRT(AP913/2),Riskregister!$L$12-(Riskregister!$L$12-Riskregister!$K$12)*SQRT((1-AP913)/2)))</f>
        <v>0</v>
      </c>
      <c r="AR913" s="28">
        <f t="shared" ca="1" si="563"/>
        <v>0.82917251307755591</v>
      </c>
      <c r="AS913" s="28">
        <f t="shared" ca="1" si="563"/>
        <v>0.7630061637505956</v>
      </c>
      <c r="AT913" s="28">
        <f>IF(Riskregister!$E$13="",0,COUNTIF(BN$4:BN$53,"&lt;"&amp;AR913)*IF(AS913&lt;0.5,Riskregister!$K$13+(Riskregister!$L$13-Riskregister!$K$13)*SQRT(AS913/2),Riskregister!$L$13-(Riskregister!$L$13-Riskregister!$K$13)*SQRT((1-AS913)/2)))</f>
        <v>0</v>
      </c>
      <c r="AU913" s="28">
        <f t="shared" ca="1" si="564"/>
        <v>0.35160100714446241</v>
      </c>
      <c r="AV913" s="28">
        <f t="shared" ca="1" si="564"/>
        <v>0.47186533835742606</v>
      </c>
      <c r="AW913" s="28">
        <f>IF(Riskregister!$E$14="",0,COUNTIF(BO$4:BO$53,"&lt;"&amp;AU913)*IF(AV913&lt;0.5,Riskregister!$K$14+(Riskregister!$L$14-Riskregister!$K$14)*SQRT(AV913/2),Riskregister!$L$14-(Riskregister!$L$14-Riskregister!$K$14)*SQRT((1-AV913)/2)))</f>
        <v>0</v>
      </c>
      <c r="AX913" s="28">
        <f t="shared" ca="1" si="565"/>
        <v>0.48459669866835153</v>
      </c>
      <c r="AY913" s="28">
        <f t="shared" ca="1" si="565"/>
        <v>0.93927830348211783</v>
      </c>
      <c r="AZ913" s="28">
        <f>IF(Riskregister!$E$15="",0,COUNTIF(BP$4:BP$53,"&lt;"&amp;AX913)*IF(AY913&lt;0.5,Riskregister!$K$15+(Riskregister!$L$15-Riskregister!$K$15)*SQRT(AY913/2),Riskregister!$L$15-(Riskregister!$L$15-Riskregister!$K$15)*SQRT((1-AY913)/2)))</f>
        <v>0</v>
      </c>
      <c r="BA913" s="28">
        <f t="shared" ca="1" si="566"/>
        <v>0.1945494443621999</v>
      </c>
      <c r="BB913" s="28">
        <f t="shared" ca="1" si="566"/>
        <v>0.13081018068743211</v>
      </c>
      <c r="BC913" s="28">
        <f>IF(Riskregister!$E$16="",0,COUNTIF(BQ$4:BQ$53,"&lt;"&amp;BA913)*IF(BB913&lt;0.5,Riskregister!$K$16+(Riskregister!$L$16-Riskregister!$K$16)*SQRT(BB913/2),Riskregister!$L$16-(Riskregister!$L$16-Riskregister!$K$16)*SQRT((1-BB913)/2)))</f>
        <v>0</v>
      </c>
      <c r="BD913" s="28">
        <f t="shared" ca="1" si="554"/>
        <v>274148.51860828267</v>
      </c>
    </row>
    <row r="914" spans="20:56" x14ac:dyDescent="0.35">
      <c r="T914" s="28">
        <f t="shared" ca="1" si="555"/>
        <v>0.24883350713278041</v>
      </c>
      <c r="U914" s="28">
        <f t="shared" ca="1" si="555"/>
        <v>0.62871567324854361</v>
      </c>
      <c r="V914" s="28">
        <f ca="1">IF(Riskregister!$E$5="",0,COUNTIF(BF$4:BF$53,"&lt;"&amp;T914)*IF(U914&lt;0.5,Riskregister!$K$5+(Riskregister!$L$5-Riskregister!$K$5)*SQRT(U914/2),Riskregister!$L$5-(Riskregister!$L$5-Riskregister!$K$5)*SQRT((1-U914)/2)))</f>
        <v>0</v>
      </c>
      <c r="W914" s="28">
        <f t="shared" ca="1" si="556"/>
        <v>0.22293059693147388</v>
      </c>
      <c r="X914" s="28">
        <f t="shared" ca="1" si="556"/>
        <v>0.29021668747073648</v>
      </c>
      <c r="Y914" s="28">
        <f ca="1">IF(Riskregister!$E$6="",0,COUNTIF(BG$4:BG$53,"&lt;"&amp;W914)*IF(X914&lt;0.5,Riskregister!$K$6+(Riskregister!$L$6-Riskregister!$K$6)*SQRT(X914/2),Riskregister!$L$6-(Riskregister!$L$6-Riskregister!$K$6)*SQRT((1-X914)/2)))</f>
        <v>0</v>
      </c>
      <c r="Z914" s="28">
        <f t="shared" ca="1" si="557"/>
        <v>0.52187593977241464</v>
      </c>
      <c r="AA914" s="28">
        <f t="shared" ca="1" si="557"/>
        <v>0.80147392972786702</v>
      </c>
      <c r="AB914" s="28">
        <f ca="1">IF(Riskregister!$E$7="",0,COUNTIF(BH$4:BH$53,"&lt;"&amp;Z914)*IF(AA914&lt;0.5,Riskregister!$K$7+(Riskregister!$L$7-Riskregister!$K$7)*SQRT(AA914/2),Riskregister!$L$7-(Riskregister!$L$7-Riskregister!$K$7)*SQRT((1-AA914)/2)))</f>
        <v>0</v>
      </c>
      <c r="AC914" s="28">
        <f t="shared" ca="1" si="558"/>
        <v>0.12454663827882129</v>
      </c>
      <c r="AD914" s="28">
        <f t="shared" ca="1" si="558"/>
        <v>0.3406477416353747</v>
      </c>
      <c r="AE914" s="28">
        <f ca="1">IF(Riskregister!$E$8="",0,COUNTIF(BI$4:BI$53,"&lt;"&amp;AC914)*IF(AD914&lt;0.5,Riskregister!$K$8+(Riskregister!$L$8-Riskregister!$K$8)*SQRT(AD914/2),Riskregister!$L$8-(Riskregister!$L$8-Riskregister!$K$8)*SQRT((1-AD914)/2)))</f>
        <v>0</v>
      </c>
      <c r="AF914" s="28">
        <f t="shared" ca="1" si="559"/>
        <v>0.22557279405642827</v>
      </c>
      <c r="AG914" s="28">
        <f t="shared" ca="1" si="559"/>
        <v>0.63417205272991695</v>
      </c>
      <c r="AH914" s="28">
        <f>IF(Riskregister!$E$9="",0,COUNTIF(BJ$4:BJ$53,"&lt;"&amp;AF914)*IF(AG914&lt;0.5,Riskregister!$K$9+(Riskregister!$L$9-Riskregister!$K$9)*SQRT(AG914/2),Riskregister!$L$9-(Riskregister!$L$9-Riskregister!$K$9)*SQRT((1-AG914)/2)))</f>
        <v>0</v>
      </c>
      <c r="AI914" s="28">
        <f t="shared" ca="1" si="560"/>
        <v>0.66010309039581561</v>
      </c>
      <c r="AJ914" s="28">
        <f t="shared" ca="1" si="560"/>
        <v>0.11248107955844255</v>
      </c>
      <c r="AK914" s="28">
        <f>IF(Riskregister!$E$10="",0,COUNTIF(BK$4:BK$53,"&lt;"&amp;AI914)*IF(AJ914&lt;0.5,Riskregister!$K$10+(Riskregister!$L$10-Riskregister!$K$10)*SQRT(AJ914/2),Riskregister!$L$10-(Riskregister!$L$10-Riskregister!$K$10)*SQRT((1-AJ914)/2)))</f>
        <v>0</v>
      </c>
      <c r="AL914" s="28">
        <f t="shared" ca="1" si="561"/>
        <v>0.41808608442222606</v>
      </c>
      <c r="AM914" s="28">
        <f t="shared" ca="1" si="561"/>
        <v>0.38353653584889136</v>
      </c>
      <c r="AN914" s="28">
        <f>IF(Riskregister!$E$11="",0,COUNTIF(BL$4:BL$53,"&lt;"&amp;AL914)*IF(AM914&lt;0.5,Riskregister!$K$11+(Riskregister!$L$11-Riskregister!$K$11)*SQRT(AM914/2),Riskregister!$L$11-(Riskregister!$L$11-Riskregister!$K$11)*SQRT((1-AM914)/2)))</f>
        <v>0</v>
      </c>
      <c r="AO914" s="28">
        <f t="shared" ca="1" si="562"/>
        <v>0.69383799559164749</v>
      </c>
      <c r="AP914" s="28">
        <f t="shared" ca="1" si="562"/>
        <v>0.11624526093350662</v>
      </c>
      <c r="AQ914" s="28">
        <f>IF(Riskregister!$E$12="",0,COUNTIF(BM$4:BM$53,"&lt;"&amp;AO914)*IF(AP914&lt;0.5,Riskregister!$K$12+(Riskregister!$L$12-Riskregister!$K$12)*SQRT(AP914/2),Riskregister!$L$12-(Riskregister!$L$12-Riskregister!$K$12)*SQRT((1-AP914)/2)))</f>
        <v>0</v>
      </c>
      <c r="AR914" s="28">
        <f t="shared" ca="1" si="563"/>
        <v>0.18688976872031005</v>
      </c>
      <c r="AS914" s="28">
        <f t="shared" ca="1" si="563"/>
        <v>0.5926015024592316</v>
      </c>
      <c r="AT914" s="28">
        <f>IF(Riskregister!$E$13="",0,COUNTIF(BN$4:BN$53,"&lt;"&amp;AR914)*IF(AS914&lt;0.5,Riskregister!$K$13+(Riskregister!$L$13-Riskregister!$K$13)*SQRT(AS914/2),Riskregister!$L$13-(Riskregister!$L$13-Riskregister!$K$13)*SQRT((1-AS914)/2)))</f>
        <v>0</v>
      </c>
      <c r="AU914" s="28">
        <f t="shared" ca="1" si="564"/>
        <v>0.64498272484236208</v>
      </c>
      <c r="AV914" s="28">
        <f t="shared" ca="1" si="564"/>
        <v>0.89861487899942705</v>
      </c>
      <c r="AW914" s="28">
        <f>IF(Riskregister!$E$14="",0,COUNTIF(BO$4:BO$53,"&lt;"&amp;AU914)*IF(AV914&lt;0.5,Riskregister!$K$14+(Riskregister!$L$14-Riskregister!$K$14)*SQRT(AV914/2),Riskregister!$L$14-(Riskregister!$L$14-Riskregister!$K$14)*SQRT((1-AV914)/2)))</f>
        <v>0</v>
      </c>
      <c r="AX914" s="28">
        <f t="shared" ca="1" si="565"/>
        <v>0.10906394323823687</v>
      </c>
      <c r="AY914" s="28">
        <f t="shared" ca="1" si="565"/>
        <v>0.57611011217483421</v>
      </c>
      <c r="AZ914" s="28">
        <f>IF(Riskregister!$E$15="",0,COUNTIF(BP$4:BP$53,"&lt;"&amp;AX914)*IF(AY914&lt;0.5,Riskregister!$K$15+(Riskregister!$L$15-Riskregister!$K$15)*SQRT(AY914/2),Riskregister!$L$15-(Riskregister!$L$15-Riskregister!$K$15)*SQRT((1-AY914)/2)))</f>
        <v>0</v>
      </c>
      <c r="BA914" s="28">
        <f t="shared" ca="1" si="566"/>
        <v>0.91292452996296214</v>
      </c>
      <c r="BB914" s="28">
        <f t="shared" ca="1" si="566"/>
        <v>0.96934631137218819</v>
      </c>
      <c r="BC914" s="28">
        <f>IF(Riskregister!$E$16="",0,COUNTIF(BQ$4:BQ$53,"&lt;"&amp;BA914)*IF(BB914&lt;0.5,Riskregister!$K$16+(Riskregister!$L$16-Riskregister!$K$16)*SQRT(BB914/2),Riskregister!$L$16-(Riskregister!$L$16-Riskregister!$K$16)*SQRT((1-BB914)/2)))</f>
        <v>0</v>
      </c>
      <c r="BD914" s="28">
        <f t="shared" ca="1" si="554"/>
        <v>0</v>
      </c>
    </row>
    <row r="915" spans="20:56" x14ac:dyDescent="0.35">
      <c r="T915" s="28">
        <f t="shared" ca="1" si="555"/>
        <v>3.185671094184106E-2</v>
      </c>
      <c r="U915" s="28">
        <f t="shared" ca="1" si="555"/>
        <v>0.18334660128368396</v>
      </c>
      <c r="V915" s="28">
        <f ca="1">IF(Riskregister!$E$5="",0,COUNTIF(BF$4:BF$53,"&lt;"&amp;T915)*IF(U915&lt;0.5,Riskregister!$K$5+(Riskregister!$L$5-Riskregister!$K$5)*SQRT(U915/2),Riskregister!$L$5-(Riskregister!$L$5-Riskregister!$K$5)*SQRT((1-U915)/2)))</f>
        <v>0</v>
      </c>
      <c r="W915" s="28">
        <f t="shared" ca="1" si="556"/>
        <v>0.85681449516917518</v>
      </c>
      <c r="X915" s="28">
        <f t="shared" ca="1" si="556"/>
        <v>0.28719468987527708</v>
      </c>
      <c r="Y915" s="28">
        <f ca="1">IF(Riskregister!$E$6="",0,COUNTIF(BG$4:BG$53,"&lt;"&amp;W915)*IF(X915&lt;0.5,Riskregister!$K$6+(Riskregister!$L$6-Riskregister!$K$6)*SQRT(X915/2),Riskregister!$L$6-(Riskregister!$L$6-Riskregister!$K$6)*SQRT((1-X915)/2)))</f>
        <v>882096.3257472869</v>
      </c>
      <c r="Z915" s="28">
        <f t="shared" ca="1" si="557"/>
        <v>1.9623201561182912E-2</v>
      </c>
      <c r="AA915" s="28">
        <f t="shared" ca="1" si="557"/>
        <v>0.94329887477965013</v>
      </c>
      <c r="AB915" s="28">
        <f ca="1">IF(Riskregister!$E$7="",0,COUNTIF(BH$4:BH$53,"&lt;"&amp;Z915)*IF(AA915&lt;0.5,Riskregister!$K$7+(Riskregister!$L$7-Riskregister!$K$7)*SQRT(AA915/2),Riskregister!$L$7-(Riskregister!$L$7-Riskregister!$K$7)*SQRT((1-AA915)/2)))</f>
        <v>0</v>
      </c>
      <c r="AC915" s="28">
        <f t="shared" ca="1" si="558"/>
        <v>0.60941897486677499</v>
      </c>
      <c r="AD915" s="28">
        <f t="shared" ca="1" si="558"/>
        <v>0.74110947146974437</v>
      </c>
      <c r="AE915" s="28">
        <f ca="1">IF(Riskregister!$E$8="",0,COUNTIF(BI$4:BI$53,"&lt;"&amp;AC915)*IF(AD915&lt;0.5,Riskregister!$K$8+(Riskregister!$L$8-Riskregister!$K$8)*SQRT(AD915/2),Riskregister!$L$8-(Riskregister!$L$8-Riskregister!$K$8)*SQRT((1-AD915)/2)))</f>
        <v>0</v>
      </c>
      <c r="AF915" s="28">
        <f t="shared" ca="1" si="559"/>
        <v>0.8374219148673937</v>
      </c>
      <c r="AG915" s="28">
        <f t="shared" ca="1" si="559"/>
        <v>0.69422105202900675</v>
      </c>
      <c r="AH915" s="28">
        <f>IF(Riskregister!$E$9="",0,COUNTIF(BJ$4:BJ$53,"&lt;"&amp;AF915)*IF(AG915&lt;0.5,Riskregister!$K$9+(Riskregister!$L$9-Riskregister!$K$9)*SQRT(AG915/2),Riskregister!$L$9-(Riskregister!$L$9-Riskregister!$K$9)*SQRT((1-AG915)/2)))</f>
        <v>0</v>
      </c>
      <c r="AI915" s="28">
        <f t="shared" ca="1" si="560"/>
        <v>0.71163471210091434</v>
      </c>
      <c r="AJ915" s="28">
        <f t="shared" ca="1" si="560"/>
        <v>0.18175071431753642</v>
      </c>
      <c r="AK915" s="28">
        <f>IF(Riskregister!$E$10="",0,COUNTIF(BK$4:BK$53,"&lt;"&amp;AI915)*IF(AJ915&lt;0.5,Riskregister!$K$10+(Riskregister!$L$10-Riskregister!$K$10)*SQRT(AJ915/2),Riskregister!$L$10-(Riskregister!$L$10-Riskregister!$K$10)*SQRT((1-AJ915)/2)))</f>
        <v>0</v>
      </c>
      <c r="AL915" s="28">
        <f t="shared" ca="1" si="561"/>
        <v>0.74845437739392517</v>
      </c>
      <c r="AM915" s="28">
        <f t="shared" ca="1" si="561"/>
        <v>0.78148236646187785</v>
      </c>
      <c r="AN915" s="28">
        <f>IF(Riskregister!$E$11="",0,COUNTIF(BL$4:BL$53,"&lt;"&amp;AL915)*IF(AM915&lt;0.5,Riskregister!$K$11+(Riskregister!$L$11-Riskregister!$K$11)*SQRT(AM915/2),Riskregister!$L$11-(Riskregister!$L$11-Riskregister!$K$11)*SQRT((1-AM915)/2)))</f>
        <v>0</v>
      </c>
      <c r="AO915" s="28">
        <f t="shared" ca="1" si="562"/>
        <v>0.5616133497829735</v>
      </c>
      <c r="AP915" s="28">
        <f t="shared" ca="1" si="562"/>
        <v>0.62240958801038715</v>
      </c>
      <c r="AQ915" s="28">
        <f>IF(Riskregister!$E$12="",0,COUNTIF(BM$4:BM$53,"&lt;"&amp;AO915)*IF(AP915&lt;0.5,Riskregister!$K$12+(Riskregister!$L$12-Riskregister!$K$12)*SQRT(AP915/2),Riskregister!$L$12-(Riskregister!$L$12-Riskregister!$K$12)*SQRT((1-AP915)/2)))</f>
        <v>0</v>
      </c>
      <c r="AR915" s="28">
        <f t="shared" ca="1" si="563"/>
        <v>0.84420800475407298</v>
      </c>
      <c r="AS915" s="28">
        <f t="shared" ca="1" si="563"/>
        <v>6.0612414591392549E-2</v>
      </c>
      <c r="AT915" s="28">
        <f>IF(Riskregister!$E$13="",0,COUNTIF(BN$4:BN$53,"&lt;"&amp;AR915)*IF(AS915&lt;0.5,Riskregister!$K$13+(Riskregister!$L$13-Riskregister!$K$13)*SQRT(AS915/2),Riskregister!$L$13-(Riskregister!$L$13-Riskregister!$K$13)*SQRT((1-AS915)/2)))</f>
        <v>0</v>
      </c>
      <c r="AU915" s="28">
        <f t="shared" ca="1" si="564"/>
        <v>0.66485356820137453</v>
      </c>
      <c r="AV915" s="28">
        <f t="shared" ca="1" si="564"/>
        <v>5.4902895814267438E-2</v>
      </c>
      <c r="AW915" s="28">
        <f>IF(Riskregister!$E$14="",0,COUNTIF(BO$4:BO$53,"&lt;"&amp;AU915)*IF(AV915&lt;0.5,Riskregister!$K$14+(Riskregister!$L$14-Riskregister!$K$14)*SQRT(AV915/2),Riskregister!$L$14-(Riskregister!$L$14-Riskregister!$K$14)*SQRT((1-AV915)/2)))</f>
        <v>0</v>
      </c>
      <c r="AX915" s="28">
        <f t="shared" ca="1" si="565"/>
        <v>0.51744615835286301</v>
      </c>
      <c r="AY915" s="28">
        <f t="shared" ca="1" si="565"/>
        <v>0.88166041968654196</v>
      </c>
      <c r="AZ915" s="28">
        <f>IF(Riskregister!$E$15="",0,COUNTIF(BP$4:BP$53,"&lt;"&amp;AX915)*IF(AY915&lt;0.5,Riskregister!$K$15+(Riskregister!$L$15-Riskregister!$K$15)*SQRT(AY915/2),Riskregister!$L$15-(Riskregister!$L$15-Riskregister!$K$15)*SQRT((1-AY915)/2)))</f>
        <v>0</v>
      </c>
      <c r="BA915" s="28">
        <f t="shared" ca="1" si="566"/>
        <v>0.41589694243752562</v>
      </c>
      <c r="BB915" s="28">
        <f t="shared" ca="1" si="566"/>
        <v>0.51751768136848553</v>
      </c>
      <c r="BC915" s="28">
        <f>IF(Riskregister!$E$16="",0,COUNTIF(BQ$4:BQ$53,"&lt;"&amp;BA915)*IF(BB915&lt;0.5,Riskregister!$K$16+(Riskregister!$L$16-Riskregister!$K$16)*SQRT(BB915/2),Riskregister!$L$16-(Riskregister!$L$16-Riskregister!$K$16)*SQRT((1-BB915)/2)))</f>
        <v>0</v>
      </c>
      <c r="BD915" s="28">
        <f t="shared" ca="1" si="554"/>
        <v>882096.3257472869</v>
      </c>
    </row>
    <row r="916" spans="20:56" x14ac:dyDescent="0.35">
      <c r="T916" s="28">
        <f t="shared" ca="1" si="555"/>
        <v>0.83647032087235473</v>
      </c>
      <c r="U916" s="28">
        <f t="shared" ca="1" si="555"/>
        <v>0.22570605526147647</v>
      </c>
      <c r="V916" s="28">
        <f ca="1">IF(Riskregister!$E$5="",0,COUNTIF(BF$4:BF$53,"&lt;"&amp;T916)*IF(U916&lt;0.5,Riskregister!$K$5+(Riskregister!$L$5-Riskregister!$K$5)*SQRT(U916/2),Riskregister!$L$5-(Riskregister!$L$5-Riskregister!$K$5)*SQRT((1-U916)/2)))</f>
        <v>301171.22112103377</v>
      </c>
      <c r="W916" s="28">
        <f t="shared" ca="1" si="556"/>
        <v>0.31763341344858775</v>
      </c>
      <c r="X916" s="28">
        <f t="shared" ca="1" si="556"/>
        <v>0.96956713397778949</v>
      </c>
      <c r="Y916" s="28">
        <f ca="1">IF(Riskregister!$E$6="",0,COUNTIF(BG$4:BG$53,"&lt;"&amp;W916)*IF(X916&lt;0.5,Riskregister!$K$6+(Riskregister!$L$6-Riskregister!$K$6)*SQRT(X916/2),Riskregister!$L$6-(Riskregister!$L$6-Riskregister!$K$6)*SQRT((1-X916)/2)))</f>
        <v>0</v>
      </c>
      <c r="Z916" s="28">
        <f t="shared" ca="1" si="557"/>
        <v>0.7903901580032705</v>
      </c>
      <c r="AA916" s="28">
        <f t="shared" ca="1" si="557"/>
        <v>0.33664201296009788</v>
      </c>
      <c r="AB916" s="28">
        <f ca="1">IF(Riskregister!$E$7="",0,COUNTIF(BH$4:BH$53,"&lt;"&amp;Z916)*IF(AA916&lt;0.5,Riskregister!$K$7+(Riskregister!$L$7-Riskregister!$K$7)*SQRT(AA916/2),Riskregister!$L$7-(Riskregister!$L$7-Riskregister!$K$7)*SQRT((1-AA916)/2)))</f>
        <v>193594.30104919203</v>
      </c>
      <c r="AC916" s="28">
        <f t="shared" ca="1" si="558"/>
        <v>0.42037881112607256</v>
      </c>
      <c r="AD916" s="28">
        <f t="shared" ca="1" si="558"/>
        <v>2.5423048874679721E-2</v>
      </c>
      <c r="AE916" s="28">
        <f ca="1">IF(Riskregister!$E$8="",0,COUNTIF(BI$4:BI$53,"&lt;"&amp;AC916)*IF(AD916&lt;0.5,Riskregister!$K$8+(Riskregister!$L$8-Riskregister!$K$8)*SQRT(AD916/2),Riskregister!$L$8-(Riskregister!$L$8-Riskregister!$K$8)*SQRT((1-AD916)/2)))</f>
        <v>0</v>
      </c>
      <c r="AF916" s="28">
        <f t="shared" ca="1" si="559"/>
        <v>0.10988527260576253</v>
      </c>
      <c r="AG916" s="28">
        <f t="shared" ca="1" si="559"/>
        <v>0.59496197629629</v>
      </c>
      <c r="AH916" s="28">
        <f>IF(Riskregister!$E$9="",0,COUNTIF(BJ$4:BJ$53,"&lt;"&amp;AF916)*IF(AG916&lt;0.5,Riskregister!$K$9+(Riskregister!$L$9-Riskregister!$K$9)*SQRT(AG916/2),Riskregister!$L$9-(Riskregister!$L$9-Riskregister!$K$9)*SQRT((1-AG916)/2)))</f>
        <v>0</v>
      </c>
      <c r="AI916" s="28">
        <f t="shared" ca="1" si="560"/>
        <v>0.47769870737970122</v>
      </c>
      <c r="AJ916" s="28">
        <f t="shared" ca="1" si="560"/>
        <v>0.90368696370632151</v>
      </c>
      <c r="AK916" s="28">
        <f>IF(Riskregister!$E$10="",0,COUNTIF(BK$4:BK$53,"&lt;"&amp;AI916)*IF(AJ916&lt;0.5,Riskregister!$K$10+(Riskregister!$L$10-Riskregister!$K$10)*SQRT(AJ916/2),Riskregister!$L$10-(Riskregister!$L$10-Riskregister!$K$10)*SQRT((1-AJ916)/2)))</f>
        <v>0</v>
      </c>
      <c r="AL916" s="28">
        <f t="shared" ca="1" si="561"/>
        <v>0.41787808058797393</v>
      </c>
      <c r="AM916" s="28">
        <f t="shared" ca="1" si="561"/>
        <v>0.32595676946679963</v>
      </c>
      <c r="AN916" s="28">
        <f>IF(Riskregister!$E$11="",0,COUNTIF(BL$4:BL$53,"&lt;"&amp;AL916)*IF(AM916&lt;0.5,Riskregister!$K$11+(Riskregister!$L$11-Riskregister!$K$11)*SQRT(AM916/2),Riskregister!$L$11-(Riskregister!$L$11-Riskregister!$K$11)*SQRT((1-AM916)/2)))</f>
        <v>0</v>
      </c>
      <c r="AO916" s="28">
        <f t="shared" ca="1" si="562"/>
        <v>0.63920393836758227</v>
      </c>
      <c r="AP916" s="28">
        <f t="shared" ca="1" si="562"/>
        <v>0.52674235969054028</v>
      </c>
      <c r="AQ916" s="28">
        <f>IF(Riskregister!$E$12="",0,COUNTIF(BM$4:BM$53,"&lt;"&amp;AO916)*IF(AP916&lt;0.5,Riskregister!$K$12+(Riskregister!$L$12-Riskregister!$K$12)*SQRT(AP916/2),Riskregister!$L$12-(Riskregister!$L$12-Riskregister!$K$12)*SQRT((1-AP916)/2)))</f>
        <v>0</v>
      </c>
      <c r="AR916" s="28">
        <f t="shared" ca="1" si="563"/>
        <v>0.52101302848515163</v>
      </c>
      <c r="AS916" s="28">
        <f t="shared" ca="1" si="563"/>
        <v>4.5250022005632884E-2</v>
      </c>
      <c r="AT916" s="28">
        <f>IF(Riskregister!$E$13="",0,COUNTIF(BN$4:BN$53,"&lt;"&amp;AR916)*IF(AS916&lt;0.5,Riskregister!$K$13+(Riskregister!$L$13-Riskregister!$K$13)*SQRT(AS916/2),Riskregister!$L$13-(Riskregister!$L$13-Riskregister!$K$13)*SQRT((1-AS916)/2)))</f>
        <v>0</v>
      </c>
      <c r="AU916" s="28">
        <f t="shared" ca="1" si="564"/>
        <v>0.20333422919273103</v>
      </c>
      <c r="AV916" s="28">
        <f t="shared" ca="1" si="564"/>
        <v>0.85924899622837325</v>
      </c>
      <c r="AW916" s="28">
        <f>IF(Riskregister!$E$14="",0,COUNTIF(BO$4:BO$53,"&lt;"&amp;AU916)*IF(AV916&lt;0.5,Riskregister!$K$14+(Riskregister!$L$14-Riskregister!$K$14)*SQRT(AV916/2),Riskregister!$L$14-(Riskregister!$L$14-Riskregister!$K$14)*SQRT((1-AV916)/2)))</f>
        <v>0</v>
      </c>
      <c r="AX916" s="28">
        <f t="shared" ca="1" si="565"/>
        <v>0.58547544924706896</v>
      </c>
      <c r="AY916" s="28">
        <f t="shared" ca="1" si="565"/>
        <v>0.19065164723287109</v>
      </c>
      <c r="AZ916" s="28">
        <f>IF(Riskregister!$E$15="",0,COUNTIF(BP$4:BP$53,"&lt;"&amp;AX916)*IF(AY916&lt;0.5,Riskregister!$K$15+(Riskregister!$L$15-Riskregister!$K$15)*SQRT(AY916/2),Riskregister!$L$15-(Riskregister!$L$15-Riskregister!$K$15)*SQRT((1-AY916)/2)))</f>
        <v>0</v>
      </c>
      <c r="BA916" s="28">
        <f t="shared" ca="1" si="566"/>
        <v>0.63547092460165289</v>
      </c>
      <c r="BB916" s="28">
        <f t="shared" ca="1" si="566"/>
        <v>0.18544550657208159</v>
      </c>
      <c r="BC916" s="28">
        <f>IF(Riskregister!$E$16="",0,COUNTIF(BQ$4:BQ$53,"&lt;"&amp;BA916)*IF(BB916&lt;0.5,Riskregister!$K$16+(Riskregister!$L$16-Riskregister!$K$16)*SQRT(BB916/2),Riskregister!$L$16-(Riskregister!$L$16-Riskregister!$K$16)*SQRT((1-BB916)/2)))</f>
        <v>0</v>
      </c>
      <c r="BD916" s="28">
        <f t="shared" ca="1" si="554"/>
        <v>494765.5221702258</v>
      </c>
    </row>
    <row r="917" spans="20:56" x14ac:dyDescent="0.35">
      <c r="T917" s="28">
        <f t="shared" ca="1" si="555"/>
        <v>0.2452331848672451</v>
      </c>
      <c r="U917" s="28">
        <f t="shared" ca="1" si="555"/>
        <v>7.9691614975623049E-2</v>
      </c>
      <c r="V917" s="28">
        <f ca="1">IF(Riskregister!$E$5="",0,COUNTIF(BF$4:BF$53,"&lt;"&amp;T917)*IF(U917&lt;0.5,Riskregister!$K$5+(Riskregister!$L$5-Riskregister!$K$5)*SQRT(U917/2),Riskregister!$L$5-(Riskregister!$L$5-Riskregister!$K$5)*SQRT((1-U917)/2)))</f>
        <v>0</v>
      </c>
      <c r="W917" s="28">
        <f t="shared" ca="1" si="556"/>
        <v>3.7275646499757009E-4</v>
      </c>
      <c r="X917" s="28">
        <f t="shared" ca="1" si="556"/>
        <v>0.53034143040667081</v>
      </c>
      <c r="Y917" s="28">
        <f ca="1">IF(Riskregister!$E$6="",0,COUNTIF(BG$4:BG$53,"&lt;"&amp;W917)*IF(X917&lt;0.5,Riskregister!$K$6+(Riskregister!$L$6-Riskregister!$K$6)*SQRT(X917/2),Riskregister!$L$6-(Riskregister!$L$6-Riskregister!$K$6)*SQRT((1-X917)/2)))</f>
        <v>0</v>
      </c>
      <c r="Z917" s="28">
        <f t="shared" ca="1" si="557"/>
        <v>0.77730289105649342</v>
      </c>
      <c r="AA917" s="28">
        <f t="shared" ca="1" si="557"/>
        <v>0.22101038284193342</v>
      </c>
      <c r="AB917" s="28">
        <f ca="1">IF(Riskregister!$E$7="",0,COUNTIF(BH$4:BH$53,"&lt;"&amp;Z917)*IF(AA917&lt;0.5,Riskregister!$K$7+(Riskregister!$L$7-Riskregister!$K$7)*SQRT(AA917/2),Riskregister!$L$7-(Riskregister!$L$7-Riskregister!$K$7)*SQRT((1-AA917)/2)))</f>
        <v>166348.12396024453</v>
      </c>
      <c r="AC917" s="28">
        <f t="shared" ca="1" si="558"/>
        <v>0.86965709054327811</v>
      </c>
      <c r="AD917" s="28">
        <f t="shared" ca="1" si="558"/>
        <v>2.8231099042740349E-3</v>
      </c>
      <c r="AE917" s="28">
        <f ca="1">IF(Riskregister!$E$8="",0,COUNTIF(BI$4:BI$53,"&lt;"&amp;AC917)*IF(AD917&lt;0.5,Riskregister!$K$8+(Riskregister!$L$8-Riskregister!$K$8)*SQRT(AD917/2),Riskregister!$L$8-(Riskregister!$L$8-Riskregister!$K$8)*SQRT((1-AD917)/2)))</f>
        <v>0</v>
      </c>
      <c r="AF917" s="28">
        <f t="shared" ca="1" si="559"/>
        <v>0.94273291473236598</v>
      </c>
      <c r="AG917" s="28">
        <f t="shared" ca="1" si="559"/>
        <v>8.5800496167606655E-2</v>
      </c>
      <c r="AH917" s="28">
        <f>IF(Riskregister!$E$9="",0,COUNTIF(BJ$4:BJ$53,"&lt;"&amp;AF917)*IF(AG917&lt;0.5,Riskregister!$K$9+(Riskregister!$L$9-Riskregister!$K$9)*SQRT(AG917/2),Riskregister!$L$9-(Riskregister!$L$9-Riskregister!$K$9)*SQRT((1-AG917)/2)))</f>
        <v>0</v>
      </c>
      <c r="AI917" s="28">
        <f t="shared" ca="1" si="560"/>
        <v>0.4505665070269218</v>
      </c>
      <c r="AJ917" s="28">
        <f t="shared" ca="1" si="560"/>
        <v>0.43186580065611757</v>
      </c>
      <c r="AK917" s="28">
        <f>IF(Riskregister!$E$10="",0,COUNTIF(BK$4:BK$53,"&lt;"&amp;AI917)*IF(AJ917&lt;0.5,Riskregister!$K$10+(Riskregister!$L$10-Riskregister!$K$10)*SQRT(AJ917/2),Riskregister!$L$10-(Riskregister!$L$10-Riskregister!$K$10)*SQRT((1-AJ917)/2)))</f>
        <v>0</v>
      </c>
      <c r="AL917" s="28">
        <f t="shared" ca="1" si="561"/>
        <v>0.71078422326661617</v>
      </c>
      <c r="AM917" s="28">
        <f t="shared" ca="1" si="561"/>
        <v>9.2813774367068169E-2</v>
      </c>
      <c r="AN917" s="28">
        <f>IF(Riskregister!$E$11="",0,COUNTIF(BL$4:BL$53,"&lt;"&amp;AL917)*IF(AM917&lt;0.5,Riskregister!$K$11+(Riskregister!$L$11-Riskregister!$K$11)*SQRT(AM917/2),Riskregister!$L$11-(Riskregister!$L$11-Riskregister!$K$11)*SQRT((1-AM917)/2)))</f>
        <v>0</v>
      </c>
      <c r="AO917" s="28">
        <f t="shared" ca="1" si="562"/>
        <v>0.89527325246568457</v>
      </c>
      <c r="AP917" s="28">
        <f t="shared" ca="1" si="562"/>
        <v>0.19913199408392224</v>
      </c>
      <c r="AQ917" s="28">
        <f>IF(Riskregister!$E$12="",0,COUNTIF(BM$4:BM$53,"&lt;"&amp;AO917)*IF(AP917&lt;0.5,Riskregister!$K$12+(Riskregister!$L$12-Riskregister!$K$12)*SQRT(AP917/2),Riskregister!$L$12-(Riskregister!$L$12-Riskregister!$K$12)*SQRT((1-AP917)/2)))</f>
        <v>0</v>
      </c>
      <c r="AR917" s="28">
        <f t="shared" ca="1" si="563"/>
        <v>0.23714927028197841</v>
      </c>
      <c r="AS917" s="28">
        <f t="shared" ca="1" si="563"/>
        <v>0.19353202904002687</v>
      </c>
      <c r="AT917" s="28">
        <f>IF(Riskregister!$E$13="",0,COUNTIF(BN$4:BN$53,"&lt;"&amp;AR917)*IF(AS917&lt;0.5,Riskregister!$K$13+(Riskregister!$L$13-Riskregister!$K$13)*SQRT(AS917/2),Riskregister!$L$13-(Riskregister!$L$13-Riskregister!$K$13)*SQRT((1-AS917)/2)))</f>
        <v>0</v>
      </c>
      <c r="AU917" s="28">
        <f t="shared" ca="1" si="564"/>
        <v>0.43280675937336555</v>
      </c>
      <c r="AV917" s="28">
        <f t="shared" ca="1" si="564"/>
        <v>0.5001450069457436</v>
      </c>
      <c r="AW917" s="28">
        <f>IF(Riskregister!$E$14="",0,COUNTIF(BO$4:BO$53,"&lt;"&amp;AU917)*IF(AV917&lt;0.5,Riskregister!$K$14+(Riskregister!$L$14-Riskregister!$K$14)*SQRT(AV917/2),Riskregister!$L$14-(Riskregister!$L$14-Riskregister!$K$14)*SQRT((1-AV917)/2)))</f>
        <v>0</v>
      </c>
      <c r="AX917" s="28">
        <f t="shared" ca="1" si="565"/>
        <v>0.98171795083252777</v>
      </c>
      <c r="AY917" s="28">
        <f t="shared" ca="1" si="565"/>
        <v>0.91869066115984888</v>
      </c>
      <c r="AZ917" s="28">
        <f>IF(Riskregister!$E$15="",0,COUNTIF(BP$4:BP$53,"&lt;"&amp;AX917)*IF(AY917&lt;0.5,Riskregister!$K$15+(Riskregister!$L$15-Riskregister!$K$15)*SQRT(AY917/2),Riskregister!$L$15-(Riskregister!$L$15-Riskregister!$K$15)*SQRT((1-AY917)/2)))</f>
        <v>0</v>
      </c>
      <c r="BA917" s="28">
        <f t="shared" ca="1" si="566"/>
        <v>0.96263779754036816</v>
      </c>
      <c r="BB917" s="28">
        <f t="shared" ca="1" si="566"/>
        <v>0.92956408275951885</v>
      </c>
      <c r="BC917" s="28">
        <f>IF(Riskregister!$E$16="",0,COUNTIF(BQ$4:BQ$53,"&lt;"&amp;BA917)*IF(BB917&lt;0.5,Riskregister!$K$16+(Riskregister!$L$16-Riskregister!$K$16)*SQRT(BB917/2),Riskregister!$L$16-(Riskregister!$L$16-Riskregister!$K$16)*SQRT((1-BB917)/2)))</f>
        <v>0</v>
      </c>
      <c r="BD917" s="28">
        <f t="shared" ca="1" si="554"/>
        <v>166348.12396024453</v>
      </c>
    </row>
    <row r="918" spans="20:56" x14ac:dyDescent="0.35">
      <c r="T918" s="28">
        <f t="shared" ca="1" si="555"/>
        <v>6.8626003047322692E-2</v>
      </c>
      <c r="U918" s="28">
        <f t="shared" ca="1" si="555"/>
        <v>0.97195869815081892</v>
      </c>
      <c r="V918" s="28">
        <f ca="1">IF(Riskregister!$E$5="",0,COUNTIF(BF$4:BF$53,"&lt;"&amp;T918)*IF(U918&lt;0.5,Riskregister!$K$5+(Riskregister!$L$5-Riskregister!$K$5)*SQRT(U918/2),Riskregister!$L$5-(Riskregister!$L$5-Riskregister!$K$5)*SQRT((1-U918)/2)))</f>
        <v>0</v>
      </c>
      <c r="W918" s="28">
        <f t="shared" ca="1" si="556"/>
        <v>0.37402994872809414</v>
      </c>
      <c r="X918" s="28">
        <f t="shared" ca="1" si="556"/>
        <v>0.68658846094480652</v>
      </c>
      <c r="Y918" s="28">
        <f ca="1">IF(Riskregister!$E$6="",0,COUNTIF(BG$4:BG$53,"&lt;"&amp;W918)*IF(X918&lt;0.5,Riskregister!$K$6+(Riskregister!$L$6-Riskregister!$K$6)*SQRT(X918/2),Riskregister!$L$6-(Riskregister!$L$6-Riskregister!$K$6)*SQRT((1-X918)/2)))</f>
        <v>0</v>
      </c>
      <c r="Z918" s="28">
        <f t="shared" ca="1" si="557"/>
        <v>0.50400279915213519</v>
      </c>
      <c r="AA918" s="28">
        <f t="shared" ca="1" si="557"/>
        <v>0.99903149292760685</v>
      </c>
      <c r="AB918" s="28">
        <f ca="1">IF(Riskregister!$E$7="",0,COUNTIF(BH$4:BH$53,"&lt;"&amp;Z918)*IF(AA918&lt;0.5,Riskregister!$K$7+(Riskregister!$L$7-Riskregister!$K$7)*SQRT(AA918/2),Riskregister!$L$7-(Riskregister!$L$7-Riskregister!$K$7)*SQRT((1-AA918)/2)))</f>
        <v>0</v>
      </c>
      <c r="AC918" s="28">
        <f t="shared" ca="1" si="558"/>
        <v>0.62496192352748536</v>
      </c>
      <c r="AD918" s="28">
        <f t="shared" ca="1" si="558"/>
        <v>0.64865201044517073</v>
      </c>
      <c r="AE918" s="28">
        <f ca="1">IF(Riskregister!$E$8="",0,COUNTIF(BI$4:BI$53,"&lt;"&amp;AC918)*IF(AD918&lt;0.5,Riskregister!$K$8+(Riskregister!$L$8-Riskregister!$K$8)*SQRT(AD918/2),Riskregister!$L$8-(Riskregister!$L$8-Riskregister!$K$8)*SQRT((1-AD918)/2)))</f>
        <v>0</v>
      </c>
      <c r="AF918" s="28">
        <f t="shared" ca="1" si="559"/>
        <v>0.17739456500786432</v>
      </c>
      <c r="AG918" s="28">
        <f t="shared" ca="1" si="559"/>
        <v>0.84248565081132099</v>
      </c>
      <c r="AH918" s="28">
        <f>IF(Riskregister!$E$9="",0,COUNTIF(BJ$4:BJ$53,"&lt;"&amp;AF918)*IF(AG918&lt;0.5,Riskregister!$K$9+(Riskregister!$L$9-Riskregister!$K$9)*SQRT(AG918/2),Riskregister!$L$9-(Riskregister!$L$9-Riskregister!$K$9)*SQRT((1-AG918)/2)))</f>
        <v>0</v>
      </c>
      <c r="AI918" s="28">
        <f t="shared" ca="1" si="560"/>
        <v>0.34068566948715706</v>
      </c>
      <c r="AJ918" s="28">
        <f t="shared" ca="1" si="560"/>
        <v>0.81589899283719947</v>
      </c>
      <c r="AK918" s="28">
        <f>IF(Riskregister!$E$10="",0,COUNTIF(BK$4:BK$53,"&lt;"&amp;AI918)*IF(AJ918&lt;0.5,Riskregister!$K$10+(Riskregister!$L$10-Riskregister!$K$10)*SQRT(AJ918/2),Riskregister!$L$10-(Riskregister!$L$10-Riskregister!$K$10)*SQRT((1-AJ918)/2)))</f>
        <v>0</v>
      </c>
      <c r="AL918" s="28">
        <f t="shared" ca="1" si="561"/>
        <v>0.99023379023482061</v>
      </c>
      <c r="AM918" s="28">
        <f t="shared" ca="1" si="561"/>
        <v>0.67351296455895227</v>
      </c>
      <c r="AN918" s="28">
        <f>IF(Riskregister!$E$11="",0,COUNTIF(BL$4:BL$53,"&lt;"&amp;AL918)*IF(AM918&lt;0.5,Riskregister!$K$11+(Riskregister!$L$11-Riskregister!$K$11)*SQRT(AM918/2),Riskregister!$L$11-(Riskregister!$L$11-Riskregister!$K$11)*SQRT((1-AM918)/2)))</f>
        <v>0</v>
      </c>
      <c r="AO918" s="28">
        <f t="shared" ca="1" si="562"/>
        <v>0.25479269544514405</v>
      </c>
      <c r="AP918" s="28">
        <f t="shared" ca="1" si="562"/>
        <v>0.90955558738283937</v>
      </c>
      <c r="AQ918" s="28">
        <f>IF(Riskregister!$E$12="",0,COUNTIF(BM$4:BM$53,"&lt;"&amp;AO918)*IF(AP918&lt;0.5,Riskregister!$K$12+(Riskregister!$L$12-Riskregister!$K$12)*SQRT(AP918/2),Riskregister!$L$12-(Riskregister!$L$12-Riskregister!$K$12)*SQRT((1-AP918)/2)))</f>
        <v>0</v>
      </c>
      <c r="AR918" s="28">
        <f t="shared" ca="1" si="563"/>
        <v>0.44434785219409567</v>
      </c>
      <c r="AS918" s="28">
        <f t="shared" ca="1" si="563"/>
        <v>0.99660079865252293</v>
      </c>
      <c r="AT918" s="28">
        <f>IF(Riskregister!$E$13="",0,COUNTIF(BN$4:BN$53,"&lt;"&amp;AR918)*IF(AS918&lt;0.5,Riskregister!$K$13+(Riskregister!$L$13-Riskregister!$K$13)*SQRT(AS918/2),Riskregister!$L$13-(Riskregister!$L$13-Riskregister!$K$13)*SQRT((1-AS918)/2)))</f>
        <v>0</v>
      </c>
      <c r="AU918" s="28">
        <f t="shared" ca="1" si="564"/>
        <v>0.99271965764320325</v>
      </c>
      <c r="AV918" s="28">
        <f t="shared" ca="1" si="564"/>
        <v>0.19873780925515783</v>
      </c>
      <c r="AW918" s="28">
        <f>IF(Riskregister!$E$14="",0,COUNTIF(BO$4:BO$53,"&lt;"&amp;AU918)*IF(AV918&lt;0.5,Riskregister!$K$14+(Riskregister!$L$14-Riskregister!$K$14)*SQRT(AV918/2),Riskregister!$L$14-(Riskregister!$L$14-Riskregister!$K$14)*SQRT((1-AV918)/2)))</f>
        <v>0</v>
      </c>
      <c r="AX918" s="28">
        <f t="shared" ca="1" si="565"/>
        <v>0.30246430659155887</v>
      </c>
      <c r="AY918" s="28">
        <f t="shared" ca="1" si="565"/>
        <v>0.86115941881011315</v>
      </c>
      <c r="AZ918" s="28">
        <f>IF(Riskregister!$E$15="",0,COUNTIF(BP$4:BP$53,"&lt;"&amp;AX918)*IF(AY918&lt;0.5,Riskregister!$K$15+(Riskregister!$L$15-Riskregister!$K$15)*SQRT(AY918/2),Riskregister!$L$15-(Riskregister!$L$15-Riskregister!$K$15)*SQRT((1-AY918)/2)))</f>
        <v>0</v>
      </c>
      <c r="BA918" s="28">
        <f t="shared" ca="1" si="566"/>
        <v>0.40649484610564168</v>
      </c>
      <c r="BB918" s="28">
        <f t="shared" ca="1" si="566"/>
        <v>0.6752656386099033</v>
      </c>
      <c r="BC918" s="28">
        <f>IF(Riskregister!$E$16="",0,COUNTIF(BQ$4:BQ$53,"&lt;"&amp;BA918)*IF(BB918&lt;0.5,Riskregister!$K$16+(Riskregister!$L$16-Riskregister!$K$16)*SQRT(BB918/2),Riskregister!$L$16-(Riskregister!$L$16-Riskregister!$K$16)*SQRT((1-BB918)/2)))</f>
        <v>0</v>
      </c>
      <c r="BD918" s="28">
        <f t="shared" ca="1" si="554"/>
        <v>0</v>
      </c>
    </row>
    <row r="919" spans="20:56" x14ac:dyDescent="0.35">
      <c r="T919" s="28">
        <f t="shared" ca="1" si="555"/>
        <v>0.17952155721295771</v>
      </c>
      <c r="U919" s="28">
        <f t="shared" ca="1" si="555"/>
        <v>0.70208753727210671</v>
      </c>
      <c r="V919" s="28">
        <f ca="1">IF(Riskregister!$E$5="",0,COUNTIF(BF$4:BF$53,"&lt;"&amp;T919)*IF(U919&lt;0.5,Riskregister!$K$5+(Riskregister!$L$5-Riskregister!$K$5)*SQRT(U919/2),Riskregister!$L$5-(Riskregister!$L$5-Riskregister!$K$5)*SQRT((1-U919)/2)))</f>
        <v>0</v>
      </c>
      <c r="W919" s="28">
        <f t="shared" ca="1" si="556"/>
        <v>0.90087108218021628</v>
      </c>
      <c r="X919" s="28">
        <f t="shared" ca="1" si="556"/>
        <v>0.9125926862614655</v>
      </c>
      <c r="Y919" s="28">
        <f ca="1">IF(Riskregister!$E$6="",0,COUNTIF(BG$4:BG$53,"&lt;"&amp;W919)*IF(X919&lt;0.5,Riskregister!$K$6+(Riskregister!$L$6-Riskregister!$K$6)*SQRT(X919/2),Riskregister!$L$6-(Riskregister!$L$6-Riskregister!$K$6)*SQRT((1-X919)/2)))</f>
        <v>1623702.4471825177</v>
      </c>
      <c r="Z919" s="28">
        <f t="shared" ca="1" si="557"/>
        <v>0.94927984569041923</v>
      </c>
      <c r="AA919" s="28">
        <f t="shared" ca="1" si="557"/>
        <v>0.66772570961612865</v>
      </c>
      <c r="AB919" s="28">
        <f ca="1">IF(Riskregister!$E$7="",0,COUNTIF(BH$4:BH$53,"&lt;"&amp;Z919)*IF(AA919&lt;0.5,Riskregister!$K$7+(Riskregister!$L$7-Riskregister!$K$7)*SQRT(AA919/2),Riskregister!$L$7-(Riskregister!$L$7-Riskregister!$K$7)*SQRT((1-AA919)/2)))</f>
        <v>257340.26396347102</v>
      </c>
      <c r="AC919" s="28">
        <f t="shared" ca="1" si="558"/>
        <v>0.17230542590805642</v>
      </c>
      <c r="AD919" s="28">
        <f t="shared" ca="1" si="558"/>
        <v>0.70977778864793939</v>
      </c>
      <c r="AE919" s="28">
        <f ca="1">IF(Riskregister!$E$8="",0,COUNTIF(BI$4:BI$53,"&lt;"&amp;AC919)*IF(AD919&lt;0.5,Riskregister!$K$8+(Riskregister!$L$8-Riskregister!$K$8)*SQRT(AD919/2),Riskregister!$L$8-(Riskregister!$L$8-Riskregister!$K$8)*SQRT((1-AD919)/2)))</f>
        <v>0</v>
      </c>
      <c r="AF919" s="28">
        <f t="shared" ca="1" si="559"/>
        <v>0.59121184752561995</v>
      </c>
      <c r="AG919" s="28">
        <f t="shared" ca="1" si="559"/>
        <v>0.670640056635737</v>
      </c>
      <c r="AH919" s="28">
        <f>IF(Riskregister!$E$9="",0,COUNTIF(BJ$4:BJ$53,"&lt;"&amp;AF919)*IF(AG919&lt;0.5,Riskregister!$K$9+(Riskregister!$L$9-Riskregister!$K$9)*SQRT(AG919/2),Riskregister!$L$9-(Riskregister!$L$9-Riskregister!$K$9)*SQRT((1-AG919)/2)))</f>
        <v>0</v>
      </c>
      <c r="AI919" s="28">
        <f t="shared" ca="1" si="560"/>
        <v>0.91600533524225769</v>
      </c>
      <c r="AJ919" s="28">
        <f t="shared" ca="1" si="560"/>
        <v>0.85707583949356314</v>
      </c>
      <c r="AK919" s="28">
        <f>IF(Riskregister!$E$10="",0,COUNTIF(BK$4:BK$53,"&lt;"&amp;AI919)*IF(AJ919&lt;0.5,Riskregister!$K$10+(Riskregister!$L$10-Riskregister!$K$10)*SQRT(AJ919/2),Riskregister!$L$10-(Riskregister!$L$10-Riskregister!$K$10)*SQRT((1-AJ919)/2)))</f>
        <v>0</v>
      </c>
      <c r="AL919" s="28">
        <f t="shared" ca="1" si="561"/>
        <v>0.66777699244520083</v>
      </c>
      <c r="AM919" s="28">
        <f t="shared" ca="1" si="561"/>
        <v>0.38247065861670737</v>
      </c>
      <c r="AN919" s="28">
        <f>IF(Riskregister!$E$11="",0,COUNTIF(BL$4:BL$53,"&lt;"&amp;AL919)*IF(AM919&lt;0.5,Riskregister!$K$11+(Riskregister!$L$11-Riskregister!$K$11)*SQRT(AM919/2),Riskregister!$L$11-(Riskregister!$L$11-Riskregister!$K$11)*SQRT((1-AM919)/2)))</f>
        <v>0</v>
      </c>
      <c r="AO919" s="28">
        <f t="shared" ca="1" si="562"/>
        <v>0.82726283460832106</v>
      </c>
      <c r="AP919" s="28">
        <f t="shared" ca="1" si="562"/>
        <v>0.74596571904555797</v>
      </c>
      <c r="AQ919" s="28">
        <f>IF(Riskregister!$E$12="",0,COUNTIF(BM$4:BM$53,"&lt;"&amp;AO919)*IF(AP919&lt;0.5,Riskregister!$K$12+(Riskregister!$L$12-Riskregister!$K$12)*SQRT(AP919/2),Riskregister!$L$12-(Riskregister!$L$12-Riskregister!$K$12)*SQRT((1-AP919)/2)))</f>
        <v>0</v>
      </c>
      <c r="AR919" s="28">
        <f t="shared" ca="1" si="563"/>
        <v>0.65522608174160235</v>
      </c>
      <c r="AS919" s="28">
        <f t="shared" ca="1" si="563"/>
        <v>0.49132674589906855</v>
      </c>
      <c r="AT919" s="28">
        <f>IF(Riskregister!$E$13="",0,COUNTIF(BN$4:BN$53,"&lt;"&amp;AR919)*IF(AS919&lt;0.5,Riskregister!$K$13+(Riskregister!$L$13-Riskregister!$K$13)*SQRT(AS919/2),Riskregister!$L$13-(Riskregister!$L$13-Riskregister!$K$13)*SQRT((1-AS919)/2)))</f>
        <v>0</v>
      </c>
      <c r="AU919" s="28">
        <f t="shared" ca="1" si="564"/>
        <v>0.71618868106344125</v>
      </c>
      <c r="AV919" s="28">
        <f t="shared" ca="1" si="564"/>
        <v>0.60067128356413213</v>
      </c>
      <c r="AW919" s="28">
        <f>IF(Riskregister!$E$14="",0,COUNTIF(BO$4:BO$53,"&lt;"&amp;AU919)*IF(AV919&lt;0.5,Riskregister!$K$14+(Riskregister!$L$14-Riskregister!$K$14)*SQRT(AV919/2),Riskregister!$L$14-(Riskregister!$L$14-Riskregister!$K$14)*SQRT((1-AV919)/2)))</f>
        <v>0</v>
      </c>
      <c r="AX919" s="28">
        <f t="shared" ca="1" si="565"/>
        <v>0.84695970507664509</v>
      </c>
      <c r="AY919" s="28">
        <f t="shared" ca="1" si="565"/>
        <v>0.65978842028780837</v>
      </c>
      <c r="AZ919" s="28">
        <f>IF(Riskregister!$E$15="",0,COUNTIF(BP$4:BP$53,"&lt;"&amp;AX919)*IF(AY919&lt;0.5,Riskregister!$K$15+(Riskregister!$L$15-Riskregister!$K$15)*SQRT(AY919/2),Riskregister!$L$15-(Riskregister!$L$15-Riskregister!$K$15)*SQRT((1-AY919)/2)))</f>
        <v>0</v>
      </c>
      <c r="BA919" s="28">
        <f t="shared" ca="1" si="566"/>
        <v>0.79042975340278765</v>
      </c>
      <c r="BB919" s="28">
        <f t="shared" ca="1" si="566"/>
        <v>0.34698574337165367</v>
      </c>
      <c r="BC919" s="28">
        <f>IF(Riskregister!$E$16="",0,COUNTIF(BQ$4:BQ$53,"&lt;"&amp;BA919)*IF(BB919&lt;0.5,Riskregister!$K$16+(Riskregister!$L$16-Riskregister!$K$16)*SQRT(BB919/2),Riskregister!$L$16-(Riskregister!$L$16-Riskregister!$K$16)*SQRT((1-BB919)/2)))</f>
        <v>0</v>
      </c>
      <c r="BD919" s="28">
        <f t="shared" ca="1" si="554"/>
        <v>1881042.7111459887</v>
      </c>
    </row>
    <row r="920" spans="20:56" x14ac:dyDescent="0.35">
      <c r="T920" s="28">
        <f t="shared" ca="1" si="555"/>
        <v>0.62892636385119338</v>
      </c>
      <c r="U920" s="28">
        <f t="shared" ca="1" si="555"/>
        <v>0.94903213429912248</v>
      </c>
      <c r="V920" s="28">
        <f ca="1">IF(Riskregister!$E$5="",0,COUNTIF(BF$4:BF$53,"&lt;"&amp;T920)*IF(U920&lt;0.5,Riskregister!$K$5+(Riskregister!$L$5-Riskregister!$K$5)*SQRT(U920/2),Riskregister!$L$5-(Riskregister!$L$5-Riskregister!$K$5)*SQRT((1-U920)/2)))</f>
        <v>0</v>
      </c>
      <c r="W920" s="28">
        <f t="shared" ca="1" si="556"/>
        <v>3.2603908388506575E-4</v>
      </c>
      <c r="X920" s="28">
        <f t="shared" ca="1" si="556"/>
        <v>0.36205993088389621</v>
      </c>
      <c r="Y920" s="28">
        <f ca="1">IF(Riskregister!$E$6="",0,COUNTIF(BG$4:BG$53,"&lt;"&amp;W920)*IF(X920&lt;0.5,Riskregister!$K$6+(Riskregister!$L$6-Riskregister!$K$6)*SQRT(X920/2),Riskregister!$L$6-(Riskregister!$L$6-Riskregister!$K$6)*SQRT((1-X920)/2)))</f>
        <v>0</v>
      </c>
      <c r="Z920" s="28">
        <f t="shared" ca="1" si="557"/>
        <v>0.2499523169220017</v>
      </c>
      <c r="AA920" s="28">
        <f t="shared" ca="1" si="557"/>
        <v>0.44615201264186211</v>
      </c>
      <c r="AB920" s="28">
        <f ca="1">IF(Riskregister!$E$7="",0,COUNTIF(BH$4:BH$53,"&lt;"&amp;Z920)*IF(AA920&lt;0.5,Riskregister!$K$7+(Riskregister!$L$7-Riskregister!$K$7)*SQRT(AA920/2),Riskregister!$L$7-(Riskregister!$L$7-Riskregister!$K$7)*SQRT((1-AA920)/2)))</f>
        <v>0</v>
      </c>
      <c r="AC920" s="28">
        <f t="shared" ca="1" si="558"/>
        <v>5.9989833357070532E-2</v>
      </c>
      <c r="AD920" s="28">
        <f t="shared" ca="1" si="558"/>
        <v>0.99488808877399537</v>
      </c>
      <c r="AE920" s="28">
        <f ca="1">IF(Riskregister!$E$8="",0,COUNTIF(BI$4:BI$53,"&lt;"&amp;AC920)*IF(AD920&lt;0.5,Riskregister!$K$8+(Riskregister!$L$8-Riskregister!$K$8)*SQRT(AD920/2),Riskregister!$L$8-(Riskregister!$L$8-Riskregister!$K$8)*SQRT((1-AD920)/2)))</f>
        <v>0</v>
      </c>
      <c r="AF920" s="28">
        <f t="shared" ca="1" si="559"/>
        <v>0.35313011272648842</v>
      </c>
      <c r="AG920" s="28">
        <f t="shared" ca="1" si="559"/>
        <v>0.84251807470588935</v>
      </c>
      <c r="AH920" s="28">
        <f>IF(Riskregister!$E$9="",0,COUNTIF(BJ$4:BJ$53,"&lt;"&amp;AF920)*IF(AG920&lt;0.5,Riskregister!$K$9+(Riskregister!$L$9-Riskregister!$K$9)*SQRT(AG920/2),Riskregister!$L$9-(Riskregister!$L$9-Riskregister!$K$9)*SQRT((1-AG920)/2)))</f>
        <v>0</v>
      </c>
      <c r="AI920" s="28">
        <f t="shared" ca="1" si="560"/>
        <v>0.35483209734557308</v>
      </c>
      <c r="AJ920" s="28">
        <f t="shared" ca="1" si="560"/>
        <v>0.49056443120054327</v>
      </c>
      <c r="AK920" s="28">
        <f>IF(Riskregister!$E$10="",0,COUNTIF(BK$4:BK$53,"&lt;"&amp;AI920)*IF(AJ920&lt;0.5,Riskregister!$K$10+(Riskregister!$L$10-Riskregister!$K$10)*SQRT(AJ920/2),Riskregister!$L$10-(Riskregister!$L$10-Riskregister!$K$10)*SQRT((1-AJ920)/2)))</f>
        <v>0</v>
      </c>
      <c r="AL920" s="28">
        <f t="shared" ca="1" si="561"/>
        <v>5.6825342649146848E-2</v>
      </c>
      <c r="AM920" s="28">
        <f t="shared" ca="1" si="561"/>
        <v>0.6245109268571668</v>
      </c>
      <c r="AN920" s="28">
        <f>IF(Riskregister!$E$11="",0,COUNTIF(BL$4:BL$53,"&lt;"&amp;AL920)*IF(AM920&lt;0.5,Riskregister!$K$11+(Riskregister!$L$11-Riskregister!$K$11)*SQRT(AM920/2),Riskregister!$L$11-(Riskregister!$L$11-Riskregister!$K$11)*SQRT((1-AM920)/2)))</f>
        <v>0</v>
      </c>
      <c r="AO920" s="28">
        <f t="shared" ca="1" si="562"/>
        <v>0.93100754829673638</v>
      </c>
      <c r="AP920" s="28">
        <f t="shared" ca="1" si="562"/>
        <v>0.7458867309056838</v>
      </c>
      <c r="AQ920" s="28">
        <f>IF(Riskregister!$E$12="",0,COUNTIF(BM$4:BM$53,"&lt;"&amp;AO920)*IF(AP920&lt;0.5,Riskregister!$K$12+(Riskregister!$L$12-Riskregister!$K$12)*SQRT(AP920/2),Riskregister!$L$12-(Riskregister!$L$12-Riskregister!$K$12)*SQRT((1-AP920)/2)))</f>
        <v>0</v>
      </c>
      <c r="AR920" s="28">
        <f t="shared" ca="1" si="563"/>
        <v>0.69319312349561657</v>
      </c>
      <c r="AS920" s="28">
        <f t="shared" ca="1" si="563"/>
        <v>0.61958577316622654</v>
      </c>
      <c r="AT920" s="28">
        <f>IF(Riskregister!$E$13="",0,COUNTIF(BN$4:BN$53,"&lt;"&amp;AR920)*IF(AS920&lt;0.5,Riskregister!$K$13+(Riskregister!$L$13-Riskregister!$K$13)*SQRT(AS920/2),Riskregister!$L$13-(Riskregister!$L$13-Riskregister!$K$13)*SQRT((1-AS920)/2)))</f>
        <v>0</v>
      </c>
      <c r="AU920" s="28">
        <f t="shared" ca="1" si="564"/>
        <v>0.54582896638720091</v>
      </c>
      <c r="AV920" s="28">
        <f t="shared" ca="1" si="564"/>
        <v>0.11383300401039098</v>
      </c>
      <c r="AW920" s="28">
        <f>IF(Riskregister!$E$14="",0,COUNTIF(BO$4:BO$53,"&lt;"&amp;AU920)*IF(AV920&lt;0.5,Riskregister!$K$14+(Riskregister!$L$14-Riskregister!$K$14)*SQRT(AV920/2),Riskregister!$L$14-(Riskregister!$L$14-Riskregister!$K$14)*SQRT((1-AV920)/2)))</f>
        <v>0</v>
      </c>
      <c r="AX920" s="28">
        <f t="shared" ca="1" si="565"/>
        <v>0.48202575734913533</v>
      </c>
      <c r="AY920" s="28">
        <f t="shared" ca="1" si="565"/>
        <v>0.64674978023138796</v>
      </c>
      <c r="AZ920" s="28">
        <f>IF(Riskregister!$E$15="",0,COUNTIF(BP$4:BP$53,"&lt;"&amp;AX920)*IF(AY920&lt;0.5,Riskregister!$K$15+(Riskregister!$L$15-Riskregister!$K$15)*SQRT(AY920/2),Riskregister!$L$15-(Riskregister!$L$15-Riskregister!$K$15)*SQRT((1-AY920)/2)))</f>
        <v>0</v>
      </c>
      <c r="BA920" s="28">
        <f t="shared" ca="1" si="566"/>
        <v>0.87746808738305404</v>
      </c>
      <c r="BB920" s="28">
        <f t="shared" ca="1" si="566"/>
        <v>0.20206901960082446</v>
      </c>
      <c r="BC920" s="28">
        <f>IF(Riskregister!$E$16="",0,COUNTIF(BQ$4:BQ$53,"&lt;"&amp;BA920)*IF(BB920&lt;0.5,Riskregister!$K$16+(Riskregister!$L$16-Riskregister!$K$16)*SQRT(BB920/2),Riskregister!$L$16-(Riskregister!$L$16-Riskregister!$K$16)*SQRT((1-BB920)/2)))</f>
        <v>0</v>
      </c>
      <c r="BD920" s="28">
        <f t="shared" ca="1" si="554"/>
        <v>0</v>
      </c>
    </row>
    <row r="921" spans="20:56" x14ac:dyDescent="0.35">
      <c r="T921" s="28">
        <f t="shared" ca="1" si="555"/>
        <v>0.47666259154990298</v>
      </c>
      <c r="U921" s="28">
        <f t="shared" ca="1" si="555"/>
        <v>0.10487009259509616</v>
      </c>
      <c r="V921" s="28">
        <f ca="1">IF(Riskregister!$E$5="",0,COUNTIF(BF$4:BF$53,"&lt;"&amp;T921)*IF(U921&lt;0.5,Riskregister!$K$5+(Riskregister!$L$5-Riskregister!$K$5)*SQRT(U921/2),Riskregister!$L$5-(Riskregister!$L$5-Riskregister!$K$5)*SQRT((1-U921)/2)))</f>
        <v>0</v>
      </c>
      <c r="W921" s="28">
        <f t="shared" ca="1" si="556"/>
        <v>0.26301270014000067</v>
      </c>
      <c r="X921" s="28">
        <f t="shared" ca="1" si="556"/>
        <v>0.38828011533204554</v>
      </c>
      <c r="Y921" s="28">
        <f ca="1">IF(Riskregister!$E$6="",0,COUNTIF(BG$4:BG$53,"&lt;"&amp;W921)*IF(X921&lt;0.5,Riskregister!$K$6+(Riskregister!$L$6-Riskregister!$K$6)*SQRT(X921/2),Riskregister!$L$6-(Riskregister!$L$6-Riskregister!$K$6)*SQRT((1-X921)/2)))</f>
        <v>0</v>
      </c>
      <c r="Z921" s="28">
        <f t="shared" ca="1" si="557"/>
        <v>0.64333030832881022</v>
      </c>
      <c r="AA921" s="28">
        <f t="shared" ca="1" si="557"/>
        <v>0.43405991384046938</v>
      </c>
      <c r="AB921" s="28">
        <f ca="1">IF(Riskregister!$E$7="",0,COUNTIF(BH$4:BH$53,"&lt;"&amp;Z921)*IF(AA921&lt;0.5,Riskregister!$K$7+(Riskregister!$L$7-Riskregister!$K$7)*SQRT(AA921/2),Riskregister!$L$7-(Riskregister!$L$7-Riskregister!$K$7)*SQRT((1-AA921)/2)))</f>
        <v>0</v>
      </c>
      <c r="AC921" s="28">
        <f t="shared" ca="1" si="558"/>
        <v>0.64075357303544456</v>
      </c>
      <c r="AD921" s="28">
        <f t="shared" ca="1" si="558"/>
        <v>2.9152972435957714E-2</v>
      </c>
      <c r="AE921" s="28">
        <f ca="1">IF(Riskregister!$E$8="",0,COUNTIF(BI$4:BI$53,"&lt;"&amp;AC921)*IF(AD921&lt;0.5,Riskregister!$K$8+(Riskregister!$L$8-Riskregister!$K$8)*SQRT(AD921/2),Riskregister!$L$8-(Riskregister!$L$8-Riskregister!$K$8)*SQRT((1-AD921)/2)))</f>
        <v>0</v>
      </c>
      <c r="AF921" s="28">
        <f t="shared" ca="1" si="559"/>
        <v>0.5724481020937684</v>
      </c>
      <c r="AG921" s="28">
        <f t="shared" ca="1" si="559"/>
        <v>0.22938566855194054</v>
      </c>
      <c r="AH921" s="28">
        <f>IF(Riskregister!$E$9="",0,COUNTIF(BJ$4:BJ$53,"&lt;"&amp;AF921)*IF(AG921&lt;0.5,Riskregister!$K$9+(Riskregister!$L$9-Riskregister!$K$9)*SQRT(AG921/2),Riskregister!$L$9-(Riskregister!$L$9-Riskregister!$K$9)*SQRT((1-AG921)/2)))</f>
        <v>0</v>
      </c>
      <c r="AI921" s="28">
        <f t="shared" ca="1" si="560"/>
        <v>0.67589758010304979</v>
      </c>
      <c r="AJ921" s="28">
        <f t="shared" ca="1" si="560"/>
        <v>0.3584537707428278</v>
      </c>
      <c r="AK921" s="28">
        <f>IF(Riskregister!$E$10="",0,COUNTIF(BK$4:BK$53,"&lt;"&amp;AI921)*IF(AJ921&lt;0.5,Riskregister!$K$10+(Riskregister!$L$10-Riskregister!$K$10)*SQRT(AJ921/2),Riskregister!$L$10-(Riskregister!$L$10-Riskregister!$K$10)*SQRT((1-AJ921)/2)))</f>
        <v>0</v>
      </c>
      <c r="AL921" s="28">
        <f t="shared" ca="1" si="561"/>
        <v>0.40364058076541598</v>
      </c>
      <c r="AM921" s="28">
        <f t="shared" ca="1" si="561"/>
        <v>0.94910637485987226</v>
      </c>
      <c r="AN921" s="28">
        <f>IF(Riskregister!$E$11="",0,COUNTIF(BL$4:BL$53,"&lt;"&amp;AL921)*IF(AM921&lt;0.5,Riskregister!$K$11+(Riskregister!$L$11-Riskregister!$K$11)*SQRT(AM921/2),Riskregister!$L$11-(Riskregister!$L$11-Riskregister!$K$11)*SQRT((1-AM921)/2)))</f>
        <v>0</v>
      </c>
      <c r="AO921" s="28">
        <f t="shared" ca="1" si="562"/>
        <v>4.6558711834083999E-2</v>
      </c>
      <c r="AP921" s="28">
        <f t="shared" ca="1" si="562"/>
        <v>0.40011398622264849</v>
      </c>
      <c r="AQ921" s="28">
        <f>IF(Riskregister!$E$12="",0,COUNTIF(BM$4:BM$53,"&lt;"&amp;AO921)*IF(AP921&lt;0.5,Riskregister!$K$12+(Riskregister!$L$12-Riskregister!$K$12)*SQRT(AP921/2),Riskregister!$L$12-(Riskregister!$L$12-Riskregister!$K$12)*SQRT((1-AP921)/2)))</f>
        <v>0</v>
      </c>
      <c r="AR921" s="28">
        <f t="shared" ca="1" si="563"/>
        <v>0.39631928028338026</v>
      </c>
      <c r="AS921" s="28">
        <f t="shared" ca="1" si="563"/>
        <v>0.18074654797748801</v>
      </c>
      <c r="AT921" s="28">
        <f>IF(Riskregister!$E$13="",0,COUNTIF(BN$4:BN$53,"&lt;"&amp;AR921)*IF(AS921&lt;0.5,Riskregister!$K$13+(Riskregister!$L$13-Riskregister!$K$13)*SQRT(AS921/2),Riskregister!$L$13-(Riskregister!$L$13-Riskregister!$K$13)*SQRT((1-AS921)/2)))</f>
        <v>0</v>
      </c>
      <c r="AU921" s="28">
        <f t="shared" ca="1" si="564"/>
        <v>0.90180398335317702</v>
      </c>
      <c r="AV921" s="28">
        <f t="shared" ca="1" si="564"/>
        <v>0.65857014922337687</v>
      </c>
      <c r="AW921" s="28">
        <f>IF(Riskregister!$E$14="",0,COUNTIF(BO$4:BO$53,"&lt;"&amp;AU921)*IF(AV921&lt;0.5,Riskregister!$K$14+(Riskregister!$L$14-Riskregister!$K$14)*SQRT(AV921/2),Riskregister!$L$14-(Riskregister!$L$14-Riskregister!$K$14)*SQRT((1-AV921)/2)))</f>
        <v>0</v>
      </c>
      <c r="AX921" s="28">
        <f t="shared" ca="1" si="565"/>
        <v>0.31974051890831245</v>
      </c>
      <c r="AY921" s="28">
        <f t="shared" ca="1" si="565"/>
        <v>0.87022626671951098</v>
      </c>
      <c r="AZ921" s="28">
        <f>IF(Riskregister!$E$15="",0,COUNTIF(BP$4:BP$53,"&lt;"&amp;AX921)*IF(AY921&lt;0.5,Riskregister!$K$15+(Riskregister!$L$15-Riskregister!$K$15)*SQRT(AY921/2),Riskregister!$L$15-(Riskregister!$L$15-Riskregister!$K$15)*SQRT((1-AY921)/2)))</f>
        <v>0</v>
      </c>
      <c r="BA921" s="28">
        <f t="shared" ca="1" si="566"/>
        <v>0.42246208502099547</v>
      </c>
      <c r="BB921" s="28">
        <f t="shared" ca="1" si="566"/>
        <v>6.3332387786744659E-2</v>
      </c>
      <c r="BC921" s="28">
        <f>IF(Riskregister!$E$16="",0,COUNTIF(BQ$4:BQ$53,"&lt;"&amp;BA921)*IF(BB921&lt;0.5,Riskregister!$K$16+(Riskregister!$L$16-Riskregister!$K$16)*SQRT(BB921/2),Riskregister!$L$16-(Riskregister!$L$16-Riskregister!$K$16)*SQRT((1-BB921)/2)))</f>
        <v>0</v>
      </c>
      <c r="BD921" s="28">
        <f t="shared" ca="1" si="554"/>
        <v>0</v>
      </c>
    </row>
    <row r="922" spans="20:56" x14ac:dyDescent="0.35">
      <c r="T922" s="28">
        <f t="shared" ca="1" si="555"/>
        <v>8.6385480450986929E-2</v>
      </c>
      <c r="U922" s="28">
        <f t="shared" ca="1" si="555"/>
        <v>0.41913306420740437</v>
      </c>
      <c r="V922" s="28">
        <f ca="1">IF(Riskregister!$E$5="",0,COUNTIF(BF$4:BF$53,"&lt;"&amp;T922)*IF(U922&lt;0.5,Riskregister!$K$5+(Riskregister!$L$5-Riskregister!$K$5)*SQRT(U922/2),Riskregister!$L$5-(Riskregister!$L$5-Riskregister!$K$5)*SQRT((1-U922)/2)))</f>
        <v>0</v>
      </c>
      <c r="W922" s="28">
        <f t="shared" ca="1" si="556"/>
        <v>0.30044017089793351</v>
      </c>
      <c r="X922" s="28">
        <f t="shared" ca="1" si="556"/>
        <v>0.99114893755051336</v>
      </c>
      <c r="Y922" s="28">
        <f ca="1">IF(Riskregister!$E$6="",0,COUNTIF(BG$4:BG$53,"&lt;"&amp;W922)*IF(X922&lt;0.5,Riskregister!$K$6+(Riskregister!$L$6-Riskregister!$K$6)*SQRT(X922/2),Riskregister!$L$6-(Riskregister!$L$6-Riskregister!$K$6)*SQRT((1-X922)/2)))</f>
        <v>0</v>
      </c>
      <c r="Z922" s="28">
        <f t="shared" ca="1" si="557"/>
        <v>0.18242513390876891</v>
      </c>
      <c r="AA922" s="28">
        <f t="shared" ca="1" si="557"/>
        <v>0.89027726312524946</v>
      </c>
      <c r="AB922" s="28">
        <f ca="1">IF(Riskregister!$E$7="",0,COUNTIF(BH$4:BH$53,"&lt;"&amp;Z922)*IF(AA922&lt;0.5,Riskregister!$K$7+(Riskregister!$L$7-Riskregister!$K$7)*SQRT(AA922/2),Riskregister!$L$7-(Riskregister!$L$7-Riskregister!$K$7)*SQRT((1-AA922)/2)))</f>
        <v>0</v>
      </c>
      <c r="AC922" s="28">
        <f t="shared" ca="1" si="558"/>
        <v>0.23711285820678096</v>
      </c>
      <c r="AD922" s="28">
        <f t="shared" ca="1" si="558"/>
        <v>0.90400562656298389</v>
      </c>
      <c r="AE922" s="28">
        <f ca="1">IF(Riskregister!$E$8="",0,COUNTIF(BI$4:BI$53,"&lt;"&amp;AC922)*IF(AD922&lt;0.5,Riskregister!$K$8+(Riskregister!$L$8-Riskregister!$K$8)*SQRT(AD922/2),Riskregister!$L$8-(Riskregister!$L$8-Riskregister!$K$8)*SQRT((1-AD922)/2)))</f>
        <v>0</v>
      </c>
      <c r="AF922" s="28">
        <f t="shared" ca="1" si="559"/>
        <v>0.23550731753840526</v>
      </c>
      <c r="AG922" s="28">
        <f t="shared" ca="1" si="559"/>
        <v>1.5390702790618271E-2</v>
      </c>
      <c r="AH922" s="28">
        <f>IF(Riskregister!$E$9="",0,COUNTIF(BJ$4:BJ$53,"&lt;"&amp;AF922)*IF(AG922&lt;0.5,Riskregister!$K$9+(Riskregister!$L$9-Riskregister!$K$9)*SQRT(AG922/2),Riskregister!$L$9-(Riskregister!$L$9-Riskregister!$K$9)*SQRT((1-AG922)/2)))</f>
        <v>0</v>
      </c>
      <c r="AI922" s="28">
        <f t="shared" ca="1" si="560"/>
        <v>1.7473766119290857E-2</v>
      </c>
      <c r="AJ922" s="28">
        <f t="shared" ca="1" si="560"/>
        <v>7.9382649654198056E-2</v>
      </c>
      <c r="AK922" s="28">
        <f>IF(Riskregister!$E$10="",0,COUNTIF(BK$4:BK$53,"&lt;"&amp;AI922)*IF(AJ922&lt;0.5,Riskregister!$K$10+(Riskregister!$L$10-Riskregister!$K$10)*SQRT(AJ922/2),Riskregister!$L$10-(Riskregister!$L$10-Riskregister!$K$10)*SQRT((1-AJ922)/2)))</f>
        <v>0</v>
      </c>
      <c r="AL922" s="28">
        <f t="shared" ca="1" si="561"/>
        <v>0.27957314027354807</v>
      </c>
      <c r="AM922" s="28">
        <f t="shared" ca="1" si="561"/>
        <v>0.92260333227454239</v>
      </c>
      <c r="AN922" s="28">
        <f>IF(Riskregister!$E$11="",0,COUNTIF(BL$4:BL$53,"&lt;"&amp;AL922)*IF(AM922&lt;0.5,Riskregister!$K$11+(Riskregister!$L$11-Riskregister!$K$11)*SQRT(AM922/2),Riskregister!$L$11-(Riskregister!$L$11-Riskregister!$K$11)*SQRT((1-AM922)/2)))</f>
        <v>0</v>
      </c>
      <c r="AO922" s="28">
        <f t="shared" ca="1" si="562"/>
        <v>0.70062978071967452</v>
      </c>
      <c r="AP922" s="28">
        <f t="shared" ca="1" si="562"/>
        <v>0.90609989064094154</v>
      </c>
      <c r="AQ922" s="28">
        <f>IF(Riskregister!$E$12="",0,COUNTIF(BM$4:BM$53,"&lt;"&amp;AO922)*IF(AP922&lt;0.5,Riskregister!$K$12+(Riskregister!$L$12-Riskregister!$K$12)*SQRT(AP922/2),Riskregister!$L$12-(Riskregister!$L$12-Riskregister!$K$12)*SQRT((1-AP922)/2)))</f>
        <v>0</v>
      </c>
      <c r="AR922" s="28">
        <f t="shared" ca="1" si="563"/>
        <v>0.39920615000528359</v>
      </c>
      <c r="AS922" s="28">
        <f t="shared" ca="1" si="563"/>
        <v>0.16339197499967273</v>
      </c>
      <c r="AT922" s="28">
        <f>IF(Riskregister!$E$13="",0,COUNTIF(BN$4:BN$53,"&lt;"&amp;AR922)*IF(AS922&lt;0.5,Riskregister!$K$13+(Riskregister!$L$13-Riskregister!$K$13)*SQRT(AS922/2),Riskregister!$L$13-(Riskregister!$L$13-Riskregister!$K$13)*SQRT((1-AS922)/2)))</f>
        <v>0</v>
      </c>
      <c r="AU922" s="28">
        <f t="shared" ca="1" si="564"/>
        <v>0.48671531821634706</v>
      </c>
      <c r="AV922" s="28">
        <f t="shared" ca="1" si="564"/>
        <v>0.86269736508046646</v>
      </c>
      <c r="AW922" s="28">
        <f>IF(Riskregister!$E$14="",0,COUNTIF(BO$4:BO$53,"&lt;"&amp;AU922)*IF(AV922&lt;0.5,Riskregister!$K$14+(Riskregister!$L$14-Riskregister!$K$14)*SQRT(AV922/2),Riskregister!$L$14-(Riskregister!$L$14-Riskregister!$K$14)*SQRT((1-AV922)/2)))</f>
        <v>0</v>
      </c>
      <c r="AX922" s="28">
        <f t="shared" ca="1" si="565"/>
        <v>0.84818404557001648</v>
      </c>
      <c r="AY922" s="28">
        <f t="shared" ca="1" si="565"/>
        <v>0.74326660005041112</v>
      </c>
      <c r="AZ922" s="28">
        <f>IF(Riskregister!$E$15="",0,COUNTIF(BP$4:BP$53,"&lt;"&amp;AX922)*IF(AY922&lt;0.5,Riskregister!$K$15+(Riskregister!$L$15-Riskregister!$K$15)*SQRT(AY922/2),Riskregister!$L$15-(Riskregister!$L$15-Riskregister!$K$15)*SQRT((1-AY922)/2)))</f>
        <v>0</v>
      </c>
      <c r="BA922" s="28">
        <f t="shared" ca="1" si="566"/>
        <v>0.25941852464234572</v>
      </c>
      <c r="BB922" s="28">
        <f t="shared" ca="1" si="566"/>
        <v>0.50279590490387904</v>
      </c>
      <c r="BC922" s="28">
        <f>IF(Riskregister!$E$16="",0,COUNTIF(BQ$4:BQ$53,"&lt;"&amp;BA922)*IF(BB922&lt;0.5,Riskregister!$K$16+(Riskregister!$L$16-Riskregister!$K$16)*SQRT(BB922/2),Riskregister!$L$16-(Riskregister!$L$16-Riskregister!$K$16)*SQRT((1-BB922)/2)))</f>
        <v>0</v>
      </c>
      <c r="BD922" s="28">
        <f t="shared" ca="1" si="554"/>
        <v>0</v>
      </c>
    </row>
    <row r="923" spans="20:56" x14ac:dyDescent="0.35">
      <c r="T923" s="28">
        <f t="shared" ca="1" si="555"/>
        <v>0.49245390303171166</v>
      </c>
      <c r="U923" s="28">
        <f t="shared" ca="1" si="555"/>
        <v>0.96888857521487093</v>
      </c>
      <c r="V923" s="28">
        <f ca="1">IF(Riskregister!$E$5="",0,COUNTIF(BF$4:BF$53,"&lt;"&amp;T923)*IF(U923&lt;0.5,Riskregister!$K$5+(Riskregister!$L$5-Riskregister!$K$5)*SQRT(U923/2),Riskregister!$L$5-(Riskregister!$L$5-Riskregister!$K$5)*SQRT((1-U923)/2)))</f>
        <v>0</v>
      </c>
      <c r="W923" s="28">
        <f t="shared" ca="1" si="556"/>
        <v>0.70869869048928036</v>
      </c>
      <c r="X923" s="28">
        <f t="shared" ca="1" si="556"/>
        <v>0.23938942379921091</v>
      </c>
      <c r="Y923" s="28">
        <f ca="1">IF(Riskregister!$E$6="",0,COUNTIF(BG$4:BG$53,"&lt;"&amp;W923)*IF(X923&lt;0.5,Riskregister!$K$6+(Riskregister!$L$6-Riskregister!$K$6)*SQRT(X923/2),Riskregister!$L$6-(Riskregister!$L$6-Riskregister!$K$6)*SQRT((1-X923)/2)))</f>
        <v>822744.62386657484</v>
      </c>
      <c r="Z923" s="28">
        <f t="shared" ca="1" si="557"/>
        <v>0.32749346253206468</v>
      </c>
      <c r="AA923" s="28">
        <f t="shared" ca="1" si="557"/>
        <v>0.91846116494479746</v>
      </c>
      <c r="AB923" s="28">
        <f ca="1">IF(Riskregister!$E$7="",0,COUNTIF(BH$4:BH$53,"&lt;"&amp;Z923)*IF(AA923&lt;0.5,Riskregister!$K$7+(Riskregister!$L$7-Riskregister!$K$7)*SQRT(AA923/2),Riskregister!$L$7-(Riskregister!$L$7-Riskregister!$K$7)*SQRT((1-AA923)/2)))</f>
        <v>0</v>
      </c>
      <c r="AC923" s="28">
        <f t="shared" ca="1" si="558"/>
        <v>2.1545561767673083E-2</v>
      </c>
      <c r="AD923" s="28">
        <f t="shared" ca="1" si="558"/>
        <v>0.29974388461645773</v>
      </c>
      <c r="AE923" s="28">
        <f ca="1">IF(Riskregister!$E$8="",0,COUNTIF(BI$4:BI$53,"&lt;"&amp;AC923)*IF(AD923&lt;0.5,Riskregister!$K$8+(Riskregister!$L$8-Riskregister!$K$8)*SQRT(AD923/2),Riskregister!$L$8-(Riskregister!$L$8-Riskregister!$K$8)*SQRT((1-AD923)/2)))</f>
        <v>0</v>
      </c>
      <c r="AF923" s="28">
        <f t="shared" ca="1" si="559"/>
        <v>1.638499113591152E-3</v>
      </c>
      <c r="AG923" s="28">
        <f t="shared" ca="1" si="559"/>
        <v>0.4896560360176897</v>
      </c>
      <c r="AH923" s="28">
        <f>IF(Riskregister!$E$9="",0,COUNTIF(BJ$4:BJ$53,"&lt;"&amp;AF923)*IF(AG923&lt;0.5,Riskregister!$K$9+(Riskregister!$L$9-Riskregister!$K$9)*SQRT(AG923/2),Riskregister!$L$9-(Riskregister!$L$9-Riskregister!$K$9)*SQRT((1-AG923)/2)))</f>
        <v>0</v>
      </c>
      <c r="AI923" s="28">
        <f t="shared" ca="1" si="560"/>
        <v>0.12911782296910723</v>
      </c>
      <c r="AJ923" s="28">
        <f t="shared" ca="1" si="560"/>
        <v>0.43068438823205701</v>
      </c>
      <c r="AK923" s="28">
        <f>IF(Riskregister!$E$10="",0,COUNTIF(BK$4:BK$53,"&lt;"&amp;AI923)*IF(AJ923&lt;0.5,Riskregister!$K$10+(Riskregister!$L$10-Riskregister!$K$10)*SQRT(AJ923/2),Riskregister!$L$10-(Riskregister!$L$10-Riskregister!$K$10)*SQRT((1-AJ923)/2)))</f>
        <v>0</v>
      </c>
      <c r="AL923" s="28">
        <f t="shared" ca="1" si="561"/>
        <v>0.87361876902218316</v>
      </c>
      <c r="AM923" s="28">
        <f t="shared" ca="1" si="561"/>
        <v>0.7193565750441725</v>
      </c>
      <c r="AN923" s="28">
        <f>IF(Riskregister!$E$11="",0,COUNTIF(BL$4:BL$53,"&lt;"&amp;AL923)*IF(AM923&lt;0.5,Riskregister!$K$11+(Riskregister!$L$11-Riskregister!$K$11)*SQRT(AM923/2),Riskregister!$L$11-(Riskregister!$L$11-Riskregister!$K$11)*SQRT((1-AM923)/2)))</f>
        <v>0</v>
      </c>
      <c r="AO923" s="28">
        <f t="shared" ca="1" si="562"/>
        <v>0.43202663129571561</v>
      </c>
      <c r="AP923" s="28">
        <f t="shared" ca="1" si="562"/>
        <v>0.94014874195622211</v>
      </c>
      <c r="AQ923" s="28">
        <f>IF(Riskregister!$E$12="",0,COUNTIF(BM$4:BM$53,"&lt;"&amp;AO923)*IF(AP923&lt;0.5,Riskregister!$K$12+(Riskregister!$L$12-Riskregister!$K$12)*SQRT(AP923/2),Riskregister!$L$12-(Riskregister!$L$12-Riskregister!$K$12)*SQRT((1-AP923)/2)))</f>
        <v>0</v>
      </c>
      <c r="AR923" s="28">
        <f t="shared" ca="1" si="563"/>
        <v>9.6289335387478081E-2</v>
      </c>
      <c r="AS923" s="28">
        <f t="shared" ca="1" si="563"/>
        <v>0.60892782726884731</v>
      </c>
      <c r="AT923" s="28">
        <f>IF(Riskregister!$E$13="",0,COUNTIF(BN$4:BN$53,"&lt;"&amp;AR923)*IF(AS923&lt;0.5,Riskregister!$K$13+(Riskregister!$L$13-Riskregister!$K$13)*SQRT(AS923/2),Riskregister!$L$13-(Riskregister!$L$13-Riskregister!$K$13)*SQRT((1-AS923)/2)))</f>
        <v>0</v>
      </c>
      <c r="AU923" s="28">
        <f t="shared" ca="1" si="564"/>
        <v>0.71386503521010991</v>
      </c>
      <c r="AV923" s="28">
        <f t="shared" ca="1" si="564"/>
        <v>9.6826950746197737E-2</v>
      </c>
      <c r="AW923" s="28">
        <f>IF(Riskregister!$E$14="",0,COUNTIF(BO$4:BO$53,"&lt;"&amp;AU923)*IF(AV923&lt;0.5,Riskregister!$K$14+(Riskregister!$L$14-Riskregister!$K$14)*SQRT(AV923/2),Riskregister!$L$14-(Riskregister!$L$14-Riskregister!$K$14)*SQRT((1-AV923)/2)))</f>
        <v>0</v>
      </c>
      <c r="AX923" s="28">
        <f t="shared" ca="1" si="565"/>
        <v>0.78347641887644792</v>
      </c>
      <c r="AY923" s="28">
        <f t="shared" ca="1" si="565"/>
        <v>2.8105503459992076E-2</v>
      </c>
      <c r="AZ923" s="28">
        <f>IF(Riskregister!$E$15="",0,COUNTIF(BP$4:BP$53,"&lt;"&amp;AX923)*IF(AY923&lt;0.5,Riskregister!$K$15+(Riskregister!$L$15-Riskregister!$K$15)*SQRT(AY923/2),Riskregister!$L$15-(Riskregister!$L$15-Riskregister!$K$15)*SQRT((1-AY923)/2)))</f>
        <v>0</v>
      </c>
      <c r="BA923" s="28">
        <f t="shared" ca="1" si="566"/>
        <v>0.20459350577636715</v>
      </c>
      <c r="BB923" s="28">
        <f t="shared" ca="1" si="566"/>
        <v>0.64440013852437839</v>
      </c>
      <c r="BC923" s="28">
        <f>IF(Riskregister!$E$16="",0,COUNTIF(BQ$4:BQ$53,"&lt;"&amp;BA923)*IF(BB923&lt;0.5,Riskregister!$K$16+(Riskregister!$L$16-Riskregister!$K$16)*SQRT(BB923/2),Riskregister!$L$16-(Riskregister!$L$16-Riskregister!$K$16)*SQRT((1-BB923)/2)))</f>
        <v>0</v>
      </c>
      <c r="BD923" s="28">
        <f t="shared" ca="1" si="554"/>
        <v>822744.62386657484</v>
      </c>
    </row>
    <row r="924" spans="20:56" x14ac:dyDescent="0.35">
      <c r="T924" s="28">
        <f t="shared" ref="T924:U943" ca="1" si="567">RAND()</f>
        <v>0.15675207949050918</v>
      </c>
      <c r="U924" s="28">
        <f t="shared" ca="1" si="567"/>
        <v>0.73600089190878626</v>
      </c>
      <c r="V924" s="28">
        <f ca="1">IF(Riskregister!$E$5="",0,COUNTIF(BF$4:BF$53,"&lt;"&amp;T924)*IF(U924&lt;0.5,Riskregister!$K$5+(Riskregister!$L$5-Riskregister!$K$5)*SQRT(U924/2),Riskregister!$L$5-(Riskregister!$L$5-Riskregister!$K$5)*SQRT((1-U924)/2)))</f>
        <v>0</v>
      </c>
      <c r="W924" s="28">
        <f t="shared" ref="W924:X943" ca="1" si="568">RAND()</f>
        <v>0.28976805620438217</v>
      </c>
      <c r="X924" s="28">
        <f t="shared" ca="1" si="568"/>
        <v>0.92843545349224854</v>
      </c>
      <c r="Y924" s="28">
        <f ca="1">IF(Riskregister!$E$6="",0,COUNTIF(BG$4:BG$53,"&lt;"&amp;W924)*IF(X924&lt;0.5,Riskregister!$K$6+(Riskregister!$L$6-Riskregister!$K$6)*SQRT(X924/2),Riskregister!$L$6-(Riskregister!$L$6-Riskregister!$K$6)*SQRT((1-X924)/2)))</f>
        <v>0</v>
      </c>
      <c r="Z924" s="28">
        <f t="shared" ref="Z924:AA943" ca="1" si="569">RAND()</f>
        <v>0.74953806096723308</v>
      </c>
      <c r="AA924" s="28">
        <f t="shared" ca="1" si="569"/>
        <v>0.82044856368726748</v>
      </c>
      <c r="AB924" s="28">
        <f ca="1">IF(Riskregister!$E$7="",0,COUNTIF(BH$4:BH$53,"&lt;"&amp;Z924)*IF(AA924&lt;0.5,Riskregister!$K$7+(Riskregister!$L$7-Riskregister!$K$7)*SQRT(AA924/2),Riskregister!$L$7-(Riskregister!$L$7-Riskregister!$K$7)*SQRT((1-AA924)/2)))</f>
        <v>295130.91268560186</v>
      </c>
      <c r="AC924" s="28">
        <f t="shared" ref="AC924:AD943" ca="1" si="570">RAND()</f>
        <v>0.84453790826418396</v>
      </c>
      <c r="AD924" s="28">
        <f t="shared" ca="1" si="570"/>
        <v>0.59538556932441056</v>
      </c>
      <c r="AE924" s="28">
        <f ca="1">IF(Riskregister!$E$8="",0,COUNTIF(BI$4:BI$53,"&lt;"&amp;AC924)*IF(AD924&lt;0.5,Riskregister!$K$8+(Riskregister!$L$8-Riskregister!$K$8)*SQRT(AD924/2),Riskregister!$L$8-(Riskregister!$L$8-Riskregister!$K$8)*SQRT((1-AD924)/2)))</f>
        <v>0</v>
      </c>
      <c r="AF924" s="28">
        <f t="shared" ref="AF924:AG943" ca="1" si="571">RAND()</f>
        <v>0.91140872417827867</v>
      </c>
      <c r="AG924" s="28">
        <f t="shared" ca="1" si="571"/>
        <v>0.97758690464786591</v>
      </c>
      <c r="AH924" s="28">
        <f>IF(Riskregister!$E$9="",0,COUNTIF(BJ$4:BJ$53,"&lt;"&amp;AF924)*IF(AG924&lt;0.5,Riskregister!$K$9+(Riskregister!$L$9-Riskregister!$K$9)*SQRT(AG924/2),Riskregister!$L$9-(Riskregister!$L$9-Riskregister!$K$9)*SQRT((1-AG924)/2)))</f>
        <v>0</v>
      </c>
      <c r="AI924" s="28">
        <f t="shared" ref="AI924:AJ943" ca="1" si="572">RAND()</f>
        <v>2.1635615741152026E-2</v>
      </c>
      <c r="AJ924" s="28">
        <f t="shared" ca="1" si="572"/>
        <v>0.23039865985224861</v>
      </c>
      <c r="AK924" s="28">
        <f>IF(Riskregister!$E$10="",0,COUNTIF(BK$4:BK$53,"&lt;"&amp;AI924)*IF(AJ924&lt;0.5,Riskregister!$K$10+(Riskregister!$L$10-Riskregister!$K$10)*SQRT(AJ924/2),Riskregister!$L$10-(Riskregister!$L$10-Riskregister!$K$10)*SQRT((1-AJ924)/2)))</f>
        <v>0</v>
      </c>
      <c r="AL924" s="28">
        <f t="shared" ref="AL924:AM943" ca="1" si="573">RAND()</f>
        <v>0.4297013299700696</v>
      </c>
      <c r="AM924" s="28">
        <f t="shared" ca="1" si="573"/>
        <v>0.27371825697902608</v>
      </c>
      <c r="AN924" s="28">
        <f>IF(Riskregister!$E$11="",0,COUNTIF(BL$4:BL$53,"&lt;"&amp;AL924)*IF(AM924&lt;0.5,Riskregister!$K$11+(Riskregister!$L$11-Riskregister!$K$11)*SQRT(AM924/2),Riskregister!$L$11-(Riskregister!$L$11-Riskregister!$K$11)*SQRT((1-AM924)/2)))</f>
        <v>0</v>
      </c>
      <c r="AO924" s="28">
        <f t="shared" ref="AO924:AP943" ca="1" si="574">RAND()</f>
        <v>2.069303703223635E-2</v>
      </c>
      <c r="AP924" s="28">
        <f t="shared" ca="1" si="574"/>
        <v>0.97784234425030525</v>
      </c>
      <c r="AQ924" s="28">
        <f>IF(Riskregister!$E$12="",0,COUNTIF(BM$4:BM$53,"&lt;"&amp;AO924)*IF(AP924&lt;0.5,Riskregister!$K$12+(Riskregister!$L$12-Riskregister!$K$12)*SQRT(AP924/2),Riskregister!$L$12-(Riskregister!$L$12-Riskregister!$K$12)*SQRT((1-AP924)/2)))</f>
        <v>0</v>
      </c>
      <c r="AR924" s="28">
        <f t="shared" ref="AR924:AS943" ca="1" si="575">RAND()</f>
        <v>0.34121417143190036</v>
      </c>
      <c r="AS924" s="28">
        <f t="shared" ca="1" si="575"/>
        <v>0.60826165785405806</v>
      </c>
      <c r="AT924" s="28">
        <f>IF(Riskregister!$E$13="",0,COUNTIF(BN$4:BN$53,"&lt;"&amp;AR924)*IF(AS924&lt;0.5,Riskregister!$K$13+(Riskregister!$L$13-Riskregister!$K$13)*SQRT(AS924/2),Riskregister!$L$13-(Riskregister!$L$13-Riskregister!$K$13)*SQRT((1-AS924)/2)))</f>
        <v>0</v>
      </c>
      <c r="AU924" s="28">
        <f t="shared" ref="AU924:AV943" ca="1" si="576">RAND()</f>
        <v>0.32570381759723765</v>
      </c>
      <c r="AV924" s="28">
        <f t="shared" ca="1" si="576"/>
        <v>0.94535261547858807</v>
      </c>
      <c r="AW924" s="28">
        <f>IF(Riskregister!$E$14="",0,COUNTIF(BO$4:BO$53,"&lt;"&amp;AU924)*IF(AV924&lt;0.5,Riskregister!$K$14+(Riskregister!$L$14-Riskregister!$K$14)*SQRT(AV924/2),Riskregister!$L$14-(Riskregister!$L$14-Riskregister!$K$14)*SQRT((1-AV924)/2)))</f>
        <v>0</v>
      </c>
      <c r="AX924" s="28">
        <f t="shared" ref="AX924:AY943" ca="1" si="577">RAND()</f>
        <v>0.78223027942962597</v>
      </c>
      <c r="AY924" s="28">
        <f t="shared" ca="1" si="577"/>
        <v>0.8895610034058401</v>
      </c>
      <c r="AZ924" s="28">
        <f>IF(Riskregister!$E$15="",0,COUNTIF(BP$4:BP$53,"&lt;"&amp;AX924)*IF(AY924&lt;0.5,Riskregister!$K$15+(Riskregister!$L$15-Riskregister!$K$15)*SQRT(AY924/2),Riskregister!$L$15-(Riskregister!$L$15-Riskregister!$K$15)*SQRT((1-AY924)/2)))</f>
        <v>0</v>
      </c>
      <c r="BA924" s="28">
        <f t="shared" ref="BA924:BB943" ca="1" si="578">RAND()</f>
        <v>6.7803330607907775E-2</v>
      </c>
      <c r="BB924" s="28">
        <f t="shared" ca="1" si="578"/>
        <v>0.11354708633039945</v>
      </c>
      <c r="BC924" s="28">
        <f>IF(Riskregister!$E$16="",0,COUNTIF(BQ$4:BQ$53,"&lt;"&amp;BA924)*IF(BB924&lt;0.5,Riskregister!$K$16+(Riskregister!$L$16-Riskregister!$K$16)*SQRT(BB924/2),Riskregister!$L$16-(Riskregister!$L$16-Riskregister!$K$16)*SQRT((1-BB924)/2)))</f>
        <v>0</v>
      </c>
      <c r="BD924" s="28">
        <f t="shared" ca="1" si="554"/>
        <v>295130.91268560186</v>
      </c>
    </row>
    <row r="925" spans="20:56" x14ac:dyDescent="0.35">
      <c r="T925" s="28">
        <f t="shared" ca="1" si="567"/>
        <v>0.15612172376554956</v>
      </c>
      <c r="U925" s="28">
        <f t="shared" ca="1" si="567"/>
        <v>0.17419332473970028</v>
      </c>
      <c r="V925" s="28">
        <f ca="1">IF(Riskregister!$E$5="",0,COUNTIF(BF$4:BF$53,"&lt;"&amp;T925)*IF(U925&lt;0.5,Riskregister!$K$5+(Riskregister!$L$5-Riskregister!$K$5)*SQRT(U925/2),Riskregister!$L$5-(Riskregister!$L$5-Riskregister!$K$5)*SQRT((1-U925)/2)))</f>
        <v>0</v>
      </c>
      <c r="W925" s="28">
        <f t="shared" ca="1" si="568"/>
        <v>0.37284023650054909</v>
      </c>
      <c r="X925" s="28">
        <f t="shared" ca="1" si="568"/>
        <v>0.17177764414528973</v>
      </c>
      <c r="Y925" s="28">
        <f ca="1">IF(Riskregister!$E$6="",0,COUNTIF(BG$4:BG$53,"&lt;"&amp;W925)*IF(X925&lt;0.5,Riskregister!$K$6+(Riskregister!$L$6-Riskregister!$K$6)*SQRT(X925/2),Riskregister!$L$6-(Riskregister!$L$6-Riskregister!$K$6)*SQRT((1-X925)/2)))</f>
        <v>0</v>
      </c>
      <c r="Z925" s="28">
        <f t="shared" ca="1" si="569"/>
        <v>0.78550746028515739</v>
      </c>
      <c r="AA925" s="28">
        <f t="shared" ca="1" si="569"/>
        <v>0.8401520508810445</v>
      </c>
      <c r="AB925" s="28">
        <f ca="1">IF(Riskregister!$E$7="",0,COUNTIF(BH$4:BH$53,"&lt;"&amp;Z925)*IF(AA925&lt;0.5,Riskregister!$K$7+(Riskregister!$L$7-Riskregister!$K$7)*SQRT(AA925/2),Riskregister!$L$7-(Riskregister!$L$7-Riskregister!$K$7)*SQRT((1-AA925)/2)))</f>
        <v>301052.10015601129</v>
      </c>
      <c r="AC925" s="28">
        <f t="shared" ca="1" si="570"/>
        <v>0.52522456372302773</v>
      </c>
      <c r="AD925" s="28">
        <f t="shared" ca="1" si="570"/>
        <v>0.78232984918197179</v>
      </c>
      <c r="AE925" s="28">
        <f ca="1">IF(Riskregister!$E$8="",0,COUNTIF(BI$4:BI$53,"&lt;"&amp;AC925)*IF(AD925&lt;0.5,Riskregister!$K$8+(Riskregister!$L$8-Riskregister!$K$8)*SQRT(AD925/2),Riskregister!$L$8-(Riskregister!$L$8-Riskregister!$K$8)*SQRT((1-AD925)/2)))</f>
        <v>0</v>
      </c>
      <c r="AF925" s="28">
        <f t="shared" ca="1" si="571"/>
        <v>0.44915913270798602</v>
      </c>
      <c r="AG925" s="28">
        <f t="shared" ca="1" si="571"/>
        <v>0.34632498022887737</v>
      </c>
      <c r="AH925" s="28">
        <f>IF(Riskregister!$E$9="",0,COUNTIF(BJ$4:BJ$53,"&lt;"&amp;AF925)*IF(AG925&lt;0.5,Riskregister!$K$9+(Riskregister!$L$9-Riskregister!$K$9)*SQRT(AG925/2),Riskregister!$L$9-(Riskregister!$L$9-Riskregister!$K$9)*SQRT((1-AG925)/2)))</f>
        <v>0</v>
      </c>
      <c r="AI925" s="28">
        <f t="shared" ca="1" si="572"/>
        <v>0.62992939289462502</v>
      </c>
      <c r="AJ925" s="28">
        <f t="shared" ca="1" si="572"/>
        <v>1.5172883622899036E-2</v>
      </c>
      <c r="AK925" s="28">
        <f>IF(Riskregister!$E$10="",0,COUNTIF(BK$4:BK$53,"&lt;"&amp;AI925)*IF(AJ925&lt;0.5,Riskregister!$K$10+(Riskregister!$L$10-Riskregister!$K$10)*SQRT(AJ925/2),Riskregister!$L$10-(Riskregister!$L$10-Riskregister!$K$10)*SQRT((1-AJ925)/2)))</f>
        <v>0</v>
      </c>
      <c r="AL925" s="28">
        <f t="shared" ca="1" si="573"/>
        <v>0.45207254882460968</v>
      </c>
      <c r="AM925" s="28">
        <f t="shared" ca="1" si="573"/>
        <v>0.35086060253558971</v>
      </c>
      <c r="AN925" s="28">
        <f>IF(Riskregister!$E$11="",0,COUNTIF(BL$4:BL$53,"&lt;"&amp;AL925)*IF(AM925&lt;0.5,Riskregister!$K$11+(Riskregister!$L$11-Riskregister!$K$11)*SQRT(AM925/2),Riskregister!$L$11-(Riskregister!$L$11-Riskregister!$K$11)*SQRT((1-AM925)/2)))</f>
        <v>0</v>
      </c>
      <c r="AO925" s="28">
        <f t="shared" ca="1" si="574"/>
        <v>0.37993556615424062</v>
      </c>
      <c r="AP925" s="28">
        <f t="shared" ca="1" si="574"/>
        <v>0.9947120484585904</v>
      </c>
      <c r="AQ925" s="28">
        <f>IF(Riskregister!$E$12="",0,COUNTIF(BM$4:BM$53,"&lt;"&amp;AO925)*IF(AP925&lt;0.5,Riskregister!$K$12+(Riskregister!$L$12-Riskregister!$K$12)*SQRT(AP925/2),Riskregister!$L$12-(Riskregister!$L$12-Riskregister!$K$12)*SQRT((1-AP925)/2)))</f>
        <v>0</v>
      </c>
      <c r="AR925" s="28">
        <f t="shared" ca="1" si="575"/>
        <v>0.39284235138044199</v>
      </c>
      <c r="AS925" s="28">
        <f t="shared" ca="1" si="575"/>
        <v>0.6968120379148236</v>
      </c>
      <c r="AT925" s="28">
        <f>IF(Riskregister!$E$13="",0,COUNTIF(BN$4:BN$53,"&lt;"&amp;AR925)*IF(AS925&lt;0.5,Riskregister!$K$13+(Riskregister!$L$13-Riskregister!$K$13)*SQRT(AS925/2),Riskregister!$L$13-(Riskregister!$L$13-Riskregister!$K$13)*SQRT((1-AS925)/2)))</f>
        <v>0</v>
      </c>
      <c r="AU925" s="28">
        <f t="shared" ca="1" si="576"/>
        <v>0.15586998023652066</v>
      </c>
      <c r="AV925" s="28">
        <f t="shared" ca="1" si="576"/>
        <v>0.58635128594317865</v>
      </c>
      <c r="AW925" s="28">
        <f>IF(Riskregister!$E$14="",0,COUNTIF(BO$4:BO$53,"&lt;"&amp;AU925)*IF(AV925&lt;0.5,Riskregister!$K$14+(Riskregister!$L$14-Riskregister!$K$14)*SQRT(AV925/2),Riskregister!$L$14-(Riskregister!$L$14-Riskregister!$K$14)*SQRT((1-AV925)/2)))</f>
        <v>0</v>
      </c>
      <c r="AX925" s="28">
        <f t="shared" ca="1" si="577"/>
        <v>0.54643509109212451</v>
      </c>
      <c r="AY925" s="28">
        <f t="shared" ca="1" si="577"/>
        <v>0.81514612672216447</v>
      </c>
      <c r="AZ925" s="28">
        <f>IF(Riskregister!$E$15="",0,COUNTIF(BP$4:BP$53,"&lt;"&amp;AX925)*IF(AY925&lt;0.5,Riskregister!$K$15+(Riskregister!$L$15-Riskregister!$K$15)*SQRT(AY925/2),Riskregister!$L$15-(Riskregister!$L$15-Riskregister!$K$15)*SQRT((1-AY925)/2)))</f>
        <v>0</v>
      </c>
      <c r="BA925" s="28">
        <f t="shared" ca="1" si="578"/>
        <v>0.10995366102805804</v>
      </c>
      <c r="BB925" s="28">
        <f t="shared" ca="1" si="578"/>
        <v>0.79318894906183479</v>
      </c>
      <c r="BC925" s="28">
        <f>IF(Riskregister!$E$16="",0,COUNTIF(BQ$4:BQ$53,"&lt;"&amp;BA925)*IF(BB925&lt;0.5,Riskregister!$K$16+(Riskregister!$L$16-Riskregister!$K$16)*SQRT(BB925/2),Riskregister!$L$16-(Riskregister!$L$16-Riskregister!$K$16)*SQRT((1-BB925)/2)))</f>
        <v>0</v>
      </c>
      <c r="BD925" s="28">
        <f t="shared" ca="1" si="554"/>
        <v>301052.10015601129</v>
      </c>
    </row>
    <row r="926" spans="20:56" x14ac:dyDescent="0.35">
      <c r="T926" s="28">
        <f t="shared" ca="1" si="567"/>
        <v>0.30742869669954043</v>
      </c>
      <c r="U926" s="28">
        <f t="shared" ca="1" si="567"/>
        <v>0.38728593578135606</v>
      </c>
      <c r="V926" s="28">
        <f ca="1">IF(Riskregister!$E$5="",0,COUNTIF(BF$4:BF$53,"&lt;"&amp;T926)*IF(U926&lt;0.5,Riskregister!$K$5+(Riskregister!$L$5-Riskregister!$K$5)*SQRT(U926/2),Riskregister!$L$5-(Riskregister!$L$5-Riskregister!$K$5)*SQRT((1-U926)/2)))</f>
        <v>0</v>
      </c>
      <c r="W926" s="28">
        <f t="shared" ca="1" si="568"/>
        <v>0.88101748706305494</v>
      </c>
      <c r="X926" s="28">
        <f t="shared" ca="1" si="568"/>
        <v>0.94975853264094912</v>
      </c>
      <c r="Y926" s="28">
        <f ca="1">IF(Riskregister!$E$6="",0,COUNTIF(BG$4:BG$53,"&lt;"&amp;W926)*IF(X926&lt;0.5,Riskregister!$K$6+(Riskregister!$L$6-Riskregister!$K$6)*SQRT(X926/2),Riskregister!$L$6-(Riskregister!$L$6-Riskregister!$K$6)*SQRT((1-X926)/2)))</f>
        <v>1714708.6101515463</v>
      </c>
      <c r="Z926" s="28">
        <f t="shared" ca="1" si="569"/>
        <v>0.7457186179058295</v>
      </c>
      <c r="AA926" s="28">
        <f t="shared" ca="1" si="569"/>
        <v>0.53761187329515059</v>
      </c>
      <c r="AB926" s="28">
        <f ca="1">IF(Riskregister!$E$7="",0,COUNTIF(BH$4:BH$53,"&lt;"&amp;Z926)*IF(AA926&lt;0.5,Riskregister!$K$7+(Riskregister!$L$7-Riskregister!$K$7)*SQRT(AA926/2),Riskregister!$L$7-(Riskregister!$L$7-Riskregister!$K$7)*SQRT((1-AA926)/2)))</f>
        <v>231710.74674634737</v>
      </c>
      <c r="AC926" s="28">
        <f t="shared" ca="1" si="570"/>
        <v>0.16124379329503791</v>
      </c>
      <c r="AD926" s="28">
        <f t="shared" ca="1" si="570"/>
        <v>0.82417643362796333</v>
      </c>
      <c r="AE926" s="28">
        <f ca="1">IF(Riskregister!$E$8="",0,COUNTIF(BI$4:BI$53,"&lt;"&amp;AC926)*IF(AD926&lt;0.5,Riskregister!$K$8+(Riskregister!$L$8-Riskregister!$K$8)*SQRT(AD926/2),Riskregister!$L$8-(Riskregister!$L$8-Riskregister!$K$8)*SQRT((1-AD926)/2)))</f>
        <v>0</v>
      </c>
      <c r="AF926" s="28">
        <f t="shared" ca="1" si="571"/>
        <v>0.73876194899598679</v>
      </c>
      <c r="AG926" s="28">
        <f t="shared" ca="1" si="571"/>
        <v>0.73326207927346931</v>
      </c>
      <c r="AH926" s="28">
        <f>IF(Riskregister!$E$9="",0,COUNTIF(BJ$4:BJ$53,"&lt;"&amp;AF926)*IF(AG926&lt;0.5,Riskregister!$K$9+(Riskregister!$L$9-Riskregister!$K$9)*SQRT(AG926/2),Riskregister!$L$9-(Riskregister!$L$9-Riskregister!$K$9)*SQRT((1-AG926)/2)))</f>
        <v>0</v>
      </c>
      <c r="AI926" s="28">
        <f t="shared" ca="1" si="572"/>
        <v>0.93614448447389786</v>
      </c>
      <c r="AJ926" s="28">
        <f t="shared" ca="1" si="572"/>
        <v>0.62512739431710973</v>
      </c>
      <c r="AK926" s="28">
        <f>IF(Riskregister!$E$10="",0,COUNTIF(BK$4:BK$53,"&lt;"&amp;AI926)*IF(AJ926&lt;0.5,Riskregister!$K$10+(Riskregister!$L$10-Riskregister!$K$10)*SQRT(AJ926/2),Riskregister!$L$10-(Riskregister!$L$10-Riskregister!$K$10)*SQRT((1-AJ926)/2)))</f>
        <v>0</v>
      </c>
      <c r="AL926" s="28">
        <f t="shared" ca="1" si="573"/>
        <v>0.62528637401902165</v>
      </c>
      <c r="AM926" s="28">
        <f t="shared" ca="1" si="573"/>
        <v>0.27716624868245054</v>
      </c>
      <c r="AN926" s="28">
        <f>IF(Riskregister!$E$11="",0,COUNTIF(BL$4:BL$53,"&lt;"&amp;AL926)*IF(AM926&lt;0.5,Riskregister!$K$11+(Riskregister!$L$11-Riskregister!$K$11)*SQRT(AM926/2),Riskregister!$L$11-(Riskregister!$L$11-Riskregister!$K$11)*SQRT((1-AM926)/2)))</f>
        <v>0</v>
      </c>
      <c r="AO926" s="28">
        <f t="shared" ca="1" si="574"/>
        <v>0.42617179772951341</v>
      </c>
      <c r="AP926" s="28">
        <f t="shared" ca="1" si="574"/>
        <v>0.56742241442278307</v>
      </c>
      <c r="AQ926" s="28">
        <f>IF(Riskregister!$E$12="",0,COUNTIF(BM$4:BM$53,"&lt;"&amp;AO926)*IF(AP926&lt;0.5,Riskregister!$K$12+(Riskregister!$L$12-Riskregister!$K$12)*SQRT(AP926/2),Riskregister!$L$12-(Riskregister!$L$12-Riskregister!$K$12)*SQRT((1-AP926)/2)))</f>
        <v>0</v>
      </c>
      <c r="AR926" s="28">
        <f t="shared" ca="1" si="575"/>
        <v>0.32085701955773338</v>
      </c>
      <c r="AS926" s="28">
        <f t="shared" ca="1" si="575"/>
        <v>0.75249231445022091</v>
      </c>
      <c r="AT926" s="28">
        <f>IF(Riskregister!$E$13="",0,COUNTIF(BN$4:BN$53,"&lt;"&amp;AR926)*IF(AS926&lt;0.5,Riskregister!$K$13+(Riskregister!$L$13-Riskregister!$K$13)*SQRT(AS926/2),Riskregister!$L$13-(Riskregister!$L$13-Riskregister!$K$13)*SQRT((1-AS926)/2)))</f>
        <v>0</v>
      </c>
      <c r="AU926" s="28">
        <f t="shared" ca="1" si="576"/>
        <v>0.5853384412679683</v>
      </c>
      <c r="AV926" s="28">
        <f t="shared" ca="1" si="576"/>
        <v>0.78206963615128033</v>
      </c>
      <c r="AW926" s="28">
        <f>IF(Riskregister!$E$14="",0,COUNTIF(BO$4:BO$53,"&lt;"&amp;AU926)*IF(AV926&lt;0.5,Riskregister!$K$14+(Riskregister!$L$14-Riskregister!$K$14)*SQRT(AV926/2),Riskregister!$L$14-(Riskregister!$L$14-Riskregister!$K$14)*SQRT((1-AV926)/2)))</f>
        <v>0</v>
      </c>
      <c r="AX926" s="28">
        <f t="shared" ca="1" si="577"/>
        <v>0.12185789583590412</v>
      </c>
      <c r="AY926" s="28">
        <f t="shared" ca="1" si="577"/>
        <v>0.56976842968888164</v>
      </c>
      <c r="AZ926" s="28">
        <f>IF(Riskregister!$E$15="",0,COUNTIF(BP$4:BP$53,"&lt;"&amp;AX926)*IF(AY926&lt;0.5,Riskregister!$K$15+(Riskregister!$L$15-Riskregister!$K$15)*SQRT(AY926/2),Riskregister!$L$15-(Riskregister!$L$15-Riskregister!$K$15)*SQRT((1-AY926)/2)))</f>
        <v>0</v>
      </c>
      <c r="BA926" s="28">
        <f t="shared" ca="1" si="578"/>
        <v>0.1150771143017042</v>
      </c>
      <c r="BB926" s="28">
        <f t="shared" ca="1" si="578"/>
        <v>5.2114474583694337E-2</v>
      </c>
      <c r="BC926" s="28">
        <f>IF(Riskregister!$E$16="",0,COUNTIF(BQ$4:BQ$53,"&lt;"&amp;BA926)*IF(BB926&lt;0.5,Riskregister!$K$16+(Riskregister!$L$16-Riskregister!$K$16)*SQRT(BB926/2),Riskregister!$L$16-(Riskregister!$L$16-Riskregister!$K$16)*SQRT((1-BB926)/2)))</f>
        <v>0</v>
      </c>
      <c r="BD926" s="28">
        <f t="shared" ca="1" si="554"/>
        <v>1946419.3568978936</v>
      </c>
    </row>
    <row r="927" spans="20:56" x14ac:dyDescent="0.35">
      <c r="T927" s="28">
        <f t="shared" ca="1" si="567"/>
        <v>0.212312024242718</v>
      </c>
      <c r="U927" s="28">
        <f t="shared" ca="1" si="567"/>
        <v>0.86590689613461946</v>
      </c>
      <c r="V927" s="28">
        <f ca="1">IF(Riskregister!$E$5="",0,COUNTIF(BF$4:BF$53,"&lt;"&amp;T927)*IF(U927&lt;0.5,Riskregister!$K$5+(Riskregister!$L$5-Riskregister!$K$5)*SQRT(U927/2),Riskregister!$L$5-(Riskregister!$L$5-Riskregister!$K$5)*SQRT((1-U927)/2)))</f>
        <v>0</v>
      </c>
      <c r="W927" s="28">
        <f t="shared" ca="1" si="568"/>
        <v>0.17317762078028054</v>
      </c>
      <c r="X927" s="28">
        <f t="shared" ca="1" si="568"/>
        <v>0.35432552055151911</v>
      </c>
      <c r="Y927" s="28">
        <f ca="1">IF(Riskregister!$E$6="",0,COUNTIF(BG$4:BG$53,"&lt;"&amp;W927)*IF(X927&lt;0.5,Riskregister!$K$6+(Riskregister!$L$6-Riskregister!$K$6)*SQRT(X927/2),Riskregister!$L$6-(Riskregister!$L$6-Riskregister!$K$6)*SQRT((1-X927)/2)))</f>
        <v>0</v>
      </c>
      <c r="Z927" s="28">
        <f t="shared" ca="1" si="569"/>
        <v>0.30013749347010066</v>
      </c>
      <c r="AA927" s="28">
        <f t="shared" ca="1" si="569"/>
        <v>0.50432050687553298</v>
      </c>
      <c r="AB927" s="28">
        <f ca="1">IF(Riskregister!$E$7="",0,COUNTIF(BH$4:BH$53,"&lt;"&amp;Z927)*IF(AA927&lt;0.5,Riskregister!$K$7+(Riskregister!$L$7-Riskregister!$K$7)*SQRT(AA927/2),Riskregister!$L$7-(Riskregister!$L$7-Riskregister!$K$7)*SQRT((1-AA927)/2)))</f>
        <v>0</v>
      </c>
      <c r="AC927" s="28">
        <f t="shared" ca="1" si="570"/>
        <v>0.22346642665300032</v>
      </c>
      <c r="AD927" s="28">
        <f t="shared" ca="1" si="570"/>
        <v>0.54818304249801297</v>
      </c>
      <c r="AE927" s="28">
        <f ca="1">IF(Riskregister!$E$8="",0,COUNTIF(BI$4:BI$53,"&lt;"&amp;AC927)*IF(AD927&lt;0.5,Riskregister!$K$8+(Riskregister!$L$8-Riskregister!$K$8)*SQRT(AD927/2),Riskregister!$L$8-(Riskregister!$L$8-Riskregister!$K$8)*SQRT((1-AD927)/2)))</f>
        <v>0</v>
      </c>
      <c r="AF927" s="28">
        <f t="shared" ca="1" si="571"/>
        <v>0.9218526937512973</v>
      </c>
      <c r="AG927" s="28">
        <f t="shared" ca="1" si="571"/>
        <v>0.76457176466176968</v>
      </c>
      <c r="AH927" s="28">
        <f>IF(Riskregister!$E$9="",0,COUNTIF(BJ$4:BJ$53,"&lt;"&amp;AF927)*IF(AG927&lt;0.5,Riskregister!$K$9+(Riskregister!$L$9-Riskregister!$K$9)*SQRT(AG927/2),Riskregister!$L$9-(Riskregister!$L$9-Riskregister!$K$9)*SQRT((1-AG927)/2)))</f>
        <v>0</v>
      </c>
      <c r="AI927" s="28">
        <f t="shared" ca="1" si="572"/>
        <v>0.26515615004508897</v>
      </c>
      <c r="AJ927" s="28">
        <f t="shared" ca="1" si="572"/>
        <v>0.1526849693521809</v>
      </c>
      <c r="AK927" s="28">
        <f>IF(Riskregister!$E$10="",0,COUNTIF(BK$4:BK$53,"&lt;"&amp;AI927)*IF(AJ927&lt;0.5,Riskregister!$K$10+(Riskregister!$L$10-Riskregister!$K$10)*SQRT(AJ927/2),Riskregister!$L$10-(Riskregister!$L$10-Riskregister!$K$10)*SQRT((1-AJ927)/2)))</f>
        <v>0</v>
      </c>
      <c r="AL927" s="28">
        <f t="shared" ca="1" si="573"/>
        <v>0.57140991914171835</v>
      </c>
      <c r="AM927" s="28">
        <f t="shared" ca="1" si="573"/>
        <v>0.58072150302041303</v>
      </c>
      <c r="AN927" s="28">
        <f>IF(Riskregister!$E$11="",0,COUNTIF(BL$4:BL$53,"&lt;"&amp;AL927)*IF(AM927&lt;0.5,Riskregister!$K$11+(Riskregister!$L$11-Riskregister!$K$11)*SQRT(AM927/2),Riskregister!$L$11-(Riskregister!$L$11-Riskregister!$K$11)*SQRT((1-AM927)/2)))</f>
        <v>0</v>
      </c>
      <c r="AO927" s="28">
        <f t="shared" ca="1" si="574"/>
        <v>0.47327891855598103</v>
      </c>
      <c r="AP927" s="28">
        <f t="shared" ca="1" si="574"/>
        <v>0.54664503135428755</v>
      </c>
      <c r="AQ927" s="28">
        <f>IF(Riskregister!$E$12="",0,COUNTIF(BM$4:BM$53,"&lt;"&amp;AO927)*IF(AP927&lt;0.5,Riskregister!$K$12+(Riskregister!$L$12-Riskregister!$K$12)*SQRT(AP927/2),Riskregister!$L$12-(Riskregister!$L$12-Riskregister!$K$12)*SQRT((1-AP927)/2)))</f>
        <v>0</v>
      </c>
      <c r="AR927" s="28">
        <f t="shared" ca="1" si="575"/>
        <v>0.89601497438728084</v>
      </c>
      <c r="AS927" s="28">
        <f t="shared" ca="1" si="575"/>
        <v>0.27934346159114409</v>
      </c>
      <c r="AT927" s="28">
        <f>IF(Riskregister!$E$13="",0,COUNTIF(BN$4:BN$53,"&lt;"&amp;AR927)*IF(AS927&lt;0.5,Riskregister!$K$13+(Riskregister!$L$13-Riskregister!$K$13)*SQRT(AS927/2),Riskregister!$L$13-(Riskregister!$L$13-Riskregister!$K$13)*SQRT((1-AS927)/2)))</f>
        <v>0</v>
      </c>
      <c r="AU927" s="28">
        <f t="shared" ca="1" si="576"/>
        <v>0.38317279957184713</v>
      </c>
      <c r="AV927" s="28">
        <f t="shared" ca="1" si="576"/>
        <v>0.82914488768706063</v>
      </c>
      <c r="AW927" s="28">
        <f>IF(Riskregister!$E$14="",0,COUNTIF(BO$4:BO$53,"&lt;"&amp;AU927)*IF(AV927&lt;0.5,Riskregister!$K$14+(Riskregister!$L$14-Riskregister!$K$14)*SQRT(AV927/2),Riskregister!$L$14-(Riskregister!$L$14-Riskregister!$K$14)*SQRT((1-AV927)/2)))</f>
        <v>0</v>
      </c>
      <c r="AX927" s="28">
        <f t="shared" ca="1" si="577"/>
        <v>0.95373880916733067</v>
      </c>
      <c r="AY927" s="28">
        <f t="shared" ca="1" si="577"/>
        <v>0.36064420020303012</v>
      </c>
      <c r="AZ927" s="28">
        <f>IF(Riskregister!$E$15="",0,COUNTIF(BP$4:BP$53,"&lt;"&amp;AX927)*IF(AY927&lt;0.5,Riskregister!$K$15+(Riskregister!$L$15-Riskregister!$K$15)*SQRT(AY927/2),Riskregister!$L$15-(Riskregister!$L$15-Riskregister!$K$15)*SQRT((1-AY927)/2)))</f>
        <v>0</v>
      </c>
      <c r="BA927" s="28">
        <f t="shared" ca="1" si="578"/>
        <v>0.44066532030522432</v>
      </c>
      <c r="BB927" s="28">
        <f t="shared" ca="1" si="578"/>
        <v>0.42675661160716094</v>
      </c>
      <c r="BC927" s="28">
        <f>IF(Riskregister!$E$16="",0,COUNTIF(BQ$4:BQ$53,"&lt;"&amp;BA927)*IF(BB927&lt;0.5,Riskregister!$K$16+(Riskregister!$L$16-Riskregister!$K$16)*SQRT(BB927/2),Riskregister!$L$16-(Riskregister!$L$16-Riskregister!$K$16)*SQRT((1-BB927)/2)))</f>
        <v>0</v>
      </c>
      <c r="BD927" s="28">
        <f t="shared" ca="1" si="554"/>
        <v>0</v>
      </c>
    </row>
    <row r="928" spans="20:56" x14ac:dyDescent="0.35">
      <c r="T928" s="28">
        <f t="shared" ca="1" si="567"/>
        <v>0.99739312874372987</v>
      </c>
      <c r="U928" s="28">
        <f t="shared" ca="1" si="567"/>
        <v>0.24481461457328624</v>
      </c>
      <c r="V928" s="28">
        <f ca="1">IF(Riskregister!$E$5="",0,COUNTIF(BF$4:BF$53,"&lt;"&amp;T928)*IF(U928&lt;0.5,Riskregister!$K$5+(Riskregister!$L$5-Riskregister!$K$5)*SQRT(U928/2),Riskregister!$L$5-(Riskregister!$L$5-Riskregister!$K$5)*SQRT((1-U928)/2)))</f>
        <v>922321.20165191311</v>
      </c>
      <c r="W928" s="28">
        <f t="shared" ca="1" si="568"/>
        <v>0.79477906864377512</v>
      </c>
      <c r="X928" s="28">
        <f t="shared" ca="1" si="568"/>
        <v>0.13048490951423075</v>
      </c>
      <c r="Y928" s="28">
        <f ca="1">IF(Riskregister!$E$6="",0,COUNTIF(BG$4:BG$53,"&lt;"&amp;W928)*IF(X928&lt;0.5,Riskregister!$K$6+(Riskregister!$L$6-Riskregister!$K$6)*SQRT(X928/2),Riskregister!$L$6-(Riskregister!$L$6-Riskregister!$K$6)*SQRT((1-X928)/2)))</f>
        <v>659766.84679634508</v>
      </c>
      <c r="Z928" s="28">
        <f t="shared" ca="1" si="569"/>
        <v>0.41041651353188846</v>
      </c>
      <c r="AA928" s="28">
        <f t="shared" ca="1" si="569"/>
        <v>0.41823258285853349</v>
      </c>
      <c r="AB928" s="28">
        <f ca="1">IF(Riskregister!$E$7="",0,COUNTIF(BH$4:BH$53,"&lt;"&amp;Z928)*IF(AA928&lt;0.5,Riskregister!$K$7+(Riskregister!$L$7-Riskregister!$K$7)*SQRT(AA928/2),Riskregister!$L$7-(Riskregister!$L$7-Riskregister!$K$7)*SQRT((1-AA928)/2)))</f>
        <v>0</v>
      </c>
      <c r="AC928" s="28">
        <f t="shared" ca="1" si="570"/>
        <v>0.33011345729234309</v>
      </c>
      <c r="AD928" s="28">
        <f t="shared" ca="1" si="570"/>
        <v>0.87949877315897984</v>
      </c>
      <c r="AE928" s="28">
        <f ca="1">IF(Riskregister!$E$8="",0,COUNTIF(BI$4:BI$53,"&lt;"&amp;AC928)*IF(AD928&lt;0.5,Riskregister!$K$8+(Riskregister!$L$8-Riskregister!$K$8)*SQRT(AD928/2),Riskregister!$L$8-(Riskregister!$L$8-Riskregister!$K$8)*SQRT((1-AD928)/2)))</f>
        <v>0</v>
      </c>
      <c r="AF928" s="28">
        <f t="shared" ca="1" si="571"/>
        <v>0.45524501852206933</v>
      </c>
      <c r="AG928" s="28">
        <f t="shared" ca="1" si="571"/>
        <v>0.5140510090305076</v>
      </c>
      <c r="AH928" s="28">
        <f>IF(Riskregister!$E$9="",0,COUNTIF(BJ$4:BJ$53,"&lt;"&amp;AF928)*IF(AG928&lt;0.5,Riskregister!$K$9+(Riskregister!$L$9-Riskregister!$K$9)*SQRT(AG928/2),Riskregister!$L$9-(Riskregister!$L$9-Riskregister!$K$9)*SQRT((1-AG928)/2)))</f>
        <v>0</v>
      </c>
      <c r="AI928" s="28">
        <f t="shared" ca="1" si="572"/>
        <v>0.27157092813972872</v>
      </c>
      <c r="AJ928" s="28">
        <f t="shared" ca="1" si="572"/>
        <v>0.79953018067951476</v>
      </c>
      <c r="AK928" s="28">
        <f>IF(Riskregister!$E$10="",0,COUNTIF(BK$4:BK$53,"&lt;"&amp;AI928)*IF(AJ928&lt;0.5,Riskregister!$K$10+(Riskregister!$L$10-Riskregister!$K$10)*SQRT(AJ928/2),Riskregister!$L$10-(Riskregister!$L$10-Riskregister!$K$10)*SQRT((1-AJ928)/2)))</f>
        <v>0</v>
      </c>
      <c r="AL928" s="28">
        <f t="shared" ca="1" si="573"/>
        <v>0.19906687838689541</v>
      </c>
      <c r="AM928" s="28">
        <f t="shared" ca="1" si="573"/>
        <v>0.79245384471063285</v>
      </c>
      <c r="AN928" s="28">
        <f>IF(Riskregister!$E$11="",0,COUNTIF(BL$4:BL$53,"&lt;"&amp;AL928)*IF(AM928&lt;0.5,Riskregister!$K$11+(Riskregister!$L$11-Riskregister!$K$11)*SQRT(AM928/2),Riskregister!$L$11-(Riskregister!$L$11-Riskregister!$K$11)*SQRT((1-AM928)/2)))</f>
        <v>0</v>
      </c>
      <c r="AO928" s="28">
        <f t="shared" ca="1" si="574"/>
        <v>0.93701511087124978</v>
      </c>
      <c r="AP928" s="28">
        <f t="shared" ca="1" si="574"/>
        <v>0.43235068680505784</v>
      </c>
      <c r="AQ928" s="28">
        <f>IF(Riskregister!$E$12="",0,COUNTIF(BM$4:BM$53,"&lt;"&amp;AO928)*IF(AP928&lt;0.5,Riskregister!$K$12+(Riskregister!$L$12-Riskregister!$K$12)*SQRT(AP928/2),Riskregister!$L$12-(Riskregister!$L$12-Riskregister!$K$12)*SQRT((1-AP928)/2)))</f>
        <v>0</v>
      </c>
      <c r="AR928" s="28">
        <f t="shared" ca="1" si="575"/>
        <v>0.88869294245904995</v>
      </c>
      <c r="AS928" s="28">
        <f t="shared" ca="1" si="575"/>
        <v>0.9838953432301567</v>
      </c>
      <c r="AT928" s="28">
        <f>IF(Riskregister!$E$13="",0,COUNTIF(BN$4:BN$53,"&lt;"&amp;AR928)*IF(AS928&lt;0.5,Riskregister!$K$13+(Riskregister!$L$13-Riskregister!$K$13)*SQRT(AS928/2),Riskregister!$L$13-(Riskregister!$L$13-Riskregister!$K$13)*SQRT((1-AS928)/2)))</f>
        <v>0</v>
      </c>
      <c r="AU928" s="28">
        <f t="shared" ca="1" si="576"/>
        <v>0.30672892466004353</v>
      </c>
      <c r="AV928" s="28">
        <f t="shared" ca="1" si="576"/>
        <v>1.6319105111358256E-2</v>
      </c>
      <c r="AW928" s="28">
        <f>IF(Riskregister!$E$14="",0,COUNTIF(BO$4:BO$53,"&lt;"&amp;AU928)*IF(AV928&lt;0.5,Riskregister!$K$14+(Riskregister!$L$14-Riskregister!$K$14)*SQRT(AV928/2),Riskregister!$L$14-(Riskregister!$L$14-Riskregister!$K$14)*SQRT((1-AV928)/2)))</f>
        <v>0</v>
      </c>
      <c r="AX928" s="28">
        <f t="shared" ca="1" si="577"/>
        <v>0.45898663228883019</v>
      </c>
      <c r="AY928" s="28">
        <f t="shared" ca="1" si="577"/>
        <v>9.9149569959558814E-2</v>
      </c>
      <c r="AZ928" s="28">
        <f>IF(Riskregister!$E$15="",0,COUNTIF(BP$4:BP$53,"&lt;"&amp;AX928)*IF(AY928&lt;0.5,Riskregister!$K$15+(Riskregister!$L$15-Riskregister!$K$15)*SQRT(AY928/2),Riskregister!$L$15-(Riskregister!$L$15-Riskregister!$K$15)*SQRT((1-AY928)/2)))</f>
        <v>0</v>
      </c>
      <c r="BA928" s="28">
        <f t="shared" ca="1" si="578"/>
        <v>0.64342442304067171</v>
      </c>
      <c r="BB928" s="28">
        <f t="shared" ca="1" si="578"/>
        <v>0.14693739510891868</v>
      </c>
      <c r="BC928" s="28">
        <f>IF(Riskregister!$E$16="",0,COUNTIF(BQ$4:BQ$53,"&lt;"&amp;BA928)*IF(BB928&lt;0.5,Riskregister!$K$16+(Riskregister!$L$16-Riskregister!$K$16)*SQRT(BB928/2),Riskregister!$L$16-(Riskregister!$L$16-Riskregister!$K$16)*SQRT((1-BB928)/2)))</f>
        <v>0</v>
      </c>
      <c r="BD928" s="28">
        <f t="shared" ca="1" si="554"/>
        <v>1582088.0484482581</v>
      </c>
    </row>
    <row r="929" spans="20:56" x14ac:dyDescent="0.35">
      <c r="T929" s="28">
        <f t="shared" ca="1" si="567"/>
        <v>6.175067082241581E-3</v>
      </c>
      <c r="U929" s="28">
        <f t="shared" ca="1" si="567"/>
        <v>8.9369393486313897E-2</v>
      </c>
      <c r="V929" s="28">
        <f ca="1">IF(Riskregister!$E$5="",0,COUNTIF(BF$4:BF$53,"&lt;"&amp;T929)*IF(U929&lt;0.5,Riskregister!$K$5+(Riskregister!$L$5-Riskregister!$K$5)*SQRT(U929/2),Riskregister!$L$5-(Riskregister!$L$5-Riskregister!$K$5)*SQRT((1-U929)/2)))</f>
        <v>0</v>
      </c>
      <c r="W929" s="28">
        <f t="shared" ca="1" si="568"/>
        <v>0.33859254556408291</v>
      </c>
      <c r="X929" s="28">
        <f t="shared" ca="1" si="568"/>
        <v>0.31235164784006098</v>
      </c>
      <c r="Y929" s="28">
        <f ca="1">IF(Riskregister!$E$6="",0,COUNTIF(BG$4:BG$53,"&lt;"&amp;W929)*IF(X929&lt;0.5,Riskregister!$K$6+(Riskregister!$L$6-Riskregister!$K$6)*SQRT(X929/2),Riskregister!$L$6-(Riskregister!$L$6-Riskregister!$K$6)*SQRT((1-X929)/2)))</f>
        <v>0</v>
      </c>
      <c r="Z929" s="28">
        <f t="shared" ca="1" si="569"/>
        <v>2.1396887439295242E-2</v>
      </c>
      <c r="AA929" s="28">
        <f t="shared" ca="1" si="569"/>
        <v>0.78664763102520741</v>
      </c>
      <c r="AB929" s="28">
        <f ca="1">IF(Riskregister!$E$7="",0,COUNTIF(BH$4:BH$53,"&lt;"&amp;Z929)*IF(AA929&lt;0.5,Riskregister!$K$7+(Riskregister!$L$7-Riskregister!$K$7)*SQRT(AA929/2),Riskregister!$L$7-(Riskregister!$L$7-Riskregister!$K$7)*SQRT((1-AA929)/2)))</f>
        <v>0</v>
      </c>
      <c r="AC929" s="28">
        <f t="shared" ca="1" si="570"/>
        <v>0.87106939176821807</v>
      </c>
      <c r="AD929" s="28">
        <f t="shared" ca="1" si="570"/>
        <v>0.3146294198363071</v>
      </c>
      <c r="AE929" s="28">
        <f ca="1">IF(Riskregister!$E$8="",0,COUNTIF(BI$4:BI$53,"&lt;"&amp;AC929)*IF(AD929&lt;0.5,Riskregister!$K$8+(Riskregister!$L$8-Riskregister!$K$8)*SQRT(AD929/2),Riskregister!$L$8-(Riskregister!$L$8-Riskregister!$K$8)*SQRT((1-AD929)/2)))</f>
        <v>0</v>
      </c>
      <c r="AF929" s="28">
        <f t="shared" ca="1" si="571"/>
        <v>0.79436174706773077</v>
      </c>
      <c r="AG929" s="28">
        <f t="shared" ca="1" si="571"/>
        <v>0.41017596539401002</v>
      </c>
      <c r="AH929" s="28">
        <f>IF(Riskregister!$E$9="",0,COUNTIF(BJ$4:BJ$53,"&lt;"&amp;AF929)*IF(AG929&lt;0.5,Riskregister!$K$9+(Riskregister!$L$9-Riskregister!$K$9)*SQRT(AG929/2),Riskregister!$L$9-(Riskregister!$L$9-Riskregister!$K$9)*SQRT((1-AG929)/2)))</f>
        <v>0</v>
      </c>
      <c r="AI929" s="28">
        <f t="shared" ca="1" si="572"/>
        <v>0.8224884693967458</v>
      </c>
      <c r="AJ929" s="28">
        <f t="shared" ca="1" si="572"/>
        <v>0.98662995774750428</v>
      </c>
      <c r="AK929" s="28">
        <f>IF(Riskregister!$E$10="",0,COUNTIF(BK$4:BK$53,"&lt;"&amp;AI929)*IF(AJ929&lt;0.5,Riskregister!$K$10+(Riskregister!$L$10-Riskregister!$K$10)*SQRT(AJ929/2),Riskregister!$L$10-(Riskregister!$L$10-Riskregister!$K$10)*SQRT((1-AJ929)/2)))</f>
        <v>0</v>
      </c>
      <c r="AL929" s="28">
        <f t="shared" ca="1" si="573"/>
        <v>0.98656893320432304</v>
      </c>
      <c r="AM929" s="28">
        <f t="shared" ca="1" si="573"/>
        <v>8.925227213365905E-2</v>
      </c>
      <c r="AN929" s="28">
        <f>IF(Riskregister!$E$11="",0,COUNTIF(BL$4:BL$53,"&lt;"&amp;AL929)*IF(AM929&lt;0.5,Riskregister!$K$11+(Riskregister!$L$11-Riskregister!$K$11)*SQRT(AM929/2),Riskregister!$L$11-(Riskregister!$L$11-Riskregister!$K$11)*SQRT((1-AM929)/2)))</f>
        <v>0</v>
      </c>
      <c r="AO929" s="28">
        <f t="shared" ca="1" si="574"/>
        <v>7.3511676634370859E-2</v>
      </c>
      <c r="AP929" s="28">
        <f t="shared" ca="1" si="574"/>
        <v>0.52861025953306073</v>
      </c>
      <c r="AQ929" s="28">
        <f>IF(Riskregister!$E$12="",0,COUNTIF(BM$4:BM$53,"&lt;"&amp;AO929)*IF(AP929&lt;0.5,Riskregister!$K$12+(Riskregister!$L$12-Riskregister!$K$12)*SQRT(AP929/2),Riskregister!$L$12-(Riskregister!$L$12-Riskregister!$K$12)*SQRT((1-AP929)/2)))</f>
        <v>0</v>
      </c>
      <c r="AR929" s="28">
        <f t="shared" ca="1" si="575"/>
        <v>0.80517236222842037</v>
      </c>
      <c r="AS929" s="28">
        <f t="shared" ca="1" si="575"/>
        <v>0.67734569764813335</v>
      </c>
      <c r="AT929" s="28">
        <f>IF(Riskregister!$E$13="",0,COUNTIF(BN$4:BN$53,"&lt;"&amp;AR929)*IF(AS929&lt;0.5,Riskregister!$K$13+(Riskregister!$L$13-Riskregister!$K$13)*SQRT(AS929/2),Riskregister!$L$13-(Riskregister!$L$13-Riskregister!$K$13)*SQRT((1-AS929)/2)))</f>
        <v>0</v>
      </c>
      <c r="AU929" s="28">
        <f t="shared" ca="1" si="576"/>
        <v>5.7577600282783692E-2</v>
      </c>
      <c r="AV929" s="28">
        <f t="shared" ca="1" si="576"/>
        <v>0.65005286904027515</v>
      </c>
      <c r="AW929" s="28">
        <f>IF(Riskregister!$E$14="",0,COUNTIF(BO$4:BO$53,"&lt;"&amp;AU929)*IF(AV929&lt;0.5,Riskregister!$K$14+(Riskregister!$L$14-Riskregister!$K$14)*SQRT(AV929/2),Riskregister!$L$14-(Riskregister!$L$14-Riskregister!$K$14)*SQRT((1-AV929)/2)))</f>
        <v>0</v>
      </c>
      <c r="AX929" s="28">
        <f t="shared" ca="1" si="577"/>
        <v>0.24261935881849772</v>
      </c>
      <c r="AY929" s="28">
        <f t="shared" ca="1" si="577"/>
        <v>0.61823798918759632</v>
      </c>
      <c r="AZ929" s="28">
        <f>IF(Riskregister!$E$15="",0,COUNTIF(BP$4:BP$53,"&lt;"&amp;AX929)*IF(AY929&lt;0.5,Riskregister!$K$15+(Riskregister!$L$15-Riskregister!$K$15)*SQRT(AY929/2),Riskregister!$L$15-(Riskregister!$L$15-Riskregister!$K$15)*SQRT((1-AY929)/2)))</f>
        <v>0</v>
      </c>
      <c r="BA929" s="28">
        <f t="shared" ca="1" si="578"/>
        <v>0.88362055923955007</v>
      </c>
      <c r="BB929" s="28">
        <f t="shared" ca="1" si="578"/>
        <v>0.76868716429493256</v>
      </c>
      <c r="BC929" s="28">
        <f>IF(Riskregister!$E$16="",0,COUNTIF(BQ$4:BQ$53,"&lt;"&amp;BA929)*IF(BB929&lt;0.5,Riskregister!$K$16+(Riskregister!$L$16-Riskregister!$K$16)*SQRT(BB929/2),Riskregister!$L$16-(Riskregister!$L$16-Riskregister!$K$16)*SQRT((1-BB929)/2)))</f>
        <v>0</v>
      </c>
      <c r="BD929" s="28">
        <f t="shared" ca="1" si="554"/>
        <v>0</v>
      </c>
    </row>
    <row r="930" spans="20:56" x14ac:dyDescent="0.35">
      <c r="T930" s="28">
        <f t="shared" ca="1" si="567"/>
        <v>0.25849299941279114</v>
      </c>
      <c r="U930" s="28">
        <f t="shared" ca="1" si="567"/>
        <v>0.45559040022416875</v>
      </c>
      <c r="V930" s="28">
        <f ca="1">IF(Riskregister!$E$5="",0,COUNTIF(BF$4:BF$53,"&lt;"&amp;T930)*IF(U930&lt;0.5,Riskregister!$K$5+(Riskregister!$L$5-Riskregister!$K$5)*SQRT(U930/2),Riskregister!$L$5-(Riskregister!$L$5-Riskregister!$K$5)*SQRT((1-U930)/2)))</f>
        <v>0</v>
      </c>
      <c r="W930" s="28">
        <f t="shared" ca="1" si="568"/>
        <v>0.70928539058398465</v>
      </c>
      <c r="X930" s="28">
        <f t="shared" ca="1" si="568"/>
        <v>0.1621394703575032</v>
      </c>
      <c r="Y930" s="28">
        <f ca="1">IF(Riskregister!$E$6="",0,COUNTIF(BG$4:BG$53,"&lt;"&amp;W930)*IF(X930&lt;0.5,Riskregister!$K$6+(Riskregister!$L$6-Riskregister!$K$6)*SQRT(X930/2),Riskregister!$L$6-(Riskregister!$L$6-Riskregister!$K$6)*SQRT((1-X930)/2)))</f>
        <v>712509.45550219389</v>
      </c>
      <c r="Z930" s="28">
        <f t="shared" ca="1" si="569"/>
        <v>0.33140639214627921</v>
      </c>
      <c r="AA930" s="28">
        <f t="shared" ca="1" si="569"/>
        <v>0.34290524212664641</v>
      </c>
      <c r="AB930" s="28">
        <f ca="1">IF(Riskregister!$E$7="",0,COUNTIF(BH$4:BH$53,"&lt;"&amp;Z930)*IF(AA930&lt;0.5,Riskregister!$K$7+(Riskregister!$L$7-Riskregister!$K$7)*SQRT(AA930/2),Riskregister!$L$7-(Riskregister!$L$7-Riskregister!$K$7)*SQRT((1-AA930)/2)))</f>
        <v>0</v>
      </c>
      <c r="AC930" s="28">
        <f t="shared" ca="1" si="570"/>
        <v>0.46051004615850433</v>
      </c>
      <c r="AD930" s="28">
        <f t="shared" ca="1" si="570"/>
        <v>0.91562656748650451</v>
      </c>
      <c r="AE930" s="28">
        <f ca="1">IF(Riskregister!$E$8="",0,COUNTIF(BI$4:BI$53,"&lt;"&amp;AC930)*IF(AD930&lt;0.5,Riskregister!$K$8+(Riskregister!$L$8-Riskregister!$K$8)*SQRT(AD930/2),Riskregister!$L$8-(Riskregister!$L$8-Riskregister!$K$8)*SQRT((1-AD930)/2)))</f>
        <v>0</v>
      </c>
      <c r="AF930" s="28">
        <f t="shared" ca="1" si="571"/>
        <v>0.43280808203491794</v>
      </c>
      <c r="AG930" s="28">
        <f t="shared" ca="1" si="571"/>
        <v>0.51442428654395511</v>
      </c>
      <c r="AH930" s="28">
        <f>IF(Riskregister!$E$9="",0,COUNTIF(BJ$4:BJ$53,"&lt;"&amp;AF930)*IF(AG930&lt;0.5,Riskregister!$K$9+(Riskregister!$L$9-Riskregister!$K$9)*SQRT(AG930/2),Riskregister!$L$9-(Riskregister!$L$9-Riskregister!$K$9)*SQRT((1-AG930)/2)))</f>
        <v>0</v>
      </c>
      <c r="AI930" s="28">
        <f t="shared" ca="1" si="572"/>
        <v>0.48677428526505062</v>
      </c>
      <c r="AJ930" s="28">
        <f t="shared" ca="1" si="572"/>
        <v>0.75546192479212726</v>
      </c>
      <c r="AK930" s="28">
        <f>IF(Riskregister!$E$10="",0,COUNTIF(BK$4:BK$53,"&lt;"&amp;AI930)*IF(AJ930&lt;0.5,Riskregister!$K$10+(Riskregister!$L$10-Riskregister!$K$10)*SQRT(AJ930/2),Riskregister!$L$10-(Riskregister!$L$10-Riskregister!$K$10)*SQRT((1-AJ930)/2)))</f>
        <v>0</v>
      </c>
      <c r="AL930" s="28">
        <f t="shared" ca="1" si="573"/>
        <v>0.48109486087805786</v>
      </c>
      <c r="AM930" s="28">
        <f t="shared" ca="1" si="573"/>
        <v>0.7394400741224475</v>
      </c>
      <c r="AN930" s="28">
        <f>IF(Riskregister!$E$11="",0,COUNTIF(BL$4:BL$53,"&lt;"&amp;AL930)*IF(AM930&lt;0.5,Riskregister!$K$11+(Riskregister!$L$11-Riskregister!$K$11)*SQRT(AM930/2),Riskregister!$L$11-(Riskregister!$L$11-Riskregister!$K$11)*SQRT((1-AM930)/2)))</f>
        <v>0</v>
      </c>
      <c r="AO930" s="28">
        <f t="shared" ca="1" si="574"/>
        <v>0.92458297695314406</v>
      </c>
      <c r="AP930" s="28">
        <f t="shared" ca="1" si="574"/>
        <v>0.42455348857458863</v>
      </c>
      <c r="AQ930" s="28">
        <f>IF(Riskregister!$E$12="",0,COUNTIF(BM$4:BM$53,"&lt;"&amp;AO930)*IF(AP930&lt;0.5,Riskregister!$K$12+(Riskregister!$L$12-Riskregister!$K$12)*SQRT(AP930/2),Riskregister!$L$12-(Riskregister!$L$12-Riskregister!$K$12)*SQRT((1-AP930)/2)))</f>
        <v>0</v>
      </c>
      <c r="AR930" s="28">
        <f t="shared" ca="1" si="575"/>
        <v>0.1921255900472395</v>
      </c>
      <c r="AS930" s="28">
        <f t="shared" ca="1" si="575"/>
        <v>0.32097978229307589</v>
      </c>
      <c r="AT930" s="28">
        <f>IF(Riskregister!$E$13="",0,COUNTIF(BN$4:BN$53,"&lt;"&amp;AR930)*IF(AS930&lt;0.5,Riskregister!$K$13+(Riskregister!$L$13-Riskregister!$K$13)*SQRT(AS930/2),Riskregister!$L$13-(Riskregister!$L$13-Riskregister!$K$13)*SQRT((1-AS930)/2)))</f>
        <v>0</v>
      </c>
      <c r="AU930" s="28">
        <f t="shared" ca="1" si="576"/>
        <v>0.58717612705857225</v>
      </c>
      <c r="AV930" s="28">
        <f t="shared" ca="1" si="576"/>
        <v>0.28155957598018999</v>
      </c>
      <c r="AW930" s="28">
        <f>IF(Riskregister!$E$14="",0,COUNTIF(BO$4:BO$53,"&lt;"&amp;AU930)*IF(AV930&lt;0.5,Riskregister!$K$14+(Riskregister!$L$14-Riskregister!$K$14)*SQRT(AV930/2),Riskregister!$L$14-(Riskregister!$L$14-Riskregister!$K$14)*SQRT((1-AV930)/2)))</f>
        <v>0</v>
      </c>
      <c r="AX930" s="28">
        <f t="shared" ca="1" si="577"/>
        <v>0.97837776890856565</v>
      </c>
      <c r="AY930" s="28">
        <f t="shared" ca="1" si="577"/>
        <v>0.17629061520140754</v>
      </c>
      <c r="AZ930" s="28">
        <f>IF(Riskregister!$E$15="",0,COUNTIF(BP$4:BP$53,"&lt;"&amp;AX930)*IF(AY930&lt;0.5,Riskregister!$K$15+(Riskregister!$L$15-Riskregister!$K$15)*SQRT(AY930/2),Riskregister!$L$15-(Riskregister!$L$15-Riskregister!$K$15)*SQRT((1-AY930)/2)))</f>
        <v>0</v>
      </c>
      <c r="BA930" s="28">
        <f t="shared" ca="1" si="578"/>
        <v>0.49679610156319143</v>
      </c>
      <c r="BB930" s="28">
        <f t="shared" ca="1" si="578"/>
        <v>0.35352861343777098</v>
      </c>
      <c r="BC930" s="28">
        <f>IF(Riskregister!$E$16="",0,COUNTIF(BQ$4:BQ$53,"&lt;"&amp;BA930)*IF(BB930&lt;0.5,Riskregister!$K$16+(Riskregister!$L$16-Riskregister!$K$16)*SQRT(BB930/2),Riskregister!$L$16-(Riskregister!$L$16-Riskregister!$K$16)*SQRT((1-BB930)/2)))</f>
        <v>0</v>
      </c>
      <c r="BD930" s="28">
        <f t="shared" ca="1" si="554"/>
        <v>712509.45550219389</v>
      </c>
    </row>
    <row r="931" spans="20:56" x14ac:dyDescent="0.35">
      <c r="T931" s="28">
        <f t="shared" ca="1" si="567"/>
        <v>3.4017020031297585E-2</v>
      </c>
      <c r="U931" s="28">
        <f t="shared" ca="1" si="567"/>
        <v>0.90809692226710359</v>
      </c>
      <c r="V931" s="28">
        <f ca="1">IF(Riskregister!$E$5="",0,COUNTIF(BF$4:BF$53,"&lt;"&amp;T931)*IF(U931&lt;0.5,Riskregister!$K$5+(Riskregister!$L$5-Riskregister!$K$5)*SQRT(U931/2),Riskregister!$L$5-(Riskregister!$L$5-Riskregister!$K$5)*SQRT((1-U931)/2)))</f>
        <v>0</v>
      </c>
      <c r="W931" s="28">
        <f t="shared" ca="1" si="568"/>
        <v>0.47993948468114245</v>
      </c>
      <c r="X931" s="28">
        <f t="shared" ca="1" si="568"/>
        <v>0.89529968780621461</v>
      </c>
      <c r="Y931" s="28">
        <f ca="1">IF(Riskregister!$E$6="",0,COUNTIF(BG$4:BG$53,"&lt;"&amp;W931)*IF(X931&lt;0.5,Riskregister!$K$6+(Riskregister!$L$6-Riskregister!$K$6)*SQRT(X931/2),Riskregister!$L$6-(Riskregister!$L$6-Riskregister!$K$6)*SQRT((1-X931)/2)))</f>
        <v>0</v>
      </c>
      <c r="Z931" s="28">
        <f t="shared" ca="1" si="569"/>
        <v>0.44880142688298497</v>
      </c>
      <c r="AA931" s="28">
        <f t="shared" ca="1" si="569"/>
        <v>4.9429491486307264E-2</v>
      </c>
      <c r="AB931" s="28">
        <f ca="1">IF(Riskregister!$E$7="",0,COUNTIF(BH$4:BH$53,"&lt;"&amp;Z931)*IF(AA931&lt;0.5,Riskregister!$K$7+(Riskregister!$L$7-Riskregister!$K$7)*SQRT(AA931/2),Riskregister!$L$7-(Riskregister!$L$7-Riskregister!$K$7)*SQRT((1-AA931)/2)))</f>
        <v>0</v>
      </c>
      <c r="AC931" s="28">
        <f t="shared" ca="1" si="570"/>
        <v>0.87090675365103043</v>
      </c>
      <c r="AD931" s="28">
        <f t="shared" ca="1" si="570"/>
        <v>0.34970550245970189</v>
      </c>
      <c r="AE931" s="28">
        <f ca="1">IF(Riskregister!$E$8="",0,COUNTIF(BI$4:BI$53,"&lt;"&amp;AC931)*IF(AD931&lt;0.5,Riskregister!$K$8+(Riskregister!$L$8-Riskregister!$K$8)*SQRT(AD931/2),Riskregister!$L$8-(Riskregister!$L$8-Riskregister!$K$8)*SQRT((1-AD931)/2)))</f>
        <v>0</v>
      </c>
      <c r="AF931" s="28">
        <f t="shared" ca="1" si="571"/>
        <v>0.80378238284967407</v>
      </c>
      <c r="AG931" s="28">
        <f t="shared" ca="1" si="571"/>
        <v>0.70867743393666838</v>
      </c>
      <c r="AH931" s="28">
        <f>IF(Riskregister!$E$9="",0,COUNTIF(BJ$4:BJ$53,"&lt;"&amp;AF931)*IF(AG931&lt;0.5,Riskregister!$K$9+(Riskregister!$L$9-Riskregister!$K$9)*SQRT(AG931/2),Riskregister!$L$9-(Riskregister!$L$9-Riskregister!$K$9)*SQRT((1-AG931)/2)))</f>
        <v>0</v>
      </c>
      <c r="AI931" s="28">
        <f t="shared" ca="1" si="572"/>
        <v>0.40276151917685488</v>
      </c>
      <c r="AJ931" s="28">
        <f t="shared" ca="1" si="572"/>
        <v>0.14909445361726392</v>
      </c>
      <c r="AK931" s="28">
        <f>IF(Riskregister!$E$10="",0,COUNTIF(BK$4:BK$53,"&lt;"&amp;AI931)*IF(AJ931&lt;0.5,Riskregister!$K$10+(Riskregister!$L$10-Riskregister!$K$10)*SQRT(AJ931/2),Riskregister!$L$10-(Riskregister!$L$10-Riskregister!$K$10)*SQRT((1-AJ931)/2)))</f>
        <v>0</v>
      </c>
      <c r="AL931" s="28">
        <f t="shared" ca="1" si="573"/>
        <v>0.20692618088962544</v>
      </c>
      <c r="AM931" s="28">
        <f t="shared" ca="1" si="573"/>
        <v>0.90703458915006041</v>
      </c>
      <c r="AN931" s="28">
        <f>IF(Riskregister!$E$11="",0,COUNTIF(BL$4:BL$53,"&lt;"&amp;AL931)*IF(AM931&lt;0.5,Riskregister!$K$11+(Riskregister!$L$11-Riskregister!$K$11)*SQRT(AM931/2),Riskregister!$L$11-(Riskregister!$L$11-Riskregister!$K$11)*SQRT((1-AM931)/2)))</f>
        <v>0</v>
      </c>
      <c r="AO931" s="28">
        <f t="shared" ca="1" si="574"/>
        <v>0.35801735263798662</v>
      </c>
      <c r="AP931" s="28">
        <f t="shared" ca="1" si="574"/>
        <v>0.6501869598775053</v>
      </c>
      <c r="AQ931" s="28">
        <f>IF(Riskregister!$E$12="",0,COUNTIF(BM$4:BM$53,"&lt;"&amp;AO931)*IF(AP931&lt;0.5,Riskregister!$K$12+(Riskregister!$L$12-Riskregister!$K$12)*SQRT(AP931/2),Riskregister!$L$12-(Riskregister!$L$12-Riskregister!$K$12)*SQRT((1-AP931)/2)))</f>
        <v>0</v>
      </c>
      <c r="AR931" s="28">
        <f t="shared" ca="1" si="575"/>
        <v>0.89605755121791975</v>
      </c>
      <c r="AS931" s="28">
        <f t="shared" ca="1" si="575"/>
        <v>0.33727060215325888</v>
      </c>
      <c r="AT931" s="28">
        <f>IF(Riskregister!$E$13="",0,COUNTIF(BN$4:BN$53,"&lt;"&amp;AR931)*IF(AS931&lt;0.5,Riskregister!$K$13+(Riskregister!$L$13-Riskregister!$K$13)*SQRT(AS931/2),Riskregister!$L$13-(Riskregister!$L$13-Riskregister!$K$13)*SQRT((1-AS931)/2)))</f>
        <v>0</v>
      </c>
      <c r="AU931" s="28">
        <f t="shared" ca="1" si="576"/>
        <v>0.69213159180064976</v>
      </c>
      <c r="AV931" s="28">
        <f t="shared" ca="1" si="576"/>
        <v>0.90936750446792725</v>
      </c>
      <c r="AW931" s="28">
        <f>IF(Riskregister!$E$14="",0,COUNTIF(BO$4:BO$53,"&lt;"&amp;AU931)*IF(AV931&lt;0.5,Riskregister!$K$14+(Riskregister!$L$14-Riskregister!$K$14)*SQRT(AV931/2),Riskregister!$L$14-(Riskregister!$L$14-Riskregister!$K$14)*SQRT((1-AV931)/2)))</f>
        <v>0</v>
      </c>
      <c r="AX931" s="28">
        <f t="shared" ca="1" si="577"/>
        <v>0.93002055064950684</v>
      </c>
      <c r="AY931" s="28">
        <f t="shared" ca="1" si="577"/>
        <v>0.72578547818811057</v>
      </c>
      <c r="AZ931" s="28">
        <f>IF(Riskregister!$E$15="",0,COUNTIF(BP$4:BP$53,"&lt;"&amp;AX931)*IF(AY931&lt;0.5,Riskregister!$K$15+(Riskregister!$L$15-Riskregister!$K$15)*SQRT(AY931/2),Riskregister!$L$15-(Riskregister!$L$15-Riskregister!$K$15)*SQRT((1-AY931)/2)))</f>
        <v>0</v>
      </c>
      <c r="BA931" s="28">
        <f t="shared" ca="1" si="578"/>
        <v>0.2929341766311172</v>
      </c>
      <c r="BB931" s="28">
        <f t="shared" ca="1" si="578"/>
        <v>0.26116748867459816</v>
      </c>
      <c r="BC931" s="28">
        <f>IF(Riskregister!$E$16="",0,COUNTIF(BQ$4:BQ$53,"&lt;"&amp;BA931)*IF(BB931&lt;0.5,Riskregister!$K$16+(Riskregister!$L$16-Riskregister!$K$16)*SQRT(BB931/2),Riskregister!$L$16-(Riskregister!$L$16-Riskregister!$K$16)*SQRT((1-BB931)/2)))</f>
        <v>0</v>
      </c>
      <c r="BD931" s="28">
        <f t="shared" ca="1" si="554"/>
        <v>0</v>
      </c>
    </row>
    <row r="932" spans="20:56" x14ac:dyDescent="0.35">
      <c r="T932" s="28">
        <f t="shared" ca="1" si="567"/>
        <v>0.44638748142563733</v>
      </c>
      <c r="U932" s="28">
        <f t="shared" ca="1" si="567"/>
        <v>0.76567940057427464</v>
      </c>
      <c r="V932" s="28">
        <f ca="1">IF(Riskregister!$E$5="",0,COUNTIF(BF$4:BF$53,"&lt;"&amp;T932)*IF(U932&lt;0.5,Riskregister!$K$5+(Riskregister!$L$5-Riskregister!$K$5)*SQRT(U932/2),Riskregister!$L$5-(Riskregister!$L$5-Riskregister!$K$5)*SQRT((1-U932)/2)))</f>
        <v>0</v>
      </c>
      <c r="W932" s="28">
        <f t="shared" ca="1" si="568"/>
        <v>0.27459087149766481</v>
      </c>
      <c r="X932" s="28">
        <f t="shared" ca="1" si="568"/>
        <v>0.37226223267760872</v>
      </c>
      <c r="Y932" s="28">
        <f ca="1">IF(Riskregister!$E$6="",0,COUNTIF(BG$4:BG$53,"&lt;"&amp;W932)*IF(X932&lt;0.5,Riskregister!$K$6+(Riskregister!$L$6-Riskregister!$K$6)*SQRT(X932/2),Riskregister!$L$6-(Riskregister!$L$6-Riskregister!$K$6)*SQRT((1-X932)/2)))</f>
        <v>0</v>
      </c>
      <c r="Z932" s="28">
        <f t="shared" ca="1" si="569"/>
        <v>0.63102827430254849</v>
      </c>
      <c r="AA932" s="28">
        <f t="shared" ca="1" si="569"/>
        <v>0.19907043848185191</v>
      </c>
      <c r="AB932" s="28">
        <f ca="1">IF(Riskregister!$E$7="",0,COUNTIF(BH$4:BH$53,"&lt;"&amp;Z932)*IF(AA932&lt;0.5,Riskregister!$K$7+(Riskregister!$L$7-Riskregister!$K$7)*SQRT(AA932/2),Riskregister!$L$7-(Riskregister!$L$7-Riskregister!$K$7)*SQRT((1-AA932)/2)))</f>
        <v>0</v>
      </c>
      <c r="AC932" s="28">
        <f t="shared" ca="1" si="570"/>
        <v>6.1378622621831136E-2</v>
      </c>
      <c r="AD932" s="28">
        <f t="shared" ca="1" si="570"/>
        <v>0.19970994950137921</v>
      </c>
      <c r="AE932" s="28">
        <f ca="1">IF(Riskregister!$E$8="",0,COUNTIF(BI$4:BI$53,"&lt;"&amp;AC932)*IF(AD932&lt;0.5,Riskregister!$K$8+(Riskregister!$L$8-Riskregister!$K$8)*SQRT(AD932/2),Riskregister!$L$8-(Riskregister!$L$8-Riskregister!$K$8)*SQRT((1-AD932)/2)))</f>
        <v>0</v>
      </c>
      <c r="AF932" s="28">
        <f t="shared" ca="1" si="571"/>
        <v>0.95156841098365585</v>
      </c>
      <c r="AG932" s="28">
        <f t="shared" ca="1" si="571"/>
        <v>0.91839050361547969</v>
      </c>
      <c r="AH932" s="28">
        <f>IF(Riskregister!$E$9="",0,COUNTIF(BJ$4:BJ$53,"&lt;"&amp;AF932)*IF(AG932&lt;0.5,Riskregister!$K$9+(Riskregister!$L$9-Riskregister!$K$9)*SQRT(AG932/2),Riskregister!$L$9-(Riskregister!$L$9-Riskregister!$K$9)*SQRT((1-AG932)/2)))</f>
        <v>0</v>
      </c>
      <c r="AI932" s="28">
        <f t="shared" ca="1" si="572"/>
        <v>0.32895626776027298</v>
      </c>
      <c r="AJ932" s="28">
        <f t="shared" ca="1" si="572"/>
        <v>0.57299541773826068</v>
      </c>
      <c r="AK932" s="28">
        <f>IF(Riskregister!$E$10="",0,COUNTIF(BK$4:BK$53,"&lt;"&amp;AI932)*IF(AJ932&lt;0.5,Riskregister!$K$10+(Riskregister!$L$10-Riskregister!$K$10)*SQRT(AJ932/2),Riskregister!$L$10-(Riskregister!$L$10-Riskregister!$K$10)*SQRT((1-AJ932)/2)))</f>
        <v>0</v>
      </c>
      <c r="AL932" s="28">
        <f t="shared" ca="1" si="573"/>
        <v>6.1226298983880767E-2</v>
      </c>
      <c r="AM932" s="28">
        <f t="shared" ca="1" si="573"/>
        <v>0.54430930832306468</v>
      </c>
      <c r="AN932" s="28">
        <f>IF(Riskregister!$E$11="",0,COUNTIF(BL$4:BL$53,"&lt;"&amp;AL932)*IF(AM932&lt;0.5,Riskregister!$K$11+(Riskregister!$L$11-Riskregister!$K$11)*SQRT(AM932/2),Riskregister!$L$11-(Riskregister!$L$11-Riskregister!$K$11)*SQRT((1-AM932)/2)))</f>
        <v>0</v>
      </c>
      <c r="AO932" s="28">
        <f t="shared" ca="1" si="574"/>
        <v>0.17027226694399367</v>
      </c>
      <c r="AP932" s="28">
        <f t="shared" ca="1" si="574"/>
        <v>0.52408535218709917</v>
      </c>
      <c r="AQ932" s="28">
        <f>IF(Riskregister!$E$12="",0,COUNTIF(BM$4:BM$53,"&lt;"&amp;AO932)*IF(AP932&lt;0.5,Riskregister!$K$12+(Riskregister!$L$12-Riskregister!$K$12)*SQRT(AP932/2),Riskregister!$L$12-(Riskregister!$L$12-Riskregister!$K$12)*SQRT((1-AP932)/2)))</f>
        <v>0</v>
      </c>
      <c r="AR932" s="28">
        <f t="shared" ca="1" si="575"/>
        <v>0.44847518527763208</v>
      </c>
      <c r="AS932" s="28">
        <f t="shared" ca="1" si="575"/>
        <v>0.51569015764329384</v>
      </c>
      <c r="AT932" s="28">
        <f>IF(Riskregister!$E$13="",0,COUNTIF(BN$4:BN$53,"&lt;"&amp;AR932)*IF(AS932&lt;0.5,Riskregister!$K$13+(Riskregister!$L$13-Riskregister!$K$13)*SQRT(AS932/2),Riskregister!$L$13-(Riskregister!$L$13-Riskregister!$K$13)*SQRT((1-AS932)/2)))</f>
        <v>0</v>
      </c>
      <c r="AU932" s="28">
        <f t="shared" ca="1" si="576"/>
        <v>0.15932657456749222</v>
      </c>
      <c r="AV932" s="28">
        <f t="shared" ca="1" si="576"/>
        <v>0.43775033923419837</v>
      </c>
      <c r="AW932" s="28">
        <f>IF(Riskregister!$E$14="",0,COUNTIF(BO$4:BO$53,"&lt;"&amp;AU932)*IF(AV932&lt;0.5,Riskregister!$K$14+(Riskregister!$L$14-Riskregister!$K$14)*SQRT(AV932/2),Riskregister!$L$14-(Riskregister!$L$14-Riskregister!$K$14)*SQRT((1-AV932)/2)))</f>
        <v>0</v>
      </c>
      <c r="AX932" s="28">
        <f t="shared" ca="1" si="577"/>
        <v>9.4391745785653347E-2</v>
      </c>
      <c r="AY932" s="28">
        <f t="shared" ca="1" si="577"/>
        <v>0.20857069122052674</v>
      </c>
      <c r="AZ932" s="28">
        <f>IF(Riskregister!$E$15="",0,COUNTIF(BP$4:BP$53,"&lt;"&amp;AX932)*IF(AY932&lt;0.5,Riskregister!$K$15+(Riskregister!$L$15-Riskregister!$K$15)*SQRT(AY932/2),Riskregister!$L$15-(Riskregister!$L$15-Riskregister!$K$15)*SQRT((1-AY932)/2)))</f>
        <v>0</v>
      </c>
      <c r="BA932" s="28">
        <f t="shared" ca="1" si="578"/>
        <v>0.88046411485452047</v>
      </c>
      <c r="BB932" s="28">
        <f t="shared" ca="1" si="578"/>
        <v>0.51387965939596814</v>
      </c>
      <c r="BC932" s="28">
        <f>IF(Riskregister!$E$16="",0,COUNTIF(BQ$4:BQ$53,"&lt;"&amp;BA932)*IF(BB932&lt;0.5,Riskregister!$K$16+(Riskregister!$L$16-Riskregister!$K$16)*SQRT(BB932/2),Riskregister!$L$16-(Riskregister!$L$16-Riskregister!$K$16)*SQRT((1-BB932)/2)))</f>
        <v>0</v>
      </c>
      <c r="BD932" s="28">
        <f t="shared" ca="1" si="554"/>
        <v>0</v>
      </c>
    </row>
    <row r="933" spans="20:56" x14ac:dyDescent="0.35">
      <c r="T933" s="28">
        <f t="shared" ca="1" si="567"/>
        <v>0.80914609703643636</v>
      </c>
      <c r="U933" s="28">
        <f t="shared" ca="1" si="567"/>
        <v>0.61908057740601197</v>
      </c>
      <c r="V933" s="28">
        <f ca="1">IF(Riskregister!$E$5="",0,COUNTIF(BF$4:BF$53,"&lt;"&amp;T933)*IF(U933&lt;0.5,Riskregister!$K$5+(Riskregister!$L$5-Riskregister!$K$5)*SQRT(U933/2),Riskregister!$L$5-(Riskregister!$L$5-Riskregister!$K$5)*SQRT((1-U933)/2)))</f>
        <v>403612.39464354864</v>
      </c>
      <c r="W933" s="28">
        <f t="shared" ca="1" si="568"/>
        <v>0.56723862403616909</v>
      </c>
      <c r="X933" s="28">
        <f t="shared" ca="1" si="568"/>
        <v>0.93511113950110902</v>
      </c>
      <c r="Y933" s="28">
        <f ca="1">IF(Riskregister!$E$6="",0,COUNTIF(BG$4:BG$53,"&lt;"&amp;W933)*IF(X933&lt;0.5,Riskregister!$K$6+(Riskregister!$L$6-Riskregister!$K$6)*SQRT(X933/2),Riskregister!$L$6-(Riskregister!$L$6-Riskregister!$K$6)*SQRT((1-X933)/2)))</f>
        <v>0</v>
      </c>
      <c r="Z933" s="28">
        <f t="shared" ca="1" si="569"/>
        <v>0.56454628750827773</v>
      </c>
      <c r="AA933" s="28">
        <f t="shared" ca="1" si="569"/>
        <v>0.8148440328812766</v>
      </c>
      <c r="AB933" s="28">
        <f ca="1">IF(Riskregister!$E$7="",0,COUNTIF(BH$4:BH$53,"&lt;"&amp;Z933)*IF(AA933&lt;0.5,Riskregister!$K$7+(Riskregister!$L$7-Riskregister!$K$7)*SQRT(AA933/2),Riskregister!$L$7-(Riskregister!$L$7-Riskregister!$K$7)*SQRT((1-AA933)/2)))</f>
        <v>0</v>
      </c>
      <c r="AC933" s="28">
        <f t="shared" ca="1" si="570"/>
        <v>0.53385137910236125</v>
      </c>
      <c r="AD933" s="28">
        <f t="shared" ca="1" si="570"/>
        <v>0.71498450735986918</v>
      </c>
      <c r="AE933" s="28">
        <f ca="1">IF(Riskregister!$E$8="",0,COUNTIF(BI$4:BI$53,"&lt;"&amp;AC933)*IF(AD933&lt;0.5,Riskregister!$K$8+(Riskregister!$L$8-Riskregister!$K$8)*SQRT(AD933/2),Riskregister!$L$8-(Riskregister!$L$8-Riskregister!$K$8)*SQRT((1-AD933)/2)))</f>
        <v>0</v>
      </c>
      <c r="AF933" s="28">
        <f t="shared" ca="1" si="571"/>
        <v>0.37193857460556645</v>
      </c>
      <c r="AG933" s="28">
        <f t="shared" ca="1" si="571"/>
        <v>0.13890159775539546</v>
      </c>
      <c r="AH933" s="28">
        <f>IF(Riskregister!$E$9="",0,COUNTIF(BJ$4:BJ$53,"&lt;"&amp;AF933)*IF(AG933&lt;0.5,Riskregister!$K$9+(Riskregister!$L$9-Riskregister!$K$9)*SQRT(AG933/2),Riskregister!$L$9-(Riskregister!$L$9-Riskregister!$K$9)*SQRT((1-AG933)/2)))</f>
        <v>0</v>
      </c>
      <c r="AI933" s="28">
        <f t="shared" ca="1" si="572"/>
        <v>0.89967202364504772</v>
      </c>
      <c r="AJ933" s="28">
        <f t="shared" ca="1" si="572"/>
        <v>0.82574498943258334</v>
      </c>
      <c r="AK933" s="28">
        <f>IF(Riskregister!$E$10="",0,COUNTIF(BK$4:BK$53,"&lt;"&amp;AI933)*IF(AJ933&lt;0.5,Riskregister!$K$10+(Riskregister!$L$10-Riskregister!$K$10)*SQRT(AJ933/2),Riskregister!$L$10-(Riskregister!$L$10-Riskregister!$K$10)*SQRT((1-AJ933)/2)))</f>
        <v>0</v>
      </c>
      <c r="AL933" s="28">
        <f t="shared" ca="1" si="573"/>
        <v>0.68423834023591112</v>
      </c>
      <c r="AM933" s="28">
        <f t="shared" ca="1" si="573"/>
        <v>0.26005840962480953</v>
      </c>
      <c r="AN933" s="28">
        <f>IF(Riskregister!$E$11="",0,COUNTIF(BL$4:BL$53,"&lt;"&amp;AL933)*IF(AM933&lt;0.5,Riskregister!$K$11+(Riskregister!$L$11-Riskregister!$K$11)*SQRT(AM933/2),Riskregister!$L$11-(Riskregister!$L$11-Riskregister!$K$11)*SQRT((1-AM933)/2)))</f>
        <v>0</v>
      </c>
      <c r="AO933" s="28">
        <f t="shared" ca="1" si="574"/>
        <v>0.69331504470388405</v>
      </c>
      <c r="AP933" s="28">
        <f t="shared" ca="1" si="574"/>
        <v>0.48002116591943134</v>
      </c>
      <c r="AQ933" s="28">
        <f>IF(Riskregister!$E$12="",0,COUNTIF(BM$4:BM$53,"&lt;"&amp;AO933)*IF(AP933&lt;0.5,Riskregister!$K$12+(Riskregister!$L$12-Riskregister!$K$12)*SQRT(AP933/2),Riskregister!$L$12-(Riskregister!$L$12-Riskregister!$K$12)*SQRT((1-AP933)/2)))</f>
        <v>0</v>
      </c>
      <c r="AR933" s="28">
        <f t="shared" ca="1" si="575"/>
        <v>0.57245408494251293</v>
      </c>
      <c r="AS933" s="28">
        <f t="shared" ca="1" si="575"/>
        <v>0.12846344472389826</v>
      </c>
      <c r="AT933" s="28">
        <f>IF(Riskregister!$E$13="",0,COUNTIF(BN$4:BN$53,"&lt;"&amp;AR933)*IF(AS933&lt;0.5,Riskregister!$K$13+(Riskregister!$L$13-Riskregister!$K$13)*SQRT(AS933/2),Riskregister!$L$13-(Riskregister!$L$13-Riskregister!$K$13)*SQRT((1-AS933)/2)))</f>
        <v>0</v>
      </c>
      <c r="AU933" s="28">
        <f t="shared" ca="1" si="576"/>
        <v>7.8938742119417427E-2</v>
      </c>
      <c r="AV933" s="28">
        <f t="shared" ca="1" si="576"/>
        <v>0.8555742441373021</v>
      </c>
      <c r="AW933" s="28">
        <f>IF(Riskregister!$E$14="",0,COUNTIF(BO$4:BO$53,"&lt;"&amp;AU933)*IF(AV933&lt;0.5,Riskregister!$K$14+(Riskregister!$L$14-Riskregister!$K$14)*SQRT(AV933/2),Riskregister!$L$14-(Riskregister!$L$14-Riskregister!$K$14)*SQRT((1-AV933)/2)))</f>
        <v>0</v>
      </c>
      <c r="AX933" s="28">
        <f t="shared" ca="1" si="577"/>
        <v>0.37430976042210151</v>
      </c>
      <c r="AY933" s="28">
        <f t="shared" ca="1" si="577"/>
        <v>0.55586517925341272</v>
      </c>
      <c r="AZ933" s="28">
        <f>IF(Riskregister!$E$15="",0,COUNTIF(BP$4:BP$53,"&lt;"&amp;AX933)*IF(AY933&lt;0.5,Riskregister!$K$15+(Riskregister!$L$15-Riskregister!$K$15)*SQRT(AY933/2),Riskregister!$L$15-(Riskregister!$L$15-Riskregister!$K$15)*SQRT((1-AY933)/2)))</f>
        <v>0</v>
      </c>
      <c r="BA933" s="28">
        <f t="shared" ca="1" si="578"/>
        <v>0.3472293798031294</v>
      </c>
      <c r="BB933" s="28">
        <f t="shared" ca="1" si="578"/>
        <v>0.86757946606173331</v>
      </c>
      <c r="BC933" s="28">
        <f>IF(Riskregister!$E$16="",0,COUNTIF(BQ$4:BQ$53,"&lt;"&amp;BA933)*IF(BB933&lt;0.5,Riskregister!$K$16+(Riskregister!$L$16-Riskregister!$K$16)*SQRT(BB933/2),Riskregister!$L$16-(Riskregister!$L$16-Riskregister!$K$16)*SQRT((1-BB933)/2)))</f>
        <v>0</v>
      </c>
      <c r="BD933" s="28">
        <f t="shared" ca="1" si="554"/>
        <v>403612.39464354864</v>
      </c>
    </row>
    <row r="934" spans="20:56" x14ac:dyDescent="0.35">
      <c r="T934" s="28">
        <f t="shared" ca="1" si="567"/>
        <v>0.58472500516503423</v>
      </c>
      <c r="U934" s="28">
        <f t="shared" ca="1" si="567"/>
        <v>9.869796523485963E-2</v>
      </c>
      <c r="V934" s="28">
        <f ca="1">IF(Riskregister!$E$5="",0,COUNTIF(BF$4:BF$53,"&lt;"&amp;T934)*IF(U934&lt;0.5,Riskregister!$K$5+(Riskregister!$L$5-Riskregister!$K$5)*SQRT(U934/2),Riskregister!$L$5-(Riskregister!$L$5-Riskregister!$K$5)*SQRT((1-U934)/2)))</f>
        <v>0</v>
      </c>
      <c r="W934" s="28">
        <f t="shared" ca="1" si="568"/>
        <v>0.8482307403843129</v>
      </c>
      <c r="X934" s="28">
        <f t="shared" ca="1" si="568"/>
        <v>0.63751696660514556</v>
      </c>
      <c r="Y934" s="28">
        <f ca="1">IF(Riskregister!$E$6="",0,COUNTIF(BG$4:BG$53,"&lt;"&amp;W934)*IF(X934&lt;0.5,Riskregister!$K$6+(Riskregister!$L$6-Riskregister!$K$6)*SQRT(X934/2),Riskregister!$L$6-(Riskregister!$L$6-Riskregister!$K$6)*SQRT((1-X934)/2)))</f>
        <v>1233695.5473836367</v>
      </c>
      <c r="Z934" s="28">
        <f t="shared" ca="1" si="569"/>
        <v>0.10237263674023211</v>
      </c>
      <c r="AA934" s="28">
        <f t="shared" ca="1" si="569"/>
        <v>0.77984334892763285</v>
      </c>
      <c r="AB934" s="28">
        <f ca="1">IF(Riskregister!$E$7="",0,COUNTIF(BH$4:BH$53,"&lt;"&amp;Z934)*IF(AA934&lt;0.5,Riskregister!$K$7+(Riskregister!$L$7-Riskregister!$K$7)*SQRT(AA934/2),Riskregister!$L$7-(Riskregister!$L$7-Riskregister!$K$7)*SQRT((1-AA934)/2)))</f>
        <v>0</v>
      </c>
      <c r="AC934" s="28">
        <f t="shared" ca="1" si="570"/>
        <v>0.13006182088500984</v>
      </c>
      <c r="AD934" s="28">
        <f t="shared" ca="1" si="570"/>
        <v>0.19863339803054225</v>
      </c>
      <c r="AE934" s="28">
        <f ca="1">IF(Riskregister!$E$8="",0,COUNTIF(BI$4:BI$53,"&lt;"&amp;AC934)*IF(AD934&lt;0.5,Riskregister!$K$8+(Riskregister!$L$8-Riskregister!$K$8)*SQRT(AD934/2),Riskregister!$L$8-(Riskregister!$L$8-Riskregister!$K$8)*SQRT((1-AD934)/2)))</f>
        <v>0</v>
      </c>
      <c r="AF934" s="28">
        <f t="shared" ca="1" si="571"/>
        <v>0.36311976678311386</v>
      </c>
      <c r="AG934" s="28">
        <f t="shared" ca="1" si="571"/>
        <v>9.0608251413611951E-2</v>
      </c>
      <c r="AH934" s="28">
        <f>IF(Riskregister!$E$9="",0,COUNTIF(BJ$4:BJ$53,"&lt;"&amp;AF934)*IF(AG934&lt;0.5,Riskregister!$K$9+(Riskregister!$L$9-Riskregister!$K$9)*SQRT(AG934/2),Riskregister!$L$9-(Riskregister!$L$9-Riskregister!$K$9)*SQRT((1-AG934)/2)))</f>
        <v>0</v>
      </c>
      <c r="AI934" s="28">
        <f t="shared" ca="1" si="572"/>
        <v>0.44408715449116576</v>
      </c>
      <c r="AJ934" s="28">
        <f t="shared" ca="1" si="572"/>
        <v>0.19411784432375168</v>
      </c>
      <c r="AK934" s="28">
        <f>IF(Riskregister!$E$10="",0,COUNTIF(BK$4:BK$53,"&lt;"&amp;AI934)*IF(AJ934&lt;0.5,Riskregister!$K$10+(Riskregister!$L$10-Riskregister!$K$10)*SQRT(AJ934/2),Riskregister!$L$10-(Riskregister!$L$10-Riskregister!$K$10)*SQRT((1-AJ934)/2)))</f>
        <v>0</v>
      </c>
      <c r="AL934" s="28">
        <f t="shared" ca="1" si="573"/>
        <v>0.65869518918326786</v>
      </c>
      <c r="AM934" s="28">
        <f t="shared" ca="1" si="573"/>
        <v>0.59939594547183928</v>
      </c>
      <c r="AN934" s="28">
        <f>IF(Riskregister!$E$11="",0,COUNTIF(BL$4:BL$53,"&lt;"&amp;AL934)*IF(AM934&lt;0.5,Riskregister!$K$11+(Riskregister!$L$11-Riskregister!$K$11)*SQRT(AM934/2),Riskregister!$L$11-(Riskregister!$L$11-Riskregister!$K$11)*SQRT((1-AM934)/2)))</f>
        <v>0</v>
      </c>
      <c r="AO934" s="28">
        <f t="shared" ca="1" si="574"/>
        <v>0.84065949101523685</v>
      </c>
      <c r="AP934" s="28">
        <f t="shared" ca="1" si="574"/>
        <v>0.26387244797073883</v>
      </c>
      <c r="AQ934" s="28">
        <f>IF(Riskregister!$E$12="",0,COUNTIF(BM$4:BM$53,"&lt;"&amp;AO934)*IF(AP934&lt;0.5,Riskregister!$K$12+(Riskregister!$L$12-Riskregister!$K$12)*SQRT(AP934/2),Riskregister!$L$12-(Riskregister!$L$12-Riskregister!$K$12)*SQRT((1-AP934)/2)))</f>
        <v>0</v>
      </c>
      <c r="AR934" s="28">
        <f t="shared" ca="1" si="575"/>
        <v>0.51314288919424578</v>
      </c>
      <c r="AS934" s="28">
        <f t="shared" ca="1" si="575"/>
        <v>8.3544671910972146E-2</v>
      </c>
      <c r="AT934" s="28">
        <f>IF(Riskregister!$E$13="",0,COUNTIF(BN$4:BN$53,"&lt;"&amp;AR934)*IF(AS934&lt;0.5,Riskregister!$K$13+(Riskregister!$L$13-Riskregister!$K$13)*SQRT(AS934/2),Riskregister!$L$13-(Riskregister!$L$13-Riskregister!$K$13)*SQRT((1-AS934)/2)))</f>
        <v>0</v>
      </c>
      <c r="AU934" s="28">
        <f t="shared" ca="1" si="576"/>
        <v>0.13432231941085104</v>
      </c>
      <c r="AV934" s="28">
        <f t="shared" ca="1" si="576"/>
        <v>0.10053268387845382</v>
      </c>
      <c r="AW934" s="28">
        <f>IF(Riskregister!$E$14="",0,COUNTIF(BO$4:BO$53,"&lt;"&amp;AU934)*IF(AV934&lt;0.5,Riskregister!$K$14+(Riskregister!$L$14-Riskregister!$K$14)*SQRT(AV934/2),Riskregister!$L$14-(Riskregister!$L$14-Riskregister!$K$14)*SQRT((1-AV934)/2)))</f>
        <v>0</v>
      </c>
      <c r="AX934" s="28">
        <f t="shared" ca="1" si="577"/>
        <v>0.3115782506955671</v>
      </c>
      <c r="AY934" s="28">
        <f t="shared" ca="1" si="577"/>
        <v>9.1381380381227117E-2</v>
      </c>
      <c r="AZ934" s="28">
        <f>IF(Riskregister!$E$15="",0,COUNTIF(BP$4:BP$53,"&lt;"&amp;AX934)*IF(AY934&lt;0.5,Riskregister!$K$15+(Riskregister!$L$15-Riskregister!$K$15)*SQRT(AY934/2),Riskregister!$L$15-(Riskregister!$L$15-Riskregister!$K$15)*SQRT((1-AY934)/2)))</f>
        <v>0</v>
      </c>
      <c r="BA934" s="28">
        <f t="shared" ca="1" si="578"/>
        <v>0.58213333503975095</v>
      </c>
      <c r="BB934" s="28">
        <f t="shared" ca="1" si="578"/>
        <v>0.74077999482225576</v>
      </c>
      <c r="BC934" s="28">
        <f>IF(Riskregister!$E$16="",0,COUNTIF(BQ$4:BQ$53,"&lt;"&amp;BA934)*IF(BB934&lt;0.5,Riskregister!$K$16+(Riskregister!$L$16-Riskregister!$K$16)*SQRT(BB934/2),Riskregister!$L$16-(Riskregister!$L$16-Riskregister!$K$16)*SQRT((1-BB934)/2)))</f>
        <v>0</v>
      </c>
      <c r="BD934" s="28">
        <f t="shared" ca="1" si="554"/>
        <v>1233695.5473836367</v>
      </c>
    </row>
    <row r="935" spans="20:56" x14ac:dyDescent="0.35">
      <c r="T935" s="28">
        <f t="shared" ca="1" si="567"/>
        <v>0.2142221554488335</v>
      </c>
      <c r="U935" s="28">
        <f t="shared" ca="1" si="567"/>
        <v>0.4850938603829732</v>
      </c>
      <c r="V935" s="28">
        <f ca="1">IF(Riskregister!$E$5="",0,COUNTIF(BF$4:BF$53,"&lt;"&amp;T935)*IF(U935&lt;0.5,Riskregister!$K$5+(Riskregister!$L$5-Riskregister!$K$5)*SQRT(U935/2),Riskregister!$L$5-(Riskregister!$L$5-Riskregister!$K$5)*SQRT((1-U935)/2)))</f>
        <v>0</v>
      </c>
      <c r="W935" s="28">
        <f t="shared" ca="1" si="568"/>
        <v>0.74592239332750387</v>
      </c>
      <c r="X935" s="28">
        <f t="shared" ca="1" si="568"/>
        <v>0.84217676971489586</v>
      </c>
      <c r="Y935" s="28">
        <f ca="1">IF(Riskregister!$E$6="",0,COUNTIF(BG$4:BG$53,"&lt;"&amp;W935)*IF(X935&lt;0.5,Riskregister!$K$6+(Riskregister!$L$6-Riskregister!$K$6)*SQRT(X935/2),Riskregister!$L$6-(Riskregister!$L$6-Riskregister!$K$6)*SQRT((1-X935)/2)))</f>
        <v>1494358.1968805697</v>
      </c>
      <c r="Z935" s="28">
        <f t="shared" ca="1" si="569"/>
        <v>0.1215247706475594</v>
      </c>
      <c r="AA935" s="28">
        <f t="shared" ca="1" si="569"/>
        <v>0.80731446568549126</v>
      </c>
      <c r="AB935" s="28">
        <f ca="1">IF(Riskregister!$E$7="",0,COUNTIF(BH$4:BH$53,"&lt;"&amp;Z935)*IF(AA935&lt;0.5,Riskregister!$K$7+(Riskregister!$L$7-Riskregister!$K$7)*SQRT(AA935/2),Riskregister!$L$7-(Riskregister!$L$7-Riskregister!$K$7)*SQRT((1-AA935)/2)))</f>
        <v>0</v>
      </c>
      <c r="AC935" s="28">
        <f t="shared" ca="1" si="570"/>
        <v>0.24452374826760637</v>
      </c>
      <c r="AD935" s="28">
        <f t="shared" ca="1" si="570"/>
        <v>0.95895844572389866</v>
      </c>
      <c r="AE935" s="28">
        <f ca="1">IF(Riskregister!$E$8="",0,COUNTIF(BI$4:BI$53,"&lt;"&amp;AC935)*IF(AD935&lt;0.5,Riskregister!$K$8+(Riskregister!$L$8-Riskregister!$K$8)*SQRT(AD935/2),Riskregister!$L$8-(Riskregister!$L$8-Riskregister!$K$8)*SQRT((1-AD935)/2)))</f>
        <v>0</v>
      </c>
      <c r="AF935" s="28">
        <f t="shared" ca="1" si="571"/>
        <v>0.23538555627124946</v>
      </c>
      <c r="AG935" s="28">
        <f t="shared" ca="1" si="571"/>
        <v>0.78637675595543433</v>
      </c>
      <c r="AH935" s="28">
        <f>IF(Riskregister!$E$9="",0,COUNTIF(BJ$4:BJ$53,"&lt;"&amp;AF935)*IF(AG935&lt;0.5,Riskregister!$K$9+(Riskregister!$L$9-Riskregister!$K$9)*SQRT(AG935/2),Riskregister!$L$9-(Riskregister!$L$9-Riskregister!$K$9)*SQRT((1-AG935)/2)))</f>
        <v>0</v>
      </c>
      <c r="AI935" s="28">
        <f t="shared" ca="1" si="572"/>
        <v>0.12904237316663825</v>
      </c>
      <c r="AJ935" s="28">
        <f t="shared" ca="1" si="572"/>
        <v>0.13486278916555094</v>
      </c>
      <c r="AK935" s="28">
        <f>IF(Riskregister!$E$10="",0,COUNTIF(BK$4:BK$53,"&lt;"&amp;AI935)*IF(AJ935&lt;0.5,Riskregister!$K$10+(Riskregister!$L$10-Riskregister!$K$10)*SQRT(AJ935/2),Riskregister!$L$10-(Riskregister!$L$10-Riskregister!$K$10)*SQRT((1-AJ935)/2)))</f>
        <v>0</v>
      </c>
      <c r="AL935" s="28">
        <f t="shared" ca="1" si="573"/>
        <v>0.87396201032665688</v>
      </c>
      <c r="AM935" s="28">
        <f t="shared" ca="1" si="573"/>
        <v>0.93371526212573575</v>
      </c>
      <c r="AN935" s="28">
        <f>IF(Riskregister!$E$11="",0,COUNTIF(BL$4:BL$53,"&lt;"&amp;AL935)*IF(AM935&lt;0.5,Riskregister!$K$11+(Riskregister!$L$11-Riskregister!$K$11)*SQRT(AM935/2),Riskregister!$L$11-(Riskregister!$L$11-Riskregister!$K$11)*SQRT((1-AM935)/2)))</f>
        <v>0</v>
      </c>
      <c r="AO935" s="28">
        <f t="shared" ca="1" si="574"/>
        <v>0.15568086407530402</v>
      </c>
      <c r="AP935" s="28">
        <f t="shared" ca="1" si="574"/>
        <v>0.34037376848238221</v>
      </c>
      <c r="AQ935" s="28">
        <f>IF(Riskregister!$E$12="",0,COUNTIF(BM$4:BM$53,"&lt;"&amp;AO935)*IF(AP935&lt;0.5,Riskregister!$K$12+(Riskregister!$L$12-Riskregister!$K$12)*SQRT(AP935/2),Riskregister!$L$12-(Riskregister!$L$12-Riskregister!$K$12)*SQRT((1-AP935)/2)))</f>
        <v>0</v>
      </c>
      <c r="AR935" s="28">
        <f t="shared" ca="1" si="575"/>
        <v>0.10065390449857459</v>
      </c>
      <c r="AS935" s="28">
        <f t="shared" ca="1" si="575"/>
        <v>0.72957712181203038</v>
      </c>
      <c r="AT935" s="28">
        <f>IF(Riskregister!$E$13="",0,COUNTIF(BN$4:BN$53,"&lt;"&amp;AR935)*IF(AS935&lt;0.5,Riskregister!$K$13+(Riskregister!$L$13-Riskregister!$K$13)*SQRT(AS935/2),Riskregister!$L$13-(Riskregister!$L$13-Riskregister!$K$13)*SQRT((1-AS935)/2)))</f>
        <v>0</v>
      </c>
      <c r="AU935" s="28">
        <f t="shared" ca="1" si="576"/>
        <v>0.95817982994686712</v>
      </c>
      <c r="AV935" s="28">
        <f t="shared" ca="1" si="576"/>
        <v>0.94407002280337549</v>
      </c>
      <c r="AW935" s="28">
        <f>IF(Riskregister!$E$14="",0,COUNTIF(BO$4:BO$53,"&lt;"&amp;AU935)*IF(AV935&lt;0.5,Riskregister!$K$14+(Riskregister!$L$14-Riskregister!$K$14)*SQRT(AV935/2),Riskregister!$L$14-(Riskregister!$L$14-Riskregister!$K$14)*SQRT((1-AV935)/2)))</f>
        <v>0</v>
      </c>
      <c r="AX935" s="28">
        <f t="shared" ca="1" si="577"/>
        <v>0.39014043127022024</v>
      </c>
      <c r="AY935" s="28">
        <f t="shared" ca="1" si="577"/>
        <v>3.0629276737517586E-2</v>
      </c>
      <c r="AZ935" s="28">
        <f>IF(Riskregister!$E$15="",0,COUNTIF(BP$4:BP$53,"&lt;"&amp;AX935)*IF(AY935&lt;0.5,Riskregister!$K$15+(Riskregister!$L$15-Riskregister!$K$15)*SQRT(AY935/2),Riskregister!$L$15-(Riskregister!$L$15-Riskregister!$K$15)*SQRT((1-AY935)/2)))</f>
        <v>0</v>
      </c>
      <c r="BA935" s="28">
        <f t="shared" ca="1" si="578"/>
        <v>0.10856691643295158</v>
      </c>
      <c r="BB935" s="28">
        <f t="shared" ca="1" si="578"/>
        <v>0.91656204585232848</v>
      </c>
      <c r="BC935" s="28">
        <f>IF(Riskregister!$E$16="",0,COUNTIF(BQ$4:BQ$53,"&lt;"&amp;BA935)*IF(BB935&lt;0.5,Riskregister!$K$16+(Riskregister!$L$16-Riskregister!$K$16)*SQRT(BB935/2),Riskregister!$L$16-(Riskregister!$L$16-Riskregister!$K$16)*SQRT((1-BB935)/2)))</f>
        <v>0</v>
      </c>
      <c r="BD935" s="28">
        <f t="shared" ca="1" si="554"/>
        <v>1494358.1968805697</v>
      </c>
    </row>
    <row r="936" spans="20:56" x14ac:dyDescent="0.35">
      <c r="T936" s="28">
        <f t="shared" ca="1" si="567"/>
        <v>0.62897932521054056</v>
      </c>
      <c r="U936" s="28">
        <f t="shared" ca="1" si="567"/>
        <v>0.40058901709076122</v>
      </c>
      <c r="V936" s="28">
        <f ca="1">IF(Riskregister!$E$5="",0,COUNTIF(BF$4:BF$53,"&lt;"&amp;T936)*IF(U936&lt;0.5,Riskregister!$K$5+(Riskregister!$L$5-Riskregister!$K$5)*SQRT(U936/2),Riskregister!$L$5-(Riskregister!$L$5-Riskregister!$K$5)*SQRT((1-U936)/2)))</f>
        <v>0</v>
      </c>
      <c r="W936" s="28">
        <f t="shared" ca="1" si="568"/>
        <v>0.43747770607923964</v>
      </c>
      <c r="X936" s="28">
        <f t="shared" ca="1" si="568"/>
        <v>0.54987970958464116</v>
      </c>
      <c r="Y936" s="28">
        <f ca="1">IF(Riskregister!$E$6="",0,COUNTIF(BG$4:BG$53,"&lt;"&amp;W936)*IF(X936&lt;0.5,Riskregister!$K$6+(Riskregister!$L$6-Riskregister!$K$6)*SQRT(X936/2),Riskregister!$L$6-(Riskregister!$L$6-Riskregister!$K$6)*SQRT((1-X936)/2)))</f>
        <v>0</v>
      </c>
      <c r="Z936" s="28">
        <f t="shared" ca="1" si="569"/>
        <v>0.78265346709732642</v>
      </c>
      <c r="AA936" s="28">
        <f t="shared" ca="1" si="569"/>
        <v>0.78253787230027327</v>
      </c>
      <c r="AB936" s="28">
        <f ca="1">IF(Riskregister!$E$7="",0,COUNTIF(BH$4:BH$53,"&lt;"&amp;Z936)*IF(AA936&lt;0.5,Riskregister!$K$7+(Riskregister!$L$7-Riskregister!$K$7)*SQRT(AA936/2),Riskregister!$L$7-(Riskregister!$L$7-Riskregister!$K$7)*SQRT((1-AA936)/2)))</f>
        <v>284589.62212344911</v>
      </c>
      <c r="AC936" s="28">
        <f t="shared" ca="1" si="570"/>
        <v>0.80582126444172064</v>
      </c>
      <c r="AD936" s="28">
        <f t="shared" ca="1" si="570"/>
        <v>0.47554280712189168</v>
      </c>
      <c r="AE936" s="28">
        <f ca="1">IF(Riskregister!$E$8="",0,COUNTIF(BI$4:BI$53,"&lt;"&amp;AC936)*IF(AD936&lt;0.5,Riskregister!$K$8+(Riskregister!$L$8-Riskregister!$K$8)*SQRT(AD936/2),Riskregister!$L$8-(Riskregister!$L$8-Riskregister!$K$8)*SQRT((1-AD936)/2)))</f>
        <v>0</v>
      </c>
      <c r="AF936" s="28">
        <f t="shared" ca="1" si="571"/>
        <v>0.24028292200292112</v>
      </c>
      <c r="AG936" s="28">
        <f t="shared" ca="1" si="571"/>
        <v>0.58037900529129538</v>
      </c>
      <c r="AH936" s="28">
        <f>IF(Riskregister!$E$9="",0,COUNTIF(BJ$4:BJ$53,"&lt;"&amp;AF936)*IF(AG936&lt;0.5,Riskregister!$K$9+(Riskregister!$L$9-Riskregister!$K$9)*SQRT(AG936/2),Riskregister!$L$9-(Riskregister!$L$9-Riskregister!$K$9)*SQRT((1-AG936)/2)))</f>
        <v>0</v>
      </c>
      <c r="AI936" s="28">
        <f t="shared" ca="1" si="572"/>
        <v>0.70177019927911366</v>
      </c>
      <c r="AJ936" s="28">
        <f t="shared" ca="1" si="572"/>
        <v>0.93769134789432695</v>
      </c>
      <c r="AK936" s="28">
        <f>IF(Riskregister!$E$10="",0,COUNTIF(BK$4:BK$53,"&lt;"&amp;AI936)*IF(AJ936&lt;0.5,Riskregister!$K$10+(Riskregister!$L$10-Riskregister!$K$10)*SQRT(AJ936/2),Riskregister!$L$10-(Riskregister!$L$10-Riskregister!$K$10)*SQRT((1-AJ936)/2)))</f>
        <v>0</v>
      </c>
      <c r="AL936" s="28">
        <f t="shared" ca="1" si="573"/>
        <v>0.25572672569539512</v>
      </c>
      <c r="AM936" s="28">
        <f t="shared" ca="1" si="573"/>
        <v>0.17193630027988116</v>
      </c>
      <c r="AN936" s="28">
        <f>IF(Riskregister!$E$11="",0,COUNTIF(BL$4:BL$53,"&lt;"&amp;AL936)*IF(AM936&lt;0.5,Riskregister!$K$11+(Riskregister!$L$11-Riskregister!$K$11)*SQRT(AM936/2),Riskregister!$L$11-(Riskregister!$L$11-Riskregister!$K$11)*SQRT((1-AM936)/2)))</f>
        <v>0</v>
      </c>
      <c r="AO936" s="28">
        <f t="shared" ca="1" si="574"/>
        <v>0.90907679184684254</v>
      </c>
      <c r="AP936" s="28">
        <f t="shared" ca="1" si="574"/>
        <v>0.91058366160677717</v>
      </c>
      <c r="AQ936" s="28">
        <f>IF(Riskregister!$E$12="",0,COUNTIF(BM$4:BM$53,"&lt;"&amp;AO936)*IF(AP936&lt;0.5,Riskregister!$K$12+(Riskregister!$L$12-Riskregister!$K$12)*SQRT(AP936/2),Riskregister!$L$12-(Riskregister!$L$12-Riskregister!$K$12)*SQRT((1-AP936)/2)))</f>
        <v>0</v>
      </c>
      <c r="AR936" s="28">
        <f t="shared" ca="1" si="575"/>
        <v>0.13480388613943672</v>
      </c>
      <c r="AS936" s="28">
        <f t="shared" ca="1" si="575"/>
        <v>0.16027344094387608</v>
      </c>
      <c r="AT936" s="28">
        <f>IF(Riskregister!$E$13="",0,COUNTIF(BN$4:BN$53,"&lt;"&amp;AR936)*IF(AS936&lt;0.5,Riskregister!$K$13+(Riskregister!$L$13-Riskregister!$K$13)*SQRT(AS936/2),Riskregister!$L$13-(Riskregister!$L$13-Riskregister!$K$13)*SQRT((1-AS936)/2)))</f>
        <v>0</v>
      </c>
      <c r="AU936" s="28">
        <f t="shared" ca="1" si="576"/>
        <v>0.8377664593312123</v>
      </c>
      <c r="AV936" s="28">
        <f t="shared" ca="1" si="576"/>
        <v>0.75423014632303487</v>
      </c>
      <c r="AW936" s="28">
        <f>IF(Riskregister!$E$14="",0,COUNTIF(BO$4:BO$53,"&lt;"&amp;AU936)*IF(AV936&lt;0.5,Riskregister!$K$14+(Riskregister!$L$14-Riskregister!$K$14)*SQRT(AV936/2),Riskregister!$L$14-(Riskregister!$L$14-Riskregister!$K$14)*SQRT((1-AV936)/2)))</f>
        <v>0</v>
      </c>
      <c r="AX936" s="28">
        <f t="shared" ca="1" si="577"/>
        <v>0.71971174388173387</v>
      </c>
      <c r="AY936" s="28">
        <f t="shared" ca="1" si="577"/>
        <v>0.58052937538261962</v>
      </c>
      <c r="AZ936" s="28">
        <f>IF(Riskregister!$E$15="",0,COUNTIF(BP$4:BP$53,"&lt;"&amp;AX936)*IF(AY936&lt;0.5,Riskregister!$K$15+(Riskregister!$L$15-Riskregister!$K$15)*SQRT(AY936/2),Riskregister!$L$15-(Riskregister!$L$15-Riskregister!$K$15)*SQRT((1-AY936)/2)))</f>
        <v>0</v>
      </c>
      <c r="BA936" s="28">
        <f t="shared" ca="1" si="578"/>
        <v>0.75038916621665575</v>
      </c>
      <c r="BB936" s="28">
        <f t="shared" ca="1" si="578"/>
        <v>0.24035298791521031</v>
      </c>
      <c r="BC936" s="28">
        <f>IF(Riskregister!$E$16="",0,COUNTIF(BQ$4:BQ$53,"&lt;"&amp;BA936)*IF(BB936&lt;0.5,Riskregister!$K$16+(Riskregister!$L$16-Riskregister!$K$16)*SQRT(BB936/2),Riskregister!$L$16-(Riskregister!$L$16-Riskregister!$K$16)*SQRT((1-BB936)/2)))</f>
        <v>0</v>
      </c>
      <c r="BD936" s="28">
        <f t="shared" ca="1" si="554"/>
        <v>284589.62212344911</v>
      </c>
    </row>
    <row r="937" spans="20:56" x14ac:dyDescent="0.35">
      <c r="T937" s="28">
        <f t="shared" ca="1" si="567"/>
        <v>4.5757006147708723E-2</v>
      </c>
      <c r="U937" s="28">
        <f t="shared" ca="1" si="567"/>
        <v>0.9498531485225884</v>
      </c>
      <c r="V937" s="28">
        <f ca="1">IF(Riskregister!$E$5="",0,COUNTIF(BF$4:BF$53,"&lt;"&amp;T937)*IF(U937&lt;0.5,Riskregister!$K$5+(Riskregister!$L$5-Riskregister!$K$5)*SQRT(U937/2),Riskregister!$L$5-(Riskregister!$L$5-Riskregister!$K$5)*SQRT((1-U937)/2)))</f>
        <v>0</v>
      </c>
      <c r="W937" s="28">
        <f t="shared" ca="1" si="568"/>
        <v>0.89097133577849896</v>
      </c>
      <c r="X937" s="28">
        <f t="shared" ca="1" si="568"/>
        <v>0.85624185246626439</v>
      </c>
      <c r="Y937" s="28">
        <f ca="1">IF(Riskregister!$E$6="",0,COUNTIF(BG$4:BG$53,"&lt;"&amp;W937)*IF(X937&lt;0.5,Riskregister!$K$6+(Riskregister!$L$6-Riskregister!$K$6)*SQRT(X937/2),Riskregister!$L$6-(Riskregister!$L$6-Riskregister!$K$6)*SQRT((1-X937)/2)))</f>
        <v>1517415.086223521</v>
      </c>
      <c r="Z937" s="28">
        <f t="shared" ca="1" si="569"/>
        <v>7.6939845066366419E-2</v>
      </c>
      <c r="AA937" s="28">
        <f t="shared" ca="1" si="569"/>
        <v>0.20876694061183299</v>
      </c>
      <c r="AB937" s="28">
        <f ca="1">IF(Riskregister!$E$7="",0,COUNTIF(BH$4:BH$53,"&lt;"&amp;Z937)*IF(AA937&lt;0.5,Riskregister!$K$7+(Riskregister!$L$7-Riskregister!$K$7)*SQRT(AA937/2),Riskregister!$L$7-(Riskregister!$L$7-Riskregister!$K$7)*SQRT((1-AA937)/2)))</f>
        <v>0</v>
      </c>
      <c r="AC937" s="28">
        <f t="shared" ca="1" si="570"/>
        <v>0.28706155595083338</v>
      </c>
      <c r="AD937" s="28">
        <f t="shared" ca="1" si="570"/>
        <v>0.15618617618728869</v>
      </c>
      <c r="AE937" s="28">
        <f ca="1">IF(Riskregister!$E$8="",0,COUNTIF(BI$4:BI$53,"&lt;"&amp;AC937)*IF(AD937&lt;0.5,Riskregister!$K$8+(Riskregister!$L$8-Riskregister!$K$8)*SQRT(AD937/2),Riskregister!$L$8-(Riskregister!$L$8-Riskregister!$K$8)*SQRT((1-AD937)/2)))</f>
        <v>0</v>
      </c>
      <c r="AF937" s="28">
        <f t="shared" ca="1" si="571"/>
        <v>0.16202567593219386</v>
      </c>
      <c r="AG937" s="28">
        <f t="shared" ca="1" si="571"/>
        <v>0.44807427834376357</v>
      </c>
      <c r="AH937" s="28">
        <f>IF(Riskregister!$E$9="",0,COUNTIF(BJ$4:BJ$53,"&lt;"&amp;AF937)*IF(AG937&lt;0.5,Riskregister!$K$9+(Riskregister!$L$9-Riskregister!$K$9)*SQRT(AG937/2),Riskregister!$L$9-(Riskregister!$L$9-Riskregister!$K$9)*SQRT((1-AG937)/2)))</f>
        <v>0</v>
      </c>
      <c r="AI937" s="28">
        <f t="shared" ca="1" si="572"/>
        <v>0.3923698481809601</v>
      </c>
      <c r="AJ937" s="28">
        <f t="shared" ca="1" si="572"/>
        <v>0.50194031536152361</v>
      </c>
      <c r="AK937" s="28">
        <f>IF(Riskregister!$E$10="",0,COUNTIF(BK$4:BK$53,"&lt;"&amp;AI937)*IF(AJ937&lt;0.5,Riskregister!$K$10+(Riskregister!$L$10-Riskregister!$K$10)*SQRT(AJ937/2),Riskregister!$L$10-(Riskregister!$L$10-Riskregister!$K$10)*SQRT((1-AJ937)/2)))</f>
        <v>0</v>
      </c>
      <c r="AL937" s="28">
        <f t="shared" ca="1" si="573"/>
        <v>0.83518087547181563</v>
      </c>
      <c r="AM937" s="28">
        <f t="shared" ca="1" si="573"/>
        <v>6.3591382889094938E-2</v>
      </c>
      <c r="AN937" s="28">
        <f>IF(Riskregister!$E$11="",0,COUNTIF(BL$4:BL$53,"&lt;"&amp;AL937)*IF(AM937&lt;0.5,Riskregister!$K$11+(Riskregister!$L$11-Riskregister!$K$11)*SQRT(AM937/2),Riskregister!$L$11-(Riskregister!$L$11-Riskregister!$K$11)*SQRT((1-AM937)/2)))</f>
        <v>0</v>
      </c>
      <c r="AO937" s="28">
        <f t="shared" ca="1" si="574"/>
        <v>0.89373941272757706</v>
      </c>
      <c r="AP937" s="28">
        <f t="shared" ca="1" si="574"/>
        <v>0.42933618681308816</v>
      </c>
      <c r="AQ937" s="28">
        <f>IF(Riskregister!$E$12="",0,COUNTIF(BM$4:BM$53,"&lt;"&amp;AO937)*IF(AP937&lt;0.5,Riskregister!$K$12+(Riskregister!$L$12-Riskregister!$K$12)*SQRT(AP937/2),Riskregister!$L$12-(Riskregister!$L$12-Riskregister!$K$12)*SQRT((1-AP937)/2)))</f>
        <v>0</v>
      </c>
      <c r="AR937" s="28">
        <f t="shared" ca="1" si="575"/>
        <v>0.45198547607180439</v>
      </c>
      <c r="AS937" s="28">
        <f t="shared" ca="1" si="575"/>
        <v>0.83379455101393063</v>
      </c>
      <c r="AT937" s="28">
        <f>IF(Riskregister!$E$13="",0,COUNTIF(BN$4:BN$53,"&lt;"&amp;AR937)*IF(AS937&lt;0.5,Riskregister!$K$13+(Riskregister!$L$13-Riskregister!$K$13)*SQRT(AS937/2),Riskregister!$L$13-(Riskregister!$L$13-Riskregister!$K$13)*SQRT((1-AS937)/2)))</f>
        <v>0</v>
      </c>
      <c r="AU937" s="28">
        <f t="shared" ca="1" si="576"/>
        <v>0.75776788857490296</v>
      </c>
      <c r="AV937" s="28">
        <f t="shared" ca="1" si="576"/>
        <v>0.80890675387650435</v>
      </c>
      <c r="AW937" s="28">
        <f>IF(Riskregister!$E$14="",0,COUNTIF(BO$4:BO$53,"&lt;"&amp;AU937)*IF(AV937&lt;0.5,Riskregister!$K$14+(Riskregister!$L$14-Riskregister!$K$14)*SQRT(AV937/2),Riskregister!$L$14-(Riskregister!$L$14-Riskregister!$K$14)*SQRT((1-AV937)/2)))</f>
        <v>0</v>
      </c>
      <c r="AX937" s="28">
        <f t="shared" ca="1" si="577"/>
        <v>0.2348182072085413</v>
      </c>
      <c r="AY937" s="28">
        <f t="shared" ca="1" si="577"/>
        <v>0.75027102586818939</v>
      </c>
      <c r="AZ937" s="28">
        <f>IF(Riskregister!$E$15="",0,COUNTIF(BP$4:BP$53,"&lt;"&amp;AX937)*IF(AY937&lt;0.5,Riskregister!$K$15+(Riskregister!$L$15-Riskregister!$K$15)*SQRT(AY937/2),Riskregister!$L$15-(Riskregister!$L$15-Riskregister!$K$15)*SQRT((1-AY937)/2)))</f>
        <v>0</v>
      </c>
      <c r="BA937" s="28">
        <f t="shared" ca="1" si="578"/>
        <v>0.22908416020313938</v>
      </c>
      <c r="BB937" s="28">
        <f t="shared" ca="1" si="578"/>
        <v>0.44349088563806982</v>
      </c>
      <c r="BC937" s="28">
        <f>IF(Riskregister!$E$16="",0,COUNTIF(BQ$4:BQ$53,"&lt;"&amp;BA937)*IF(BB937&lt;0.5,Riskregister!$K$16+(Riskregister!$L$16-Riskregister!$K$16)*SQRT(BB937/2),Riskregister!$L$16-(Riskregister!$L$16-Riskregister!$K$16)*SQRT((1-BB937)/2)))</f>
        <v>0</v>
      </c>
      <c r="BD937" s="28">
        <f t="shared" ca="1" si="554"/>
        <v>1517415.086223521</v>
      </c>
    </row>
    <row r="938" spans="20:56" x14ac:dyDescent="0.35">
      <c r="T938" s="28">
        <f t="shared" ca="1" si="567"/>
        <v>0.40807525256335531</v>
      </c>
      <c r="U938" s="28">
        <f t="shared" ca="1" si="567"/>
        <v>0.9725356968839628</v>
      </c>
      <c r="V938" s="28">
        <f ca="1">IF(Riskregister!$E$5="",0,COUNTIF(BF$4:BF$53,"&lt;"&amp;T938)*IF(U938&lt;0.5,Riskregister!$K$5+(Riskregister!$L$5-Riskregister!$K$5)*SQRT(U938/2),Riskregister!$L$5-(Riskregister!$L$5-Riskregister!$K$5)*SQRT((1-U938)/2)))</f>
        <v>0</v>
      </c>
      <c r="W938" s="28">
        <f t="shared" ca="1" si="568"/>
        <v>0.94507872857186692</v>
      </c>
      <c r="X938" s="28">
        <f t="shared" ca="1" si="568"/>
        <v>0.59599708027622089</v>
      </c>
      <c r="Y938" s="28">
        <f ca="1">IF(Riskregister!$E$6="",0,COUNTIF(BG$4:BG$53,"&lt;"&amp;W938)*IF(X938&lt;0.5,Riskregister!$K$6+(Riskregister!$L$6-Riskregister!$K$6)*SQRT(X938/2),Riskregister!$L$6-(Riskregister!$L$6-Riskregister!$K$6)*SQRT((1-X938)/2)))</f>
        <v>2381995.389434848</v>
      </c>
      <c r="Z938" s="28">
        <f t="shared" ca="1" si="569"/>
        <v>0.86444699724215901</v>
      </c>
      <c r="AA938" s="28">
        <f t="shared" ca="1" si="569"/>
        <v>0.73376530551669406</v>
      </c>
      <c r="AB938" s="28">
        <f ca="1">IF(Riskregister!$E$7="",0,COUNTIF(BH$4:BH$53,"&lt;"&amp;Z938)*IF(AA938&lt;0.5,Riskregister!$K$7+(Riskregister!$L$7-Riskregister!$K$7)*SQRT(AA938/2),Riskregister!$L$7-(Riskregister!$L$7-Riskregister!$K$7)*SQRT((1-AA938)/2)))</f>
        <v>272301.62476717844</v>
      </c>
      <c r="AC938" s="28">
        <f t="shared" ca="1" si="570"/>
        <v>0.59576955616616023</v>
      </c>
      <c r="AD938" s="28">
        <f t="shared" ca="1" si="570"/>
        <v>0.8985420032404301</v>
      </c>
      <c r="AE938" s="28">
        <f ca="1">IF(Riskregister!$E$8="",0,COUNTIF(BI$4:BI$53,"&lt;"&amp;AC938)*IF(AD938&lt;0.5,Riskregister!$K$8+(Riskregister!$L$8-Riskregister!$K$8)*SQRT(AD938/2),Riskregister!$L$8-(Riskregister!$L$8-Riskregister!$K$8)*SQRT((1-AD938)/2)))</f>
        <v>0</v>
      </c>
      <c r="AF938" s="28">
        <f t="shared" ca="1" si="571"/>
        <v>0.27686008947274721</v>
      </c>
      <c r="AG938" s="28">
        <f t="shared" ca="1" si="571"/>
        <v>6.9392811165512547E-2</v>
      </c>
      <c r="AH938" s="28">
        <f>IF(Riskregister!$E$9="",0,COUNTIF(BJ$4:BJ$53,"&lt;"&amp;AF938)*IF(AG938&lt;0.5,Riskregister!$K$9+(Riskregister!$L$9-Riskregister!$K$9)*SQRT(AG938/2),Riskregister!$L$9-(Riskregister!$L$9-Riskregister!$K$9)*SQRT((1-AG938)/2)))</f>
        <v>0</v>
      </c>
      <c r="AI938" s="28">
        <f t="shared" ca="1" si="572"/>
        <v>0.27735754856796613</v>
      </c>
      <c r="AJ938" s="28">
        <f t="shared" ca="1" si="572"/>
        <v>0.2415132287213434</v>
      </c>
      <c r="AK938" s="28">
        <f>IF(Riskregister!$E$10="",0,COUNTIF(BK$4:BK$53,"&lt;"&amp;AI938)*IF(AJ938&lt;0.5,Riskregister!$K$10+(Riskregister!$L$10-Riskregister!$K$10)*SQRT(AJ938/2),Riskregister!$L$10-(Riskregister!$L$10-Riskregister!$K$10)*SQRT((1-AJ938)/2)))</f>
        <v>0</v>
      </c>
      <c r="AL938" s="28">
        <f t="shared" ca="1" si="573"/>
        <v>0.19184146344165531</v>
      </c>
      <c r="AM938" s="28">
        <f t="shared" ca="1" si="573"/>
        <v>0.79660532594232758</v>
      </c>
      <c r="AN938" s="28">
        <f>IF(Riskregister!$E$11="",0,COUNTIF(BL$4:BL$53,"&lt;"&amp;AL938)*IF(AM938&lt;0.5,Riskregister!$K$11+(Riskregister!$L$11-Riskregister!$K$11)*SQRT(AM938/2),Riskregister!$L$11-(Riskregister!$L$11-Riskregister!$K$11)*SQRT((1-AM938)/2)))</f>
        <v>0</v>
      </c>
      <c r="AO938" s="28">
        <f t="shared" ca="1" si="574"/>
        <v>0.47827345536535992</v>
      </c>
      <c r="AP938" s="28">
        <f t="shared" ca="1" si="574"/>
        <v>4.0456279986454846E-2</v>
      </c>
      <c r="AQ938" s="28">
        <f>IF(Riskregister!$E$12="",0,COUNTIF(BM$4:BM$53,"&lt;"&amp;AO938)*IF(AP938&lt;0.5,Riskregister!$K$12+(Riskregister!$L$12-Riskregister!$K$12)*SQRT(AP938/2),Riskregister!$L$12-(Riskregister!$L$12-Riskregister!$K$12)*SQRT((1-AP938)/2)))</f>
        <v>0</v>
      </c>
      <c r="AR938" s="28">
        <f t="shared" ca="1" si="575"/>
        <v>0.38783075867410832</v>
      </c>
      <c r="AS938" s="28">
        <f t="shared" ca="1" si="575"/>
        <v>6.17111517999549E-2</v>
      </c>
      <c r="AT938" s="28">
        <f>IF(Riskregister!$E$13="",0,COUNTIF(BN$4:BN$53,"&lt;"&amp;AR938)*IF(AS938&lt;0.5,Riskregister!$K$13+(Riskregister!$L$13-Riskregister!$K$13)*SQRT(AS938/2),Riskregister!$L$13-(Riskregister!$L$13-Riskregister!$K$13)*SQRT((1-AS938)/2)))</f>
        <v>0</v>
      </c>
      <c r="AU938" s="28">
        <f t="shared" ca="1" si="576"/>
        <v>0.62024147928161821</v>
      </c>
      <c r="AV938" s="28">
        <f t="shared" ca="1" si="576"/>
        <v>0.27712809142934858</v>
      </c>
      <c r="AW938" s="28">
        <f>IF(Riskregister!$E$14="",0,COUNTIF(BO$4:BO$53,"&lt;"&amp;AU938)*IF(AV938&lt;0.5,Riskregister!$K$14+(Riskregister!$L$14-Riskregister!$K$14)*SQRT(AV938/2),Riskregister!$L$14-(Riskregister!$L$14-Riskregister!$K$14)*SQRT((1-AV938)/2)))</f>
        <v>0</v>
      </c>
      <c r="AX938" s="28">
        <f t="shared" ca="1" si="577"/>
        <v>0.1804880760153531</v>
      </c>
      <c r="AY938" s="28">
        <f t="shared" ca="1" si="577"/>
        <v>0.67387307831180465</v>
      </c>
      <c r="AZ938" s="28">
        <f>IF(Riskregister!$E$15="",0,COUNTIF(BP$4:BP$53,"&lt;"&amp;AX938)*IF(AY938&lt;0.5,Riskregister!$K$15+(Riskregister!$L$15-Riskregister!$K$15)*SQRT(AY938/2),Riskregister!$L$15-(Riskregister!$L$15-Riskregister!$K$15)*SQRT((1-AY938)/2)))</f>
        <v>0</v>
      </c>
      <c r="BA938" s="28">
        <f t="shared" ca="1" si="578"/>
        <v>0.51590768206670312</v>
      </c>
      <c r="BB938" s="28">
        <f t="shared" ca="1" si="578"/>
        <v>0.7941563554232608</v>
      </c>
      <c r="BC938" s="28">
        <f>IF(Riskregister!$E$16="",0,COUNTIF(BQ$4:BQ$53,"&lt;"&amp;BA938)*IF(BB938&lt;0.5,Riskregister!$K$16+(Riskregister!$L$16-Riskregister!$K$16)*SQRT(BB938/2),Riskregister!$L$16-(Riskregister!$L$16-Riskregister!$K$16)*SQRT((1-BB938)/2)))</f>
        <v>0</v>
      </c>
      <c r="BD938" s="28">
        <f t="shared" ca="1" si="554"/>
        <v>2654297.0142020267</v>
      </c>
    </row>
    <row r="939" spans="20:56" x14ac:dyDescent="0.35">
      <c r="T939" s="28">
        <f t="shared" ca="1" si="567"/>
        <v>0.81400814377702346</v>
      </c>
      <c r="U939" s="28">
        <f t="shared" ca="1" si="567"/>
        <v>0.97046880266685742</v>
      </c>
      <c r="V939" s="28">
        <f ca="1">IF(Riskregister!$E$5="",0,COUNTIF(BF$4:BF$53,"&lt;"&amp;T939)*IF(U939&lt;0.5,Riskregister!$K$5+(Riskregister!$L$5-Riskregister!$K$5)*SQRT(U939/2),Riskregister!$L$5-(Riskregister!$L$5-Riskregister!$K$5)*SQRT((1-U939)/2)))</f>
        <v>545318.79911724059</v>
      </c>
      <c r="W939" s="28">
        <f t="shared" ca="1" si="568"/>
        <v>0.1020910793747003</v>
      </c>
      <c r="X939" s="28">
        <f t="shared" ca="1" si="568"/>
        <v>0.69606554340183835</v>
      </c>
      <c r="Y939" s="28">
        <f ca="1">IF(Riskregister!$E$6="",0,COUNTIF(BG$4:BG$53,"&lt;"&amp;W939)*IF(X939&lt;0.5,Riskregister!$K$6+(Riskregister!$L$6-Riskregister!$K$6)*SQRT(X939/2),Riskregister!$L$6-(Riskregister!$L$6-Riskregister!$K$6)*SQRT((1-X939)/2)))</f>
        <v>0</v>
      </c>
      <c r="Z939" s="28">
        <f t="shared" ca="1" si="569"/>
        <v>0.2866777050164413</v>
      </c>
      <c r="AA939" s="28">
        <f t="shared" ca="1" si="569"/>
        <v>0.71908825456106207</v>
      </c>
      <c r="AB939" s="28">
        <f ca="1">IF(Riskregister!$E$7="",0,COUNTIF(BH$4:BH$53,"&lt;"&amp;Z939)*IF(AA939&lt;0.5,Riskregister!$K$7+(Riskregister!$L$7-Riskregister!$K$7)*SQRT(AA939/2),Riskregister!$L$7-(Riskregister!$L$7-Riskregister!$K$7)*SQRT((1-AA939)/2)))</f>
        <v>0</v>
      </c>
      <c r="AC939" s="28">
        <f t="shared" ca="1" si="570"/>
        <v>0.33192495091937657</v>
      </c>
      <c r="AD939" s="28">
        <f t="shared" ca="1" si="570"/>
        <v>0.63336209202120475</v>
      </c>
      <c r="AE939" s="28">
        <f ca="1">IF(Riskregister!$E$8="",0,COUNTIF(BI$4:BI$53,"&lt;"&amp;AC939)*IF(AD939&lt;0.5,Riskregister!$K$8+(Riskregister!$L$8-Riskregister!$K$8)*SQRT(AD939/2),Riskregister!$L$8-(Riskregister!$L$8-Riskregister!$K$8)*SQRT((1-AD939)/2)))</f>
        <v>0</v>
      </c>
      <c r="AF939" s="28">
        <f t="shared" ca="1" si="571"/>
        <v>0.81436989620094036</v>
      </c>
      <c r="AG939" s="28">
        <f t="shared" ca="1" si="571"/>
        <v>0.67064686441954269</v>
      </c>
      <c r="AH939" s="28">
        <f>IF(Riskregister!$E$9="",0,COUNTIF(BJ$4:BJ$53,"&lt;"&amp;AF939)*IF(AG939&lt;0.5,Riskregister!$K$9+(Riskregister!$L$9-Riskregister!$K$9)*SQRT(AG939/2),Riskregister!$L$9-(Riskregister!$L$9-Riskregister!$K$9)*SQRT((1-AG939)/2)))</f>
        <v>0</v>
      </c>
      <c r="AI939" s="28">
        <f t="shared" ca="1" si="572"/>
        <v>8.5701556635743303E-3</v>
      </c>
      <c r="AJ939" s="28">
        <f t="shared" ca="1" si="572"/>
        <v>0.38518402119986195</v>
      </c>
      <c r="AK939" s="28">
        <f>IF(Riskregister!$E$10="",0,COUNTIF(BK$4:BK$53,"&lt;"&amp;AI939)*IF(AJ939&lt;0.5,Riskregister!$K$10+(Riskregister!$L$10-Riskregister!$K$10)*SQRT(AJ939/2),Riskregister!$L$10-(Riskregister!$L$10-Riskregister!$K$10)*SQRT((1-AJ939)/2)))</f>
        <v>0</v>
      </c>
      <c r="AL939" s="28">
        <f t="shared" ca="1" si="573"/>
        <v>0.71192313894993964</v>
      </c>
      <c r="AM939" s="28">
        <f t="shared" ca="1" si="573"/>
        <v>0.25062774364251494</v>
      </c>
      <c r="AN939" s="28">
        <f>IF(Riskregister!$E$11="",0,COUNTIF(BL$4:BL$53,"&lt;"&amp;AL939)*IF(AM939&lt;0.5,Riskregister!$K$11+(Riskregister!$L$11-Riskregister!$K$11)*SQRT(AM939/2),Riskregister!$L$11-(Riskregister!$L$11-Riskregister!$K$11)*SQRT((1-AM939)/2)))</f>
        <v>0</v>
      </c>
      <c r="AO939" s="28">
        <f t="shared" ca="1" si="574"/>
        <v>0.73690132611579107</v>
      </c>
      <c r="AP939" s="28">
        <f t="shared" ca="1" si="574"/>
        <v>0.36993174157960074</v>
      </c>
      <c r="AQ939" s="28">
        <f>IF(Riskregister!$E$12="",0,COUNTIF(BM$4:BM$53,"&lt;"&amp;AO939)*IF(AP939&lt;0.5,Riskregister!$K$12+(Riskregister!$L$12-Riskregister!$K$12)*SQRT(AP939/2),Riskregister!$L$12-(Riskregister!$L$12-Riskregister!$K$12)*SQRT((1-AP939)/2)))</f>
        <v>0</v>
      </c>
      <c r="AR939" s="28">
        <f t="shared" ca="1" si="575"/>
        <v>0.4688969238301679</v>
      </c>
      <c r="AS939" s="28">
        <f t="shared" ca="1" si="575"/>
        <v>0.38669294743316718</v>
      </c>
      <c r="AT939" s="28">
        <f>IF(Riskregister!$E$13="",0,COUNTIF(BN$4:BN$53,"&lt;"&amp;AR939)*IF(AS939&lt;0.5,Riskregister!$K$13+(Riskregister!$L$13-Riskregister!$K$13)*SQRT(AS939/2),Riskregister!$L$13-(Riskregister!$L$13-Riskregister!$K$13)*SQRT((1-AS939)/2)))</f>
        <v>0</v>
      </c>
      <c r="AU939" s="28">
        <f t="shared" ca="1" si="576"/>
        <v>0.70695315191397989</v>
      </c>
      <c r="AV939" s="28">
        <f t="shared" ca="1" si="576"/>
        <v>0.70529290128841904</v>
      </c>
      <c r="AW939" s="28">
        <f>IF(Riskregister!$E$14="",0,COUNTIF(BO$4:BO$53,"&lt;"&amp;AU939)*IF(AV939&lt;0.5,Riskregister!$K$14+(Riskregister!$L$14-Riskregister!$K$14)*SQRT(AV939/2),Riskregister!$L$14-(Riskregister!$L$14-Riskregister!$K$14)*SQRT((1-AV939)/2)))</f>
        <v>0</v>
      </c>
      <c r="AX939" s="28">
        <f t="shared" ca="1" si="577"/>
        <v>0.41946044840144059</v>
      </c>
      <c r="AY939" s="28">
        <f t="shared" ca="1" si="577"/>
        <v>0.50150760382535076</v>
      </c>
      <c r="AZ939" s="28">
        <f>IF(Riskregister!$E$15="",0,COUNTIF(BP$4:BP$53,"&lt;"&amp;AX939)*IF(AY939&lt;0.5,Riskregister!$K$15+(Riskregister!$L$15-Riskregister!$K$15)*SQRT(AY939/2),Riskregister!$L$15-(Riskregister!$L$15-Riskregister!$K$15)*SQRT((1-AY939)/2)))</f>
        <v>0</v>
      </c>
      <c r="BA939" s="28">
        <f t="shared" ca="1" si="578"/>
        <v>0.87987445836744926</v>
      </c>
      <c r="BB939" s="28">
        <f t="shared" ca="1" si="578"/>
        <v>0.34998880893550177</v>
      </c>
      <c r="BC939" s="28">
        <f>IF(Riskregister!$E$16="",0,COUNTIF(BQ$4:BQ$53,"&lt;"&amp;BA939)*IF(BB939&lt;0.5,Riskregister!$K$16+(Riskregister!$L$16-Riskregister!$K$16)*SQRT(BB939/2),Riskregister!$L$16-(Riskregister!$L$16-Riskregister!$K$16)*SQRT((1-BB939)/2)))</f>
        <v>0</v>
      </c>
      <c r="BD939" s="28">
        <f t="shared" ca="1" si="554"/>
        <v>545318.79911724059</v>
      </c>
    </row>
    <row r="940" spans="20:56" x14ac:dyDescent="0.35">
      <c r="T940" s="28">
        <f t="shared" ca="1" si="567"/>
        <v>0.3459691157541176</v>
      </c>
      <c r="U940" s="28">
        <f t="shared" ca="1" si="567"/>
        <v>0.86275205737170102</v>
      </c>
      <c r="V940" s="28">
        <f ca="1">IF(Riskregister!$E$5="",0,COUNTIF(BF$4:BF$53,"&lt;"&amp;T940)*IF(U940&lt;0.5,Riskregister!$K$5+(Riskregister!$L$5-Riskregister!$K$5)*SQRT(U940/2),Riskregister!$L$5-(Riskregister!$L$5-Riskregister!$K$5)*SQRT((1-U940)/2)))</f>
        <v>0</v>
      </c>
      <c r="W940" s="28">
        <f t="shared" ca="1" si="568"/>
        <v>0.12484695083719854</v>
      </c>
      <c r="X940" s="28">
        <f t="shared" ca="1" si="568"/>
        <v>0.9212903874356877</v>
      </c>
      <c r="Y940" s="28">
        <f ca="1">IF(Riskregister!$E$6="",0,COUNTIF(BG$4:BG$53,"&lt;"&amp;W940)*IF(X940&lt;0.5,Riskregister!$K$6+(Riskregister!$L$6-Riskregister!$K$6)*SQRT(X940/2),Riskregister!$L$6-(Riskregister!$L$6-Riskregister!$K$6)*SQRT((1-X940)/2)))</f>
        <v>0</v>
      </c>
      <c r="Z940" s="28">
        <f t="shared" ca="1" si="569"/>
        <v>0.33358399506606162</v>
      </c>
      <c r="AA940" s="28">
        <f t="shared" ca="1" si="569"/>
        <v>0.28994385518703403</v>
      </c>
      <c r="AB940" s="28">
        <f ca="1">IF(Riskregister!$E$7="",0,COUNTIF(BH$4:BH$53,"&lt;"&amp;Z940)*IF(AA940&lt;0.5,Riskregister!$K$7+(Riskregister!$L$7-Riskregister!$K$7)*SQRT(AA940/2),Riskregister!$L$7-(Riskregister!$L$7-Riskregister!$K$7)*SQRT((1-AA940)/2)))</f>
        <v>0</v>
      </c>
      <c r="AC940" s="28">
        <f t="shared" ca="1" si="570"/>
        <v>0.30757636231794439</v>
      </c>
      <c r="AD940" s="28">
        <f t="shared" ca="1" si="570"/>
        <v>0.30236086091141623</v>
      </c>
      <c r="AE940" s="28">
        <f ca="1">IF(Riskregister!$E$8="",0,COUNTIF(BI$4:BI$53,"&lt;"&amp;AC940)*IF(AD940&lt;0.5,Riskregister!$K$8+(Riskregister!$L$8-Riskregister!$K$8)*SQRT(AD940/2),Riskregister!$L$8-(Riskregister!$L$8-Riskregister!$K$8)*SQRT((1-AD940)/2)))</f>
        <v>0</v>
      </c>
      <c r="AF940" s="28">
        <f t="shared" ca="1" si="571"/>
        <v>0.99346049416660098</v>
      </c>
      <c r="AG940" s="28">
        <f t="shared" ca="1" si="571"/>
        <v>0.26321620191478023</v>
      </c>
      <c r="AH940" s="28">
        <f>IF(Riskregister!$E$9="",0,COUNTIF(BJ$4:BJ$53,"&lt;"&amp;AF940)*IF(AG940&lt;0.5,Riskregister!$K$9+(Riskregister!$L$9-Riskregister!$K$9)*SQRT(AG940/2),Riskregister!$L$9-(Riskregister!$L$9-Riskregister!$K$9)*SQRT((1-AG940)/2)))</f>
        <v>0</v>
      </c>
      <c r="AI940" s="28">
        <f t="shared" ca="1" si="572"/>
        <v>0.11644992246263408</v>
      </c>
      <c r="AJ940" s="28">
        <f t="shared" ca="1" si="572"/>
        <v>0.52001619294149226</v>
      </c>
      <c r="AK940" s="28">
        <f>IF(Riskregister!$E$10="",0,COUNTIF(BK$4:BK$53,"&lt;"&amp;AI940)*IF(AJ940&lt;0.5,Riskregister!$K$10+(Riskregister!$L$10-Riskregister!$K$10)*SQRT(AJ940/2),Riskregister!$L$10-(Riskregister!$L$10-Riskregister!$K$10)*SQRT((1-AJ940)/2)))</f>
        <v>0</v>
      </c>
      <c r="AL940" s="28">
        <f t="shared" ca="1" si="573"/>
        <v>0.28319785692371735</v>
      </c>
      <c r="AM940" s="28">
        <f t="shared" ca="1" si="573"/>
        <v>0.21234028453516196</v>
      </c>
      <c r="AN940" s="28">
        <f>IF(Riskregister!$E$11="",0,COUNTIF(BL$4:BL$53,"&lt;"&amp;AL940)*IF(AM940&lt;0.5,Riskregister!$K$11+(Riskregister!$L$11-Riskregister!$K$11)*SQRT(AM940/2),Riskregister!$L$11-(Riskregister!$L$11-Riskregister!$K$11)*SQRT((1-AM940)/2)))</f>
        <v>0</v>
      </c>
      <c r="AO940" s="28">
        <f t="shared" ca="1" si="574"/>
        <v>3.5362354902302995E-2</v>
      </c>
      <c r="AP940" s="28">
        <f t="shared" ca="1" si="574"/>
        <v>1.1933785387046703E-2</v>
      </c>
      <c r="AQ940" s="28">
        <f>IF(Riskregister!$E$12="",0,COUNTIF(BM$4:BM$53,"&lt;"&amp;AO940)*IF(AP940&lt;0.5,Riskregister!$K$12+(Riskregister!$L$12-Riskregister!$K$12)*SQRT(AP940/2),Riskregister!$L$12-(Riskregister!$L$12-Riskregister!$K$12)*SQRT((1-AP940)/2)))</f>
        <v>0</v>
      </c>
      <c r="AR940" s="28">
        <f t="shared" ca="1" si="575"/>
        <v>0.54863399874179564</v>
      </c>
      <c r="AS940" s="28">
        <f t="shared" ca="1" si="575"/>
        <v>0.32435475170092665</v>
      </c>
      <c r="AT940" s="28">
        <f>IF(Riskregister!$E$13="",0,COUNTIF(BN$4:BN$53,"&lt;"&amp;AR940)*IF(AS940&lt;0.5,Riskregister!$K$13+(Riskregister!$L$13-Riskregister!$K$13)*SQRT(AS940/2),Riskregister!$L$13-(Riskregister!$L$13-Riskregister!$K$13)*SQRT((1-AS940)/2)))</f>
        <v>0</v>
      </c>
      <c r="AU940" s="28">
        <f t="shared" ca="1" si="576"/>
        <v>0.52327774754705103</v>
      </c>
      <c r="AV940" s="28">
        <f t="shared" ca="1" si="576"/>
        <v>2.2981570037776566E-2</v>
      </c>
      <c r="AW940" s="28">
        <f>IF(Riskregister!$E$14="",0,COUNTIF(BO$4:BO$53,"&lt;"&amp;AU940)*IF(AV940&lt;0.5,Riskregister!$K$14+(Riskregister!$L$14-Riskregister!$K$14)*SQRT(AV940/2),Riskregister!$L$14-(Riskregister!$L$14-Riskregister!$K$14)*SQRT((1-AV940)/2)))</f>
        <v>0</v>
      </c>
      <c r="AX940" s="28">
        <f t="shared" ca="1" si="577"/>
        <v>0.84983374341265561</v>
      </c>
      <c r="AY940" s="28">
        <f t="shared" ca="1" si="577"/>
        <v>0.62433227099299582</v>
      </c>
      <c r="AZ940" s="28">
        <f>IF(Riskregister!$E$15="",0,COUNTIF(BP$4:BP$53,"&lt;"&amp;AX940)*IF(AY940&lt;0.5,Riskregister!$K$15+(Riskregister!$L$15-Riskregister!$K$15)*SQRT(AY940/2),Riskregister!$L$15-(Riskregister!$L$15-Riskregister!$K$15)*SQRT((1-AY940)/2)))</f>
        <v>0</v>
      </c>
      <c r="BA940" s="28">
        <f t="shared" ca="1" si="578"/>
        <v>0.42106519193166458</v>
      </c>
      <c r="BB940" s="28">
        <f t="shared" ca="1" si="578"/>
        <v>0.21959069527967334</v>
      </c>
      <c r="BC940" s="28">
        <f>IF(Riskregister!$E$16="",0,COUNTIF(BQ$4:BQ$53,"&lt;"&amp;BA940)*IF(BB940&lt;0.5,Riskregister!$K$16+(Riskregister!$L$16-Riskregister!$K$16)*SQRT(BB940/2),Riskregister!$L$16-(Riskregister!$L$16-Riskregister!$K$16)*SQRT((1-BB940)/2)))</f>
        <v>0</v>
      </c>
      <c r="BD940" s="28">
        <f t="shared" ca="1" si="554"/>
        <v>0</v>
      </c>
    </row>
    <row r="941" spans="20:56" x14ac:dyDescent="0.35">
      <c r="T941" s="28">
        <f t="shared" ca="1" si="567"/>
        <v>0.73621339814083719</v>
      </c>
      <c r="U941" s="28">
        <f t="shared" ca="1" si="567"/>
        <v>5.182031527542974E-2</v>
      </c>
      <c r="V941" s="28">
        <f ca="1">IF(Riskregister!$E$5="",0,COUNTIF(BF$4:BF$53,"&lt;"&amp;T941)*IF(U941&lt;0.5,Riskregister!$K$5+(Riskregister!$L$5-Riskregister!$K$5)*SQRT(U941/2),Riskregister!$L$5-(Riskregister!$L$5-Riskregister!$K$5)*SQRT((1-U941)/2)))</f>
        <v>222434.84604551364</v>
      </c>
      <c r="W941" s="28">
        <f t="shared" ca="1" si="568"/>
        <v>0.7342814583950058</v>
      </c>
      <c r="X941" s="28">
        <f t="shared" ca="1" si="568"/>
        <v>0.57076822496321999</v>
      </c>
      <c r="Y941" s="28">
        <f ca="1">IF(Riskregister!$E$6="",0,COUNTIF(BG$4:BG$53,"&lt;"&amp;W941)*IF(X941&lt;0.5,Riskregister!$K$6+(Riskregister!$L$6-Riskregister!$K$6)*SQRT(X941/2),Riskregister!$L$6-(Riskregister!$L$6-Riskregister!$K$6)*SQRT((1-X941)/2)))</f>
        <v>1166120.2271552668</v>
      </c>
      <c r="Z941" s="28">
        <f t="shared" ca="1" si="569"/>
        <v>0.56100076461253434</v>
      </c>
      <c r="AA941" s="28">
        <f t="shared" ca="1" si="569"/>
        <v>0.30283263434934993</v>
      </c>
      <c r="AB941" s="28">
        <f ca="1">IF(Riskregister!$E$7="",0,COUNTIF(BH$4:BH$53,"&lt;"&amp;Z941)*IF(AA941&lt;0.5,Riskregister!$K$7+(Riskregister!$L$7-Riskregister!$K$7)*SQRT(AA941/2),Riskregister!$L$7-(Riskregister!$L$7-Riskregister!$K$7)*SQRT((1-AA941)/2)))</f>
        <v>0</v>
      </c>
      <c r="AC941" s="28">
        <f t="shared" ca="1" si="570"/>
        <v>0.42339607386879141</v>
      </c>
      <c r="AD941" s="28">
        <f t="shared" ca="1" si="570"/>
        <v>0.71225442858654597</v>
      </c>
      <c r="AE941" s="28">
        <f ca="1">IF(Riskregister!$E$8="",0,COUNTIF(BI$4:BI$53,"&lt;"&amp;AC941)*IF(AD941&lt;0.5,Riskregister!$K$8+(Riskregister!$L$8-Riskregister!$K$8)*SQRT(AD941/2),Riskregister!$L$8-(Riskregister!$L$8-Riskregister!$K$8)*SQRT((1-AD941)/2)))</f>
        <v>0</v>
      </c>
      <c r="AF941" s="28">
        <f t="shared" ca="1" si="571"/>
        <v>0.96453832399531592</v>
      </c>
      <c r="AG941" s="28">
        <f t="shared" ca="1" si="571"/>
        <v>0.95120264267145938</v>
      </c>
      <c r="AH941" s="28">
        <f>IF(Riskregister!$E$9="",0,COUNTIF(BJ$4:BJ$53,"&lt;"&amp;AF941)*IF(AG941&lt;0.5,Riskregister!$K$9+(Riskregister!$L$9-Riskregister!$K$9)*SQRT(AG941/2),Riskregister!$L$9-(Riskregister!$L$9-Riskregister!$K$9)*SQRT((1-AG941)/2)))</f>
        <v>0</v>
      </c>
      <c r="AI941" s="28">
        <f t="shared" ca="1" si="572"/>
        <v>0.99192299707700859</v>
      </c>
      <c r="AJ941" s="28">
        <f t="shared" ca="1" si="572"/>
        <v>0.28606115022446421</v>
      </c>
      <c r="AK941" s="28">
        <f>IF(Riskregister!$E$10="",0,COUNTIF(BK$4:BK$53,"&lt;"&amp;AI941)*IF(AJ941&lt;0.5,Riskregister!$K$10+(Riskregister!$L$10-Riskregister!$K$10)*SQRT(AJ941/2),Riskregister!$L$10-(Riskregister!$L$10-Riskregister!$K$10)*SQRT((1-AJ941)/2)))</f>
        <v>0</v>
      </c>
      <c r="AL941" s="28">
        <f t="shared" ca="1" si="573"/>
        <v>0.81247523272276645</v>
      </c>
      <c r="AM941" s="28">
        <f t="shared" ca="1" si="573"/>
        <v>0.92836506292266252</v>
      </c>
      <c r="AN941" s="28">
        <f>IF(Riskregister!$E$11="",0,COUNTIF(BL$4:BL$53,"&lt;"&amp;AL941)*IF(AM941&lt;0.5,Riskregister!$K$11+(Riskregister!$L$11-Riskregister!$K$11)*SQRT(AM941/2),Riskregister!$L$11-(Riskregister!$L$11-Riskregister!$K$11)*SQRT((1-AM941)/2)))</f>
        <v>0</v>
      </c>
      <c r="AO941" s="28">
        <f t="shared" ca="1" si="574"/>
        <v>0.1810509590080972</v>
      </c>
      <c r="AP941" s="28">
        <f t="shared" ca="1" si="574"/>
        <v>0.4054825221813525</v>
      </c>
      <c r="AQ941" s="28">
        <f>IF(Riskregister!$E$12="",0,COUNTIF(BM$4:BM$53,"&lt;"&amp;AO941)*IF(AP941&lt;0.5,Riskregister!$K$12+(Riskregister!$L$12-Riskregister!$K$12)*SQRT(AP941/2),Riskregister!$L$12-(Riskregister!$L$12-Riskregister!$K$12)*SQRT((1-AP941)/2)))</f>
        <v>0</v>
      </c>
      <c r="AR941" s="28">
        <f t="shared" ca="1" si="575"/>
        <v>0.64617369478630426</v>
      </c>
      <c r="AS941" s="28">
        <f t="shared" ca="1" si="575"/>
        <v>0.39461000340510288</v>
      </c>
      <c r="AT941" s="28">
        <f>IF(Riskregister!$E$13="",0,COUNTIF(BN$4:BN$53,"&lt;"&amp;AR941)*IF(AS941&lt;0.5,Riskregister!$K$13+(Riskregister!$L$13-Riskregister!$K$13)*SQRT(AS941/2),Riskregister!$L$13-(Riskregister!$L$13-Riskregister!$K$13)*SQRT((1-AS941)/2)))</f>
        <v>0</v>
      </c>
      <c r="AU941" s="28">
        <f t="shared" ca="1" si="576"/>
        <v>3.5177245710255045E-2</v>
      </c>
      <c r="AV941" s="28">
        <f t="shared" ca="1" si="576"/>
        <v>0.50127227012202358</v>
      </c>
      <c r="AW941" s="28">
        <f>IF(Riskregister!$E$14="",0,COUNTIF(BO$4:BO$53,"&lt;"&amp;AU941)*IF(AV941&lt;0.5,Riskregister!$K$14+(Riskregister!$L$14-Riskregister!$K$14)*SQRT(AV941/2),Riskregister!$L$14-(Riskregister!$L$14-Riskregister!$K$14)*SQRT((1-AV941)/2)))</f>
        <v>0</v>
      </c>
      <c r="AX941" s="28">
        <f t="shared" ca="1" si="577"/>
        <v>0.24608039839631224</v>
      </c>
      <c r="AY941" s="28">
        <f t="shared" ca="1" si="577"/>
        <v>0.58234818184546044</v>
      </c>
      <c r="AZ941" s="28">
        <f>IF(Riskregister!$E$15="",0,COUNTIF(BP$4:BP$53,"&lt;"&amp;AX941)*IF(AY941&lt;0.5,Riskregister!$K$15+(Riskregister!$L$15-Riskregister!$K$15)*SQRT(AY941/2),Riskregister!$L$15-(Riskregister!$L$15-Riskregister!$K$15)*SQRT((1-AY941)/2)))</f>
        <v>0</v>
      </c>
      <c r="BA941" s="28">
        <f t="shared" ca="1" si="578"/>
        <v>0.40202501052741946</v>
      </c>
      <c r="BB941" s="28">
        <f t="shared" ca="1" si="578"/>
        <v>0.74889971604722538</v>
      </c>
      <c r="BC941" s="28">
        <f>IF(Riskregister!$E$16="",0,COUNTIF(BQ$4:BQ$53,"&lt;"&amp;BA941)*IF(BB941&lt;0.5,Riskregister!$K$16+(Riskregister!$L$16-Riskregister!$K$16)*SQRT(BB941/2),Riskregister!$L$16-(Riskregister!$L$16-Riskregister!$K$16)*SQRT((1-BB941)/2)))</f>
        <v>0</v>
      </c>
      <c r="BD941" s="28">
        <f t="shared" ca="1" si="554"/>
        <v>1388555.0732007804</v>
      </c>
    </row>
    <row r="942" spans="20:56" x14ac:dyDescent="0.35">
      <c r="T942" s="28">
        <f t="shared" ca="1" si="567"/>
        <v>0.17389946446760274</v>
      </c>
      <c r="U942" s="28">
        <f t="shared" ca="1" si="567"/>
        <v>0.62564859724123845</v>
      </c>
      <c r="V942" s="28">
        <f ca="1">IF(Riskregister!$E$5="",0,COUNTIF(BF$4:BF$53,"&lt;"&amp;T942)*IF(U942&lt;0.5,Riskregister!$K$5+(Riskregister!$L$5-Riskregister!$K$5)*SQRT(U942/2),Riskregister!$L$5-(Riskregister!$L$5-Riskregister!$K$5)*SQRT((1-U942)/2)))</f>
        <v>0</v>
      </c>
      <c r="W942" s="28">
        <f t="shared" ca="1" si="568"/>
        <v>0.60389613931032926</v>
      </c>
      <c r="X942" s="28">
        <f t="shared" ca="1" si="568"/>
        <v>0.132158550528098</v>
      </c>
      <c r="Y942" s="28">
        <f ca="1">IF(Riskregister!$E$6="",0,COUNTIF(BG$4:BG$53,"&lt;"&amp;W942)*IF(X942&lt;0.5,Riskregister!$K$6+(Riskregister!$L$6-Riskregister!$K$6)*SQRT(X942/2),Riskregister!$L$6-(Riskregister!$L$6-Riskregister!$K$6)*SQRT((1-X942)/2)))</f>
        <v>0</v>
      </c>
      <c r="Z942" s="28">
        <f t="shared" ca="1" si="569"/>
        <v>0.1769087661451122</v>
      </c>
      <c r="AA942" s="28">
        <f t="shared" ca="1" si="569"/>
        <v>0.5365320781239038</v>
      </c>
      <c r="AB942" s="28">
        <f ca="1">IF(Riskregister!$E$7="",0,COUNTIF(BH$4:BH$53,"&lt;"&amp;Z942)*IF(AA942&lt;0.5,Riskregister!$K$7+(Riskregister!$L$7-Riskregister!$K$7)*SQRT(AA942/2),Riskregister!$L$7-(Riskregister!$L$7-Riskregister!$K$7)*SQRT((1-AA942)/2)))</f>
        <v>0</v>
      </c>
      <c r="AC942" s="28">
        <f t="shared" ca="1" si="570"/>
        <v>0.57009435385509477</v>
      </c>
      <c r="AD942" s="28">
        <f t="shared" ca="1" si="570"/>
        <v>0.30229802145092777</v>
      </c>
      <c r="AE942" s="28">
        <f ca="1">IF(Riskregister!$E$8="",0,COUNTIF(BI$4:BI$53,"&lt;"&amp;AC942)*IF(AD942&lt;0.5,Riskregister!$K$8+(Riskregister!$L$8-Riskregister!$K$8)*SQRT(AD942/2),Riskregister!$L$8-(Riskregister!$L$8-Riskregister!$K$8)*SQRT((1-AD942)/2)))</f>
        <v>0</v>
      </c>
      <c r="AF942" s="28">
        <f t="shared" ca="1" si="571"/>
        <v>0.46844134577118357</v>
      </c>
      <c r="AG942" s="28">
        <f t="shared" ca="1" si="571"/>
        <v>0.74460544292903008</v>
      </c>
      <c r="AH942" s="28">
        <f>IF(Riskregister!$E$9="",0,COUNTIF(BJ$4:BJ$53,"&lt;"&amp;AF942)*IF(AG942&lt;0.5,Riskregister!$K$9+(Riskregister!$L$9-Riskregister!$K$9)*SQRT(AG942/2),Riskregister!$L$9-(Riskregister!$L$9-Riskregister!$K$9)*SQRT((1-AG942)/2)))</f>
        <v>0</v>
      </c>
      <c r="AI942" s="28">
        <f t="shared" ca="1" si="572"/>
        <v>0.94455217423469018</v>
      </c>
      <c r="AJ942" s="28">
        <f t="shared" ca="1" si="572"/>
        <v>0.87449717658727055</v>
      </c>
      <c r="AK942" s="28">
        <f>IF(Riskregister!$E$10="",0,COUNTIF(BK$4:BK$53,"&lt;"&amp;AI942)*IF(AJ942&lt;0.5,Riskregister!$K$10+(Riskregister!$L$10-Riskregister!$K$10)*SQRT(AJ942/2),Riskregister!$L$10-(Riskregister!$L$10-Riskregister!$K$10)*SQRT((1-AJ942)/2)))</f>
        <v>0</v>
      </c>
      <c r="AL942" s="28">
        <f t="shared" ca="1" si="573"/>
        <v>0.34144750709013938</v>
      </c>
      <c r="AM942" s="28">
        <f t="shared" ca="1" si="573"/>
        <v>0.13971170421146895</v>
      </c>
      <c r="AN942" s="28">
        <f>IF(Riskregister!$E$11="",0,COUNTIF(BL$4:BL$53,"&lt;"&amp;AL942)*IF(AM942&lt;0.5,Riskregister!$K$11+(Riskregister!$L$11-Riskregister!$K$11)*SQRT(AM942/2),Riskregister!$L$11-(Riskregister!$L$11-Riskregister!$K$11)*SQRT((1-AM942)/2)))</f>
        <v>0</v>
      </c>
      <c r="AO942" s="28">
        <f t="shared" ca="1" si="574"/>
        <v>0.75286801444360529</v>
      </c>
      <c r="AP942" s="28">
        <f t="shared" ca="1" si="574"/>
        <v>0.63227294363108155</v>
      </c>
      <c r="AQ942" s="28">
        <f>IF(Riskregister!$E$12="",0,COUNTIF(BM$4:BM$53,"&lt;"&amp;AO942)*IF(AP942&lt;0.5,Riskregister!$K$12+(Riskregister!$L$12-Riskregister!$K$12)*SQRT(AP942/2),Riskregister!$L$12-(Riskregister!$L$12-Riskregister!$K$12)*SQRT((1-AP942)/2)))</f>
        <v>0</v>
      </c>
      <c r="AR942" s="28">
        <f t="shared" ca="1" si="575"/>
        <v>6.792917202621418E-2</v>
      </c>
      <c r="AS942" s="28">
        <f t="shared" ca="1" si="575"/>
        <v>0.18449891755663639</v>
      </c>
      <c r="AT942" s="28">
        <f>IF(Riskregister!$E$13="",0,COUNTIF(BN$4:BN$53,"&lt;"&amp;AR942)*IF(AS942&lt;0.5,Riskregister!$K$13+(Riskregister!$L$13-Riskregister!$K$13)*SQRT(AS942/2),Riskregister!$L$13-(Riskregister!$L$13-Riskregister!$K$13)*SQRT((1-AS942)/2)))</f>
        <v>0</v>
      </c>
      <c r="AU942" s="28">
        <f t="shared" ca="1" si="576"/>
        <v>0.57192166340839035</v>
      </c>
      <c r="AV942" s="28">
        <f t="shared" ca="1" si="576"/>
        <v>0.3264392989397169</v>
      </c>
      <c r="AW942" s="28">
        <f>IF(Riskregister!$E$14="",0,COUNTIF(BO$4:BO$53,"&lt;"&amp;AU942)*IF(AV942&lt;0.5,Riskregister!$K$14+(Riskregister!$L$14-Riskregister!$K$14)*SQRT(AV942/2),Riskregister!$L$14-(Riskregister!$L$14-Riskregister!$K$14)*SQRT((1-AV942)/2)))</f>
        <v>0</v>
      </c>
      <c r="AX942" s="28">
        <f t="shared" ca="1" si="577"/>
        <v>0.24784527538243561</v>
      </c>
      <c r="AY942" s="28">
        <f t="shared" ca="1" si="577"/>
        <v>0.1486424329583278</v>
      </c>
      <c r="AZ942" s="28">
        <f>IF(Riskregister!$E$15="",0,COUNTIF(BP$4:BP$53,"&lt;"&amp;AX942)*IF(AY942&lt;0.5,Riskregister!$K$15+(Riskregister!$L$15-Riskregister!$K$15)*SQRT(AY942/2),Riskregister!$L$15-(Riskregister!$L$15-Riskregister!$K$15)*SQRT((1-AY942)/2)))</f>
        <v>0</v>
      </c>
      <c r="BA942" s="28">
        <f t="shared" ca="1" si="578"/>
        <v>7.5212999837359629E-2</v>
      </c>
      <c r="BB942" s="28">
        <f t="shared" ca="1" si="578"/>
        <v>0.50375778988530262</v>
      </c>
      <c r="BC942" s="28">
        <f>IF(Riskregister!$E$16="",0,COUNTIF(BQ$4:BQ$53,"&lt;"&amp;BA942)*IF(BB942&lt;0.5,Riskregister!$K$16+(Riskregister!$L$16-Riskregister!$K$16)*SQRT(BB942/2),Riskregister!$L$16-(Riskregister!$L$16-Riskregister!$K$16)*SQRT((1-BB942)/2)))</f>
        <v>0</v>
      </c>
      <c r="BD942" s="28">
        <f t="shared" ca="1" si="554"/>
        <v>0</v>
      </c>
    </row>
    <row r="943" spans="20:56" x14ac:dyDescent="0.35">
      <c r="T943" s="28">
        <f t="shared" ca="1" si="567"/>
        <v>0.4326329400630321</v>
      </c>
      <c r="U943" s="28">
        <f t="shared" ca="1" si="567"/>
        <v>0.80263739078145113</v>
      </c>
      <c r="V943" s="28">
        <f ca="1">IF(Riskregister!$E$5="",0,COUNTIF(BF$4:BF$53,"&lt;"&amp;T943)*IF(U943&lt;0.5,Riskregister!$K$5+(Riskregister!$L$5-Riskregister!$K$5)*SQRT(U943/2),Riskregister!$L$5-(Riskregister!$L$5-Riskregister!$K$5)*SQRT((1-U943)/2)))</f>
        <v>0</v>
      </c>
      <c r="W943" s="28">
        <f t="shared" ca="1" si="568"/>
        <v>0.34165146288772341</v>
      </c>
      <c r="X943" s="28">
        <f t="shared" ca="1" si="568"/>
        <v>2.2911617533859174E-2</v>
      </c>
      <c r="Y943" s="28">
        <f ca="1">IF(Riskregister!$E$6="",0,COUNTIF(BG$4:BG$53,"&lt;"&amp;W943)*IF(X943&lt;0.5,Riskregister!$K$6+(Riskregister!$L$6-Riskregister!$K$6)*SQRT(X943/2),Riskregister!$L$6-(Riskregister!$L$6-Riskregister!$K$6)*SQRT((1-X943)/2)))</f>
        <v>0</v>
      </c>
      <c r="Z943" s="28">
        <f t="shared" ca="1" si="569"/>
        <v>0.27239914189640424</v>
      </c>
      <c r="AA943" s="28">
        <f t="shared" ca="1" si="569"/>
        <v>0.34089562376639237</v>
      </c>
      <c r="AB943" s="28">
        <f ca="1">IF(Riskregister!$E$7="",0,COUNTIF(BH$4:BH$53,"&lt;"&amp;Z943)*IF(AA943&lt;0.5,Riskregister!$K$7+(Riskregister!$L$7-Riskregister!$K$7)*SQRT(AA943/2),Riskregister!$L$7-(Riskregister!$L$7-Riskregister!$K$7)*SQRT((1-AA943)/2)))</f>
        <v>0</v>
      </c>
      <c r="AC943" s="28">
        <f t="shared" ca="1" si="570"/>
        <v>0.94715157511828929</v>
      </c>
      <c r="AD943" s="28">
        <f t="shared" ca="1" si="570"/>
        <v>0.32787950583920933</v>
      </c>
      <c r="AE943" s="28">
        <f ca="1">IF(Riskregister!$E$8="",0,COUNTIF(BI$4:BI$53,"&lt;"&amp;AC943)*IF(AD943&lt;0.5,Riskregister!$K$8+(Riskregister!$L$8-Riskregister!$K$8)*SQRT(AD943/2),Riskregister!$L$8-(Riskregister!$L$8-Riskregister!$K$8)*SQRT((1-AD943)/2)))</f>
        <v>0</v>
      </c>
      <c r="AF943" s="28">
        <f t="shared" ca="1" si="571"/>
        <v>2.9929476442080105E-2</v>
      </c>
      <c r="AG943" s="28">
        <f t="shared" ca="1" si="571"/>
        <v>0.20838476128828087</v>
      </c>
      <c r="AH943" s="28">
        <f>IF(Riskregister!$E$9="",0,COUNTIF(BJ$4:BJ$53,"&lt;"&amp;AF943)*IF(AG943&lt;0.5,Riskregister!$K$9+(Riskregister!$L$9-Riskregister!$K$9)*SQRT(AG943/2),Riskregister!$L$9-(Riskregister!$L$9-Riskregister!$K$9)*SQRT((1-AG943)/2)))</f>
        <v>0</v>
      </c>
      <c r="AI943" s="28">
        <f t="shared" ca="1" si="572"/>
        <v>0.44651428150464878</v>
      </c>
      <c r="AJ943" s="28">
        <f t="shared" ca="1" si="572"/>
        <v>0.23990689881471616</v>
      </c>
      <c r="AK943" s="28">
        <f>IF(Riskregister!$E$10="",0,COUNTIF(BK$4:BK$53,"&lt;"&amp;AI943)*IF(AJ943&lt;0.5,Riskregister!$K$10+(Riskregister!$L$10-Riskregister!$K$10)*SQRT(AJ943/2),Riskregister!$L$10-(Riskregister!$L$10-Riskregister!$K$10)*SQRT((1-AJ943)/2)))</f>
        <v>0</v>
      </c>
      <c r="AL943" s="28">
        <f t="shared" ca="1" si="573"/>
        <v>0.15599096697978299</v>
      </c>
      <c r="AM943" s="28">
        <f t="shared" ca="1" si="573"/>
        <v>6.6200278697225001E-2</v>
      </c>
      <c r="AN943" s="28">
        <f>IF(Riskregister!$E$11="",0,COUNTIF(BL$4:BL$53,"&lt;"&amp;AL943)*IF(AM943&lt;0.5,Riskregister!$K$11+(Riskregister!$L$11-Riskregister!$K$11)*SQRT(AM943/2),Riskregister!$L$11-(Riskregister!$L$11-Riskregister!$K$11)*SQRT((1-AM943)/2)))</f>
        <v>0</v>
      </c>
      <c r="AO943" s="28">
        <f t="shared" ca="1" si="574"/>
        <v>0.80338064435634116</v>
      </c>
      <c r="AP943" s="28">
        <f t="shared" ca="1" si="574"/>
        <v>0.25923101857479758</v>
      </c>
      <c r="AQ943" s="28">
        <f>IF(Riskregister!$E$12="",0,COUNTIF(BM$4:BM$53,"&lt;"&amp;AO943)*IF(AP943&lt;0.5,Riskregister!$K$12+(Riskregister!$L$12-Riskregister!$K$12)*SQRT(AP943/2),Riskregister!$L$12-(Riskregister!$L$12-Riskregister!$K$12)*SQRT((1-AP943)/2)))</f>
        <v>0</v>
      </c>
      <c r="AR943" s="28">
        <f t="shared" ca="1" si="575"/>
        <v>0.64933382669046202</v>
      </c>
      <c r="AS943" s="28">
        <f t="shared" ca="1" si="575"/>
        <v>0.65695452733726389</v>
      </c>
      <c r="AT943" s="28">
        <f>IF(Riskregister!$E$13="",0,COUNTIF(BN$4:BN$53,"&lt;"&amp;AR943)*IF(AS943&lt;0.5,Riskregister!$K$13+(Riskregister!$L$13-Riskregister!$K$13)*SQRT(AS943/2),Riskregister!$L$13-(Riskregister!$L$13-Riskregister!$K$13)*SQRT((1-AS943)/2)))</f>
        <v>0</v>
      </c>
      <c r="AU943" s="28">
        <f t="shared" ca="1" si="576"/>
        <v>9.4282590557414614E-2</v>
      </c>
      <c r="AV943" s="28">
        <f t="shared" ca="1" si="576"/>
        <v>0.18852144839103435</v>
      </c>
      <c r="AW943" s="28">
        <f>IF(Riskregister!$E$14="",0,COUNTIF(BO$4:BO$53,"&lt;"&amp;AU943)*IF(AV943&lt;0.5,Riskregister!$K$14+(Riskregister!$L$14-Riskregister!$K$14)*SQRT(AV943/2),Riskregister!$L$14-(Riskregister!$L$14-Riskregister!$K$14)*SQRT((1-AV943)/2)))</f>
        <v>0</v>
      </c>
      <c r="AX943" s="28">
        <f t="shared" ca="1" si="577"/>
        <v>0.42838781339119192</v>
      </c>
      <c r="AY943" s="28">
        <f t="shared" ca="1" si="577"/>
        <v>0.7639078557916873</v>
      </c>
      <c r="AZ943" s="28">
        <f>IF(Riskregister!$E$15="",0,COUNTIF(BP$4:BP$53,"&lt;"&amp;AX943)*IF(AY943&lt;0.5,Riskregister!$K$15+(Riskregister!$L$15-Riskregister!$K$15)*SQRT(AY943/2),Riskregister!$L$15-(Riskregister!$L$15-Riskregister!$K$15)*SQRT((1-AY943)/2)))</f>
        <v>0</v>
      </c>
      <c r="BA943" s="28">
        <f t="shared" ca="1" si="578"/>
        <v>0.36281527837174521</v>
      </c>
      <c r="BB943" s="28">
        <f t="shared" ca="1" si="578"/>
        <v>0.71476871776869833</v>
      </c>
      <c r="BC943" s="28">
        <f>IF(Riskregister!$E$16="",0,COUNTIF(BQ$4:BQ$53,"&lt;"&amp;BA943)*IF(BB943&lt;0.5,Riskregister!$K$16+(Riskregister!$L$16-Riskregister!$K$16)*SQRT(BB943/2),Riskregister!$L$16-(Riskregister!$L$16-Riskregister!$K$16)*SQRT((1-BB943)/2)))</f>
        <v>0</v>
      </c>
      <c r="BD943" s="28">
        <f t="shared" ca="1" si="554"/>
        <v>0</v>
      </c>
    </row>
    <row r="944" spans="20:56" x14ac:dyDescent="0.35">
      <c r="T944" s="28">
        <f t="shared" ref="T944:U963" ca="1" si="579">RAND()</f>
        <v>0.45062439411648991</v>
      </c>
      <c r="U944" s="28">
        <f t="shared" ca="1" si="579"/>
        <v>0.40379419522580196</v>
      </c>
      <c r="V944" s="28">
        <f ca="1">IF(Riskregister!$E$5="",0,COUNTIF(BF$4:BF$53,"&lt;"&amp;T944)*IF(U944&lt;0.5,Riskregister!$K$5+(Riskregister!$L$5-Riskregister!$K$5)*SQRT(U944/2),Riskregister!$L$5-(Riskregister!$L$5-Riskregister!$K$5)*SQRT((1-U944)/2)))</f>
        <v>0</v>
      </c>
      <c r="W944" s="28">
        <f t="shared" ref="W944:X963" ca="1" si="580">RAND()</f>
        <v>0.42911541530380315</v>
      </c>
      <c r="X944" s="28">
        <f t="shared" ca="1" si="580"/>
        <v>0.50568380434542692</v>
      </c>
      <c r="Y944" s="28">
        <f ca="1">IF(Riskregister!$E$6="",0,COUNTIF(BG$4:BG$53,"&lt;"&amp;W944)*IF(X944&lt;0.5,Riskregister!$K$6+(Riskregister!$L$6-Riskregister!$K$6)*SQRT(X944/2),Riskregister!$L$6-(Riskregister!$L$6-Riskregister!$K$6)*SQRT((1-X944)/2)))</f>
        <v>0</v>
      </c>
      <c r="Z944" s="28">
        <f t="shared" ref="Z944:AA963" ca="1" si="581">RAND()</f>
        <v>0.56643661091112352</v>
      </c>
      <c r="AA944" s="28">
        <f t="shared" ca="1" si="581"/>
        <v>1.360808240686795E-2</v>
      </c>
      <c r="AB944" s="28">
        <f ca="1">IF(Riskregister!$E$7="",0,COUNTIF(BH$4:BH$53,"&lt;"&amp;Z944)*IF(AA944&lt;0.5,Riskregister!$K$7+(Riskregister!$L$7-Riskregister!$K$7)*SQRT(AA944/2),Riskregister!$L$7-(Riskregister!$L$7-Riskregister!$K$7)*SQRT((1-AA944)/2)))</f>
        <v>0</v>
      </c>
      <c r="AC944" s="28">
        <f t="shared" ref="AC944:AD963" ca="1" si="582">RAND()</f>
        <v>0.35016656666579593</v>
      </c>
      <c r="AD944" s="28">
        <f t="shared" ca="1" si="582"/>
        <v>0.9259930118598042</v>
      </c>
      <c r="AE944" s="28">
        <f ca="1">IF(Riskregister!$E$8="",0,COUNTIF(BI$4:BI$53,"&lt;"&amp;AC944)*IF(AD944&lt;0.5,Riskregister!$K$8+(Riskregister!$L$8-Riskregister!$K$8)*SQRT(AD944/2),Riskregister!$L$8-(Riskregister!$L$8-Riskregister!$K$8)*SQRT((1-AD944)/2)))</f>
        <v>0</v>
      </c>
      <c r="AF944" s="28">
        <f t="shared" ref="AF944:AG963" ca="1" si="583">RAND()</f>
        <v>0.97847962292921686</v>
      </c>
      <c r="AG944" s="28">
        <f t="shared" ca="1" si="583"/>
        <v>0.40477301880884808</v>
      </c>
      <c r="AH944" s="28">
        <f>IF(Riskregister!$E$9="",0,COUNTIF(BJ$4:BJ$53,"&lt;"&amp;AF944)*IF(AG944&lt;0.5,Riskregister!$K$9+(Riskregister!$L$9-Riskregister!$K$9)*SQRT(AG944/2),Riskregister!$L$9-(Riskregister!$L$9-Riskregister!$K$9)*SQRT((1-AG944)/2)))</f>
        <v>0</v>
      </c>
      <c r="AI944" s="28">
        <f t="shared" ref="AI944:AJ963" ca="1" si="584">RAND()</f>
        <v>0.31727241701678843</v>
      </c>
      <c r="AJ944" s="28">
        <f t="shared" ca="1" si="584"/>
        <v>0.88328301277898258</v>
      </c>
      <c r="AK944" s="28">
        <f>IF(Riskregister!$E$10="",0,COUNTIF(BK$4:BK$53,"&lt;"&amp;AI944)*IF(AJ944&lt;0.5,Riskregister!$K$10+(Riskregister!$L$10-Riskregister!$K$10)*SQRT(AJ944/2),Riskregister!$L$10-(Riskregister!$L$10-Riskregister!$K$10)*SQRT((1-AJ944)/2)))</f>
        <v>0</v>
      </c>
      <c r="AL944" s="28">
        <f t="shared" ref="AL944:AM963" ca="1" si="585">RAND()</f>
        <v>0.9531669173136178</v>
      </c>
      <c r="AM944" s="28">
        <f t="shared" ca="1" si="585"/>
        <v>0.32438025053340191</v>
      </c>
      <c r="AN944" s="28">
        <f>IF(Riskregister!$E$11="",0,COUNTIF(BL$4:BL$53,"&lt;"&amp;AL944)*IF(AM944&lt;0.5,Riskregister!$K$11+(Riskregister!$L$11-Riskregister!$K$11)*SQRT(AM944/2),Riskregister!$L$11-(Riskregister!$L$11-Riskregister!$K$11)*SQRT((1-AM944)/2)))</f>
        <v>0</v>
      </c>
      <c r="AO944" s="28">
        <f t="shared" ref="AO944:AP963" ca="1" si="586">RAND()</f>
        <v>0.13450974266731208</v>
      </c>
      <c r="AP944" s="28">
        <f t="shared" ca="1" si="586"/>
        <v>0.32195705932561469</v>
      </c>
      <c r="AQ944" s="28">
        <f>IF(Riskregister!$E$12="",0,COUNTIF(BM$4:BM$53,"&lt;"&amp;AO944)*IF(AP944&lt;0.5,Riskregister!$K$12+(Riskregister!$L$12-Riskregister!$K$12)*SQRT(AP944/2),Riskregister!$L$12-(Riskregister!$L$12-Riskregister!$K$12)*SQRT((1-AP944)/2)))</f>
        <v>0</v>
      </c>
      <c r="AR944" s="28">
        <f t="shared" ref="AR944:AS963" ca="1" si="587">RAND()</f>
        <v>0.47933042290422279</v>
      </c>
      <c r="AS944" s="28">
        <f t="shared" ca="1" si="587"/>
        <v>0.50827241018888736</v>
      </c>
      <c r="AT944" s="28">
        <f>IF(Riskregister!$E$13="",0,COUNTIF(BN$4:BN$53,"&lt;"&amp;AR944)*IF(AS944&lt;0.5,Riskregister!$K$13+(Riskregister!$L$13-Riskregister!$K$13)*SQRT(AS944/2),Riskregister!$L$13-(Riskregister!$L$13-Riskregister!$K$13)*SQRT((1-AS944)/2)))</f>
        <v>0</v>
      </c>
      <c r="AU944" s="28">
        <f t="shared" ref="AU944:AV963" ca="1" si="588">RAND()</f>
        <v>0.45602848596753642</v>
      </c>
      <c r="AV944" s="28">
        <f t="shared" ca="1" si="588"/>
        <v>0.48252795314465591</v>
      </c>
      <c r="AW944" s="28">
        <f>IF(Riskregister!$E$14="",0,COUNTIF(BO$4:BO$53,"&lt;"&amp;AU944)*IF(AV944&lt;0.5,Riskregister!$K$14+(Riskregister!$L$14-Riskregister!$K$14)*SQRT(AV944/2),Riskregister!$L$14-(Riskregister!$L$14-Riskregister!$K$14)*SQRT((1-AV944)/2)))</f>
        <v>0</v>
      </c>
      <c r="AX944" s="28">
        <f t="shared" ref="AX944:AY963" ca="1" si="589">RAND()</f>
        <v>0.85654076926401701</v>
      </c>
      <c r="AY944" s="28">
        <f t="shared" ca="1" si="589"/>
        <v>0.91111188539947408</v>
      </c>
      <c r="AZ944" s="28">
        <f>IF(Riskregister!$E$15="",0,COUNTIF(BP$4:BP$53,"&lt;"&amp;AX944)*IF(AY944&lt;0.5,Riskregister!$K$15+(Riskregister!$L$15-Riskregister!$K$15)*SQRT(AY944/2),Riskregister!$L$15-(Riskregister!$L$15-Riskregister!$K$15)*SQRT((1-AY944)/2)))</f>
        <v>0</v>
      </c>
      <c r="BA944" s="28">
        <f t="shared" ref="BA944:BB963" ca="1" si="590">RAND()</f>
        <v>0.13398933538804547</v>
      </c>
      <c r="BB944" s="28">
        <f t="shared" ca="1" si="590"/>
        <v>0.73419233078648349</v>
      </c>
      <c r="BC944" s="28">
        <f>IF(Riskregister!$E$16="",0,COUNTIF(BQ$4:BQ$53,"&lt;"&amp;BA944)*IF(BB944&lt;0.5,Riskregister!$K$16+(Riskregister!$L$16-Riskregister!$K$16)*SQRT(BB944/2),Riskregister!$L$16-(Riskregister!$L$16-Riskregister!$K$16)*SQRT((1-BB944)/2)))</f>
        <v>0</v>
      </c>
      <c r="BD944" s="28">
        <f t="shared" ca="1" si="554"/>
        <v>0</v>
      </c>
    </row>
    <row r="945" spans="20:56" x14ac:dyDescent="0.35">
      <c r="T945" s="28">
        <f t="shared" ca="1" si="579"/>
        <v>3.4696803326340619E-2</v>
      </c>
      <c r="U945" s="28">
        <f t="shared" ca="1" si="579"/>
        <v>0.86939890176067147</v>
      </c>
      <c r="V945" s="28">
        <f ca="1">IF(Riskregister!$E$5="",0,COUNTIF(BF$4:BF$53,"&lt;"&amp;T945)*IF(U945&lt;0.5,Riskregister!$K$5+(Riskregister!$L$5-Riskregister!$K$5)*SQRT(U945/2),Riskregister!$L$5-(Riskregister!$L$5-Riskregister!$K$5)*SQRT((1-U945)/2)))</f>
        <v>0</v>
      </c>
      <c r="W945" s="28">
        <f t="shared" ca="1" si="580"/>
        <v>0.92206926338946349</v>
      </c>
      <c r="X945" s="28">
        <f t="shared" ca="1" si="580"/>
        <v>0.91098510337599758</v>
      </c>
      <c r="Y945" s="28">
        <f ca="1">IF(Riskregister!$E$6="",0,COUNTIF(BG$4:BG$53,"&lt;"&amp;W945)*IF(X945&lt;0.5,Riskregister!$K$6+(Riskregister!$L$6-Riskregister!$K$6)*SQRT(X945/2),Riskregister!$L$6-(Riskregister!$L$6-Riskregister!$K$6)*SQRT((1-X945)/2)))</f>
        <v>3240515.6156157418</v>
      </c>
      <c r="Z945" s="28">
        <f t="shared" ca="1" si="581"/>
        <v>0.97902546065177765</v>
      </c>
      <c r="AA945" s="28">
        <f t="shared" ca="1" si="581"/>
        <v>0.50875466151176107</v>
      </c>
      <c r="AB945" s="28">
        <f ca="1">IF(Riskregister!$E$7="",0,COUNTIF(BH$4:BH$53,"&lt;"&amp;Z945)*IF(AA945&lt;0.5,Riskregister!$K$7+(Riskregister!$L$7-Riskregister!$K$7)*SQRT(AA945/2),Riskregister!$L$7-(Riskregister!$L$7-Riskregister!$K$7)*SQRT((1-AA945)/2)))</f>
        <v>453077.66297106416</v>
      </c>
      <c r="AC945" s="28">
        <f t="shared" ca="1" si="582"/>
        <v>0.71465724917852602</v>
      </c>
      <c r="AD945" s="28">
        <f t="shared" ca="1" si="582"/>
        <v>0.52415357617122382</v>
      </c>
      <c r="AE945" s="28">
        <f ca="1">IF(Riskregister!$E$8="",0,COUNTIF(BI$4:BI$53,"&lt;"&amp;AC945)*IF(AD945&lt;0.5,Riskregister!$K$8+(Riskregister!$L$8-Riskregister!$K$8)*SQRT(AD945/2),Riskregister!$L$8-(Riskregister!$L$8-Riskregister!$K$8)*SQRT((1-AD945)/2)))</f>
        <v>0</v>
      </c>
      <c r="AF945" s="28">
        <f t="shared" ca="1" si="583"/>
        <v>0.63930570324706182</v>
      </c>
      <c r="AG945" s="28">
        <f t="shared" ca="1" si="583"/>
        <v>0.79266683885673794</v>
      </c>
      <c r="AH945" s="28">
        <f>IF(Riskregister!$E$9="",0,COUNTIF(BJ$4:BJ$53,"&lt;"&amp;AF945)*IF(AG945&lt;0.5,Riskregister!$K$9+(Riskregister!$L$9-Riskregister!$K$9)*SQRT(AG945/2),Riskregister!$L$9-(Riskregister!$L$9-Riskregister!$K$9)*SQRT((1-AG945)/2)))</f>
        <v>0</v>
      </c>
      <c r="AI945" s="28">
        <f t="shared" ca="1" si="584"/>
        <v>0.49377569848467973</v>
      </c>
      <c r="AJ945" s="28">
        <f t="shared" ca="1" si="584"/>
        <v>0.93604121433694243</v>
      </c>
      <c r="AK945" s="28">
        <f>IF(Riskregister!$E$10="",0,COUNTIF(BK$4:BK$53,"&lt;"&amp;AI945)*IF(AJ945&lt;0.5,Riskregister!$K$10+(Riskregister!$L$10-Riskregister!$K$10)*SQRT(AJ945/2),Riskregister!$L$10-(Riskregister!$L$10-Riskregister!$K$10)*SQRT((1-AJ945)/2)))</f>
        <v>0</v>
      </c>
      <c r="AL945" s="28">
        <f t="shared" ca="1" si="585"/>
        <v>0.91918067724485475</v>
      </c>
      <c r="AM945" s="28">
        <f t="shared" ca="1" si="585"/>
        <v>0.60758351110100473</v>
      </c>
      <c r="AN945" s="28">
        <f>IF(Riskregister!$E$11="",0,COUNTIF(BL$4:BL$53,"&lt;"&amp;AL945)*IF(AM945&lt;0.5,Riskregister!$K$11+(Riskregister!$L$11-Riskregister!$K$11)*SQRT(AM945/2),Riskregister!$L$11-(Riskregister!$L$11-Riskregister!$K$11)*SQRT((1-AM945)/2)))</f>
        <v>0</v>
      </c>
      <c r="AO945" s="28">
        <f t="shared" ca="1" si="586"/>
        <v>0.40169380844169744</v>
      </c>
      <c r="AP945" s="28">
        <f t="shared" ca="1" si="586"/>
        <v>0.44192909348257303</v>
      </c>
      <c r="AQ945" s="28">
        <f>IF(Riskregister!$E$12="",0,COUNTIF(BM$4:BM$53,"&lt;"&amp;AO945)*IF(AP945&lt;0.5,Riskregister!$K$12+(Riskregister!$L$12-Riskregister!$K$12)*SQRT(AP945/2),Riskregister!$L$12-(Riskregister!$L$12-Riskregister!$K$12)*SQRT((1-AP945)/2)))</f>
        <v>0</v>
      </c>
      <c r="AR945" s="28">
        <f t="shared" ca="1" si="587"/>
        <v>0.66865157191590385</v>
      </c>
      <c r="AS945" s="28">
        <f t="shared" ca="1" si="587"/>
        <v>0.8193957640633589</v>
      </c>
      <c r="AT945" s="28">
        <f>IF(Riskregister!$E$13="",0,COUNTIF(BN$4:BN$53,"&lt;"&amp;AR945)*IF(AS945&lt;0.5,Riskregister!$K$13+(Riskregister!$L$13-Riskregister!$K$13)*SQRT(AS945/2),Riskregister!$L$13-(Riskregister!$L$13-Riskregister!$K$13)*SQRT((1-AS945)/2)))</f>
        <v>0</v>
      </c>
      <c r="AU945" s="28">
        <f t="shared" ca="1" si="588"/>
        <v>0.51442996005338704</v>
      </c>
      <c r="AV945" s="28">
        <f t="shared" ca="1" si="588"/>
        <v>0.47696295583122061</v>
      </c>
      <c r="AW945" s="28">
        <f>IF(Riskregister!$E$14="",0,COUNTIF(BO$4:BO$53,"&lt;"&amp;AU945)*IF(AV945&lt;0.5,Riskregister!$K$14+(Riskregister!$L$14-Riskregister!$K$14)*SQRT(AV945/2),Riskregister!$L$14-(Riskregister!$L$14-Riskregister!$K$14)*SQRT((1-AV945)/2)))</f>
        <v>0</v>
      </c>
      <c r="AX945" s="28">
        <f t="shared" ca="1" si="589"/>
        <v>0.40593956559755873</v>
      </c>
      <c r="AY945" s="28">
        <f t="shared" ca="1" si="589"/>
        <v>5.3879599099892039E-2</v>
      </c>
      <c r="AZ945" s="28">
        <f>IF(Riskregister!$E$15="",0,COUNTIF(BP$4:BP$53,"&lt;"&amp;AX945)*IF(AY945&lt;0.5,Riskregister!$K$15+(Riskregister!$L$15-Riskregister!$K$15)*SQRT(AY945/2),Riskregister!$L$15-(Riskregister!$L$15-Riskregister!$K$15)*SQRT((1-AY945)/2)))</f>
        <v>0</v>
      </c>
      <c r="BA945" s="28">
        <f t="shared" ca="1" si="590"/>
        <v>0.61496121787436053</v>
      </c>
      <c r="BB945" s="28">
        <f t="shared" ca="1" si="590"/>
        <v>0.44456959553471576</v>
      </c>
      <c r="BC945" s="28">
        <f>IF(Riskregister!$E$16="",0,COUNTIF(BQ$4:BQ$53,"&lt;"&amp;BA945)*IF(BB945&lt;0.5,Riskregister!$K$16+(Riskregister!$L$16-Riskregister!$K$16)*SQRT(BB945/2),Riskregister!$L$16-(Riskregister!$L$16-Riskregister!$K$16)*SQRT((1-BB945)/2)))</f>
        <v>0</v>
      </c>
      <c r="BD945" s="28">
        <f t="shared" ca="1" si="554"/>
        <v>3693593.2785868058</v>
      </c>
    </row>
    <row r="946" spans="20:56" x14ac:dyDescent="0.35">
      <c r="T946" s="28">
        <f t="shared" ca="1" si="579"/>
        <v>0.82911031929036016</v>
      </c>
      <c r="U946" s="28">
        <f t="shared" ca="1" si="579"/>
        <v>4.7306616029555437E-2</v>
      </c>
      <c r="V946" s="28">
        <f ca="1">IF(Riskregister!$E$5="",0,COUNTIF(BF$4:BF$53,"&lt;"&amp;T946)*IF(U946&lt;0.5,Riskregister!$K$5+(Riskregister!$L$5-Riskregister!$K$5)*SQRT(U946/2),Riskregister!$L$5-(Riskregister!$L$5-Riskregister!$K$5)*SQRT((1-U946)/2)))</f>
        <v>219208.34395499207</v>
      </c>
      <c r="W946" s="28">
        <f t="shared" ca="1" si="580"/>
        <v>0.26122001376854131</v>
      </c>
      <c r="X946" s="28">
        <f t="shared" ca="1" si="580"/>
        <v>0.94203248758129943</v>
      </c>
      <c r="Y946" s="28">
        <f ca="1">IF(Riskregister!$E$6="",0,COUNTIF(BG$4:BG$53,"&lt;"&amp;W946)*IF(X946&lt;0.5,Riskregister!$K$6+(Riskregister!$L$6-Riskregister!$K$6)*SQRT(X946/2),Riskregister!$L$6-(Riskregister!$L$6-Riskregister!$K$6)*SQRT((1-X946)/2)))</f>
        <v>0</v>
      </c>
      <c r="Z946" s="28">
        <f t="shared" ca="1" si="581"/>
        <v>0.11261168499391683</v>
      </c>
      <c r="AA946" s="28">
        <f t="shared" ca="1" si="581"/>
        <v>0.77079261936421783</v>
      </c>
      <c r="AB946" s="28">
        <f ca="1">IF(Riskregister!$E$7="",0,COUNTIF(BH$4:BH$53,"&lt;"&amp;Z946)*IF(AA946&lt;0.5,Riskregister!$K$7+(Riskregister!$L$7-Riskregister!$K$7)*SQRT(AA946/2),Riskregister!$L$7-(Riskregister!$L$7-Riskregister!$K$7)*SQRT((1-AA946)/2)))</f>
        <v>0</v>
      </c>
      <c r="AC946" s="28">
        <f t="shared" ca="1" si="582"/>
        <v>0.84349445574940995</v>
      </c>
      <c r="AD946" s="28">
        <f t="shared" ca="1" si="582"/>
        <v>0.15674439254739148</v>
      </c>
      <c r="AE946" s="28">
        <f ca="1">IF(Riskregister!$E$8="",0,COUNTIF(BI$4:BI$53,"&lt;"&amp;AC946)*IF(AD946&lt;0.5,Riskregister!$K$8+(Riskregister!$L$8-Riskregister!$K$8)*SQRT(AD946/2),Riskregister!$L$8-(Riskregister!$L$8-Riskregister!$K$8)*SQRT((1-AD946)/2)))</f>
        <v>0</v>
      </c>
      <c r="AF946" s="28">
        <f t="shared" ca="1" si="583"/>
        <v>0.68216982006141147</v>
      </c>
      <c r="AG946" s="28">
        <f t="shared" ca="1" si="583"/>
        <v>0.52777825139579959</v>
      </c>
      <c r="AH946" s="28">
        <f>IF(Riskregister!$E$9="",0,COUNTIF(BJ$4:BJ$53,"&lt;"&amp;AF946)*IF(AG946&lt;0.5,Riskregister!$K$9+(Riskregister!$L$9-Riskregister!$K$9)*SQRT(AG946/2),Riskregister!$L$9-(Riskregister!$L$9-Riskregister!$K$9)*SQRT((1-AG946)/2)))</f>
        <v>0</v>
      </c>
      <c r="AI946" s="28">
        <f t="shared" ca="1" si="584"/>
        <v>0.49328828121533863</v>
      </c>
      <c r="AJ946" s="28">
        <f t="shared" ca="1" si="584"/>
        <v>0.7036027653888981</v>
      </c>
      <c r="AK946" s="28">
        <f>IF(Riskregister!$E$10="",0,COUNTIF(BK$4:BK$53,"&lt;"&amp;AI946)*IF(AJ946&lt;0.5,Riskregister!$K$10+(Riskregister!$L$10-Riskregister!$K$10)*SQRT(AJ946/2),Riskregister!$L$10-(Riskregister!$L$10-Riskregister!$K$10)*SQRT((1-AJ946)/2)))</f>
        <v>0</v>
      </c>
      <c r="AL946" s="28">
        <f t="shared" ca="1" si="585"/>
        <v>0.62109922268045881</v>
      </c>
      <c r="AM946" s="28">
        <f t="shared" ca="1" si="585"/>
        <v>5.1300891140270255E-2</v>
      </c>
      <c r="AN946" s="28">
        <f>IF(Riskregister!$E$11="",0,COUNTIF(BL$4:BL$53,"&lt;"&amp;AL946)*IF(AM946&lt;0.5,Riskregister!$K$11+(Riskregister!$L$11-Riskregister!$K$11)*SQRT(AM946/2),Riskregister!$L$11-(Riskregister!$L$11-Riskregister!$K$11)*SQRT((1-AM946)/2)))</f>
        <v>0</v>
      </c>
      <c r="AO946" s="28">
        <f t="shared" ca="1" si="586"/>
        <v>0.23609857126555256</v>
      </c>
      <c r="AP946" s="28">
        <f t="shared" ca="1" si="586"/>
        <v>0.71852147426535162</v>
      </c>
      <c r="AQ946" s="28">
        <f>IF(Riskregister!$E$12="",0,COUNTIF(BM$4:BM$53,"&lt;"&amp;AO946)*IF(AP946&lt;0.5,Riskregister!$K$12+(Riskregister!$L$12-Riskregister!$K$12)*SQRT(AP946/2),Riskregister!$L$12-(Riskregister!$L$12-Riskregister!$K$12)*SQRT((1-AP946)/2)))</f>
        <v>0</v>
      </c>
      <c r="AR946" s="28">
        <f t="shared" ca="1" si="587"/>
        <v>0.30715164883587054</v>
      </c>
      <c r="AS946" s="28">
        <f t="shared" ca="1" si="587"/>
        <v>0.96057729040365336</v>
      </c>
      <c r="AT946" s="28">
        <f>IF(Riskregister!$E$13="",0,COUNTIF(BN$4:BN$53,"&lt;"&amp;AR946)*IF(AS946&lt;0.5,Riskregister!$K$13+(Riskregister!$L$13-Riskregister!$K$13)*SQRT(AS946/2),Riskregister!$L$13-(Riskregister!$L$13-Riskregister!$K$13)*SQRT((1-AS946)/2)))</f>
        <v>0</v>
      </c>
      <c r="AU946" s="28">
        <f t="shared" ca="1" si="588"/>
        <v>0.23750023061889636</v>
      </c>
      <c r="AV946" s="28">
        <f t="shared" ca="1" si="588"/>
        <v>0.43323530810591471</v>
      </c>
      <c r="AW946" s="28">
        <f>IF(Riskregister!$E$14="",0,COUNTIF(BO$4:BO$53,"&lt;"&amp;AU946)*IF(AV946&lt;0.5,Riskregister!$K$14+(Riskregister!$L$14-Riskregister!$K$14)*SQRT(AV946/2),Riskregister!$L$14-(Riskregister!$L$14-Riskregister!$K$14)*SQRT((1-AV946)/2)))</f>
        <v>0</v>
      </c>
      <c r="AX946" s="28">
        <f t="shared" ca="1" si="589"/>
        <v>0.83884880123023298</v>
      </c>
      <c r="AY946" s="28">
        <f t="shared" ca="1" si="589"/>
        <v>0.43063918495678222</v>
      </c>
      <c r="AZ946" s="28">
        <f>IF(Riskregister!$E$15="",0,COUNTIF(BP$4:BP$53,"&lt;"&amp;AX946)*IF(AY946&lt;0.5,Riskregister!$K$15+(Riskregister!$L$15-Riskregister!$K$15)*SQRT(AY946/2),Riskregister!$L$15-(Riskregister!$L$15-Riskregister!$K$15)*SQRT((1-AY946)/2)))</f>
        <v>0</v>
      </c>
      <c r="BA946" s="28">
        <f t="shared" ca="1" si="590"/>
        <v>0.98591701571105361</v>
      </c>
      <c r="BB946" s="28">
        <f t="shared" ca="1" si="590"/>
        <v>0.66955690676736368</v>
      </c>
      <c r="BC946" s="28">
        <f>IF(Riskregister!$E$16="",0,COUNTIF(BQ$4:BQ$53,"&lt;"&amp;BA946)*IF(BB946&lt;0.5,Riskregister!$K$16+(Riskregister!$L$16-Riskregister!$K$16)*SQRT(BB946/2),Riskregister!$L$16-(Riskregister!$L$16-Riskregister!$K$16)*SQRT((1-BB946)/2)))</f>
        <v>0</v>
      </c>
      <c r="BD946" s="28">
        <f t="shared" ca="1" si="554"/>
        <v>219208.34395499207</v>
      </c>
    </row>
    <row r="947" spans="20:56" x14ac:dyDescent="0.35">
      <c r="T947" s="28">
        <f t="shared" ca="1" si="579"/>
        <v>0.97421940359963299</v>
      </c>
      <c r="U947" s="28">
        <f t="shared" ca="1" si="579"/>
        <v>0.81071325433739494</v>
      </c>
      <c r="V947" s="28">
        <f ca="1">IF(Riskregister!$E$5="",0,COUNTIF(BF$4:BF$53,"&lt;"&amp;T947)*IF(U947&lt;0.5,Riskregister!$K$5+(Riskregister!$L$5-Riskregister!$K$5)*SQRT(U947/2),Riskregister!$L$5-(Riskregister!$L$5-Riskregister!$K$5)*SQRT((1-U947)/2)))</f>
        <v>923122.53252863814</v>
      </c>
      <c r="W947" s="28">
        <f t="shared" ca="1" si="580"/>
        <v>0.34509763378392644</v>
      </c>
      <c r="X947" s="28">
        <f t="shared" ca="1" si="580"/>
        <v>0.39860592548747642</v>
      </c>
      <c r="Y947" s="28">
        <f ca="1">IF(Riskregister!$E$6="",0,COUNTIF(BG$4:BG$53,"&lt;"&amp;W947)*IF(X947&lt;0.5,Riskregister!$K$6+(Riskregister!$L$6-Riskregister!$K$6)*SQRT(X947/2),Riskregister!$L$6-(Riskregister!$L$6-Riskregister!$K$6)*SQRT((1-X947)/2)))</f>
        <v>0</v>
      </c>
      <c r="Z947" s="28">
        <f t="shared" ca="1" si="581"/>
        <v>0.83880977068098228</v>
      </c>
      <c r="AA947" s="28">
        <f t="shared" ca="1" si="581"/>
        <v>0.94637976184905936</v>
      </c>
      <c r="AB947" s="28">
        <f ca="1">IF(Riskregister!$E$7="",0,COUNTIF(BH$4:BH$53,"&lt;"&amp;Z947)*IF(AA947&lt;0.5,Riskregister!$K$7+(Riskregister!$L$7-Riskregister!$K$7)*SQRT(AA947/2),Riskregister!$L$7-(Riskregister!$L$7-Riskregister!$K$7)*SQRT((1-AA947)/2)))</f>
        <v>342691.71450178331</v>
      </c>
      <c r="AC947" s="28">
        <f t="shared" ca="1" si="582"/>
        <v>0.79522254830833639</v>
      </c>
      <c r="AD947" s="28">
        <f t="shared" ca="1" si="582"/>
        <v>0.75952749998154123</v>
      </c>
      <c r="AE947" s="28">
        <f ca="1">IF(Riskregister!$E$8="",0,COUNTIF(BI$4:BI$53,"&lt;"&amp;AC947)*IF(AD947&lt;0.5,Riskregister!$K$8+(Riskregister!$L$8-Riskregister!$K$8)*SQRT(AD947/2),Riskregister!$L$8-(Riskregister!$L$8-Riskregister!$K$8)*SQRT((1-AD947)/2)))</f>
        <v>0</v>
      </c>
      <c r="AF947" s="28">
        <f t="shared" ca="1" si="583"/>
        <v>0.46621077895775254</v>
      </c>
      <c r="AG947" s="28">
        <f t="shared" ca="1" si="583"/>
        <v>0.65784573302394689</v>
      </c>
      <c r="AH947" s="28">
        <f>IF(Riskregister!$E$9="",0,COUNTIF(BJ$4:BJ$53,"&lt;"&amp;AF947)*IF(AG947&lt;0.5,Riskregister!$K$9+(Riskregister!$L$9-Riskregister!$K$9)*SQRT(AG947/2),Riskregister!$L$9-(Riskregister!$L$9-Riskregister!$K$9)*SQRT((1-AG947)/2)))</f>
        <v>0</v>
      </c>
      <c r="AI947" s="28">
        <f t="shared" ca="1" si="584"/>
        <v>0.52853716824445895</v>
      </c>
      <c r="AJ947" s="28">
        <f t="shared" ca="1" si="584"/>
        <v>0.46105483869681974</v>
      </c>
      <c r="AK947" s="28">
        <f>IF(Riskregister!$E$10="",0,COUNTIF(BK$4:BK$53,"&lt;"&amp;AI947)*IF(AJ947&lt;0.5,Riskregister!$K$10+(Riskregister!$L$10-Riskregister!$K$10)*SQRT(AJ947/2),Riskregister!$L$10-(Riskregister!$L$10-Riskregister!$K$10)*SQRT((1-AJ947)/2)))</f>
        <v>0</v>
      </c>
      <c r="AL947" s="28">
        <f t="shared" ca="1" si="585"/>
        <v>0.16324206370009287</v>
      </c>
      <c r="AM947" s="28">
        <f t="shared" ca="1" si="585"/>
        <v>3.9411523234701096E-2</v>
      </c>
      <c r="AN947" s="28">
        <f>IF(Riskregister!$E$11="",0,COUNTIF(BL$4:BL$53,"&lt;"&amp;AL947)*IF(AM947&lt;0.5,Riskregister!$K$11+(Riskregister!$L$11-Riskregister!$K$11)*SQRT(AM947/2),Riskregister!$L$11-(Riskregister!$L$11-Riskregister!$K$11)*SQRT((1-AM947)/2)))</f>
        <v>0</v>
      </c>
      <c r="AO947" s="28">
        <f t="shared" ca="1" si="586"/>
        <v>0.1690875791061397</v>
      </c>
      <c r="AP947" s="28">
        <f t="shared" ca="1" si="586"/>
        <v>0.62822400453366711</v>
      </c>
      <c r="AQ947" s="28">
        <f>IF(Riskregister!$E$12="",0,COUNTIF(BM$4:BM$53,"&lt;"&amp;AO947)*IF(AP947&lt;0.5,Riskregister!$K$12+(Riskregister!$L$12-Riskregister!$K$12)*SQRT(AP947/2),Riskregister!$L$12-(Riskregister!$L$12-Riskregister!$K$12)*SQRT((1-AP947)/2)))</f>
        <v>0</v>
      </c>
      <c r="AR947" s="28">
        <f t="shared" ca="1" si="587"/>
        <v>0.92486675152640196</v>
      </c>
      <c r="AS947" s="28">
        <f t="shared" ca="1" si="587"/>
        <v>3.0622359838372026E-2</v>
      </c>
      <c r="AT947" s="28">
        <f>IF(Riskregister!$E$13="",0,COUNTIF(BN$4:BN$53,"&lt;"&amp;AR947)*IF(AS947&lt;0.5,Riskregister!$K$13+(Riskregister!$L$13-Riskregister!$K$13)*SQRT(AS947/2),Riskregister!$L$13-(Riskregister!$L$13-Riskregister!$K$13)*SQRT((1-AS947)/2)))</f>
        <v>0</v>
      </c>
      <c r="AU947" s="28">
        <f t="shared" ca="1" si="588"/>
        <v>0.46435981849900065</v>
      </c>
      <c r="AV947" s="28">
        <f t="shared" ca="1" si="588"/>
        <v>1.17230065651448E-2</v>
      </c>
      <c r="AW947" s="28">
        <f>IF(Riskregister!$E$14="",0,COUNTIF(BO$4:BO$53,"&lt;"&amp;AU947)*IF(AV947&lt;0.5,Riskregister!$K$14+(Riskregister!$L$14-Riskregister!$K$14)*SQRT(AV947/2),Riskregister!$L$14-(Riskregister!$L$14-Riskregister!$K$14)*SQRT((1-AV947)/2)))</f>
        <v>0</v>
      </c>
      <c r="AX947" s="28">
        <f t="shared" ca="1" si="589"/>
        <v>0.70294398732844288</v>
      </c>
      <c r="AY947" s="28">
        <f t="shared" ca="1" si="589"/>
        <v>0.69027586162427179</v>
      </c>
      <c r="AZ947" s="28">
        <f>IF(Riskregister!$E$15="",0,COUNTIF(BP$4:BP$53,"&lt;"&amp;AX947)*IF(AY947&lt;0.5,Riskregister!$K$15+(Riskregister!$L$15-Riskregister!$K$15)*SQRT(AY947/2),Riskregister!$L$15-(Riskregister!$L$15-Riskregister!$K$15)*SQRT((1-AY947)/2)))</f>
        <v>0</v>
      </c>
      <c r="BA947" s="28">
        <f t="shared" ca="1" si="590"/>
        <v>8.6346345493217513E-2</v>
      </c>
      <c r="BB947" s="28">
        <f t="shared" ca="1" si="590"/>
        <v>0.12552627265237315</v>
      </c>
      <c r="BC947" s="28">
        <f>IF(Riskregister!$E$16="",0,COUNTIF(BQ$4:BQ$53,"&lt;"&amp;BA947)*IF(BB947&lt;0.5,Riskregister!$K$16+(Riskregister!$L$16-Riskregister!$K$16)*SQRT(BB947/2),Riskregister!$L$16-(Riskregister!$L$16-Riskregister!$K$16)*SQRT((1-BB947)/2)))</f>
        <v>0</v>
      </c>
      <c r="BD947" s="28">
        <f t="shared" ca="1" si="554"/>
        <v>1265814.2470304214</v>
      </c>
    </row>
    <row r="948" spans="20:56" x14ac:dyDescent="0.35">
      <c r="T948" s="28">
        <f t="shared" ca="1" si="579"/>
        <v>0.37635429417954258</v>
      </c>
      <c r="U948" s="28">
        <f t="shared" ca="1" si="579"/>
        <v>0.74920828258007732</v>
      </c>
      <c r="V948" s="28">
        <f ca="1">IF(Riskregister!$E$5="",0,COUNTIF(BF$4:BF$53,"&lt;"&amp;T948)*IF(U948&lt;0.5,Riskregister!$K$5+(Riskregister!$L$5-Riskregister!$K$5)*SQRT(U948/2),Riskregister!$L$5-(Riskregister!$L$5-Riskregister!$K$5)*SQRT((1-U948)/2)))</f>
        <v>0</v>
      </c>
      <c r="W948" s="28">
        <f t="shared" ca="1" si="580"/>
        <v>0.62405445521959335</v>
      </c>
      <c r="X948" s="28">
        <f t="shared" ca="1" si="580"/>
        <v>0.53728597822486246</v>
      </c>
      <c r="Y948" s="28">
        <f ca="1">IF(Riskregister!$E$6="",0,COUNTIF(BG$4:BG$53,"&lt;"&amp;W948)*IF(X948&lt;0.5,Riskregister!$K$6+(Riskregister!$L$6-Riskregister!$K$6)*SQRT(X948/2),Riskregister!$L$6-(Riskregister!$L$6-Riskregister!$K$6)*SQRT((1-X948)/2)))</f>
        <v>1134207.464067908</v>
      </c>
      <c r="Z948" s="28">
        <f t="shared" ca="1" si="581"/>
        <v>6.0830843246644339E-2</v>
      </c>
      <c r="AA948" s="28">
        <f t="shared" ca="1" si="581"/>
        <v>0.62945556521532131</v>
      </c>
      <c r="AB948" s="28">
        <f ca="1">IF(Riskregister!$E$7="",0,COUNTIF(BH$4:BH$53,"&lt;"&amp;Z948)*IF(AA948&lt;0.5,Riskregister!$K$7+(Riskregister!$L$7-Riskregister!$K$7)*SQRT(AA948/2),Riskregister!$L$7-(Riskregister!$L$7-Riskregister!$K$7)*SQRT((1-AA948)/2)))</f>
        <v>0</v>
      </c>
      <c r="AC948" s="28">
        <f t="shared" ca="1" si="582"/>
        <v>0.66807604883800997</v>
      </c>
      <c r="AD948" s="28">
        <f t="shared" ca="1" si="582"/>
        <v>0.74522112884588521</v>
      </c>
      <c r="AE948" s="28">
        <f ca="1">IF(Riskregister!$E$8="",0,COUNTIF(BI$4:BI$53,"&lt;"&amp;AC948)*IF(AD948&lt;0.5,Riskregister!$K$8+(Riskregister!$L$8-Riskregister!$K$8)*SQRT(AD948/2),Riskregister!$L$8-(Riskregister!$L$8-Riskregister!$K$8)*SQRT((1-AD948)/2)))</f>
        <v>0</v>
      </c>
      <c r="AF948" s="28">
        <f t="shared" ca="1" si="583"/>
        <v>0.4103073630026679</v>
      </c>
      <c r="AG948" s="28">
        <f t="shared" ca="1" si="583"/>
        <v>0.75986084686244837</v>
      </c>
      <c r="AH948" s="28">
        <f>IF(Riskregister!$E$9="",0,COUNTIF(BJ$4:BJ$53,"&lt;"&amp;AF948)*IF(AG948&lt;0.5,Riskregister!$K$9+(Riskregister!$L$9-Riskregister!$K$9)*SQRT(AG948/2),Riskregister!$L$9-(Riskregister!$L$9-Riskregister!$K$9)*SQRT((1-AG948)/2)))</f>
        <v>0</v>
      </c>
      <c r="AI948" s="28">
        <f t="shared" ca="1" si="584"/>
        <v>9.1077055365928583E-2</v>
      </c>
      <c r="AJ948" s="28">
        <f t="shared" ca="1" si="584"/>
        <v>0.13699375998704966</v>
      </c>
      <c r="AK948" s="28">
        <f>IF(Riskregister!$E$10="",0,COUNTIF(BK$4:BK$53,"&lt;"&amp;AI948)*IF(AJ948&lt;0.5,Riskregister!$K$10+(Riskregister!$L$10-Riskregister!$K$10)*SQRT(AJ948/2),Riskregister!$L$10-(Riskregister!$L$10-Riskregister!$K$10)*SQRT((1-AJ948)/2)))</f>
        <v>0</v>
      </c>
      <c r="AL948" s="28">
        <f t="shared" ca="1" si="585"/>
        <v>0.81824747549976695</v>
      </c>
      <c r="AM948" s="28">
        <f t="shared" ca="1" si="585"/>
        <v>0.25472293600311791</v>
      </c>
      <c r="AN948" s="28">
        <f>IF(Riskregister!$E$11="",0,COUNTIF(BL$4:BL$53,"&lt;"&amp;AL948)*IF(AM948&lt;0.5,Riskregister!$K$11+(Riskregister!$L$11-Riskregister!$K$11)*SQRT(AM948/2),Riskregister!$L$11-(Riskregister!$L$11-Riskregister!$K$11)*SQRT((1-AM948)/2)))</f>
        <v>0</v>
      </c>
      <c r="AO948" s="28">
        <f t="shared" ca="1" si="586"/>
        <v>0.39346879627826481</v>
      </c>
      <c r="AP948" s="28">
        <f t="shared" ca="1" si="586"/>
        <v>0.40097665883390499</v>
      </c>
      <c r="AQ948" s="28">
        <f>IF(Riskregister!$E$12="",0,COUNTIF(BM$4:BM$53,"&lt;"&amp;AO948)*IF(AP948&lt;0.5,Riskregister!$K$12+(Riskregister!$L$12-Riskregister!$K$12)*SQRT(AP948/2),Riskregister!$L$12-(Riskregister!$L$12-Riskregister!$K$12)*SQRT((1-AP948)/2)))</f>
        <v>0</v>
      </c>
      <c r="AR948" s="28">
        <f t="shared" ca="1" si="587"/>
        <v>0.96698477890669232</v>
      </c>
      <c r="AS948" s="28">
        <f t="shared" ca="1" si="587"/>
        <v>0.14087730824238676</v>
      </c>
      <c r="AT948" s="28">
        <f>IF(Riskregister!$E$13="",0,COUNTIF(BN$4:BN$53,"&lt;"&amp;AR948)*IF(AS948&lt;0.5,Riskregister!$K$13+(Riskregister!$L$13-Riskregister!$K$13)*SQRT(AS948/2),Riskregister!$L$13-(Riskregister!$L$13-Riskregister!$K$13)*SQRT((1-AS948)/2)))</f>
        <v>0</v>
      </c>
      <c r="AU948" s="28">
        <f t="shared" ca="1" si="588"/>
        <v>0.77279752743905616</v>
      </c>
      <c r="AV948" s="28">
        <f t="shared" ca="1" si="588"/>
        <v>0.6827912099957395</v>
      </c>
      <c r="AW948" s="28">
        <f>IF(Riskregister!$E$14="",0,COUNTIF(BO$4:BO$53,"&lt;"&amp;AU948)*IF(AV948&lt;0.5,Riskregister!$K$14+(Riskregister!$L$14-Riskregister!$K$14)*SQRT(AV948/2),Riskregister!$L$14-(Riskregister!$L$14-Riskregister!$K$14)*SQRT((1-AV948)/2)))</f>
        <v>0</v>
      </c>
      <c r="AX948" s="28">
        <f t="shared" ca="1" si="589"/>
        <v>0.15561116368155259</v>
      </c>
      <c r="AY948" s="28">
        <f t="shared" ca="1" si="589"/>
        <v>2.0093287836009388E-3</v>
      </c>
      <c r="AZ948" s="28">
        <f>IF(Riskregister!$E$15="",0,COUNTIF(BP$4:BP$53,"&lt;"&amp;AX948)*IF(AY948&lt;0.5,Riskregister!$K$15+(Riskregister!$L$15-Riskregister!$K$15)*SQRT(AY948/2),Riskregister!$L$15-(Riskregister!$L$15-Riskregister!$K$15)*SQRT((1-AY948)/2)))</f>
        <v>0</v>
      </c>
      <c r="BA948" s="28">
        <f t="shared" ca="1" si="590"/>
        <v>0.22380102717744221</v>
      </c>
      <c r="BB948" s="28">
        <f t="shared" ca="1" si="590"/>
        <v>0.61159425592032901</v>
      </c>
      <c r="BC948" s="28">
        <f>IF(Riskregister!$E$16="",0,COUNTIF(BQ$4:BQ$53,"&lt;"&amp;BA948)*IF(BB948&lt;0.5,Riskregister!$K$16+(Riskregister!$L$16-Riskregister!$K$16)*SQRT(BB948/2),Riskregister!$L$16-(Riskregister!$L$16-Riskregister!$K$16)*SQRT((1-BB948)/2)))</f>
        <v>0</v>
      </c>
      <c r="BD948" s="28">
        <f t="shared" ca="1" si="554"/>
        <v>1134207.464067908</v>
      </c>
    </row>
    <row r="949" spans="20:56" x14ac:dyDescent="0.35">
      <c r="T949" s="28">
        <f t="shared" ca="1" si="579"/>
        <v>0.37867875149938568</v>
      </c>
      <c r="U949" s="28">
        <f t="shared" ca="1" si="579"/>
        <v>0.32477766722640655</v>
      </c>
      <c r="V949" s="28">
        <f ca="1">IF(Riskregister!$E$5="",0,COUNTIF(BF$4:BF$53,"&lt;"&amp;T949)*IF(U949&lt;0.5,Riskregister!$K$5+(Riskregister!$L$5-Riskregister!$K$5)*SQRT(U949/2),Riskregister!$L$5-(Riskregister!$L$5-Riskregister!$K$5)*SQRT((1-U949)/2)))</f>
        <v>0</v>
      </c>
      <c r="W949" s="28">
        <f t="shared" ca="1" si="580"/>
        <v>0.28219679586253499</v>
      </c>
      <c r="X949" s="28">
        <f t="shared" ca="1" si="580"/>
        <v>0.95219039946073458</v>
      </c>
      <c r="Y949" s="28">
        <f ca="1">IF(Riskregister!$E$6="",0,COUNTIF(BG$4:BG$53,"&lt;"&amp;W949)*IF(X949&lt;0.5,Riskregister!$K$6+(Riskregister!$L$6-Riskregister!$K$6)*SQRT(X949/2),Riskregister!$L$6-(Riskregister!$L$6-Riskregister!$K$6)*SQRT((1-X949)/2)))</f>
        <v>0</v>
      </c>
      <c r="Z949" s="28">
        <f t="shared" ca="1" si="581"/>
        <v>1.6258310910281404E-2</v>
      </c>
      <c r="AA949" s="28">
        <f t="shared" ca="1" si="581"/>
        <v>0.68425486094574428</v>
      </c>
      <c r="AB949" s="28">
        <f ca="1">IF(Riskregister!$E$7="",0,COUNTIF(BH$4:BH$53,"&lt;"&amp;Z949)*IF(AA949&lt;0.5,Riskregister!$K$7+(Riskregister!$L$7-Riskregister!$K$7)*SQRT(AA949/2),Riskregister!$L$7-(Riskregister!$L$7-Riskregister!$K$7)*SQRT((1-AA949)/2)))</f>
        <v>0</v>
      </c>
      <c r="AC949" s="28">
        <f t="shared" ca="1" si="582"/>
        <v>0.65625016024165295</v>
      </c>
      <c r="AD949" s="28">
        <f t="shared" ca="1" si="582"/>
        <v>5.3056032154163879E-2</v>
      </c>
      <c r="AE949" s="28">
        <f ca="1">IF(Riskregister!$E$8="",0,COUNTIF(BI$4:BI$53,"&lt;"&amp;AC949)*IF(AD949&lt;0.5,Riskregister!$K$8+(Riskregister!$L$8-Riskregister!$K$8)*SQRT(AD949/2),Riskregister!$L$8-(Riskregister!$L$8-Riskregister!$K$8)*SQRT((1-AD949)/2)))</f>
        <v>0</v>
      </c>
      <c r="AF949" s="28">
        <f t="shared" ca="1" si="583"/>
        <v>0.86407548251329358</v>
      </c>
      <c r="AG949" s="28">
        <f t="shared" ca="1" si="583"/>
        <v>6.8051460982823553E-2</v>
      </c>
      <c r="AH949" s="28">
        <f>IF(Riskregister!$E$9="",0,COUNTIF(BJ$4:BJ$53,"&lt;"&amp;AF949)*IF(AG949&lt;0.5,Riskregister!$K$9+(Riskregister!$L$9-Riskregister!$K$9)*SQRT(AG949/2),Riskregister!$L$9-(Riskregister!$L$9-Riskregister!$K$9)*SQRT((1-AG949)/2)))</f>
        <v>0</v>
      </c>
      <c r="AI949" s="28">
        <f t="shared" ca="1" si="584"/>
        <v>0.59788776313223801</v>
      </c>
      <c r="AJ949" s="28">
        <f t="shared" ca="1" si="584"/>
        <v>0.44434867533261813</v>
      </c>
      <c r="AK949" s="28">
        <f>IF(Riskregister!$E$10="",0,COUNTIF(BK$4:BK$53,"&lt;"&amp;AI949)*IF(AJ949&lt;0.5,Riskregister!$K$10+(Riskregister!$L$10-Riskregister!$K$10)*SQRT(AJ949/2),Riskregister!$L$10-(Riskregister!$L$10-Riskregister!$K$10)*SQRT((1-AJ949)/2)))</f>
        <v>0</v>
      </c>
      <c r="AL949" s="28">
        <f t="shared" ca="1" si="585"/>
        <v>0.21550643663979652</v>
      </c>
      <c r="AM949" s="28">
        <f t="shared" ca="1" si="585"/>
        <v>0.35668322563971477</v>
      </c>
      <c r="AN949" s="28">
        <f>IF(Riskregister!$E$11="",0,COUNTIF(BL$4:BL$53,"&lt;"&amp;AL949)*IF(AM949&lt;0.5,Riskregister!$K$11+(Riskregister!$L$11-Riskregister!$K$11)*SQRT(AM949/2),Riskregister!$L$11-(Riskregister!$L$11-Riskregister!$K$11)*SQRT((1-AM949)/2)))</f>
        <v>0</v>
      </c>
      <c r="AO949" s="28">
        <f t="shared" ca="1" si="586"/>
        <v>0.69061615381006503</v>
      </c>
      <c r="AP949" s="28">
        <f t="shared" ca="1" si="586"/>
        <v>7.342801821968914E-2</v>
      </c>
      <c r="AQ949" s="28">
        <f>IF(Riskregister!$E$12="",0,COUNTIF(BM$4:BM$53,"&lt;"&amp;AO949)*IF(AP949&lt;0.5,Riskregister!$K$12+(Riskregister!$L$12-Riskregister!$K$12)*SQRT(AP949/2),Riskregister!$L$12-(Riskregister!$L$12-Riskregister!$K$12)*SQRT((1-AP949)/2)))</f>
        <v>0</v>
      </c>
      <c r="AR949" s="28">
        <f t="shared" ca="1" si="587"/>
        <v>0.3392169558207222</v>
      </c>
      <c r="AS949" s="28">
        <f t="shared" ca="1" si="587"/>
        <v>0.69840078293671426</v>
      </c>
      <c r="AT949" s="28">
        <f>IF(Riskregister!$E$13="",0,COUNTIF(BN$4:BN$53,"&lt;"&amp;AR949)*IF(AS949&lt;0.5,Riskregister!$K$13+(Riskregister!$L$13-Riskregister!$K$13)*SQRT(AS949/2),Riskregister!$L$13-(Riskregister!$L$13-Riskregister!$K$13)*SQRT((1-AS949)/2)))</f>
        <v>0</v>
      </c>
      <c r="AU949" s="28">
        <f t="shared" ca="1" si="588"/>
        <v>3.8811494098038857E-3</v>
      </c>
      <c r="AV949" s="28">
        <f t="shared" ca="1" si="588"/>
        <v>0.90792669170885143</v>
      </c>
      <c r="AW949" s="28">
        <f>IF(Riskregister!$E$14="",0,COUNTIF(BO$4:BO$53,"&lt;"&amp;AU949)*IF(AV949&lt;0.5,Riskregister!$K$14+(Riskregister!$L$14-Riskregister!$K$14)*SQRT(AV949/2),Riskregister!$L$14-(Riskregister!$L$14-Riskregister!$K$14)*SQRT((1-AV949)/2)))</f>
        <v>0</v>
      </c>
      <c r="AX949" s="28">
        <f t="shared" ca="1" si="589"/>
        <v>7.6221453276396844E-2</v>
      </c>
      <c r="AY949" s="28">
        <f t="shared" ca="1" si="589"/>
        <v>2.7812543008269297E-2</v>
      </c>
      <c r="AZ949" s="28">
        <f>IF(Riskregister!$E$15="",0,COUNTIF(BP$4:BP$53,"&lt;"&amp;AX949)*IF(AY949&lt;0.5,Riskregister!$K$15+(Riskregister!$L$15-Riskregister!$K$15)*SQRT(AY949/2),Riskregister!$L$15-(Riskregister!$L$15-Riskregister!$K$15)*SQRT((1-AY949)/2)))</f>
        <v>0</v>
      </c>
      <c r="BA949" s="28">
        <f t="shared" ca="1" si="590"/>
        <v>0.45604647760214367</v>
      </c>
      <c r="BB949" s="28">
        <f t="shared" ca="1" si="590"/>
        <v>0.14558182487422255</v>
      </c>
      <c r="BC949" s="28">
        <f>IF(Riskregister!$E$16="",0,COUNTIF(BQ$4:BQ$53,"&lt;"&amp;BA949)*IF(BB949&lt;0.5,Riskregister!$K$16+(Riskregister!$L$16-Riskregister!$K$16)*SQRT(BB949/2),Riskregister!$L$16-(Riskregister!$L$16-Riskregister!$K$16)*SQRT((1-BB949)/2)))</f>
        <v>0</v>
      </c>
      <c r="BD949" s="28">
        <f t="shared" ca="1" si="554"/>
        <v>0</v>
      </c>
    </row>
    <row r="950" spans="20:56" x14ac:dyDescent="0.35">
      <c r="T950" s="28">
        <f t="shared" ca="1" si="579"/>
        <v>0.26682504621824465</v>
      </c>
      <c r="U950" s="28">
        <f t="shared" ca="1" si="579"/>
        <v>0.19635932357940189</v>
      </c>
      <c r="V950" s="28">
        <f ca="1">IF(Riskregister!$E$5="",0,COUNTIF(BF$4:BF$53,"&lt;"&amp;T950)*IF(U950&lt;0.5,Riskregister!$K$5+(Riskregister!$L$5-Riskregister!$K$5)*SQRT(U950/2),Riskregister!$L$5-(Riskregister!$L$5-Riskregister!$K$5)*SQRT((1-U950)/2)))</f>
        <v>0</v>
      </c>
      <c r="W950" s="28">
        <f t="shared" ca="1" si="580"/>
        <v>0.79632355137036082</v>
      </c>
      <c r="X950" s="28">
        <f t="shared" ca="1" si="580"/>
        <v>0.66170354097908768</v>
      </c>
      <c r="Y950" s="28">
        <f ca="1">IF(Riskregister!$E$6="",0,COUNTIF(BG$4:BG$53,"&lt;"&amp;W950)*IF(X950&lt;0.5,Riskregister!$K$6+(Riskregister!$L$6-Riskregister!$K$6)*SQRT(X950/2),Riskregister!$L$6-(Riskregister!$L$6-Riskregister!$K$6)*SQRT((1-X950)/2)))</f>
        <v>1259702.5843528307</v>
      </c>
      <c r="Z950" s="28">
        <f t="shared" ca="1" si="581"/>
        <v>0.2818140742584978</v>
      </c>
      <c r="AA950" s="28">
        <f t="shared" ca="1" si="581"/>
        <v>0.27368216605708617</v>
      </c>
      <c r="AB950" s="28">
        <f ca="1">IF(Riskregister!$E$7="",0,COUNTIF(BH$4:BH$53,"&lt;"&amp;Z950)*IF(AA950&lt;0.5,Riskregister!$K$7+(Riskregister!$L$7-Riskregister!$K$7)*SQRT(AA950/2),Riskregister!$L$7-(Riskregister!$L$7-Riskregister!$K$7)*SQRT((1-AA950)/2)))</f>
        <v>0</v>
      </c>
      <c r="AC950" s="28">
        <f t="shared" ca="1" si="582"/>
        <v>0.13649225771831297</v>
      </c>
      <c r="AD950" s="28">
        <f t="shared" ca="1" si="582"/>
        <v>0.32125259934983974</v>
      </c>
      <c r="AE950" s="28">
        <f ca="1">IF(Riskregister!$E$8="",0,COUNTIF(BI$4:BI$53,"&lt;"&amp;AC950)*IF(AD950&lt;0.5,Riskregister!$K$8+(Riskregister!$L$8-Riskregister!$K$8)*SQRT(AD950/2),Riskregister!$L$8-(Riskregister!$L$8-Riskregister!$K$8)*SQRT((1-AD950)/2)))</f>
        <v>0</v>
      </c>
      <c r="AF950" s="28">
        <f t="shared" ca="1" si="583"/>
        <v>0.22523076043994072</v>
      </c>
      <c r="AG950" s="28">
        <f t="shared" ca="1" si="583"/>
        <v>0.40388637319007037</v>
      </c>
      <c r="AH950" s="28">
        <f>IF(Riskregister!$E$9="",0,COUNTIF(BJ$4:BJ$53,"&lt;"&amp;AF950)*IF(AG950&lt;0.5,Riskregister!$K$9+(Riskregister!$L$9-Riskregister!$K$9)*SQRT(AG950/2),Riskregister!$L$9-(Riskregister!$L$9-Riskregister!$K$9)*SQRT((1-AG950)/2)))</f>
        <v>0</v>
      </c>
      <c r="AI950" s="28">
        <f t="shared" ca="1" si="584"/>
        <v>0.22600793518658313</v>
      </c>
      <c r="AJ950" s="28">
        <f t="shared" ca="1" si="584"/>
        <v>0.98058005136738091</v>
      </c>
      <c r="AK950" s="28">
        <f>IF(Riskregister!$E$10="",0,COUNTIF(BK$4:BK$53,"&lt;"&amp;AI950)*IF(AJ950&lt;0.5,Riskregister!$K$10+(Riskregister!$L$10-Riskregister!$K$10)*SQRT(AJ950/2),Riskregister!$L$10-(Riskregister!$L$10-Riskregister!$K$10)*SQRT((1-AJ950)/2)))</f>
        <v>0</v>
      </c>
      <c r="AL950" s="28">
        <f t="shared" ca="1" si="585"/>
        <v>0.32994435728205129</v>
      </c>
      <c r="AM950" s="28">
        <f t="shared" ca="1" si="585"/>
        <v>0.28127036411236828</v>
      </c>
      <c r="AN950" s="28">
        <f>IF(Riskregister!$E$11="",0,COUNTIF(BL$4:BL$53,"&lt;"&amp;AL950)*IF(AM950&lt;0.5,Riskregister!$K$11+(Riskregister!$L$11-Riskregister!$K$11)*SQRT(AM950/2),Riskregister!$L$11-(Riskregister!$L$11-Riskregister!$K$11)*SQRT((1-AM950)/2)))</f>
        <v>0</v>
      </c>
      <c r="AO950" s="28">
        <f t="shared" ca="1" si="586"/>
        <v>0.181330420543522</v>
      </c>
      <c r="AP950" s="28">
        <f t="shared" ca="1" si="586"/>
        <v>0.26083899688475154</v>
      </c>
      <c r="AQ950" s="28">
        <f>IF(Riskregister!$E$12="",0,COUNTIF(BM$4:BM$53,"&lt;"&amp;AO950)*IF(AP950&lt;0.5,Riskregister!$K$12+(Riskregister!$L$12-Riskregister!$K$12)*SQRT(AP950/2),Riskregister!$L$12-(Riskregister!$L$12-Riskregister!$K$12)*SQRT((1-AP950)/2)))</f>
        <v>0</v>
      </c>
      <c r="AR950" s="28">
        <f t="shared" ca="1" si="587"/>
        <v>0.9739306271979371</v>
      </c>
      <c r="AS950" s="28">
        <f t="shared" ca="1" si="587"/>
        <v>0.10521215405724704</v>
      </c>
      <c r="AT950" s="28">
        <f>IF(Riskregister!$E$13="",0,COUNTIF(BN$4:BN$53,"&lt;"&amp;AR950)*IF(AS950&lt;0.5,Riskregister!$K$13+(Riskregister!$L$13-Riskregister!$K$13)*SQRT(AS950/2),Riskregister!$L$13-(Riskregister!$L$13-Riskregister!$K$13)*SQRT((1-AS950)/2)))</f>
        <v>0</v>
      </c>
      <c r="AU950" s="28">
        <f t="shared" ca="1" si="588"/>
        <v>0.22911744303202675</v>
      </c>
      <c r="AV950" s="28">
        <f t="shared" ca="1" si="588"/>
        <v>0.18706652958954262</v>
      </c>
      <c r="AW950" s="28">
        <f>IF(Riskregister!$E$14="",0,COUNTIF(BO$4:BO$53,"&lt;"&amp;AU950)*IF(AV950&lt;0.5,Riskregister!$K$14+(Riskregister!$L$14-Riskregister!$K$14)*SQRT(AV950/2),Riskregister!$L$14-(Riskregister!$L$14-Riskregister!$K$14)*SQRT((1-AV950)/2)))</f>
        <v>0</v>
      </c>
      <c r="AX950" s="28">
        <f t="shared" ca="1" si="589"/>
        <v>0.79786412111270422</v>
      </c>
      <c r="AY950" s="28">
        <f t="shared" ca="1" si="589"/>
        <v>0.65945363673632718</v>
      </c>
      <c r="AZ950" s="28">
        <f>IF(Riskregister!$E$15="",0,COUNTIF(BP$4:BP$53,"&lt;"&amp;AX950)*IF(AY950&lt;0.5,Riskregister!$K$15+(Riskregister!$L$15-Riskregister!$K$15)*SQRT(AY950/2),Riskregister!$L$15-(Riskregister!$L$15-Riskregister!$K$15)*SQRT((1-AY950)/2)))</f>
        <v>0</v>
      </c>
      <c r="BA950" s="28">
        <f t="shared" ca="1" si="590"/>
        <v>0.14611066421412355</v>
      </c>
      <c r="BB950" s="28">
        <f t="shared" ca="1" si="590"/>
        <v>0.23419334336403297</v>
      </c>
      <c r="BC950" s="28">
        <f>IF(Riskregister!$E$16="",0,COUNTIF(BQ$4:BQ$53,"&lt;"&amp;BA950)*IF(BB950&lt;0.5,Riskregister!$K$16+(Riskregister!$L$16-Riskregister!$K$16)*SQRT(BB950/2),Riskregister!$L$16-(Riskregister!$L$16-Riskregister!$K$16)*SQRT((1-BB950)/2)))</f>
        <v>0</v>
      </c>
      <c r="BD950" s="28">
        <f t="shared" ca="1" si="554"/>
        <v>1259702.5843528307</v>
      </c>
    </row>
    <row r="951" spans="20:56" x14ac:dyDescent="0.35">
      <c r="T951" s="28">
        <f t="shared" ca="1" si="579"/>
        <v>0.36652791651709493</v>
      </c>
      <c r="U951" s="28">
        <f t="shared" ca="1" si="579"/>
        <v>0.14490960259985386</v>
      </c>
      <c r="V951" s="28">
        <f ca="1">IF(Riskregister!$E$5="",0,COUNTIF(BF$4:BF$53,"&lt;"&amp;T951)*IF(U951&lt;0.5,Riskregister!$K$5+(Riskregister!$L$5-Riskregister!$K$5)*SQRT(U951/2),Riskregister!$L$5-(Riskregister!$L$5-Riskregister!$K$5)*SQRT((1-U951)/2)))</f>
        <v>0</v>
      </c>
      <c r="W951" s="28">
        <f t="shared" ca="1" si="580"/>
        <v>0.24119268465095567</v>
      </c>
      <c r="X951" s="28">
        <f t="shared" ca="1" si="580"/>
        <v>0.87928918324062155</v>
      </c>
      <c r="Y951" s="28">
        <f ca="1">IF(Riskregister!$E$6="",0,COUNTIF(BG$4:BG$53,"&lt;"&amp;W951)*IF(X951&lt;0.5,Riskregister!$K$6+(Riskregister!$L$6-Riskregister!$K$6)*SQRT(X951/2),Riskregister!$L$6-(Riskregister!$L$6-Riskregister!$K$6)*SQRT((1-X951)/2)))</f>
        <v>0</v>
      </c>
      <c r="Z951" s="28">
        <f t="shared" ca="1" si="581"/>
        <v>0.73970662885209582</v>
      </c>
      <c r="AA951" s="28">
        <f t="shared" ca="1" si="581"/>
        <v>0.35156622651236369</v>
      </c>
      <c r="AB951" s="28">
        <f ca="1">IF(Riskregister!$E$7="",0,COUNTIF(BH$4:BH$53,"&lt;"&amp;Z951)*IF(AA951&lt;0.5,Riskregister!$K$7+(Riskregister!$L$7-Riskregister!$K$7)*SQRT(AA951/2),Riskregister!$L$7-(Riskregister!$L$7-Riskregister!$K$7)*SQRT((1-AA951)/2)))</f>
        <v>196742.73874329278</v>
      </c>
      <c r="AC951" s="28">
        <f t="shared" ca="1" si="582"/>
        <v>0.75246099536156996</v>
      </c>
      <c r="AD951" s="28">
        <f t="shared" ca="1" si="582"/>
        <v>0.11658439673476351</v>
      </c>
      <c r="AE951" s="28">
        <f ca="1">IF(Riskregister!$E$8="",0,COUNTIF(BI$4:BI$53,"&lt;"&amp;AC951)*IF(AD951&lt;0.5,Riskregister!$K$8+(Riskregister!$L$8-Riskregister!$K$8)*SQRT(AD951/2),Riskregister!$L$8-(Riskregister!$L$8-Riskregister!$K$8)*SQRT((1-AD951)/2)))</f>
        <v>0</v>
      </c>
      <c r="AF951" s="28">
        <f t="shared" ca="1" si="583"/>
        <v>0.87217178044371579</v>
      </c>
      <c r="AG951" s="28">
        <f t="shared" ca="1" si="583"/>
        <v>0.94545173434698737</v>
      </c>
      <c r="AH951" s="28">
        <f>IF(Riskregister!$E$9="",0,COUNTIF(BJ$4:BJ$53,"&lt;"&amp;AF951)*IF(AG951&lt;0.5,Riskregister!$K$9+(Riskregister!$L$9-Riskregister!$K$9)*SQRT(AG951/2),Riskregister!$L$9-(Riskregister!$L$9-Riskregister!$K$9)*SQRT((1-AG951)/2)))</f>
        <v>0</v>
      </c>
      <c r="AI951" s="28">
        <f t="shared" ca="1" si="584"/>
        <v>6.2104959932566484E-2</v>
      </c>
      <c r="AJ951" s="28">
        <f t="shared" ca="1" si="584"/>
        <v>0.43116087841770667</v>
      </c>
      <c r="AK951" s="28">
        <f>IF(Riskregister!$E$10="",0,COUNTIF(BK$4:BK$53,"&lt;"&amp;AI951)*IF(AJ951&lt;0.5,Riskregister!$K$10+(Riskregister!$L$10-Riskregister!$K$10)*SQRT(AJ951/2),Riskregister!$L$10-(Riskregister!$L$10-Riskregister!$K$10)*SQRT((1-AJ951)/2)))</f>
        <v>0</v>
      </c>
      <c r="AL951" s="28">
        <f t="shared" ca="1" si="585"/>
        <v>0.10742861906922385</v>
      </c>
      <c r="AM951" s="28">
        <f t="shared" ca="1" si="585"/>
        <v>0.87457708014101676</v>
      </c>
      <c r="AN951" s="28">
        <f>IF(Riskregister!$E$11="",0,COUNTIF(BL$4:BL$53,"&lt;"&amp;AL951)*IF(AM951&lt;0.5,Riskregister!$K$11+(Riskregister!$L$11-Riskregister!$K$11)*SQRT(AM951/2),Riskregister!$L$11-(Riskregister!$L$11-Riskregister!$K$11)*SQRT((1-AM951)/2)))</f>
        <v>0</v>
      </c>
      <c r="AO951" s="28">
        <f t="shared" ca="1" si="586"/>
        <v>0.27336243106802893</v>
      </c>
      <c r="AP951" s="28">
        <f t="shared" ca="1" si="586"/>
        <v>0.36395380640477293</v>
      </c>
      <c r="AQ951" s="28">
        <f>IF(Riskregister!$E$12="",0,COUNTIF(BM$4:BM$53,"&lt;"&amp;AO951)*IF(AP951&lt;0.5,Riskregister!$K$12+(Riskregister!$L$12-Riskregister!$K$12)*SQRT(AP951/2),Riskregister!$L$12-(Riskregister!$L$12-Riskregister!$K$12)*SQRT((1-AP951)/2)))</f>
        <v>0</v>
      </c>
      <c r="AR951" s="28">
        <f t="shared" ca="1" si="587"/>
        <v>0.92143329910284189</v>
      </c>
      <c r="AS951" s="28">
        <f t="shared" ca="1" si="587"/>
        <v>0.12964255094453536</v>
      </c>
      <c r="AT951" s="28">
        <f>IF(Riskregister!$E$13="",0,COUNTIF(BN$4:BN$53,"&lt;"&amp;AR951)*IF(AS951&lt;0.5,Riskregister!$K$13+(Riskregister!$L$13-Riskregister!$K$13)*SQRT(AS951/2),Riskregister!$L$13-(Riskregister!$L$13-Riskregister!$K$13)*SQRT((1-AS951)/2)))</f>
        <v>0</v>
      </c>
      <c r="AU951" s="28">
        <f t="shared" ca="1" si="588"/>
        <v>0.54097255207032524</v>
      </c>
      <c r="AV951" s="28">
        <f t="shared" ca="1" si="588"/>
        <v>0.16471584047461973</v>
      </c>
      <c r="AW951" s="28">
        <f>IF(Riskregister!$E$14="",0,COUNTIF(BO$4:BO$53,"&lt;"&amp;AU951)*IF(AV951&lt;0.5,Riskregister!$K$14+(Riskregister!$L$14-Riskregister!$K$14)*SQRT(AV951/2),Riskregister!$L$14-(Riskregister!$L$14-Riskregister!$K$14)*SQRT((1-AV951)/2)))</f>
        <v>0</v>
      </c>
      <c r="AX951" s="28">
        <f t="shared" ca="1" si="589"/>
        <v>0.51740930287609943</v>
      </c>
      <c r="AY951" s="28">
        <f t="shared" ca="1" si="589"/>
        <v>0.77443182916773745</v>
      </c>
      <c r="AZ951" s="28">
        <f>IF(Riskregister!$E$15="",0,COUNTIF(BP$4:BP$53,"&lt;"&amp;AX951)*IF(AY951&lt;0.5,Riskregister!$K$15+(Riskregister!$L$15-Riskregister!$K$15)*SQRT(AY951/2),Riskregister!$L$15-(Riskregister!$L$15-Riskregister!$K$15)*SQRT((1-AY951)/2)))</f>
        <v>0</v>
      </c>
      <c r="BA951" s="28">
        <f t="shared" ca="1" si="590"/>
        <v>0.64068955213520762</v>
      </c>
      <c r="BB951" s="28">
        <f t="shared" ca="1" si="590"/>
        <v>1.8870086468021352E-3</v>
      </c>
      <c r="BC951" s="28">
        <f>IF(Riskregister!$E$16="",0,COUNTIF(BQ$4:BQ$53,"&lt;"&amp;BA951)*IF(BB951&lt;0.5,Riskregister!$K$16+(Riskregister!$L$16-Riskregister!$K$16)*SQRT(BB951/2),Riskregister!$L$16-(Riskregister!$L$16-Riskregister!$K$16)*SQRT((1-BB951)/2)))</f>
        <v>0</v>
      </c>
      <c r="BD951" s="28">
        <f t="shared" ca="1" si="554"/>
        <v>196742.73874329278</v>
      </c>
    </row>
    <row r="952" spans="20:56" x14ac:dyDescent="0.35">
      <c r="T952" s="28">
        <f t="shared" ca="1" si="579"/>
        <v>0.4061120618915034</v>
      </c>
      <c r="U952" s="28">
        <f t="shared" ca="1" si="579"/>
        <v>0.46219253174453201</v>
      </c>
      <c r="V952" s="28">
        <f ca="1">IF(Riskregister!$E$5="",0,COUNTIF(BF$4:BF$53,"&lt;"&amp;T952)*IF(U952&lt;0.5,Riskregister!$K$5+(Riskregister!$L$5-Riskregister!$K$5)*SQRT(U952/2),Riskregister!$L$5-(Riskregister!$L$5-Riskregister!$K$5)*SQRT((1-U952)/2)))</f>
        <v>0</v>
      </c>
      <c r="W952" s="28">
        <f t="shared" ca="1" si="580"/>
        <v>0.73523061536326506</v>
      </c>
      <c r="X952" s="28">
        <f t="shared" ca="1" si="580"/>
        <v>0.61666705962501556</v>
      </c>
      <c r="Y952" s="28">
        <f ca="1">IF(Riskregister!$E$6="",0,COUNTIF(BG$4:BG$53,"&lt;"&amp;W952)*IF(X952&lt;0.5,Riskregister!$K$6+(Riskregister!$L$6-Riskregister!$K$6)*SQRT(X952/2),Riskregister!$L$6-(Riskregister!$L$6-Riskregister!$K$6)*SQRT((1-X952)/2)))</f>
        <v>1211964.8717173359</v>
      </c>
      <c r="Z952" s="28">
        <f t="shared" ca="1" si="581"/>
        <v>9.7752016538032338E-2</v>
      </c>
      <c r="AA952" s="28">
        <f t="shared" ca="1" si="581"/>
        <v>0.58160851959915427</v>
      </c>
      <c r="AB952" s="28">
        <f ca="1">IF(Riskregister!$E$7="",0,COUNTIF(BH$4:BH$53,"&lt;"&amp;Z952)*IF(AA952&lt;0.5,Riskregister!$K$7+(Riskregister!$L$7-Riskregister!$K$7)*SQRT(AA952/2),Riskregister!$L$7-(Riskregister!$L$7-Riskregister!$K$7)*SQRT((1-AA952)/2)))</f>
        <v>0</v>
      </c>
      <c r="AC952" s="28">
        <f t="shared" ca="1" si="582"/>
        <v>0.27637465103147951</v>
      </c>
      <c r="AD952" s="28">
        <f t="shared" ca="1" si="582"/>
        <v>0.8680040865136498</v>
      </c>
      <c r="AE952" s="28">
        <f ca="1">IF(Riskregister!$E$8="",0,COUNTIF(BI$4:BI$53,"&lt;"&amp;AC952)*IF(AD952&lt;0.5,Riskregister!$K$8+(Riskregister!$L$8-Riskregister!$K$8)*SQRT(AD952/2),Riskregister!$L$8-(Riskregister!$L$8-Riskregister!$K$8)*SQRT((1-AD952)/2)))</f>
        <v>0</v>
      </c>
      <c r="AF952" s="28">
        <f t="shared" ca="1" si="583"/>
        <v>6.1114636946075884E-2</v>
      </c>
      <c r="AG952" s="28">
        <f t="shared" ca="1" si="583"/>
        <v>0.50794757595185092</v>
      </c>
      <c r="AH952" s="28">
        <f>IF(Riskregister!$E$9="",0,COUNTIF(BJ$4:BJ$53,"&lt;"&amp;AF952)*IF(AG952&lt;0.5,Riskregister!$K$9+(Riskregister!$L$9-Riskregister!$K$9)*SQRT(AG952/2),Riskregister!$L$9-(Riskregister!$L$9-Riskregister!$K$9)*SQRT((1-AG952)/2)))</f>
        <v>0</v>
      </c>
      <c r="AI952" s="28">
        <f t="shared" ca="1" si="584"/>
        <v>0.58390865750497623</v>
      </c>
      <c r="AJ952" s="28">
        <f t="shared" ca="1" si="584"/>
        <v>0.23338425421300446</v>
      </c>
      <c r="AK952" s="28">
        <f>IF(Riskregister!$E$10="",0,COUNTIF(BK$4:BK$53,"&lt;"&amp;AI952)*IF(AJ952&lt;0.5,Riskregister!$K$10+(Riskregister!$L$10-Riskregister!$K$10)*SQRT(AJ952/2),Riskregister!$L$10-(Riskregister!$L$10-Riskregister!$K$10)*SQRT((1-AJ952)/2)))</f>
        <v>0</v>
      </c>
      <c r="AL952" s="28">
        <f t="shared" ca="1" si="585"/>
        <v>0.29288301826822005</v>
      </c>
      <c r="AM952" s="28">
        <f t="shared" ca="1" si="585"/>
        <v>0.10387388263718478</v>
      </c>
      <c r="AN952" s="28">
        <f>IF(Riskregister!$E$11="",0,COUNTIF(BL$4:BL$53,"&lt;"&amp;AL952)*IF(AM952&lt;0.5,Riskregister!$K$11+(Riskregister!$L$11-Riskregister!$K$11)*SQRT(AM952/2),Riskregister!$L$11-(Riskregister!$L$11-Riskregister!$K$11)*SQRT((1-AM952)/2)))</f>
        <v>0</v>
      </c>
      <c r="AO952" s="28">
        <f t="shared" ca="1" si="586"/>
        <v>7.9724761665213251E-2</v>
      </c>
      <c r="AP952" s="28">
        <f t="shared" ca="1" si="586"/>
        <v>0.42445602038203922</v>
      </c>
      <c r="AQ952" s="28">
        <f>IF(Riskregister!$E$12="",0,COUNTIF(BM$4:BM$53,"&lt;"&amp;AO952)*IF(AP952&lt;0.5,Riskregister!$K$12+(Riskregister!$L$12-Riskregister!$K$12)*SQRT(AP952/2),Riskregister!$L$12-(Riskregister!$L$12-Riskregister!$K$12)*SQRT((1-AP952)/2)))</f>
        <v>0</v>
      </c>
      <c r="AR952" s="28">
        <f t="shared" ca="1" si="587"/>
        <v>0.37895538049743627</v>
      </c>
      <c r="AS952" s="28">
        <f t="shared" ca="1" si="587"/>
        <v>0.59674056827663624</v>
      </c>
      <c r="AT952" s="28">
        <f>IF(Riskregister!$E$13="",0,COUNTIF(BN$4:BN$53,"&lt;"&amp;AR952)*IF(AS952&lt;0.5,Riskregister!$K$13+(Riskregister!$L$13-Riskregister!$K$13)*SQRT(AS952/2),Riskregister!$L$13-(Riskregister!$L$13-Riskregister!$K$13)*SQRT((1-AS952)/2)))</f>
        <v>0</v>
      </c>
      <c r="AU952" s="28">
        <f t="shared" ca="1" si="588"/>
        <v>0.43836090203747002</v>
      </c>
      <c r="AV952" s="28">
        <f t="shared" ca="1" si="588"/>
        <v>0.66822812118504671</v>
      </c>
      <c r="AW952" s="28">
        <f>IF(Riskregister!$E$14="",0,COUNTIF(BO$4:BO$53,"&lt;"&amp;AU952)*IF(AV952&lt;0.5,Riskregister!$K$14+(Riskregister!$L$14-Riskregister!$K$14)*SQRT(AV952/2),Riskregister!$L$14-(Riskregister!$L$14-Riskregister!$K$14)*SQRT((1-AV952)/2)))</f>
        <v>0</v>
      </c>
      <c r="AX952" s="28">
        <f t="shared" ca="1" si="589"/>
        <v>0.4746969912766269</v>
      </c>
      <c r="AY952" s="28">
        <f t="shared" ca="1" si="589"/>
        <v>0.5115471569042398</v>
      </c>
      <c r="AZ952" s="28">
        <f>IF(Riskregister!$E$15="",0,COUNTIF(BP$4:BP$53,"&lt;"&amp;AX952)*IF(AY952&lt;0.5,Riskregister!$K$15+(Riskregister!$L$15-Riskregister!$K$15)*SQRT(AY952/2),Riskregister!$L$15-(Riskregister!$L$15-Riskregister!$K$15)*SQRT((1-AY952)/2)))</f>
        <v>0</v>
      </c>
      <c r="BA952" s="28">
        <f t="shared" ca="1" si="590"/>
        <v>0.91688599473118804</v>
      </c>
      <c r="BB952" s="28">
        <f t="shared" ca="1" si="590"/>
        <v>0.48896470251911106</v>
      </c>
      <c r="BC952" s="28">
        <f>IF(Riskregister!$E$16="",0,COUNTIF(BQ$4:BQ$53,"&lt;"&amp;BA952)*IF(BB952&lt;0.5,Riskregister!$K$16+(Riskregister!$L$16-Riskregister!$K$16)*SQRT(BB952/2),Riskregister!$L$16-(Riskregister!$L$16-Riskregister!$K$16)*SQRT((1-BB952)/2)))</f>
        <v>0</v>
      </c>
      <c r="BD952" s="28">
        <f t="shared" ca="1" si="554"/>
        <v>1211964.8717173359</v>
      </c>
    </row>
    <row r="953" spans="20:56" x14ac:dyDescent="0.35">
      <c r="T953" s="28">
        <f t="shared" ca="1" si="579"/>
        <v>0.10428390692335754</v>
      </c>
      <c r="U953" s="28">
        <f t="shared" ca="1" si="579"/>
        <v>0.50421795964921956</v>
      </c>
      <c r="V953" s="28">
        <f ca="1">IF(Riskregister!$E$5="",0,COUNTIF(BF$4:BF$53,"&lt;"&amp;T953)*IF(U953&lt;0.5,Riskregister!$K$5+(Riskregister!$L$5-Riskregister!$K$5)*SQRT(U953/2),Riskregister!$L$5-(Riskregister!$L$5-Riskregister!$K$5)*SQRT((1-U953)/2)))</f>
        <v>0</v>
      </c>
      <c r="W953" s="28">
        <f t="shared" ca="1" si="580"/>
        <v>0.32278802564410247</v>
      </c>
      <c r="X953" s="28">
        <f t="shared" ca="1" si="580"/>
        <v>0.37189761522816145</v>
      </c>
      <c r="Y953" s="28">
        <f ca="1">IF(Riskregister!$E$6="",0,COUNTIF(BG$4:BG$53,"&lt;"&amp;W953)*IF(X953&lt;0.5,Riskregister!$K$6+(Riskregister!$L$6-Riskregister!$K$6)*SQRT(X953/2),Riskregister!$L$6-(Riskregister!$L$6-Riskregister!$K$6)*SQRT((1-X953)/2)))</f>
        <v>0</v>
      </c>
      <c r="Z953" s="28">
        <f t="shared" ca="1" si="581"/>
        <v>0.40563327251196313</v>
      </c>
      <c r="AA953" s="28">
        <f t="shared" ca="1" si="581"/>
        <v>0.31106849167775319</v>
      </c>
      <c r="AB953" s="28">
        <f ca="1">IF(Riskregister!$E$7="",0,COUNTIF(BH$4:BH$53,"&lt;"&amp;Z953)*IF(AA953&lt;0.5,Riskregister!$K$7+(Riskregister!$L$7-Riskregister!$K$7)*SQRT(AA953/2),Riskregister!$L$7-(Riskregister!$L$7-Riskregister!$K$7)*SQRT((1-AA953)/2)))</f>
        <v>0</v>
      </c>
      <c r="AC953" s="28">
        <f t="shared" ca="1" si="582"/>
        <v>0.85195970260128773</v>
      </c>
      <c r="AD953" s="28">
        <f t="shared" ca="1" si="582"/>
        <v>0.7954328576914278</v>
      </c>
      <c r="AE953" s="28">
        <f ca="1">IF(Riskregister!$E$8="",0,COUNTIF(BI$4:BI$53,"&lt;"&amp;AC953)*IF(AD953&lt;0.5,Riskregister!$K$8+(Riskregister!$L$8-Riskregister!$K$8)*SQRT(AD953/2),Riskregister!$L$8-(Riskregister!$L$8-Riskregister!$K$8)*SQRT((1-AD953)/2)))</f>
        <v>0</v>
      </c>
      <c r="AF953" s="28">
        <f t="shared" ca="1" si="583"/>
        <v>0.25492827954918174</v>
      </c>
      <c r="AG953" s="28">
        <f t="shared" ca="1" si="583"/>
        <v>0.41882833582289281</v>
      </c>
      <c r="AH953" s="28">
        <f>IF(Riskregister!$E$9="",0,COUNTIF(BJ$4:BJ$53,"&lt;"&amp;AF953)*IF(AG953&lt;0.5,Riskregister!$K$9+(Riskregister!$L$9-Riskregister!$K$9)*SQRT(AG953/2),Riskregister!$L$9-(Riskregister!$L$9-Riskregister!$K$9)*SQRT((1-AG953)/2)))</f>
        <v>0</v>
      </c>
      <c r="AI953" s="28">
        <f t="shared" ca="1" si="584"/>
        <v>0.82083980617951802</v>
      </c>
      <c r="AJ953" s="28">
        <f t="shared" ca="1" si="584"/>
        <v>0.99222999206448559</v>
      </c>
      <c r="AK953" s="28">
        <f>IF(Riskregister!$E$10="",0,COUNTIF(BK$4:BK$53,"&lt;"&amp;AI953)*IF(AJ953&lt;0.5,Riskregister!$K$10+(Riskregister!$L$10-Riskregister!$K$10)*SQRT(AJ953/2),Riskregister!$L$10-(Riskregister!$L$10-Riskregister!$K$10)*SQRT((1-AJ953)/2)))</f>
        <v>0</v>
      </c>
      <c r="AL953" s="28">
        <f t="shared" ca="1" si="585"/>
        <v>4.3221638619230229E-2</v>
      </c>
      <c r="AM953" s="28">
        <f t="shared" ca="1" si="585"/>
        <v>0.41943006778515701</v>
      </c>
      <c r="AN953" s="28">
        <f>IF(Riskregister!$E$11="",0,COUNTIF(BL$4:BL$53,"&lt;"&amp;AL953)*IF(AM953&lt;0.5,Riskregister!$K$11+(Riskregister!$L$11-Riskregister!$K$11)*SQRT(AM953/2),Riskregister!$L$11-(Riskregister!$L$11-Riskregister!$K$11)*SQRT((1-AM953)/2)))</f>
        <v>0</v>
      </c>
      <c r="AO953" s="28">
        <f t="shared" ca="1" si="586"/>
        <v>0.39028153170552571</v>
      </c>
      <c r="AP953" s="28">
        <f t="shared" ca="1" si="586"/>
        <v>0.53017280480230744</v>
      </c>
      <c r="AQ953" s="28">
        <f>IF(Riskregister!$E$12="",0,COUNTIF(BM$4:BM$53,"&lt;"&amp;AO953)*IF(AP953&lt;0.5,Riskregister!$K$12+(Riskregister!$L$12-Riskregister!$K$12)*SQRT(AP953/2),Riskregister!$L$12-(Riskregister!$L$12-Riskregister!$K$12)*SQRT((1-AP953)/2)))</f>
        <v>0</v>
      </c>
      <c r="AR953" s="28">
        <f t="shared" ca="1" si="587"/>
        <v>9.0714469093586048E-2</v>
      </c>
      <c r="AS953" s="28">
        <f t="shared" ca="1" si="587"/>
        <v>0.17129239830268261</v>
      </c>
      <c r="AT953" s="28">
        <f>IF(Riskregister!$E$13="",0,COUNTIF(BN$4:BN$53,"&lt;"&amp;AR953)*IF(AS953&lt;0.5,Riskregister!$K$13+(Riskregister!$L$13-Riskregister!$K$13)*SQRT(AS953/2),Riskregister!$L$13-(Riskregister!$L$13-Riskregister!$K$13)*SQRT((1-AS953)/2)))</f>
        <v>0</v>
      </c>
      <c r="AU953" s="28">
        <f t="shared" ca="1" si="588"/>
        <v>0.10994945063941441</v>
      </c>
      <c r="AV953" s="28">
        <f t="shared" ca="1" si="588"/>
        <v>0.51385903126460464</v>
      </c>
      <c r="AW953" s="28">
        <f>IF(Riskregister!$E$14="",0,COUNTIF(BO$4:BO$53,"&lt;"&amp;AU953)*IF(AV953&lt;0.5,Riskregister!$K$14+(Riskregister!$L$14-Riskregister!$K$14)*SQRT(AV953/2),Riskregister!$L$14-(Riskregister!$L$14-Riskregister!$K$14)*SQRT((1-AV953)/2)))</f>
        <v>0</v>
      </c>
      <c r="AX953" s="28">
        <f t="shared" ca="1" si="589"/>
        <v>0.90791686128635818</v>
      </c>
      <c r="AY953" s="28">
        <f t="shared" ca="1" si="589"/>
        <v>0.40914159297246189</v>
      </c>
      <c r="AZ953" s="28">
        <f>IF(Riskregister!$E$15="",0,COUNTIF(BP$4:BP$53,"&lt;"&amp;AX953)*IF(AY953&lt;0.5,Riskregister!$K$15+(Riskregister!$L$15-Riskregister!$K$15)*SQRT(AY953/2),Riskregister!$L$15-(Riskregister!$L$15-Riskregister!$K$15)*SQRT((1-AY953)/2)))</f>
        <v>0</v>
      </c>
      <c r="BA953" s="28">
        <f t="shared" ca="1" si="590"/>
        <v>0.88095237781472291</v>
      </c>
      <c r="BB953" s="28">
        <f t="shared" ca="1" si="590"/>
        <v>0.95426336122682598</v>
      </c>
      <c r="BC953" s="28">
        <f>IF(Riskregister!$E$16="",0,COUNTIF(BQ$4:BQ$53,"&lt;"&amp;BA953)*IF(BB953&lt;0.5,Riskregister!$K$16+(Riskregister!$L$16-Riskregister!$K$16)*SQRT(BB953/2),Riskregister!$L$16-(Riskregister!$L$16-Riskregister!$K$16)*SQRT((1-BB953)/2)))</f>
        <v>0</v>
      </c>
      <c r="BD953" s="28">
        <f t="shared" ca="1" si="554"/>
        <v>0</v>
      </c>
    </row>
    <row r="954" spans="20:56" x14ac:dyDescent="0.35">
      <c r="T954" s="28">
        <f t="shared" ca="1" si="579"/>
        <v>0.5244830747262027</v>
      </c>
      <c r="U954" s="28">
        <f t="shared" ca="1" si="579"/>
        <v>0.43407357539249847</v>
      </c>
      <c r="V954" s="28">
        <f ca="1">IF(Riskregister!$E$5="",0,COUNTIF(BF$4:BF$53,"&lt;"&amp;T954)*IF(U954&lt;0.5,Riskregister!$K$5+(Riskregister!$L$5-Riskregister!$K$5)*SQRT(U954/2),Riskregister!$L$5-(Riskregister!$L$5-Riskregister!$K$5)*SQRT((1-U954)/2)))</f>
        <v>0</v>
      </c>
      <c r="W954" s="28">
        <f t="shared" ca="1" si="580"/>
        <v>0.88558928824053618</v>
      </c>
      <c r="X954" s="28">
        <f t="shared" ca="1" si="580"/>
        <v>0.52801888596257673</v>
      </c>
      <c r="Y954" s="28">
        <f ca="1">IF(Riskregister!$E$6="",0,COUNTIF(BG$4:BG$53,"&lt;"&amp;W954)*IF(X954&lt;0.5,Riskregister!$K$6+(Riskregister!$L$6-Riskregister!$K$6)*SQRT(X954/2),Riskregister!$L$6-(Riskregister!$L$6-Riskregister!$K$6)*SQRT((1-X954)/2)))</f>
        <v>1125580.5327300713</v>
      </c>
      <c r="Z954" s="28">
        <f t="shared" ca="1" si="581"/>
        <v>0.30652205478899486</v>
      </c>
      <c r="AA954" s="28">
        <f t="shared" ca="1" si="581"/>
        <v>3.3882302363076433E-2</v>
      </c>
      <c r="AB954" s="28">
        <f ca="1">IF(Riskregister!$E$7="",0,COUNTIF(BH$4:BH$53,"&lt;"&amp;Z954)*IF(AA954&lt;0.5,Riskregister!$K$7+(Riskregister!$L$7-Riskregister!$K$7)*SQRT(AA954/2),Riskregister!$L$7-(Riskregister!$L$7-Riskregister!$K$7)*SQRT((1-AA954)/2)))</f>
        <v>0</v>
      </c>
      <c r="AC954" s="28">
        <f t="shared" ca="1" si="582"/>
        <v>9.3906267564739188E-2</v>
      </c>
      <c r="AD954" s="28">
        <f t="shared" ca="1" si="582"/>
        <v>0.7322746813351485</v>
      </c>
      <c r="AE954" s="28">
        <f ca="1">IF(Riskregister!$E$8="",0,COUNTIF(BI$4:BI$53,"&lt;"&amp;AC954)*IF(AD954&lt;0.5,Riskregister!$K$8+(Riskregister!$L$8-Riskregister!$K$8)*SQRT(AD954/2),Riskregister!$L$8-(Riskregister!$L$8-Riskregister!$K$8)*SQRT((1-AD954)/2)))</f>
        <v>0</v>
      </c>
      <c r="AF954" s="28">
        <f t="shared" ca="1" si="583"/>
        <v>2.0857718566531402E-2</v>
      </c>
      <c r="AG954" s="28">
        <f t="shared" ca="1" si="583"/>
        <v>2.2148992897567332E-2</v>
      </c>
      <c r="AH954" s="28">
        <f>IF(Riskregister!$E$9="",0,COUNTIF(BJ$4:BJ$53,"&lt;"&amp;AF954)*IF(AG954&lt;0.5,Riskregister!$K$9+(Riskregister!$L$9-Riskregister!$K$9)*SQRT(AG954/2),Riskregister!$L$9-(Riskregister!$L$9-Riskregister!$K$9)*SQRT((1-AG954)/2)))</f>
        <v>0</v>
      </c>
      <c r="AI954" s="28">
        <f t="shared" ca="1" si="584"/>
        <v>0.31922164075368431</v>
      </c>
      <c r="AJ954" s="28">
        <f t="shared" ca="1" si="584"/>
        <v>0.77872559400657548</v>
      </c>
      <c r="AK954" s="28">
        <f>IF(Riskregister!$E$10="",0,COUNTIF(BK$4:BK$53,"&lt;"&amp;AI954)*IF(AJ954&lt;0.5,Riskregister!$K$10+(Riskregister!$L$10-Riskregister!$K$10)*SQRT(AJ954/2),Riskregister!$L$10-(Riskregister!$L$10-Riskregister!$K$10)*SQRT((1-AJ954)/2)))</f>
        <v>0</v>
      </c>
      <c r="AL954" s="28">
        <f t="shared" ca="1" si="585"/>
        <v>0.27254490183601499</v>
      </c>
      <c r="AM954" s="28">
        <f t="shared" ca="1" si="585"/>
        <v>0.79722872787016419</v>
      </c>
      <c r="AN954" s="28">
        <f>IF(Riskregister!$E$11="",0,COUNTIF(BL$4:BL$53,"&lt;"&amp;AL954)*IF(AM954&lt;0.5,Riskregister!$K$11+(Riskregister!$L$11-Riskregister!$K$11)*SQRT(AM954/2),Riskregister!$L$11-(Riskregister!$L$11-Riskregister!$K$11)*SQRT((1-AM954)/2)))</f>
        <v>0</v>
      </c>
      <c r="AO954" s="28">
        <f t="shared" ca="1" si="586"/>
        <v>0.91654738265269098</v>
      </c>
      <c r="AP954" s="28">
        <f t="shared" ca="1" si="586"/>
        <v>0.43144696809557892</v>
      </c>
      <c r="AQ954" s="28">
        <f>IF(Riskregister!$E$12="",0,COUNTIF(BM$4:BM$53,"&lt;"&amp;AO954)*IF(AP954&lt;0.5,Riskregister!$K$12+(Riskregister!$L$12-Riskregister!$K$12)*SQRT(AP954/2),Riskregister!$L$12-(Riskregister!$L$12-Riskregister!$K$12)*SQRT((1-AP954)/2)))</f>
        <v>0</v>
      </c>
      <c r="AR954" s="28">
        <f t="shared" ca="1" si="587"/>
        <v>7.5986286472060294E-2</v>
      </c>
      <c r="AS954" s="28">
        <f t="shared" ca="1" si="587"/>
        <v>0.84500828170798603</v>
      </c>
      <c r="AT954" s="28">
        <f>IF(Riskregister!$E$13="",0,COUNTIF(BN$4:BN$53,"&lt;"&amp;AR954)*IF(AS954&lt;0.5,Riskregister!$K$13+(Riskregister!$L$13-Riskregister!$K$13)*SQRT(AS954/2),Riskregister!$L$13-(Riskregister!$L$13-Riskregister!$K$13)*SQRT((1-AS954)/2)))</f>
        <v>0</v>
      </c>
      <c r="AU954" s="28">
        <f t="shared" ca="1" si="588"/>
        <v>0.56411925064848245</v>
      </c>
      <c r="AV954" s="28">
        <f t="shared" ca="1" si="588"/>
        <v>0.74570568861131925</v>
      </c>
      <c r="AW954" s="28">
        <f>IF(Riskregister!$E$14="",0,COUNTIF(BO$4:BO$53,"&lt;"&amp;AU954)*IF(AV954&lt;0.5,Riskregister!$K$14+(Riskregister!$L$14-Riskregister!$K$14)*SQRT(AV954/2),Riskregister!$L$14-(Riskregister!$L$14-Riskregister!$K$14)*SQRT((1-AV954)/2)))</f>
        <v>0</v>
      </c>
      <c r="AX954" s="28">
        <f t="shared" ca="1" si="589"/>
        <v>0.19998219826358477</v>
      </c>
      <c r="AY954" s="28">
        <f t="shared" ca="1" si="589"/>
        <v>0.76459230867873484</v>
      </c>
      <c r="AZ954" s="28">
        <f>IF(Riskregister!$E$15="",0,COUNTIF(BP$4:BP$53,"&lt;"&amp;AX954)*IF(AY954&lt;0.5,Riskregister!$K$15+(Riskregister!$L$15-Riskregister!$K$15)*SQRT(AY954/2),Riskregister!$L$15-(Riskregister!$L$15-Riskregister!$K$15)*SQRT((1-AY954)/2)))</f>
        <v>0</v>
      </c>
      <c r="BA954" s="28">
        <f t="shared" ca="1" si="590"/>
        <v>0.3045273964817099</v>
      </c>
      <c r="BB954" s="28">
        <f t="shared" ca="1" si="590"/>
        <v>0.41246071846439392</v>
      </c>
      <c r="BC954" s="28">
        <f>IF(Riskregister!$E$16="",0,COUNTIF(BQ$4:BQ$53,"&lt;"&amp;BA954)*IF(BB954&lt;0.5,Riskregister!$K$16+(Riskregister!$L$16-Riskregister!$K$16)*SQRT(BB954/2),Riskregister!$L$16-(Riskregister!$L$16-Riskregister!$K$16)*SQRT((1-BB954)/2)))</f>
        <v>0</v>
      </c>
      <c r="BD954" s="28">
        <f t="shared" ca="1" si="554"/>
        <v>1125580.5327300713</v>
      </c>
    </row>
    <row r="955" spans="20:56" x14ac:dyDescent="0.35">
      <c r="T955" s="28">
        <f t="shared" ca="1" si="579"/>
        <v>0.75265488186296514</v>
      </c>
      <c r="U955" s="28">
        <f t="shared" ca="1" si="579"/>
        <v>4.28632844198783E-2</v>
      </c>
      <c r="V955" s="28">
        <f ca="1">IF(Riskregister!$E$5="",0,COUNTIF(BF$4:BF$53,"&lt;"&amp;T955)*IF(U955&lt;0.5,Riskregister!$K$5+(Riskregister!$L$5-Riskregister!$K$5)*SQRT(U955/2),Riskregister!$L$5-(Riskregister!$L$5-Riskregister!$K$5)*SQRT((1-U955)/2)))</f>
        <v>215877.97467676643</v>
      </c>
      <c r="W955" s="28">
        <f t="shared" ca="1" si="580"/>
        <v>0.18448874883541277</v>
      </c>
      <c r="X955" s="28">
        <f t="shared" ca="1" si="580"/>
        <v>0.23217065533884385</v>
      </c>
      <c r="Y955" s="28">
        <f ca="1">IF(Riskregister!$E$6="",0,COUNTIF(BG$4:BG$53,"&lt;"&amp;W955)*IF(X955&lt;0.5,Riskregister!$K$6+(Riskregister!$L$6-Riskregister!$K$6)*SQRT(X955/2),Riskregister!$L$6-(Riskregister!$L$6-Riskregister!$K$6)*SQRT((1-X955)/2)))</f>
        <v>0</v>
      </c>
      <c r="Z955" s="28">
        <f t="shared" ca="1" si="581"/>
        <v>0.14106710080502161</v>
      </c>
      <c r="AA955" s="28">
        <f t="shared" ca="1" si="581"/>
        <v>0.23236432919834882</v>
      </c>
      <c r="AB955" s="28">
        <f ca="1">IF(Riskregister!$E$7="",0,COUNTIF(BH$4:BH$53,"&lt;"&amp;Z955)*IF(AA955&lt;0.5,Riskregister!$K$7+(Riskregister!$L$7-Riskregister!$K$7)*SQRT(AA955/2),Riskregister!$L$7-(Riskregister!$L$7-Riskregister!$K$7)*SQRT((1-AA955)/2)))</f>
        <v>0</v>
      </c>
      <c r="AC955" s="28">
        <f t="shared" ca="1" si="582"/>
        <v>0.20610246378328922</v>
      </c>
      <c r="AD955" s="28">
        <f t="shared" ca="1" si="582"/>
        <v>0.47824916270023965</v>
      </c>
      <c r="AE955" s="28">
        <f ca="1">IF(Riskregister!$E$8="",0,COUNTIF(BI$4:BI$53,"&lt;"&amp;AC955)*IF(AD955&lt;0.5,Riskregister!$K$8+(Riskregister!$L$8-Riskregister!$K$8)*SQRT(AD955/2),Riskregister!$L$8-(Riskregister!$L$8-Riskregister!$K$8)*SQRT((1-AD955)/2)))</f>
        <v>0</v>
      </c>
      <c r="AF955" s="28">
        <f t="shared" ca="1" si="583"/>
        <v>0.6208476184808297</v>
      </c>
      <c r="AG955" s="28">
        <f t="shared" ca="1" si="583"/>
        <v>0.6497344548813766</v>
      </c>
      <c r="AH955" s="28">
        <f>IF(Riskregister!$E$9="",0,COUNTIF(BJ$4:BJ$53,"&lt;"&amp;AF955)*IF(AG955&lt;0.5,Riskregister!$K$9+(Riskregister!$L$9-Riskregister!$K$9)*SQRT(AG955/2),Riskregister!$L$9-(Riskregister!$L$9-Riskregister!$K$9)*SQRT((1-AG955)/2)))</f>
        <v>0</v>
      </c>
      <c r="AI955" s="28">
        <f t="shared" ca="1" si="584"/>
        <v>0.68092183743514756</v>
      </c>
      <c r="AJ955" s="28">
        <f t="shared" ca="1" si="584"/>
        <v>6.6339563080123676E-2</v>
      </c>
      <c r="AK955" s="28">
        <f>IF(Riskregister!$E$10="",0,COUNTIF(BK$4:BK$53,"&lt;"&amp;AI955)*IF(AJ955&lt;0.5,Riskregister!$K$10+(Riskregister!$L$10-Riskregister!$K$10)*SQRT(AJ955/2),Riskregister!$L$10-(Riskregister!$L$10-Riskregister!$K$10)*SQRT((1-AJ955)/2)))</f>
        <v>0</v>
      </c>
      <c r="AL955" s="28">
        <f t="shared" ca="1" si="585"/>
        <v>6.307357320383733E-2</v>
      </c>
      <c r="AM955" s="28">
        <f t="shared" ca="1" si="585"/>
        <v>0.12104022200204156</v>
      </c>
      <c r="AN955" s="28">
        <f>IF(Riskregister!$E$11="",0,COUNTIF(BL$4:BL$53,"&lt;"&amp;AL955)*IF(AM955&lt;0.5,Riskregister!$K$11+(Riskregister!$L$11-Riskregister!$K$11)*SQRT(AM955/2),Riskregister!$L$11-(Riskregister!$L$11-Riskregister!$K$11)*SQRT((1-AM955)/2)))</f>
        <v>0</v>
      </c>
      <c r="AO955" s="28">
        <f t="shared" ca="1" si="586"/>
        <v>0.11789538727991111</v>
      </c>
      <c r="AP955" s="28">
        <f t="shared" ca="1" si="586"/>
        <v>0.23435407067213043</v>
      </c>
      <c r="AQ955" s="28">
        <f>IF(Riskregister!$E$12="",0,COUNTIF(BM$4:BM$53,"&lt;"&amp;AO955)*IF(AP955&lt;0.5,Riskregister!$K$12+(Riskregister!$L$12-Riskregister!$K$12)*SQRT(AP955/2),Riskregister!$L$12-(Riskregister!$L$12-Riskregister!$K$12)*SQRT((1-AP955)/2)))</f>
        <v>0</v>
      </c>
      <c r="AR955" s="28">
        <f t="shared" ca="1" si="587"/>
        <v>7.5991080901143593E-2</v>
      </c>
      <c r="AS955" s="28">
        <f t="shared" ca="1" si="587"/>
        <v>0.13975987870774143</v>
      </c>
      <c r="AT955" s="28">
        <f>IF(Riskregister!$E$13="",0,COUNTIF(BN$4:BN$53,"&lt;"&amp;AR955)*IF(AS955&lt;0.5,Riskregister!$K$13+(Riskregister!$L$13-Riskregister!$K$13)*SQRT(AS955/2),Riskregister!$L$13-(Riskregister!$L$13-Riskregister!$K$13)*SQRT((1-AS955)/2)))</f>
        <v>0</v>
      </c>
      <c r="AU955" s="28">
        <f t="shared" ca="1" si="588"/>
        <v>0.78287446535555449</v>
      </c>
      <c r="AV955" s="28">
        <f t="shared" ca="1" si="588"/>
        <v>8.3869897982887021E-2</v>
      </c>
      <c r="AW955" s="28">
        <f>IF(Riskregister!$E$14="",0,COUNTIF(BO$4:BO$53,"&lt;"&amp;AU955)*IF(AV955&lt;0.5,Riskregister!$K$14+(Riskregister!$L$14-Riskregister!$K$14)*SQRT(AV955/2),Riskregister!$L$14-(Riskregister!$L$14-Riskregister!$K$14)*SQRT((1-AV955)/2)))</f>
        <v>0</v>
      </c>
      <c r="AX955" s="28">
        <f t="shared" ca="1" si="589"/>
        <v>0.8364653042879111</v>
      </c>
      <c r="AY955" s="28">
        <f t="shared" ca="1" si="589"/>
        <v>0.70562488466925144</v>
      </c>
      <c r="AZ955" s="28">
        <f>IF(Riskregister!$E$15="",0,COUNTIF(BP$4:BP$53,"&lt;"&amp;AX955)*IF(AY955&lt;0.5,Riskregister!$K$15+(Riskregister!$L$15-Riskregister!$K$15)*SQRT(AY955/2),Riskregister!$L$15-(Riskregister!$L$15-Riskregister!$K$15)*SQRT((1-AY955)/2)))</f>
        <v>0</v>
      </c>
      <c r="BA955" s="28">
        <f t="shared" ca="1" si="590"/>
        <v>0.74712793943896039</v>
      </c>
      <c r="BB955" s="28">
        <f t="shared" ca="1" si="590"/>
        <v>0.86533306567031287</v>
      </c>
      <c r="BC955" s="28">
        <f>IF(Riskregister!$E$16="",0,COUNTIF(BQ$4:BQ$53,"&lt;"&amp;BA955)*IF(BB955&lt;0.5,Riskregister!$K$16+(Riskregister!$L$16-Riskregister!$K$16)*SQRT(BB955/2),Riskregister!$L$16-(Riskregister!$L$16-Riskregister!$K$16)*SQRT((1-BB955)/2)))</f>
        <v>0</v>
      </c>
      <c r="BD955" s="28">
        <f t="shared" ca="1" si="554"/>
        <v>215877.97467676643</v>
      </c>
    </row>
    <row r="956" spans="20:56" x14ac:dyDescent="0.35">
      <c r="T956" s="28">
        <f t="shared" ca="1" si="579"/>
        <v>0.40014270349289693</v>
      </c>
      <c r="U956" s="28">
        <f t="shared" ca="1" si="579"/>
        <v>0.40363389286026852</v>
      </c>
      <c r="V956" s="28">
        <f ca="1">IF(Riskregister!$E$5="",0,COUNTIF(BF$4:BF$53,"&lt;"&amp;T956)*IF(U956&lt;0.5,Riskregister!$K$5+(Riskregister!$L$5-Riskregister!$K$5)*SQRT(U956/2),Riskregister!$L$5-(Riskregister!$L$5-Riskregister!$K$5)*SQRT((1-U956)/2)))</f>
        <v>0</v>
      </c>
      <c r="W956" s="28">
        <f t="shared" ca="1" si="580"/>
        <v>0.48785997546831028</v>
      </c>
      <c r="X956" s="28">
        <f t="shared" ca="1" si="580"/>
        <v>0.60265973805916229</v>
      </c>
      <c r="Y956" s="28">
        <f ca="1">IF(Riskregister!$E$6="",0,COUNTIF(BG$4:BG$53,"&lt;"&amp;W956)*IF(X956&lt;0.5,Riskregister!$K$6+(Riskregister!$L$6-Riskregister!$K$6)*SQRT(X956/2),Riskregister!$L$6-(Riskregister!$L$6-Riskregister!$K$6)*SQRT((1-X956)/2)))</f>
        <v>0</v>
      </c>
      <c r="Z956" s="28">
        <f t="shared" ca="1" si="581"/>
        <v>0.6837576039573372</v>
      </c>
      <c r="AA956" s="28">
        <f t="shared" ca="1" si="581"/>
        <v>0.92607115444525068</v>
      </c>
      <c r="AB956" s="28">
        <f ca="1">IF(Riskregister!$E$7="",0,COUNTIF(BH$4:BH$53,"&lt;"&amp;Z956)*IF(AA956&lt;0.5,Riskregister!$K$7+(Riskregister!$L$7-Riskregister!$K$7)*SQRT(AA956/2),Riskregister!$L$7-(Riskregister!$L$7-Riskregister!$K$7)*SQRT((1-AA956)/2)))</f>
        <v>0</v>
      </c>
      <c r="AC956" s="28">
        <f t="shared" ca="1" si="582"/>
        <v>0.51338083452732841</v>
      </c>
      <c r="AD956" s="28">
        <f t="shared" ca="1" si="582"/>
        <v>0.29744039869492278</v>
      </c>
      <c r="AE956" s="28">
        <f ca="1">IF(Riskregister!$E$8="",0,COUNTIF(BI$4:BI$53,"&lt;"&amp;AC956)*IF(AD956&lt;0.5,Riskregister!$K$8+(Riskregister!$L$8-Riskregister!$K$8)*SQRT(AD956/2),Riskregister!$L$8-(Riskregister!$L$8-Riskregister!$K$8)*SQRT((1-AD956)/2)))</f>
        <v>0</v>
      </c>
      <c r="AF956" s="28">
        <f t="shared" ca="1" si="583"/>
        <v>0.64685661123586169</v>
      </c>
      <c r="AG956" s="28">
        <f t="shared" ca="1" si="583"/>
        <v>0.92284653161769392</v>
      </c>
      <c r="AH956" s="28">
        <f>IF(Riskregister!$E$9="",0,COUNTIF(BJ$4:BJ$53,"&lt;"&amp;AF956)*IF(AG956&lt;0.5,Riskregister!$K$9+(Riskregister!$L$9-Riskregister!$K$9)*SQRT(AG956/2),Riskregister!$L$9-(Riskregister!$L$9-Riskregister!$K$9)*SQRT((1-AG956)/2)))</f>
        <v>0</v>
      </c>
      <c r="AI956" s="28">
        <f t="shared" ca="1" si="584"/>
        <v>0.85486391989519017</v>
      </c>
      <c r="AJ956" s="28">
        <f t="shared" ca="1" si="584"/>
        <v>0.73304803817422459</v>
      </c>
      <c r="AK956" s="28">
        <f>IF(Riskregister!$E$10="",0,COUNTIF(BK$4:BK$53,"&lt;"&amp;AI956)*IF(AJ956&lt;0.5,Riskregister!$K$10+(Riskregister!$L$10-Riskregister!$K$10)*SQRT(AJ956/2),Riskregister!$L$10-(Riskregister!$L$10-Riskregister!$K$10)*SQRT((1-AJ956)/2)))</f>
        <v>0</v>
      </c>
      <c r="AL956" s="28">
        <f t="shared" ca="1" si="585"/>
        <v>0.49805579512937659</v>
      </c>
      <c r="AM956" s="28">
        <f t="shared" ca="1" si="585"/>
        <v>0.17501978270586616</v>
      </c>
      <c r="AN956" s="28">
        <f>IF(Riskregister!$E$11="",0,COUNTIF(BL$4:BL$53,"&lt;"&amp;AL956)*IF(AM956&lt;0.5,Riskregister!$K$11+(Riskregister!$L$11-Riskregister!$K$11)*SQRT(AM956/2),Riskregister!$L$11-(Riskregister!$L$11-Riskregister!$K$11)*SQRT((1-AM956)/2)))</f>
        <v>0</v>
      </c>
      <c r="AO956" s="28">
        <f t="shared" ca="1" si="586"/>
        <v>0.68414057179344911</v>
      </c>
      <c r="AP956" s="28">
        <f t="shared" ca="1" si="586"/>
        <v>0.51234533645693869</v>
      </c>
      <c r="AQ956" s="28">
        <f>IF(Riskregister!$E$12="",0,COUNTIF(BM$4:BM$53,"&lt;"&amp;AO956)*IF(AP956&lt;0.5,Riskregister!$K$12+(Riskregister!$L$12-Riskregister!$K$12)*SQRT(AP956/2),Riskregister!$L$12-(Riskregister!$L$12-Riskregister!$K$12)*SQRT((1-AP956)/2)))</f>
        <v>0</v>
      </c>
      <c r="AR956" s="28">
        <f t="shared" ca="1" si="587"/>
        <v>0.911341122806263</v>
      </c>
      <c r="AS956" s="28">
        <f t="shared" ca="1" si="587"/>
        <v>0.94672097834377178</v>
      </c>
      <c r="AT956" s="28">
        <f>IF(Riskregister!$E$13="",0,COUNTIF(BN$4:BN$53,"&lt;"&amp;AR956)*IF(AS956&lt;0.5,Riskregister!$K$13+(Riskregister!$L$13-Riskregister!$K$13)*SQRT(AS956/2),Riskregister!$L$13-(Riskregister!$L$13-Riskregister!$K$13)*SQRT((1-AS956)/2)))</f>
        <v>0</v>
      </c>
      <c r="AU956" s="28">
        <f t="shared" ca="1" si="588"/>
        <v>0.71257648487081948</v>
      </c>
      <c r="AV956" s="28">
        <f t="shared" ca="1" si="588"/>
        <v>9.7282061545423737E-2</v>
      </c>
      <c r="AW956" s="28">
        <f>IF(Riskregister!$E$14="",0,COUNTIF(BO$4:BO$53,"&lt;"&amp;AU956)*IF(AV956&lt;0.5,Riskregister!$K$14+(Riskregister!$L$14-Riskregister!$K$14)*SQRT(AV956/2),Riskregister!$L$14-(Riskregister!$L$14-Riskregister!$K$14)*SQRT((1-AV956)/2)))</f>
        <v>0</v>
      </c>
      <c r="AX956" s="28">
        <f t="shared" ca="1" si="589"/>
        <v>0.83580824466842507</v>
      </c>
      <c r="AY956" s="28">
        <f t="shared" ca="1" si="589"/>
        <v>0.95029116987760631</v>
      </c>
      <c r="AZ956" s="28">
        <f>IF(Riskregister!$E$15="",0,COUNTIF(BP$4:BP$53,"&lt;"&amp;AX956)*IF(AY956&lt;0.5,Riskregister!$K$15+(Riskregister!$L$15-Riskregister!$K$15)*SQRT(AY956/2),Riskregister!$L$15-(Riskregister!$L$15-Riskregister!$K$15)*SQRT((1-AY956)/2)))</f>
        <v>0</v>
      </c>
      <c r="BA956" s="28">
        <f t="shared" ca="1" si="590"/>
        <v>0.32870538546356676</v>
      </c>
      <c r="BB956" s="28">
        <f t="shared" ca="1" si="590"/>
        <v>0.56817610854137213</v>
      </c>
      <c r="BC956" s="28">
        <f>IF(Riskregister!$E$16="",0,COUNTIF(BQ$4:BQ$53,"&lt;"&amp;BA956)*IF(BB956&lt;0.5,Riskregister!$K$16+(Riskregister!$L$16-Riskregister!$K$16)*SQRT(BB956/2),Riskregister!$L$16-(Riskregister!$L$16-Riskregister!$K$16)*SQRT((1-BB956)/2)))</f>
        <v>0</v>
      </c>
      <c r="BD956" s="28">
        <f t="shared" ca="1" si="554"/>
        <v>0</v>
      </c>
    </row>
    <row r="957" spans="20:56" x14ac:dyDescent="0.35">
      <c r="T957" s="28">
        <f t="shared" ca="1" si="579"/>
        <v>0.37778756529400181</v>
      </c>
      <c r="U957" s="28">
        <f t="shared" ca="1" si="579"/>
        <v>0.15940567887429913</v>
      </c>
      <c r="V957" s="28">
        <f ca="1">IF(Riskregister!$E$5="",0,COUNTIF(BF$4:BF$53,"&lt;"&amp;T957)*IF(U957&lt;0.5,Riskregister!$K$5+(Riskregister!$L$5-Riskregister!$K$5)*SQRT(U957/2),Riskregister!$L$5-(Riskregister!$L$5-Riskregister!$K$5)*SQRT((1-U957)/2)))</f>
        <v>0</v>
      </c>
      <c r="W957" s="28">
        <f t="shared" ca="1" si="580"/>
        <v>0.27212014754567215</v>
      </c>
      <c r="X957" s="28">
        <f t="shared" ca="1" si="580"/>
        <v>0.59755162624771396</v>
      </c>
      <c r="Y957" s="28">
        <f ca="1">IF(Riskregister!$E$6="",0,COUNTIF(BG$4:BG$53,"&lt;"&amp;W957)*IF(X957&lt;0.5,Riskregister!$K$6+(Riskregister!$L$6-Riskregister!$K$6)*SQRT(X957/2),Riskregister!$L$6-(Riskregister!$L$6-Riskregister!$K$6)*SQRT((1-X957)/2)))</f>
        <v>0</v>
      </c>
      <c r="Z957" s="28">
        <f t="shared" ca="1" si="581"/>
        <v>0.4635438372658327</v>
      </c>
      <c r="AA957" s="28">
        <f t="shared" ca="1" si="581"/>
        <v>0.69025024036791427</v>
      </c>
      <c r="AB957" s="28">
        <f ca="1">IF(Riskregister!$E$7="",0,COUNTIF(BH$4:BH$53,"&lt;"&amp;Z957)*IF(AA957&lt;0.5,Riskregister!$K$7+(Riskregister!$L$7-Riskregister!$K$7)*SQRT(AA957/2),Riskregister!$L$7-(Riskregister!$L$7-Riskregister!$K$7)*SQRT((1-AA957)/2)))</f>
        <v>0</v>
      </c>
      <c r="AC957" s="28">
        <f t="shared" ca="1" si="582"/>
        <v>0.93902852283113225</v>
      </c>
      <c r="AD957" s="28">
        <f t="shared" ca="1" si="582"/>
        <v>0.15133823635203214</v>
      </c>
      <c r="AE957" s="28">
        <f ca="1">IF(Riskregister!$E$8="",0,COUNTIF(BI$4:BI$53,"&lt;"&amp;AC957)*IF(AD957&lt;0.5,Riskregister!$K$8+(Riskregister!$L$8-Riskregister!$K$8)*SQRT(AD957/2),Riskregister!$L$8-(Riskregister!$L$8-Riskregister!$K$8)*SQRT((1-AD957)/2)))</f>
        <v>0</v>
      </c>
      <c r="AF957" s="28">
        <f t="shared" ca="1" si="583"/>
        <v>4.7281702850973328E-2</v>
      </c>
      <c r="AG957" s="28">
        <f t="shared" ca="1" si="583"/>
        <v>0.85333568257574444</v>
      </c>
      <c r="AH957" s="28">
        <f>IF(Riskregister!$E$9="",0,COUNTIF(BJ$4:BJ$53,"&lt;"&amp;AF957)*IF(AG957&lt;0.5,Riskregister!$K$9+(Riskregister!$L$9-Riskregister!$K$9)*SQRT(AG957/2),Riskregister!$L$9-(Riskregister!$L$9-Riskregister!$K$9)*SQRT((1-AG957)/2)))</f>
        <v>0</v>
      </c>
      <c r="AI957" s="28">
        <f t="shared" ca="1" si="584"/>
        <v>0.37124231488626047</v>
      </c>
      <c r="AJ957" s="28">
        <f t="shared" ca="1" si="584"/>
        <v>0.25475458341552903</v>
      </c>
      <c r="AK957" s="28">
        <f>IF(Riskregister!$E$10="",0,COUNTIF(BK$4:BK$53,"&lt;"&amp;AI957)*IF(AJ957&lt;0.5,Riskregister!$K$10+(Riskregister!$L$10-Riskregister!$K$10)*SQRT(AJ957/2),Riskregister!$L$10-(Riskregister!$L$10-Riskregister!$K$10)*SQRT((1-AJ957)/2)))</f>
        <v>0</v>
      </c>
      <c r="AL957" s="28">
        <f t="shared" ca="1" si="585"/>
        <v>0.44444184041735468</v>
      </c>
      <c r="AM957" s="28">
        <f t="shared" ca="1" si="585"/>
        <v>0.37366744116765482</v>
      </c>
      <c r="AN957" s="28">
        <f>IF(Riskregister!$E$11="",0,COUNTIF(BL$4:BL$53,"&lt;"&amp;AL957)*IF(AM957&lt;0.5,Riskregister!$K$11+(Riskregister!$L$11-Riskregister!$K$11)*SQRT(AM957/2),Riskregister!$L$11-(Riskregister!$L$11-Riskregister!$K$11)*SQRT((1-AM957)/2)))</f>
        <v>0</v>
      </c>
      <c r="AO957" s="28">
        <f t="shared" ca="1" si="586"/>
        <v>0.77275426286493776</v>
      </c>
      <c r="AP957" s="28">
        <f t="shared" ca="1" si="586"/>
        <v>0.74108022093450432</v>
      </c>
      <c r="AQ957" s="28">
        <f>IF(Riskregister!$E$12="",0,COUNTIF(BM$4:BM$53,"&lt;"&amp;AO957)*IF(AP957&lt;0.5,Riskregister!$K$12+(Riskregister!$L$12-Riskregister!$K$12)*SQRT(AP957/2),Riskregister!$L$12-(Riskregister!$L$12-Riskregister!$K$12)*SQRT((1-AP957)/2)))</f>
        <v>0</v>
      </c>
      <c r="AR957" s="28">
        <f t="shared" ca="1" si="587"/>
        <v>0.85461342547129326</v>
      </c>
      <c r="AS957" s="28">
        <f t="shared" ca="1" si="587"/>
        <v>5.6459642368653418E-2</v>
      </c>
      <c r="AT957" s="28">
        <f>IF(Riskregister!$E$13="",0,COUNTIF(BN$4:BN$53,"&lt;"&amp;AR957)*IF(AS957&lt;0.5,Riskregister!$K$13+(Riskregister!$L$13-Riskregister!$K$13)*SQRT(AS957/2),Riskregister!$L$13-(Riskregister!$L$13-Riskregister!$K$13)*SQRT((1-AS957)/2)))</f>
        <v>0</v>
      </c>
      <c r="AU957" s="28">
        <f t="shared" ca="1" si="588"/>
        <v>0.74285044415910106</v>
      </c>
      <c r="AV957" s="28">
        <f t="shared" ca="1" si="588"/>
        <v>0.87051954623304995</v>
      </c>
      <c r="AW957" s="28">
        <f>IF(Riskregister!$E$14="",0,COUNTIF(BO$4:BO$53,"&lt;"&amp;AU957)*IF(AV957&lt;0.5,Riskregister!$K$14+(Riskregister!$L$14-Riskregister!$K$14)*SQRT(AV957/2),Riskregister!$L$14-(Riskregister!$L$14-Riskregister!$K$14)*SQRT((1-AV957)/2)))</f>
        <v>0</v>
      </c>
      <c r="AX957" s="28">
        <f t="shared" ca="1" si="589"/>
        <v>0.85056267158550825</v>
      </c>
      <c r="AY957" s="28">
        <f t="shared" ca="1" si="589"/>
        <v>0.80083791980223185</v>
      </c>
      <c r="AZ957" s="28">
        <f>IF(Riskregister!$E$15="",0,COUNTIF(BP$4:BP$53,"&lt;"&amp;AX957)*IF(AY957&lt;0.5,Riskregister!$K$15+(Riskregister!$L$15-Riskregister!$K$15)*SQRT(AY957/2),Riskregister!$L$15-(Riskregister!$L$15-Riskregister!$K$15)*SQRT((1-AY957)/2)))</f>
        <v>0</v>
      </c>
      <c r="BA957" s="28">
        <f t="shared" ca="1" si="590"/>
        <v>0.38078265149700263</v>
      </c>
      <c r="BB957" s="28">
        <f t="shared" ca="1" si="590"/>
        <v>0.93387591757338961</v>
      </c>
      <c r="BC957" s="28">
        <f>IF(Riskregister!$E$16="",0,COUNTIF(BQ$4:BQ$53,"&lt;"&amp;BA957)*IF(BB957&lt;0.5,Riskregister!$K$16+(Riskregister!$L$16-Riskregister!$K$16)*SQRT(BB957/2),Riskregister!$L$16-(Riskregister!$L$16-Riskregister!$K$16)*SQRT((1-BB957)/2)))</f>
        <v>0</v>
      </c>
      <c r="BD957" s="28">
        <f t="shared" ca="1" si="554"/>
        <v>0</v>
      </c>
    </row>
    <row r="958" spans="20:56" x14ac:dyDescent="0.35">
      <c r="T958" s="28">
        <f t="shared" ca="1" si="579"/>
        <v>0.54433160012335136</v>
      </c>
      <c r="U958" s="28">
        <f t="shared" ca="1" si="579"/>
        <v>0.29264793447784432</v>
      </c>
      <c r="V958" s="28">
        <f ca="1">IF(Riskregister!$E$5="",0,COUNTIF(BF$4:BF$53,"&lt;"&amp;T958)*IF(U958&lt;0.5,Riskregister!$K$5+(Riskregister!$L$5-Riskregister!$K$5)*SQRT(U958/2),Riskregister!$L$5-(Riskregister!$L$5-Riskregister!$K$5)*SQRT((1-U958)/2)))</f>
        <v>0</v>
      </c>
      <c r="W958" s="28">
        <f t="shared" ca="1" si="580"/>
        <v>0.28191771635556928</v>
      </c>
      <c r="X958" s="28">
        <f t="shared" ca="1" si="580"/>
        <v>0.77364361494357914</v>
      </c>
      <c r="Y958" s="28">
        <f ca="1">IF(Riskregister!$E$6="",0,COUNTIF(BG$4:BG$53,"&lt;"&amp;W958)*IF(X958&lt;0.5,Riskregister!$K$6+(Riskregister!$L$6-Riskregister!$K$6)*SQRT(X958/2),Riskregister!$L$6-(Riskregister!$L$6-Riskregister!$K$6)*SQRT((1-X958)/2)))</f>
        <v>0</v>
      </c>
      <c r="Z958" s="28">
        <f t="shared" ca="1" si="581"/>
        <v>0.90530212984688485</v>
      </c>
      <c r="AA958" s="28">
        <f t="shared" ca="1" si="581"/>
        <v>0.94169601651313906</v>
      </c>
      <c r="AB958" s="28">
        <f ca="1">IF(Riskregister!$E$7="",0,COUNTIF(BH$4:BH$53,"&lt;"&amp;Z958)*IF(AA958&lt;0.5,Riskregister!$K$7+(Riskregister!$L$7-Riskregister!$K$7)*SQRT(AA958/2),Riskregister!$L$7-(Riskregister!$L$7-Riskregister!$K$7)*SQRT((1-AA958)/2)))</f>
        <v>340241.1597454382</v>
      </c>
      <c r="AC958" s="28">
        <f t="shared" ca="1" si="582"/>
        <v>0.28521095891910142</v>
      </c>
      <c r="AD958" s="28">
        <f t="shared" ca="1" si="582"/>
        <v>7.6900325301298422E-2</v>
      </c>
      <c r="AE958" s="28">
        <f ca="1">IF(Riskregister!$E$8="",0,COUNTIF(BI$4:BI$53,"&lt;"&amp;AC958)*IF(AD958&lt;0.5,Riskregister!$K$8+(Riskregister!$L$8-Riskregister!$K$8)*SQRT(AD958/2),Riskregister!$L$8-(Riskregister!$L$8-Riskregister!$K$8)*SQRT((1-AD958)/2)))</f>
        <v>0</v>
      </c>
      <c r="AF958" s="28">
        <f t="shared" ca="1" si="583"/>
        <v>0.95512656813438146</v>
      </c>
      <c r="AG958" s="28">
        <f t="shared" ca="1" si="583"/>
        <v>0.54425640200715886</v>
      </c>
      <c r="AH958" s="28">
        <f>IF(Riskregister!$E$9="",0,COUNTIF(BJ$4:BJ$53,"&lt;"&amp;AF958)*IF(AG958&lt;0.5,Riskregister!$K$9+(Riskregister!$L$9-Riskregister!$K$9)*SQRT(AG958/2),Riskregister!$L$9-(Riskregister!$L$9-Riskregister!$K$9)*SQRT((1-AG958)/2)))</f>
        <v>0</v>
      </c>
      <c r="AI958" s="28">
        <f t="shared" ca="1" si="584"/>
        <v>0.19082405036723837</v>
      </c>
      <c r="AJ958" s="28">
        <f t="shared" ca="1" si="584"/>
        <v>0.25039791591981475</v>
      </c>
      <c r="AK958" s="28">
        <f>IF(Riskregister!$E$10="",0,COUNTIF(BK$4:BK$53,"&lt;"&amp;AI958)*IF(AJ958&lt;0.5,Riskregister!$K$10+(Riskregister!$L$10-Riskregister!$K$10)*SQRT(AJ958/2),Riskregister!$L$10-(Riskregister!$L$10-Riskregister!$K$10)*SQRT((1-AJ958)/2)))</f>
        <v>0</v>
      </c>
      <c r="AL958" s="28">
        <f t="shared" ca="1" si="585"/>
        <v>0.99488139238057438</v>
      </c>
      <c r="AM958" s="28">
        <f t="shared" ca="1" si="585"/>
        <v>0.27996175318409877</v>
      </c>
      <c r="AN958" s="28">
        <f>IF(Riskregister!$E$11="",0,COUNTIF(BL$4:BL$53,"&lt;"&amp;AL958)*IF(AM958&lt;0.5,Riskregister!$K$11+(Riskregister!$L$11-Riskregister!$K$11)*SQRT(AM958/2),Riskregister!$L$11-(Riskregister!$L$11-Riskregister!$K$11)*SQRT((1-AM958)/2)))</f>
        <v>0</v>
      </c>
      <c r="AO958" s="28">
        <f t="shared" ca="1" si="586"/>
        <v>0.1247871647690727</v>
      </c>
      <c r="AP958" s="28">
        <f t="shared" ca="1" si="586"/>
        <v>0.23034099869033331</v>
      </c>
      <c r="AQ958" s="28">
        <f>IF(Riskregister!$E$12="",0,COUNTIF(BM$4:BM$53,"&lt;"&amp;AO958)*IF(AP958&lt;0.5,Riskregister!$K$12+(Riskregister!$L$12-Riskregister!$K$12)*SQRT(AP958/2),Riskregister!$L$12-(Riskregister!$L$12-Riskregister!$K$12)*SQRT((1-AP958)/2)))</f>
        <v>0</v>
      </c>
      <c r="AR958" s="28">
        <f t="shared" ca="1" si="587"/>
        <v>5.7051614271799611E-2</v>
      </c>
      <c r="AS958" s="28">
        <f t="shared" ca="1" si="587"/>
        <v>0.22209362151913437</v>
      </c>
      <c r="AT958" s="28">
        <f>IF(Riskregister!$E$13="",0,COUNTIF(BN$4:BN$53,"&lt;"&amp;AR958)*IF(AS958&lt;0.5,Riskregister!$K$13+(Riskregister!$L$13-Riskregister!$K$13)*SQRT(AS958/2),Riskregister!$L$13-(Riskregister!$L$13-Riskregister!$K$13)*SQRT((1-AS958)/2)))</f>
        <v>0</v>
      </c>
      <c r="AU958" s="28">
        <f t="shared" ca="1" si="588"/>
        <v>0.82279272107820045</v>
      </c>
      <c r="AV958" s="28">
        <f t="shared" ca="1" si="588"/>
        <v>1.6030869432366535E-2</v>
      </c>
      <c r="AW958" s="28">
        <f>IF(Riskregister!$E$14="",0,COUNTIF(BO$4:BO$53,"&lt;"&amp;AU958)*IF(AV958&lt;0.5,Riskregister!$K$14+(Riskregister!$L$14-Riskregister!$K$14)*SQRT(AV958/2),Riskregister!$L$14-(Riskregister!$L$14-Riskregister!$K$14)*SQRT((1-AV958)/2)))</f>
        <v>0</v>
      </c>
      <c r="AX958" s="28">
        <f t="shared" ca="1" si="589"/>
        <v>0.78535042024289281</v>
      </c>
      <c r="AY958" s="28">
        <f t="shared" ca="1" si="589"/>
        <v>0.41796911077943177</v>
      </c>
      <c r="AZ958" s="28">
        <f>IF(Riskregister!$E$15="",0,COUNTIF(BP$4:BP$53,"&lt;"&amp;AX958)*IF(AY958&lt;0.5,Riskregister!$K$15+(Riskregister!$L$15-Riskregister!$K$15)*SQRT(AY958/2),Riskregister!$L$15-(Riskregister!$L$15-Riskregister!$K$15)*SQRT((1-AY958)/2)))</f>
        <v>0</v>
      </c>
      <c r="BA958" s="28">
        <f t="shared" ca="1" si="590"/>
        <v>0.66609807479539895</v>
      </c>
      <c r="BB958" s="28">
        <f t="shared" ca="1" si="590"/>
        <v>0.64344746347677595</v>
      </c>
      <c r="BC958" s="28">
        <f>IF(Riskregister!$E$16="",0,COUNTIF(BQ$4:BQ$53,"&lt;"&amp;BA958)*IF(BB958&lt;0.5,Riskregister!$K$16+(Riskregister!$L$16-Riskregister!$K$16)*SQRT(BB958/2),Riskregister!$L$16-(Riskregister!$L$16-Riskregister!$K$16)*SQRT((1-BB958)/2)))</f>
        <v>0</v>
      </c>
      <c r="BD958" s="28">
        <f t="shared" ca="1" si="554"/>
        <v>340241.1597454382</v>
      </c>
    </row>
    <row r="959" spans="20:56" x14ac:dyDescent="0.35">
      <c r="T959" s="28">
        <f t="shared" ca="1" si="579"/>
        <v>0.14725113562122438</v>
      </c>
      <c r="U959" s="28">
        <f t="shared" ca="1" si="579"/>
        <v>0.20974661371344572</v>
      </c>
      <c r="V959" s="28">
        <f ca="1">IF(Riskregister!$E$5="",0,COUNTIF(BF$4:BF$53,"&lt;"&amp;T959)*IF(U959&lt;0.5,Riskregister!$K$5+(Riskregister!$L$5-Riskregister!$K$5)*SQRT(U959/2),Riskregister!$L$5-(Riskregister!$L$5-Riskregister!$K$5)*SQRT((1-U959)/2)))</f>
        <v>0</v>
      </c>
      <c r="W959" s="28">
        <f t="shared" ca="1" si="580"/>
        <v>0.77947747718260174</v>
      </c>
      <c r="X959" s="28">
        <f t="shared" ca="1" si="580"/>
        <v>0.8331482256291759</v>
      </c>
      <c r="Y959" s="28">
        <f ca="1">IF(Riskregister!$E$6="",0,COUNTIF(BG$4:BG$53,"&lt;"&amp;W959)*IF(X959&lt;0.5,Riskregister!$K$6+(Riskregister!$L$6-Riskregister!$K$6)*SQRT(X959/2),Riskregister!$L$6-(Riskregister!$L$6-Riskregister!$K$6)*SQRT((1-X959)/2)))</f>
        <v>1480096.2834517001</v>
      </c>
      <c r="Z959" s="28">
        <f t="shared" ca="1" si="581"/>
        <v>0.96389304830783573</v>
      </c>
      <c r="AA959" s="28">
        <f t="shared" ca="1" si="581"/>
        <v>0.97250066008603708</v>
      </c>
      <c r="AB959" s="28">
        <f ca="1">IF(Riskregister!$E$7="",0,COUNTIF(BH$4:BH$53,"&lt;"&amp;Z959)*IF(AA959&lt;0.5,Riskregister!$K$7+(Riskregister!$L$7-Riskregister!$K$7)*SQRT(AA959/2),Riskregister!$L$7-(Riskregister!$L$7-Riskregister!$K$7)*SQRT((1-AA959)/2)))</f>
        <v>717918.70932471321</v>
      </c>
      <c r="AC959" s="28">
        <f t="shared" ca="1" si="582"/>
        <v>0.93519213035773852</v>
      </c>
      <c r="AD959" s="28">
        <f t="shared" ca="1" si="582"/>
        <v>0.18912681851647128</v>
      </c>
      <c r="AE959" s="28">
        <f ca="1">IF(Riskregister!$E$8="",0,COUNTIF(BI$4:BI$53,"&lt;"&amp;AC959)*IF(AD959&lt;0.5,Riskregister!$K$8+(Riskregister!$L$8-Riskregister!$K$8)*SQRT(AD959/2),Riskregister!$L$8-(Riskregister!$L$8-Riskregister!$K$8)*SQRT((1-AD959)/2)))</f>
        <v>0</v>
      </c>
      <c r="AF959" s="28">
        <f t="shared" ca="1" si="583"/>
        <v>0.82204918181941877</v>
      </c>
      <c r="AG959" s="28">
        <f t="shared" ca="1" si="583"/>
        <v>0.48608520610721195</v>
      </c>
      <c r="AH959" s="28">
        <f>IF(Riskregister!$E$9="",0,COUNTIF(BJ$4:BJ$53,"&lt;"&amp;AF959)*IF(AG959&lt;0.5,Riskregister!$K$9+(Riskregister!$L$9-Riskregister!$K$9)*SQRT(AG959/2),Riskregister!$L$9-(Riskregister!$L$9-Riskregister!$K$9)*SQRT((1-AG959)/2)))</f>
        <v>0</v>
      </c>
      <c r="AI959" s="28">
        <f t="shared" ca="1" si="584"/>
        <v>0.28522103573255242</v>
      </c>
      <c r="AJ959" s="28">
        <f t="shared" ca="1" si="584"/>
        <v>0.72106263898867773</v>
      </c>
      <c r="AK959" s="28">
        <f>IF(Riskregister!$E$10="",0,COUNTIF(BK$4:BK$53,"&lt;"&amp;AI959)*IF(AJ959&lt;0.5,Riskregister!$K$10+(Riskregister!$L$10-Riskregister!$K$10)*SQRT(AJ959/2),Riskregister!$L$10-(Riskregister!$L$10-Riskregister!$K$10)*SQRT((1-AJ959)/2)))</f>
        <v>0</v>
      </c>
      <c r="AL959" s="28">
        <f t="shared" ca="1" si="585"/>
        <v>0.96194951738055956</v>
      </c>
      <c r="AM959" s="28">
        <f t="shared" ca="1" si="585"/>
        <v>0.19756399403001978</v>
      </c>
      <c r="AN959" s="28">
        <f>IF(Riskregister!$E$11="",0,COUNTIF(BL$4:BL$53,"&lt;"&amp;AL959)*IF(AM959&lt;0.5,Riskregister!$K$11+(Riskregister!$L$11-Riskregister!$K$11)*SQRT(AM959/2),Riskregister!$L$11-(Riskregister!$L$11-Riskregister!$K$11)*SQRT((1-AM959)/2)))</f>
        <v>0</v>
      </c>
      <c r="AO959" s="28">
        <f t="shared" ca="1" si="586"/>
        <v>0.28608631912287807</v>
      </c>
      <c r="AP959" s="28">
        <f t="shared" ca="1" si="586"/>
        <v>0.11962557959983089</v>
      </c>
      <c r="AQ959" s="28">
        <f>IF(Riskregister!$E$12="",0,COUNTIF(BM$4:BM$53,"&lt;"&amp;AO959)*IF(AP959&lt;0.5,Riskregister!$K$12+(Riskregister!$L$12-Riskregister!$K$12)*SQRT(AP959/2),Riskregister!$L$12-(Riskregister!$L$12-Riskregister!$K$12)*SQRT((1-AP959)/2)))</f>
        <v>0</v>
      </c>
      <c r="AR959" s="28">
        <f t="shared" ca="1" si="587"/>
        <v>8.0637300157184399E-2</v>
      </c>
      <c r="AS959" s="28">
        <f t="shared" ca="1" si="587"/>
        <v>0.85292292607417397</v>
      </c>
      <c r="AT959" s="28">
        <f>IF(Riskregister!$E$13="",0,COUNTIF(BN$4:BN$53,"&lt;"&amp;AR959)*IF(AS959&lt;0.5,Riskregister!$K$13+(Riskregister!$L$13-Riskregister!$K$13)*SQRT(AS959/2),Riskregister!$L$13-(Riskregister!$L$13-Riskregister!$K$13)*SQRT((1-AS959)/2)))</f>
        <v>0</v>
      </c>
      <c r="AU959" s="28">
        <f t="shared" ca="1" si="588"/>
        <v>4.778922732124069E-2</v>
      </c>
      <c r="AV959" s="28">
        <f t="shared" ca="1" si="588"/>
        <v>0.29263318838291041</v>
      </c>
      <c r="AW959" s="28">
        <f>IF(Riskregister!$E$14="",0,COUNTIF(BO$4:BO$53,"&lt;"&amp;AU959)*IF(AV959&lt;0.5,Riskregister!$K$14+(Riskregister!$L$14-Riskregister!$K$14)*SQRT(AV959/2),Riskregister!$L$14-(Riskregister!$L$14-Riskregister!$K$14)*SQRT((1-AV959)/2)))</f>
        <v>0</v>
      </c>
      <c r="AX959" s="28">
        <f t="shared" ca="1" si="589"/>
        <v>0.48079440005772189</v>
      </c>
      <c r="AY959" s="28">
        <f t="shared" ca="1" si="589"/>
        <v>0.76251599868808284</v>
      </c>
      <c r="AZ959" s="28">
        <f>IF(Riskregister!$E$15="",0,COUNTIF(BP$4:BP$53,"&lt;"&amp;AX959)*IF(AY959&lt;0.5,Riskregister!$K$15+(Riskregister!$L$15-Riskregister!$K$15)*SQRT(AY959/2),Riskregister!$L$15-(Riskregister!$L$15-Riskregister!$K$15)*SQRT((1-AY959)/2)))</f>
        <v>0</v>
      </c>
      <c r="BA959" s="28">
        <f t="shared" ca="1" si="590"/>
        <v>0.78704901558533458</v>
      </c>
      <c r="BB959" s="28">
        <f t="shared" ca="1" si="590"/>
        <v>0.5280661185507679</v>
      </c>
      <c r="BC959" s="28">
        <f>IF(Riskregister!$E$16="",0,COUNTIF(BQ$4:BQ$53,"&lt;"&amp;BA959)*IF(BB959&lt;0.5,Riskregister!$K$16+(Riskregister!$L$16-Riskregister!$K$16)*SQRT(BB959/2),Riskregister!$L$16-(Riskregister!$L$16-Riskregister!$K$16)*SQRT((1-BB959)/2)))</f>
        <v>0</v>
      </c>
      <c r="BD959" s="28">
        <f t="shared" ca="1" si="554"/>
        <v>2198014.9927764134</v>
      </c>
    </row>
    <row r="960" spans="20:56" x14ac:dyDescent="0.35">
      <c r="T960" s="28">
        <f t="shared" ca="1" si="579"/>
        <v>0.69592364024012177</v>
      </c>
      <c r="U960" s="28">
        <f t="shared" ca="1" si="579"/>
        <v>0.10812932392824237</v>
      </c>
      <c r="V960" s="28">
        <f ca="1">IF(Riskregister!$E$5="",0,COUNTIF(BF$4:BF$53,"&lt;"&amp;T960)*IF(U960&lt;0.5,Riskregister!$K$5+(Riskregister!$L$5-Riskregister!$K$5)*SQRT(U960/2),Riskregister!$L$5-(Riskregister!$L$5-Riskregister!$K$5)*SQRT((1-U960)/2)))</f>
        <v>254633.14029376418</v>
      </c>
      <c r="W960" s="28">
        <f t="shared" ca="1" si="580"/>
        <v>0.90718693719934873</v>
      </c>
      <c r="X960" s="28">
        <f t="shared" ca="1" si="580"/>
        <v>0.27877532297431518</v>
      </c>
      <c r="Y960" s="28">
        <f ca="1">IF(Riskregister!$E$6="",0,COUNTIF(BG$4:BG$53,"&lt;"&amp;W960)*IF(X960&lt;0.5,Riskregister!$K$6+(Riskregister!$L$6-Riskregister!$K$6)*SQRT(X960/2),Riskregister!$L$6-(Riskregister!$L$6-Riskregister!$K$6)*SQRT((1-X960)/2)))</f>
        <v>872023.82637700473</v>
      </c>
      <c r="Z960" s="28">
        <f t="shared" ca="1" si="581"/>
        <v>0.29851939075259137</v>
      </c>
      <c r="AA960" s="28">
        <f t="shared" ca="1" si="581"/>
        <v>0.62701071939594444</v>
      </c>
      <c r="AB960" s="28">
        <f ca="1">IF(Riskregister!$E$7="",0,COUNTIF(BH$4:BH$53,"&lt;"&amp;Z960)*IF(AA960&lt;0.5,Riskregister!$K$7+(Riskregister!$L$7-Riskregister!$K$7)*SQRT(AA960/2),Riskregister!$L$7-(Riskregister!$L$7-Riskregister!$K$7)*SQRT((1-AA960)/2)))</f>
        <v>0</v>
      </c>
      <c r="AC960" s="28">
        <f t="shared" ca="1" si="582"/>
        <v>6.8260565989456401E-3</v>
      </c>
      <c r="AD960" s="28">
        <f t="shared" ca="1" si="582"/>
        <v>0.80979690280920102</v>
      </c>
      <c r="AE960" s="28">
        <f ca="1">IF(Riskregister!$E$8="",0,COUNTIF(BI$4:BI$53,"&lt;"&amp;AC960)*IF(AD960&lt;0.5,Riskregister!$K$8+(Riskregister!$L$8-Riskregister!$K$8)*SQRT(AD960/2),Riskregister!$L$8-(Riskregister!$L$8-Riskregister!$K$8)*SQRT((1-AD960)/2)))</f>
        <v>0</v>
      </c>
      <c r="AF960" s="28">
        <f t="shared" ca="1" si="583"/>
        <v>0.41691597178676743</v>
      </c>
      <c r="AG960" s="28">
        <f t="shared" ca="1" si="583"/>
        <v>0.25005335518439298</v>
      </c>
      <c r="AH960" s="28">
        <f>IF(Riskregister!$E$9="",0,COUNTIF(BJ$4:BJ$53,"&lt;"&amp;AF960)*IF(AG960&lt;0.5,Riskregister!$K$9+(Riskregister!$L$9-Riskregister!$K$9)*SQRT(AG960/2),Riskregister!$L$9-(Riskregister!$L$9-Riskregister!$K$9)*SQRT((1-AG960)/2)))</f>
        <v>0</v>
      </c>
      <c r="AI960" s="28">
        <f t="shared" ca="1" si="584"/>
        <v>1.1544785331506713E-2</v>
      </c>
      <c r="AJ960" s="28">
        <f t="shared" ca="1" si="584"/>
        <v>5.3156808547302759E-2</v>
      </c>
      <c r="AK960" s="28">
        <f>IF(Riskregister!$E$10="",0,COUNTIF(BK$4:BK$53,"&lt;"&amp;AI960)*IF(AJ960&lt;0.5,Riskregister!$K$10+(Riskregister!$L$10-Riskregister!$K$10)*SQRT(AJ960/2),Riskregister!$L$10-(Riskregister!$L$10-Riskregister!$K$10)*SQRT((1-AJ960)/2)))</f>
        <v>0</v>
      </c>
      <c r="AL960" s="28">
        <f t="shared" ca="1" si="585"/>
        <v>0.44928977452193186</v>
      </c>
      <c r="AM960" s="28">
        <f t="shared" ca="1" si="585"/>
        <v>0.48569256242240522</v>
      </c>
      <c r="AN960" s="28">
        <f>IF(Riskregister!$E$11="",0,COUNTIF(BL$4:BL$53,"&lt;"&amp;AL960)*IF(AM960&lt;0.5,Riskregister!$K$11+(Riskregister!$L$11-Riskregister!$K$11)*SQRT(AM960/2),Riskregister!$L$11-(Riskregister!$L$11-Riskregister!$K$11)*SQRT((1-AM960)/2)))</f>
        <v>0</v>
      </c>
      <c r="AO960" s="28">
        <f t="shared" ca="1" si="586"/>
        <v>0.58072184057773768</v>
      </c>
      <c r="AP960" s="28">
        <f t="shared" ca="1" si="586"/>
        <v>0.83975406533109398</v>
      </c>
      <c r="AQ960" s="28">
        <f>IF(Riskregister!$E$12="",0,COUNTIF(BM$4:BM$53,"&lt;"&amp;AO960)*IF(AP960&lt;0.5,Riskregister!$K$12+(Riskregister!$L$12-Riskregister!$K$12)*SQRT(AP960/2),Riskregister!$L$12-(Riskregister!$L$12-Riskregister!$K$12)*SQRT((1-AP960)/2)))</f>
        <v>0</v>
      </c>
      <c r="AR960" s="28">
        <f t="shared" ca="1" si="587"/>
        <v>7.0462750018364106E-2</v>
      </c>
      <c r="AS960" s="28">
        <f t="shared" ca="1" si="587"/>
        <v>0.83167710693960473</v>
      </c>
      <c r="AT960" s="28">
        <f>IF(Riskregister!$E$13="",0,COUNTIF(BN$4:BN$53,"&lt;"&amp;AR960)*IF(AS960&lt;0.5,Riskregister!$K$13+(Riskregister!$L$13-Riskregister!$K$13)*SQRT(AS960/2),Riskregister!$L$13-(Riskregister!$L$13-Riskregister!$K$13)*SQRT((1-AS960)/2)))</f>
        <v>0</v>
      </c>
      <c r="AU960" s="28">
        <f t="shared" ca="1" si="588"/>
        <v>0.45936412295483853</v>
      </c>
      <c r="AV960" s="28">
        <f t="shared" ca="1" si="588"/>
        <v>0.52762342925989036</v>
      </c>
      <c r="AW960" s="28">
        <f>IF(Riskregister!$E$14="",0,COUNTIF(BO$4:BO$53,"&lt;"&amp;AU960)*IF(AV960&lt;0.5,Riskregister!$K$14+(Riskregister!$L$14-Riskregister!$K$14)*SQRT(AV960/2),Riskregister!$L$14-(Riskregister!$L$14-Riskregister!$K$14)*SQRT((1-AV960)/2)))</f>
        <v>0</v>
      </c>
      <c r="AX960" s="28">
        <f t="shared" ca="1" si="589"/>
        <v>0.33857530815242076</v>
      </c>
      <c r="AY960" s="28">
        <f t="shared" ca="1" si="589"/>
        <v>0.70215225141460269</v>
      </c>
      <c r="AZ960" s="28">
        <f>IF(Riskregister!$E$15="",0,COUNTIF(BP$4:BP$53,"&lt;"&amp;AX960)*IF(AY960&lt;0.5,Riskregister!$K$15+(Riskregister!$L$15-Riskregister!$K$15)*SQRT(AY960/2),Riskregister!$L$15-(Riskregister!$L$15-Riskregister!$K$15)*SQRT((1-AY960)/2)))</f>
        <v>0</v>
      </c>
      <c r="BA960" s="28">
        <f t="shared" ca="1" si="590"/>
        <v>0.32079251594566494</v>
      </c>
      <c r="BB960" s="28">
        <f t="shared" ca="1" si="590"/>
        <v>0.2145041291079075</v>
      </c>
      <c r="BC960" s="28">
        <f>IF(Riskregister!$E$16="",0,COUNTIF(BQ$4:BQ$53,"&lt;"&amp;BA960)*IF(BB960&lt;0.5,Riskregister!$K$16+(Riskregister!$L$16-Riskregister!$K$16)*SQRT(BB960/2),Riskregister!$L$16-(Riskregister!$L$16-Riskregister!$K$16)*SQRT((1-BB960)/2)))</f>
        <v>0</v>
      </c>
      <c r="BD960" s="28">
        <f t="shared" ca="1" si="554"/>
        <v>1126656.9666707688</v>
      </c>
    </row>
    <row r="961" spans="20:56" x14ac:dyDescent="0.35">
      <c r="T961" s="28">
        <f t="shared" ca="1" si="579"/>
        <v>0.47777059831378876</v>
      </c>
      <c r="U961" s="28">
        <f t="shared" ca="1" si="579"/>
        <v>0.16104089810513966</v>
      </c>
      <c r="V961" s="28">
        <f ca="1">IF(Riskregister!$E$5="",0,COUNTIF(BF$4:BF$53,"&lt;"&amp;T961)*IF(U961&lt;0.5,Riskregister!$K$5+(Riskregister!$L$5-Riskregister!$K$5)*SQRT(U961/2),Riskregister!$L$5-(Riskregister!$L$5-Riskregister!$K$5)*SQRT((1-U961)/2)))</f>
        <v>0</v>
      </c>
      <c r="W961" s="28">
        <f t="shared" ca="1" si="580"/>
        <v>0.17643295065832865</v>
      </c>
      <c r="X961" s="28">
        <f t="shared" ca="1" si="580"/>
        <v>0.43539564048481016</v>
      </c>
      <c r="Y961" s="28">
        <f ca="1">IF(Riskregister!$E$6="",0,COUNTIF(BG$4:BG$53,"&lt;"&amp;W961)*IF(X961&lt;0.5,Riskregister!$K$6+(Riskregister!$L$6-Riskregister!$K$6)*SQRT(X961/2),Riskregister!$L$6-(Riskregister!$L$6-Riskregister!$K$6)*SQRT((1-X961)/2)))</f>
        <v>0</v>
      </c>
      <c r="Z961" s="28">
        <f t="shared" ca="1" si="581"/>
        <v>0.93159295700909917</v>
      </c>
      <c r="AA961" s="28">
        <f t="shared" ca="1" si="581"/>
        <v>0.51315686524814885</v>
      </c>
      <c r="AB961" s="28">
        <f ca="1">IF(Riskregister!$E$7="",0,COUNTIF(BH$4:BH$53,"&lt;"&amp;Z961)*IF(AA961&lt;0.5,Riskregister!$K$7+(Riskregister!$L$7-Riskregister!$K$7)*SQRT(AA961/2),Riskregister!$L$7-(Riskregister!$L$7-Riskregister!$K$7)*SQRT((1-AA961)/2)))</f>
        <v>227317.80055966717</v>
      </c>
      <c r="AC961" s="28">
        <f t="shared" ca="1" si="582"/>
        <v>0.8600523016044801</v>
      </c>
      <c r="AD961" s="28">
        <f t="shared" ca="1" si="582"/>
        <v>0.45016471310441064</v>
      </c>
      <c r="AE961" s="28">
        <f ca="1">IF(Riskregister!$E$8="",0,COUNTIF(BI$4:BI$53,"&lt;"&amp;AC961)*IF(AD961&lt;0.5,Riskregister!$K$8+(Riskregister!$L$8-Riskregister!$K$8)*SQRT(AD961/2),Riskregister!$L$8-(Riskregister!$L$8-Riskregister!$K$8)*SQRT((1-AD961)/2)))</f>
        <v>0</v>
      </c>
      <c r="AF961" s="28">
        <f t="shared" ca="1" si="583"/>
        <v>0.80766130422362703</v>
      </c>
      <c r="AG961" s="28">
        <f t="shared" ca="1" si="583"/>
        <v>0.98007565205995462</v>
      </c>
      <c r="AH961" s="28">
        <f>IF(Riskregister!$E$9="",0,COUNTIF(BJ$4:BJ$53,"&lt;"&amp;AF961)*IF(AG961&lt;0.5,Riskregister!$K$9+(Riskregister!$L$9-Riskregister!$K$9)*SQRT(AG961/2),Riskregister!$L$9-(Riskregister!$L$9-Riskregister!$K$9)*SQRT((1-AG961)/2)))</f>
        <v>0</v>
      </c>
      <c r="AI961" s="28">
        <f t="shared" ca="1" si="584"/>
        <v>0.76885564107807036</v>
      </c>
      <c r="AJ961" s="28">
        <f t="shared" ca="1" si="584"/>
        <v>0.13126463506764241</v>
      </c>
      <c r="AK961" s="28">
        <f>IF(Riskregister!$E$10="",0,COUNTIF(BK$4:BK$53,"&lt;"&amp;AI961)*IF(AJ961&lt;0.5,Riskregister!$K$10+(Riskregister!$L$10-Riskregister!$K$10)*SQRT(AJ961/2),Riskregister!$L$10-(Riskregister!$L$10-Riskregister!$K$10)*SQRT((1-AJ961)/2)))</f>
        <v>0</v>
      </c>
      <c r="AL961" s="28">
        <f t="shared" ca="1" si="585"/>
        <v>0.69817305501899662</v>
      </c>
      <c r="AM961" s="28">
        <f t="shared" ca="1" si="585"/>
        <v>0.88954670722977325</v>
      </c>
      <c r="AN961" s="28">
        <f>IF(Riskregister!$E$11="",0,COUNTIF(BL$4:BL$53,"&lt;"&amp;AL961)*IF(AM961&lt;0.5,Riskregister!$K$11+(Riskregister!$L$11-Riskregister!$K$11)*SQRT(AM961/2),Riskregister!$L$11-(Riskregister!$L$11-Riskregister!$K$11)*SQRT((1-AM961)/2)))</f>
        <v>0</v>
      </c>
      <c r="AO961" s="28">
        <f t="shared" ca="1" si="586"/>
        <v>0.35766930317191448</v>
      </c>
      <c r="AP961" s="28">
        <f t="shared" ca="1" si="586"/>
        <v>0.52907979499887581</v>
      </c>
      <c r="AQ961" s="28">
        <f>IF(Riskregister!$E$12="",0,COUNTIF(BM$4:BM$53,"&lt;"&amp;AO961)*IF(AP961&lt;0.5,Riskregister!$K$12+(Riskregister!$L$12-Riskregister!$K$12)*SQRT(AP961/2),Riskregister!$L$12-(Riskregister!$L$12-Riskregister!$K$12)*SQRT((1-AP961)/2)))</f>
        <v>0</v>
      </c>
      <c r="AR961" s="28">
        <f t="shared" ca="1" si="587"/>
        <v>0.74814728204361536</v>
      </c>
      <c r="AS961" s="28">
        <f t="shared" ca="1" si="587"/>
        <v>9.4388624160337109E-2</v>
      </c>
      <c r="AT961" s="28">
        <f>IF(Riskregister!$E$13="",0,COUNTIF(BN$4:BN$53,"&lt;"&amp;AR961)*IF(AS961&lt;0.5,Riskregister!$K$13+(Riskregister!$L$13-Riskregister!$K$13)*SQRT(AS961/2),Riskregister!$L$13-(Riskregister!$L$13-Riskregister!$K$13)*SQRT((1-AS961)/2)))</f>
        <v>0</v>
      </c>
      <c r="AU961" s="28">
        <f t="shared" ca="1" si="588"/>
        <v>4.7334976224006287E-2</v>
      </c>
      <c r="AV961" s="28">
        <f t="shared" ca="1" si="588"/>
        <v>0.9148139722045634</v>
      </c>
      <c r="AW961" s="28">
        <f>IF(Riskregister!$E$14="",0,COUNTIF(BO$4:BO$53,"&lt;"&amp;AU961)*IF(AV961&lt;0.5,Riskregister!$K$14+(Riskregister!$L$14-Riskregister!$K$14)*SQRT(AV961/2),Riskregister!$L$14-(Riskregister!$L$14-Riskregister!$K$14)*SQRT((1-AV961)/2)))</f>
        <v>0</v>
      </c>
      <c r="AX961" s="28">
        <f t="shared" ca="1" si="589"/>
        <v>0.10562768351085083</v>
      </c>
      <c r="AY961" s="28">
        <f t="shared" ca="1" si="589"/>
        <v>0.11879239824622256</v>
      </c>
      <c r="AZ961" s="28">
        <f>IF(Riskregister!$E$15="",0,COUNTIF(BP$4:BP$53,"&lt;"&amp;AX961)*IF(AY961&lt;0.5,Riskregister!$K$15+(Riskregister!$L$15-Riskregister!$K$15)*SQRT(AY961/2),Riskregister!$L$15-(Riskregister!$L$15-Riskregister!$K$15)*SQRT((1-AY961)/2)))</f>
        <v>0</v>
      </c>
      <c r="BA961" s="28">
        <f t="shared" ca="1" si="590"/>
        <v>0.73041339019070606</v>
      </c>
      <c r="BB961" s="28">
        <f t="shared" ca="1" si="590"/>
        <v>0.72984166896305969</v>
      </c>
      <c r="BC961" s="28">
        <f>IF(Riskregister!$E$16="",0,COUNTIF(BQ$4:BQ$53,"&lt;"&amp;BA961)*IF(BB961&lt;0.5,Riskregister!$K$16+(Riskregister!$L$16-Riskregister!$K$16)*SQRT(BB961/2),Riskregister!$L$16-(Riskregister!$L$16-Riskregister!$K$16)*SQRT((1-BB961)/2)))</f>
        <v>0</v>
      </c>
      <c r="BD961" s="28">
        <f t="shared" ca="1" si="554"/>
        <v>227317.80055966717</v>
      </c>
    </row>
    <row r="962" spans="20:56" x14ac:dyDescent="0.35">
      <c r="T962" s="28">
        <f t="shared" ca="1" si="579"/>
        <v>0.26800743330766552</v>
      </c>
      <c r="U962" s="28">
        <f t="shared" ca="1" si="579"/>
        <v>0.65938299195671113</v>
      </c>
      <c r="V962" s="28">
        <f ca="1">IF(Riskregister!$E$5="",0,COUNTIF(BF$4:BF$53,"&lt;"&amp;T962)*IF(U962&lt;0.5,Riskregister!$K$5+(Riskregister!$L$5-Riskregister!$K$5)*SQRT(U962/2),Riskregister!$L$5-(Riskregister!$L$5-Riskregister!$K$5)*SQRT((1-U962)/2)))</f>
        <v>0</v>
      </c>
      <c r="W962" s="28">
        <f t="shared" ca="1" si="580"/>
        <v>0.15803937069644058</v>
      </c>
      <c r="X962" s="28">
        <f t="shared" ca="1" si="580"/>
        <v>0.80102995837931812</v>
      </c>
      <c r="Y962" s="28">
        <f ca="1">IF(Riskregister!$E$6="",0,COUNTIF(BG$4:BG$53,"&lt;"&amp;W962)*IF(X962&lt;0.5,Riskregister!$K$6+(Riskregister!$L$6-Riskregister!$K$6)*SQRT(X962/2),Riskregister!$L$6-(Riskregister!$L$6-Riskregister!$K$6)*SQRT((1-X962)/2)))</f>
        <v>0</v>
      </c>
      <c r="Z962" s="28">
        <f t="shared" ca="1" si="581"/>
        <v>0.30841482945191878</v>
      </c>
      <c r="AA962" s="28">
        <f t="shared" ca="1" si="581"/>
        <v>0.4125062628328211</v>
      </c>
      <c r="AB962" s="28">
        <f ca="1">IF(Riskregister!$E$7="",0,COUNTIF(BH$4:BH$53,"&lt;"&amp;Z962)*IF(AA962&lt;0.5,Riskregister!$K$7+(Riskregister!$L$7-Riskregister!$K$7)*SQRT(AA962/2),Riskregister!$L$7-(Riskregister!$L$7-Riskregister!$K$7)*SQRT((1-AA962)/2)))</f>
        <v>0</v>
      </c>
      <c r="AC962" s="28">
        <f t="shared" ca="1" si="582"/>
        <v>0.32543478439443452</v>
      </c>
      <c r="AD962" s="28">
        <f t="shared" ca="1" si="582"/>
        <v>0.23209978191667979</v>
      </c>
      <c r="AE962" s="28">
        <f ca="1">IF(Riskregister!$E$8="",0,COUNTIF(BI$4:BI$53,"&lt;"&amp;AC962)*IF(AD962&lt;0.5,Riskregister!$K$8+(Riskregister!$L$8-Riskregister!$K$8)*SQRT(AD962/2),Riskregister!$L$8-(Riskregister!$L$8-Riskregister!$K$8)*SQRT((1-AD962)/2)))</f>
        <v>0</v>
      </c>
      <c r="AF962" s="28">
        <f t="shared" ca="1" si="583"/>
        <v>0.4345163222630446</v>
      </c>
      <c r="AG962" s="28">
        <f t="shared" ca="1" si="583"/>
        <v>0.37889415009824956</v>
      </c>
      <c r="AH962" s="28">
        <f>IF(Riskregister!$E$9="",0,COUNTIF(BJ$4:BJ$53,"&lt;"&amp;AF962)*IF(AG962&lt;0.5,Riskregister!$K$9+(Riskregister!$L$9-Riskregister!$K$9)*SQRT(AG962/2),Riskregister!$L$9-(Riskregister!$L$9-Riskregister!$K$9)*SQRT((1-AG962)/2)))</f>
        <v>0</v>
      </c>
      <c r="AI962" s="28">
        <f t="shared" ca="1" si="584"/>
        <v>0.85657840122062323</v>
      </c>
      <c r="AJ962" s="28">
        <f t="shared" ca="1" si="584"/>
        <v>0.89883118819859831</v>
      </c>
      <c r="AK962" s="28">
        <f>IF(Riskregister!$E$10="",0,COUNTIF(BK$4:BK$53,"&lt;"&amp;AI962)*IF(AJ962&lt;0.5,Riskregister!$K$10+(Riskregister!$L$10-Riskregister!$K$10)*SQRT(AJ962/2),Riskregister!$L$10-(Riskregister!$L$10-Riskregister!$K$10)*SQRT((1-AJ962)/2)))</f>
        <v>0</v>
      </c>
      <c r="AL962" s="28">
        <f t="shared" ca="1" si="585"/>
        <v>0.42607802598995259</v>
      </c>
      <c r="AM962" s="28">
        <f t="shared" ca="1" si="585"/>
        <v>0.71637833170087928</v>
      </c>
      <c r="AN962" s="28">
        <f>IF(Riskregister!$E$11="",0,COUNTIF(BL$4:BL$53,"&lt;"&amp;AL962)*IF(AM962&lt;0.5,Riskregister!$K$11+(Riskregister!$L$11-Riskregister!$K$11)*SQRT(AM962/2),Riskregister!$L$11-(Riskregister!$L$11-Riskregister!$K$11)*SQRT((1-AM962)/2)))</f>
        <v>0</v>
      </c>
      <c r="AO962" s="28">
        <f t="shared" ca="1" si="586"/>
        <v>0.55110954149259428</v>
      </c>
      <c r="AP962" s="28">
        <f t="shared" ca="1" si="586"/>
        <v>0.31299831291082836</v>
      </c>
      <c r="AQ962" s="28">
        <f>IF(Riskregister!$E$12="",0,COUNTIF(BM$4:BM$53,"&lt;"&amp;AO962)*IF(AP962&lt;0.5,Riskregister!$K$12+(Riskregister!$L$12-Riskregister!$K$12)*SQRT(AP962/2),Riskregister!$L$12-(Riskregister!$L$12-Riskregister!$K$12)*SQRT((1-AP962)/2)))</f>
        <v>0</v>
      </c>
      <c r="AR962" s="28">
        <f t="shared" ca="1" si="587"/>
        <v>0.17774598030716937</v>
      </c>
      <c r="AS962" s="28">
        <f t="shared" ca="1" si="587"/>
        <v>0.68278921213216193</v>
      </c>
      <c r="AT962" s="28">
        <f>IF(Riskregister!$E$13="",0,COUNTIF(BN$4:BN$53,"&lt;"&amp;AR962)*IF(AS962&lt;0.5,Riskregister!$K$13+(Riskregister!$L$13-Riskregister!$K$13)*SQRT(AS962/2),Riskregister!$L$13-(Riskregister!$L$13-Riskregister!$K$13)*SQRT((1-AS962)/2)))</f>
        <v>0</v>
      </c>
      <c r="AU962" s="28">
        <f t="shared" ca="1" si="588"/>
        <v>0.83321312292643634</v>
      </c>
      <c r="AV962" s="28">
        <f t="shared" ca="1" si="588"/>
        <v>0.41803773692946022</v>
      </c>
      <c r="AW962" s="28">
        <f>IF(Riskregister!$E$14="",0,COUNTIF(BO$4:BO$53,"&lt;"&amp;AU962)*IF(AV962&lt;0.5,Riskregister!$K$14+(Riskregister!$L$14-Riskregister!$K$14)*SQRT(AV962/2),Riskregister!$L$14-(Riskregister!$L$14-Riskregister!$K$14)*SQRT((1-AV962)/2)))</f>
        <v>0</v>
      </c>
      <c r="AX962" s="28">
        <f t="shared" ca="1" si="589"/>
        <v>3.9468988881328104E-2</v>
      </c>
      <c r="AY962" s="28">
        <f t="shared" ca="1" si="589"/>
        <v>0.45840539472634567</v>
      </c>
      <c r="AZ962" s="28">
        <f>IF(Riskregister!$E$15="",0,COUNTIF(BP$4:BP$53,"&lt;"&amp;AX962)*IF(AY962&lt;0.5,Riskregister!$K$15+(Riskregister!$L$15-Riskregister!$K$15)*SQRT(AY962/2),Riskregister!$L$15-(Riskregister!$L$15-Riskregister!$K$15)*SQRT((1-AY962)/2)))</f>
        <v>0</v>
      </c>
      <c r="BA962" s="28">
        <f t="shared" ca="1" si="590"/>
        <v>0.64584429314417913</v>
      </c>
      <c r="BB962" s="28">
        <f t="shared" ca="1" si="590"/>
        <v>0.83868950469470149</v>
      </c>
      <c r="BC962" s="28">
        <f>IF(Riskregister!$E$16="",0,COUNTIF(BQ$4:BQ$53,"&lt;"&amp;BA962)*IF(BB962&lt;0.5,Riskregister!$K$16+(Riskregister!$L$16-Riskregister!$K$16)*SQRT(BB962/2),Riskregister!$L$16-(Riskregister!$L$16-Riskregister!$K$16)*SQRT((1-BB962)/2)))</f>
        <v>0</v>
      </c>
      <c r="BD962" s="28">
        <f t="shared" ca="1" si="554"/>
        <v>0</v>
      </c>
    </row>
    <row r="963" spans="20:56" x14ac:dyDescent="0.35">
      <c r="T963" s="28">
        <f t="shared" ca="1" si="579"/>
        <v>0.22965321984303821</v>
      </c>
      <c r="U963" s="28">
        <f t="shared" ca="1" si="579"/>
        <v>0.87051671929467223</v>
      </c>
      <c r="V963" s="28">
        <f ca="1">IF(Riskregister!$E$5="",0,COUNTIF(BF$4:BF$53,"&lt;"&amp;T963)*IF(U963&lt;0.5,Riskregister!$K$5+(Riskregister!$L$5-Riskregister!$K$5)*SQRT(U963/2),Riskregister!$L$5-(Riskregister!$L$5-Riskregister!$K$5)*SQRT((1-U963)/2)))</f>
        <v>0</v>
      </c>
      <c r="W963" s="28">
        <f t="shared" ca="1" si="580"/>
        <v>0.30689994781179131</v>
      </c>
      <c r="X963" s="28">
        <f t="shared" ca="1" si="580"/>
        <v>0.25695464935008094</v>
      </c>
      <c r="Y963" s="28">
        <f ca="1">IF(Riskregister!$E$6="",0,COUNTIF(BG$4:BG$53,"&lt;"&amp;W963)*IF(X963&lt;0.5,Riskregister!$K$6+(Riskregister!$L$6-Riskregister!$K$6)*SQRT(X963/2),Riskregister!$L$6-(Riskregister!$L$6-Riskregister!$K$6)*SQRT((1-X963)/2)))</f>
        <v>0</v>
      </c>
      <c r="Z963" s="28">
        <f t="shared" ca="1" si="581"/>
        <v>0.60322386497858749</v>
      </c>
      <c r="AA963" s="28">
        <f t="shared" ca="1" si="581"/>
        <v>9.4865022947169142E-2</v>
      </c>
      <c r="AB963" s="28">
        <f ca="1">IF(Riskregister!$E$7="",0,COUNTIF(BH$4:BH$53,"&lt;"&amp;Z963)*IF(AA963&lt;0.5,Riskregister!$K$7+(Riskregister!$L$7-Riskregister!$K$7)*SQRT(AA963/2),Riskregister!$L$7-(Riskregister!$L$7-Riskregister!$K$7)*SQRT((1-AA963)/2)))</f>
        <v>0</v>
      </c>
      <c r="AC963" s="28">
        <f t="shared" ca="1" si="582"/>
        <v>2.2556349936371234E-3</v>
      </c>
      <c r="AD963" s="28">
        <f t="shared" ca="1" si="582"/>
        <v>0.4533604909757093</v>
      </c>
      <c r="AE963" s="28">
        <f ca="1">IF(Riskregister!$E$8="",0,COUNTIF(BI$4:BI$53,"&lt;"&amp;AC963)*IF(AD963&lt;0.5,Riskregister!$K$8+(Riskregister!$L$8-Riskregister!$K$8)*SQRT(AD963/2),Riskregister!$L$8-(Riskregister!$L$8-Riskregister!$K$8)*SQRT((1-AD963)/2)))</f>
        <v>0</v>
      </c>
      <c r="AF963" s="28">
        <f t="shared" ca="1" si="583"/>
        <v>0.51672741073060602</v>
      </c>
      <c r="AG963" s="28">
        <f t="shared" ca="1" si="583"/>
        <v>0.69994307183408822</v>
      </c>
      <c r="AH963" s="28">
        <f>IF(Riskregister!$E$9="",0,COUNTIF(BJ$4:BJ$53,"&lt;"&amp;AF963)*IF(AG963&lt;0.5,Riskregister!$K$9+(Riskregister!$L$9-Riskregister!$K$9)*SQRT(AG963/2),Riskregister!$L$9-(Riskregister!$L$9-Riskregister!$K$9)*SQRT((1-AG963)/2)))</f>
        <v>0</v>
      </c>
      <c r="AI963" s="28">
        <f t="shared" ca="1" si="584"/>
        <v>0.36901535533531482</v>
      </c>
      <c r="AJ963" s="28">
        <f t="shared" ca="1" si="584"/>
        <v>0.59084877164248106</v>
      </c>
      <c r="AK963" s="28">
        <f>IF(Riskregister!$E$10="",0,COUNTIF(BK$4:BK$53,"&lt;"&amp;AI963)*IF(AJ963&lt;0.5,Riskregister!$K$10+(Riskregister!$L$10-Riskregister!$K$10)*SQRT(AJ963/2),Riskregister!$L$10-(Riskregister!$L$10-Riskregister!$K$10)*SQRT((1-AJ963)/2)))</f>
        <v>0</v>
      </c>
      <c r="AL963" s="28">
        <f t="shared" ca="1" si="585"/>
        <v>0.30151533850775336</v>
      </c>
      <c r="AM963" s="28">
        <f t="shared" ca="1" si="585"/>
        <v>0.5841237450694462</v>
      </c>
      <c r="AN963" s="28">
        <f>IF(Riskregister!$E$11="",0,COUNTIF(BL$4:BL$53,"&lt;"&amp;AL963)*IF(AM963&lt;0.5,Riskregister!$K$11+(Riskregister!$L$11-Riskregister!$K$11)*SQRT(AM963/2),Riskregister!$L$11-(Riskregister!$L$11-Riskregister!$K$11)*SQRT((1-AM963)/2)))</f>
        <v>0</v>
      </c>
      <c r="AO963" s="28">
        <f t="shared" ca="1" si="586"/>
        <v>0.44739278165315166</v>
      </c>
      <c r="AP963" s="28">
        <f t="shared" ca="1" si="586"/>
        <v>0.26749961104550268</v>
      </c>
      <c r="AQ963" s="28">
        <f>IF(Riskregister!$E$12="",0,COUNTIF(BM$4:BM$53,"&lt;"&amp;AO963)*IF(AP963&lt;0.5,Riskregister!$K$12+(Riskregister!$L$12-Riskregister!$K$12)*SQRT(AP963/2),Riskregister!$L$12-(Riskregister!$L$12-Riskregister!$K$12)*SQRT((1-AP963)/2)))</f>
        <v>0</v>
      </c>
      <c r="AR963" s="28">
        <f t="shared" ca="1" si="587"/>
        <v>0.353075857356834</v>
      </c>
      <c r="AS963" s="28">
        <f t="shared" ca="1" si="587"/>
        <v>0.27270076136128485</v>
      </c>
      <c r="AT963" s="28">
        <f>IF(Riskregister!$E$13="",0,COUNTIF(BN$4:BN$53,"&lt;"&amp;AR963)*IF(AS963&lt;0.5,Riskregister!$K$13+(Riskregister!$L$13-Riskregister!$K$13)*SQRT(AS963/2),Riskregister!$L$13-(Riskregister!$L$13-Riskregister!$K$13)*SQRT((1-AS963)/2)))</f>
        <v>0</v>
      </c>
      <c r="AU963" s="28">
        <f t="shared" ca="1" si="588"/>
        <v>0.90838857897873793</v>
      </c>
      <c r="AV963" s="28">
        <f t="shared" ca="1" si="588"/>
        <v>0.85742822145385722</v>
      </c>
      <c r="AW963" s="28">
        <f>IF(Riskregister!$E$14="",0,COUNTIF(BO$4:BO$53,"&lt;"&amp;AU963)*IF(AV963&lt;0.5,Riskregister!$K$14+(Riskregister!$L$14-Riskregister!$K$14)*SQRT(AV963/2),Riskregister!$L$14-(Riskregister!$L$14-Riskregister!$K$14)*SQRT((1-AV963)/2)))</f>
        <v>0</v>
      </c>
      <c r="AX963" s="28">
        <f t="shared" ca="1" si="589"/>
        <v>0.50498429293841529</v>
      </c>
      <c r="AY963" s="28">
        <f t="shared" ca="1" si="589"/>
        <v>0.42426159591817114</v>
      </c>
      <c r="AZ963" s="28">
        <f>IF(Riskregister!$E$15="",0,COUNTIF(BP$4:BP$53,"&lt;"&amp;AX963)*IF(AY963&lt;0.5,Riskregister!$K$15+(Riskregister!$L$15-Riskregister!$K$15)*SQRT(AY963/2),Riskregister!$L$15-(Riskregister!$L$15-Riskregister!$K$15)*SQRT((1-AY963)/2)))</f>
        <v>0</v>
      </c>
      <c r="BA963" s="28">
        <f t="shared" ca="1" si="590"/>
        <v>0.50809450991538674</v>
      </c>
      <c r="BB963" s="28">
        <f t="shared" ca="1" si="590"/>
        <v>0.74259912122961746</v>
      </c>
      <c r="BC963" s="28">
        <f>IF(Riskregister!$E$16="",0,COUNTIF(BQ$4:BQ$53,"&lt;"&amp;BA963)*IF(BB963&lt;0.5,Riskregister!$K$16+(Riskregister!$L$16-Riskregister!$K$16)*SQRT(BB963/2),Riskregister!$L$16-(Riskregister!$L$16-Riskregister!$K$16)*SQRT((1-BB963)/2)))</f>
        <v>0</v>
      </c>
      <c r="BD963" s="28">
        <f t="shared" ca="1" si="554"/>
        <v>0</v>
      </c>
    </row>
    <row r="964" spans="20:56" x14ac:dyDescent="0.35">
      <c r="T964" s="28">
        <f t="shared" ref="T964:U983" ca="1" si="591">RAND()</f>
        <v>0.29935606788778613</v>
      </c>
      <c r="U964" s="28">
        <f t="shared" ca="1" si="591"/>
        <v>0.16044971433266664</v>
      </c>
      <c r="V964" s="28">
        <f ca="1">IF(Riskregister!$E$5="",0,COUNTIF(BF$4:BF$53,"&lt;"&amp;T964)*IF(U964&lt;0.5,Riskregister!$K$5+(Riskregister!$L$5-Riskregister!$K$5)*SQRT(U964/2),Riskregister!$L$5-(Riskregister!$L$5-Riskregister!$K$5)*SQRT((1-U964)/2)))</f>
        <v>0</v>
      </c>
      <c r="W964" s="28">
        <f t="shared" ref="W964:X983" ca="1" si="592">RAND()</f>
        <v>0.46341858185561791</v>
      </c>
      <c r="X964" s="28">
        <f t="shared" ca="1" si="592"/>
        <v>0.61940287979435804</v>
      </c>
      <c r="Y964" s="28">
        <f ca="1">IF(Riskregister!$E$6="",0,COUNTIF(BG$4:BG$53,"&lt;"&amp;W964)*IF(X964&lt;0.5,Riskregister!$K$6+(Riskregister!$L$6-Riskregister!$K$6)*SQRT(X964/2),Riskregister!$L$6-(Riskregister!$L$6-Riskregister!$K$6)*SQRT((1-X964)/2)))</f>
        <v>0</v>
      </c>
      <c r="Z964" s="28">
        <f t="shared" ref="Z964:AA983" ca="1" si="593">RAND()</f>
        <v>0.3677404440271197</v>
      </c>
      <c r="AA964" s="28">
        <f t="shared" ca="1" si="593"/>
        <v>0.10716394794686668</v>
      </c>
      <c r="AB964" s="28">
        <f ca="1">IF(Riskregister!$E$7="",0,COUNTIF(BH$4:BH$53,"&lt;"&amp;Z964)*IF(AA964&lt;0.5,Riskregister!$K$7+(Riskregister!$L$7-Riskregister!$K$7)*SQRT(AA964/2),Riskregister!$L$7-(Riskregister!$L$7-Riskregister!$K$7)*SQRT((1-AA964)/2)))</f>
        <v>0</v>
      </c>
      <c r="AC964" s="28">
        <f t="shared" ref="AC964:AD983" ca="1" si="594">RAND()</f>
        <v>0.62336946973612006</v>
      </c>
      <c r="AD964" s="28">
        <f t="shared" ca="1" si="594"/>
        <v>0.19758908068730685</v>
      </c>
      <c r="AE964" s="28">
        <f ca="1">IF(Riskregister!$E$8="",0,COUNTIF(BI$4:BI$53,"&lt;"&amp;AC964)*IF(AD964&lt;0.5,Riskregister!$K$8+(Riskregister!$L$8-Riskregister!$K$8)*SQRT(AD964/2),Riskregister!$L$8-(Riskregister!$L$8-Riskregister!$K$8)*SQRT((1-AD964)/2)))</f>
        <v>0</v>
      </c>
      <c r="AF964" s="28">
        <f t="shared" ref="AF964:AG983" ca="1" si="595">RAND()</f>
        <v>0.89933948295357025</v>
      </c>
      <c r="AG964" s="28">
        <f t="shared" ca="1" si="595"/>
        <v>0.53496867834769968</v>
      </c>
      <c r="AH964" s="28">
        <f>IF(Riskregister!$E$9="",0,COUNTIF(BJ$4:BJ$53,"&lt;"&amp;AF964)*IF(AG964&lt;0.5,Riskregister!$K$9+(Riskregister!$L$9-Riskregister!$K$9)*SQRT(AG964/2),Riskregister!$L$9-(Riskregister!$L$9-Riskregister!$K$9)*SQRT((1-AG964)/2)))</f>
        <v>0</v>
      </c>
      <c r="AI964" s="28">
        <f t="shared" ref="AI964:AJ983" ca="1" si="596">RAND()</f>
        <v>5.7067145632211491E-2</v>
      </c>
      <c r="AJ964" s="28">
        <f t="shared" ca="1" si="596"/>
        <v>0.12034045549577865</v>
      </c>
      <c r="AK964" s="28">
        <f>IF(Riskregister!$E$10="",0,COUNTIF(BK$4:BK$53,"&lt;"&amp;AI964)*IF(AJ964&lt;0.5,Riskregister!$K$10+(Riskregister!$L$10-Riskregister!$K$10)*SQRT(AJ964/2),Riskregister!$L$10-(Riskregister!$L$10-Riskregister!$K$10)*SQRT((1-AJ964)/2)))</f>
        <v>0</v>
      </c>
      <c r="AL964" s="28">
        <f t="shared" ref="AL964:AM983" ca="1" si="597">RAND()</f>
        <v>0.65685775363910093</v>
      </c>
      <c r="AM964" s="28">
        <f t="shared" ca="1" si="597"/>
        <v>0.66180602389260801</v>
      </c>
      <c r="AN964" s="28">
        <f>IF(Riskregister!$E$11="",0,COUNTIF(BL$4:BL$53,"&lt;"&amp;AL964)*IF(AM964&lt;0.5,Riskregister!$K$11+(Riskregister!$L$11-Riskregister!$K$11)*SQRT(AM964/2),Riskregister!$L$11-(Riskregister!$L$11-Riskregister!$K$11)*SQRT((1-AM964)/2)))</f>
        <v>0</v>
      </c>
      <c r="AO964" s="28">
        <f t="shared" ref="AO964:AP983" ca="1" si="598">RAND()</f>
        <v>0.97247654355649005</v>
      </c>
      <c r="AP964" s="28">
        <f t="shared" ca="1" si="598"/>
        <v>0.35516565707637926</v>
      </c>
      <c r="AQ964" s="28">
        <f>IF(Riskregister!$E$12="",0,COUNTIF(BM$4:BM$53,"&lt;"&amp;AO964)*IF(AP964&lt;0.5,Riskregister!$K$12+(Riskregister!$L$12-Riskregister!$K$12)*SQRT(AP964/2),Riskregister!$L$12-(Riskregister!$L$12-Riskregister!$K$12)*SQRT((1-AP964)/2)))</f>
        <v>0</v>
      </c>
      <c r="AR964" s="28">
        <f t="shared" ref="AR964:AS983" ca="1" si="599">RAND()</f>
        <v>2.4913846196414347E-2</v>
      </c>
      <c r="AS964" s="28">
        <f t="shared" ca="1" si="599"/>
        <v>0.33470563040024692</v>
      </c>
      <c r="AT964" s="28">
        <f>IF(Riskregister!$E$13="",0,COUNTIF(BN$4:BN$53,"&lt;"&amp;AR964)*IF(AS964&lt;0.5,Riskregister!$K$13+(Riskregister!$L$13-Riskregister!$K$13)*SQRT(AS964/2),Riskregister!$L$13-(Riskregister!$L$13-Riskregister!$K$13)*SQRT((1-AS964)/2)))</f>
        <v>0</v>
      </c>
      <c r="AU964" s="28">
        <f t="shared" ref="AU964:AV983" ca="1" si="600">RAND()</f>
        <v>0.42491673855470768</v>
      </c>
      <c r="AV964" s="28">
        <f t="shared" ca="1" si="600"/>
        <v>0.18363055088513414</v>
      </c>
      <c r="AW964" s="28">
        <f>IF(Riskregister!$E$14="",0,COUNTIF(BO$4:BO$53,"&lt;"&amp;AU964)*IF(AV964&lt;0.5,Riskregister!$K$14+(Riskregister!$L$14-Riskregister!$K$14)*SQRT(AV964/2),Riskregister!$L$14-(Riskregister!$L$14-Riskregister!$K$14)*SQRT((1-AV964)/2)))</f>
        <v>0</v>
      </c>
      <c r="AX964" s="28">
        <f t="shared" ref="AX964:AY983" ca="1" si="601">RAND()</f>
        <v>5.085481042742146E-2</v>
      </c>
      <c r="AY964" s="28">
        <f t="shared" ca="1" si="601"/>
        <v>0.66455105035878392</v>
      </c>
      <c r="AZ964" s="28">
        <f>IF(Riskregister!$E$15="",0,COUNTIF(BP$4:BP$53,"&lt;"&amp;AX964)*IF(AY964&lt;0.5,Riskregister!$K$15+(Riskregister!$L$15-Riskregister!$K$15)*SQRT(AY964/2),Riskregister!$L$15-(Riskregister!$L$15-Riskregister!$K$15)*SQRT((1-AY964)/2)))</f>
        <v>0</v>
      </c>
      <c r="BA964" s="28">
        <f t="shared" ref="BA964:BB983" ca="1" si="602">RAND()</f>
        <v>0.12223265048317544</v>
      </c>
      <c r="BB964" s="28">
        <f t="shared" ca="1" si="602"/>
        <v>0.51151991812186848</v>
      </c>
      <c r="BC964" s="28">
        <f>IF(Riskregister!$E$16="",0,COUNTIF(BQ$4:BQ$53,"&lt;"&amp;BA964)*IF(BB964&lt;0.5,Riskregister!$K$16+(Riskregister!$L$16-Riskregister!$K$16)*SQRT(BB964/2),Riskregister!$L$16-(Riskregister!$L$16-Riskregister!$K$16)*SQRT((1-BB964)/2)))</f>
        <v>0</v>
      </c>
      <c r="BD964" s="28">
        <f t="shared" ref="BD964:BD1027" ca="1" si="603">V964+Y964+AB964+AE964+AH964+AK964+AN964+AQ964+AT964+AW964+AZ964+BC964</f>
        <v>0</v>
      </c>
    </row>
    <row r="965" spans="20:56" x14ac:dyDescent="0.35">
      <c r="T965" s="28">
        <f t="shared" ca="1" si="591"/>
        <v>0.6064065393595659</v>
      </c>
      <c r="U965" s="28">
        <f t="shared" ca="1" si="591"/>
        <v>0.48437502548082534</v>
      </c>
      <c r="V965" s="28">
        <f ca="1">IF(Riskregister!$E$5="",0,COUNTIF(BF$4:BF$53,"&lt;"&amp;T965)*IF(U965&lt;0.5,Riskregister!$K$5+(Riskregister!$L$5-Riskregister!$K$5)*SQRT(U965/2),Riskregister!$L$5-(Riskregister!$L$5-Riskregister!$K$5)*SQRT((1-U965)/2)))</f>
        <v>0</v>
      </c>
      <c r="W965" s="28">
        <f t="shared" ca="1" si="592"/>
        <v>0.86568959232378784</v>
      </c>
      <c r="X965" s="28">
        <f t="shared" ca="1" si="592"/>
        <v>2.8677846213082225E-2</v>
      </c>
      <c r="Y965" s="28">
        <f ca="1">IF(Riskregister!$E$6="",0,COUNTIF(BG$4:BG$53,"&lt;"&amp;W965)*IF(X965&lt;0.5,Riskregister!$K$6+(Riskregister!$L$6-Riskregister!$K$6)*SQRT(X965/2),Riskregister!$L$6-(Riskregister!$L$6-Riskregister!$K$6)*SQRT((1-X965)/2)))</f>
        <v>415541.43653876206</v>
      </c>
      <c r="Z965" s="28">
        <f t="shared" ca="1" si="593"/>
        <v>6.323630451047535E-2</v>
      </c>
      <c r="AA965" s="28">
        <f t="shared" ca="1" si="593"/>
        <v>0.85039393986027068</v>
      </c>
      <c r="AB965" s="28">
        <f ca="1">IF(Riskregister!$E$7="",0,COUNTIF(BH$4:BH$53,"&lt;"&amp;Z965)*IF(AA965&lt;0.5,Riskregister!$K$7+(Riskregister!$L$7-Riskregister!$K$7)*SQRT(AA965/2),Riskregister!$L$7-(Riskregister!$L$7-Riskregister!$K$7)*SQRT((1-AA965)/2)))</f>
        <v>0</v>
      </c>
      <c r="AC965" s="28">
        <f t="shared" ca="1" si="594"/>
        <v>0.50618483868770769</v>
      </c>
      <c r="AD965" s="28">
        <f t="shared" ca="1" si="594"/>
        <v>0.98237606061206251</v>
      </c>
      <c r="AE965" s="28">
        <f ca="1">IF(Riskregister!$E$8="",0,COUNTIF(BI$4:BI$53,"&lt;"&amp;AC965)*IF(AD965&lt;0.5,Riskregister!$K$8+(Riskregister!$L$8-Riskregister!$K$8)*SQRT(AD965/2),Riskregister!$L$8-(Riskregister!$L$8-Riskregister!$K$8)*SQRT((1-AD965)/2)))</f>
        <v>0</v>
      </c>
      <c r="AF965" s="28">
        <f t="shared" ca="1" si="595"/>
        <v>0.13436867375497819</v>
      </c>
      <c r="AG965" s="28">
        <f t="shared" ca="1" si="595"/>
        <v>0.34482904710533435</v>
      </c>
      <c r="AH965" s="28">
        <f>IF(Riskregister!$E$9="",0,COUNTIF(BJ$4:BJ$53,"&lt;"&amp;AF965)*IF(AG965&lt;0.5,Riskregister!$K$9+(Riskregister!$L$9-Riskregister!$K$9)*SQRT(AG965/2),Riskregister!$L$9-(Riskregister!$L$9-Riskregister!$K$9)*SQRT((1-AG965)/2)))</f>
        <v>0</v>
      </c>
      <c r="AI965" s="28">
        <f t="shared" ca="1" si="596"/>
        <v>0.35636327921630651</v>
      </c>
      <c r="AJ965" s="28">
        <f t="shared" ca="1" si="596"/>
        <v>0.64550056640638798</v>
      </c>
      <c r="AK965" s="28">
        <f>IF(Riskregister!$E$10="",0,COUNTIF(BK$4:BK$53,"&lt;"&amp;AI965)*IF(AJ965&lt;0.5,Riskregister!$K$10+(Riskregister!$L$10-Riskregister!$K$10)*SQRT(AJ965/2),Riskregister!$L$10-(Riskregister!$L$10-Riskregister!$K$10)*SQRT((1-AJ965)/2)))</f>
        <v>0</v>
      </c>
      <c r="AL965" s="28">
        <f t="shared" ca="1" si="597"/>
        <v>0.77065822679794571</v>
      </c>
      <c r="AM965" s="28">
        <f t="shared" ca="1" si="597"/>
        <v>0.3045979138336341</v>
      </c>
      <c r="AN965" s="28">
        <f>IF(Riskregister!$E$11="",0,COUNTIF(BL$4:BL$53,"&lt;"&amp;AL965)*IF(AM965&lt;0.5,Riskregister!$K$11+(Riskregister!$L$11-Riskregister!$K$11)*SQRT(AM965/2),Riskregister!$L$11-(Riskregister!$L$11-Riskregister!$K$11)*SQRT((1-AM965)/2)))</f>
        <v>0</v>
      </c>
      <c r="AO965" s="28">
        <f t="shared" ca="1" si="598"/>
        <v>0.69514997279508284</v>
      </c>
      <c r="AP965" s="28">
        <f t="shared" ca="1" si="598"/>
        <v>0.74812255548364326</v>
      </c>
      <c r="AQ965" s="28">
        <f>IF(Riskregister!$E$12="",0,COUNTIF(BM$4:BM$53,"&lt;"&amp;AO965)*IF(AP965&lt;0.5,Riskregister!$K$12+(Riskregister!$L$12-Riskregister!$K$12)*SQRT(AP965/2),Riskregister!$L$12-(Riskregister!$L$12-Riskregister!$K$12)*SQRT((1-AP965)/2)))</f>
        <v>0</v>
      </c>
      <c r="AR965" s="28">
        <f t="shared" ca="1" si="599"/>
        <v>0.59822912700702391</v>
      </c>
      <c r="AS965" s="28">
        <f t="shared" ca="1" si="599"/>
        <v>7.5181386940363359E-2</v>
      </c>
      <c r="AT965" s="28">
        <f>IF(Riskregister!$E$13="",0,COUNTIF(BN$4:BN$53,"&lt;"&amp;AR965)*IF(AS965&lt;0.5,Riskregister!$K$13+(Riskregister!$L$13-Riskregister!$K$13)*SQRT(AS965/2),Riskregister!$L$13-(Riskregister!$L$13-Riskregister!$K$13)*SQRT((1-AS965)/2)))</f>
        <v>0</v>
      </c>
      <c r="AU965" s="28">
        <f t="shared" ca="1" si="600"/>
        <v>0.38735226126211997</v>
      </c>
      <c r="AV965" s="28">
        <f t="shared" ca="1" si="600"/>
        <v>0.66394961180643119</v>
      </c>
      <c r="AW965" s="28">
        <f>IF(Riskregister!$E$14="",0,COUNTIF(BO$4:BO$53,"&lt;"&amp;AU965)*IF(AV965&lt;0.5,Riskregister!$K$14+(Riskregister!$L$14-Riskregister!$K$14)*SQRT(AV965/2),Riskregister!$L$14-(Riskregister!$L$14-Riskregister!$K$14)*SQRT((1-AV965)/2)))</f>
        <v>0</v>
      </c>
      <c r="AX965" s="28">
        <f t="shared" ca="1" si="601"/>
        <v>0.15945385631308151</v>
      </c>
      <c r="AY965" s="28">
        <f t="shared" ca="1" si="601"/>
        <v>0.49572588269743822</v>
      </c>
      <c r="AZ965" s="28">
        <f>IF(Riskregister!$E$15="",0,COUNTIF(BP$4:BP$53,"&lt;"&amp;AX965)*IF(AY965&lt;0.5,Riskregister!$K$15+(Riskregister!$L$15-Riskregister!$K$15)*SQRT(AY965/2),Riskregister!$L$15-(Riskregister!$L$15-Riskregister!$K$15)*SQRT((1-AY965)/2)))</f>
        <v>0</v>
      </c>
      <c r="BA965" s="28">
        <f t="shared" ca="1" si="602"/>
        <v>0.74506276201755572</v>
      </c>
      <c r="BB965" s="28">
        <f t="shared" ca="1" si="602"/>
        <v>0.28991184487569388</v>
      </c>
      <c r="BC965" s="28">
        <f>IF(Riskregister!$E$16="",0,COUNTIF(BQ$4:BQ$53,"&lt;"&amp;BA965)*IF(BB965&lt;0.5,Riskregister!$K$16+(Riskregister!$L$16-Riskregister!$K$16)*SQRT(BB965/2),Riskregister!$L$16-(Riskregister!$L$16-Riskregister!$K$16)*SQRT((1-BB965)/2)))</f>
        <v>0</v>
      </c>
      <c r="BD965" s="28">
        <f t="shared" ca="1" si="603"/>
        <v>415541.43653876206</v>
      </c>
    </row>
    <row r="966" spans="20:56" x14ac:dyDescent="0.35">
      <c r="T966" s="28">
        <f t="shared" ca="1" si="591"/>
        <v>0.27806574467186818</v>
      </c>
      <c r="U966" s="28">
        <f t="shared" ca="1" si="591"/>
        <v>0.93974518885396952</v>
      </c>
      <c r="V966" s="28">
        <f ca="1">IF(Riskregister!$E$5="",0,COUNTIF(BF$4:BF$53,"&lt;"&amp;T966)*IF(U966&lt;0.5,Riskregister!$K$5+(Riskregister!$L$5-Riskregister!$K$5)*SQRT(U966/2),Riskregister!$L$5-(Riskregister!$L$5-Riskregister!$K$5)*SQRT((1-U966)/2)))</f>
        <v>0</v>
      </c>
      <c r="W966" s="28">
        <f t="shared" ca="1" si="592"/>
        <v>0.30677651497788805</v>
      </c>
      <c r="X966" s="28">
        <f t="shared" ca="1" si="592"/>
        <v>3.7850108000475169E-2</v>
      </c>
      <c r="Y966" s="28">
        <f ca="1">IF(Riskregister!$E$6="",0,COUNTIF(BG$4:BG$53,"&lt;"&amp;W966)*IF(X966&lt;0.5,Riskregister!$K$6+(Riskregister!$L$6-Riskregister!$K$6)*SQRT(X966/2),Riskregister!$L$6-(Riskregister!$L$6-Riskregister!$K$6)*SQRT((1-X966)/2)))</f>
        <v>0</v>
      </c>
      <c r="Z966" s="28">
        <f t="shared" ca="1" si="593"/>
        <v>0.73430665716667798</v>
      </c>
      <c r="AA966" s="28">
        <f t="shared" ca="1" si="593"/>
        <v>0.47438330638865622</v>
      </c>
      <c r="AB966" s="28">
        <f ca="1">IF(Riskregister!$E$7="",0,COUNTIF(BH$4:BH$53,"&lt;"&amp;Z966)*IF(AA966&lt;0.5,Riskregister!$K$7+(Riskregister!$L$7-Riskregister!$K$7)*SQRT(AA966/2),Riskregister!$L$7-(Riskregister!$L$7-Riskregister!$K$7)*SQRT((1-AA966)/2)))</f>
        <v>220458.14007053224</v>
      </c>
      <c r="AC966" s="28">
        <f t="shared" ca="1" si="594"/>
        <v>0.9407093354622249</v>
      </c>
      <c r="AD966" s="28">
        <f t="shared" ca="1" si="594"/>
        <v>0.64092450543547097</v>
      </c>
      <c r="AE966" s="28">
        <f ca="1">IF(Riskregister!$E$8="",0,COUNTIF(BI$4:BI$53,"&lt;"&amp;AC966)*IF(AD966&lt;0.5,Riskregister!$K$8+(Riskregister!$L$8-Riskregister!$K$8)*SQRT(AD966/2),Riskregister!$L$8-(Riskregister!$L$8-Riskregister!$K$8)*SQRT((1-AD966)/2)))</f>
        <v>0</v>
      </c>
      <c r="AF966" s="28">
        <f t="shared" ca="1" si="595"/>
        <v>0.12271064545042887</v>
      </c>
      <c r="AG966" s="28">
        <f t="shared" ca="1" si="595"/>
        <v>0.46930032390923448</v>
      </c>
      <c r="AH966" s="28">
        <f>IF(Riskregister!$E$9="",0,COUNTIF(BJ$4:BJ$53,"&lt;"&amp;AF966)*IF(AG966&lt;0.5,Riskregister!$K$9+(Riskregister!$L$9-Riskregister!$K$9)*SQRT(AG966/2),Riskregister!$L$9-(Riskregister!$L$9-Riskregister!$K$9)*SQRT((1-AG966)/2)))</f>
        <v>0</v>
      </c>
      <c r="AI966" s="28">
        <f t="shared" ca="1" si="596"/>
        <v>0.71458381208602328</v>
      </c>
      <c r="AJ966" s="28">
        <f t="shared" ca="1" si="596"/>
        <v>0.32947217083386859</v>
      </c>
      <c r="AK966" s="28">
        <f>IF(Riskregister!$E$10="",0,COUNTIF(BK$4:BK$53,"&lt;"&amp;AI966)*IF(AJ966&lt;0.5,Riskregister!$K$10+(Riskregister!$L$10-Riskregister!$K$10)*SQRT(AJ966/2),Riskregister!$L$10-(Riskregister!$L$10-Riskregister!$K$10)*SQRT((1-AJ966)/2)))</f>
        <v>0</v>
      </c>
      <c r="AL966" s="28">
        <f t="shared" ca="1" si="597"/>
        <v>0.98329201971713798</v>
      </c>
      <c r="AM966" s="28">
        <f t="shared" ca="1" si="597"/>
        <v>0.19962722524783094</v>
      </c>
      <c r="AN966" s="28">
        <f>IF(Riskregister!$E$11="",0,COUNTIF(BL$4:BL$53,"&lt;"&amp;AL966)*IF(AM966&lt;0.5,Riskregister!$K$11+(Riskregister!$L$11-Riskregister!$K$11)*SQRT(AM966/2),Riskregister!$L$11-(Riskregister!$L$11-Riskregister!$K$11)*SQRT((1-AM966)/2)))</f>
        <v>0</v>
      </c>
      <c r="AO966" s="28">
        <f t="shared" ca="1" si="598"/>
        <v>0.66145379271639115</v>
      </c>
      <c r="AP966" s="28">
        <f t="shared" ca="1" si="598"/>
        <v>0.18967210866591211</v>
      </c>
      <c r="AQ966" s="28">
        <f>IF(Riskregister!$E$12="",0,COUNTIF(BM$4:BM$53,"&lt;"&amp;AO966)*IF(AP966&lt;0.5,Riskregister!$K$12+(Riskregister!$L$12-Riskregister!$K$12)*SQRT(AP966/2),Riskregister!$L$12-(Riskregister!$L$12-Riskregister!$K$12)*SQRT((1-AP966)/2)))</f>
        <v>0</v>
      </c>
      <c r="AR966" s="28">
        <f t="shared" ca="1" si="599"/>
        <v>0.17022507547467181</v>
      </c>
      <c r="AS966" s="28">
        <f t="shared" ca="1" si="599"/>
        <v>0.30617941414691241</v>
      </c>
      <c r="AT966" s="28">
        <f>IF(Riskregister!$E$13="",0,COUNTIF(BN$4:BN$53,"&lt;"&amp;AR966)*IF(AS966&lt;0.5,Riskregister!$K$13+(Riskregister!$L$13-Riskregister!$K$13)*SQRT(AS966/2),Riskregister!$L$13-(Riskregister!$L$13-Riskregister!$K$13)*SQRT((1-AS966)/2)))</f>
        <v>0</v>
      </c>
      <c r="AU966" s="28">
        <f t="shared" ca="1" si="600"/>
        <v>7.2345939998472497E-2</v>
      </c>
      <c r="AV966" s="28">
        <f t="shared" ca="1" si="600"/>
        <v>0.85391917774842474</v>
      </c>
      <c r="AW966" s="28">
        <f>IF(Riskregister!$E$14="",0,COUNTIF(BO$4:BO$53,"&lt;"&amp;AU966)*IF(AV966&lt;0.5,Riskregister!$K$14+(Riskregister!$L$14-Riskregister!$K$14)*SQRT(AV966/2),Riskregister!$L$14-(Riskregister!$L$14-Riskregister!$K$14)*SQRT((1-AV966)/2)))</f>
        <v>0</v>
      </c>
      <c r="AX966" s="28">
        <f t="shared" ca="1" si="601"/>
        <v>0.32993253043997894</v>
      </c>
      <c r="AY966" s="28">
        <f t="shared" ca="1" si="601"/>
        <v>0.13518510640019954</v>
      </c>
      <c r="AZ966" s="28">
        <f>IF(Riskregister!$E$15="",0,COUNTIF(BP$4:BP$53,"&lt;"&amp;AX966)*IF(AY966&lt;0.5,Riskregister!$K$15+(Riskregister!$L$15-Riskregister!$K$15)*SQRT(AY966/2),Riskregister!$L$15-(Riskregister!$L$15-Riskregister!$K$15)*SQRT((1-AY966)/2)))</f>
        <v>0</v>
      </c>
      <c r="BA966" s="28">
        <f t="shared" ca="1" si="602"/>
        <v>0.90297761393899356</v>
      </c>
      <c r="BB966" s="28">
        <f t="shared" ca="1" si="602"/>
        <v>0.70087119995614722</v>
      </c>
      <c r="BC966" s="28">
        <f>IF(Riskregister!$E$16="",0,COUNTIF(BQ$4:BQ$53,"&lt;"&amp;BA966)*IF(BB966&lt;0.5,Riskregister!$K$16+(Riskregister!$L$16-Riskregister!$K$16)*SQRT(BB966/2),Riskregister!$L$16-(Riskregister!$L$16-Riskregister!$K$16)*SQRT((1-BB966)/2)))</f>
        <v>0</v>
      </c>
      <c r="BD966" s="28">
        <f t="shared" ca="1" si="603"/>
        <v>220458.14007053224</v>
      </c>
    </row>
    <row r="967" spans="20:56" x14ac:dyDescent="0.35">
      <c r="T967" s="28">
        <f t="shared" ca="1" si="591"/>
        <v>0.23227276379905937</v>
      </c>
      <c r="U967" s="28">
        <f t="shared" ca="1" si="591"/>
        <v>0.99893881550431773</v>
      </c>
      <c r="V967" s="28">
        <f ca="1">IF(Riskregister!$E$5="",0,COUNTIF(BF$4:BF$53,"&lt;"&amp;T967)*IF(U967&lt;0.5,Riskregister!$K$5+(Riskregister!$L$5-Riskregister!$K$5)*SQRT(U967/2),Riskregister!$L$5-(Riskregister!$L$5-Riskregister!$K$5)*SQRT((1-U967)/2)))</f>
        <v>0</v>
      </c>
      <c r="W967" s="28">
        <f t="shared" ca="1" si="592"/>
        <v>0.16621123905136481</v>
      </c>
      <c r="X967" s="28">
        <f t="shared" ca="1" si="592"/>
        <v>0.12167485257423827</v>
      </c>
      <c r="Y967" s="28">
        <f ca="1">IF(Riskregister!$E$6="",0,COUNTIF(BG$4:BG$53,"&lt;"&amp;W967)*IF(X967&lt;0.5,Riskregister!$K$6+(Riskregister!$L$6-Riskregister!$K$6)*SQRT(X967/2),Riskregister!$L$6-(Riskregister!$L$6-Riskregister!$K$6)*SQRT((1-X967)/2)))</f>
        <v>0</v>
      </c>
      <c r="Z967" s="28">
        <f t="shared" ca="1" si="593"/>
        <v>0.82825638582447314</v>
      </c>
      <c r="AA967" s="28">
        <f t="shared" ca="1" si="593"/>
        <v>0.45164432467017745</v>
      </c>
      <c r="AB967" s="28">
        <f ca="1">IF(Riskregister!$E$7="",0,COUNTIF(BH$4:BH$53,"&lt;"&amp;Z967)*IF(AA967&lt;0.5,Riskregister!$K$7+(Riskregister!$L$7-Riskregister!$K$7)*SQRT(AA967/2),Riskregister!$L$7-(Riskregister!$L$7-Riskregister!$K$7)*SQRT((1-AA967)/2)))</f>
        <v>216322.62289312409</v>
      </c>
      <c r="AC967" s="28">
        <f t="shared" ca="1" si="594"/>
        <v>0.29758501526146852</v>
      </c>
      <c r="AD967" s="28">
        <f t="shared" ca="1" si="594"/>
        <v>0.23247009717100986</v>
      </c>
      <c r="AE967" s="28">
        <f ca="1">IF(Riskregister!$E$8="",0,COUNTIF(BI$4:BI$53,"&lt;"&amp;AC967)*IF(AD967&lt;0.5,Riskregister!$K$8+(Riskregister!$L$8-Riskregister!$K$8)*SQRT(AD967/2),Riskregister!$L$8-(Riskregister!$L$8-Riskregister!$K$8)*SQRT((1-AD967)/2)))</f>
        <v>0</v>
      </c>
      <c r="AF967" s="28">
        <f t="shared" ca="1" si="595"/>
        <v>0.10801632191683308</v>
      </c>
      <c r="AG967" s="28">
        <f t="shared" ca="1" si="595"/>
        <v>0.24268498529249671</v>
      </c>
      <c r="AH967" s="28">
        <f>IF(Riskregister!$E$9="",0,COUNTIF(BJ$4:BJ$53,"&lt;"&amp;AF967)*IF(AG967&lt;0.5,Riskregister!$K$9+(Riskregister!$L$9-Riskregister!$K$9)*SQRT(AG967/2),Riskregister!$L$9-(Riskregister!$L$9-Riskregister!$K$9)*SQRT((1-AG967)/2)))</f>
        <v>0</v>
      </c>
      <c r="AI967" s="28">
        <f t="shared" ca="1" si="596"/>
        <v>0.16841073481269575</v>
      </c>
      <c r="AJ967" s="28">
        <f t="shared" ca="1" si="596"/>
        <v>0.98882790993254166</v>
      </c>
      <c r="AK967" s="28">
        <f>IF(Riskregister!$E$10="",0,COUNTIF(BK$4:BK$53,"&lt;"&amp;AI967)*IF(AJ967&lt;0.5,Riskregister!$K$10+(Riskregister!$L$10-Riskregister!$K$10)*SQRT(AJ967/2),Riskregister!$L$10-(Riskregister!$L$10-Riskregister!$K$10)*SQRT((1-AJ967)/2)))</f>
        <v>0</v>
      </c>
      <c r="AL967" s="28">
        <f t="shared" ca="1" si="597"/>
        <v>0.78719700079124766</v>
      </c>
      <c r="AM967" s="28">
        <f t="shared" ca="1" si="597"/>
        <v>0.87887137086110889</v>
      </c>
      <c r="AN967" s="28">
        <f>IF(Riskregister!$E$11="",0,COUNTIF(BL$4:BL$53,"&lt;"&amp;AL967)*IF(AM967&lt;0.5,Riskregister!$K$11+(Riskregister!$L$11-Riskregister!$K$11)*SQRT(AM967/2),Riskregister!$L$11-(Riskregister!$L$11-Riskregister!$K$11)*SQRT((1-AM967)/2)))</f>
        <v>0</v>
      </c>
      <c r="AO967" s="28">
        <f t="shared" ca="1" si="598"/>
        <v>0.54898580295843169</v>
      </c>
      <c r="AP967" s="28">
        <f t="shared" ca="1" si="598"/>
        <v>0.23092591727401834</v>
      </c>
      <c r="AQ967" s="28">
        <f>IF(Riskregister!$E$12="",0,COUNTIF(BM$4:BM$53,"&lt;"&amp;AO967)*IF(AP967&lt;0.5,Riskregister!$K$12+(Riskregister!$L$12-Riskregister!$K$12)*SQRT(AP967/2),Riskregister!$L$12-(Riskregister!$L$12-Riskregister!$K$12)*SQRT((1-AP967)/2)))</f>
        <v>0</v>
      </c>
      <c r="AR967" s="28">
        <f t="shared" ca="1" si="599"/>
        <v>5.2871603016120261E-2</v>
      </c>
      <c r="AS967" s="28">
        <f t="shared" ca="1" si="599"/>
        <v>0.55828678962885026</v>
      </c>
      <c r="AT967" s="28">
        <f>IF(Riskregister!$E$13="",0,COUNTIF(BN$4:BN$53,"&lt;"&amp;AR967)*IF(AS967&lt;0.5,Riskregister!$K$13+(Riskregister!$L$13-Riskregister!$K$13)*SQRT(AS967/2),Riskregister!$L$13-(Riskregister!$L$13-Riskregister!$K$13)*SQRT((1-AS967)/2)))</f>
        <v>0</v>
      </c>
      <c r="AU967" s="28">
        <f t="shared" ca="1" si="600"/>
        <v>7.9784427521723877E-2</v>
      </c>
      <c r="AV967" s="28">
        <f t="shared" ca="1" si="600"/>
        <v>0.78351830476863582</v>
      </c>
      <c r="AW967" s="28">
        <f>IF(Riskregister!$E$14="",0,COUNTIF(BO$4:BO$53,"&lt;"&amp;AU967)*IF(AV967&lt;0.5,Riskregister!$K$14+(Riskregister!$L$14-Riskregister!$K$14)*SQRT(AV967/2),Riskregister!$L$14-(Riskregister!$L$14-Riskregister!$K$14)*SQRT((1-AV967)/2)))</f>
        <v>0</v>
      </c>
      <c r="AX967" s="28">
        <f t="shared" ca="1" si="601"/>
        <v>0.79632915901254464</v>
      </c>
      <c r="AY967" s="28">
        <f t="shared" ca="1" si="601"/>
        <v>0.86002219988374096</v>
      </c>
      <c r="AZ967" s="28">
        <f>IF(Riskregister!$E$15="",0,COUNTIF(BP$4:BP$53,"&lt;"&amp;AX967)*IF(AY967&lt;0.5,Riskregister!$K$15+(Riskregister!$L$15-Riskregister!$K$15)*SQRT(AY967/2),Riskregister!$L$15-(Riskregister!$L$15-Riskregister!$K$15)*SQRT((1-AY967)/2)))</f>
        <v>0</v>
      </c>
      <c r="BA967" s="28">
        <f t="shared" ca="1" si="602"/>
        <v>0.37704017921801614</v>
      </c>
      <c r="BB967" s="28">
        <f t="shared" ca="1" si="602"/>
        <v>0.57457007725154685</v>
      </c>
      <c r="BC967" s="28">
        <f>IF(Riskregister!$E$16="",0,COUNTIF(BQ$4:BQ$53,"&lt;"&amp;BA967)*IF(BB967&lt;0.5,Riskregister!$K$16+(Riskregister!$L$16-Riskregister!$K$16)*SQRT(BB967/2),Riskregister!$L$16-(Riskregister!$L$16-Riskregister!$K$16)*SQRT((1-BB967)/2)))</f>
        <v>0</v>
      </c>
      <c r="BD967" s="28">
        <f t="shared" ca="1" si="603"/>
        <v>216322.62289312409</v>
      </c>
    </row>
    <row r="968" spans="20:56" x14ac:dyDescent="0.35">
      <c r="T968" s="28">
        <f t="shared" ca="1" si="591"/>
        <v>0.28812134021139046</v>
      </c>
      <c r="U968" s="28">
        <f t="shared" ca="1" si="591"/>
        <v>0.40863392400632592</v>
      </c>
      <c r="V968" s="28">
        <f ca="1">IF(Riskregister!$E$5="",0,COUNTIF(BF$4:BF$53,"&lt;"&amp;T968)*IF(U968&lt;0.5,Riskregister!$K$5+(Riskregister!$L$5-Riskregister!$K$5)*SQRT(U968/2),Riskregister!$L$5-(Riskregister!$L$5-Riskregister!$K$5)*SQRT((1-U968)/2)))</f>
        <v>0</v>
      </c>
      <c r="W968" s="28">
        <f t="shared" ca="1" si="592"/>
        <v>0.46911263933353364</v>
      </c>
      <c r="X968" s="28">
        <f t="shared" ca="1" si="592"/>
        <v>0.3473922282664984</v>
      </c>
      <c r="Y968" s="28">
        <f ca="1">IF(Riskregister!$E$6="",0,COUNTIF(BG$4:BG$53,"&lt;"&amp;W968)*IF(X968&lt;0.5,Riskregister!$K$6+(Riskregister!$L$6-Riskregister!$K$6)*SQRT(X968/2),Riskregister!$L$6-(Riskregister!$L$6-Riskregister!$K$6)*SQRT((1-X968)/2)))</f>
        <v>0</v>
      </c>
      <c r="Z968" s="28">
        <f t="shared" ca="1" si="593"/>
        <v>0.87436826114150268</v>
      </c>
      <c r="AA968" s="28">
        <f t="shared" ca="1" si="593"/>
        <v>0.70629839469124012</v>
      </c>
      <c r="AB968" s="28">
        <f ca="1">IF(Riskregister!$E$7="",0,COUNTIF(BH$4:BH$53,"&lt;"&amp;Z968)*IF(AA968&lt;0.5,Riskregister!$K$7+(Riskregister!$L$7-Riskregister!$K$7)*SQRT(AA968/2),Riskregister!$L$7-(Riskregister!$L$7-Riskregister!$K$7)*SQRT((1-AA968)/2)))</f>
        <v>265876.0896589965</v>
      </c>
      <c r="AC968" s="28">
        <f t="shared" ca="1" si="594"/>
        <v>0.77898572734915283</v>
      </c>
      <c r="AD968" s="28">
        <f t="shared" ca="1" si="594"/>
        <v>0.69818584031067221</v>
      </c>
      <c r="AE968" s="28">
        <f ca="1">IF(Riskregister!$E$8="",0,COUNTIF(BI$4:BI$53,"&lt;"&amp;AC968)*IF(AD968&lt;0.5,Riskregister!$K$8+(Riskregister!$L$8-Riskregister!$K$8)*SQRT(AD968/2),Riskregister!$L$8-(Riskregister!$L$8-Riskregister!$K$8)*SQRT((1-AD968)/2)))</f>
        <v>0</v>
      </c>
      <c r="AF968" s="28">
        <f t="shared" ca="1" si="595"/>
        <v>0.72143176218775285</v>
      </c>
      <c r="AG968" s="28">
        <f t="shared" ca="1" si="595"/>
        <v>0.36420311606500244</v>
      </c>
      <c r="AH968" s="28">
        <f>IF(Riskregister!$E$9="",0,COUNTIF(BJ$4:BJ$53,"&lt;"&amp;AF968)*IF(AG968&lt;0.5,Riskregister!$K$9+(Riskregister!$L$9-Riskregister!$K$9)*SQRT(AG968/2),Riskregister!$L$9-(Riskregister!$L$9-Riskregister!$K$9)*SQRT((1-AG968)/2)))</f>
        <v>0</v>
      </c>
      <c r="AI968" s="28">
        <f t="shared" ca="1" si="596"/>
        <v>0.40788040187762276</v>
      </c>
      <c r="AJ968" s="28">
        <f t="shared" ca="1" si="596"/>
        <v>0.50231435310715877</v>
      </c>
      <c r="AK968" s="28">
        <f>IF(Riskregister!$E$10="",0,COUNTIF(BK$4:BK$53,"&lt;"&amp;AI968)*IF(AJ968&lt;0.5,Riskregister!$K$10+(Riskregister!$L$10-Riskregister!$K$10)*SQRT(AJ968/2),Riskregister!$L$10-(Riskregister!$L$10-Riskregister!$K$10)*SQRT((1-AJ968)/2)))</f>
        <v>0</v>
      </c>
      <c r="AL968" s="28">
        <f t="shared" ca="1" si="597"/>
        <v>0.72000258240313031</v>
      </c>
      <c r="AM968" s="28">
        <f t="shared" ca="1" si="597"/>
        <v>0.13726846692914574</v>
      </c>
      <c r="AN968" s="28">
        <f>IF(Riskregister!$E$11="",0,COUNTIF(BL$4:BL$53,"&lt;"&amp;AL968)*IF(AM968&lt;0.5,Riskregister!$K$11+(Riskregister!$L$11-Riskregister!$K$11)*SQRT(AM968/2),Riskregister!$L$11-(Riskregister!$L$11-Riskregister!$K$11)*SQRT((1-AM968)/2)))</f>
        <v>0</v>
      </c>
      <c r="AO968" s="28">
        <f t="shared" ca="1" si="598"/>
        <v>0.67777722002186569</v>
      </c>
      <c r="AP968" s="28">
        <f t="shared" ca="1" si="598"/>
        <v>0.30008721471765898</v>
      </c>
      <c r="AQ968" s="28">
        <f>IF(Riskregister!$E$12="",0,COUNTIF(BM$4:BM$53,"&lt;"&amp;AO968)*IF(AP968&lt;0.5,Riskregister!$K$12+(Riskregister!$L$12-Riskregister!$K$12)*SQRT(AP968/2),Riskregister!$L$12-(Riskregister!$L$12-Riskregister!$K$12)*SQRT((1-AP968)/2)))</f>
        <v>0</v>
      </c>
      <c r="AR968" s="28">
        <f t="shared" ca="1" si="599"/>
        <v>0.94036622212750132</v>
      </c>
      <c r="AS968" s="28">
        <f t="shared" ca="1" si="599"/>
        <v>0.1217294777500374</v>
      </c>
      <c r="AT968" s="28">
        <f>IF(Riskregister!$E$13="",0,COUNTIF(BN$4:BN$53,"&lt;"&amp;AR968)*IF(AS968&lt;0.5,Riskregister!$K$13+(Riskregister!$L$13-Riskregister!$K$13)*SQRT(AS968/2),Riskregister!$L$13-(Riskregister!$L$13-Riskregister!$K$13)*SQRT((1-AS968)/2)))</f>
        <v>0</v>
      </c>
      <c r="AU968" s="28">
        <f t="shared" ca="1" si="600"/>
        <v>1.9836898104798939E-2</v>
      </c>
      <c r="AV968" s="28">
        <f t="shared" ca="1" si="600"/>
        <v>0.84739381649593992</v>
      </c>
      <c r="AW968" s="28">
        <f>IF(Riskregister!$E$14="",0,COUNTIF(BO$4:BO$53,"&lt;"&amp;AU968)*IF(AV968&lt;0.5,Riskregister!$K$14+(Riskregister!$L$14-Riskregister!$K$14)*SQRT(AV968/2),Riskregister!$L$14-(Riskregister!$L$14-Riskregister!$K$14)*SQRT((1-AV968)/2)))</f>
        <v>0</v>
      </c>
      <c r="AX968" s="28">
        <f t="shared" ca="1" si="601"/>
        <v>0.25929046322166405</v>
      </c>
      <c r="AY968" s="28">
        <f t="shared" ca="1" si="601"/>
        <v>0.37651728212624513</v>
      </c>
      <c r="AZ968" s="28">
        <f>IF(Riskregister!$E$15="",0,COUNTIF(BP$4:BP$53,"&lt;"&amp;AX968)*IF(AY968&lt;0.5,Riskregister!$K$15+(Riskregister!$L$15-Riskregister!$K$15)*SQRT(AY968/2),Riskregister!$L$15-(Riskregister!$L$15-Riskregister!$K$15)*SQRT((1-AY968)/2)))</f>
        <v>0</v>
      </c>
      <c r="BA968" s="28">
        <f t="shared" ca="1" si="602"/>
        <v>0.77296767973266445</v>
      </c>
      <c r="BB968" s="28">
        <f t="shared" ca="1" si="602"/>
        <v>0.34903207811504822</v>
      </c>
      <c r="BC968" s="28">
        <f>IF(Riskregister!$E$16="",0,COUNTIF(BQ$4:BQ$53,"&lt;"&amp;BA968)*IF(BB968&lt;0.5,Riskregister!$K$16+(Riskregister!$L$16-Riskregister!$K$16)*SQRT(BB968/2),Riskregister!$L$16-(Riskregister!$L$16-Riskregister!$K$16)*SQRT((1-BB968)/2)))</f>
        <v>0</v>
      </c>
      <c r="BD968" s="28">
        <f t="shared" ca="1" si="603"/>
        <v>265876.0896589965</v>
      </c>
    </row>
    <row r="969" spans="20:56" x14ac:dyDescent="0.35">
      <c r="T969" s="28">
        <f t="shared" ca="1" si="591"/>
        <v>0.69868335140306881</v>
      </c>
      <c r="U969" s="28">
        <f t="shared" ca="1" si="591"/>
        <v>0.22602314185380201</v>
      </c>
      <c r="V969" s="28">
        <f ca="1">IF(Riskregister!$E$5="",0,COUNTIF(BF$4:BF$53,"&lt;"&amp;T969)*IF(U969&lt;0.5,Riskregister!$K$5+(Riskregister!$L$5-Riskregister!$K$5)*SQRT(U969/2),Riskregister!$L$5-(Riskregister!$L$5-Riskregister!$K$5)*SQRT((1-U969)/2)))</f>
        <v>301277.37144959078</v>
      </c>
      <c r="W969" s="28">
        <f t="shared" ca="1" si="592"/>
        <v>0.98145029425854236</v>
      </c>
      <c r="X969" s="28">
        <f t="shared" ca="1" si="592"/>
        <v>0.29889304134869144</v>
      </c>
      <c r="Y969" s="28">
        <f ca="1">IF(Riskregister!$E$6="",0,COUNTIF(BG$4:BG$53,"&lt;"&amp;W969)*IF(X969&lt;0.5,Riskregister!$K$6+(Riskregister!$L$6-Riskregister!$K$6)*SQRT(X969/2),Riskregister!$L$6-(Riskregister!$L$6-Riskregister!$K$6)*SQRT((1-X969)/2)))</f>
        <v>1791699.2878993365</v>
      </c>
      <c r="Z969" s="28">
        <f t="shared" ca="1" si="593"/>
        <v>0.30498603435689808</v>
      </c>
      <c r="AA969" s="28">
        <f t="shared" ca="1" si="593"/>
        <v>0.20222308539853118</v>
      </c>
      <c r="AB969" s="28">
        <f ca="1">IF(Riskregister!$E$7="",0,COUNTIF(BH$4:BH$53,"&lt;"&amp;Z969)*IF(AA969&lt;0.5,Riskregister!$K$7+(Riskregister!$L$7-Riskregister!$K$7)*SQRT(AA969/2),Riskregister!$L$7-(Riskregister!$L$7-Riskregister!$K$7)*SQRT((1-AA969)/2)))</f>
        <v>0</v>
      </c>
      <c r="AC969" s="28">
        <f t="shared" ca="1" si="594"/>
        <v>0.77884447424074965</v>
      </c>
      <c r="AD969" s="28">
        <f t="shared" ca="1" si="594"/>
        <v>0.60387530288005686</v>
      </c>
      <c r="AE969" s="28">
        <f ca="1">IF(Riskregister!$E$8="",0,COUNTIF(BI$4:BI$53,"&lt;"&amp;AC969)*IF(AD969&lt;0.5,Riskregister!$K$8+(Riskregister!$L$8-Riskregister!$K$8)*SQRT(AD969/2),Riskregister!$L$8-(Riskregister!$L$8-Riskregister!$K$8)*SQRT((1-AD969)/2)))</f>
        <v>0</v>
      </c>
      <c r="AF969" s="28">
        <f t="shared" ca="1" si="595"/>
        <v>0.12917041409863794</v>
      </c>
      <c r="AG969" s="28">
        <f t="shared" ca="1" si="595"/>
        <v>0.16882563807118323</v>
      </c>
      <c r="AH969" s="28">
        <f>IF(Riskregister!$E$9="",0,COUNTIF(BJ$4:BJ$53,"&lt;"&amp;AF969)*IF(AG969&lt;0.5,Riskregister!$K$9+(Riskregister!$L$9-Riskregister!$K$9)*SQRT(AG969/2),Riskregister!$L$9-(Riskregister!$L$9-Riskregister!$K$9)*SQRT((1-AG969)/2)))</f>
        <v>0</v>
      </c>
      <c r="AI969" s="28">
        <f t="shared" ca="1" si="596"/>
        <v>0.67441657293308266</v>
      </c>
      <c r="AJ969" s="28">
        <f t="shared" ca="1" si="596"/>
        <v>0.37948461880206419</v>
      </c>
      <c r="AK969" s="28">
        <f>IF(Riskregister!$E$10="",0,COUNTIF(BK$4:BK$53,"&lt;"&amp;AI969)*IF(AJ969&lt;0.5,Riskregister!$K$10+(Riskregister!$L$10-Riskregister!$K$10)*SQRT(AJ969/2),Riskregister!$L$10-(Riskregister!$L$10-Riskregister!$K$10)*SQRT((1-AJ969)/2)))</f>
        <v>0</v>
      </c>
      <c r="AL969" s="28">
        <f t="shared" ca="1" si="597"/>
        <v>0.87496307902579673</v>
      </c>
      <c r="AM969" s="28">
        <f t="shared" ca="1" si="597"/>
        <v>0.33946026488243508</v>
      </c>
      <c r="AN969" s="28">
        <f>IF(Riskregister!$E$11="",0,COUNTIF(BL$4:BL$53,"&lt;"&amp;AL969)*IF(AM969&lt;0.5,Riskregister!$K$11+(Riskregister!$L$11-Riskregister!$K$11)*SQRT(AM969/2),Riskregister!$L$11-(Riskregister!$L$11-Riskregister!$K$11)*SQRT((1-AM969)/2)))</f>
        <v>0</v>
      </c>
      <c r="AO969" s="28">
        <f t="shared" ca="1" si="598"/>
        <v>0.79940475613839501</v>
      </c>
      <c r="AP969" s="28">
        <f t="shared" ca="1" si="598"/>
        <v>0.25902592603628449</v>
      </c>
      <c r="AQ969" s="28">
        <f>IF(Riskregister!$E$12="",0,COUNTIF(BM$4:BM$53,"&lt;"&amp;AO969)*IF(AP969&lt;0.5,Riskregister!$K$12+(Riskregister!$L$12-Riskregister!$K$12)*SQRT(AP969/2),Riskregister!$L$12-(Riskregister!$L$12-Riskregister!$K$12)*SQRT((1-AP969)/2)))</f>
        <v>0</v>
      </c>
      <c r="AR969" s="28">
        <f t="shared" ca="1" si="599"/>
        <v>0.90666704385607444</v>
      </c>
      <c r="AS969" s="28">
        <f t="shared" ca="1" si="599"/>
        <v>0.71621075438190751</v>
      </c>
      <c r="AT969" s="28">
        <f>IF(Riskregister!$E$13="",0,COUNTIF(BN$4:BN$53,"&lt;"&amp;AR969)*IF(AS969&lt;0.5,Riskregister!$K$13+(Riskregister!$L$13-Riskregister!$K$13)*SQRT(AS969/2),Riskregister!$L$13-(Riskregister!$L$13-Riskregister!$K$13)*SQRT((1-AS969)/2)))</f>
        <v>0</v>
      </c>
      <c r="AU969" s="28">
        <f t="shared" ca="1" si="600"/>
        <v>1.2893712586068307E-2</v>
      </c>
      <c r="AV969" s="28">
        <f t="shared" ca="1" si="600"/>
        <v>0.84002928555058742</v>
      </c>
      <c r="AW969" s="28">
        <f>IF(Riskregister!$E$14="",0,COUNTIF(BO$4:BO$53,"&lt;"&amp;AU969)*IF(AV969&lt;0.5,Riskregister!$K$14+(Riskregister!$L$14-Riskregister!$K$14)*SQRT(AV969/2),Riskregister!$L$14-(Riskregister!$L$14-Riskregister!$K$14)*SQRT((1-AV969)/2)))</f>
        <v>0</v>
      </c>
      <c r="AX969" s="28">
        <f t="shared" ca="1" si="601"/>
        <v>0.55869948893424071</v>
      </c>
      <c r="AY969" s="28">
        <f t="shared" ca="1" si="601"/>
        <v>0.53599378989738666</v>
      </c>
      <c r="AZ969" s="28">
        <f>IF(Riskregister!$E$15="",0,COUNTIF(BP$4:BP$53,"&lt;"&amp;AX969)*IF(AY969&lt;0.5,Riskregister!$K$15+(Riskregister!$L$15-Riskregister!$K$15)*SQRT(AY969/2),Riskregister!$L$15-(Riskregister!$L$15-Riskregister!$K$15)*SQRT((1-AY969)/2)))</f>
        <v>0</v>
      </c>
      <c r="BA969" s="28">
        <f t="shared" ca="1" si="602"/>
        <v>0.82596393238931676</v>
      </c>
      <c r="BB969" s="28">
        <f t="shared" ca="1" si="602"/>
        <v>0.76995459299680979</v>
      </c>
      <c r="BC969" s="28">
        <f>IF(Riskregister!$E$16="",0,COUNTIF(BQ$4:BQ$53,"&lt;"&amp;BA969)*IF(BB969&lt;0.5,Riskregister!$K$16+(Riskregister!$L$16-Riskregister!$K$16)*SQRT(BB969/2),Riskregister!$L$16-(Riskregister!$L$16-Riskregister!$K$16)*SQRT((1-BB969)/2)))</f>
        <v>0</v>
      </c>
      <c r="BD969" s="28">
        <f t="shared" ca="1" si="603"/>
        <v>2092976.6593489274</v>
      </c>
    </row>
    <row r="970" spans="20:56" x14ac:dyDescent="0.35">
      <c r="T970" s="28">
        <f t="shared" ca="1" si="591"/>
        <v>0.72911010612806004</v>
      </c>
      <c r="U970" s="28">
        <f t="shared" ca="1" si="591"/>
        <v>0.56999614318759528</v>
      </c>
      <c r="V970" s="28">
        <f ca="1">IF(Riskregister!$E$5="",0,COUNTIF(BF$4:BF$53,"&lt;"&amp;T970)*IF(U970&lt;0.5,Riskregister!$K$5+(Riskregister!$L$5-Riskregister!$K$5)*SQRT(U970/2),Riskregister!$L$5-(Riskregister!$L$5-Riskregister!$K$5)*SQRT((1-U970)/2)))</f>
        <v>391342.64809919597</v>
      </c>
      <c r="W970" s="28">
        <f t="shared" ca="1" si="592"/>
        <v>0.22983555991483406</v>
      </c>
      <c r="X970" s="28">
        <f t="shared" ca="1" si="592"/>
        <v>0.47818714088944736</v>
      </c>
      <c r="Y970" s="28">
        <f ca="1">IF(Riskregister!$E$6="",0,COUNTIF(BG$4:BG$53,"&lt;"&amp;W970)*IF(X970&lt;0.5,Riskregister!$K$6+(Riskregister!$L$6-Riskregister!$K$6)*SQRT(X970/2),Riskregister!$L$6-(Riskregister!$L$6-Riskregister!$K$6)*SQRT((1-X970)/2)))</f>
        <v>0</v>
      </c>
      <c r="Z970" s="28">
        <f t="shared" ca="1" si="593"/>
        <v>0.44602411695816513</v>
      </c>
      <c r="AA970" s="28">
        <f t="shared" ca="1" si="593"/>
        <v>7.5066949421250806E-3</v>
      </c>
      <c r="AB970" s="28">
        <f ca="1">IF(Riskregister!$E$7="",0,COUNTIF(BH$4:BH$53,"&lt;"&amp;Z970)*IF(AA970&lt;0.5,Riskregister!$K$7+(Riskregister!$L$7-Riskregister!$K$7)*SQRT(AA970/2),Riskregister!$L$7-(Riskregister!$L$7-Riskregister!$K$7)*SQRT((1-AA970)/2)))</f>
        <v>0</v>
      </c>
      <c r="AC970" s="28">
        <f t="shared" ca="1" si="594"/>
        <v>0.23157779610624918</v>
      </c>
      <c r="AD970" s="28">
        <f t="shared" ca="1" si="594"/>
        <v>0.34453158260678451</v>
      </c>
      <c r="AE970" s="28">
        <f ca="1">IF(Riskregister!$E$8="",0,COUNTIF(BI$4:BI$53,"&lt;"&amp;AC970)*IF(AD970&lt;0.5,Riskregister!$K$8+(Riskregister!$L$8-Riskregister!$K$8)*SQRT(AD970/2),Riskregister!$L$8-(Riskregister!$L$8-Riskregister!$K$8)*SQRT((1-AD970)/2)))</f>
        <v>0</v>
      </c>
      <c r="AF970" s="28">
        <f t="shared" ca="1" si="595"/>
        <v>0.50406269004090987</v>
      </c>
      <c r="AG970" s="28">
        <f t="shared" ca="1" si="595"/>
        <v>0.60379581447528585</v>
      </c>
      <c r="AH970" s="28">
        <f>IF(Riskregister!$E$9="",0,COUNTIF(BJ$4:BJ$53,"&lt;"&amp;AF970)*IF(AG970&lt;0.5,Riskregister!$K$9+(Riskregister!$L$9-Riskregister!$K$9)*SQRT(AG970/2),Riskregister!$L$9-(Riskregister!$L$9-Riskregister!$K$9)*SQRT((1-AG970)/2)))</f>
        <v>0</v>
      </c>
      <c r="AI970" s="28">
        <f t="shared" ca="1" si="596"/>
        <v>7.5050125093336972E-2</v>
      </c>
      <c r="AJ970" s="28">
        <f t="shared" ca="1" si="596"/>
        <v>0.87052137574973931</v>
      </c>
      <c r="AK970" s="28">
        <f>IF(Riskregister!$E$10="",0,COUNTIF(BK$4:BK$53,"&lt;"&amp;AI970)*IF(AJ970&lt;0.5,Riskregister!$K$10+(Riskregister!$L$10-Riskregister!$K$10)*SQRT(AJ970/2),Riskregister!$L$10-(Riskregister!$L$10-Riskregister!$K$10)*SQRT((1-AJ970)/2)))</f>
        <v>0</v>
      </c>
      <c r="AL970" s="28">
        <f t="shared" ca="1" si="597"/>
        <v>0.7215633461816916</v>
      </c>
      <c r="AM970" s="28">
        <f t="shared" ca="1" si="597"/>
        <v>0.39304827068385706</v>
      </c>
      <c r="AN970" s="28">
        <f>IF(Riskregister!$E$11="",0,COUNTIF(BL$4:BL$53,"&lt;"&amp;AL970)*IF(AM970&lt;0.5,Riskregister!$K$11+(Riskregister!$L$11-Riskregister!$K$11)*SQRT(AM970/2),Riskregister!$L$11-(Riskregister!$L$11-Riskregister!$K$11)*SQRT((1-AM970)/2)))</f>
        <v>0</v>
      </c>
      <c r="AO970" s="28">
        <f t="shared" ca="1" si="598"/>
        <v>0.99495415809666909</v>
      </c>
      <c r="AP970" s="28">
        <f t="shared" ca="1" si="598"/>
        <v>0.87217560114388837</v>
      </c>
      <c r="AQ970" s="28">
        <f>IF(Riskregister!$E$12="",0,COUNTIF(BM$4:BM$53,"&lt;"&amp;AO970)*IF(AP970&lt;0.5,Riskregister!$K$12+(Riskregister!$L$12-Riskregister!$K$12)*SQRT(AP970/2),Riskregister!$L$12-(Riskregister!$L$12-Riskregister!$K$12)*SQRT((1-AP970)/2)))</f>
        <v>0</v>
      </c>
      <c r="AR970" s="28">
        <f t="shared" ca="1" si="599"/>
        <v>9.2295000113371328E-2</v>
      </c>
      <c r="AS970" s="28">
        <f t="shared" ca="1" si="599"/>
        <v>0.15563640756955621</v>
      </c>
      <c r="AT970" s="28">
        <f>IF(Riskregister!$E$13="",0,COUNTIF(BN$4:BN$53,"&lt;"&amp;AR970)*IF(AS970&lt;0.5,Riskregister!$K$13+(Riskregister!$L$13-Riskregister!$K$13)*SQRT(AS970/2),Riskregister!$L$13-(Riskregister!$L$13-Riskregister!$K$13)*SQRT((1-AS970)/2)))</f>
        <v>0</v>
      </c>
      <c r="AU970" s="28">
        <f t="shared" ca="1" si="600"/>
        <v>0.30697485563363192</v>
      </c>
      <c r="AV970" s="28">
        <f t="shared" ca="1" si="600"/>
        <v>0.77769803673028093</v>
      </c>
      <c r="AW970" s="28">
        <f>IF(Riskregister!$E$14="",0,COUNTIF(BO$4:BO$53,"&lt;"&amp;AU970)*IF(AV970&lt;0.5,Riskregister!$K$14+(Riskregister!$L$14-Riskregister!$K$14)*SQRT(AV970/2),Riskregister!$L$14-(Riskregister!$L$14-Riskregister!$K$14)*SQRT((1-AV970)/2)))</f>
        <v>0</v>
      </c>
      <c r="AX970" s="28">
        <f t="shared" ca="1" si="601"/>
        <v>0.87295380250414811</v>
      </c>
      <c r="AY970" s="28">
        <f t="shared" ca="1" si="601"/>
        <v>0.44157441444485246</v>
      </c>
      <c r="AZ970" s="28">
        <f>IF(Riskregister!$E$15="",0,COUNTIF(BP$4:BP$53,"&lt;"&amp;AX970)*IF(AY970&lt;0.5,Riskregister!$K$15+(Riskregister!$L$15-Riskregister!$K$15)*SQRT(AY970/2),Riskregister!$L$15-(Riskregister!$L$15-Riskregister!$K$15)*SQRT((1-AY970)/2)))</f>
        <v>0</v>
      </c>
      <c r="BA970" s="28">
        <f t="shared" ca="1" si="602"/>
        <v>5.1492373443700057E-2</v>
      </c>
      <c r="BB970" s="28">
        <f t="shared" ca="1" si="602"/>
        <v>0.63354843466388044</v>
      </c>
      <c r="BC970" s="28">
        <f>IF(Riskregister!$E$16="",0,COUNTIF(BQ$4:BQ$53,"&lt;"&amp;BA970)*IF(BB970&lt;0.5,Riskregister!$K$16+(Riskregister!$L$16-Riskregister!$K$16)*SQRT(BB970/2),Riskregister!$L$16-(Riskregister!$L$16-Riskregister!$K$16)*SQRT((1-BB970)/2)))</f>
        <v>0</v>
      </c>
      <c r="BD970" s="28">
        <f t="shared" ca="1" si="603"/>
        <v>391342.64809919597</v>
      </c>
    </row>
    <row r="971" spans="20:56" x14ac:dyDescent="0.35">
      <c r="T971" s="28">
        <f t="shared" ca="1" si="591"/>
        <v>9.3663985976824127E-2</v>
      </c>
      <c r="U971" s="28">
        <f t="shared" ca="1" si="591"/>
        <v>0.10402626772567602</v>
      </c>
      <c r="V971" s="28">
        <f ca="1">IF(Riskregister!$E$5="",0,COUNTIF(BF$4:BF$53,"&lt;"&amp;T971)*IF(U971&lt;0.5,Riskregister!$K$5+(Riskregister!$L$5-Riskregister!$K$5)*SQRT(U971/2),Riskregister!$L$5-(Riskregister!$L$5-Riskregister!$K$5)*SQRT((1-U971)/2)))</f>
        <v>0</v>
      </c>
      <c r="W971" s="28">
        <f t="shared" ca="1" si="592"/>
        <v>0.76669473199262894</v>
      </c>
      <c r="X971" s="28">
        <f t="shared" ca="1" si="592"/>
        <v>0.58119506640093377</v>
      </c>
      <c r="Y971" s="28">
        <f ca="1">IF(Riskregister!$E$6="",0,COUNTIF(BG$4:BG$53,"&lt;"&amp;W971)*IF(X971&lt;0.5,Riskregister!$K$6+(Riskregister!$L$6-Riskregister!$K$6)*SQRT(X971/2),Riskregister!$L$6-(Riskregister!$L$6-Riskregister!$K$6)*SQRT((1-X971)/2)))</f>
        <v>1176310.7427976937</v>
      </c>
      <c r="Z971" s="28">
        <f t="shared" ca="1" si="593"/>
        <v>0.63555357582878624</v>
      </c>
      <c r="AA971" s="28">
        <f t="shared" ca="1" si="593"/>
        <v>0.414516135333586</v>
      </c>
      <c r="AB971" s="28">
        <f ca="1">IF(Riskregister!$E$7="",0,COUNTIF(BH$4:BH$53,"&lt;"&amp;Z971)*IF(AA971&lt;0.5,Riskregister!$K$7+(Riskregister!$L$7-Riskregister!$K$7)*SQRT(AA971/2),Riskregister!$L$7-(Riskregister!$L$7-Riskregister!$K$7)*SQRT((1-AA971)/2)))</f>
        <v>0</v>
      </c>
      <c r="AC971" s="28">
        <f t="shared" ca="1" si="594"/>
        <v>4.7157848377769596E-2</v>
      </c>
      <c r="AD971" s="28">
        <f t="shared" ca="1" si="594"/>
        <v>1.5346368594104209E-2</v>
      </c>
      <c r="AE971" s="28">
        <f ca="1">IF(Riskregister!$E$8="",0,COUNTIF(BI$4:BI$53,"&lt;"&amp;AC971)*IF(AD971&lt;0.5,Riskregister!$K$8+(Riskregister!$L$8-Riskregister!$K$8)*SQRT(AD971/2),Riskregister!$L$8-(Riskregister!$L$8-Riskregister!$K$8)*SQRT((1-AD971)/2)))</f>
        <v>0</v>
      </c>
      <c r="AF971" s="28">
        <f t="shared" ca="1" si="595"/>
        <v>0.42749083602494586</v>
      </c>
      <c r="AG971" s="28">
        <f t="shared" ca="1" si="595"/>
        <v>0.8700112532000952</v>
      </c>
      <c r="AH971" s="28">
        <f>IF(Riskregister!$E$9="",0,COUNTIF(BJ$4:BJ$53,"&lt;"&amp;AF971)*IF(AG971&lt;0.5,Riskregister!$K$9+(Riskregister!$L$9-Riskregister!$K$9)*SQRT(AG971/2),Riskregister!$L$9-(Riskregister!$L$9-Riskregister!$K$9)*SQRT((1-AG971)/2)))</f>
        <v>0</v>
      </c>
      <c r="AI971" s="28">
        <f t="shared" ca="1" si="596"/>
        <v>0.78084325840980751</v>
      </c>
      <c r="AJ971" s="28">
        <f t="shared" ca="1" si="596"/>
        <v>0.22184012630829586</v>
      </c>
      <c r="AK971" s="28">
        <f>IF(Riskregister!$E$10="",0,COUNTIF(BK$4:BK$53,"&lt;"&amp;AI971)*IF(AJ971&lt;0.5,Riskregister!$K$10+(Riskregister!$L$10-Riskregister!$K$10)*SQRT(AJ971/2),Riskregister!$L$10-(Riskregister!$L$10-Riskregister!$K$10)*SQRT((1-AJ971)/2)))</f>
        <v>0</v>
      </c>
      <c r="AL971" s="28">
        <f t="shared" ca="1" si="597"/>
        <v>0.81499410850414222</v>
      </c>
      <c r="AM971" s="28">
        <f t="shared" ca="1" si="597"/>
        <v>0.90575602627561402</v>
      </c>
      <c r="AN971" s="28">
        <f>IF(Riskregister!$E$11="",0,COUNTIF(BL$4:BL$53,"&lt;"&amp;AL971)*IF(AM971&lt;0.5,Riskregister!$K$11+(Riskregister!$L$11-Riskregister!$K$11)*SQRT(AM971/2),Riskregister!$L$11-(Riskregister!$L$11-Riskregister!$K$11)*SQRT((1-AM971)/2)))</f>
        <v>0</v>
      </c>
      <c r="AO971" s="28">
        <f t="shared" ca="1" si="598"/>
        <v>0.93193092654284826</v>
      </c>
      <c r="AP971" s="28">
        <f t="shared" ca="1" si="598"/>
        <v>0.1519155301717201</v>
      </c>
      <c r="AQ971" s="28">
        <f>IF(Riskregister!$E$12="",0,COUNTIF(BM$4:BM$53,"&lt;"&amp;AO971)*IF(AP971&lt;0.5,Riskregister!$K$12+(Riskregister!$L$12-Riskregister!$K$12)*SQRT(AP971/2),Riskregister!$L$12-(Riskregister!$L$12-Riskregister!$K$12)*SQRT((1-AP971)/2)))</f>
        <v>0</v>
      </c>
      <c r="AR971" s="28">
        <f t="shared" ca="1" si="599"/>
        <v>0.37632672185505367</v>
      </c>
      <c r="AS971" s="28">
        <f t="shared" ca="1" si="599"/>
        <v>0.64398219969839121</v>
      </c>
      <c r="AT971" s="28">
        <f>IF(Riskregister!$E$13="",0,COUNTIF(BN$4:BN$53,"&lt;"&amp;AR971)*IF(AS971&lt;0.5,Riskregister!$K$13+(Riskregister!$L$13-Riskregister!$K$13)*SQRT(AS971/2),Riskregister!$L$13-(Riskregister!$L$13-Riskregister!$K$13)*SQRT((1-AS971)/2)))</f>
        <v>0</v>
      </c>
      <c r="AU971" s="28">
        <f t="shared" ca="1" si="600"/>
        <v>0.48041245131008392</v>
      </c>
      <c r="AV971" s="28">
        <f t="shared" ca="1" si="600"/>
        <v>0.46153123086628367</v>
      </c>
      <c r="AW971" s="28">
        <f>IF(Riskregister!$E$14="",0,COUNTIF(BO$4:BO$53,"&lt;"&amp;AU971)*IF(AV971&lt;0.5,Riskregister!$K$14+(Riskregister!$L$14-Riskregister!$K$14)*SQRT(AV971/2),Riskregister!$L$14-(Riskregister!$L$14-Riskregister!$K$14)*SQRT((1-AV971)/2)))</f>
        <v>0</v>
      </c>
      <c r="AX971" s="28">
        <f t="shared" ca="1" si="601"/>
        <v>0.4097983642864651</v>
      </c>
      <c r="AY971" s="28">
        <f t="shared" ca="1" si="601"/>
        <v>0.91703768980045774</v>
      </c>
      <c r="AZ971" s="28">
        <f>IF(Riskregister!$E$15="",0,COUNTIF(BP$4:BP$53,"&lt;"&amp;AX971)*IF(AY971&lt;0.5,Riskregister!$K$15+(Riskregister!$L$15-Riskregister!$K$15)*SQRT(AY971/2),Riskregister!$L$15-(Riskregister!$L$15-Riskregister!$K$15)*SQRT((1-AY971)/2)))</f>
        <v>0</v>
      </c>
      <c r="BA971" s="28">
        <f t="shared" ca="1" si="602"/>
        <v>0.24560082106456649</v>
      </c>
      <c r="BB971" s="28">
        <f t="shared" ca="1" si="602"/>
        <v>0.49693296269994247</v>
      </c>
      <c r="BC971" s="28">
        <f>IF(Riskregister!$E$16="",0,COUNTIF(BQ$4:BQ$53,"&lt;"&amp;BA971)*IF(BB971&lt;0.5,Riskregister!$K$16+(Riskregister!$L$16-Riskregister!$K$16)*SQRT(BB971/2),Riskregister!$L$16-(Riskregister!$L$16-Riskregister!$K$16)*SQRT((1-BB971)/2)))</f>
        <v>0</v>
      </c>
      <c r="BD971" s="28">
        <f t="shared" ca="1" si="603"/>
        <v>1176310.7427976937</v>
      </c>
    </row>
    <row r="972" spans="20:56" x14ac:dyDescent="0.35">
      <c r="T972" s="28">
        <f t="shared" ca="1" si="591"/>
        <v>0.15618629409995755</v>
      </c>
      <c r="U972" s="28">
        <f t="shared" ca="1" si="591"/>
        <v>0.23812321438762263</v>
      </c>
      <c r="V972" s="28">
        <f ca="1">IF(Riskregister!$E$5="",0,COUNTIF(BF$4:BF$53,"&lt;"&amp;T972)*IF(U972&lt;0.5,Riskregister!$K$5+(Riskregister!$L$5-Riskregister!$K$5)*SQRT(U972/2),Riskregister!$L$5-(Riskregister!$L$5-Riskregister!$K$5)*SQRT((1-U972)/2)))</f>
        <v>0</v>
      </c>
      <c r="W972" s="28">
        <f t="shared" ca="1" si="592"/>
        <v>0.3789311824806908</v>
      </c>
      <c r="X972" s="28">
        <f t="shared" ca="1" si="592"/>
        <v>0.92547389568616889</v>
      </c>
      <c r="Y972" s="28">
        <f ca="1">IF(Riskregister!$E$6="",0,COUNTIF(BG$4:BG$53,"&lt;"&amp;W972)*IF(X972&lt;0.5,Riskregister!$K$6+(Riskregister!$L$6-Riskregister!$K$6)*SQRT(X972/2),Riskregister!$L$6-(Riskregister!$L$6-Riskregister!$K$6)*SQRT((1-X972)/2)))</f>
        <v>0</v>
      </c>
      <c r="Z972" s="28">
        <f t="shared" ca="1" si="593"/>
        <v>0.46929035795858154</v>
      </c>
      <c r="AA972" s="28">
        <f t="shared" ca="1" si="593"/>
        <v>0.60182314441364326</v>
      </c>
      <c r="AB972" s="28">
        <f ca="1">IF(Riskregister!$E$7="",0,COUNTIF(BH$4:BH$53,"&lt;"&amp;Z972)*IF(AA972&lt;0.5,Riskregister!$K$7+(Riskregister!$L$7-Riskregister!$K$7)*SQRT(AA972/2),Riskregister!$L$7-(Riskregister!$L$7-Riskregister!$K$7)*SQRT((1-AA972)/2)))</f>
        <v>0</v>
      </c>
      <c r="AC972" s="28">
        <f t="shared" ca="1" si="594"/>
        <v>0.6973652067954017</v>
      </c>
      <c r="AD972" s="28">
        <f t="shared" ca="1" si="594"/>
        <v>0.28397951222210427</v>
      </c>
      <c r="AE972" s="28">
        <f ca="1">IF(Riskregister!$E$8="",0,COUNTIF(BI$4:BI$53,"&lt;"&amp;AC972)*IF(AD972&lt;0.5,Riskregister!$K$8+(Riskregister!$L$8-Riskregister!$K$8)*SQRT(AD972/2),Riskregister!$L$8-(Riskregister!$L$8-Riskregister!$K$8)*SQRT((1-AD972)/2)))</f>
        <v>0</v>
      </c>
      <c r="AF972" s="28">
        <f t="shared" ca="1" si="595"/>
        <v>0.54791541988240933</v>
      </c>
      <c r="AG972" s="28">
        <f t="shared" ca="1" si="595"/>
        <v>0.77415697576935472</v>
      </c>
      <c r="AH972" s="28">
        <f>IF(Riskregister!$E$9="",0,COUNTIF(BJ$4:BJ$53,"&lt;"&amp;AF972)*IF(AG972&lt;0.5,Riskregister!$K$9+(Riskregister!$L$9-Riskregister!$K$9)*SQRT(AG972/2),Riskregister!$L$9-(Riskregister!$L$9-Riskregister!$K$9)*SQRT((1-AG972)/2)))</f>
        <v>0</v>
      </c>
      <c r="AI972" s="28">
        <f t="shared" ca="1" si="596"/>
        <v>0.10217649889612501</v>
      </c>
      <c r="AJ972" s="28">
        <f t="shared" ca="1" si="596"/>
        <v>0.69841881422800212</v>
      </c>
      <c r="AK972" s="28">
        <f>IF(Riskregister!$E$10="",0,COUNTIF(BK$4:BK$53,"&lt;"&amp;AI972)*IF(AJ972&lt;0.5,Riskregister!$K$10+(Riskregister!$L$10-Riskregister!$K$10)*SQRT(AJ972/2),Riskregister!$L$10-(Riskregister!$L$10-Riskregister!$K$10)*SQRT((1-AJ972)/2)))</f>
        <v>0</v>
      </c>
      <c r="AL972" s="28">
        <f t="shared" ca="1" si="597"/>
        <v>0.39332923220894067</v>
      </c>
      <c r="AM972" s="28">
        <f t="shared" ca="1" si="597"/>
        <v>0.59440768499361218</v>
      </c>
      <c r="AN972" s="28">
        <f>IF(Riskregister!$E$11="",0,COUNTIF(BL$4:BL$53,"&lt;"&amp;AL972)*IF(AM972&lt;0.5,Riskregister!$K$11+(Riskregister!$L$11-Riskregister!$K$11)*SQRT(AM972/2),Riskregister!$L$11-(Riskregister!$L$11-Riskregister!$K$11)*SQRT((1-AM972)/2)))</f>
        <v>0</v>
      </c>
      <c r="AO972" s="28">
        <f t="shared" ca="1" si="598"/>
        <v>0.76413187154909068</v>
      </c>
      <c r="AP972" s="28">
        <f t="shared" ca="1" si="598"/>
        <v>0.69986243143655857</v>
      </c>
      <c r="AQ972" s="28">
        <f>IF(Riskregister!$E$12="",0,COUNTIF(BM$4:BM$53,"&lt;"&amp;AO972)*IF(AP972&lt;0.5,Riskregister!$K$12+(Riskregister!$L$12-Riskregister!$K$12)*SQRT(AP972/2),Riskregister!$L$12-(Riskregister!$L$12-Riskregister!$K$12)*SQRT((1-AP972)/2)))</f>
        <v>0</v>
      </c>
      <c r="AR972" s="28">
        <f t="shared" ca="1" si="599"/>
        <v>0.89163237548177532</v>
      </c>
      <c r="AS972" s="28">
        <f t="shared" ca="1" si="599"/>
        <v>0.71230887375132435</v>
      </c>
      <c r="AT972" s="28">
        <f>IF(Riskregister!$E$13="",0,COUNTIF(BN$4:BN$53,"&lt;"&amp;AR972)*IF(AS972&lt;0.5,Riskregister!$K$13+(Riskregister!$L$13-Riskregister!$K$13)*SQRT(AS972/2),Riskregister!$L$13-(Riskregister!$L$13-Riskregister!$K$13)*SQRT((1-AS972)/2)))</f>
        <v>0</v>
      </c>
      <c r="AU972" s="28">
        <f t="shared" ca="1" si="600"/>
        <v>0.13376044856580671</v>
      </c>
      <c r="AV972" s="28">
        <f t="shared" ca="1" si="600"/>
        <v>0.21635345253128302</v>
      </c>
      <c r="AW972" s="28">
        <f>IF(Riskregister!$E$14="",0,COUNTIF(BO$4:BO$53,"&lt;"&amp;AU972)*IF(AV972&lt;0.5,Riskregister!$K$14+(Riskregister!$L$14-Riskregister!$K$14)*SQRT(AV972/2),Riskregister!$L$14-(Riskregister!$L$14-Riskregister!$K$14)*SQRT((1-AV972)/2)))</f>
        <v>0</v>
      </c>
      <c r="AX972" s="28">
        <f t="shared" ca="1" si="601"/>
        <v>0.53484143348336621</v>
      </c>
      <c r="AY972" s="28">
        <f t="shared" ca="1" si="601"/>
        <v>0.26849205307921753</v>
      </c>
      <c r="AZ972" s="28">
        <f>IF(Riskregister!$E$15="",0,COUNTIF(BP$4:BP$53,"&lt;"&amp;AX972)*IF(AY972&lt;0.5,Riskregister!$K$15+(Riskregister!$L$15-Riskregister!$K$15)*SQRT(AY972/2),Riskregister!$L$15-(Riskregister!$L$15-Riskregister!$K$15)*SQRT((1-AY972)/2)))</f>
        <v>0</v>
      </c>
      <c r="BA972" s="28">
        <f t="shared" ca="1" si="602"/>
        <v>0.38257626937180811</v>
      </c>
      <c r="BB972" s="28">
        <f t="shared" ca="1" si="602"/>
        <v>0.15721295369850885</v>
      </c>
      <c r="BC972" s="28">
        <f>IF(Riskregister!$E$16="",0,COUNTIF(BQ$4:BQ$53,"&lt;"&amp;BA972)*IF(BB972&lt;0.5,Riskregister!$K$16+(Riskregister!$L$16-Riskregister!$K$16)*SQRT(BB972/2),Riskregister!$L$16-(Riskregister!$L$16-Riskregister!$K$16)*SQRT((1-BB972)/2)))</f>
        <v>0</v>
      </c>
      <c r="BD972" s="28">
        <f t="shared" ca="1" si="603"/>
        <v>0</v>
      </c>
    </row>
    <row r="973" spans="20:56" x14ac:dyDescent="0.35">
      <c r="T973" s="28">
        <f t="shared" ca="1" si="591"/>
        <v>0.59987924253643388</v>
      </c>
      <c r="U973" s="28">
        <f t="shared" ca="1" si="591"/>
        <v>0.52350851492030792</v>
      </c>
      <c r="V973" s="28">
        <f ca="1">IF(Riskregister!$E$5="",0,COUNTIF(BF$4:BF$53,"&lt;"&amp;T973)*IF(U973&lt;0.5,Riskregister!$K$5+(Riskregister!$L$5-Riskregister!$K$5)*SQRT(U973/2),Riskregister!$L$5-(Riskregister!$L$5-Riskregister!$K$5)*SQRT((1-U973)/2)))</f>
        <v>0</v>
      </c>
      <c r="W973" s="28">
        <f t="shared" ca="1" si="592"/>
        <v>0.471772433562474</v>
      </c>
      <c r="X973" s="28">
        <f t="shared" ca="1" si="592"/>
        <v>0.18419443946875347</v>
      </c>
      <c r="Y973" s="28">
        <f ca="1">IF(Riskregister!$E$6="",0,COUNTIF(BG$4:BG$53,"&lt;"&amp;W973)*IF(X973&lt;0.5,Riskregister!$K$6+(Riskregister!$L$6-Riskregister!$K$6)*SQRT(X973/2),Riskregister!$L$6-(Riskregister!$L$6-Riskregister!$K$6)*SQRT((1-X973)/2)))</f>
        <v>0</v>
      </c>
      <c r="Z973" s="28">
        <f t="shared" ca="1" si="593"/>
        <v>0.53303815713913438</v>
      </c>
      <c r="AA973" s="28">
        <f t="shared" ca="1" si="593"/>
        <v>0.21167441406233278</v>
      </c>
      <c r="AB973" s="28">
        <f ca="1">IF(Riskregister!$E$7="",0,COUNTIF(BH$4:BH$53,"&lt;"&amp;Z973)*IF(AA973&lt;0.5,Riskregister!$K$7+(Riskregister!$L$7-Riskregister!$K$7)*SQRT(AA973/2),Riskregister!$L$7-(Riskregister!$L$7-Riskregister!$K$7)*SQRT((1-AA973)/2)))</f>
        <v>0</v>
      </c>
      <c r="AC973" s="28">
        <f t="shared" ca="1" si="594"/>
        <v>0.30518497851138526</v>
      </c>
      <c r="AD973" s="28">
        <f t="shared" ca="1" si="594"/>
        <v>0.24827916580656495</v>
      </c>
      <c r="AE973" s="28">
        <f ca="1">IF(Riskregister!$E$8="",0,COUNTIF(BI$4:BI$53,"&lt;"&amp;AC973)*IF(AD973&lt;0.5,Riskregister!$K$8+(Riskregister!$L$8-Riskregister!$K$8)*SQRT(AD973/2),Riskregister!$L$8-(Riskregister!$L$8-Riskregister!$K$8)*SQRT((1-AD973)/2)))</f>
        <v>0</v>
      </c>
      <c r="AF973" s="28">
        <f t="shared" ca="1" si="595"/>
        <v>0.87172783069577808</v>
      </c>
      <c r="AG973" s="28">
        <f t="shared" ca="1" si="595"/>
        <v>0.67778114978486048</v>
      </c>
      <c r="AH973" s="28">
        <f>IF(Riskregister!$E$9="",0,COUNTIF(BJ$4:BJ$53,"&lt;"&amp;AF973)*IF(AG973&lt;0.5,Riskregister!$K$9+(Riskregister!$L$9-Riskregister!$K$9)*SQRT(AG973/2),Riskregister!$L$9-(Riskregister!$L$9-Riskregister!$K$9)*SQRT((1-AG973)/2)))</f>
        <v>0</v>
      </c>
      <c r="AI973" s="28">
        <f t="shared" ca="1" si="596"/>
        <v>0.30433903661465234</v>
      </c>
      <c r="AJ973" s="28">
        <f t="shared" ca="1" si="596"/>
        <v>0.43929239513910301</v>
      </c>
      <c r="AK973" s="28">
        <f>IF(Riskregister!$E$10="",0,COUNTIF(BK$4:BK$53,"&lt;"&amp;AI973)*IF(AJ973&lt;0.5,Riskregister!$K$10+(Riskregister!$L$10-Riskregister!$K$10)*SQRT(AJ973/2),Riskregister!$L$10-(Riskregister!$L$10-Riskregister!$K$10)*SQRT((1-AJ973)/2)))</f>
        <v>0</v>
      </c>
      <c r="AL973" s="28">
        <f t="shared" ca="1" si="597"/>
        <v>0.79451234093717904</v>
      </c>
      <c r="AM973" s="28">
        <f t="shared" ca="1" si="597"/>
        <v>0.96233422927881551</v>
      </c>
      <c r="AN973" s="28">
        <f>IF(Riskregister!$E$11="",0,COUNTIF(BL$4:BL$53,"&lt;"&amp;AL973)*IF(AM973&lt;0.5,Riskregister!$K$11+(Riskregister!$L$11-Riskregister!$K$11)*SQRT(AM973/2),Riskregister!$L$11-(Riskregister!$L$11-Riskregister!$K$11)*SQRT((1-AM973)/2)))</f>
        <v>0</v>
      </c>
      <c r="AO973" s="28">
        <f t="shared" ca="1" si="598"/>
        <v>0.18881438925185479</v>
      </c>
      <c r="AP973" s="28">
        <f t="shared" ca="1" si="598"/>
        <v>0.78128968283273958</v>
      </c>
      <c r="AQ973" s="28">
        <f>IF(Riskregister!$E$12="",0,COUNTIF(BM$4:BM$53,"&lt;"&amp;AO973)*IF(AP973&lt;0.5,Riskregister!$K$12+(Riskregister!$L$12-Riskregister!$K$12)*SQRT(AP973/2),Riskregister!$L$12-(Riskregister!$L$12-Riskregister!$K$12)*SQRT((1-AP973)/2)))</f>
        <v>0</v>
      </c>
      <c r="AR973" s="28">
        <f t="shared" ca="1" si="599"/>
        <v>0.89328277305833692</v>
      </c>
      <c r="AS973" s="28">
        <f t="shared" ca="1" si="599"/>
        <v>0.91918167617648183</v>
      </c>
      <c r="AT973" s="28">
        <f>IF(Riskregister!$E$13="",0,COUNTIF(BN$4:BN$53,"&lt;"&amp;AR973)*IF(AS973&lt;0.5,Riskregister!$K$13+(Riskregister!$L$13-Riskregister!$K$13)*SQRT(AS973/2),Riskregister!$L$13-(Riskregister!$L$13-Riskregister!$K$13)*SQRT((1-AS973)/2)))</f>
        <v>0</v>
      </c>
      <c r="AU973" s="28">
        <f t="shared" ca="1" si="600"/>
        <v>0.47661214477414227</v>
      </c>
      <c r="AV973" s="28">
        <f t="shared" ca="1" si="600"/>
        <v>0.49539378510578147</v>
      </c>
      <c r="AW973" s="28">
        <f>IF(Riskregister!$E$14="",0,COUNTIF(BO$4:BO$53,"&lt;"&amp;AU973)*IF(AV973&lt;0.5,Riskregister!$K$14+(Riskregister!$L$14-Riskregister!$K$14)*SQRT(AV973/2),Riskregister!$L$14-(Riskregister!$L$14-Riskregister!$K$14)*SQRT((1-AV973)/2)))</f>
        <v>0</v>
      </c>
      <c r="AX973" s="28">
        <f t="shared" ca="1" si="601"/>
        <v>1.4813779649527459E-2</v>
      </c>
      <c r="AY973" s="28">
        <f t="shared" ca="1" si="601"/>
        <v>2.3660760397388847E-2</v>
      </c>
      <c r="AZ973" s="28">
        <f>IF(Riskregister!$E$15="",0,COUNTIF(BP$4:BP$53,"&lt;"&amp;AX973)*IF(AY973&lt;0.5,Riskregister!$K$15+(Riskregister!$L$15-Riskregister!$K$15)*SQRT(AY973/2),Riskregister!$L$15-(Riskregister!$L$15-Riskregister!$K$15)*SQRT((1-AY973)/2)))</f>
        <v>0</v>
      </c>
      <c r="BA973" s="28">
        <f t="shared" ca="1" si="602"/>
        <v>0.28238592691815756</v>
      </c>
      <c r="BB973" s="28">
        <f t="shared" ca="1" si="602"/>
        <v>0.43758808146909978</v>
      </c>
      <c r="BC973" s="28">
        <f>IF(Riskregister!$E$16="",0,COUNTIF(BQ$4:BQ$53,"&lt;"&amp;BA973)*IF(BB973&lt;0.5,Riskregister!$K$16+(Riskregister!$L$16-Riskregister!$K$16)*SQRT(BB973/2),Riskregister!$L$16-(Riskregister!$L$16-Riskregister!$K$16)*SQRT((1-BB973)/2)))</f>
        <v>0</v>
      </c>
      <c r="BD973" s="28">
        <f t="shared" ca="1" si="603"/>
        <v>0</v>
      </c>
    </row>
    <row r="974" spans="20:56" x14ac:dyDescent="0.35">
      <c r="T974" s="28">
        <f t="shared" ca="1" si="591"/>
        <v>0.46968560595629338</v>
      </c>
      <c r="U974" s="28">
        <f t="shared" ca="1" si="591"/>
        <v>0.1317533701445428</v>
      </c>
      <c r="V974" s="28">
        <f ca="1">IF(Riskregister!$E$5="",0,COUNTIF(BF$4:BF$53,"&lt;"&amp;T974)*IF(U974&lt;0.5,Riskregister!$K$5+(Riskregister!$L$5-Riskregister!$K$5)*SQRT(U974/2),Riskregister!$L$5-(Riskregister!$L$5-Riskregister!$K$5)*SQRT((1-U974)/2)))</f>
        <v>0</v>
      </c>
      <c r="W974" s="28">
        <f t="shared" ca="1" si="592"/>
        <v>0.56237614707803163</v>
      </c>
      <c r="X974" s="28">
        <f t="shared" ca="1" si="592"/>
        <v>0.10238520151309938</v>
      </c>
      <c r="Y974" s="28">
        <f ca="1">IF(Riskregister!$E$6="",0,COUNTIF(BG$4:BG$53,"&lt;"&amp;W974)*IF(X974&lt;0.5,Riskregister!$K$6+(Riskregister!$L$6-Riskregister!$K$6)*SQRT(X974/2),Riskregister!$L$6-(Riskregister!$L$6-Riskregister!$K$6)*SQRT((1-X974)/2)))</f>
        <v>0</v>
      </c>
      <c r="Z974" s="28">
        <f t="shared" ca="1" si="593"/>
        <v>0.43832993702163436</v>
      </c>
      <c r="AA974" s="28">
        <f t="shared" ca="1" si="593"/>
        <v>0.44382781231694102</v>
      </c>
      <c r="AB974" s="28">
        <f ca="1">IF(Riskregister!$E$7="",0,COUNTIF(BH$4:BH$53,"&lt;"&amp;Z974)*IF(AA974&lt;0.5,Riskregister!$K$7+(Riskregister!$L$7-Riskregister!$K$7)*SQRT(AA974/2),Riskregister!$L$7-(Riskregister!$L$7-Riskregister!$K$7)*SQRT((1-AA974)/2)))</f>
        <v>0</v>
      </c>
      <c r="AC974" s="28">
        <f t="shared" ca="1" si="594"/>
        <v>0.66886786590361413</v>
      </c>
      <c r="AD974" s="28">
        <f t="shared" ca="1" si="594"/>
        <v>0.58762531186660549</v>
      </c>
      <c r="AE974" s="28">
        <f ca="1">IF(Riskregister!$E$8="",0,COUNTIF(BI$4:BI$53,"&lt;"&amp;AC974)*IF(AD974&lt;0.5,Riskregister!$K$8+(Riskregister!$L$8-Riskregister!$K$8)*SQRT(AD974/2),Riskregister!$L$8-(Riskregister!$L$8-Riskregister!$K$8)*SQRT((1-AD974)/2)))</f>
        <v>0</v>
      </c>
      <c r="AF974" s="28">
        <f t="shared" ca="1" si="595"/>
        <v>0.20716066438504066</v>
      </c>
      <c r="AG974" s="28">
        <f t="shared" ca="1" si="595"/>
        <v>5.9601588704613073E-2</v>
      </c>
      <c r="AH974" s="28">
        <f>IF(Riskregister!$E$9="",0,COUNTIF(BJ$4:BJ$53,"&lt;"&amp;AF974)*IF(AG974&lt;0.5,Riskregister!$K$9+(Riskregister!$L$9-Riskregister!$K$9)*SQRT(AG974/2),Riskregister!$L$9-(Riskregister!$L$9-Riskregister!$K$9)*SQRT((1-AG974)/2)))</f>
        <v>0</v>
      </c>
      <c r="AI974" s="28">
        <f t="shared" ca="1" si="596"/>
        <v>0.37819674309078755</v>
      </c>
      <c r="AJ974" s="28">
        <f t="shared" ca="1" si="596"/>
        <v>0.67388547339730942</v>
      </c>
      <c r="AK974" s="28">
        <f>IF(Riskregister!$E$10="",0,COUNTIF(BK$4:BK$53,"&lt;"&amp;AI974)*IF(AJ974&lt;0.5,Riskregister!$K$10+(Riskregister!$L$10-Riskregister!$K$10)*SQRT(AJ974/2),Riskregister!$L$10-(Riskregister!$L$10-Riskregister!$K$10)*SQRT((1-AJ974)/2)))</f>
        <v>0</v>
      </c>
      <c r="AL974" s="28">
        <f t="shared" ca="1" si="597"/>
        <v>0.28588417800649335</v>
      </c>
      <c r="AM974" s="28">
        <f t="shared" ca="1" si="597"/>
        <v>0.71165273872821633</v>
      </c>
      <c r="AN974" s="28">
        <f>IF(Riskregister!$E$11="",0,COUNTIF(BL$4:BL$53,"&lt;"&amp;AL974)*IF(AM974&lt;0.5,Riskregister!$K$11+(Riskregister!$L$11-Riskregister!$K$11)*SQRT(AM974/2),Riskregister!$L$11-(Riskregister!$L$11-Riskregister!$K$11)*SQRT((1-AM974)/2)))</f>
        <v>0</v>
      </c>
      <c r="AO974" s="28">
        <f t="shared" ca="1" si="598"/>
        <v>0.20994594676342226</v>
      </c>
      <c r="AP974" s="28">
        <f t="shared" ca="1" si="598"/>
        <v>0.41841088980464447</v>
      </c>
      <c r="AQ974" s="28">
        <f>IF(Riskregister!$E$12="",0,COUNTIF(BM$4:BM$53,"&lt;"&amp;AO974)*IF(AP974&lt;0.5,Riskregister!$K$12+(Riskregister!$L$12-Riskregister!$K$12)*SQRT(AP974/2),Riskregister!$L$12-(Riskregister!$L$12-Riskregister!$K$12)*SQRT((1-AP974)/2)))</f>
        <v>0</v>
      </c>
      <c r="AR974" s="28">
        <f t="shared" ca="1" si="599"/>
        <v>0.33497210755341889</v>
      </c>
      <c r="AS974" s="28">
        <f t="shared" ca="1" si="599"/>
        <v>0.8189765684596847</v>
      </c>
      <c r="AT974" s="28">
        <f>IF(Riskregister!$E$13="",0,COUNTIF(BN$4:BN$53,"&lt;"&amp;AR974)*IF(AS974&lt;0.5,Riskregister!$K$13+(Riskregister!$L$13-Riskregister!$K$13)*SQRT(AS974/2),Riskregister!$L$13-(Riskregister!$L$13-Riskregister!$K$13)*SQRT((1-AS974)/2)))</f>
        <v>0</v>
      </c>
      <c r="AU974" s="28">
        <f t="shared" ca="1" si="600"/>
        <v>0.10098028507708523</v>
      </c>
      <c r="AV974" s="28">
        <f t="shared" ca="1" si="600"/>
        <v>0.57489001421213271</v>
      </c>
      <c r="AW974" s="28">
        <f>IF(Riskregister!$E$14="",0,COUNTIF(BO$4:BO$53,"&lt;"&amp;AU974)*IF(AV974&lt;0.5,Riskregister!$K$14+(Riskregister!$L$14-Riskregister!$K$14)*SQRT(AV974/2),Riskregister!$L$14-(Riskregister!$L$14-Riskregister!$K$14)*SQRT((1-AV974)/2)))</f>
        <v>0</v>
      </c>
      <c r="AX974" s="28">
        <f t="shared" ca="1" si="601"/>
        <v>0.12149439647505222</v>
      </c>
      <c r="AY974" s="28">
        <f t="shared" ca="1" si="601"/>
        <v>0.82595675393954504</v>
      </c>
      <c r="AZ974" s="28">
        <f>IF(Riskregister!$E$15="",0,COUNTIF(BP$4:BP$53,"&lt;"&amp;AX974)*IF(AY974&lt;0.5,Riskregister!$K$15+(Riskregister!$L$15-Riskregister!$K$15)*SQRT(AY974/2),Riskregister!$L$15-(Riskregister!$L$15-Riskregister!$K$15)*SQRT((1-AY974)/2)))</f>
        <v>0</v>
      </c>
      <c r="BA974" s="28">
        <f t="shared" ca="1" si="602"/>
        <v>0.74189697545687128</v>
      </c>
      <c r="BB974" s="28">
        <f t="shared" ca="1" si="602"/>
        <v>0.37158882861939535</v>
      </c>
      <c r="BC974" s="28">
        <f>IF(Riskregister!$E$16="",0,COUNTIF(BQ$4:BQ$53,"&lt;"&amp;BA974)*IF(BB974&lt;0.5,Riskregister!$K$16+(Riskregister!$L$16-Riskregister!$K$16)*SQRT(BB974/2),Riskregister!$L$16-(Riskregister!$L$16-Riskregister!$K$16)*SQRT((1-BB974)/2)))</f>
        <v>0</v>
      </c>
      <c r="BD974" s="28">
        <f t="shared" ca="1" si="603"/>
        <v>0</v>
      </c>
    </row>
    <row r="975" spans="20:56" x14ac:dyDescent="0.35">
      <c r="T975" s="28">
        <f t="shared" ca="1" si="591"/>
        <v>0.45022109867653803</v>
      </c>
      <c r="U975" s="28">
        <f t="shared" ca="1" si="591"/>
        <v>8.2976445482834671E-2</v>
      </c>
      <c r="V975" s="28">
        <f ca="1">IF(Riskregister!$E$5="",0,COUNTIF(BF$4:BF$53,"&lt;"&amp;T975)*IF(U975&lt;0.5,Riskregister!$K$5+(Riskregister!$L$5-Riskregister!$K$5)*SQRT(U975/2),Riskregister!$L$5-(Riskregister!$L$5-Riskregister!$K$5)*SQRT((1-U975)/2)))</f>
        <v>0</v>
      </c>
      <c r="W975" s="28">
        <f t="shared" ca="1" si="592"/>
        <v>0.26274936284741013</v>
      </c>
      <c r="X975" s="28">
        <f t="shared" ca="1" si="592"/>
        <v>7.8935258818840781E-2</v>
      </c>
      <c r="Y975" s="28">
        <f ca="1">IF(Riskregister!$E$6="",0,COUNTIF(BG$4:BG$53,"&lt;"&amp;W975)*IF(X975&lt;0.5,Riskregister!$K$6+(Riskregister!$L$6-Riskregister!$K$6)*SQRT(X975/2),Riskregister!$L$6-(Riskregister!$L$6-Riskregister!$K$6)*SQRT((1-X975)/2)))</f>
        <v>0</v>
      </c>
      <c r="Z975" s="28">
        <f t="shared" ca="1" si="593"/>
        <v>5.263994049427656E-2</v>
      </c>
      <c r="AA975" s="28">
        <f t="shared" ca="1" si="593"/>
        <v>0.28372157946948562</v>
      </c>
      <c r="AB975" s="28">
        <f ca="1">IF(Riskregister!$E$7="",0,COUNTIF(BH$4:BH$53,"&lt;"&amp;Z975)*IF(AA975&lt;0.5,Riskregister!$K$7+(Riskregister!$L$7-Riskregister!$K$7)*SQRT(AA975/2),Riskregister!$L$7-(Riskregister!$L$7-Riskregister!$K$7)*SQRT((1-AA975)/2)))</f>
        <v>0</v>
      </c>
      <c r="AC975" s="28">
        <f t="shared" ca="1" si="594"/>
        <v>0.95640406082564777</v>
      </c>
      <c r="AD975" s="28">
        <f t="shared" ca="1" si="594"/>
        <v>0.53084501635688852</v>
      </c>
      <c r="AE975" s="28">
        <f ca="1">IF(Riskregister!$E$8="",0,COUNTIF(BI$4:BI$53,"&lt;"&amp;AC975)*IF(AD975&lt;0.5,Riskregister!$K$8+(Riskregister!$L$8-Riskregister!$K$8)*SQRT(AD975/2),Riskregister!$L$8-(Riskregister!$L$8-Riskregister!$K$8)*SQRT((1-AD975)/2)))</f>
        <v>0</v>
      </c>
      <c r="AF975" s="28">
        <f t="shared" ca="1" si="595"/>
        <v>0.59501499623055498</v>
      </c>
      <c r="AG975" s="28">
        <f t="shared" ca="1" si="595"/>
        <v>0.73991308753359353</v>
      </c>
      <c r="AH975" s="28">
        <f>IF(Riskregister!$E$9="",0,COUNTIF(BJ$4:BJ$53,"&lt;"&amp;AF975)*IF(AG975&lt;0.5,Riskregister!$K$9+(Riskregister!$L$9-Riskregister!$K$9)*SQRT(AG975/2),Riskregister!$L$9-(Riskregister!$L$9-Riskregister!$K$9)*SQRT((1-AG975)/2)))</f>
        <v>0</v>
      </c>
      <c r="AI975" s="28">
        <f t="shared" ca="1" si="596"/>
        <v>0.17168421804964529</v>
      </c>
      <c r="AJ975" s="28">
        <f t="shared" ca="1" si="596"/>
        <v>5.2789644535485958E-2</v>
      </c>
      <c r="AK975" s="28">
        <f>IF(Riskregister!$E$10="",0,COUNTIF(BK$4:BK$53,"&lt;"&amp;AI975)*IF(AJ975&lt;0.5,Riskregister!$K$10+(Riskregister!$L$10-Riskregister!$K$10)*SQRT(AJ975/2),Riskregister!$L$10-(Riskregister!$L$10-Riskregister!$K$10)*SQRT((1-AJ975)/2)))</f>
        <v>0</v>
      </c>
      <c r="AL975" s="28">
        <f t="shared" ca="1" si="597"/>
        <v>4.2037220880069226E-2</v>
      </c>
      <c r="AM975" s="28">
        <f t="shared" ca="1" si="597"/>
        <v>0.31533926269787171</v>
      </c>
      <c r="AN975" s="28">
        <f>IF(Riskregister!$E$11="",0,COUNTIF(BL$4:BL$53,"&lt;"&amp;AL975)*IF(AM975&lt;0.5,Riskregister!$K$11+(Riskregister!$L$11-Riskregister!$K$11)*SQRT(AM975/2),Riskregister!$L$11-(Riskregister!$L$11-Riskregister!$K$11)*SQRT((1-AM975)/2)))</f>
        <v>0</v>
      </c>
      <c r="AO975" s="28">
        <f t="shared" ca="1" si="598"/>
        <v>0.15353601248103521</v>
      </c>
      <c r="AP975" s="28">
        <f t="shared" ca="1" si="598"/>
        <v>0.7494899096049491</v>
      </c>
      <c r="AQ975" s="28">
        <f>IF(Riskregister!$E$12="",0,COUNTIF(BM$4:BM$53,"&lt;"&amp;AO975)*IF(AP975&lt;0.5,Riskregister!$K$12+(Riskregister!$L$12-Riskregister!$K$12)*SQRT(AP975/2),Riskregister!$L$12-(Riskregister!$L$12-Riskregister!$K$12)*SQRT((1-AP975)/2)))</f>
        <v>0</v>
      </c>
      <c r="AR975" s="28">
        <f t="shared" ca="1" si="599"/>
        <v>1.6009044726853383E-2</v>
      </c>
      <c r="AS975" s="28">
        <f t="shared" ca="1" si="599"/>
        <v>0.5240770510428362</v>
      </c>
      <c r="AT975" s="28">
        <f>IF(Riskregister!$E$13="",0,COUNTIF(BN$4:BN$53,"&lt;"&amp;AR975)*IF(AS975&lt;0.5,Riskregister!$K$13+(Riskregister!$L$13-Riskregister!$K$13)*SQRT(AS975/2),Riskregister!$L$13-(Riskregister!$L$13-Riskregister!$K$13)*SQRT((1-AS975)/2)))</f>
        <v>0</v>
      </c>
      <c r="AU975" s="28">
        <f t="shared" ca="1" si="600"/>
        <v>0.98815167361788703</v>
      </c>
      <c r="AV975" s="28">
        <f t="shared" ca="1" si="600"/>
        <v>0.149287423508356</v>
      </c>
      <c r="AW975" s="28">
        <f>IF(Riskregister!$E$14="",0,COUNTIF(BO$4:BO$53,"&lt;"&amp;AU975)*IF(AV975&lt;0.5,Riskregister!$K$14+(Riskregister!$L$14-Riskregister!$K$14)*SQRT(AV975/2),Riskregister!$L$14-(Riskregister!$L$14-Riskregister!$K$14)*SQRT((1-AV975)/2)))</f>
        <v>0</v>
      </c>
      <c r="AX975" s="28">
        <f t="shared" ca="1" si="601"/>
        <v>0.19780564454624738</v>
      </c>
      <c r="AY975" s="28">
        <f t="shared" ca="1" si="601"/>
        <v>0.68210860685154984</v>
      </c>
      <c r="AZ975" s="28">
        <f>IF(Riskregister!$E$15="",0,COUNTIF(BP$4:BP$53,"&lt;"&amp;AX975)*IF(AY975&lt;0.5,Riskregister!$K$15+(Riskregister!$L$15-Riskregister!$K$15)*SQRT(AY975/2),Riskregister!$L$15-(Riskregister!$L$15-Riskregister!$K$15)*SQRT((1-AY975)/2)))</f>
        <v>0</v>
      </c>
      <c r="BA975" s="28">
        <f t="shared" ca="1" si="602"/>
        <v>2.2767389102165136E-3</v>
      </c>
      <c r="BB975" s="28">
        <f t="shared" ca="1" si="602"/>
        <v>0.99242188421678024</v>
      </c>
      <c r="BC975" s="28">
        <f>IF(Riskregister!$E$16="",0,COUNTIF(BQ$4:BQ$53,"&lt;"&amp;BA975)*IF(BB975&lt;0.5,Riskregister!$K$16+(Riskregister!$L$16-Riskregister!$K$16)*SQRT(BB975/2),Riskregister!$L$16-(Riskregister!$L$16-Riskregister!$K$16)*SQRT((1-BB975)/2)))</f>
        <v>0</v>
      </c>
      <c r="BD975" s="28">
        <f t="shared" ca="1" si="603"/>
        <v>0</v>
      </c>
    </row>
    <row r="976" spans="20:56" x14ac:dyDescent="0.35">
      <c r="T976" s="28">
        <f t="shared" ca="1" si="591"/>
        <v>0.30430422844628446</v>
      </c>
      <c r="U976" s="28">
        <f t="shared" ca="1" si="591"/>
        <v>2.6987046944859316E-2</v>
      </c>
      <c r="V976" s="28">
        <f ca="1">IF(Riskregister!$E$5="",0,COUNTIF(BF$4:BF$53,"&lt;"&amp;T976)*IF(U976&lt;0.5,Riskregister!$K$5+(Riskregister!$L$5-Riskregister!$K$5)*SQRT(U976/2),Riskregister!$L$5-(Riskregister!$L$5-Riskregister!$K$5)*SQRT((1-U976)/2)))</f>
        <v>0</v>
      </c>
      <c r="W976" s="28">
        <f t="shared" ca="1" si="592"/>
        <v>0.14228520228578856</v>
      </c>
      <c r="X976" s="28">
        <f t="shared" ca="1" si="592"/>
        <v>0.97774416452590673</v>
      </c>
      <c r="Y976" s="28">
        <f ca="1">IF(Riskregister!$E$6="",0,COUNTIF(BG$4:BG$53,"&lt;"&amp;W976)*IF(X976&lt;0.5,Riskregister!$K$6+(Riskregister!$L$6-Riskregister!$K$6)*SQRT(X976/2),Riskregister!$L$6-(Riskregister!$L$6-Riskregister!$K$6)*SQRT((1-X976)/2)))</f>
        <v>0</v>
      </c>
      <c r="Z976" s="28">
        <f t="shared" ca="1" si="593"/>
        <v>0.82751982775577915</v>
      </c>
      <c r="AA976" s="28">
        <f t="shared" ca="1" si="593"/>
        <v>0.41247077811845267</v>
      </c>
      <c r="AB976" s="28">
        <f ca="1">IF(Riskregister!$E$7="",0,COUNTIF(BH$4:BH$53,"&lt;"&amp;Z976)*IF(AA976&lt;0.5,Riskregister!$K$7+(Riskregister!$L$7-Riskregister!$K$7)*SQRT(AA976/2),Riskregister!$L$7-(Riskregister!$L$7-Riskregister!$K$7)*SQRT((1-AA976)/2)))</f>
        <v>208946.01334967552</v>
      </c>
      <c r="AC976" s="28">
        <f t="shared" ca="1" si="594"/>
        <v>0.96810914170144158</v>
      </c>
      <c r="AD976" s="28">
        <f t="shared" ca="1" si="594"/>
        <v>0.37895595685614014</v>
      </c>
      <c r="AE976" s="28">
        <f ca="1">IF(Riskregister!$E$8="",0,COUNTIF(BI$4:BI$53,"&lt;"&amp;AC976)*IF(AD976&lt;0.5,Riskregister!$K$8+(Riskregister!$L$8-Riskregister!$K$8)*SQRT(AD976/2),Riskregister!$L$8-(Riskregister!$L$8-Riskregister!$K$8)*SQRT((1-AD976)/2)))</f>
        <v>2345866.2085962677</v>
      </c>
      <c r="AF976" s="28">
        <f t="shared" ca="1" si="595"/>
        <v>0.94381576392166699</v>
      </c>
      <c r="AG976" s="28">
        <f t="shared" ca="1" si="595"/>
        <v>0.52726412460656358</v>
      </c>
      <c r="AH976" s="28">
        <f>IF(Riskregister!$E$9="",0,COUNTIF(BJ$4:BJ$53,"&lt;"&amp;AF976)*IF(AG976&lt;0.5,Riskregister!$K$9+(Riskregister!$L$9-Riskregister!$K$9)*SQRT(AG976/2),Riskregister!$L$9-(Riskregister!$L$9-Riskregister!$K$9)*SQRT((1-AG976)/2)))</f>
        <v>0</v>
      </c>
      <c r="AI976" s="28">
        <f t="shared" ca="1" si="596"/>
        <v>0.74577538420919454</v>
      </c>
      <c r="AJ976" s="28">
        <f t="shared" ca="1" si="596"/>
        <v>0.68998272594588128</v>
      </c>
      <c r="AK976" s="28">
        <f>IF(Riskregister!$E$10="",0,COUNTIF(BK$4:BK$53,"&lt;"&amp;AI976)*IF(AJ976&lt;0.5,Riskregister!$K$10+(Riskregister!$L$10-Riskregister!$K$10)*SQRT(AJ976/2),Riskregister!$L$10-(Riskregister!$L$10-Riskregister!$K$10)*SQRT((1-AJ976)/2)))</f>
        <v>0</v>
      </c>
      <c r="AL976" s="28">
        <f t="shared" ca="1" si="597"/>
        <v>0.72727652097413753</v>
      </c>
      <c r="AM976" s="28">
        <f t="shared" ca="1" si="597"/>
        <v>0.20545083895774341</v>
      </c>
      <c r="AN976" s="28">
        <f>IF(Riskregister!$E$11="",0,COUNTIF(BL$4:BL$53,"&lt;"&amp;AL976)*IF(AM976&lt;0.5,Riskregister!$K$11+(Riskregister!$L$11-Riskregister!$K$11)*SQRT(AM976/2),Riskregister!$L$11-(Riskregister!$L$11-Riskregister!$K$11)*SQRT((1-AM976)/2)))</f>
        <v>0</v>
      </c>
      <c r="AO976" s="28">
        <f t="shared" ca="1" si="598"/>
        <v>0.30854840983724718</v>
      </c>
      <c r="AP976" s="28">
        <f t="shared" ca="1" si="598"/>
        <v>0.27384692711814074</v>
      </c>
      <c r="AQ976" s="28">
        <f>IF(Riskregister!$E$12="",0,COUNTIF(BM$4:BM$53,"&lt;"&amp;AO976)*IF(AP976&lt;0.5,Riskregister!$K$12+(Riskregister!$L$12-Riskregister!$K$12)*SQRT(AP976/2),Riskregister!$L$12-(Riskregister!$L$12-Riskregister!$K$12)*SQRT((1-AP976)/2)))</f>
        <v>0</v>
      </c>
      <c r="AR976" s="28">
        <f t="shared" ca="1" si="599"/>
        <v>0.5149302754234657</v>
      </c>
      <c r="AS976" s="28">
        <f t="shared" ca="1" si="599"/>
        <v>4.2986470380680486E-2</v>
      </c>
      <c r="AT976" s="28">
        <f>IF(Riskregister!$E$13="",0,COUNTIF(BN$4:BN$53,"&lt;"&amp;AR976)*IF(AS976&lt;0.5,Riskregister!$K$13+(Riskregister!$L$13-Riskregister!$K$13)*SQRT(AS976/2),Riskregister!$L$13-(Riskregister!$L$13-Riskregister!$K$13)*SQRT((1-AS976)/2)))</f>
        <v>0</v>
      </c>
      <c r="AU976" s="28">
        <f t="shared" ca="1" si="600"/>
        <v>0.72353166902636656</v>
      </c>
      <c r="AV976" s="28">
        <f t="shared" ca="1" si="600"/>
        <v>5.2360772071228023E-2</v>
      </c>
      <c r="AW976" s="28">
        <f>IF(Riskregister!$E$14="",0,COUNTIF(BO$4:BO$53,"&lt;"&amp;AU976)*IF(AV976&lt;0.5,Riskregister!$K$14+(Riskregister!$L$14-Riskregister!$K$14)*SQRT(AV976/2),Riskregister!$L$14-(Riskregister!$L$14-Riskregister!$K$14)*SQRT((1-AV976)/2)))</f>
        <v>0</v>
      </c>
      <c r="AX976" s="28">
        <f t="shared" ca="1" si="601"/>
        <v>0.26163366476750671</v>
      </c>
      <c r="AY976" s="28">
        <f t="shared" ca="1" si="601"/>
        <v>0.3093307761792442</v>
      </c>
      <c r="AZ976" s="28">
        <f>IF(Riskregister!$E$15="",0,COUNTIF(BP$4:BP$53,"&lt;"&amp;AX976)*IF(AY976&lt;0.5,Riskregister!$K$15+(Riskregister!$L$15-Riskregister!$K$15)*SQRT(AY976/2),Riskregister!$L$15-(Riskregister!$L$15-Riskregister!$K$15)*SQRT((1-AY976)/2)))</f>
        <v>0</v>
      </c>
      <c r="BA976" s="28">
        <f t="shared" ca="1" si="602"/>
        <v>0.46792144058502338</v>
      </c>
      <c r="BB976" s="28">
        <f t="shared" ca="1" si="602"/>
        <v>0.65409628471203152</v>
      </c>
      <c r="BC976" s="28">
        <f>IF(Riskregister!$E$16="",0,COUNTIF(BQ$4:BQ$53,"&lt;"&amp;BA976)*IF(BB976&lt;0.5,Riskregister!$K$16+(Riskregister!$L$16-Riskregister!$K$16)*SQRT(BB976/2),Riskregister!$L$16-(Riskregister!$L$16-Riskregister!$K$16)*SQRT((1-BB976)/2)))</f>
        <v>0</v>
      </c>
      <c r="BD976" s="28">
        <f t="shared" ca="1" si="603"/>
        <v>2554812.2219459433</v>
      </c>
    </row>
    <row r="977" spans="20:56" x14ac:dyDescent="0.35">
      <c r="T977" s="28">
        <f t="shared" ca="1" si="591"/>
        <v>0.23922480128991375</v>
      </c>
      <c r="U977" s="28">
        <f t="shared" ca="1" si="591"/>
        <v>0.81158340919870042</v>
      </c>
      <c r="V977" s="28">
        <f ca="1">IF(Riskregister!$E$5="",0,COUNTIF(BF$4:BF$53,"&lt;"&amp;T977)*IF(U977&lt;0.5,Riskregister!$K$5+(Riskregister!$L$5-Riskregister!$K$5)*SQRT(U977/2),Riskregister!$L$5-(Riskregister!$L$5-Riskregister!$K$5)*SQRT((1-U977)/2)))</f>
        <v>0</v>
      </c>
      <c r="W977" s="28">
        <f t="shared" ca="1" si="592"/>
        <v>4.7206378475139754E-4</v>
      </c>
      <c r="X977" s="28">
        <f t="shared" ca="1" si="592"/>
        <v>9.7396645008795302E-2</v>
      </c>
      <c r="Y977" s="28">
        <f ca="1">IF(Riskregister!$E$6="",0,COUNTIF(BG$4:BG$53,"&lt;"&amp;W977)*IF(X977&lt;0.5,Riskregister!$K$6+(Riskregister!$L$6-Riskregister!$K$6)*SQRT(X977/2),Riskregister!$L$6-(Riskregister!$L$6-Riskregister!$K$6)*SQRT((1-X977)/2)))</f>
        <v>0</v>
      </c>
      <c r="Z977" s="28">
        <f t="shared" ca="1" si="593"/>
        <v>4.3047338864408702E-2</v>
      </c>
      <c r="AA977" s="28">
        <f t="shared" ca="1" si="593"/>
        <v>0.19104103383083026</v>
      </c>
      <c r="AB977" s="28">
        <f ca="1">IF(Riskregister!$E$7="",0,COUNTIF(BH$4:BH$53,"&lt;"&amp;Z977)*IF(AA977&lt;0.5,Riskregister!$K$7+(Riskregister!$L$7-Riskregister!$K$7)*SQRT(AA977/2),Riskregister!$L$7-(Riskregister!$L$7-Riskregister!$K$7)*SQRT((1-AA977)/2)))</f>
        <v>0</v>
      </c>
      <c r="AC977" s="28">
        <f t="shared" ca="1" si="594"/>
        <v>0.1243142543064405</v>
      </c>
      <c r="AD977" s="28">
        <f t="shared" ca="1" si="594"/>
        <v>0.16139913076791923</v>
      </c>
      <c r="AE977" s="28">
        <f ca="1">IF(Riskregister!$E$8="",0,COUNTIF(BI$4:BI$53,"&lt;"&amp;AC977)*IF(AD977&lt;0.5,Riskregister!$K$8+(Riskregister!$L$8-Riskregister!$K$8)*SQRT(AD977/2),Riskregister!$L$8-(Riskregister!$L$8-Riskregister!$K$8)*SQRT((1-AD977)/2)))</f>
        <v>0</v>
      </c>
      <c r="AF977" s="28">
        <f t="shared" ca="1" si="595"/>
        <v>7.64123054829835E-3</v>
      </c>
      <c r="AG977" s="28">
        <f t="shared" ca="1" si="595"/>
        <v>0.32523613073501567</v>
      </c>
      <c r="AH977" s="28">
        <f>IF(Riskregister!$E$9="",0,COUNTIF(BJ$4:BJ$53,"&lt;"&amp;AF977)*IF(AG977&lt;0.5,Riskregister!$K$9+(Riskregister!$L$9-Riskregister!$K$9)*SQRT(AG977/2),Riskregister!$L$9-(Riskregister!$L$9-Riskregister!$K$9)*SQRT((1-AG977)/2)))</f>
        <v>0</v>
      </c>
      <c r="AI977" s="28">
        <f t="shared" ca="1" si="596"/>
        <v>0.99492355670575583</v>
      </c>
      <c r="AJ977" s="28">
        <f t="shared" ca="1" si="596"/>
        <v>0.88935706166125883</v>
      </c>
      <c r="AK977" s="28">
        <f>IF(Riskregister!$E$10="",0,COUNTIF(BK$4:BK$53,"&lt;"&amp;AI977)*IF(AJ977&lt;0.5,Riskregister!$K$10+(Riskregister!$L$10-Riskregister!$K$10)*SQRT(AJ977/2),Riskregister!$L$10-(Riskregister!$L$10-Riskregister!$K$10)*SQRT((1-AJ977)/2)))</f>
        <v>0</v>
      </c>
      <c r="AL977" s="28">
        <f t="shared" ca="1" si="597"/>
        <v>0.89684903568273044</v>
      </c>
      <c r="AM977" s="28">
        <f t="shared" ca="1" si="597"/>
        <v>0.44851099461796484</v>
      </c>
      <c r="AN977" s="28">
        <f>IF(Riskregister!$E$11="",0,COUNTIF(BL$4:BL$53,"&lt;"&amp;AL977)*IF(AM977&lt;0.5,Riskregister!$K$11+(Riskregister!$L$11-Riskregister!$K$11)*SQRT(AM977/2),Riskregister!$L$11-(Riskregister!$L$11-Riskregister!$K$11)*SQRT((1-AM977)/2)))</f>
        <v>0</v>
      </c>
      <c r="AO977" s="28">
        <f t="shared" ca="1" si="598"/>
        <v>0.19767863709839861</v>
      </c>
      <c r="AP977" s="28">
        <f t="shared" ca="1" si="598"/>
        <v>0.32302199199549808</v>
      </c>
      <c r="AQ977" s="28">
        <f>IF(Riskregister!$E$12="",0,COUNTIF(BM$4:BM$53,"&lt;"&amp;AO977)*IF(AP977&lt;0.5,Riskregister!$K$12+(Riskregister!$L$12-Riskregister!$K$12)*SQRT(AP977/2),Riskregister!$L$12-(Riskregister!$L$12-Riskregister!$K$12)*SQRT((1-AP977)/2)))</f>
        <v>0</v>
      </c>
      <c r="AR977" s="28">
        <f t="shared" ca="1" si="599"/>
        <v>0.36214258543162281</v>
      </c>
      <c r="AS977" s="28">
        <f t="shared" ca="1" si="599"/>
        <v>0.97862732242493811</v>
      </c>
      <c r="AT977" s="28">
        <f>IF(Riskregister!$E$13="",0,COUNTIF(BN$4:BN$53,"&lt;"&amp;AR977)*IF(AS977&lt;0.5,Riskregister!$K$13+(Riskregister!$L$13-Riskregister!$K$13)*SQRT(AS977/2),Riskregister!$L$13-(Riskregister!$L$13-Riskregister!$K$13)*SQRT((1-AS977)/2)))</f>
        <v>0</v>
      </c>
      <c r="AU977" s="28">
        <f t="shared" ca="1" si="600"/>
        <v>0.23556056462883435</v>
      </c>
      <c r="AV977" s="28">
        <f t="shared" ca="1" si="600"/>
        <v>0.15844718888407561</v>
      </c>
      <c r="AW977" s="28">
        <f>IF(Riskregister!$E$14="",0,COUNTIF(BO$4:BO$53,"&lt;"&amp;AU977)*IF(AV977&lt;0.5,Riskregister!$K$14+(Riskregister!$L$14-Riskregister!$K$14)*SQRT(AV977/2),Riskregister!$L$14-(Riskregister!$L$14-Riskregister!$K$14)*SQRT((1-AV977)/2)))</f>
        <v>0</v>
      </c>
      <c r="AX977" s="28">
        <f t="shared" ca="1" si="601"/>
        <v>0.99966734778766009</v>
      </c>
      <c r="AY977" s="28">
        <f t="shared" ca="1" si="601"/>
        <v>0.71798949541576196</v>
      </c>
      <c r="AZ977" s="28">
        <f>IF(Riskregister!$E$15="",0,COUNTIF(BP$4:BP$53,"&lt;"&amp;AX977)*IF(AY977&lt;0.5,Riskregister!$K$15+(Riskregister!$L$15-Riskregister!$K$15)*SQRT(AY977/2),Riskregister!$L$15-(Riskregister!$L$15-Riskregister!$K$15)*SQRT((1-AY977)/2)))</f>
        <v>0</v>
      </c>
      <c r="BA977" s="28">
        <f t="shared" ca="1" si="602"/>
        <v>0.65450273469203901</v>
      </c>
      <c r="BB977" s="28">
        <f t="shared" ca="1" si="602"/>
        <v>0.49504989425667068</v>
      </c>
      <c r="BC977" s="28">
        <f>IF(Riskregister!$E$16="",0,COUNTIF(BQ$4:BQ$53,"&lt;"&amp;BA977)*IF(BB977&lt;0.5,Riskregister!$K$16+(Riskregister!$L$16-Riskregister!$K$16)*SQRT(BB977/2),Riskregister!$L$16-(Riskregister!$L$16-Riskregister!$K$16)*SQRT((1-BB977)/2)))</f>
        <v>0</v>
      </c>
      <c r="BD977" s="28">
        <f t="shared" ca="1" si="603"/>
        <v>0</v>
      </c>
    </row>
    <row r="978" spans="20:56" x14ac:dyDescent="0.35">
      <c r="T978" s="28">
        <f t="shared" ca="1" si="591"/>
        <v>0.3539736427872936</v>
      </c>
      <c r="U978" s="28">
        <f t="shared" ca="1" si="591"/>
        <v>0.29373136601719485</v>
      </c>
      <c r="V978" s="28">
        <f ca="1">IF(Riskregister!$E$5="",0,COUNTIF(BF$4:BF$53,"&lt;"&amp;T978)*IF(U978&lt;0.5,Riskregister!$K$5+(Riskregister!$L$5-Riskregister!$K$5)*SQRT(U978/2),Riskregister!$L$5-(Riskregister!$L$5-Riskregister!$K$5)*SQRT((1-U978)/2)))</f>
        <v>0</v>
      </c>
      <c r="W978" s="28">
        <f t="shared" ca="1" si="592"/>
        <v>8.8102920050093569E-2</v>
      </c>
      <c r="X978" s="28">
        <f t="shared" ca="1" si="592"/>
        <v>0.50022436572470608</v>
      </c>
      <c r="Y978" s="28">
        <f ca="1">IF(Riskregister!$E$6="",0,COUNTIF(BG$4:BG$53,"&lt;"&amp;W978)*IF(X978&lt;0.5,Riskregister!$K$6+(Riskregister!$L$6-Riskregister!$K$6)*SQRT(X978/2),Riskregister!$L$6-(Riskregister!$L$6-Riskregister!$K$6)*SQRT((1-X978)/2)))</f>
        <v>0</v>
      </c>
      <c r="Z978" s="28">
        <f t="shared" ca="1" si="593"/>
        <v>7.2233435966968518E-2</v>
      </c>
      <c r="AA978" s="28">
        <f t="shared" ca="1" si="593"/>
        <v>0.90297135369507286</v>
      </c>
      <c r="AB978" s="28">
        <f ca="1">IF(Riskregister!$E$7="",0,COUNTIF(BH$4:BH$53,"&lt;"&amp;Z978)*IF(AA978&lt;0.5,Riskregister!$K$7+(Riskregister!$L$7-Riskregister!$K$7)*SQRT(AA978/2),Riskregister!$L$7-(Riskregister!$L$7-Riskregister!$K$7)*SQRT((1-AA978)/2)))</f>
        <v>0</v>
      </c>
      <c r="AC978" s="28">
        <f t="shared" ca="1" si="594"/>
        <v>5.0467375949717619E-2</v>
      </c>
      <c r="AD978" s="28">
        <f t="shared" ca="1" si="594"/>
        <v>0.23467224046014634</v>
      </c>
      <c r="AE978" s="28">
        <f ca="1">IF(Riskregister!$E$8="",0,COUNTIF(BI$4:BI$53,"&lt;"&amp;AC978)*IF(AD978&lt;0.5,Riskregister!$K$8+(Riskregister!$L$8-Riskregister!$K$8)*SQRT(AD978/2),Riskregister!$L$8-(Riskregister!$L$8-Riskregister!$K$8)*SQRT((1-AD978)/2)))</f>
        <v>0</v>
      </c>
      <c r="AF978" s="28">
        <f t="shared" ca="1" si="595"/>
        <v>0.80285345673911102</v>
      </c>
      <c r="AG978" s="28">
        <f t="shared" ca="1" si="595"/>
        <v>0.44203684426307477</v>
      </c>
      <c r="AH978" s="28">
        <f>IF(Riskregister!$E$9="",0,COUNTIF(BJ$4:BJ$53,"&lt;"&amp;AF978)*IF(AG978&lt;0.5,Riskregister!$K$9+(Riskregister!$L$9-Riskregister!$K$9)*SQRT(AG978/2),Riskregister!$L$9-(Riskregister!$L$9-Riskregister!$K$9)*SQRT((1-AG978)/2)))</f>
        <v>0</v>
      </c>
      <c r="AI978" s="28">
        <f t="shared" ca="1" si="596"/>
        <v>0.31360129586762497</v>
      </c>
      <c r="AJ978" s="28">
        <f t="shared" ca="1" si="596"/>
        <v>0.15495071119050574</v>
      </c>
      <c r="AK978" s="28">
        <f>IF(Riskregister!$E$10="",0,COUNTIF(BK$4:BK$53,"&lt;"&amp;AI978)*IF(AJ978&lt;0.5,Riskregister!$K$10+(Riskregister!$L$10-Riskregister!$K$10)*SQRT(AJ978/2),Riskregister!$L$10-(Riskregister!$L$10-Riskregister!$K$10)*SQRT((1-AJ978)/2)))</f>
        <v>0</v>
      </c>
      <c r="AL978" s="28">
        <f t="shared" ca="1" si="597"/>
        <v>0.96089293581926194</v>
      </c>
      <c r="AM978" s="28">
        <f t="shared" ca="1" si="597"/>
        <v>0.2989753035841558</v>
      </c>
      <c r="AN978" s="28">
        <f>IF(Riskregister!$E$11="",0,COUNTIF(BL$4:BL$53,"&lt;"&amp;AL978)*IF(AM978&lt;0.5,Riskregister!$K$11+(Riskregister!$L$11-Riskregister!$K$11)*SQRT(AM978/2),Riskregister!$L$11-(Riskregister!$L$11-Riskregister!$K$11)*SQRT((1-AM978)/2)))</f>
        <v>0</v>
      </c>
      <c r="AO978" s="28">
        <f t="shared" ca="1" si="598"/>
        <v>0.46063886193353254</v>
      </c>
      <c r="AP978" s="28">
        <f t="shared" ca="1" si="598"/>
        <v>0.49481743576348469</v>
      </c>
      <c r="AQ978" s="28">
        <f>IF(Riskregister!$E$12="",0,COUNTIF(BM$4:BM$53,"&lt;"&amp;AO978)*IF(AP978&lt;0.5,Riskregister!$K$12+(Riskregister!$L$12-Riskregister!$K$12)*SQRT(AP978/2),Riskregister!$L$12-(Riskregister!$L$12-Riskregister!$K$12)*SQRT((1-AP978)/2)))</f>
        <v>0</v>
      </c>
      <c r="AR978" s="28">
        <f t="shared" ca="1" si="599"/>
        <v>0.25940831480924709</v>
      </c>
      <c r="AS978" s="28">
        <f t="shared" ca="1" si="599"/>
        <v>0.56412490292059581</v>
      </c>
      <c r="AT978" s="28">
        <f>IF(Riskregister!$E$13="",0,COUNTIF(BN$4:BN$53,"&lt;"&amp;AR978)*IF(AS978&lt;0.5,Riskregister!$K$13+(Riskregister!$L$13-Riskregister!$K$13)*SQRT(AS978/2),Riskregister!$L$13-(Riskregister!$L$13-Riskregister!$K$13)*SQRT((1-AS978)/2)))</f>
        <v>0</v>
      </c>
      <c r="AU978" s="28">
        <f t="shared" ca="1" si="600"/>
        <v>0.26671004208563398</v>
      </c>
      <c r="AV978" s="28">
        <f t="shared" ca="1" si="600"/>
        <v>0.19301672072957599</v>
      </c>
      <c r="AW978" s="28">
        <f>IF(Riskregister!$E$14="",0,COUNTIF(BO$4:BO$53,"&lt;"&amp;AU978)*IF(AV978&lt;0.5,Riskregister!$K$14+(Riskregister!$L$14-Riskregister!$K$14)*SQRT(AV978/2),Riskregister!$L$14-(Riskregister!$L$14-Riskregister!$K$14)*SQRT((1-AV978)/2)))</f>
        <v>0</v>
      </c>
      <c r="AX978" s="28">
        <f t="shared" ca="1" si="601"/>
        <v>0.97839962609966047</v>
      </c>
      <c r="AY978" s="28">
        <f t="shared" ca="1" si="601"/>
        <v>0.26180766227247154</v>
      </c>
      <c r="AZ978" s="28">
        <f>IF(Riskregister!$E$15="",0,COUNTIF(BP$4:BP$53,"&lt;"&amp;AX978)*IF(AY978&lt;0.5,Riskregister!$K$15+(Riskregister!$L$15-Riskregister!$K$15)*SQRT(AY978/2),Riskregister!$L$15-(Riskregister!$L$15-Riskregister!$K$15)*SQRT((1-AY978)/2)))</f>
        <v>0</v>
      </c>
      <c r="BA978" s="28">
        <f t="shared" ca="1" si="602"/>
        <v>0.76152423318102591</v>
      </c>
      <c r="BB978" s="28">
        <f t="shared" ca="1" si="602"/>
        <v>4.4305719996474258E-2</v>
      </c>
      <c r="BC978" s="28">
        <f>IF(Riskregister!$E$16="",0,COUNTIF(BQ$4:BQ$53,"&lt;"&amp;BA978)*IF(BB978&lt;0.5,Riskregister!$K$16+(Riskregister!$L$16-Riskregister!$K$16)*SQRT(BB978/2),Riskregister!$L$16-(Riskregister!$L$16-Riskregister!$K$16)*SQRT((1-BB978)/2)))</f>
        <v>0</v>
      </c>
      <c r="BD978" s="28">
        <f t="shared" ca="1" si="603"/>
        <v>0</v>
      </c>
    </row>
    <row r="979" spans="20:56" x14ac:dyDescent="0.35">
      <c r="T979" s="28">
        <f t="shared" ca="1" si="591"/>
        <v>0.73989886459092136</v>
      </c>
      <c r="U979" s="28">
        <f t="shared" ca="1" si="591"/>
        <v>0.20633310956475903</v>
      </c>
      <c r="V979" s="28">
        <f ca="1">IF(Riskregister!$E$5="",0,COUNTIF(BF$4:BF$53,"&lt;"&amp;T979)*IF(U979&lt;0.5,Riskregister!$K$5+(Riskregister!$L$5-Riskregister!$K$5)*SQRT(U979/2),Riskregister!$L$5-(Riskregister!$L$5-Riskregister!$K$5)*SQRT((1-U979)/2)))</f>
        <v>294537.97889631591</v>
      </c>
      <c r="W979" s="28">
        <f t="shared" ca="1" si="592"/>
        <v>0.9857551527773134</v>
      </c>
      <c r="X979" s="28">
        <f t="shared" ca="1" si="592"/>
        <v>0.62409586036532749</v>
      </c>
      <c r="Y979" s="28">
        <f ca="1">IF(Riskregister!$E$6="",0,COUNTIF(BG$4:BG$53,"&lt;"&amp;W979)*IF(X979&lt;0.5,Riskregister!$K$6+(Riskregister!$L$6-Riskregister!$K$6)*SQRT(X979/2),Riskregister!$L$6-(Riskregister!$L$6-Riskregister!$K$6)*SQRT((1-X979)/2)))</f>
        <v>3658914.2784012537</v>
      </c>
      <c r="Z979" s="28">
        <f t="shared" ca="1" si="593"/>
        <v>0.75081252879897453</v>
      </c>
      <c r="AA979" s="28">
        <f t="shared" ca="1" si="593"/>
        <v>0.88754163714691769</v>
      </c>
      <c r="AB979" s="28">
        <f ca="1">IF(Riskregister!$E$7="",0,COUNTIF(BH$4:BH$53,"&lt;"&amp;Z979)*IF(AA979&lt;0.5,Riskregister!$K$7+(Riskregister!$L$7-Riskregister!$K$7)*SQRT(AA979/2),Riskregister!$L$7-(Riskregister!$L$7-Riskregister!$K$7)*SQRT((1-AA979)/2)))</f>
        <v>317005.57413445594</v>
      </c>
      <c r="AC979" s="28">
        <f t="shared" ca="1" si="594"/>
        <v>0.67986667513913179</v>
      </c>
      <c r="AD979" s="28">
        <f t="shared" ca="1" si="594"/>
        <v>0.71501805604305146</v>
      </c>
      <c r="AE979" s="28">
        <f ca="1">IF(Riskregister!$E$8="",0,COUNTIF(BI$4:BI$53,"&lt;"&amp;AC979)*IF(AD979&lt;0.5,Riskregister!$K$8+(Riskregister!$L$8-Riskregister!$K$8)*SQRT(AD979/2),Riskregister!$L$8-(Riskregister!$L$8-Riskregister!$K$8)*SQRT((1-AD979)/2)))</f>
        <v>0</v>
      </c>
      <c r="AF979" s="28">
        <f t="shared" ca="1" si="595"/>
        <v>3.9006564910800678E-2</v>
      </c>
      <c r="AG979" s="28">
        <f t="shared" ca="1" si="595"/>
        <v>2.4988057146491549E-2</v>
      </c>
      <c r="AH979" s="28">
        <f>IF(Riskregister!$E$9="",0,COUNTIF(BJ$4:BJ$53,"&lt;"&amp;AF979)*IF(AG979&lt;0.5,Riskregister!$K$9+(Riskregister!$L$9-Riskregister!$K$9)*SQRT(AG979/2),Riskregister!$L$9-(Riskregister!$L$9-Riskregister!$K$9)*SQRT((1-AG979)/2)))</f>
        <v>0</v>
      </c>
      <c r="AI979" s="28">
        <f t="shared" ca="1" si="596"/>
        <v>0.70866250406705356</v>
      </c>
      <c r="AJ979" s="28">
        <f t="shared" ca="1" si="596"/>
        <v>0.43143118798858648</v>
      </c>
      <c r="AK979" s="28">
        <f>IF(Riskregister!$E$10="",0,COUNTIF(BK$4:BK$53,"&lt;"&amp;AI979)*IF(AJ979&lt;0.5,Riskregister!$K$10+(Riskregister!$L$10-Riskregister!$K$10)*SQRT(AJ979/2),Riskregister!$L$10-(Riskregister!$L$10-Riskregister!$K$10)*SQRT((1-AJ979)/2)))</f>
        <v>0</v>
      </c>
      <c r="AL979" s="28">
        <f t="shared" ca="1" si="597"/>
        <v>0.98455828692814573</v>
      </c>
      <c r="AM979" s="28">
        <f t="shared" ca="1" si="597"/>
        <v>0.90855607843587238</v>
      </c>
      <c r="AN979" s="28">
        <f>IF(Riskregister!$E$11="",0,COUNTIF(BL$4:BL$53,"&lt;"&amp;AL979)*IF(AM979&lt;0.5,Riskregister!$K$11+(Riskregister!$L$11-Riskregister!$K$11)*SQRT(AM979/2),Riskregister!$L$11-(Riskregister!$L$11-Riskregister!$K$11)*SQRT((1-AM979)/2)))</f>
        <v>0</v>
      </c>
      <c r="AO979" s="28">
        <f t="shared" ca="1" si="598"/>
        <v>0.53690440387306948</v>
      </c>
      <c r="AP979" s="28">
        <f t="shared" ca="1" si="598"/>
        <v>0.23464614789658311</v>
      </c>
      <c r="AQ979" s="28">
        <f>IF(Riskregister!$E$12="",0,COUNTIF(BM$4:BM$53,"&lt;"&amp;AO979)*IF(AP979&lt;0.5,Riskregister!$K$12+(Riskregister!$L$12-Riskregister!$K$12)*SQRT(AP979/2),Riskregister!$L$12-(Riskregister!$L$12-Riskregister!$K$12)*SQRT((1-AP979)/2)))</f>
        <v>0</v>
      </c>
      <c r="AR979" s="28">
        <f t="shared" ca="1" si="599"/>
        <v>0.31976889678008968</v>
      </c>
      <c r="AS979" s="28">
        <f t="shared" ca="1" si="599"/>
        <v>0.32890190845178036</v>
      </c>
      <c r="AT979" s="28">
        <f>IF(Riskregister!$E$13="",0,COUNTIF(BN$4:BN$53,"&lt;"&amp;AR979)*IF(AS979&lt;0.5,Riskregister!$K$13+(Riskregister!$L$13-Riskregister!$K$13)*SQRT(AS979/2),Riskregister!$L$13-(Riskregister!$L$13-Riskregister!$K$13)*SQRT((1-AS979)/2)))</f>
        <v>0</v>
      </c>
      <c r="AU979" s="28">
        <f t="shared" ca="1" si="600"/>
        <v>0.81603099704908166</v>
      </c>
      <c r="AV979" s="28">
        <f t="shared" ca="1" si="600"/>
        <v>0.88438754726713931</v>
      </c>
      <c r="AW979" s="28">
        <f>IF(Riskregister!$E$14="",0,COUNTIF(BO$4:BO$53,"&lt;"&amp;AU979)*IF(AV979&lt;0.5,Riskregister!$K$14+(Riskregister!$L$14-Riskregister!$K$14)*SQRT(AV979/2),Riskregister!$L$14-(Riskregister!$L$14-Riskregister!$K$14)*SQRT((1-AV979)/2)))</f>
        <v>0</v>
      </c>
      <c r="AX979" s="28">
        <f t="shared" ca="1" si="601"/>
        <v>3.7913855716253608E-2</v>
      </c>
      <c r="AY979" s="28">
        <f t="shared" ca="1" si="601"/>
        <v>0.18536976503200375</v>
      </c>
      <c r="AZ979" s="28">
        <f>IF(Riskregister!$E$15="",0,COUNTIF(BP$4:BP$53,"&lt;"&amp;AX979)*IF(AY979&lt;0.5,Riskregister!$K$15+(Riskregister!$L$15-Riskregister!$K$15)*SQRT(AY979/2),Riskregister!$L$15-(Riskregister!$L$15-Riskregister!$K$15)*SQRT((1-AY979)/2)))</f>
        <v>0</v>
      </c>
      <c r="BA979" s="28">
        <f t="shared" ca="1" si="602"/>
        <v>9.475042054293803E-2</v>
      </c>
      <c r="BB979" s="28">
        <f t="shared" ca="1" si="602"/>
        <v>0.79070502453638536</v>
      </c>
      <c r="BC979" s="28">
        <f>IF(Riskregister!$E$16="",0,COUNTIF(BQ$4:BQ$53,"&lt;"&amp;BA979)*IF(BB979&lt;0.5,Riskregister!$K$16+(Riskregister!$L$16-Riskregister!$K$16)*SQRT(BB979/2),Riskregister!$L$16-(Riskregister!$L$16-Riskregister!$K$16)*SQRT((1-BB979)/2)))</f>
        <v>0</v>
      </c>
      <c r="BD979" s="28">
        <f t="shared" ca="1" si="603"/>
        <v>4270457.8314320259</v>
      </c>
    </row>
    <row r="980" spans="20:56" x14ac:dyDescent="0.35">
      <c r="T980" s="28">
        <f t="shared" ca="1" si="591"/>
        <v>0.30811155467534934</v>
      </c>
      <c r="U980" s="28">
        <f t="shared" ca="1" si="591"/>
        <v>0.95040351986952221</v>
      </c>
      <c r="V980" s="28">
        <f ca="1">IF(Riskregister!$E$5="",0,COUNTIF(BF$4:BF$53,"&lt;"&amp;T980)*IF(U980&lt;0.5,Riskregister!$K$5+(Riskregister!$L$5-Riskregister!$K$5)*SQRT(U980/2),Riskregister!$L$5-(Riskregister!$L$5-Riskregister!$K$5)*SQRT((1-U980)/2)))</f>
        <v>0</v>
      </c>
      <c r="W980" s="28">
        <f t="shared" ca="1" si="592"/>
        <v>0.54763690908098572</v>
      </c>
      <c r="X980" s="28">
        <f t="shared" ca="1" si="592"/>
        <v>2.7867261531193233E-2</v>
      </c>
      <c r="Y980" s="28">
        <f ca="1">IF(Riskregister!$E$6="",0,COUNTIF(BG$4:BG$53,"&lt;"&amp;W980)*IF(X980&lt;0.5,Riskregister!$K$6+(Riskregister!$L$6-Riskregister!$K$6)*SQRT(X980/2),Riskregister!$L$6-(Riskregister!$L$6-Riskregister!$K$6)*SQRT((1-X980)/2)))</f>
        <v>0</v>
      </c>
      <c r="Z980" s="28">
        <f t="shared" ca="1" si="593"/>
        <v>0.82867508129427381</v>
      </c>
      <c r="AA980" s="28">
        <f t="shared" ca="1" si="593"/>
        <v>0.4010208460985657</v>
      </c>
      <c r="AB980" s="28">
        <f ca="1">IF(Riskregister!$E$7="",0,COUNTIF(BH$4:BH$53,"&lt;"&amp;Z980)*IF(AA980&lt;0.5,Riskregister!$K$7+(Riskregister!$L$7-Riskregister!$K$7)*SQRT(AA980/2),Riskregister!$L$7-(Riskregister!$L$7-Riskregister!$K$7)*SQRT((1-AA980)/2)))</f>
        <v>206724.36576211482</v>
      </c>
      <c r="AC980" s="28">
        <f t="shared" ca="1" si="594"/>
        <v>0.81345213413774198</v>
      </c>
      <c r="AD980" s="28">
        <f t="shared" ca="1" si="594"/>
        <v>0.15364595362076305</v>
      </c>
      <c r="AE980" s="28">
        <f ca="1">IF(Riskregister!$E$8="",0,COUNTIF(BI$4:BI$53,"&lt;"&amp;AC980)*IF(AD980&lt;0.5,Riskregister!$K$8+(Riskregister!$L$8-Riskregister!$K$8)*SQRT(AD980/2),Riskregister!$L$8-(Riskregister!$L$8-Riskregister!$K$8)*SQRT((1-AD980)/2)))</f>
        <v>0</v>
      </c>
      <c r="AF980" s="28">
        <f t="shared" ca="1" si="595"/>
        <v>0.99087530105666699</v>
      </c>
      <c r="AG980" s="28">
        <f t="shared" ca="1" si="595"/>
        <v>0.39633390803911284</v>
      </c>
      <c r="AH980" s="28">
        <f>IF(Riskregister!$E$9="",0,COUNTIF(BJ$4:BJ$53,"&lt;"&amp;AF980)*IF(AG980&lt;0.5,Riskregister!$K$9+(Riskregister!$L$9-Riskregister!$K$9)*SQRT(AG980/2),Riskregister!$L$9-(Riskregister!$L$9-Riskregister!$K$9)*SQRT((1-AG980)/2)))</f>
        <v>0</v>
      </c>
      <c r="AI980" s="28">
        <f t="shared" ca="1" si="596"/>
        <v>0.63931779175550763</v>
      </c>
      <c r="AJ980" s="28">
        <f t="shared" ca="1" si="596"/>
        <v>0.79356998224994257</v>
      </c>
      <c r="AK980" s="28">
        <f>IF(Riskregister!$E$10="",0,COUNTIF(BK$4:BK$53,"&lt;"&amp;AI980)*IF(AJ980&lt;0.5,Riskregister!$K$10+(Riskregister!$L$10-Riskregister!$K$10)*SQRT(AJ980/2),Riskregister!$L$10-(Riskregister!$L$10-Riskregister!$K$10)*SQRT((1-AJ980)/2)))</f>
        <v>0</v>
      </c>
      <c r="AL980" s="28">
        <f t="shared" ca="1" si="597"/>
        <v>0.81736988102435171</v>
      </c>
      <c r="AM980" s="28">
        <f t="shared" ca="1" si="597"/>
        <v>5.9608612746440248E-2</v>
      </c>
      <c r="AN980" s="28">
        <f>IF(Riskregister!$E$11="",0,COUNTIF(BL$4:BL$53,"&lt;"&amp;AL980)*IF(AM980&lt;0.5,Riskregister!$K$11+(Riskregister!$L$11-Riskregister!$K$11)*SQRT(AM980/2),Riskregister!$L$11-(Riskregister!$L$11-Riskregister!$K$11)*SQRT((1-AM980)/2)))</f>
        <v>0</v>
      </c>
      <c r="AO980" s="28">
        <f t="shared" ca="1" si="598"/>
        <v>0.14340065137916425</v>
      </c>
      <c r="AP980" s="28">
        <f t="shared" ca="1" si="598"/>
        <v>0.5453185472384996</v>
      </c>
      <c r="AQ980" s="28">
        <f>IF(Riskregister!$E$12="",0,COUNTIF(BM$4:BM$53,"&lt;"&amp;AO980)*IF(AP980&lt;0.5,Riskregister!$K$12+(Riskregister!$L$12-Riskregister!$K$12)*SQRT(AP980/2),Riskregister!$L$12-(Riskregister!$L$12-Riskregister!$K$12)*SQRT((1-AP980)/2)))</f>
        <v>0</v>
      </c>
      <c r="AR980" s="28">
        <f t="shared" ca="1" si="599"/>
        <v>0.94809261329312489</v>
      </c>
      <c r="AS980" s="28">
        <f t="shared" ca="1" si="599"/>
        <v>0.84696495852559739</v>
      </c>
      <c r="AT980" s="28">
        <f>IF(Riskregister!$E$13="",0,COUNTIF(BN$4:BN$53,"&lt;"&amp;AR980)*IF(AS980&lt;0.5,Riskregister!$K$13+(Riskregister!$L$13-Riskregister!$K$13)*SQRT(AS980/2),Riskregister!$L$13-(Riskregister!$L$13-Riskregister!$K$13)*SQRT((1-AS980)/2)))</f>
        <v>0</v>
      </c>
      <c r="AU980" s="28">
        <f t="shared" ca="1" si="600"/>
        <v>0.46608594169042095</v>
      </c>
      <c r="AV980" s="28">
        <f t="shared" ca="1" si="600"/>
        <v>0.94307810893501232</v>
      </c>
      <c r="AW980" s="28">
        <f>IF(Riskregister!$E$14="",0,COUNTIF(BO$4:BO$53,"&lt;"&amp;AU980)*IF(AV980&lt;0.5,Riskregister!$K$14+(Riskregister!$L$14-Riskregister!$K$14)*SQRT(AV980/2),Riskregister!$L$14-(Riskregister!$L$14-Riskregister!$K$14)*SQRT((1-AV980)/2)))</f>
        <v>0</v>
      </c>
      <c r="AX980" s="28">
        <f t="shared" ca="1" si="601"/>
        <v>0.5403697957749195</v>
      </c>
      <c r="AY980" s="28">
        <f t="shared" ca="1" si="601"/>
        <v>0.48693426395610917</v>
      </c>
      <c r="AZ980" s="28">
        <f>IF(Riskregister!$E$15="",0,COUNTIF(BP$4:BP$53,"&lt;"&amp;AX980)*IF(AY980&lt;0.5,Riskregister!$K$15+(Riskregister!$L$15-Riskregister!$K$15)*SQRT(AY980/2),Riskregister!$L$15-(Riskregister!$L$15-Riskregister!$K$15)*SQRT((1-AY980)/2)))</f>
        <v>0</v>
      </c>
      <c r="BA980" s="28">
        <f t="shared" ca="1" si="602"/>
        <v>0.2759003950870752</v>
      </c>
      <c r="BB980" s="28">
        <f t="shared" ca="1" si="602"/>
        <v>0.33034512158779561</v>
      </c>
      <c r="BC980" s="28">
        <f>IF(Riskregister!$E$16="",0,COUNTIF(BQ$4:BQ$53,"&lt;"&amp;BA980)*IF(BB980&lt;0.5,Riskregister!$K$16+(Riskregister!$L$16-Riskregister!$K$16)*SQRT(BB980/2),Riskregister!$L$16-(Riskregister!$L$16-Riskregister!$K$16)*SQRT((1-BB980)/2)))</f>
        <v>0</v>
      </c>
      <c r="BD980" s="28">
        <f t="shared" ca="1" si="603"/>
        <v>206724.36576211482</v>
      </c>
    </row>
    <row r="981" spans="20:56" x14ac:dyDescent="0.35">
      <c r="T981" s="28">
        <f t="shared" ca="1" si="591"/>
        <v>0.97710570319101098</v>
      </c>
      <c r="U981" s="28">
        <f t="shared" ca="1" si="591"/>
        <v>0.37205246461715236</v>
      </c>
      <c r="V981" s="28">
        <f ca="1">IF(Riskregister!$E$5="",0,COUNTIF(BF$4:BF$53,"&lt;"&amp;T981)*IF(U981&lt;0.5,Riskregister!$K$5+(Riskregister!$L$5-Riskregister!$K$5)*SQRT(U981/2),Riskregister!$L$5-(Riskregister!$L$5-Riskregister!$K$5)*SQRT((1-U981)/2)))</f>
        <v>688176.82590534259</v>
      </c>
      <c r="W981" s="28">
        <f t="shared" ca="1" si="592"/>
        <v>0.57604142086253673</v>
      </c>
      <c r="X981" s="28">
        <f t="shared" ca="1" si="592"/>
        <v>0.59592997285182814</v>
      </c>
      <c r="Y981" s="28">
        <f ca="1">IF(Riskregister!$E$6="",0,COUNTIF(BG$4:BG$53,"&lt;"&amp;W981)*IF(X981&lt;0.5,Riskregister!$K$6+(Riskregister!$L$6-Riskregister!$K$6)*SQRT(X981/2),Riskregister!$L$6-(Riskregister!$L$6-Riskregister!$K$6)*SQRT((1-X981)/2)))</f>
        <v>0</v>
      </c>
      <c r="Z981" s="28">
        <f t="shared" ca="1" si="593"/>
        <v>7.819661957494306E-2</v>
      </c>
      <c r="AA981" s="28">
        <f t="shared" ca="1" si="593"/>
        <v>0.72504441583082535</v>
      </c>
      <c r="AB981" s="28">
        <f ca="1">IF(Riskregister!$E$7="",0,COUNTIF(BH$4:BH$53,"&lt;"&amp;Z981)*IF(AA981&lt;0.5,Riskregister!$K$7+(Riskregister!$L$7-Riskregister!$K$7)*SQRT(AA981/2),Riskregister!$L$7-(Riskregister!$L$7-Riskregister!$K$7)*SQRT((1-AA981)/2)))</f>
        <v>0</v>
      </c>
      <c r="AC981" s="28">
        <f t="shared" ca="1" si="594"/>
        <v>0.76612677759439052</v>
      </c>
      <c r="AD981" s="28">
        <f t="shared" ca="1" si="594"/>
        <v>0.60275928075619489</v>
      </c>
      <c r="AE981" s="28">
        <f ca="1">IF(Riskregister!$E$8="",0,COUNTIF(BI$4:BI$53,"&lt;"&amp;AC981)*IF(AD981&lt;0.5,Riskregister!$K$8+(Riskregister!$L$8-Riskregister!$K$8)*SQRT(AD981/2),Riskregister!$L$8-(Riskregister!$L$8-Riskregister!$K$8)*SQRT((1-AD981)/2)))</f>
        <v>0</v>
      </c>
      <c r="AF981" s="28">
        <f t="shared" ca="1" si="595"/>
        <v>0.69164907090718797</v>
      </c>
      <c r="AG981" s="28">
        <f t="shared" ca="1" si="595"/>
        <v>0.78573139667765324</v>
      </c>
      <c r="AH981" s="28">
        <f>IF(Riskregister!$E$9="",0,COUNTIF(BJ$4:BJ$53,"&lt;"&amp;AF981)*IF(AG981&lt;0.5,Riskregister!$K$9+(Riskregister!$L$9-Riskregister!$K$9)*SQRT(AG981/2),Riskregister!$L$9-(Riskregister!$L$9-Riskregister!$K$9)*SQRT((1-AG981)/2)))</f>
        <v>0</v>
      </c>
      <c r="AI981" s="28">
        <f t="shared" ca="1" si="596"/>
        <v>0.54951491753508563</v>
      </c>
      <c r="AJ981" s="28">
        <f t="shared" ca="1" si="596"/>
        <v>0.13057528138766761</v>
      </c>
      <c r="AK981" s="28">
        <f>IF(Riskregister!$E$10="",0,COUNTIF(BK$4:BK$53,"&lt;"&amp;AI981)*IF(AJ981&lt;0.5,Riskregister!$K$10+(Riskregister!$L$10-Riskregister!$K$10)*SQRT(AJ981/2),Riskregister!$L$10-(Riskregister!$L$10-Riskregister!$K$10)*SQRT((1-AJ981)/2)))</f>
        <v>0</v>
      </c>
      <c r="AL981" s="28">
        <f t="shared" ca="1" si="597"/>
        <v>0.71252418785433691</v>
      </c>
      <c r="AM981" s="28">
        <f t="shared" ca="1" si="597"/>
        <v>0.24330690139152988</v>
      </c>
      <c r="AN981" s="28">
        <f>IF(Riskregister!$E$11="",0,COUNTIF(BL$4:BL$53,"&lt;"&amp;AL981)*IF(AM981&lt;0.5,Riskregister!$K$11+(Riskregister!$L$11-Riskregister!$K$11)*SQRT(AM981/2),Riskregister!$L$11-(Riskregister!$L$11-Riskregister!$K$11)*SQRT((1-AM981)/2)))</f>
        <v>0</v>
      </c>
      <c r="AO981" s="28">
        <f t="shared" ca="1" si="598"/>
        <v>0.62341134211576743</v>
      </c>
      <c r="AP981" s="28">
        <f t="shared" ca="1" si="598"/>
        <v>0.58446257699654758</v>
      </c>
      <c r="AQ981" s="28">
        <f>IF(Riskregister!$E$12="",0,COUNTIF(BM$4:BM$53,"&lt;"&amp;AO981)*IF(AP981&lt;0.5,Riskregister!$K$12+(Riskregister!$L$12-Riskregister!$K$12)*SQRT(AP981/2),Riskregister!$L$12-(Riskregister!$L$12-Riskregister!$K$12)*SQRT((1-AP981)/2)))</f>
        <v>0</v>
      </c>
      <c r="AR981" s="28">
        <f t="shared" ca="1" si="599"/>
        <v>0.37491704906488899</v>
      </c>
      <c r="AS981" s="28">
        <f t="shared" ca="1" si="599"/>
        <v>0.7134492561980802</v>
      </c>
      <c r="AT981" s="28">
        <f>IF(Riskregister!$E$13="",0,COUNTIF(BN$4:BN$53,"&lt;"&amp;AR981)*IF(AS981&lt;0.5,Riskregister!$K$13+(Riskregister!$L$13-Riskregister!$K$13)*SQRT(AS981/2),Riskregister!$L$13-(Riskregister!$L$13-Riskregister!$K$13)*SQRT((1-AS981)/2)))</f>
        <v>0</v>
      </c>
      <c r="AU981" s="28">
        <f t="shared" ca="1" si="600"/>
        <v>0.43524635570743142</v>
      </c>
      <c r="AV981" s="28">
        <f t="shared" ca="1" si="600"/>
        <v>0.4673030665533674</v>
      </c>
      <c r="AW981" s="28">
        <f>IF(Riskregister!$E$14="",0,COUNTIF(BO$4:BO$53,"&lt;"&amp;AU981)*IF(AV981&lt;0.5,Riskregister!$K$14+(Riskregister!$L$14-Riskregister!$K$14)*SQRT(AV981/2),Riskregister!$L$14-(Riskregister!$L$14-Riskregister!$K$14)*SQRT((1-AV981)/2)))</f>
        <v>0</v>
      </c>
      <c r="AX981" s="28">
        <f t="shared" ca="1" si="601"/>
        <v>5.0060657285526222E-2</v>
      </c>
      <c r="AY981" s="28">
        <f t="shared" ca="1" si="601"/>
        <v>0.10193515663213415</v>
      </c>
      <c r="AZ981" s="28">
        <f>IF(Riskregister!$E$15="",0,COUNTIF(BP$4:BP$53,"&lt;"&amp;AX981)*IF(AY981&lt;0.5,Riskregister!$K$15+(Riskregister!$L$15-Riskregister!$K$15)*SQRT(AY981/2),Riskregister!$L$15-(Riskregister!$L$15-Riskregister!$K$15)*SQRT((1-AY981)/2)))</f>
        <v>0</v>
      </c>
      <c r="BA981" s="28">
        <f t="shared" ca="1" si="602"/>
        <v>0.22882468351282226</v>
      </c>
      <c r="BB981" s="28">
        <f t="shared" ca="1" si="602"/>
        <v>0.56292952951192643</v>
      </c>
      <c r="BC981" s="28">
        <f>IF(Riskregister!$E$16="",0,COUNTIF(BQ$4:BQ$53,"&lt;"&amp;BA981)*IF(BB981&lt;0.5,Riskregister!$K$16+(Riskregister!$L$16-Riskregister!$K$16)*SQRT(BB981/2),Riskregister!$L$16-(Riskregister!$L$16-Riskregister!$K$16)*SQRT((1-BB981)/2)))</f>
        <v>0</v>
      </c>
      <c r="BD981" s="28">
        <f t="shared" ca="1" si="603"/>
        <v>688176.82590534259</v>
      </c>
    </row>
    <row r="982" spans="20:56" x14ac:dyDescent="0.35">
      <c r="T982" s="28">
        <f t="shared" ca="1" si="591"/>
        <v>0.48422686701876982</v>
      </c>
      <c r="U982" s="28">
        <f t="shared" ca="1" si="591"/>
        <v>5.0491643788771468E-3</v>
      </c>
      <c r="V982" s="28">
        <f ca="1">IF(Riskregister!$E$5="",0,COUNTIF(BF$4:BF$53,"&lt;"&amp;T982)*IF(U982&lt;0.5,Riskregister!$K$5+(Riskregister!$L$5-Riskregister!$K$5)*SQRT(U982/2),Riskregister!$L$5-(Riskregister!$L$5-Riskregister!$K$5)*SQRT((1-U982)/2)))</f>
        <v>0</v>
      </c>
      <c r="W982" s="28">
        <f t="shared" ca="1" si="592"/>
        <v>0.80486422585925377</v>
      </c>
      <c r="X982" s="28">
        <f t="shared" ca="1" si="592"/>
        <v>0.51796617611282414</v>
      </c>
      <c r="Y982" s="28">
        <f ca="1">IF(Riskregister!$E$6="",0,COUNTIF(BG$4:BG$53,"&lt;"&amp;W982)*IF(X982&lt;0.5,Riskregister!$K$6+(Riskregister!$L$6-Riskregister!$K$6)*SQRT(X982/2),Riskregister!$L$6-(Riskregister!$L$6-Riskregister!$K$6)*SQRT((1-X982)/2)))</f>
        <v>1116317.4808240095</v>
      </c>
      <c r="Z982" s="28">
        <f t="shared" ca="1" si="593"/>
        <v>0.34833075506054034</v>
      </c>
      <c r="AA982" s="28">
        <f t="shared" ca="1" si="593"/>
        <v>0.20817332215877515</v>
      </c>
      <c r="AB982" s="28">
        <f ca="1">IF(Riskregister!$E$7="",0,COUNTIF(BH$4:BH$53,"&lt;"&amp;Z982)*IF(AA982&lt;0.5,Riskregister!$K$7+(Riskregister!$L$7-Riskregister!$K$7)*SQRT(AA982/2),Riskregister!$L$7-(Riskregister!$L$7-Riskregister!$K$7)*SQRT((1-AA982)/2)))</f>
        <v>0</v>
      </c>
      <c r="AC982" s="28">
        <f t="shared" ca="1" si="594"/>
        <v>0.37810659811082981</v>
      </c>
      <c r="AD982" s="28">
        <f t="shared" ca="1" si="594"/>
        <v>3.2173598214465082E-2</v>
      </c>
      <c r="AE982" s="28">
        <f ca="1">IF(Riskregister!$E$8="",0,COUNTIF(BI$4:BI$53,"&lt;"&amp;AC982)*IF(AD982&lt;0.5,Riskregister!$K$8+(Riskregister!$L$8-Riskregister!$K$8)*SQRT(AD982/2),Riskregister!$L$8-(Riskregister!$L$8-Riskregister!$K$8)*SQRT((1-AD982)/2)))</f>
        <v>0</v>
      </c>
      <c r="AF982" s="28">
        <f t="shared" ca="1" si="595"/>
        <v>0.99426685934303782</v>
      </c>
      <c r="AG982" s="28">
        <f t="shared" ca="1" si="595"/>
        <v>0.67224359967141445</v>
      </c>
      <c r="AH982" s="28">
        <f>IF(Riskregister!$E$9="",0,COUNTIF(BJ$4:BJ$53,"&lt;"&amp;AF982)*IF(AG982&lt;0.5,Riskregister!$K$9+(Riskregister!$L$9-Riskregister!$K$9)*SQRT(AG982/2),Riskregister!$L$9-(Riskregister!$L$9-Riskregister!$K$9)*SQRT((1-AG982)/2)))</f>
        <v>0</v>
      </c>
      <c r="AI982" s="28">
        <f t="shared" ca="1" si="596"/>
        <v>0.67571421068291504</v>
      </c>
      <c r="AJ982" s="28">
        <f t="shared" ca="1" si="596"/>
        <v>0.40418558213899103</v>
      </c>
      <c r="AK982" s="28">
        <f>IF(Riskregister!$E$10="",0,COUNTIF(BK$4:BK$53,"&lt;"&amp;AI982)*IF(AJ982&lt;0.5,Riskregister!$K$10+(Riskregister!$L$10-Riskregister!$K$10)*SQRT(AJ982/2),Riskregister!$L$10-(Riskregister!$L$10-Riskregister!$K$10)*SQRT((1-AJ982)/2)))</f>
        <v>0</v>
      </c>
      <c r="AL982" s="28">
        <f t="shared" ca="1" si="597"/>
        <v>0.55201002119673248</v>
      </c>
      <c r="AM982" s="28">
        <f t="shared" ca="1" si="597"/>
        <v>0.39614293046749283</v>
      </c>
      <c r="AN982" s="28">
        <f>IF(Riskregister!$E$11="",0,COUNTIF(BL$4:BL$53,"&lt;"&amp;AL982)*IF(AM982&lt;0.5,Riskregister!$K$11+(Riskregister!$L$11-Riskregister!$K$11)*SQRT(AM982/2),Riskregister!$L$11-(Riskregister!$L$11-Riskregister!$K$11)*SQRT((1-AM982)/2)))</f>
        <v>0</v>
      </c>
      <c r="AO982" s="28">
        <f t="shared" ca="1" si="598"/>
        <v>0.48888029273612077</v>
      </c>
      <c r="AP982" s="28">
        <f t="shared" ca="1" si="598"/>
        <v>0.7239768547216352</v>
      </c>
      <c r="AQ982" s="28">
        <f>IF(Riskregister!$E$12="",0,COUNTIF(BM$4:BM$53,"&lt;"&amp;AO982)*IF(AP982&lt;0.5,Riskregister!$K$12+(Riskregister!$L$12-Riskregister!$K$12)*SQRT(AP982/2),Riskregister!$L$12-(Riskregister!$L$12-Riskregister!$K$12)*SQRT((1-AP982)/2)))</f>
        <v>0</v>
      </c>
      <c r="AR982" s="28">
        <f t="shared" ca="1" si="599"/>
        <v>3.743647651177695E-2</v>
      </c>
      <c r="AS982" s="28">
        <f t="shared" ca="1" si="599"/>
        <v>0.80684222613290735</v>
      </c>
      <c r="AT982" s="28">
        <f>IF(Riskregister!$E$13="",0,COUNTIF(BN$4:BN$53,"&lt;"&amp;AR982)*IF(AS982&lt;0.5,Riskregister!$K$13+(Riskregister!$L$13-Riskregister!$K$13)*SQRT(AS982/2),Riskregister!$L$13-(Riskregister!$L$13-Riskregister!$K$13)*SQRT((1-AS982)/2)))</f>
        <v>0</v>
      </c>
      <c r="AU982" s="28">
        <f t="shared" ca="1" si="600"/>
        <v>0.8560124498631525</v>
      </c>
      <c r="AV982" s="28">
        <f t="shared" ca="1" si="600"/>
        <v>0.26219381099458439</v>
      </c>
      <c r="AW982" s="28">
        <f>IF(Riskregister!$E$14="",0,COUNTIF(BO$4:BO$53,"&lt;"&amp;AU982)*IF(AV982&lt;0.5,Riskregister!$K$14+(Riskregister!$L$14-Riskregister!$K$14)*SQRT(AV982/2),Riskregister!$L$14-(Riskregister!$L$14-Riskregister!$K$14)*SQRT((1-AV982)/2)))</f>
        <v>0</v>
      </c>
      <c r="AX982" s="28">
        <f t="shared" ca="1" si="601"/>
        <v>0.33988231186734863</v>
      </c>
      <c r="AY982" s="28">
        <f t="shared" ca="1" si="601"/>
        <v>0.71237353411984838</v>
      </c>
      <c r="AZ982" s="28">
        <f>IF(Riskregister!$E$15="",0,COUNTIF(BP$4:BP$53,"&lt;"&amp;AX982)*IF(AY982&lt;0.5,Riskregister!$K$15+(Riskregister!$L$15-Riskregister!$K$15)*SQRT(AY982/2),Riskregister!$L$15-(Riskregister!$L$15-Riskregister!$K$15)*SQRT((1-AY982)/2)))</f>
        <v>0</v>
      </c>
      <c r="BA982" s="28">
        <f t="shared" ca="1" si="602"/>
        <v>0.61471136629466627</v>
      </c>
      <c r="BB982" s="28">
        <f t="shared" ca="1" si="602"/>
        <v>0.17396294232598541</v>
      </c>
      <c r="BC982" s="28">
        <f>IF(Riskregister!$E$16="",0,COUNTIF(BQ$4:BQ$53,"&lt;"&amp;BA982)*IF(BB982&lt;0.5,Riskregister!$K$16+(Riskregister!$L$16-Riskregister!$K$16)*SQRT(BB982/2),Riskregister!$L$16-(Riskregister!$L$16-Riskregister!$K$16)*SQRT((1-BB982)/2)))</f>
        <v>0</v>
      </c>
      <c r="BD982" s="28">
        <f t="shared" ca="1" si="603"/>
        <v>1116317.4808240095</v>
      </c>
    </row>
    <row r="983" spans="20:56" x14ac:dyDescent="0.35">
      <c r="T983" s="28">
        <f t="shared" ca="1" si="591"/>
        <v>0.76656152664428834</v>
      </c>
      <c r="U983" s="28">
        <f t="shared" ca="1" si="591"/>
        <v>0.19303567888702544</v>
      </c>
      <c r="V983" s="28">
        <f ca="1">IF(Riskregister!$E$5="",0,COUNTIF(BF$4:BF$53,"&lt;"&amp;T983)*IF(U983&lt;0.5,Riskregister!$K$5+(Riskregister!$L$5-Riskregister!$K$5)*SQRT(U983/2),Riskregister!$L$5-(Riskregister!$L$5-Riskregister!$K$5)*SQRT((1-U983)/2)))</f>
        <v>289802.94162610214</v>
      </c>
      <c r="W983" s="28">
        <f t="shared" ca="1" si="592"/>
        <v>0.66818947819705565</v>
      </c>
      <c r="X983" s="28">
        <f t="shared" ca="1" si="592"/>
        <v>0.15783889649188954</v>
      </c>
      <c r="Y983" s="28">
        <f ca="1">IF(Riskregister!$E$6="",0,COUNTIF(BG$4:BG$53,"&lt;"&amp;W983)*IF(X983&lt;0.5,Riskregister!$K$6+(Riskregister!$L$6-Riskregister!$K$6)*SQRT(X983/2),Riskregister!$L$6-(Riskregister!$L$6-Riskregister!$K$6)*SQRT((1-X983)/2)))</f>
        <v>705666.89857737476</v>
      </c>
      <c r="Z983" s="28">
        <f t="shared" ca="1" si="593"/>
        <v>4.5105821396108747E-2</v>
      </c>
      <c r="AA983" s="28">
        <f t="shared" ca="1" si="593"/>
        <v>0.18594784652970209</v>
      </c>
      <c r="AB983" s="28">
        <f ca="1">IF(Riskregister!$E$7="",0,COUNTIF(BH$4:BH$53,"&lt;"&amp;Z983)*IF(AA983&lt;0.5,Riskregister!$K$7+(Riskregister!$L$7-Riskregister!$K$7)*SQRT(AA983/2),Riskregister!$L$7-(Riskregister!$L$7-Riskregister!$K$7)*SQRT((1-AA983)/2)))</f>
        <v>0</v>
      </c>
      <c r="AC983" s="28">
        <f t="shared" ca="1" si="594"/>
        <v>0.44400766921278445</v>
      </c>
      <c r="AD983" s="28">
        <f t="shared" ca="1" si="594"/>
        <v>0.65122204136092587</v>
      </c>
      <c r="AE983" s="28">
        <f ca="1">IF(Riskregister!$E$8="",0,COUNTIF(BI$4:BI$53,"&lt;"&amp;AC983)*IF(AD983&lt;0.5,Riskregister!$K$8+(Riskregister!$L$8-Riskregister!$K$8)*SQRT(AD983/2),Riskregister!$L$8-(Riskregister!$L$8-Riskregister!$K$8)*SQRT((1-AD983)/2)))</f>
        <v>0</v>
      </c>
      <c r="AF983" s="28">
        <f t="shared" ca="1" si="595"/>
        <v>3.5844462449946879E-2</v>
      </c>
      <c r="AG983" s="28">
        <f t="shared" ca="1" si="595"/>
        <v>4.8768636778210639E-2</v>
      </c>
      <c r="AH983" s="28">
        <f>IF(Riskregister!$E$9="",0,COUNTIF(BJ$4:BJ$53,"&lt;"&amp;AF983)*IF(AG983&lt;0.5,Riskregister!$K$9+(Riskregister!$L$9-Riskregister!$K$9)*SQRT(AG983/2),Riskregister!$L$9-(Riskregister!$L$9-Riskregister!$K$9)*SQRT((1-AG983)/2)))</f>
        <v>0</v>
      </c>
      <c r="AI983" s="28">
        <f t="shared" ca="1" si="596"/>
        <v>0.51562097895056036</v>
      </c>
      <c r="AJ983" s="28">
        <f t="shared" ca="1" si="596"/>
        <v>6.7682701070848728E-2</v>
      </c>
      <c r="AK983" s="28">
        <f>IF(Riskregister!$E$10="",0,COUNTIF(BK$4:BK$53,"&lt;"&amp;AI983)*IF(AJ983&lt;0.5,Riskregister!$K$10+(Riskregister!$L$10-Riskregister!$K$10)*SQRT(AJ983/2),Riskregister!$L$10-(Riskregister!$L$10-Riskregister!$K$10)*SQRT((1-AJ983)/2)))</f>
        <v>0</v>
      </c>
      <c r="AL983" s="28">
        <f t="shared" ca="1" si="597"/>
        <v>0.79480901117761982</v>
      </c>
      <c r="AM983" s="28">
        <f t="shared" ca="1" si="597"/>
        <v>1.5130256798790098E-2</v>
      </c>
      <c r="AN983" s="28">
        <f>IF(Riskregister!$E$11="",0,COUNTIF(BL$4:BL$53,"&lt;"&amp;AL983)*IF(AM983&lt;0.5,Riskregister!$K$11+(Riskregister!$L$11-Riskregister!$K$11)*SQRT(AM983/2),Riskregister!$L$11-(Riskregister!$L$11-Riskregister!$K$11)*SQRT((1-AM983)/2)))</f>
        <v>0</v>
      </c>
      <c r="AO983" s="28">
        <f t="shared" ca="1" si="598"/>
        <v>9.3073955372636297E-2</v>
      </c>
      <c r="AP983" s="28">
        <f t="shared" ca="1" si="598"/>
        <v>0.76944998633038286</v>
      </c>
      <c r="AQ983" s="28">
        <f>IF(Riskregister!$E$12="",0,COUNTIF(BM$4:BM$53,"&lt;"&amp;AO983)*IF(AP983&lt;0.5,Riskregister!$K$12+(Riskregister!$L$12-Riskregister!$K$12)*SQRT(AP983/2),Riskregister!$L$12-(Riskregister!$L$12-Riskregister!$K$12)*SQRT((1-AP983)/2)))</f>
        <v>0</v>
      </c>
      <c r="AR983" s="28">
        <f t="shared" ca="1" si="599"/>
        <v>2.8079514020904028E-2</v>
      </c>
      <c r="AS983" s="28">
        <f t="shared" ca="1" si="599"/>
        <v>0.19675397882110579</v>
      </c>
      <c r="AT983" s="28">
        <f>IF(Riskregister!$E$13="",0,COUNTIF(BN$4:BN$53,"&lt;"&amp;AR983)*IF(AS983&lt;0.5,Riskregister!$K$13+(Riskregister!$L$13-Riskregister!$K$13)*SQRT(AS983/2),Riskregister!$L$13-(Riskregister!$L$13-Riskregister!$K$13)*SQRT((1-AS983)/2)))</f>
        <v>0</v>
      </c>
      <c r="AU983" s="28">
        <f t="shared" ca="1" si="600"/>
        <v>0.15454367204977959</v>
      </c>
      <c r="AV983" s="28">
        <f t="shared" ca="1" si="600"/>
        <v>0.38236717989756408</v>
      </c>
      <c r="AW983" s="28">
        <f>IF(Riskregister!$E$14="",0,COUNTIF(BO$4:BO$53,"&lt;"&amp;AU983)*IF(AV983&lt;0.5,Riskregister!$K$14+(Riskregister!$L$14-Riskregister!$K$14)*SQRT(AV983/2),Riskregister!$L$14-(Riskregister!$L$14-Riskregister!$K$14)*SQRT((1-AV983)/2)))</f>
        <v>0</v>
      </c>
      <c r="AX983" s="28">
        <f t="shared" ca="1" si="601"/>
        <v>7.0842464918504655E-3</v>
      </c>
      <c r="AY983" s="28">
        <f t="shared" ca="1" si="601"/>
        <v>0.7479147003975587</v>
      </c>
      <c r="AZ983" s="28">
        <f>IF(Riskregister!$E$15="",0,COUNTIF(BP$4:BP$53,"&lt;"&amp;AX983)*IF(AY983&lt;0.5,Riskregister!$K$15+(Riskregister!$L$15-Riskregister!$K$15)*SQRT(AY983/2),Riskregister!$L$15-(Riskregister!$L$15-Riskregister!$K$15)*SQRT((1-AY983)/2)))</f>
        <v>0</v>
      </c>
      <c r="BA983" s="28">
        <f t="shared" ca="1" si="602"/>
        <v>0.24558414264941397</v>
      </c>
      <c r="BB983" s="28">
        <f t="shared" ca="1" si="602"/>
        <v>0.35495345950410295</v>
      </c>
      <c r="BC983" s="28">
        <f>IF(Riskregister!$E$16="",0,COUNTIF(BQ$4:BQ$53,"&lt;"&amp;BA983)*IF(BB983&lt;0.5,Riskregister!$K$16+(Riskregister!$L$16-Riskregister!$K$16)*SQRT(BB983/2),Riskregister!$L$16-(Riskregister!$L$16-Riskregister!$K$16)*SQRT((1-BB983)/2)))</f>
        <v>0</v>
      </c>
      <c r="BD983" s="28">
        <f t="shared" ca="1" si="603"/>
        <v>995469.84020347684</v>
      </c>
    </row>
    <row r="984" spans="20:56" x14ac:dyDescent="0.35">
      <c r="T984" s="28">
        <f t="shared" ref="T984:U1003" ca="1" si="604">RAND()</f>
        <v>0.58804553464622156</v>
      </c>
      <c r="U984" s="28">
        <f t="shared" ca="1" si="604"/>
        <v>0.95460794923640835</v>
      </c>
      <c r="V984" s="28">
        <f ca="1">IF(Riskregister!$E$5="",0,COUNTIF(BF$4:BF$53,"&lt;"&amp;T984)*IF(U984&lt;0.5,Riskregister!$K$5+(Riskregister!$L$5-Riskregister!$K$5)*SQRT(U984/2),Riskregister!$L$5-(Riskregister!$L$5-Riskregister!$K$5)*SQRT((1-U984)/2)))</f>
        <v>0</v>
      </c>
      <c r="W984" s="28">
        <f t="shared" ref="W984:X1003" ca="1" si="605">RAND()</f>
        <v>0.90742408804422514</v>
      </c>
      <c r="X984" s="28">
        <f t="shared" ca="1" si="605"/>
        <v>0.69205272171784715</v>
      </c>
      <c r="Y984" s="28">
        <f ca="1">IF(Riskregister!$E$6="",0,COUNTIF(BG$4:BG$53,"&lt;"&amp;W984)*IF(X984&lt;0.5,Riskregister!$K$6+(Riskregister!$L$6-Riskregister!$K$6)*SQRT(X984/2),Riskregister!$L$6-(Riskregister!$L$6-Riskregister!$K$6)*SQRT((1-X984)/2)))</f>
        <v>1293689.4515745305</v>
      </c>
      <c r="Z984" s="28">
        <f t="shared" ref="Z984:AA1003" ca="1" si="606">RAND()</f>
        <v>0.23523141086705013</v>
      </c>
      <c r="AA984" s="28">
        <f t="shared" ca="1" si="606"/>
        <v>0.59840957836870734</v>
      </c>
      <c r="AB984" s="28">
        <f ca="1">IF(Riskregister!$E$7="",0,COUNTIF(BH$4:BH$53,"&lt;"&amp;Z984)*IF(AA984&lt;0.5,Riskregister!$K$7+(Riskregister!$L$7-Riskregister!$K$7)*SQRT(AA984/2),Riskregister!$L$7-(Riskregister!$L$7-Riskregister!$K$7)*SQRT((1-AA984)/2)))</f>
        <v>0</v>
      </c>
      <c r="AC984" s="28">
        <f t="shared" ref="AC984:AD1003" ca="1" si="607">RAND()</f>
        <v>0.8810956754347461</v>
      </c>
      <c r="AD984" s="28">
        <f t="shared" ca="1" si="607"/>
        <v>0.43018029197295071</v>
      </c>
      <c r="AE984" s="28">
        <f ca="1">IF(Riskregister!$E$8="",0,COUNTIF(BI$4:BI$53,"&lt;"&amp;AC984)*IF(AD984&lt;0.5,Riskregister!$K$8+(Riskregister!$L$8-Riskregister!$K$8)*SQRT(AD984/2),Riskregister!$L$8-(Riskregister!$L$8-Riskregister!$K$8)*SQRT((1-AD984)/2)))</f>
        <v>0</v>
      </c>
      <c r="AF984" s="28">
        <f t="shared" ref="AF984:AG1003" ca="1" si="608">RAND()</f>
        <v>0.13816336649720284</v>
      </c>
      <c r="AG984" s="28">
        <f t="shared" ca="1" si="608"/>
        <v>0.13544372444742214</v>
      </c>
      <c r="AH984" s="28">
        <f>IF(Riskregister!$E$9="",0,COUNTIF(BJ$4:BJ$53,"&lt;"&amp;AF984)*IF(AG984&lt;0.5,Riskregister!$K$9+(Riskregister!$L$9-Riskregister!$K$9)*SQRT(AG984/2),Riskregister!$L$9-(Riskregister!$L$9-Riskregister!$K$9)*SQRT((1-AG984)/2)))</f>
        <v>0</v>
      </c>
      <c r="AI984" s="28">
        <f t="shared" ref="AI984:AJ1003" ca="1" si="609">RAND()</f>
        <v>0.47825004288415607</v>
      </c>
      <c r="AJ984" s="28">
        <f t="shared" ca="1" si="609"/>
        <v>0.20341184018168312</v>
      </c>
      <c r="AK984" s="28">
        <f>IF(Riskregister!$E$10="",0,COUNTIF(BK$4:BK$53,"&lt;"&amp;AI984)*IF(AJ984&lt;0.5,Riskregister!$K$10+(Riskregister!$L$10-Riskregister!$K$10)*SQRT(AJ984/2),Riskregister!$L$10-(Riskregister!$L$10-Riskregister!$K$10)*SQRT((1-AJ984)/2)))</f>
        <v>0</v>
      </c>
      <c r="AL984" s="28">
        <f t="shared" ref="AL984:AM1003" ca="1" si="610">RAND()</f>
        <v>0.46651132906906512</v>
      </c>
      <c r="AM984" s="28">
        <f t="shared" ca="1" si="610"/>
        <v>0.16790971017730449</v>
      </c>
      <c r="AN984" s="28">
        <f>IF(Riskregister!$E$11="",0,COUNTIF(BL$4:BL$53,"&lt;"&amp;AL984)*IF(AM984&lt;0.5,Riskregister!$K$11+(Riskregister!$L$11-Riskregister!$K$11)*SQRT(AM984/2),Riskregister!$L$11-(Riskregister!$L$11-Riskregister!$K$11)*SQRT((1-AM984)/2)))</f>
        <v>0</v>
      </c>
      <c r="AO984" s="28">
        <f t="shared" ref="AO984:AP1003" ca="1" si="611">RAND()</f>
        <v>0.84312948472550087</v>
      </c>
      <c r="AP984" s="28">
        <f t="shared" ca="1" si="611"/>
        <v>0.95450849652965519</v>
      </c>
      <c r="AQ984" s="28">
        <f>IF(Riskregister!$E$12="",0,COUNTIF(BM$4:BM$53,"&lt;"&amp;AO984)*IF(AP984&lt;0.5,Riskregister!$K$12+(Riskregister!$L$12-Riskregister!$K$12)*SQRT(AP984/2),Riskregister!$L$12-(Riskregister!$L$12-Riskregister!$K$12)*SQRT((1-AP984)/2)))</f>
        <v>0</v>
      </c>
      <c r="AR984" s="28">
        <f t="shared" ref="AR984:AS1003" ca="1" si="612">RAND()</f>
        <v>0.88747880382780298</v>
      </c>
      <c r="AS984" s="28">
        <f t="shared" ca="1" si="612"/>
        <v>0.36923237172908585</v>
      </c>
      <c r="AT984" s="28">
        <f>IF(Riskregister!$E$13="",0,COUNTIF(BN$4:BN$53,"&lt;"&amp;AR984)*IF(AS984&lt;0.5,Riskregister!$K$13+(Riskregister!$L$13-Riskregister!$K$13)*SQRT(AS984/2),Riskregister!$L$13-(Riskregister!$L$13-Riskregister!$K$13)*SQRT((1-AS984)/2)))</f>
        <v>0</v>
      </c>
      <c r="AU984" s="28">
        <f t="shared" ref="AU984:AV1003" ca="1" si="613">RAND()</f>
        <v>0.32050055534969468</v>
      </c>
      <c r="AV984" s="28">
        <f t="shared" ca="1" si="613"/>
        <v>0.21525479014249382</v>
      </c>
      <c r="AW984" s="28">
        <f>IF(Riskregister!$E$14="",0,COUNTIF(BO$4:BO$53,"&lt;"&amp;AU984)*IF(AV984&lt;0.5,Riskregister!$K$14+(Riskregister!$L$14-Riskregister!$K$14)*SQRT(AV984/2),Riskregister!$L$14-(Riskregister!$L$14-Riskregister!$K$14)*SQRT((1-AV984)/2)))</f>
        <v>0</v>
      </c>
      <c r="AX984" s="28">
        <f t="shared" ref="AX984:AY1003" ca="1" si="614">RAND()</f>
        <v>0.22690065205301369</v>
      </c>
      <c r="AY984" s="28">
        <f t="shared" ca="1" si="614"/>
        <v>0.90151396959697239</v>
      </c>
      <c r="AZ984" s="28">
        <f>IF(Riskregister!$E$15="",0,COUNTIF(BP$4:BP$53,"&lt;"&amp;AX984)*IF(AY984&lt;0.5,Riskregister!$K$15+(Riskregister!$L$15-Riskregister!$K$15)*SQRT(AY984/2),Riskregister!$L$15-(Riskregister!$L$15-Riskregister!$K$15)*SQRT((1-AY984)/2)))</f>
        <v>0</v>
      </c>
      <c r="BA984" s="28">
        <f t="shared" ref="BA984:BB1003" ca="1" si="615">RAND()</f>
        <v>0.88416622923907884</v>
      </c>
      <c r="BB984" s="28">
        <f t="shared" ca="1" si="615"/>
        <v>0.49025087754686425</v>
      </c>
      <c r="BC984" s="28">
        <f>IF(Riskregister!$E$16="",0,COUNTIF(BQ$4:BQ$53,"&lt;"&amp;BA984)*IF(BB984&lt;0.5,Riskregister!$K$16+(Riskregister!$L$16-Riskregister!$K$16)*SQRT(BB984/2),Riskregister!$L$16-(Riskregister!$L$16-Riskregister!$K$16)*SQRT((1-BB984)/2)))</f>
        <v>0</v>
      </c>
      <c r="BD984" s="28">
        <f t="shared" ca="1" si="603"/>
        <v>1293689.4515745305</v>
      </c>
    </row>
    <row r="985" spans="20:56" x14ac:dyDescent="0.35">
      <c r="T985" s="28">
        <f t="shared" ca="1" si="604"/>
        <v>0.42583998355462405</v>
      </c>
      <c r="U985" s="28">
        <f t="shared" ca="1" si="604"/>
        <v>0.16424979008638219</v>
      </c>
      <c r="V985" s="28">
        <f ca="1">IF(Riskregister!$E$5="",0,COUNTIF(BF$4:BF$53,"&lt;"&amp;T985)*IF(U985&lt;0.5,Riskregister!$K$5+(Riskregister!$L$5-Riskregister!$K$5)*SQRT(U985/2),Riskregister!$L$5-(Riskregister!$L$5-Riskregister!$K$5)*SQRT((1-U985)/2)))</f>
        <v>0</v>
      </c>
      <c r="W985" s="28">
        <f t="shared" ca="1" si="605"/>
        <v>0.1109148767099809</v>
      </c>
      <c r="X985" s="28">
        <f t="shared" ca="1" si="605"/>
        <v>0.59275591413697681</v>
      </c>
      <c r="Y985" s="28">
        <f ca="1">IF(Riskregister!$E$6="",0,COUNTIF(BG$4:BG$53,"&lt;"&amp;W985)*IF(X985&lt;0.5,Riskregister!$K$6+(Riskregister!$L$6-Riskregister!$K$6)*SQRT(X985/2),Riskregister!$L$6-(Riskregister!$L$6-Riskregister!$K$6)*SQRT((1-X985)/2)))</f>
        <v>0</v>
      </c>
      <c r="Z985" s="28">
        <f t="shared" ca="1" si="606"/>
        <v>0.53212788438806324</v>
      </c>
      <c r="AA985" s="28">
        <f t="shared" ca="1" si="606"/>
        <v>4.7458416070998877E-2</v>
      </c>
      <c r="AB985" s="28">
        <f ca="1">IF(Riskregister!$E$7="",0,COUNTIF(BH$4:BH$53,"&lt;"&amp;Z985)*IF(AA985&lt;0.5,Riskregister!$K$7+(Riskregister!$L$7-Riskregister!$K$7)*SQRT(AA985/2),Riskregister!$L$7-(Riskregister!$L$7-Riskregister!$K$7)*SQRT((1-AA985)/2)))</f>
        <v>0</v>
      </c>
      <c r="AC985" s="28">
        <f t="shared" ca="1" si="607"/>
        <v>0.46094844261135615</v>
      </c>
      <c r="AD985" s="28">
        <f t="shared" ca="1" si="607"/>
        <v>0.58304794511012614</v>
      </c>
      <c r="AE985" s="28">
        <f ca="1">IF(Riskregister!$E$8="",0,COUNTIF(BI$4:BI$53,"&lt;"&amp;AC985)*IF(AD985&lt;0.5,Riskregister!$K$8+(Riskregister!$L$8-Riskregister!$K$8)*SQRT(AD985/2),Riskregister!$L$8-(Riskregister!$L$8-Riskregister!$K$8)*SQRT((1-AD985)/2)))</f>
        <v>0</v>
      </c>
      <c r="AF985" s="28">
        <f t="shared" ca="1" si="608"/>
        <v>0.55397774715074866</v>
      </c>
      <c r="AG985" s="28">
        <f t="shared" ca="1" si="608"/>
        <v>0.29486682127729724</v>
      </c>
      <c r="AH985" s="28">
        <f>IF(Riskregister!$E$9="",0,COUNTIF(BJ$4:BJ$53,"&lt;"&amp;AF985)*IF(AG985&lt;0.5,Riskregister!$K$9+(Riskregister!$L$9-Riskregister!$K$9)*SQRT(AG985/2),Riskregister!$L$9-(Riskregister!$L$9-Riskregister!$K$9)*SQRT((1-AG985)/2)))</f>
        <v>0</v>
      </c>
      <c r="AI985" s="28">
        <f t="shared" ca="1" si="609"/>
        <v>0.82550960241534466</v>
      </c>
      <c r="AJ985" s="28">
        <f t="shared" ca="1" si="609"/>
        <v>0.78448294914046846</v>
      </c>
      <c r="AK985" s="28">
        <f>IF(Riskregister!$E$10="",0,COUNTIF(BK$4:BK$53,"&lt;"&amp;AI985)*IF(AJ985&lt;0.5,Riskregister!$K$10+(Riskregister!$L$10-Riskregister!$K$10)*SQRT(AJ985/2),Riskregister!$L$10-(Riskregister!$L$10-Riskregister!$K$10)*SQRT((1-AJ985)/2)))</f>
        <v>0</v>
      </c>
      <c r="AL985" s="28">
        <f t="shared" ca="1" si="610"/>
        <v>0.2158499344502316</v>
      </c>
      <c r="AM985" s="28">
        <f t="shared" ca="1" si="610"/>
        <v>0.34717346922881664</v>
      </c>
      <c r="AN985" s="28">
        <f>IF(Riskregister!$E$11="",0,COUNTIF(BL$4:BL$53,"&lt;"&amp;AL985)*IF(AM985&lt;0.5,Riskregister!$K$11+(Riskregister!$L$11-Riskregister!$K$11)*SQRT(AM985/2),Riskregister!$L$11-(Riskregister!$L$11-Riskregister!$K$11)*SQRT((1-AM985)/2)))</f>
        <v>0</v>
      </c>
      <c r="AO985" s="28">
        <f t="shared" ca="1" si="611"/>
        <v>0.35168937801196953</v>
      </c>
      <c r="AP985" s="28">
        <f t="shared" ca="1" si="611"/>
        <v>0.89864621647621945</v>
      </c>
      <c r="AQ985" s="28">
        <f>IF(Riskregister!$E$12="",0,COUNTIF(BM$4:BM$53,"&lt;"&amp;AO985)*IF(AP985&lt;0.5,Riskregister!$K$12+(Riskregister!$L$12-Riskregister!$K$12)*SQRT(AP985/2),Riskregister!$L$12-(Riskregister!$L$12-Riskregister!$K$12)*SQRT((1-AP985)/2)))</f>
        <v>0</v>
      </c>
      <c r="AR985" s="28">
        <f t="shared" ca="1" si="612"/>
        <v>0.32608768395297583</v>
      </c>
      <c r="AS985" s="28">
        <f t="shared" ca="1" si="612"/>
        <v>0.52794023506198973</v>
      </c>
      <c r="AT985" s="28">
        <f>IF(Riskregister!$E$13="",0,COUNTIF(BN$4:BN$53,"&lt;"&amp;AR985)*IF(AS985&lt;0.5,Riskregister!$K$13+(Riskregister!$L$13-Riskregister!$K$13)*SQRT(AS985/2),Riskregister!$L$13-(Riskregister!$L$13-Riskregister!$K$13)*SQRT((1-AS985)/2)))</f>
        <v>0</v>
      </c>
      <c r="AU985" s="28">
        <f t="shared" ca="1" si="613"/>
        <v>0.74870390955720112</v>
      </c>
      <c r="AV985" s="28">
        <f t="shared" ca="1" si="613"/>
        <v>0.20603500769718464</v>
      </c>
      <c r="AW985" s="28">
        <f>IF(Riskregister!$E$14="",0,COUNTIF(BO$4:BO$53,"&lt;"&amp;AU985)*IF(AV985&lt;0.5,Riskregister!$K$14+(Riskregister!$L$14-Riskregister!$K$14)*SQRT(AV985/2),Riskregister!$L$14-(Riskregister!$L$14-Riskregister!$K$14)*SQRT((1-AV985)/2)))</f>
        <v>0</v>
      </c>
      <c r="AX985" s="28">
        <f t="shared" ca="1" si="614"/>
        <v>0.80832012852609902</v>
      </c>
      <c r="AY985" s="28">
        <f t="shared" ca="1" si="614"/>
        <v>0.44970223452258129</v>
      </c>
      <c r="AZ985" s="28">
        <f>IF(Riskregister!$E$15="",0,COUNTIF(BP$4:BP$53,"&lt;"&amp;AX985)*IF(AY985&lt;0.5,Riskregister!$K$15+(Riskregister!$L$15-Riskregister!$K$15)*SQRT(AY985/2),Riskregister!$L$15-(Riskregister!$L$15-Riskregister!$K$15)*SQRT((1-AY985)/2)))</f>
        <v>0</v>
      </c>
      <c r="BA985" s="28">
        <f t="shared" ca="1" si="615"/>
        <v>0.92217293145735557</v>
      </c>
      <c r="BB985" s="28">
        <f t="shared" ca="1" si="615"/>
        <v>0.82708446754675657</v>
      </c>
      <c r="BC985" s="28">
        <f>IF(Riskregister!$E$16="",0,COUNTIF(BQ$4:BQ$53,"&lt;"&amp;BA985)*IF(BB985&lt;0.5,Riskregister!$K$16+(Riskregister!$L$16-Riskregister!$K$16)*SQRT(BB985/2),Riskregister!$L$16-(Riskregister!$L$16-Riskregister!$K$16)*SQRT((1-BB985)/2)))</f>
        <v>0</v>
      </c>
      <c r="BD985" s="28">
        <f t="shared" ca="1" si="603"/>
        <v>0</v>
      </c>
    </row>
    <row r="986" spans="20:56" x14ac:dyDescent="0.35">
      <c r="T986" s="28">
        <f t="shared" ca="1" si="604"/>
        <v>0.92034718153754136</v>
      </c>
      <c r="U986" s="28">
        <f t="shared" ca="1" si="604"/>
        <v>0.25479192968685949</v>
      </c>
      <c r="V986" s="28">
        <f ca="1">IF(Riskregister!$E$5="",0,COUNTIF(BF$4:BF$53,"&lt;"&amp;T986)*IF(U986&lt;0.5,Riskregister!$K$5+(Riskregister!$L$5-Riskregister!$K$5)*SQRT(U986/2),Riskregister!$L$5-(Riskregister!$L$5-Riskregister!$K$5)*SQRT((1-U986)/2)))</f>
        <v>310616.57100310206</v>
      </c>
      <c r="W986" s="28">
        <f t="shared" ca="1" si="605"/>
        <v>4.770540162125303E-3</v>
      </c>
      <c r="X986" s="28">
        <f t="shared" ca="1" si="605"/>
        <v>0.91333389128346254</v>
      </c>
      <c r="Y986" s="28">
        <f ca="1">IF(Riskregister!$E$6="",0,COUNTIF(BG$4:BG$53,"&lt;"&amp;W986)*IF(X986&lt;0.5,Riskregister!$K$6+(Riskregister!$L$6-Riskregister!$K$6)*SQRT(X986/2),Riskregister!$L$6-(Riskregister!$L$6-Riskregister!$K$6)*SQRT((1-X986)/2)))</f>
        <v>0</v>
      </c>
      <c r="Z986" s="28">
        <f t="shared" ca="1" si="606"/>
        <v>1.8445639091552612E-2</v>
      </c>
      <c r="AA986" s="28">
        <f t="shared" ca="1" si="606"/>
        <v>0.8017050959758647</v>
      </c>
      <c r="AB986" s="28">
        <f ca="1">IF(Riskregister!$E$7="",0,COUNTIF(BH$4:BH$53,"&lt;"&amp;Z986)*IF(AA986&lt;0.5,Riskregister!$K$7+(Riskregister!$L$7-Riskregister!$K$7)*SQRT(AA986/2),Riskregister!$L$7-(Riskregister!$L$7-Riskregister!$K$7)*SQRT((1-AA986)/2)))</f>
        <v>0</v>
      </c>
      <c r="AC986" s="28">
        <f t="shared" ca="1" si="607"/>
        <v>0.29341085341252093</v>
      </c>
      <c r="AD986" s="28">
        <f t="shared" ca="1" si="607"/>
        <v>0.88608529246308898</v>
      </c>
      <c r="AE986" s="28">
        <f ca="1">IF(Riskregister!$E$8="",0,COUNTIF(BI$4:BI$53,"&lt;"&amp;AC986)*IF(AD986&lt;0.5,Riskregister!$K$8+(Riskregister!$L$8-Riskregister!$K$8)*SQRT(AD986/2),Riskregister!$L$8-(Riskregister!$L$8-Riskregister!$K$8)*SQRT((1-AD986)/2)))</f>
        <v>0</v>
      </c>
      <c r="AF986" s="28">
        <f t="shared" ca="1" si="608"/>
        <v>0.99203806350362256</v>
      </c>
      <c r="AG986" s="28">
        <f t="shared" ca="1" si="608"/>
        <v>0.40329459101433796</v>
      </c>
      <c r="AH986" s="28">
        <f>IF(Riskregister!$E$9="",0,COUNTIF(BJ$4:BJ$53,"&lt;"&amp;AF986)*IF(AG986&lt;0.5,Riskregister!$K$9+(Riskregister!$L$9-Riskregister!$K$9)*SQRT(AG986/2),Riskregister!$L$9-(Riskregister!$L$9-Riskregister!$K$9)*SQRT((1-AG986)/2)))</f>
        <v>0</v>
      </c>
      <c r="AI986" s="28">
        <f t="shared" ca="1" si="609"/>
        <v>0.19168658311532538</v>
      </c>
      <c r="AJ986" s="28">
        <f t="shared" ca="1" si="609"/>
        <v>0.9312450916527778</v>
      </c>
      <c r="AK986" s="28">
        <f>IF(Riskregister!$E$10="",0,COUNTIF(BK$4:BK$53,"&lt;"&amp;AI986)*IF(AJ986&lt;0.5,Riskregister!$K$10+(Riskregister!$L$10-Riskregister!$K$10)*SQRT(AJ986/2),Riskregister!$L$10-(Riskregister!$L$10-Riskregister!$K$10)*SQRT((1-AJ986)/2)))</f>
        <v>0</v>
      </c>
      <c r="AL986" s="28">
        <f t="shared" ca="1" si="610"/>
        <v>0.79566341563594056</v>
      </c>
      <c r="AM986" s="28">
        <f t="shared" ca="1" si="610"/>
        <v>0.69201895351786957</v>
      </c>
      <c r="AN986" s="28">
        <f>IF(Riskregister!$E$11="",0,COUNTIF(BL$4:BL$53,"&lt;"&amp;AL986)*IF(AM986&lt;0.5,Riskregister!$K$11+(Riskregister!$L$11-Riskregister!$K$11)*SQRT(AM986/2),Riskregister!$L$11-(Riskregister!$L$11-Riskregister!$K$11)*SQRT((1-AM986)/2)))</f>
        <v>0</v>
      </c>
      <c r="AO986" s="28">
        <f t="shared" ca="1" si="611"/>
        <v>0.99766794557106397</v>
      </c>
      <c r="AP986" s="28">
        <f t="shared" ca="1" si="611"/>
        <v>0.90599041292679439</v>
      </c>
      <c r="AQ986" s="28">
        <f>IF(Riskregister!$E$12="",0,COUNTIF(BM$4:BM$53,"&lt;"&amp;AO986)*IF(AP986&lt;0.5,Riskregister!$K$12+(Riskregister!$L$12-Riskregister!$K$12)*SQRT(AP986/2),Riskregister!$L$12-(Riskregister!$L$12-Riskregister!$K$12)*SQRT((1-AP986)/2)))</f>
        <v>0</v>
      </c>
      <c r="AR986" s="28">
        <f t="shared" ca="1" si="612"/>
        <v>0.52076479744786275</v>
      </c>
      <c r="AS986" s="28">
        <f t="shared" ca="1" si="612"/>
        <v>0.61382451190941201</v>
      </c>
      <c r="AT986" s="28">
        <f>IF(Riskregister!$E$13="",0,COUNTIF(BN$4:BN$53,"&lt;"&amp;AR986)*IF(AS986&lt;0.5,Riskregister!$K$13+(Riskregister!$L$13-Riskregister!$K$13)*SQRT(AS986/2),Riskregister!$L$13-(Riskregister!$L$13-Riskregister!$K$13)*SQRT((1-AS986)/2)))</f>
        <v>0</v>
      </c>
      <c r="AU986" s="28">
        <f t="shared" ca="1" si="613"/>
        <v>0.26207584254756899</v>
      </c>
      <c r="AV986" s="28">
        <f t="shared" ca="1" si="613"/>
        <v>0.62082195465679946</v>
      </c>
      <c r="AW986" s="28">
        <f>IF(Riskregister!$E$14="",0,COUNTIF(BO$4:BO$53,"&lt;"&amp;AU986)*IF(AV986&lt;0.5,Riskregister!$K$14+(Riskregister!$L$14-Riskregister!$K$14)*SQRT(AV986/2),Riskregister!$L$14-(Riskregister!$L$14-Riskregister!$K$14)*SQRT((1-AV986)/2)))</f>
        <v>0</v>
      </c>
      <c r="AX986" s="28">
        <f t="shared" ca="1" si="614"/>
        <v>0.72514615373859359</v>
      </c>
      <c r="AY986" s="28">
        <f t="shared" ca="1" si="614"/>
        <v>0.54974691646741836</v>
      </c>
      <c r="AZ986" s="28">
        <f>IF(Riskregister!$E$15="",0,COUNTIF(BP$4:BP$53,"&lt;"&amp;AX986)*IF(AY986&lt;0.5,Riskregister!$K$15+(Riskregister!$L$15-Riskregister!$K$15)*SQRT(AY986/2),Riskregister!$L$15-(Riskregister!$L$15-Riskregister!$K$15)*SQRT((1-AY986)/2)))</f>
        <v>0</v>
      </c>
      <c r="BA986" s="28">
        <f t="shared" ca="1" si="615"/>
        <v>0.88398127656521075</v>
      </c>
      <c r="BB986" s="28">
        <f t="shared" ca="1" si="615"/>
        <v>0.24562351192027165</v>
      </c>
      <c r="BC986" s="28">
        <f>IF(Riskregister!$E$16="",0,COUNTIF(BQ$4:BQ$53,"&lt;"&amp;BA986)*IF(BB986&lt;0.5,Riskregister!$K$16+(Riskregister!$L$16-Riskregister!$K$16)*SQRT(BB986/2),Riskregister!$L$16-(Riskregister!$L$16-Riskregister!$K$16)*SQRT((1-BB986)/2)))</f>
        <v>0</v>
      </c>
      <c r="BD986" s="28">
        <f t="shared" ca="1" si="603"/>
        <v>310616.57100310206</v>
      </c>
    </row>
    <row r="987" spans="20:56" x14ac:dyDescent="0.35">
      <c r="T987" s="28">
        <f t="shared" ca="1" si="604"/>
        <v>9.2941875976143562E-2</v>
      </c>
      <c r="U987" s="28">
        <f t="shared" ca="1" si="604"/>
        <v>0.46114625645119789</v>
      </c>
      <c r="V987" s="28">
        <f ca="1">IF(Riskregister!$E$5="",0,COUNTIF(BF$4:BF$53,"&lt;"&amp;T987)*IF(U987&lt;0.5,Riskregister!$K$5+(Riskregister!$L$5-Riskregister!$K$5)*SQRT(U987/2),Riskregister!$L$5-(Riskregister!$L$5-Riskregister!$K$5)*SQRT((1-U987)/2)))</f>
        <v>0</v>
      </c>
      <c r="W987" s="28">
        <f t="shared" ca="1" si="605"/>
        <v>0.79478885877958561</v>
      </c>
      <c r="X987" s="28">
        <f t="shared" ca="1" si="605"/>
        <v>2.2543204394698702E-2</v>
      </c>
      <c r="Y987" s="28">
        <f ca="1">IF(Riskregister!$E$6="",0,COUNTIF(BG$4:BG$53,"&lt;"&amp;W987)*IF(X987&lt;0.5,Riskregister!$K$6+(Riskregister!$L$6-Riskregister!$K$6)*SQRT(X987/2),Riskregister!$L$6-(Riskregister!$L$6-Riskregister!$K$6)*SQRT((1-X987)/2)))</f>
        <v>391102.04373426229</v>
      </c>
      <c r="Z987" s="28">
        <f t="shared" ca="1" si="606"/>
        <v>0.46031442559154323</v>
      </c>
      <c r="AA987" s="28">
        <f t="shared" ca="1" si="606"/>
        <v>0.2182627954296531</v>
      </c>
      <c r="AB987" s="28">
        <f ca="1">IF(Riskregister!$E$7="",0,COUNTIF(BH$4:BH$53,"&lt;"&amp;Z987)*IF(AA987&lt;0.5,Riskregister!$K$7+(Riskregister!$L$7-Riskregister!$K$7)*SQRT(AA987/2),Riskregister!$L$7-(Riskregister!$L$7-Riskregister!$K$7)*SQRT((1-AA987)/2)))</f>
        <v>0</v>
      </c>
      <c r="AC987" s="28">
        <f t="shared" ca="1" si="607"/>
        <v>0.22683572859015144</v>
      </c>
      <c r="AD987" s="28">
        <f t="shared" ca="1" si="607"/>
        <v>0.37572638224924593</v>
      </c>
      <c r="AE987" s="28">
        <f ca="1">IF(Riskregister!$E$8="",0,COUNTIF(BI$4:BI$53,"&lt;"&amp;AC987)*IF(AD987&lt;0.5,Riskregister!$K$8+(Riskregister!$L$8-Riskregister!$K$8)*SQRT(AD987/2),Riskregister!$L$8-(Riskregister!$L$8-Riskregister!$K$8)*SQRT((1-AD987)/2)))</f>
        <v>0</v>
      </c>
      <c r="AF987" s="28">
        <f t="shared" ca="1" si="608"/>
        <v>0.78404122476708449</v>
      </c>
      <c r="AG987" s="28">
        <f t="shared" ca="1" si="608"/>
        <v>0.25912875525385881</v>
      </c>
      <c r="AH987" s="28">
        <f>IF(Riskregister!$E$9="",0,COUNTIF(BJ$4:BJ$53,"&lt;"&amp;AF987)*IF(AG987&lt;0.5,Riskregister!$K$9+(Riskregister!$L$9-Riskregister!$K$9)*SQRT(AG987/2),Riskregister!$L$9-(Riskregister!$L$9-Riskregister!$K$9)*SQRT((1-AG987)/2)))</f>
        <v>0</v>
      </c>
      <c r="AI987" s="28">
        <f t="shared" ca="1" si="609"/>
        <v>0.49530307143136931</v>
      </c>
      <c r="AJ987" s="28">
        <f t="shared" ca="1" si="609"/>
        <v>0.73760842852529718</v>
      </c>
      <c r="AK987" s="28">
        <f>IF(Riskregister!$E$10="",0,COUNTIF(BK$4:BK$53,"&lt;"&amp;AI987)*IF(AJ987&lt;0.5,Riskregister!$K$10+(Riskregister!$L$10-Riskregister!$K$10)*SQRT(AJ987/2),Riskregister!$L$10-(Riskregister!$L$10-Riskregister!$K$10)*SQRT((1-AJ987)/2)))</f>
        <v>0</v>
      </c>
      <c r="AL987" s="28">
        <f t="shared" ca="1" si="610"/>
        <v>0.78798845512372651</v>
      </c>
      <c r="AM987" s="28">
        <f t="shared" ca="1" si="610"/>
        <v>0.82882842541793023</v>
      </c>
      <c r="AN987" s="28">
        <f>IF(Riskregister!$E$11="",0,COUNTIF(BL$4:BL$53,"&lt;"&amp;AL987)*IF(AM987&lt;0.5,Riskregister!$K$11+(Riskregister!$L$11-Riskregister!$K$11)*SQRT(AM987/2),Riskregister!$L$11-(Riskregister!$L$11-Riskregister!$K$11)*SQRT((1-AM987)/2)))</f>
        <v>0</v>
      </c>
      <c r="AO987" s="28">
        <f t="shared" ca="1" si="611"/>
        <v>0.41993742036481718</v>
      </c>
      <c r="AP987" s="28">
        <f t="shared" ca="1" si="611"/>
        <v>0.92847506456683826</v>
      </c>
      <c r="AQ987" s="28">
        <f>IF(Riskregister!$E$12="",0,COUNTIF(BM$4:BM$53,"&lt;"&amp;AO987)*IF(AP987&lt;0.5,Riskregister!$K$12+(Riskregister!$L$12-Riskregister!$K$12)*SQRT(AP987/2),Riskregister!$L$12-(Riskregister!$L$12-Riskregister!$K$12)*SQRT((1-AP987)/2)))</f>
        <v>0</v>
      </c>
      <c r="AR987" s="28">
        <f t="shared" ca="1" si="612"/>
        <v>0.29709236455077948</v>
      </c>
      <c r="AS987" s="28">
        <f t="shared" ca="1" si="612"/>
        <v>0.42009313330423159</v>
      </c>
      <c r="AT987" s="28">
        <f>IF(Riskregister!$E$13="",0,COUNTIF(BN$4:BN$53,"&lt;"&amp;AR987)*IF(AS987&lt;0.5,Riskregister!$K$13+(Riskregister!$L$13-Riskregister!$K$13)*SQRT(AS987/2),Riskregister!$L$13-(Riskregister!$L$13-Riskregister!$K$13)*SQRT((1-AS987)/2)))</f>
        <v>0</v>
      </c>
      <c r="AU987" s="28">
        <f t="shared" ca="1" si="613"/>
        <v>0.33606110234481934</v>
      </c>
      <c r="AV987" s="28">
        <f t="shared" ca="1" si="613"/>
        <v>0.4001843768219866</v>
      </c>
      <c r="AW987" s="28">
        <f>IF(Riskregister!$E$14="",0,COUNTIF(BO$4:BO$53,"&lt;"&amp;AU987)*IF(AV987&lt;0.5,Riskregister!$K$14+(Riskregister!$L$14-Riskregister!$K$14)*SQRT(AV987/2),Riskregister!$L$14-(Riskregister!$L$14-Riskregister!$K$14)*SQRT((1-AV987)/2)))</f>
        <v>0</v>
      </c>
      <c r="AX987" s="28">
        <f t="shared" ca="1" si="614"/>
        <v>0.52344090593926229</v>
      </c>
      <c r="AY987" s="28">
        <f t="shared" ca="1" si="614"/>
        <v>0.22888236148866403</v>
      </c>
      <c r="AZ987" s="28">
        <f>IF(Riskregister!$E$15="",0,COUNTIF(BP$4:BP$53,"&lt;"&amp;AX987)*IF(AY987&lt;0.5,Riskregister!$K$15+(Riskregister!$L$15-Riskregister!$K$15)*SQRT(AY987/2),Riskregister!$L$15-(Riskregister!$L$15-Riskregister!$K$15)*SQRT((1-AY987)/2)))</f>
        <v>0</v>
      </c>
      <c r="BA987" s="28">
        <f t="shared" ca="1" si="615"/>
        <v>0.44340086124781231</v>
      </c>
      <c r="BB987" s="28">
        <f t="shared" ca="1" si="615"/>
        <v>0.79216662420482997</v>
      </c>
      <c r="BC987" s="28">
        <f>IF(Riskregister!$E$16="",0,COUNTIF(BQ$4:BQ$53,"&lt;"&amp;BA987)*IF(BB987&lt;0.5,Riskregister!$K$16+(Riskregister!$L$16-Riskregister!$K$16)*SQRT(BB987/2),Riskregister!$L$16-(Riskregister!$L$16-Riskregister!$K$16)*SQRT((1-BB987)/2)))</f>
        <v>0</v>
      </c>
      <c r="BD987" s="28">
        <f t="shared" ca="1" si="603"/>
        <v>391102.04373426229</v>
      </c>
    </row>
    <row r="988" spans="20:56" x14ac:dyDescent="0.35">
      <c r="T988" s="28">
        <f t="shared" ca="1" si="604"/>
        <v>0.66552343526543523</v>
      </c>
      <c r="U988" s="28">
        <f t="shared" ca="1" si="604"/>
        <v>0.21126099480566396</v>
      </c>
      <c r="V988" s="28">
        <f ca="1">IF(Riskregister!$E$5="",0,COUNTIF(BF$4:BF$53,"&lt;"&amp;T988)*IF(U988&lt;0.5,Riskregister!$K$5+(Riskregister!$L$5-Riskregister!$K$5)*SQRT(U988/2),Riskregister!$L$5-(Riskregister!$L$5-Riskregister!$K$5)*SQRT((1-U988)/2)))</f>
        <v>296253.80584474874</v>
      </c>
      <c r="W988" s="28">
        <f t="shared" ca="1" si="605"/>
        <v>3.2084558120976436E-2</v>
      </c>
      <c r="X988" s="28">
        <f t="shared" ca="1" si="605"/>
        <v>0.95463546029039792</v>
      </c>
      <c r="Y988" s="28">
        <f ca="1">IF(Riskregister!$E$6="",0,COUNTIF(BG$4:BG$53,"&lt;"&amp;W988)*IF(X988&lt;0.5,Riskregister!$K$6+(Riskregister!$L$6-Riskregister!$K$6)*SQRT(X988/2),Riskregister!$L$6-(Riskregister!$L$6-Riskregister!$K$6)*SQRT((1-X988)/2)))</f>
        <v>0</v>
      </c>
      <c r="Z988" s="28">
        <f t="shared" ca="1" si="606"/>
        <v>0.73614193586955845</v>
      </c>
      <c r="AA988" s="28">
        <f t="shared" ca="1" si="606"/>
        <v>0.35741170346810736</v>
      </c>
      <c r="AB988" s="28">
        <f ca="1">IF(Riskregister!$E$7="",0,COUNTIF(BH$4:BH$53,"&lt;"&amp;Z988)*IF(AA988&lt;0.5,Riskregister!$K$7+(Riskregister!$L$7-Riskregister!$K$7)*SQRT(AA988/2),Riskregister!$L$7-(Riskregister!$L$7-Riskregister!$K$7)*SQRT((1-AA988)/2)))</f>
        <v>197957.65217595734</v>
      </c>
      <c r="AC988" s="28">
        <f t="shared" ca="1" si="607"/>
        <v>0.24996984324567195</v>
      </c>
      <c r="AD988" s="28">
        <f t="shared" ca="1" si="607"/>
        <v>0.91260185175771558</v>
      </c>
      <c r="AE988" s="28">
        <f ca="1">IF(Riskregister!$E$8="",0,COUNTIF(BI$4:BI$53,"&lt;"&amp;AC988)*IF(AD988&lt;0.5,Riskregister!$K$8+(Riskregister!$L$8-Riskregister!$K$8)*SQRT(AD988/2),Riskregister!$L$8-(Riskregister!$L$8-Riskregister!$K$8)*SQRT((1-AD988)/2)))</f>
        <v>0</v>
      </c>
      <c r="AF988" s="28">
        <f t="shared" ca="1" si="608"/>
        <v>0.53403497059878136</v>
      </c>
      <c r="AG988" s="28">
        <f t="shared" ca="1" si="608"/>
        <v>0.19653909241013878</v>
      </c>
      <c r="AH988" s="28">
        <f>IF(Riskregister!$E$9="",0,COUNTIF(BJ$4:BJ$53,"&lt;"&amp;AF988)*IF(AG988&lt;0.5,Riskregister!$K$9+(Riskregister!$L$9-Riskregister!$K$9)*SQRT(AG988/2),Riskregister!$L$9-(Riskregister!$L$9-Riskregister!$K$9)*SQRT((1-AG988)/2)))</f>
        <v>0</v>
      </c>
      <c r="AI988" s="28">
        <f t="shared" ca="1" si="609"/>
        <v>0.10270343869538379</v>
      </c>
      <c r="AJ988" s="28">
        <f t="shared" ca="1" si="609"/>
        <v>0.3782237526725728</v>
      </c>
      <c r="AK988" s="28">
        <f>IF(Riskregister!$E$10="",0,COUNTIF(BK$4:BK$53,"&lt;"&amp;AI988)*IF(AJ988&lt;0.5,Riskregister!$K$10+(Riskregister!$L$10-Riskregister!$K$10)*SQRT(AJ988/2),Riskregister!$L$10-(Riskregister!$L$10-Riskregister!$K$10)*SQRT((1-AJ988)/2)))</f>
        <v>0</v>
      </c>
      <c r="AL988" s="28">
        <f t="shared" ca="1" si="610"/>
        <v>0.91697920035395897</v>
      </c>
      <c r="AM988" s="28">
        <f t="shared" ca="1" si="610"/>
        <v>0.92989703313048921</v>
      </c>
      <c r="AN988" s="28">
        <f>IF(Riskregister!$E$11="",0,COUNTIF(BL$4:BL$53,"&lt;"&amp;AL988)*IF(AM988&lt;0.5,Riskregister!$K$11+(Riskregister!$L$11-Riskregister!$K$11)*SQRT(AM988/2),Riskregister!$L$11-(Riskregister!$L$11-Riskregister!$K$11)*SQRT((1-AM988)/2)))</f>
        <v>0</v>
      </c>
      <c r="AO988" s="28">
        <f t="shared" ca="1" si="611"/>
        <v>6.5142848694666133E-2</v>
      </c>
      <c r="AP988" s="28">
        <f t="shared" ca="1" si="611"/>
        <v>0.97937563168113029</v>
      </c>
      <c r="AQ988" s="28">
        <f>IF(Riskregister!$E$12="",0,COUNTIF(BM$4:BM$53,"&lt;"&amp;AO988)*IF(AP988&lt;0.5,Riskregister!$K$12+(Riskregister!$L$12-Riskregister!$K$12)*SQRT(AP988/2),Riskregister!$L$12-(Riskregister!$L$12-Riskregister!$K$12)*SQRT((1-AP988)/2)))</f>
        <v>0</v>
      </c>
      <c r="AR988" s="28">
        <f t="shared" ca="1" si="612"/>
        <v>0.51219717756596883</v>
      </c>
      <c r="AS988" s="28">
        <f t="shared" ca="1" si="612"/>
        <v>0.27299025219570761</v>
      </c>
      <c r="AT988" s="28">
        <f>IF(Riskregister!$E$13="",0,COUNTIF(BN$4:BN$53,"&lt;"&amp;AR988)*IF(AS988&lt;0.5,Riskregister!$K$13+(Riskregister!$L$13-Riskregister!$K$13)*SQRT(AS988/2),Riskregister!$L$13-(Riskregister!$L$13-Riskregister!$K$13)*SQRT((1-AS988)/2)))</f>
        <v>0</v>
      </c>
      <c r="AU988" s="28">
        <f t="shared" ca="1" si="613"/>
        <v>1.9490761852907434E-2</v>
      </c>
      <c r="AV988" s="28">
        <f t="shared" ca="1" si="613"/>
        <v>0.34702072186678912</v>
      </c>
      <c r="AW988" s="28">
        <f>IF(Riskregister!$E$14="",0,COUNTIF(BO$4:BO$53,"&lt;"&amp;AU988)*IF(AV988&lt;0.5,Riskregister!$K$14+(Riskregister!$L$14-Riskregister!$K$14)*SQRT(AV988/2),Riskregister!$L$14-(Riskregister!$L$14-Riskregister!$K$14)*SQRT((1-AV988)/2)))</f>
        <v>0</v>
      </c>
      <c r="AX988" s="28">
        <f t="shared" ca="1" si="614"/>
        <v>0.74419798987096331</v>
      </c>
      <c r="AY988" s="28">
        <f t="shared" ca="1" si="614"/>
        <v>0.91600651692897128</v>
      </c>
      <c r="AZ988" s="28">
        <f>IF(Riskregister!$E$15="",0,COUNTIF(BP$4:BP$53,"&lt;"&amp;AX988)*IF(AY988&lt;0.5,Riskregister!$K$15+(Riskregister!$L$15-Riskregister!$K$15)*SQRT(AY988/2),Riskregister!$L$15-(Riskregister!$L$15-Riskregister!$K$15)*SQRT((1-AY988)/2)))</f>
        <v>0</v>
      </c>
      <c r="BA988" s="28">
        <f t="shared" ca="1" si="615"/>
        <v>0.88623614520526939</v>
      </c>
      <c r="BB988" s="28">
        <f t="shared" ca="1" si="615"/>
        <v>0.27397010802189681</v>
      </c>
      <c r="BC988" s="28">
        <f>IF(Riskregister!$E$16="",0,COUNTIF(BQ$4:BQ$53,"&lt;"&amp;BA988)*IF(BB988&lt;0.5,Riskregister!$K$16+(Riskregister!$L$16-Riskregister!$K$16)*SQRT(BB988/2),Riskregister!$L$16-(Riskregister!$L$16-Riskregister!$K$16)*SQRT((1-BB988)/2)))</f>
        <v>0</v>
      </c>
      <c r="BD988" s="28">
        <f t="shared" ca="1" si="603"/>
        <v>494211.45802070608</v>
      </c>
    </row>
    <row r="989" spans="20:56" x14ac:dyDescent="0.35">
      <c r="T989" s="28">
        <f t="shared" ca="1" si="604"/>
        <v>0.3633411938424107</v>
      </c>
      <c r="U989" s="28">
        <f t="shared" ca="1" si="604"/>
        <v>0.74400816177245899</v>
      </c>
      <c r="V989" s="28">
        <f ca="1">IF(Riskregister!$E$5="",0,COUNTIF(BF$4:BF$53,"&lt;"&amp;T989)*IF(U989&lt;0.5,Riskregister!$K$5+(Riskregister!$L$5-Riskregister!$K$5)*SQRT(U989/2),Riskregister!$L$5-(Riskregister!$L$5-Riskregister!$K$5)*SQRT((1-U989)/2)))</f>
        <v>0</v>
      </c>
      <c r="W989" s="28">
        <f t="shared" ca="1" si="605"/>
        <v>0.8133951711380244</v>
      </c>
      <c r="X989" s="28">
        <f t="shared" ca="1" si="605"/>
        <v>0.37690075842956994</v>
      </c>
      <c r="Y989" s="28">
        <f ca="1">IF(Riskregister!$E$6="",0,COUNTIF(BG$4:BG$53,"&lt;"&amp;W989)*IF(X989&lt;0.5,Riskregister!$K$6+(Riskregister!$L$6-Riskregister!$K$6)*SQRT(X989/2),Riskregister!$L$6-(Riskregister!$L$6-Riskregister!$K$6)*SQRT((1-X989)/2)))</f>
        <v>981395.69275489566</v>
      </c>
      <c r="Z989" s="28">
        <f t="shared" ca="1" si="606"/>
        <v>0.49200515460952488</v>
      </c>
      <c r="AA989" s="28">
        <f t="shared" ca="1" si="606"/>
        <v>2.2594067552186403E-2</v>
      </c>
      <c r="AB989" s="28">
        <f ca="1">IF(Riskregister!$E$7="",0,COUNTIF(BH$4:BH$53,"&lt;"&amp;Z989)*IF(AA989&lt;0.5,Riskregister!$K$7+(Riskregister!$L$7-Riskregister!$K$7)*SQRT(AA989/2),Riskregister!$L$7-(Riskregister!$L$7-Riskregister!$K$7)*SQRT((1-AA989)/2)))</f>
        <v>0</v>
      </c>
      <c r="AC989" s="28">
        <f t="shared" ca="1" si="607"/>
        <v>0.4343580084632459</v>
      </c>
      <c r="AD989" s="28">
        <f t="shared" ca="1" si="607"/>
        <v>1.3039107318294607E-2</v>
      </c>
      <c r="AE989" s="28">
        <f ca="1">IF(Riskregister!$E$8="",0,COUNTIF(BI$4:BI$53,"&lt;"&amp;AC989)*IF(AD989&lt;0.5,Riskregister!$K$8+(Riskregister!$L$8-Riskregister!$K$8)*SQRT(AD989/2),Riskregister!$L$8-(Riskregister!$L$8-Riskregister!$K$8)*SQRT((1-AD989)/2)))</f>
        <v>0</v>
      </c>
      <c r="AF989" s="28">
        <f t="shared" ca="1" si="608"/>
        <v>0.13832276933168741</v>
      </c>
      <c r="AG989" s="28">
        <f t="shared" ca="1" si="608"/>
        <v>0.2751134097381166</v>
      </c>
      <c r="AH989" s="28">
        <f>IF(Riskregister!$E$9="",0,COUNTIF(BJ$4:BJ$53,"&lt;"&amp;AF989)*IF(AG989&lt;0.5,Riskregister!$K$9+(Riskregister!$L$9-Riskregister!$K$9)*SQRT(AG989/2),Riskregister!$L$9-(Riskregister!$L$9-Riskregister!$K$9)*SQRT((1-AG989)/2)))</f>
        <v>0</v>
      </c>
      <c r="AI989" s="28">
        <f t="shared" ca="1" si="609"/>
        <v>0.98324691879765957</v>
      </c>
      <c r="AJ989" s="28">
        <f t="shared" ca="1" si="609"/>
        <v>0.22879162612650172</v>
      </c>
      <c r="AK989" s="28">
        <f>IF(Riskregister!$E$10="",0,COUNTIF(BK$4:BK$53,"&lt;"&amp;AI989)*IF(AJ989&lt;0.5,Riskregister!$K$10+(Riskregister!$L$10-Riskregister!$K$10)*SQRT(AJ989/2),Riskregister!$L$10-(Riskregister!$L$10-Riskregister!$K$10)*SQRT((1-AJ989)/2)))</f>
        <v>0</v>
      </c>
      <c r="AL989" s="28">
        <f t="shared" ca="1" si="610"/>
        <v>0.50904582775303098</v>
      </c>
      <c r="AM989" s="28">
        <f t="shared" ca="1" si="610"/>
        <v>0.75209340392794399</v>
      </c>
      <c r="AN989" s="28">
        <f>IF(Riskregister!$E$11="",0,COUNTIF(BL$4:BL$53,"&lt;"&amp;AL989)*IF(AM989&lt;0.5,Riskregister!$K$11+(Riskregister!$L$11-Riskregister!$K$11)*SQRT(AM989/2),Riskregister!$L$11-(Riskregister!$L$11-Riskregister!$K$11)*SQRT((1-AM989)/2)))</f>
        <v>0</v>
      </c>
      <c r="AO989" s="28">
        <f t="shared" ca="1" si="611"/>
        <v>0.99610421343698041</v>
      </c>
      <c r="AP989" s="28">
        <f t="shared" ca="1" si="611"/>
        <v>0.76961714636545131</v>
      </c>
      <c r="AQ989" s="28">
        <f>IF(Riskregister!$E$12="",0,COUNTIF(BM$4:BM$53,"&lt;"&amp;AO989)*IF(AP989&lt;0.5,Riskregister!$K$12+(Riskregister!$L$12-Riskregister!$K$12)*SQRT(AP989/2),Riskregister!$L$12-(Riskregister!$L$12-Riskregister!$K$12)*SQRT((1-AP989)/2)))</f>
        <v>0</v>
      </c>
      <c r="AR989" s="28">
        <f t="shared" ca="1" si="612"/>
        <v>0.93003766688359413</v>
      </c>
      <c r="AS989" s="28">
        <f t="shared" ca="1" si="612"/>
        <v>0.73849625454222723</v>
      </c>
      <c r="AT989" s="28">
        <f>IF(Riskregister!$E$13="",0,COUNTIF(BN$4:BN$53,"&lt;"&amp;AR989)*IF(AS989&lt;0.5,Riskregister!$K$13+(Riskregister!$L$13-Riskregister!$K$13)*SQRT(AS989/2),Riskregister!$L$13-(Riskregister!$L$13-Riskregister!$K$13)*SQRT((1-AS989)/2)))</f>
        <v>0</v>
      </c>
      <c r="AU989" s="28">
        <f t="shared" ca="1" si="613"/>
        <v>0.14310993907190916</v>
      </c>
      <c r="AV989" s="28">
        <f t="shared" ca="1" si="613"/>
        <v>0.23026130061297989</v>
      </c>
      <c r="AW989" s="28">
        <f>IF(Riskregister!$E$14="",0,COUNTIF(BO$4:BO$53,"&lt;"&amp;AU989)*IF(AV989&lt;0.5,Riskregister!$K$14+(Riskregister!$L$14-Riskregister!$K$14)*SQRT(AV989/2),Riskregister!$L$14-(Riskregister!$L$14-Riskregister!$K$14)*SQRT((1-AV989)/2)))</f>
        <v>0</v>
      </c>
      <c r="AX989" s="28">
        <f t="shared" ca="1" si="614"/>
        <v>0.99436126119739399</v>
      </c>
      <c r="AY989" s="28">
        <f t="shared" ca="1" si="614"/>
        <v>0.19510593576042312</v>
      </c>
      <c r="AZ989" s="28">
        <f>IF(Riskregister!$E$15="",0,COUNTIF(BP$4:BP$53,"&lt;"&amp;AX989)*IF(AY989&lt;0.5,Riskregister!$K$15+(Riskregister!$L$15-Riskregister!$K$15)*SQRT(AY989/2),Riskregister!$L$15-(Riskregister!$L$15-Riskregister!$K$15)*SQRT((1-AY989)/2)))</f>
        <v>0</v>
      </c>
      <c r="BA989" s="28">
        <f t="shared" ca="1" si="615"/>
        <v>0.55662464916690457</v>
      </c>
      <c r="BB989" s="28">
        <f t="shared" ca="1" si="615"/>
        <v>0.79042658853933301</v>
      </c>
      <c r="BC989" s="28">
        <f>IF(Riskregister!$E$16="",0,COUNTIF(BQ$4:BQ$53,"&lt;"&amp;BA989)*IF(BB989&lt;0.5,Riskregister!$K$16+(Riskregister!$L$16-Riskregister!$K$16)*SQRT(BB989/2),Riskregister!$L$16-(Riskregister!$L$16-Riskregister!$K$16)*SQRT((1-BB989)/2)))</f>
        <v>0</v>
      </c>
      <c r="BD989" s="28">
        <f t="shared" ca="1" si="603"/>
        <v>981395.69275489566</v>
      </c>
    </row>
    <row r="990" spans="20:56" x14ac:dyDescent="0.35">
      <c r="T990" s="28">
        <f t="shared" ca="1" si="604"/>
        <v>0.9595414634912276</v>
      </c>
      <c r="U990" s="28">
        <f t="shared" ca="1" si="604"/>
        <v>0.99720443418040283</v>
      </c>
      <c r="V990" s="28">
        <f ca="1">IF(Riskregister!$E$5="",0,COUNTIF(BF$4:BF$53,"&lt;"&amp;T990)*IF(U990&lt;0.5,Riskregister!$K$5+(Riskregister!$L$5-Riskregister!$K$5)*SQRT(U990/2),Riskregister!$L$5-(Riskregister!$L$5-Riskregister!$K$5)*SQRT((1-U990)/2)))</f>
        <v>1166351.7584867077</v>
      </c>
      <c r="W990" s="28">
        <f t="shared" ca="1" si="605"/>
        <v>0.1810883820754553</v>
      </c>
      <c r="X990" s="28">
        <f t="shared" ca="1" si="605"/>
        <v>0.90196857538256814</v>
      </c>
      <c r="Y990" s="28">
        <f ca="1">IF(Riskregister!$E$6="",0,COUNTIF(BG$4:BG$53,"&lt;"&amp;W990)*IF(X990&lt;0.5,Riskregister!$K$6+(Riskregister!$L$6-Riskregister!$K$6)*SQRT(X990/2),Riskregister!$L$6-(Riskregister!$L$6-Riskregister!$K$6)*SQRT((1-X990)/2)))</f>
        <v>0</v>
      </c>
      <c r="Z990" s="28">
        <f t="shared" ca="1" si="606"/>
        <v>0.36526920359353043</v>
      </c>
      <c r="AA990" s="28">
        <f t="shared" ca="1" si="606"/>
        <v>0.34649799269708625</v>
      </c>
      <c r="AB990" s="28">
        <f ca="1">IF(Riskregister!$E$7="",0,COUNTIF(BH$4:BH$53,"&lt;"&amp;Z990)*IF(AA990&lt;0.5,Riskregister!$K$7+(Riskregister!$L$7-Riskregister!$K$7)*SQRT(AA990/2),Riskregister!$L$7-(Riskregister!$L$7-Riskregister!$K$7)*SQRT((1-AA990)/2)))</f>
        <v>0</v>
      </c>
      <c r="AC990" s="28">
        <f t="shared" ca="1" si="607"/>
        <v>0.51744795973321966</v>
      </c>
      <c r="AD990" s="28">
        <f t="shared" ca="1" si="607"/>
        <v>0.24232732155858683</v>
      </c>
      <c r="AE990" s="28">
        <f ca="1">IF(Riskregister!$E$8="",0,COUNTIF(BI$4:BI$53,"&lt;"&amp;AC990)*IF(AD990&lt;0.5,Riskregister!$K$8+(Riskregister!$L$8-Riskregister!$K$8)*SQRT(AD990/2),Riskregister!$L$8-(Riskregister!$L$8-Riskregister!$K$8)*SQRT((1-AD990)/2)))</f>
        <v>0</v>
      </c>
      <c r="AF990" s="28">
        <f t="shared" ca="1" si="608"/>
        <v>0.65858240628794662</v>
      </c>
      <c r="AG990" s="28">
        <f t="shared" ca="1" si="608"/>
        <v>3.9113180476380904E-2</v>
      </c>
      <c r="AH990" s="28">
        <f>IF(Riskregister!$E$9="",0,COUNTIF(BJ$4:BJ$53,"&lt;"&amp;AF990)*IF(AG990&lt;0.5,Riskregister!$K$9+(Riskregister!$L$9-Riskregister!$K$9)*SQRT(AG990/2),Riskregister!$L$9-(Riskregister!$L$9-Riskregister!$K$9)*SQRT((1-AG990)/2)))</f>
        <v>0</v>
      </c>
      <c r="AI990" s="28">
        <f t="shared" ca="1" si="609"/>
        <v>0.87818071190075853</v>
      </c>
      <c r="AJ990" s="28">
        <f t="shared" ca="1" si="609"/>
        <v>0.32721529373500646</v>
      </c>
      <c r="AK990" s="28">
        <f>IF(Riskregister!$E$10="",0,COUNTIF(BK$4:BK$53,"&lt;"&amp;AI990)*IF(AJ990&lt;0.5,Riskregister!$K$10+(Riskregister!$L$10-Riskregister!$K$10)*SQRT(AJ990/2),Riskregister!$L$10-(Riskregister!$L$10-Riskregister!$K$10)*SQRT((1-AJ990)/2)))</f>
        <v>0</v>
      </c>
      <c r="AL990" s="28">
        <f t="shared" ca="1" si="610"/>
        <v>0.12933140179762581</v>
      </c>
      <c r="AM990" s="28">
        <f t="shared" ca="1" si="610"/>
        <v>1.987640933845003E-2</v>
      </c>
      <c r="AN990" s="28">
        <f>IF(Riskregister!$E$11="",0,COUNTIF(BL$4:BL$53,"&lt;"&amp;AL990)*IF(AM990&lt;0.5,Riskregister!$K$11+(Riskregister!$L$11-Riskregister!$K$11)*SQRT(AM990/2),Riskregister!$L$11-(Riskregister!$L$11-Riskregister!$K$11)*SQRT((1-AM990)/2)))</f>
        <v>0</v>
      </c>
      <c r="AO990" s="28">
        <f t="shared" ca="1" si="611"/>
        <v>0.78606436206001717</v>
      </c>
      <c r="AP990" s="28">
        <f t="shared" ca="1" si="611"/>
        <v>0.85843806227828368</v>
      </c>
      <c r="AQ990" s="28">
        <f>IF(Riskregister!$E$12="",0,COUNTIF(BM$4:BM$53,"&lt;"&amp;AO990)*IF(AP990&lt;0.5,Riskregister!$K$12+(Riskregister!$L$12-Riskregister!$K$12)*SQRT(AP990/2),Riskregister!$L$12-(Riskregister!$L$12-Riskregister!$K$12)*SQRT((1-AP990)/2)))</f>
        <v>0</v>
      </c>
      <c r="AR990" s="28">
        <f t="shared" ca="1" si="612"/>
        <v>0.10578800987177328</v>
      </c>
      <c r="AS990" s="28">
        <f t="shared" ca="1" si="612"/>
        <v>0.12510356536197897</v>
      </c>
      <c r="AT990" s="28">
        <f>IF(Riskregister!$E$13="",0,COUNTIF(BN$4:BN$53,"&lt;"&amp;AR990)*IF(AS990&lt;0.5,Riskregister!$K$13+(Riskregister!$L$13-Riskregister!$K$13)*SQRT(AS990/2),Riskregister!$L$13-(Riskregister!$L$13-Riskregister!$K$13)*SQRT((1-AS990)/2)))</f>
        <v>0</v>
      </c>
      <c r="AU990" s="28">
        <f t="shared" ca="1" si="613"/>
        <v>0.90426746882994868</v>
      </c>
      <c r="AV990" s="28">
        <f t="shared" ca="1" si="613"/>
        <v>3.354820066865849E-2</v>
      </c>
      <c r="AW990" s="28">
        <f>IF(Riskregister!$E$14="",0,COUNTIF(BO$4:BO$53,"&lt;"&amp;AU990)*IF(AV990&lt;0.5,Riskregister!$K$14+(Riskregister!$L$14-Riskregister!$K$14)*SQRT(AV990/2),Riskregister!$L$14-(Riskregister!$L$14-Riskregister!$K$14)*SQRT((1-AV990)/2)))</f>
        <v>0</v>
      </c>
      <c r="AX990" s="28">
        <f t="shared" ca="1" si="614"/>
        <v>0.69313826304720427</v>
      </c>
      <c r="AY990" s="28">
        <f t="shared" ca="1" si="614"/>
        <v>0.19857913587769416</v>
      </c>
      <c r="AZ990" s="28">
        <f>IF(Riskregister!$E$15="",0,COUNTIF(BP$4:BP$53,"&lt;"&amp;AX990)*IF(AY990&lt;0.5,Riskregister!$K$15+(Riskregister!$L$15-Riskregister!$K$15)*SQRT(AY990/2),Riskregister!$L$15-(Riskregister!$L$15-Riskregister!$K$15)*SQRT((1-AY990)/2)))</f>
        <v>0</v>
      </c>
      <c r="BA990" s="28">
        <f t="shared" ca="1" si="615"/>
        <v>0.49809747704476315</v>
      </c>
      <c r="BB990" s="28">
        <f t="shared" ca="1" si="615"/>
        <v>0.60856763524322921</v>
      </c>
      <c r="BC990" s="28">
        <f>IF(Riskregister!$E$16="",0,COUNTIF(BQ$4:BQ$53,"&lt;"&amp;BA990)*IF(BB990&lt;0.5,Riskregister!$K$16+(Riskregister!$L$16-Riskregister!$K$16)*SQRT(BB990/2),Riskregister!$L$16-(Riskregister!$L$16-Riskregister!$K$16)*SQRT((1-BB990)/2)))</f>
        <v>0</v>
      </c>
      <c r="BD990" s="28">
        <f t="shared" ca="1" si="603"/>
        <v>1166351.7584867077</v>
      </c>
    </row>
    <row r="991" spans="20:56" x14ac:dyDescent="0.35">
      <c r="T991" s="28">
        <f t="shared" ca="1" si="604"/>
        <v>0.20098377798019795</v>
      </c>
      <c r="U991" s="28">
        <f t="shared" ca="1" si="604"/>
        <v>0.70799625443444913</v>
      </c>
      <c r="V991" s="28">
        <f ca="1">IF(Riskregister!$E$5="",0,COUNTIF(BF$4:BF$53,"&lt;"&amp;T991)*IF(U991&lt;0.5,Riskregister!$K$5+(Riskregister!$L$5-Riskregister!$K$5)*SQRT(U991/2),Riskregister!$L$5-(Riskregister!$L$5-Riskregister!$K$5)*SQRT((1-U991)/2)))</f>
        <v>0</v>
      </c>
      <c r="W991" s="28">
        <f t="shared" ca="1" si="605"/>
        <v>0.78067672195267102</v>
      </c>
      <c r="X991" s="28">
        <f t="shared" ca="1" si="605"/>
        <v>0.47933745519235671</v>
      </c>
      <c r="Y991" s="28">
        <f ca="1">IF(Riskregister!$E$6="",0,COUNTIF(BG$4:BG$53,"&lt;"&amp;W991)*IF(X991&lt;0.5,Riskregister!$K$6+(Riskregister!$L$6-Riskregister!$K$6)*SQRT(X991/2),Riskregister!$L$6-(Riskregister!$L$6-Riskregister!$K$6)*SQRT((1-X991)/2)))</f>
        <v>1081207.5109822985</v>
      </c>
      <c r="Z991" s="28">
        <f t="shared" ca="1" si="606"/>
        <v>0.43238350237890344</v>
      </c>
      <c r="AA991" s="28">
        <f t="shared" ca="1" si="606"/>
        <v>0.1410849708161771</v>
      </c>
      <c r="AB991" s="28">
        <f ca="1">IF(Riskregister!$E$7="",0,COUNTIF(BH$4:BH$53,"&lt;"&amp;Z991)*IF(AA991&lt;0.5,Riskregister!$K$7+(Riskregister!$L$7-Riskregister!$K$7)*SQRT(AA991/2),Riskregister!$L$7-(Riskregister!$L$7-Riskregister!$K$7)*SQRT((1-AA991)/2)))</f>
        <v>0</v>
      </c>
      <c r="AC991" s="28">
        <f t="shared" ca="1" si="607"/>
        <v>0.75933082494306325</v>
      </c>
      <c r="AD991" s="28">
        <f t="shared" ca="1" si="607"/>
        <v>0.25525701875356643</v>
      </c>
      <c r="AE991" s="28">
        <f ca="1">IF(Riskregister!$E$8="",0,COUNTIF(BI$4:BI$53,"&lt;"&amp;AC991)*IF(AD991&lt;0.5,Riskregister!$K$8+(Riskregister!$L$8-Riskregister!$K$8)*SQRT(AD991/2),Riskregister!$L$8-(Riskregister!$L$8-Riskregister!$K$8)*SQRT((1-AD991)/2)))</f>
        <v>0</v>
      </c>
      <c r="AF991" s="28">
        <f t="shared" ca="1" si="608"/>
        <v>0.18298436963846887</v>
      </c>
      <c r="AG991" s="28">
        <f t="shared" ca="1" si="608"/>
        <v>0.57999053000731582</v>
      </c>
      <c r="AH991" s="28">
        <f>IF(Riskregister!$E$9="",0,COUNTIF(BJ$4:BJ$53,"&lt;"&amp;AF991)*IF(AG991&lt;0.5,Riskregister!$K$9+(Riskregister!$L$9-Riskregister!$K$9)*SQRT(AG991/2),Riskregister!$L$9-(Riskregister!$L$9-Riskregister!$K$9)*SQRT((1-AG991)/2)))</f>
        <v>0</v>
      </c>
      <c r="AI991" s="28">
        <f t="shared" ca="1" si="609"/>
        <v>1.9315405257679386E-3</v>
      </c>
      <c r="AJ991" s="28">
        <f t="shared" ca="1" si="609"/>
        <v>0.42438899284069642</v>
      </c>
      <c r="AK991" s="28">
        <f>IF(Riskregister!$E$10="",0,COUNTIF(BK$4:BK$53,"&lt;"&amp;AI991)*IF(AJ991&lt;0.5,Riskregister!$K$10+(Riskregister!$L$10-Riskregister!$K$10)*SQRT(AJ991/2),Riskregister!$L$10-(Riskregister!$L$10-Riskregister!$K$10)*SQRT((1-AJ991)/2)))</f>
        <v>0</v>
      </c>
      <c r="AL991" s="28">
        <f t="shared" ca="1" si="610"/>
        <v>0.5388884040563664</v>
      </c>
      <c r="AM991" s="28">
        <f t="shared" ca="1" si="610"/>
        <v>0.91401063400606408</v>
      </c>
      <c r="AN991" s="28">
        <f>IF(Riskregister!$E$11="",0,COUNTIF(BL$4:BL$53,"&lt;"&amp;AL991)*IF(AM991&lt;0.5,Riskregister!$K$11+(Riskregister!$L$11-Riskregister!$K$11)*SQRT(AM991/2),Riskregister!$L$11-(Riskregister!$L$11-Riskregister!$K$11)*SQRT((1-AM991)/2)))</f>
        <v>0</v>
      </c>
      <c r="AO991" s="28">
        <f t="shared" ca="1" si="611"/>
        <v>0.22231549773435066</v>
      </c>
      <c r="AP991" s="28">
        <f t="shared" ca="1" si="611"/>
        <v>0.12523190023568698</v>
      </c>
      <c r="AQ991" s="28">
        <f>IF(Riskregister!$E$12="",0,COUNTIF(BM$4:BM$53,"&lt;"&amp;AO991)*IF(AP991&lt;0.5,Riskregister!$K$12+(Riskregister!$L$12-Riskregister!$K$12)*SQRT(AP991/2),Riskregister!$L$12-(Riskregister!$L$12-Riskregister!$K$12)*SQRT((1-AP991)/2)))</f>
        <v>0</v>
      </c>
      <c r="AR991" s="28">
        <f t="shared" ca="1" si="612"/>
        <v>0.29835512896953442</v>
      </c>
      <c r="AS991" s="28">
        <f t="shared" ca="1" si="612"/>
        <v>0.32213439574307179</v>
      </c>
      <c r="AT991" s="28">
        <f>IF(Riskregister!$E$13="",0,COUNTIF(BN$4:BN$53,"&lt;"&amp;AR991)*IF(AS991&lt;0.5,Riskregister!$K$13+(Riskregister!$L$13-Riskregister!$K$13)*SQRT(AS991/2),Riskregister!$L$13-(Riskregister!$L$13-Riskregister!$K$13)*SQRT((1-AS991)/2)))</f>
        <v>0</v>
      </c>
      <c r="AU991" s="28">
        <f t="shared" ca="1" si="613"/>
        <v>0.24790138022503339</v>
      </c>
      <c r="AV991" s="28">
        <f t="shared" ca="1" si="613"/>
        <v>0.24042019929926728</v>
      </c>
      <c r="AW991" s="28">
        <f>IF(Riskregister!$E$14="",0,COUNTIF(BO$4:BO$53,"&lt;"&amp;AU991)*IF(AV991&lt;0.5,Riskregister!$K$14+(Riskregister!$L$14-Riskregister!$K$14)*SQRT(AV991/2),Riskregister!$L$14-(Riskregister!$L$14-Riskregister!$K$14)*SQRT((1-AV991)/2)))</f>
        <v>0</v>
      </c>
      <c r="AX991" s="28">
        <f t="shared" ca="1" si="614"/>
        <v>0.1032912159821423</v>
      </c>
      <c r="AY991" s="28">
        <f t="shared" ca="1" si="614"/>
        <v>0.12216033312923946</v>
      </c>
      <c r="AZ991" s="28">
        <f>IF(Riskregister!$E$15="",0,COUNTIF(BP$4:BP$53,"&lt;"&amp;AX991)*IF(AY991&lt;0.5,Riskregister!$K$15+(Riskregister!$L$15-Riskregister!$K$15)*SQRT(AY991/2),Riskregister!$L$15-(Riskregister!$L$15-Riskregister!$K$15)*SQRT((1-AY991)/2)))</f>
        <v>0</v>
      </c>
      <c r="BA991" s="28">
        <f t="shared" ca="1" si="615"/>
        <v>0.91989605376258299</v>
      </c>
      <c r="BB991" s="28">
        <f t="shared" ca="1" si="615"/>
        <v>0.670119436839273</v>
      </c>
      <c r="BC991" s="28">
        <f>IF(Riskregister!$E$16="",0,COUNTIF(BQ$4:BQ$53,"&lt;"&amp;BA991)*IF(BB991&lt;0.5,Riskregister!$K$16+(Riskregister!$L$16-Riskregister!$K$16)*SQRT(BB991/2),Riskregister!$L$16-(Riskregister!$L$16-Riskregister!$K$16)*SQRT((1-BB991)/2)))</f>
        <v>0</v>
      </c>
      <c r="BD991" s="28">
        <f t="shared" ca="1" si="603"/>
        <v>1081207.5109822985</v>
      </c>
    </row>
    <row r="992" spans="20:56" x14ac:dyDescent="0.35">
      <c r="T992" s="28">
        <f t="shared" ca="1" si="604"/>
        <v>5.165435923784345E-2</v>
      </c>
      <c r="U992" s="28">
        <f t="shared" ca="1" si="604"/>
        <v>0.97377029307060514</v>
      </c>
      <c r="V992" s="28">
        <f ca="1">IF(Riskregister!$E$5="",0,COUNTIF(BF$4:BF$53,"&lt;"&amp;T992)*IF(U992&lt;0.5,Riskregister!$K$5+(Riskregister!$L$5-Riskregister!$K$5)*SQRT(U992/2),Riskregister!$L$5-(Riskregister!$L$5-Riskregister!$K$5)*SQRT((1-U992)/2)))</f>
        <v>0</v>
      </c>
      <c r="W992" s="28">
        <f t="shared" ca="1" si="605"/>
        <v>0.92524634062097133</v>
      </c>
      <c r="X992" s="28">
        <f t="shared" ca="1" si="605"/>
        <v>0.38560983640348223</v>
      </c>
      <c r="Y992" s="28">
        <f ca="1">IF(Riskregister!$E$6="",0,COUNTIF(BG$4:BG$53,"&lt;"&amp;W992)*IF(X992&lt;0.5,Riskregister!$K$6+(Riskregister!$L$6-Riskregister!$K$6)*SQRT(X992/2),Riskregister!$L$6-(Riskregister!$L$6-Riskregister!$K$6)*SQRT((1-X992)/2)))</f>
        <v>1980744.0462942016</v>
      </c>
      <c r="Z992" s="28">
        <f t="shared" ca="1" si="606"/>
        <v>0.19576537628137669</v>
      </c>
      <c r="AA992" s="28">
        <f t="shared" ca="1" si="606"/>
        <v>0.56387739974063744</v>
      </c>
      <c r="AB992" s="28">
        <f ca="1">IF(Riskregister!$E$7="",0,COUNTIF(BH$4:BH$53,"&lt;"&amp;Z992)*IF(AA992&lt;0.5,Riskregister!$K$7+(Riskregister!$L$7-Riskregister!$K$7)*SQRT(AA992/2),Riskregister!$L$7-(Riskregister!$L$7-Riskregister!$K$7)*SQRT((1-AA992)/2)))</f>
        <v>0</v>
      </c>
      <c r="AC992" s="28">
        <f t="shared" ca="1" si="607"/>
        <v>0.30971951138465459</v>
      </c>
      <c r="AD992" s="28">
        <f t="shared" ca="1" si="607"/>
        <v>9.9150979311122156E-2</v>
      </c>
      <c r="AE992" s="28">
        <f ca="1">IF(Riskregister!$E$8="",0,COUNTIF(BI$4:BI$53,"&lt;"&amp;AC992)*IF(AD992&lt;0.5,Riskregister!$K$8+(Riskregister!$L$8-Riskregister!$K$8)*SQRT(AD992/2),Riskregister!$L$8-(Riskregister!$L$8-Riskregister!$K$8)*SQRT((1-AD992)/2)))</f>
        <v>0</v>
      </c>
      <c r="AF992" s="28">
        <f t="shared" ca="1" si="608"/>
        <v>8.7542292283648515E-2</v>
      </c>
      <c r="AG992" s="28">
        <f t="shared" ca="1" si="608"/>
        <v>9.400650837606539E-2</v>
      </c>
      <c r="AH992" s="28">
        <f>IF(Riskregister!$E$9="",0,COUNTIF(BJ$4:BJ$53,"&lt;"&amp;AF992)*IF(AG992&lt;0.5,Riskregister!$K$9+(Riskregister!$L$9-Riskregister!$K$9)*SQRT(AG992/2),Riskregister!$L$9-(Riskregister!$L$9-Riskregister!$K$9)*SQRT((1-AG992)/2)))</f>
        <v>0</v>
      </c>
      <c r="AI992" s="28">
        <f t="shared" ca="1" si="609"/>
        <v>0.5428281046903588</v>
      </c>
      <c r="AJ992" s="28">
        <f t="shared" ca="1" si="609"/>
        <v>0.24721695866267257</v>
      </c>
      <c r="AK992" s="28">
        <f>IF(Riskregister!$E$10="",0,COUNTIF(BK$4:BK$53,"&lt;"&amp;AI992)*IF(AJ992&lt;0.5,Riskregister!$K$10+(Riskregister!$L$10-Riskregister!$K$10)*SQRT(AJ992/2),Riskregister!$L$10-(Riskregister!$L$10-Riskregister!$K$10)*SQRT((1-AJ992)/2)))</f>
        <v>0</v>
      </c>
      <c r="AL992" s="28">
        <f t="shared" ca="1" si="610"/>
        <v>0.55030645065318851</v>
      </c>
      <c r="AM992" s="28">
        <f t="shared" ca="1" si="610"/>
        <v>7.1554798063320546E-2</v>
      </c>
      <c r="AN992" s="28">
        <f>IF(Riskregister!$E$11="",0,COUNTIF(BL$4:BL$53,"&lt;"&amp;AL992)*IF(AM992&lt;0.5,Riskregister!$K$11+(Riskregister!$L$11-Riskregister!$K$11)*SQRT(AM992/2),Riskregister!$L$11-(Riskregister!$L$11-Riskregister!$K$11)*SQRT((1-AM992)/2)))</f>
        <v>0</v>
      </c>
      <c r="AO992" s="28">
        <f t="shared" ca="1" si="611"/>
        <v>0.93919486012316655</v>
      </c>
      <c r="AP992" s="28">
        <f t="shared" ca="1" si="611"/>
        <v>0.2659085638100448</v>
      </c>
      <c r="AQ992" s="28">
        <f>IF(Riskregister!$E$12="",0,COUNTIF(BM$4:BM$53,"&lt;"&amp;AO992)*IF(AP992&lt;0.5,Riskregister!$K$12+(Riskregister!$L$12-Riskregister!$K$12)*SQRT(AP992/2),Riskregister!$L$12-(Riskregister!$L$12-Riskregister!$K$12)*SQRT((1-AP992)/2)))</f>
        <v>0</v>
      </c>
      <c r="AR992" s="28">
        <f t="shared" ca="1" si="612"/>
        <v>0.13789391850072863</v>
      </c>
      <c r="AS992" s="28">
        <f t="shared" ca="1" si="612"/>
        <v>0.80820348631777783</v>
      </c>
      <c r="AT992" s="28">
        <f>IF(Riskregister!$E$13="",0,COUNTIF(BN$4:BN$53,"&lt;"&amp;AR992)*IF(AS992&lt;0.5,Riskregister!$K$13+(Riskregister!$L$13-Riskregister!$K$13)*SQRT(AS992/2),Riskregister!$L$13-(Riskregister!$L$13-Riskregister!$K$13)*SQRT((1-AS992)/2)))</f>
        <v>0</v>
      </c>
      <c r="AU992" s="28">
        <f t="shared" ca="1" si="613"/>
        <v>0.33700543349225731</v>
      </c>
      <c r="AV992" s="28">
        <f t="shared" ca="1" si="613"/>
        <v>7.2199162692837771E-2</v>
      </c>
      <c r="AW992" s="28">
        <f>IF(Riskregister!$E$14="",0,COUNTIF(BO$4:BO$53,"&lt;"&amp;AU992)*IF(AV992&lt;0.5,Riskregister!$K$14+(Riskregister!$L$14-Riskregister!$K$14)*SQRT(AV992/2),Riskregister!$L$14-(Riskregister!$L$14-Riskregister!$K$14)*SQRT((1-AV992)/2)))</f>
        <v>0</v>
      </c>
      <c r="AX992" s="28">
        <f t="shared" ca="1" si="614"/>
        <v>0.95240021118790397</v>
      </c>
      <c r="AY992" s="28">
        <f t="shared" ca="1" si="614"/>
        <v>0.27944718724628359</v>
      </c>
      <c r="AZ992" s="28">
        <f>IF(Riskregister!$E$15="",0,COUNTIF(BP$4:BP$53,"&lt;"&amp;AX992)*IF(AY992&lt;0.5,Riskregister!$K$15+(Riskregister!$L$15-Riskregister!$K$15)*SQRT(AY992/2),Riskregister!$L$15-(Riskregister!$L$15-Riskregister!$K$15)*SQRT((1-AY992)/2)))</f>
        <v>0</v>
      </c>
      <c r="BA992" s="28">
        <f t="shared" ca="1" si="615"/>
        <v>0.16003542236750801</v>
      </c>
      <c r="BB992" s="28">
        <f t="shared" ca="1" si="615"/>
        <v>0.73582573193065848</v>
      </c>
      <c r="BC992" s="28">
        <f>IF(Riskregister!$E$16="",0,COUNTIF(BQ$4:BQ$53,"&lt;"&amp;BA992)*IF(BB992&lt;0.5,Riskregister!$K$16+(Riskregister!$L$16-Riskregister!$K$16)*SQRT(BB992/2),Riskregister!$L$16-(Riskregister!$L$16-Riskregister!$K$16)*SQRT((1-BB992)/2)))</f>
        <v>0</v>
      </c>
      <c r="BD992" s="28">
        <f t="shared" ca="1" si="603"/>
        <v>1980744.0462942016</v>
      </c>
    </row>
    <row r="993" spans="20:56" x14ac:dyDescent="0.35">
      <c r="T993" s="28">
        <f t="shared" ca="1" si="604"/>
        <v>0.62808172155197617</v>
      </c>
      <c r="U993" s="28">
        <f t="shared" ca="1" si="604"/>
        <v>0.22213391527250315</v>
      </c>
      <c r="V993" s="28">
        <f ca="1">IF(Riskregister!$E$5="",0,COUNTIF(BF$4:BF$53,"&lt;"&amp;T993)*IF(U993&lt;0.5,Riskregister!$K$5+(Riskregister!$L$5-Riskregister!$K$5)*SQRT(U993/2),Riskregister!$L$5-(Riskregister!$L$5-Riskregister!$K$5)*SQRT((1-U993)/2)))</f>
        <v>0</v>
      </c>
      <c r="W993" s="28">
        <f t="shared" ca="1" si="605"/>
        <v>0.80030911745010358</v>
      </c>
      <c r="X993" s="28">
        <f t="shared" ca="1" si="605"/>
        <v>0.1003673815634375</v>
      </c>
      <c r="Y993" s="28">
        <f ca="1">IF(Riskregister!$E$6="",0,COUNTIF(BG$4:BG$53,"&lt;"&amp;W993)*IF(X993&lt;0.5,Riskregister!$K$6+(Riskregister!$L$6-Riskregister!$K$6)*SQRT(X993/2),Riskregister!$L$6-(Riskregister!$L$6-Riskregister!$K$6)*SQRT((1-X993)/2)))</f>
        <v>603230.899278278</v>
      </c>
      <c r="Z993" s="28">
        <f t="shared" ca="1" si="606"/>
        <v>0.54024396535588093</v>
      </c>
      <c r="AA993" s="28">
        <f t="shared" ca="1" si="606"/>
        <v>0.91484981621009065</v>
      </c>
      <c r="AB993" s="28">
        <f ca="1">IF(Riskregister!$E$7="",0,COUNTIF(BH$4:BH$53,"&lt;"&amp;Z993)*IF(AA993&lt;0.5,Riskregister!$K$7+(Riskregister!$L$7-Riskregister!$K$7)*SQRT(AA993/2),Riskregister!$L$7-(Riskregister!$L$7-Riskregister!$K$7)*SQRT((1-AA993)/2)))</f>
        <v>0</v>
      </c>
      <c r="AC993" s="28">
        <f t="shared" ca="1" si="607"/>
        <v>0.91792256407365813</v>
      </c>
      <c r="AD993" s="28">
        <f t="shared" ca="1" si="607"/>
        <v>0.53356343280358143</v>
      </c>
      <c r="AE993" s="28">
        <f ca="1">IF(Riskregister!$E$8="",0,COUNTIF(BI$4:BI$53,"&lt;"&amp;AC993)*IF(AD993&lt;0.5,Riskregister!$K$8+(Riskregister!$L$8-Riskregister!$K$8)*SQRT(AD993/2),Riskregister!$L$8-(Riskregister!$L$8-Riskregister!$K$8)*SQRT((1-AD993)/2)))</f>
        <v>0</v>
      </c>
      <c r="AF993" s="28">
        <f t="shared" ca="1" si="608"/>
        <v>0.24783494473614431</v>
      </c>
      <c r="AG993" s="28">
        <f t="shared" ca="1" si="608"/>
        <v>0.53534404511295386</v>
      </c>
      <c r="AH993" s="28">
        <f>IF(Riskregister!$E$9="",0,COUNTIF(BJ$4:BJ$53,"&lt;"&amp;AF993)*IF(AG993&lt;0.5,Riskregister!$K$9+(Riskregister!$L$9-Riskregister!$K$9)*SQRT(AG993/2),Riskregister!$L$9-(Riskregister!$L$9-Riskregister!$K$9)*SQRT((1-AG993)/2)))</f>
        <v>0</v>
      </c>
      <c r="AI993" s="28">
        <f t="shared" ca="1" si="609"/>
        <v>0.36818084828079167</v>
      </c>
      <c r="AJ993" s="28">
        <f t="shared" ca="1" si="609"/>
        <v>0.5489968497216916</v>
      </c>
      <c r="AK993" s="28">
        <f>IF(Riskregister!$E$10="",0,COUNTIF(BK$4:BK$53,"&lt;"&amp;AI993)*IF(AJ993&lt;0.5,Riskregister!$K$10+(Riskregister!$L$10-Riskregister!$K$10)*SQRT(AJ993/2),Riskregister!$L$10-(Riskregister!$L$10-Riskregister!$K$10)*SQRT((1-AJ993)/2)))</f>
        <v>0</v>
      </c>
      <c r="AL993" s="28">
        <f t="shared" ca="1" si="610"/>
        <v>0.70082382886568195</v>
      </c>
      <c r="AM993" s="28">
        <f t="shared" ca="1" si="610"/>
        <v>0.99874220829849447</v>
      </c>
      <c r="AN993" s="28">
        <f>IF(Riskregister!$E$11="",0,COUNTIF(BL$4:BL$53,"&lt;"&amp;AL993)*IF(AM993&lt;0.5,Riskregister!$K$11+(Riskregister!$L$11-Riskregister!$K$11)*SQRT(AM993/2),Riskregister!$L$11-(Riskregister!$L$11-Riskregister!$K$11)*SQRT((1-AM993)/2)))</f>
        <v>0</v>
      </c>
      <c r="AO993" s="28">
        <f t="shared" ca="1" si="611"/>
        <v>0.37102330113052506</v>
      </c>
      <c r="AP993" s="28">
        <f t="shared" ca="1" si="611"/>
        <v>3.394488381734162E-2</v>
      </c>
      <c r="AQ993" s="28">
        <f>IF(Riskregister!$E$12="",0,COUNTIF(BM$4:BM$53,"&lt;"&amp;AO993)*IF(AP993&lt;0.5,Riskregister!$K$12+(Riskregister!$L$12-Riskregister!$K$12)*SQRT(AP993/2),Riskregister!$L$12-(Riskregister!$L$12-Riskregister!$K$12)*SQRT((1-AP993)/2)))</f>
        <v>0</v>
      </c>
      <c r="AR993" s="28">
        <f t="shared" ca="1" si="612"/>
        <v>0.2482835003948819</v>
      </c>
      <c r="AS993" s="28">
        <f t="shared" ca="1" si="612"/>
        <v>0.33618378367550961</v>
      </c>
      <c r="AT993" s="28">
        <f>IF(Riskregister!$E$13="",0,COUNTIF(BN$4:BN$53,"&lt;"&amp;AR993)*IF(AS993&lt;0.5,Riskregister!$K$13+(Riskregister!$L$13-Riskregister!$K$13)*SQRT(AS993/2),Riskregister!$L$13-(Riskregister!$L$13-Riskregister!$K$13)*SQRT((1-AS993)/2)))</f>
        <v>0</v>
      </c>
      <c r="AU993" s="28">
        <f t="shared" ca="1" si="613"/>
        <v>0.89523062255703512</v>
      </c>
      <c r="AV993" s="28">
        <f t="shared" ca="1" si="613"/>
        <v>4.4034330320421922E-2</v>
      </c>
      <c r="AW993" s="28">
        <f>IF(Riskregister!$E$14="",0,COUNTIF(BO$4:BO$53,"&lt;"&amp;AU993)*IF(AV993&lt;0.5,Riskregister!$K$14+(Riskregister!$L$14-Riskregister!$K$14)*SQRT(AV993/2),Riskregister!$L$14-(Riskregister!$L$14-Riskregister!$K$14)*SQRT((1-AV993)/2)))</f>
        <v>0</v>
      </c>
      <c r="AX993" s="28">
        <f t="shared" ca="1" si="614"/>
        <v>0.61205194986164846</v>
      </c>
      <c r="AY993" s="28">
        <f t="shared" ca="1" si="614"/>
        <v>0.12496059004913829</v>
      </c>
      <c r="AZ993" s="28">
        <f>IF(Riskregister!$E$15="",0,COUNTIF(BP$4:BP$53,"&lt;"&amp;AX993)*IF(AY993&lt;0.5,Riskregister!$K$15+(Riskregister!$L$15-Riskregister!$K$15)*SQRT(AY993/2),Riskregister!$L$15-(Riskregister!$L$15-Riskregister!$K$15)*SQRT((1-AY993)/2)))</f>
        <v>0</v>
      </c>
      <c r="BA993" s="28">
        <f t="shared" ca="1" si="615"/>
        <v>0.75153081459622206</v>
      </c>
      <c r="BB993" s="28">
        <f t="shared" ca="1" si="615"/>
        <v>8.3759916350664043E-2</v>
      </c>
      <c r="BC993" s="28">
        <f>IF(Riskregister!$E$16="",0,COUNTIF(BQ$4:BQ$53,"&lt;"&amp;BA993)*IF(BB993&lt;0.5,Riskregister!$K$16+(Riskregister!$L$16-Riskregister!$K$16)*SQRT(BB993/2),Riskregister!$L$16-(Riskregister!$L$16-Riskregister!$K$16)*SQRT((1-BB993)/2)))</f>
        <v>0</v>
      </c>
      <c r="BD993" s="28">
        <f t="shared" ca="1" si="603"/>
        <v>603230.899278278</v>
      </c>
    </row>
    <row r="994" spans="20:56" x14ac:dyDescent="0.35">
      <c r="T994" s="28">
        <f t="shared" ca="1" si="604"/>
        <v>0.80689742840742607</v>
      </c>
      <c r="U994" s="28">
        <f t="shared" ca="1" si="604"/>
        <v>0.91149508612898122</v>
      </c>
      <c r="V994" s="28">
        <f ca="1">IF(Riskregister!$E$5="",0,COUNTIF(BF$4:BF$53,"&lt;"&amp;T994)*IF(U994&lt;0.5,Riskregister!$K$5+(Riskregister!$L$5-Riskregister!$K$5)*SQRT(U994/2),Riskregister!$L$5-(Riskregister!$L$5-Riskregister!$K$5)*SQRT((1-U994)/2)))</f>
        <v>505336.79421527789</v>
      </c>
      <c r="W994" s="28">
        <f t="shared" ca="1" si="605"/>
        <v>0.55200334367080739</v>
      </c>
      <c r="X994" s="28">
        <f t="shared" ca="1" si="605"/>
        <v>0.39369323728844152</v>
      </c>
      <c r="Y994" s="28">
        <f ca="1">IF(Riskregister!$E$6="",0,COUNTIF(BG$4:BG$53,"&lt;"&amp;W994)*IF(X994&lt;0.5,Riskregister!$K$6+(Riskregister!$L$6-Riskregister!$K$6)*SQRT(X994/2),Riskregister!$L$6-(Riskregister!$L$6-Riskregister!$K$6)*SQRT((1-X994)/2)))</f>
        <v>0</v>
      </c>
      <c r="Z994" s="28">
        <f t="shared" ca="1" si="606"/>
        <v>0.63009510827946469</v>
      </c>
      <c r="AA994" s="28">
        <f t="shared" ca="1" si="606"/>
        <v>0.59317147121471636</v>
      </c>
      <c r="AB994" s="28">
        <f ca="1">IF(Riskregister!$E$7="",0,COUNTIF(BH$4:BH$53,"&lt;"&amp;Z994)*IF(AA994&lt;0.5,Riskregister!$K$7+(Riskregister!$L$7-Riskregister!$K$7)*SQRT(AA994/2),Riskregister!$L$7-(Riskregister!$L$7-Riskregister!$K$7)*SQRT((1-AA994)/2)))</f>
        <v>0</v>
      </c>
      <c r="AC994" s="28">
        <f t="shared" ca="1" si="607"/>
        <v>0.62149899801169339</v>
      </c>
      <c r="AD994" s="28">
        <f t="shared" ca="1" si="607"/>
        <v>0.61773067634328416</v>
      </c>
      <c r="AE994" s="28">
        <f ca="1">IF(Riskregister!$E$8="",0,COUNTIF(BI$4:BI$53,"&lt;"&amp;AC994)*IF(AD994&lt;0.5,Riskregister!$K$8+(Riskregister!$L$8-Riskregister!$K$8)*SQRT(AD994/2),Riskregister!$L$8-(Riskregister!$L$8-Riskregister!$K$8)*SQRT((1-AD994)/2)))</f>
        <v>0</v>
      </c>
      <c r="AF994" s="28">
        <f t="shared" ca="1" si="608"/>
        <v>6.3508777750843182E-2</v>
      </c>
      <c r="AG994" s="28">
        <f t="shared" ca="1" si="608"/>
        <v>0.86839346921913385</v>
      </c>
      <c r="AH994" s="28">
        <f>IF(Riskregister!$E$9="",0,COUNTIF(BJ$4:BJ$53,"&lt;"&amp;AF994)*IF(AG994&lt;0.5,Riskregister!$K$9+(Riskregister!$L$9-Riskregister!$K$9)*SQRT(AG994/2),Riskregister!$L$9-(Riskregister!$L$9-Riskregister!$K$9)*SQRT((1-AG994)/2)))</f>
        <v>0</v>
      </c>
      <c r="AI994" s="28">
        <f t="shared" ca="1" si="609"/>
        <v>0.28462708030662609</v>
      </c>
      <c r="AJ994" s="28">
        <f t="shared" ca="1" si="609"/>
        <v>0.40731233918111209</v>
      </c>
      <c r="AK994" s="28">
        <f>IF(Riskregister!$E$10="",0,COUNTIF(BK$4:BK$53,"&lt;"&amp;AI994)*IF(AJ994&lt;0.5,Riskregister!$K$10+(Riskregister!$L$10-Riskregister!$K$10)*SQRT(AJ994/2),Riskregister!$L$10-(Riskregister!$L$10-Riskregister!$K$10)*SQRT((1-AJ994)/2)))</f>
        <v>0</v>
      </c>
      <c r="AL994" s="28">
        <f t="shared" ca="1" si="610"/>
        <v>0.93098478688439967</v>
      </c>
      <c r="AM994" s="28">
        <f t="shared" ca="1" si="610"/>
        <v>0.69933666272034967</v>
      </c>
      <c r="AN994" s="28">
        <f>IF(Riskregister!$E$11="",0,COUNTIF(BL$4:BL$53,"&lt;"&amp;AL994)*IF(AM994&lt;0.5,Riskregister!$K$11+(Riskregister!$L$11-Riskregister!$K$11)*SQRT(AM994/2),Riskregister!$L$11-(Riskregister!$L$11-Riskregister!$K$11)*SQRT((1-AM994)/2)))</f>
        <v>0</v>
      </c>
      <c r="AO994" s="28">
        <f t="shared" ca="1" si="611"/>
        <v>0.73513914749582576</v>
      </c>
      <c r="AP994" s="28">
        <f t="shared" ca="1" si="611"/>
        <v>0.38874448943526108</v>
      </c>
      <c r="AQ994" s="28">
        <f>IF(Riskregister!$E$12="",0,COUNTIF(BM$4:BM$53,"&lt;"&amp;AO994)*IF(AP994&lt;0.5,Riskregister!$K$12+(Riskregister!$L$12-Riskregister!$K$12)*SQRT(AP994/2),Riskregister!$L$12-(Riskregister!$L$12-Riskregister!$K$12)*SQRT((1-AP994)/2)))</f>
        <v>0</v>
      </c>
      <c r="AR994" s="28">
        <f t="shared" ca="1" si="612"/>
        <v>0.37478317738904598</v>
      </c>
      <c r="AS994" s="28">
        <f t="shared" ca="1" si="612"/>
        <v>0.83334408030875451</v>
      </c>
      <c r="AT994" s="28">
        <f>IF(Riskregister!$E$13="",0,COUNTIF(BN$4:BN$53,"&lt;"&amp;AR994)*IF(AS994&lt;0.5,Riskregister!$K$13+(Riskregister!$L$13-Riskregister!$K$13)*SQRT(AS994/2),Riskregister!$L$13-(Riskregister!$L$13-Riskregister!$K$13)*SQRT((1-AS994)/2)))</f>
        <v>0</v>
      </c>
      <c r="AU994" s="28">
        <f t="shared" ca="1" si="613"/>
        <v>0.80878405911618623</v>
      </c>
      <c r="AV994" s="28">
        <f t="shared" ca="1" si="613"/>
        <v>0.46932174472842347</v>
      </c>
      <c r="AW994" s="28">
        <f>IF(Riskregister!$E$14="",0,COUNTIF(BO$4:BO$53,"&lt;"&amp;AU994)*IF(AV994&lt;0.5,Riskregister!$K$14+(Riskregister!$L$14-Riskregister!$K$14)*SQRT(AV994/2),Riskregister!$L$14-(Riskregister!$L$14-Riskregister!$K$14)*SQRT((1-AV994)/2)))</f>
        <v>0</v>
      </c>
      <c r="AX994" s="28">
        <f t="shared" ca="1" si="614"/>
        <v>0.88623164347192807</v>
      </c>
      <c r="AY994" s="28">
        <f t="shared" ca="1" si="614"/>
        <v>0.973548847444073</v>
      </c>
      <c r="AZ994" s="28">
        <f>IF(Riskregister!$E$15="",0,COUNTIF(BP$4:BP$53,"&lt;"&amp;AX994)*IF(AY994&lt;0.5,Riskregister!$K$15+(Riskregister!$L$15-Riskregister!$K$15)*SQRT(AY994/2),Riskregister!$L$15-(Riskregister!$L$15-Riskregister!$K$15)*SQRT((1-AY994)/2)))</f>
        <v>0</v>
      </c>
      <c r="BA994" s="28">
        <f t="shared" ca="1" si="615"/>
        <v>0.15372725015702104</v>
      </c>
      <c r="BB994" s="28">
        <f t="shared" ca="1" si="615"/>
        <v>0.79761072285368517</v>
      </c>
      <c r="BC994" s="28">
        <f>IF(Riskregister!$E$16="",0,COUNTIF(BQ$4:BQ$53,"&lt;"&amp;BA994)*IF(BB994&lt;0.5,Riskregister!$K$16+(Riskregister!$L$16-Riskregister!$K$16)*SQRT(BB994/2),Riskregister!$L$16-(Riskregister!$L$16-Riskregister!$K$16)*SQRT((1-BB994)/2)))</f>
        <v>0</v>
      </c>
      <c r="BD994" s="28">
        <f t="shared" ca="1" si="603"/>
        <v>505336.79421527789</v>
      </c>
    </row>
    <row r="995" spans="20:56" x14ac:dyDescent="0.35">
      <c r="T995" s="28">
        <f t="shared" ca="1" si="604"/>
        <v>0.66081762423454504</v>
      </c>
      <c r="U995" s="28">
        <f t="shared" ca="1" si="604"/>
        <v>0.83139705426045329</v>
      </c>
      <c r="V995" s="28">
        <f ca="1">IF(Riskregister!$E$5="",0,COUNTIF(BF$4:BF$53,"&lt;"&amp;T995)*IF(U995&lt;0.5,Riskregister!$K$5+(Riskregister!$L$5-Riskregister!$K$5)*SQRT(U995/2),Riskregister!$L$5-(Riskregister!$L$5-Riskregister!$K$5)*SQRT((1-U995)/2)))</f>
        <v>469343.77834894694</v>
      </c>
      <c r="W995" s="28">
        <f t="shared" ca="1" si="605"/>
        <v>0.61742197767900264</v>
      </c>
      <c r="X995" s="28">
        <f t="shared" ca="1" si="605"/>
        <v>0.17257030581935717</v>
      </c>
      <c r="Y995" s="28">
        <f ca="1">IF(Riskregister!$E$6="",0,COUNTIF(BG$4:BG$53,"&lt;"&amp;W995)*IF(X995&lt;0.5,Riskregister!$K$6+(Riskregister!$L$6-Riskregister!$K$6)*SQRT(X995/2),Riskregister!$L$6-(Riskregister!$L$6-Riskregister!$K$6)*SQRT((1-X995)/2)))</f>
        <v>728738.02154503565</v>
      </c>
      <c r="Z995" s="28">
        <f t="shared" ca="1" si="606"/>
        <v>0.90373009593657638</v>
      </c>
      <c r="AA995" s="28">
        <f t="shared" ca="1" si="606"/>
        <v>0.79259738616512132</v>
      </c>
      <c r="AB995" s="28">
        <f ca="1">IF(Riskregister!$E$7="",0,COUNTIF(BH$4:BH$53,"&lt;"&amp;Z995)*IF(AA995&lt;0.5,Riskregister!$K$7+(Riskregister!$L$7-Riskregister!$K$7)*SQRT(AA995/2),Riskregister!$L$7-(Riskregister!$L$7-Riskregister!$K$7)*SQRT((1-AA995)/2)))</f>
        <v>287290.59445908555</v>
      </c>
      <c r="AC995" s="28">
        <f t="shared" ca="1" si="607"/>
        <v>0.69572928938860423</v>
      </c>
      <c r="AD995" s="28">
        <f t="shared" ca="1" si="607"/>
        <v>0.75991642343767529</v>
      </c>
      <c r="AE995" s="28">
        <f ca="1">IF(Riskregister!$E$8="",0,COUNTIF(BI$4:BI$53,"&lt;"&amp;AC995)*IF(AD995&lt;0.5,Riskregister!$K$8+(Riskregister!$L$8-Riskregister!$K$8)*SQRT(AD995/2),Riskregister!$L$8-(Riskregister!$L$8-Riskregister!$K$8)*SQRT((1-AD995)/2)))</f>
        <v>0</v>
      </c>
      <c r="AF995" s="28">
        <f t="shared" ca="1" si="608"/>
        <v>0.82511747433064608</v>
      </c>
      <c r="AG995" s="28">
        <f t="shared" ca="1" si="608"/>
        <v>6.6141545060654394E-2</v>
      </c>
      <c r="AH995" s="28">
        <f>IF(Riskregister!$E$9="",0,COUNTIF(BJ$4:BJ$53,"&lt;"&amp;AF995)*IF(AG995&lt;0.5,Riskregister!$K$9+(Riskregister!$L$9-Riskregister!$K$9)*SQRT(AG995/2),Riskregister!$L$9-(Riskregister!$L$9-Riskregister!$K$9)*SQRT((1-AG995)/2)))</f>
        <v>0</v>
      </c>
      <c r="AI995" s="28">
        <f t="shared" ca="1" si="609"/>
        <v>0.70580695418653761</v>
      </c>
      <c r="AJ995" s="28">
        <f t="shared" ca="1" si="609"/>
        <v>0.53703843239532001</v>
      </c>
      <c r="AK995" s="28">
        <f>IF(Riskregister!$E$10="",0,COUNTIF(BK$4:BK$53,"&lt;"&amp;AI995)*IF(AJ995&lt;0.5,Riskregister!$K$10+(Riskregister!$L$10-Riskregister!$K$10)*SQRT(AJ995/2),Riskregister!$L$10-(Riskregister!$L$10-Riskregister!$K$10)*SQRT((1-AJ995)/2)))</f>
        <v>0</v>
      </c>
      <c r="AL995" s="28">
        <f t="shared" ca="1" si="610"/>
        <v>0.21075627797303886</v>
      </c>
      <c r="AM995" s="28">
        <f t="shared" ca="1" si="610"/>
        <v>0.63779553935482824</v>
      </c>
      <c r="AN995" s="28">
        <f>IF(Riskregister!$E$11="",0,COUNTIF(BL$4:BL$53,"&lt;"&amp;AL995)*IF(AM995&lt;0.5,Riskregister!$K$11+(Riskregister!$L$11-Riskregister!$K$11)*SQRT(AM995/2),Riskregister!$L$11-(Riskregister!$L$11-Riskregister!$K$11)*SQRT((1-AM995)/2)))</f>
        <v>0</v>
      </c>
      <c r="AO995" s="28">
        <f t="shared" ca="1" si="611"/>
        <v>0.88032701858741769</v>
      </c>
      <c r="AP995" s="28">
        <f t="shared" ca="1" si="611"/>
        <v>0.70039081671770531</v>
      </c>
      <c r="AQ995" s="28">
        <f>IF(Riskregister!$E$12="",0,COUNTIF(BM$4:BM$53,"&lt;"&amp;AO995)*IF(AP995&lt;0.5,Riskregister!$K$12+(Riskregister!$L$12-Riskregister!$K$12)*SQRT(AP995/2),Riskregister!$L$12-(Riskregister!$L$12-Riskregister!$K$12)*SQRT((1-AP995)/2)))</f>
        <v>0</v>
      </c>
      <c r="AR995" s="28">
        <f t="shared" ca="1" si="612"/>
        <v>0.25316737213179008</v>
      </c>
      <c r="AS995" s="28">
        <f t="shared" ca="1" si="612"/>
        <v>0.95452512415274993</v>
      </c>
      <c r="AT995" s="28">
        <f>IF(Riskregister!$E$13="",0,COUNTIF(BN$4:BN$53,"&lt;"&amp;AR995)*IF(AS995&lt;0.5,Riskregister!$K$13+(Riskregister!$L$13-Riskregister!$K$13)*SQRT(AS995/2),Riskregister!$L$13-(Riskregister!$L$13-Riskregister!$K$13)*SQRT((1-AS995)/2)))</f>
        <v>0</v>
      </c>
      <c r="AU995" s="28">
        <f t="shared" ca="1" si="613"/>
        <v>0.2568671769601798</v>
      </c>
      <c r="AV995" s="28">
        <f t="shared" ca="1" si="613"/>
        <v>0.20300903631464362</v>
      </c>
      <c r="AW995" s="28">
        <f>IF(Riskregister!$E$14="",0,COUNTIF(BO$4:BO$53,"&lt;"&amp;AU995)*IF(AV995&lt;0.5,Riskregister!$K$14+(Riskregister!$L$14-Riskregister!$K$14)*SQRT(AV995/2),Riskregister!$L$14-(Riskregister!$L$14-Riskregister!$K$14)*SQRT((1-AV995)/2)))</f>
        <v>0</v>
      </c>
      <c r="AX995" s="28">
        <f t="shared" ca="1" si="614"/>
        <v>0.72088876934887502</v>
      </c>
      <c r="AY995" s="28">
        <f t="shared" ca="1" si="614"/>
        <v>0.39545406850140941</v>
      </c>
      <c r="AZ995" s="28">
        <f>IF(Riskregister!$E$15="",0,COUNTIF(BP$4:BP$53,"&lt;"&amp;AX995)*IF(AY995&lt;0.5,Riskregister!$K$15+(Riskregister!$L$15-Riskregister!$K$15)*SQRT(AY995/2),Riskregister!$L$15-(Riskregister!$L$15-Riskregister!$K$15)*SQRT((1-AY995)/2)))</f>
        <v>0</v>
      </c>
      <c r="BA995" s="28">
        <f t="shared" ca="1" si="615"/>
        <v>0.10295248422503489</v>
      </c>
      <c r="BB995" s="28">
        <f t="shared" ca="1" si="615"/>
        <v>0.24254358193550862</v>
      </c>
      <c r="BC995" s="28">
        <f>IF(Riskregister!$E$16="",0,COUNTIF(BQ$4:BQ$53,"&lt;"&amp;BA995)*IF(BB995&lt;0.5,Riskregister!$K$16+(Riskregister!$L$16-Riskregister!$K$16)*SQRT(BB995/2),Riskregister!$L$16-(Riskregister!$L$16-Riskregister!$K$16)*SQRT((1-BB995)/2)))</f>
        <v>0</v>
      </c>
      <c r="BD995" s="28">
        <f t="shared" ca="1" si="603"/>
        <v>1485372.3943530682</v>
      </c>
    </row>
    <row r="996" spans="20:56" x14ac:dyDescent="0.35">
      <c r="T996" s="28">
        <f t="shared" ca="1" si="604"/>
        <v>0.99794034063739467</v>
      </c>
      <c r="U996" s="28">
        <f t="shared" ca="1" si="604"/>
        <v>0.12343728680732158</v>
      </c>
      <c r="V996" s="28">
        <f ca="1">IF(Riskregister!$E$5="",0,COUNTIF(BF$4:BF$53,"&lt;"&amp;T996)*IF(U996&lt;0.5,Riskregister!$K$5+(Riskregister!$L$5-Riskregister!$K$5)*SQRT(U996/2),Riskregister!$L$5-(Riskregister!$L$5-Riskregister!$K$5)*SQRT((1-U996)/2)))</f>
        <v>785383.70205359091</v>
      </c>
      <c r="W996" s="28">
        <f t="shared" ca="1" si="605"/>
        <v>9.3358459610583644E-2</v>
      </c>
      <c r="X996" s="28">
        <f t="shared" ca="1" si="605"/>
        <v>0.71274108805913605</v>
      </c>
      <c r="Y996" s="28">
        <f ca="1">IF(Riskregister!$E$6="",0,COUNTIF(BG$4:BG$53,"&lt;"&amp;W996)*IF(X996&lt;0.5,Riskregister!$K$6+(Riskregister!$L$6-Riskregister!$K$6)*SQRT(X996/2),Riskregister!$L$6-(Riskregister!$L$6-Riskregister!$K$6)*SQRT((1-X996)/2)))</f>
        <v>0</v>
      </c>
      <c r="Z996" s="28">
        <f t="shared" ca="1" si="606"/>
        <v>0.70442768002666512</v>
      </c>
      <c r="AA996" s="28">
        <f t="shared" ca="1" si="606"/>
        <v>0.23018864473791378</v>
      </c>
      <c r="AB996" s="28">
        <f ca="1">IF(Riskregister!$E$7="",0,COUNTIF(BH$4:BH$53,"&lt;"&amp;Z996)*IF(AA996&lt;0.5,Riskregister!$K$7+(Riskregister!$L$7-Riskregister!$K$7)*SQRT(AA996/2),Riskregister!$L$7-(Riskregister!$L$7-Riskregister!$K$7)*SQRT((1-AA996)/2)))</f>
        <v>0</v>
      </c>
      <c r="AC996" s="28">
        <f t="shared" ca="1" si="607"/>
        <v>0.22927633709673023</v>
      </c>
      <c r="AD996" s="28">
        <f t="shared" ca="1" si="607"/>
        <v>8.8348754409283914E-2</v>
      </c>
      <c r="AE996" s="28">
        <f ca="1">IF(Riskregister!$E$8="",0,COUNTIF(BI$4:BI$53,"&lt;"&amp;AC996)*IF(AD996&lt;0.5,Riskregister!$K$8+(Riskregister!$L$8-Riskregister!$K$8)*SQRT(AD996/2),Riskregister!$L$8-(Riskregister!$L$8-Riskregister!$K$8)*SQRT((1-AD996)/2)))</f>
        <v>0</v>
      </c>
      <c r="AF996" s="28">
        <f t="shared" ca="1" si="608"/>
        <v>0.19824226114756782</v>
      </c>
      <c r="AG996" s="28">
        <f t="shared" ca="1" si="608"/>
        <v>0.17579486628789698</v>
      </c>
      <c r="AH996" s="28">
        <f>IF(Riskregister!$E$9="",0,COUNTIF(BJ$4:BJ$53,"&lt;"&amp;AF996)*IF(AG996&lt;0.5,Riskregister!$K$9+(Riskregister!$L$9-Riskregister!$K$9)*SQRT(AG996/2),Riskregister!$L$9-(Riskregister!$L$9-Riskregister!$K$9)*SQRT((1-AG996)/2)))</f>
        <v>0</v>
      </c>
      <c r="AI996" s="28">
        <f t="shared" ca="1" si="609"/>
        <v>0.3756951001994937</v>
      </c>
      <c r="AJ996" s="28">
        <f t="shared" ca="1" si="609"/>
        <v>0.85896095034908471</v>
      </c>
      <c r="AK996" s="28">
        <f>IF(Riskregister!$E$10="",0,COUNTIF(BK$4:BK$53,"&lt;"&amp;AI996)*IF(AJ996&lt;0.5,Riskregister!$K$10+(Riskregister!$L$10-Riskregister!$K$10)*SQRT(AJ996/2),Riskregister!$L$10-(Riskregister!$L$10-Riskregister!$K$10)*SQRT((1-AJ996)/2)))</f>
        <v>0</v>
      </c>
      <c r="AL996" s="28">
        <f t="shared" ca="1" si="610"/>
        <v>0.44086606316705623</v>
      </c>
      <c r="AM996" s="28">
        <f t="shared" ca="1" si="610"/>
        <v>0.58317420498704042</v>
      </c>
      <c r="AN996" s="28">
        <f>IF(Riskregister!$E$11="",0,COUNTIF(BL$4:BL$53,"&lt;"&amp;AL996)*IF(AM996&lt;0.5,Riskregister!$K$11+(Riskregister!$L$11-Riskregister!$K$11)*SQRT(AM996/2),Riskregister!$L$11-(Riskregister!$L$11-Riskregister!$K$11)*SQRT((1-AM996)/2)))</f>
        <v>0</v>
      </c>
      <c r="AO996" s="28">
        <f t="shared" ca="1" si="611"/>
        <v>0.47666475852854084</v>
      </c>
      <c r="AP996" s="28">
        <f t="shared" ca="1" si="611"/>
        <v>0.7312544241132094</v>
      </c>
      <c r="AQ996" s="28">
        <f>IF(Riskregister!$E$12="",0,COUNTIF(BM$4:BM$53,"&lt;"&amp;AO996)*IF(AP996&lt;0.5,Riskregister!$K$12+(Riskregister!$L$12-Riskregister!$K$12)*SQRT(AP996/2),Riskregister!$L$12-(Riskregister!$L$12-Riskregister!$K$12)*SQRT((1-AP996)/2)))</f>
        <v>0</v>
      </c>
      <c r="AR996" s="28">
        <f t="shared" ca="1" si="612"/>
        <v>0.3297076067291641</v>
      </c>
      <c r="AS996" s="28">
        <f t="shared" ca="1" si="612"/>
        <v>0.26006261517660723</v>
      </c>
      <c r="AT996" s="28">
        <f>IF(Riskregister!$E$13="",0,COUNTIF(BN$4:BN$53,"&lt;"&amp;AR996)*IF(AS996&lt;0.5,Riskregister!$K$13+(Riskregister!$L$13-Riskregister!$K$13)*SQRT(AS996/2),Riskregister!$L$13-(Riskregister!$L$13-Riskregister!$K$13)*SQRT((1-AS996)/2)))</f>
        <v>0</v>
      </c>
      <c r="AU996" s="28">
        <f t="shared" ca="1" si="613"/>
        <v>0.42689605882880255</v>
      </c>
      <c r="AV996" s="28">
        <f t="shared" ca="1" si="613"/>
        <v>0.67286631512059869</v>
      </c>
      <c r="AW996" s="28">
        <f>IF(Riskregister!$E$14="",0,COUNTIF(BO$4:BO$53,"&lt;"&amp;AU996)*IF(AV996&lt;0.5,Riskregister!$K$14+(Riskregister!$L$14-Riskregister!$K$14)*SQRT(AV996/2),Riskregister!$L$14-(Riskregister!$L$14-Riskregister!$K$14)*SQRT((1-AV996)/2)))</f>
        <v>0</v>
      </c>
      <c r="AX996" s="28">
        <f t="shared" ca="1" si="614"/>
        <v>0.47063812423842577</v>
      </c>
      <c r="AY996" s="28">
        <f t="shared" ca="1" si="614"/>
        <v>0.72023742677946834</v>
      </c>
      <c r="AZ996" s="28">
        <f>IF(Riskregister!$E$15="",0,COUNTIF(BP$4:BP$53,"&lt;"&amp;AX996)*IF(AY996&lt;0.5,Riskregister!$K$15+(Riskregister!$L$15-Riskregister!$K$15)*SQRT(AY996/2),Riskregister!$L$15-(Riskregister!$L$15-Riskregister!$K$15)*SQRT((1-AY996)/2)))</f>
        <v>0</v>
      </c>
      <c r="BA996" s="28">
        <f t="shared" ca="1" si="615"/>
        <v>3.3045893926194614E-3</v>
      </c>
      <c r="BB996" s="28">
        <f t="shared" ca="1" si="615"/>
        <v>0.51329838334302558</v>
      </c>
      <c r="BC996" s="28">
        <f>IF(Riskregister!$E$16="",0,COUNTIF(BQ$4:BQ$53,"&lt;"&amp;BA996)*IF(BB996&lt;0.5,Riskregister!$K$16+(Riskregister!$L$16-Riskregister!$K$16)*SQRT(BB996/2),Riskregister!$L$16-(Riskregister!$L$16-Riskregister!$K$16)*SQRT((1-BB996)/2)))</f>
        <v>0</v>
      </c>
      <c r="BD996" s="28">
        <f t="shared" ca="1" si="603"/>
        <v>785383.70205359091</v>
      </c>
    </row>
    <row r="997" spans="20:56" x14ac:dyDescent="0.35">
      <c r="T997" s="28">
        <f t="shared" ca="1" si="604"/>
        <v>0.76240408918774505</v>
      </c>
      <c r="U997" s="28">
        <f t="shared" ca="1" si="604"/>
        <v>0.51903268057536978</v>
      </c>
      <c r="V997" s="28">
        <f ca="1">IF(Riskregister!$E$5="",0,COUNTIF(BF$4:BF$53,"&lt;"&amp;T997)*IF(U997&lt;0.5,Riskregister!$K$5+(Riskregister!$L$5-Riskregister!$K$5)*SQRT(U997/2),Riskregister!$L$5-(Riskregister!$L$5-Riskregister!$K$5)*SQRT((1-U997)/2)))</f>
        <v>379323.90004410583</v>
      </c>
      <c r="W997" s="28">
        <f t="shared" ca="1" si="605"/>
        <v>0.19290703989720048</v>
      </c>
      <c r="X997" s="28">
        <f t="shared" ca="1" si="605"/>
        <v>0.39112812601380442</v>
      </c>
      <c r="Y997" s="28">
        <f ca="1">IF(Riskregister!$E$6="",0,COUNTIF(BG$4:BG$53,"&lt;"&amp;W997)*IF(X997&lt;0.5,Riskregister!$K$6+(Riskregister!$L$6-Riskregister!$K$6)*SQRT(X997/2),Riskregister!$L$6-(Riskregister!$L$6-Riskregister!$K$6)*SQRT((1-X997)/2)))</f>
        <v>0</v>
      </c>
      <c r="Z997" s="28">
        <f t="shared" ca="1" si="606"/>
        <v>0.94721517414803258</v>
      </c>
      <c r="AA997" s="28">
        <f t="shared" ca="1" si="606"/>
        <v>0.80421384908906768</v>
      </c>
      <c r="AB997" s="28">
        <f ca="1">IF(Riskregister!$E$7="",0,COUNTIF(BH$4:BH$53,"&lt;"&amp;Z997)*IF(AA997&lt;0.5,Riskregister!$K$7+(Riskregister!$L$7-Riskregister!$K$7)*SQRT(AA997/2),Riskregister!$L$7-(Riskregister!$L$7-Riskregister!$K$7)*SQRT((1-AA997)/2)))</f>
        <v>290492.45805290574</v>
      </c>
      <c r="AC997" s="28">
        <f t="shared" ca="1" si="607"/>
        <v>0.91060232862665291</v>
      </c>
      <c r="AD997" s="28">
        <f t="shared" ca="1" si="607"/>
        <v>0.21166823531701551</v>
      </c>
      <c r="AE997" s="28">
        <f ca="1">IF(Riskregister!$E$8="",0,COUNTIF(BI$4:BI$53,"&lt;"&amp;AC997)*IF(AD997&lt;0.5,Riskregister!$K$8+(Riskregister!$L$8-Riskregister!$K$8)*SQRT(AD997/2),Riskregister!$L$8-(Riskregister!$L$8-Riskregister!$K$8)*SQRT((1-AD997)/2)))</f>
        <v>0</v>
      </c>
      <c r="AF997" s="28">
        <f t="shared" ca="1" si="608"/>
        <v>0.10375575830323425</v>
      </c>
      <c r="AG997" s="28">
        <f t="shared" ca="1" si="608"/>
        <v>0.24809507238040729</v>
      </c>
      <c r="AH997" s="28">
        <f>IF(Riskregister!$E$9="",0,COUNTIF(BJ$4:BJ$53,"&lt;"&amp;AF997)*IF(AG997&lt;0.5,Riskregister!$K$9+(Riskregister!$L$9-Riskregister!$K$9)*SQRT(AG997/2),Riskregister!$L$9-(Riskregister!$L$9-Riskregister!$K$9)*SQRT((1-AG997)/2)))</f>
        <v>0</v>
      </c>
      <c r="AI997" s="28">
        <f t="shared" ca="1" si="609"/>
        <v>0.39565124722317402</v>
      </c>
      <c r="AJ997" s="28">
        <f t="shared" ca="1" si="609"/>
        <v>0.41954940239900751</v>
      </c>
      <c r="AK997" s="28">
        <f>IF(Riskregister!$E$10="",0,COUNTIF(BK$4:BK$53,"&lt;"&amp;AI997)*IF(AJ997&lt;0.5,Riskregister!$K$10+(Riskregister!$L$10-Riskregister!$K$10)*SQRT(AJ997/2),Riskregister!$L$10-(Riskregister!$L$10-Riskregister!$K$10)*SQRT((1-AJ997)/2)))</f>
        <v>0</v>
      </c>
      <c r="AL997" s="28">
        <f t="shared" ca="1" si="610"/>
        <v>0.57797970850927827</v>
      </c>
      <c r="AM997" s="28">
        <f t="shared" ca="1" si="610"/>
        <v>0.16911457031849264</v>
      </c>
      <c r="AN997" s="28">
        <f>IF(Riskregister!$E$11="",0,COUNTIF(BL$4:BL$53,"&lt;"&amp;AL997)*IF(AM997&lt;0.5,Riskregister!$K$11+(Riskregister!$L$11-Riskregister!$K$11)*SQRT(AM997/2),Riskregister!$L$11-(Riskregister!$L$11-Riskregister!$K$11)*SQRT((1-AM997)/2)))</f>
        <v>0</v>
      </c>
      <c r="AO997" s="28">
        <f t="shared" ca="1" si="611"/>
        <v>0.51040097909285065</v>
      </c>
      <c r="AP997" s="28">
        <f t="shared" ca="1" si="611"/>
        <v>6.668861909117807E-2</v>
      </c>
      <c r="AQ997" s="28">
        <f>IF(Riskregister!$E$12="",0,COUNTIF(BM$4:BM$53,"&lt;"&amp;AO997)*IF(AP997&lt;0.5,Riskregister!$K$12+(Riskregister!$L$12-Riskregister!$K$12)*SQRT(AP997/2),Riskregister!$L$12-(Riskregister!$L$12-Riskregister!$K$12)*SQRT((1-AP997)/2)))</f>
        <v>0</v>
      </c>
      <c r="AR997" s="28">
        <f t="shared" ca="1" si="612"/>
        <v>4.2333797987625821E-2</v>
      </c>
      <c r="AS997" s="28">
        <f t="shared" ca="1" si="612"/>
        <v>0.55374114779143457</v>
      </c>
      <c r="AT997" s="28">
        <f>IF(Riskregister!$E$13="",0,COUNTIF(BN$4:BN$53,"&lt;"&amp;AR997)*IF(AS997&lt;0.5,Riskregister!$K$13+(Riskregister!$L$13-Riskregister!$K$13)*SQRT(AS997/2),Riskregister!$L$13-(Riskregister!$L$13-Riskregister!$K$13)*SQRT((1-AS997)/2)))</f>
        <v>0</v>
      </c>
      <c r="AU997" s="28">
        <f t="shared" ca="1" si="613"/>
        <v>0.37222372548529215</v>
      </c>
      <c r="AV997" s="28">
        <f t="shared" ca="1" si="613"/>
        <v>0.51943117245899229</v>
      </c>
      <c r="AW997" s="28">
        <f>IF(Riskregister!$E$14="",0,COUNTIF(BO$4:BO$53,"&lt;"&amp;AU997)*IF(AV997&lt;0.5,Riskregister!$K$14+(Riskregister!$L$14-Riskregister!$K$14)*SQRT(AV997/2),Riskregister!$L$14-(Riskregister!$L$14-Riskregister!$K$14)*SQRT((1-AV997)/2)))</f>
        <v>0</v>
      </c>
      <c r="AX997" s="28">
        <f t="shared" ca="1" si="614"/>
        <v>4.7303106218687163E-2</v>
      </c>
      <c r="AY997" s="28">
        <f t="shared" ca="1" si="614"/>
        <v>0.14052260420239182</v>
      </c>
      <c r="AZ997" s="28">
        <f>IF(Riskregister!$E$15="",0,COUNTIF(BP$4:BP$53,"&lt;"&amp;AX997)*IF(AY997&lt;0.5,Riskregister!$K$15+(Riskregister!$L$15-Riskregister!$K$15)*SQRT(AY997/2),Riskregister!$L$15-(Riskregister!$L$15-Riskregister!$K$15)*SQRT((1-AY997)/2)))</f>
        <v>0</v>
      </c>
      <c r="BA997" s="28">
        <f t="shared" ca="1" si="615"/>
        <v>0.74377253694258372</v>
      </c>
      <c r="BB997" s="28">
        <f t="shared" ca="1" si="615"/>
        <v>0.96793885312315686</v>
      </c>
      <c r="BC997" s="28">
        <f>IF(Riskregister!$E$16="",0,COUNTIF(BQ$4:BQ$53,"&lt;"&amp;BA997)*IF(BB997&lt;0.5,Riskregister!$K$16+(Riskregister!$L$16-Riskregister!$K$16)*SQRT(BB997/2),Riskregister!$L$16-(Riskregister!$L$16-Riskregister!$K$16)*SQRT((1-BB997)/2)))</f>
        <v>0</v>
      </c>
      <c r="BD997" s="28">
        <f t="shared" ca="1" si="603"/>
        <v>669816.35809701157</v>
      </c>
    </row>
    <row r="998" spans="20:56" x14ac:dyDescent="0.35">
      <c r="T998" s="28">
        <f t="shared" ca="1" si="604"/>
        <v>0.68881730693681253</v>
      </c>
      <c r="U998" s="28">
        <f t="shared" ca="1" si="604"/>
        <v>0.27562052117113323</v>
      </c>
      <c r="V998" s="28">
        <f ca="1">IF(Riskregister!$E$5="",0,COUNTIF(BF$4:BF$53,"&lt;"&amp;T998)*IF(U998&lt;0.5,Riskregister!$K$5+(Riskregister!$L$5-Riskregister!$K$5)*SQRT(U998/2),Riskregister!$L$5-(Riskregister!$L$5-Riskregister!$K$5)*SQRT((1-U998)/2)))</f>
        <v>317052.61975969502</v>
      </c>
      <c r="W998" s="28">
        <f t="shared" ca="1" si="605"/>
        <v>0.1204404076864013</v>
      </c>
      <c r="X998" s="28">
        <f t="shared" ca="1" si="605"/>
        <v>0.58196878130896001</v>
      </c>
      <c r="Y998" s="28">
        <f ca="1">IF(Riskregister!$E$6="",0,COUNTIF(BG$4:BG$53,"&lt;"&amp;W998)*IF(X998&lt;0.5,Riskregister!$K$6+(Riskregister!$L$6-Riskregister!$K$6)*SQRT(X998/2),Riskregister!$L$6-(Riskregister!$L$6-Riskregister!$K$6)*SQRT((1-X998)/2)))</f>
        <v>0</v>
      </c>
      <c r="Z998" s="28">
        <f t="shared" ca="1" si="606"/>
        <v>0.47416610875156928</v>
      </c>
      <c r="AA998" s="28">
        <f t="shared" ca="1" si="606"/>
        <v>0.77009856759590345</v>
      </c>
      <c r="AB998" s="28">
        <f ca="1">IF(Riskregister!$E$7="",0,COUNTIF(BH$4:BH$53,"&lt;"&amp;Z998)*IF(AA998&lt;0.5,Riskregister!$K$7+(Riskregister!$L$7-Riskregister!$K$7)*SQRT(AA998/2),Riskregister!$L$7-(Riskregister!$L$7-Riskregister!$K$7)*SQRT((1-AA998)/2)))</f>
        <v>0</v>
      </c>
      <c r="AC998" s="28">
        <f t="shared" ca="1" si="607"/>
        <v>0.47669060858134582</v>
      </c>
      <c r="AD998" s="28">
        <f t="shared" ca="1" si="607"/>
        <v>0.76810993091928181</v>
      </c>
      <c r="AE998" s="28">
        <f ca="1">IF(Riskregister!$E$8="",0,COUNTIF(BI$4:BI$53,"&lt;"&amp;AC998)*IF(AD998&lt;0.5,Riskregister!$K$8+(Riskregister!$L$8-Riskregister!$K$8)*SQRT(AD998/2),Riskregister!$L$8-(Riskregister!$L$8-Riskregister!$K$8)*SQRT((1-AD998)/2)))</f>
        <v>0</v>
      </c>
      <c r="AF998" s="28">
        <f t="shared" ca="1" si="608"/>
        <v>0.37040940030935876</v>
      </c>
      <c r="AG998" s="28">
        <f t="shared" ca="1" si="608"/>
        <v>0.2107287951470771</v>
      </c>
      <c r="AH998" s="28">
        <f>IF(Riskregister!$E$9="",0,COUNTIF(BJ$4:BJ$53,"&lt;"&amp;AF998)*IF(AG998&lt;0.5,Riskregister!$K$9+(Riskregister!$L$9-Riskregister!$K$9)*SQRT(AG998/2),Riskregister!$L$9-(Riskregister!$L$9-Riskregister!$K$9)*SQRT((1-AG998)/2)))</f>
        <v>0</v>
      </c>
      <c r="AI998" s="28">
        <f t="shared" ca="1" si="609"/>
        <v>0.3012494009198966</v>
      </c>
      <c r="AJ998" s="28">
        <f t="shared" ca="1" si="609"/>
        <v>0.45894287471317163</v>
      </c>
      <c r="AK998" s="28">
        <f>IF(Riskregister!$E$10="",0,COUNTIF(BK$4:BK$53,"&lt;"&amp;AI998)*IF(AJ998&lt;0.5,Riskregister!$K$10+(Riskregister!$L$10-Riskregister!$K$10)*SQRT(AJ998/2),Riskregister!$L$10-(Riskregister!$L$10-Riskregister!$K$10)*SQRT((1-AJ998)/2)))</f>
        <v>0</v>
      </c>
      <c r="AL998" s="28">
        <f t="shared" ca="1" si="610"/>
        <v>0.55725761271900631</v>
      </c>
      <c r="AM998" s="28">
        <f t="shared" ca="1" si="610"/>
        <v>0.15008361268736203</v>
      </c>
      <c r="AN998" s="28">
        <f>IF(Riskregister!$E$11="",0,COUNTIF(BL$4:BL$53,"&lt;"&amp;AL998)*IF(AM998&lt;0.5,Riskregister!$K$11+(Riskregister!$L$11-Riskregister!$K$11)*SQRT(AM998/2),Riskregister!$L$11-(Riskregister!$L$11-Riskregister!$K$11)*SQRT((1-AM998)/2)))</f>
        <v>0</v>
      </c>
      <c r="AO998" s="28">
        <f t="shared" ca="1" si="611"/>
        <v>0.92737617704923003</v>
      </c>
      <c r="AP998" s="28">
        <f t="shared" ca="1" si="611"/>
        <v>0.13482766758919629</v>
      </c>
      <c r="AQ998" s="28">
        <f>IF(Riskregister!$E$12="",0,COUNTIF(BM$4:BM$53,"&lt;"&amp;AO998)*IF(AP998&lt;0.5,Riskregister!$K$12+(Riskregister!$L$12-Riskregister!$K$12)*SQRT(AP998/2),Riskregister!$L$12-(Riskregister!$L$12-Riskregister!$K$12)*SQRT((1-AP998)/2)))</f>
        <v>0</v>
      </c>
      <c r="AR998" s="28">
        <f t="shared" ca="1" si="612"/>
        <v>0.2756213541502962</v>
      </c>
      <c r="AS998" s="28">
        <f t="shared" ca="1" si="612"/>
        <v>0.48688748288189976</v>
      </c>
      <c r="AT998" s="28">
        <f>IF(Riskregister!$E$13="",0,COUNTIF(BN$4:BN$53,"&lt;"&amp;AR998)*IF(AS998&lt;0.5,Riskregister!$K$13+(Riskregister!$L$13-Riskregister!$K$13)*SQRT(AS998/2),Riskregister!$L$13-(Riskregister!$L$13-Riskregister!$K$13)*SQRT((1-AS998)/2)))</f>
        <v>0</v>
      </c>
      <c r="AU998" s="28">
        <f t="shared" ca="1" si="613"/>
        <v>0.65437496249972349</v>
      </c>
      <c r="AV998" s="28">
        <f t="shared" ca="1" si="613"/>
        <v>0.97417203832905885</v>
      </c>
      <c r="AW998" s="28">
        <f>IF(Riskregister!$E$14="",0,COUNTIF(BO$4:BO$53,"&lt;"&amp;AU998)*IF(AV998&lt;0.5,Riskregister!$K$14+(Riskregister!$L$14-Riskregister!$K$14)*SQRT(AV998/2),Riskregister!$L$14-(Riskregister!$L$14-Riskregister!$K$14)*SQRT((1-AV998)/2)))</f>
        <v>0</v>
      </c>
      <c r="AX998" s="28">
        <f t="shared" ca="1" si="614"/>
        <v>0.59965093931397773</v>
      </c>
      <c r="AY998" s="28">
        <f t="shared" ca="1" si="614"/>
        <v>0.48566375877715873</v>
      </c>
      <c r="AZ998" s="28">
        <f>IF(Riskregister!$E$15="",0,COUNTIF(BP$4:BP$53,"&lt;"&amp;AX998)*IF(AY998&lt;0.5,Riskregister!$K$15+(Riskregister!$L$15-Riskregister!$K$15)*SQRT(AY998/2),Riskregister!$L$15-(Riskregister!$L$15-Riskregister!$K$15)*SQRT((1-AY998)/2)))</f>
        <v>0</v>
      </c>
      <c r="BA998" s="28">
        <f t="shared" ca="1" si="615"/>
        <v>0.90852571374943736</v>
      </c>
      <c r="BB998" s="28">
        <f t="shared" ca="1" si="615"/>
        <v>0.70020520589493029</v>
      </c>
      <c r="BC998" s="28">
        <f>IF(Riskregister!$E$16="",0,COUNTIF(BQ$4:BQ$53,"&lt;"&amp;BA998)*IF(BB998&lt;0.5,Riskregister!$K$16+(Riskregister!$L$16-Riskregister!$K$16)*SQRT(BB998/2),Riskregister!$L$16-(Riskregister!$L$16-Riskregister!$K$16)*SQRT((1-BB998)/2)))</f>
        <v>0</v>
      </c>
      <c r="BD998" s="28">
        <f t="shared" ca="1" si="603"/>
        <v>317052.61975969502</v>
      </c>
    </row>
    <row r="999" spans="20:56" x14ac:dyDescent="0.35">
      <c r="T999" s="28">
        <f t="shared" ca="1" si="604"/>
        <v>0.23151299902253475</v>
      </c>
      <c r="U999" s="28">
        <f t="shared" ca="1" si="604"/>
        <v>0.82895802153824294</v>
      </c>
      <c r="V999" s="28">
        <f ca="1">IF(Riskregister!$E$5="",0,COUNTIF(BF$4:BF$53,"&lt;"&amp;T999)*IF(U999&lt;0.5,Riskregister!$K$5+(Riskregister!$L$5-Riskregister!$K$5)*SQRT(U999/2),Riskregister!$L$5-(Riskregister!$L$5-Riskregister!$K$5)*SQRT((1-U999)/2)))</f>
        <v>0</v>
      </c>
      <c r="W999" s="28">
        <f t="shared" ca="1" si="605"/>
        <v>0.26135767993770309</v>
      </c>
      <c r="X999" s="28">
        <f t="shared" ca="1" si="605"/>
        <v>0.38214464454476604</v>
      </c>
      <c r="Y999" s="28">
        <f ca="1">IF(Riskregister!$E$6="",0,COUNTIF(BG$4:BG$53,"&lt;"&amp;W999)*IF(X999&lt;0.5,Riskregister!$K$6+(Riskregister!$L$6-Riskregister!$K$6)*SQRT(X999/2),Riskregister!$L$6-(Riskregister!$L$6-Riskregister!$K$6)*SQRT((1-X999)/2)))</f>
        <v>0</v>
      </c>
      <c r="Z999" s="28">
        <f t="shared" ca="1" si="606"/>
        <v>0.23007878607770771</v>
      </c>
      <c r="AA999" s="28">
        <f t="shared" ca="1" si="606"/>
        <v>0.78451663515264647</v>
      </c>
      <c r="AB999" s="28">
        <f ca="1">IF(Riskregister!$E$7="",0,COUNTIF(BH$4:BH$53,"&lt;"&amp;Z999)*IF(AA999&lt;0.5,Riskregister!$K$7+(Riskregister!$L$7-Riskregister!$K$7)*SQRT(AA999/2),Riskregister!$L$7-(Riskregister!$L$7-Riskregister!$K$7)*SQRT((1-AA999)/2)))</f>
        <v>0</v>
      </c>
      <c r="AC999" s="28">
        <f t="shared" ca="1" si="607"/>
        <v>0.71376270531863939</v>
      </c>
      <c r="AD999" s="28">
        <f t="shared" ca="1" si="607"/>
        <v>0.78324157245396619</v>
      </c>
      <c r="AE999" s="28">
        <f ca="1">IF(Riskregister!$E$8="",0,COUNTIF(BI$4:BI$53,"&lt;"&amp;AC999)*IF(AD999&lt;0.5,Riskregister!$K$8+(Riskregister!$L$8-Riskregister!$K$8)*SQRT(AD999/2),Riskregister!$L$8-(Riskregister!$L$8-Riskregister!$K$8)*SQRT((1-AD999)/2)))</f>
        <v>0</v>
      </c>
      <c r="AF999" s="28">
        <f t="shared" ca="1" si="608"/>
        <v>0.4789199213350841</v>
      </c>
      <c r="AG999" s="28">
        <f t="shared" ca="1" si="608"/>
        <v>0.77657250293735358</v>
      </c>
      <c r="AH999" s="28">
        <f>IF(Riskregister!$E$9="",0,COUNTIF(BJ$4:BJ$53,"&lt;"&amp;AF999)*IF(AG999&lt;0.5,Riskregister!$K$9+(Riskregister!$L$9-Riskregister!$K$9)*SQRT(AG999/2),Riskregister!$L$9-(Riskregister!$L$9-Riskregister!$K$9)*SQRT((1-AG999)/2)))</f>
        <v>0</v>
      </c>
      <c r="AI999" s="28">
        <f t="shared" ca="1" si="609"/>
        <v>0.85340958182208038</v>
      </c>
      <c r="AJ999" s="28">
        <f t="shared" ca="1" si="609"/>
        <v>0.57940859101828401</v>
      </c>
      <c r="AK999" s="28">
        <f>IF(Riskregister!$E$10="",0,COUNTIF(BK$4:BK$53,"&lt;"&amp;AI999)*IF(AJ999&lt;0.5,Riskregister!$K$10+(Riskregister!$L$10-Riskregister!$K$10)*SQRT(AJ999/2),Riskregister!$L$10-(Riskregister!$L$10-Riskregister!$K$10)*SQRT((1-AJ999)/2)))</f>
        <v>0</v>
      </c>
      <c r="AL999" s="28">
        <f t="shared" ca="1" si="610"/>
        <v>0.8582476271840096</v>
      </c>
      <c r="AM999" s="28">
        <f t="shared" ca="1" si="610"/>
        <v>0.92737192262915202</v>
      </c>
      <c r="AN999" s="28">
        <f>IF(Riskregister!$E$11="",0,COUNTIF(BL$4:BL$53,"&lt;"&amp;AL999)*IF(AM999&lt;0.5,Riskregister!$K$11+(Riskregister!$L$11-Riskregister!$K$11)*SQRT(AM999/2),Riskregister!$L$11-(Riskregister!$L$11-Riskregister!$K$11)*SQRT((1-AM999)/2)))</f>
        <v>0</v>
      </c>
      <c r="AO999" s="28">
        <f t="shared" ca="1" si="611"/>
        <v>0.81340183637663865</v>
      </c>
      <c r="AP999" s="28">
        <f t="shared" ca="1" si="611"/>
        <v>0.95812679725615069</v>
      </c>
      <c r="AQ999" s="28">
        <f>IF(Riskregister!$E$12="",0,COUNTIF(BM$4:BM$53,"&lt;"&amp;AO999)*IF(AP999&lt;0.5,Riskregister!$K$12+(Riskregister!$L$12-Riskregister!$K$12)*SQRT(AP999/2),Riskregister!$L$12-(Riskregister!$L$12-Riskregister!$K$12)*SQRT((1-AP999)/2)))</f>
        <v>0</v>
      </c>
      <c r="AR999" s="28">
        <f t="shared" ca="1" si="612"/>
        <v>0.69178346548256742</v>
      </c>
      <c r="AS999" s="28">
        <f t="shared" ca="1" si="612"/>
        <v>7.8789305658403586E-2</v>
      </c>
      <c r="AT999" s="28">
        <f>IF(Riskregister!$E$13="",0,COUNTIF(BN$4:BN$53,"&lt;"&amp;AR999)*IF(AS999&lt;0.5,Riskregister!$K$13+(Riskregister!$L$13-Riskregister!$K$13)*SQRT(AS999/2),Riskregister!$L$13-(Riskregister!$L$13-Riskregister!$K$13)*SQRT((1-AS999)/2)))</f>
        <v>0</v>
      </c>
      <c r="AU999" s="28">
        <f t="shared" ca="1" si="613"/>
        <v>0.27852871418791558</v>
      </c>
      <c r="AV999" s="28">
        <f t="shared" ca="1" si="613"/>
        <v>0.68929708441633208</v>
      </c>
      <c r="AW999" s="28">
        <f>IF(Riskregister!$E$14="",0,COUNTIF(BO$4:BO$53,"&lt;"&amp;AU999)*IF(AV999&lt;0.5,Riskregister!$K$14+(Riskregister!$L$14-Riskregister!$K$14)*SQRT(AV999/2),Riskregister!$L$14-(Riskregister!$L$14-Riskregister!$K$14)*SQRT((1-AV999)/2)))</f>
        <v>0</v>
      </c>
      <c r="AX999" s="28">
        <f t="shared" ca="1" si="614"/>
        <v>0.1539543932528683</v>
      </c>
      <c r="AY999" s="28">
        <f t="shared" ca="1" si="614"/>
        <v>1.4260909302048375E-2</v>
      </c>
      <c r="AZ999" s="28">
        <f>IF(Riskregister!$E$15="",0,COUNTIF(BP$4:BP$53,"&lt;"&amp;AX999)*IF(AY999&lt;0.5,Riskregister!$K$15+(Riskregister!$L$15-Riskregister!$K$15)*SQRT(AY999/2),Riskregister!$L$15-(Riskregister!$L$15-Riskregister!$K$15)*SQRT((1-AY999)/2)))</f>
        <v>0</v>
      </c>
      <c r="BA999" s="28">
        <f t="shared" ca="1" si="615"/>
        <v>0.97412326095198687</v>
      </c>
      <c r="BB999" s="28">
        <f t="shared" ca="1" si="615"/>
        <v>0.70260573622988332</v>
      </c>
      <c r="BC999" s="28">
        <f>IF(Riskregister!$E$16="",0,COUNTIF(BQ$4:BQ$53,"&lt;"&amp;BA999)*IF(BB999&lt;0.5,Riskregister!$K$16+(Riskregister!$L$16-Riskregister!$K$16)*SQRT(BB999/2),Riskregister!$L$16-(Riskregister!$L$16-Riskregister!$K$16)*SQRT((1-BB999)/2)))</f>
        <v>0</v>
      </c>
      <c r="BD999" s="28">
        <f t="shared" ca="1" si="603"/>
        <v>0</v>
      </c>
    </row>
    <row r="1000" spans="20:56" x14ac:dyDescent="0.35">
      <c r="T1000" s="28">
        <f t="shared" ca="1" si="604"/>
        <v>8.6679121110091795E-2</v>
      </c>
      <c r="U1000" s="28">
        <f t="shared" ca="1" si="604"/>
        <v>0.55824779646724698</v>
      </c>
      <c r="V1000" s="28">
        <f ca="1">IF(Riskregister!$E$5="",0,COUNTIF(BF$4:BF$53,"&lt;"&amp;T1000)*IF(U1000&lt;0.5,Riskregister!$K$5+(Riskregister!$L$5-Riskregister!$K$5)*SQRT(U1000/2),Riskregister!$L$5-(Riskregister!$L$5-Riskregister!$K$5)*SQRT((1-U1000)/2)))</f>
        <v>0</v>
      </c>
      <c r="W1000" s="28">
        <f t="shared" ca="1" si="605"/>
        <v>0.77547952128982101</v>
      </c>
      <c r="X1000" s="28">
        <f t="shared" ca="1" si="605"/>
        <v>0.36671335894750423</v>
      </c>
      <c r="Y1000" s="28">
        <f ca="1">IF(Riskregister!$E$6="",0,COUNTIF(BG$4:BG$53,"&lt;"&amp;W1000)*IF(X1000&lt;0.5,Riskregister!$K$6+(Riskregister!$L$6-Riskregister!$K$6)*SQRT(X1000/2),Riskregister!$L$6-(Riskregister!$L$6-Riskregister!$K$6)*SQRT((1-X1000)/2)))</f>
        <v>970763.02551105607</v>
      </c>
      <c r="Z1000" s="28">
        <f t="shared" ca="1" si="606"/>
        <v>0.31175770639152667</v>
      </c>
      <c r="AA1000" s="28">
        <f t="shared" ca="1" si="606"/>
        <v>0.83368422173668022</v>
      </c>
      <c r="AB1000" s="28">
        <f ca="1">IF(Riskregister!$E$7="",0,COUNTIF(BH$4:BH$53,"&lt;"&amp;Z1000)*IF(AA1000&lt;0.5,Riskregister!$K$7+(Riskregister!$L$7-Riskregister!$K$7)*SQRT(AA1000/2),Riskregister!$L$7-(Riskregister!$L$7-Riskregister!$K$7)*SQRT((1-AA1000)/2)))</f>
        <v>0</v>
      </c>
      <c r="AC1000" s="28">
        <f t="shared" ca="1" si="607"/>
        <v>0.56089383330955844</v>
      </c>
      <c r="AD1000" s="28">
        <f t="shared" ca="1" si="607"/>
        <v>0.92290349620385537</v>
      </c>
      <c r="AE1000" s="28">
        <f ca="1">IF(Riskregister!$E$8="",0,COUNTIF(BI$4:BI$53,"&lt;"&amp;AC1000)*IF(AD1000&lt;0.5,Riskregister!$K$8+(Riskregister!$L$8-Riskregister!$K$8)*SQRT(AD1000/2),Riskregister!$L$8-(Riskregister!$L$8-Riskregister!$K$8)*SQRT((1-AD1000)/2)))</f>
        <v>0</v>
      </c>
      <c r="AF1000" s="28">
        <f t="shared" ca="1" si="608"/>
        <v>0.10659526154085686</v>
      </c>
      <c r="AG1000" s="28">
        <f t="shared" ca="1" si="608"/>
        <v>0.14164451560851898</v>
      </c>
      <c r="AH1000" s="28">
        <f>IF(Riskregister!$E$9="",0,COUNTIF(BJ$4:BJ$53,"&lt;"&amp;AF1000)*IF(AG1000&lt;0.5,Riskregister!$K$9+(Riskregister!$L$9-Riskregister!$K$9)*SQRT(AG1000/2),Riskregister!$L$9-(Riskregister!$L$9-Riskregister!$K$9)*SQRT((1-AG1000)/2)))</f>
        <v>0</v>
      </c>
      <c r="AI1000" s="28">
        <f t="shared" ca="1" si="609"/>
        <v>0.74756899593838699</v>
      </c>
      <c r="AJ1000" s="28">
        <f t="shared" ca="1" si="609"/>
        <v>0.20604672591629114</v>
      </c>
      <c r="AK1000" s="28">
        <f>IF(Riskregister!$E$10="",0,COUNTIF(BK$4:BK$53,"&lt;"&amp;AI1000)*IF(AJ1000&lt;0.5,Riskregister!$K$10+(Riskregister!$L$10-Riskregister!$K$10)*SQRT(AJ1000/2),Riskregister!$L$10-(Riskregister!$L$10-Riskregister!$K$10)*SQRT((1-AJ1000)/2)))</f>
        <v>0</v>
      </c>
      <c r="AL1000" s="28">
        <f t="shared" ca="1" si="610"/>
        <v>0.27013958140974514</v>
      </c>
      <c r="AM1000" s="28">
        <f t="shared" ca="1" si="610"/>
        <v>0.61504259913019499</v>
      </c>
      <c r="AN1000" s="28">
        <f>IF(Riskregister!$E$11="",0,COUNTIF(BL$4:BL$53,"&lt;"&amp;AL1000)*IF(AM1000&lt;0.5,Riskregister!$K$11+(Riskregister!$L$11-Riskregister!$K$11)*SQRT(AM1000/2),Riskregister!$L$11-(Riskregister!$L$11-Riskregister!$K$11)*SQRT((1-AM1000)/2)))</f>
        <v>0</v>
      </c>
      <c r="AO1000" s="28">
        <f t="shared" ca="1" si="611"/>
        <v>1.779272900114881E-2</v>
      </c>
      <c r="AP1000" s="28">
        <f t="shared" ca="1" si="611"/>
        <v>0.73797648943414196</v>
      </c>
      <c r="AQ1000" s="28">
        <f>IF(Riskregister!$E$12="",0,COUNTIF(BM$4:BM$53,"&lt;"&amp;AO1000)*IF(AP1000&lt;0.5,Riskregister!$K$12+(Riskregister!$L$12-Riskregister!$K$12)*SQRT(AP1000/2),Riskregister!$L$12-(Riskregister!$L$12-Riskregister!$K$12)*SQRT((1-AP1000)/2)))</f>
        <v>0</v>
      </c>
      <c r="AR1000" s="28">
        <f t="shared" ca="1" si="612"/>
        <v>0.71004444988453752</v>
      </c>
      <c r="AS1000" s="28">
        <f t="shared" ca="1" si="612"/>
        <v>0.41006754997282446</v>
      </c>
      <c r="AT1000" s="28">
        <f>IF(Riskregister!$E$13="",0,COUNTIF(BN$4:BN$53,"&lt;"&amp;AR1000)*IF(AS1000&lt;0.5,Riskregister!$K$13+(Riskregister!$L$13-Riskregister!$K$13)*SQRT(AS1000/2),Riskregister!$L$13-(Riskregister!$L$13-Riskregister!$K$13)*SQRT((1-AS1000)/2)))</f>
        <v>0</v>
      </c>
      <c r="AU1000" s="28">
        <f t="shared" ca="1" si="613"/>
        <v>0.26394090882194055</v>
      </c>
      <c r="AV1000" s="28">
        <f t="shared" ca="1" si="613"/>
        <v>0.36864883519541614</v>
      </c>
      <c r="AW1000" s="28">
        <f>IF(Riskregister!$E$14="",0,COUNTIF(BO$4:BO$53,"&lt;"&amp;AU1000)*IF(AV1000&lt;0.5,Riskregister!$K$14+(Riskregister!$L$14-Riskregister!$K$14)*SQRT(AV1000/2),Riskregister!$L$14-(Riskregister!$L$14-Riskregister!$K$14)*SQRT((1-AV1000)/2)))</f>
        <v>0</v>
      </c>
      <c r="AX1000" s="28">
        <f t="shared" ca="1" si="614"/>
        <v>0.21428815167252457</v>
      </c>
      <c r="AY1000" s="28">
        <f t="shared" ca="1" si="614"/>
        <v>0.60439916451028186</v>
      </c>
      <c r="AZ1000" s="28">
        <f>IF(Riskregister!$E$15="",0,COUNTIF(BP$4:BP$53,"&lt;"&amp;AX1000)*IF(AY1000&lt;0.5,Riskregister!$K$15+(Riskregister!$L$15-Riskregister!$K$15)*SQRT(AY1000/2),Riskregister!$L$15-(Riskregister!$L$15-Riskregister!$K$15)*SQRT((1-AY1000)/2)))</f>
        <v>0</v>
      </c>
      <c r="BA1000" s="28">
        <f t="shared" ca="1" si="615"/>
        <v>0.92856959637513137</v>
      </c>
      <c r="BB1000" s="28">
        <f t="shared" ca="1" si="615"/>
        <v>1.3057613999533646E-2</v>
      </c>
      <c r="BC1000" s="28">
        <f>IF(Riskregister!$E$16="",0,COUNTIF(BQ$4:BQ$53,"&lt;"&amp;BA1000)*IF(BB1000&lt;0.5,Riskregister!$K$16+(Riskregister!$L$16-Riskregister!$K$16)*SQRT(BB1000/2),Riskregister!$L$16-(Riskregister!$L$16-Riskregister!$K$16)*SQRT((1-BB1000)/2)))</f>
        <v>0</v>
      </c>
      <c r="BD1000" s="28">
        <f t="shared" ca="1" si="603"/>
        <v>970763.02551105607</v>
      </c>
    </row>
    <row r="1001" spans="20:56" x14ac:dyDescent="0.35">
      <c r="T1001" s="28">
        <f t="shared" ca="1" si="604"/>
        <v>9.0618257340055131E-2</v>
      </c>
      <c r="U1001" s="28">
        <f t="shared" ca="1" si="604"/>
        <v>0.15811466534516028</v>
      </c>
      <c r="V1001" s="28">
        <f ca="1">IF(Riskregister!$E$5="",0,COUNTIF(BF$4:BF$53,"&lt;"&amp;T1001)*IF(U1001&lt;0.5,Riskregister!$K$5+(Riskregister!$L$5-Riskregister!$K$5)*SQRT(U1001/2),Riskregister!$L$5-(Riskregister!$L$5-Riskregister!$K$5)*SQRT((1-U1001)/2)))</f>
        <v>0</v>
      </c>
      <c r="W1001" s="28">
        <f t="shared" ca="1" si="605"/>
        <v>0.47170456636056646</v>
      </c>
      <c r="X1001" s="28">
        <f t="shared" ca="1" si="605"/>
        <v>0.86098925007096028</v>
      </c>
      <c r="Y1001" s="28">
        <f ca="1">IF(Riskregister!$E$6="",0,COUNTIF(BG$4:BG$53,"&lt;"&amp;W1001)*IF(X1001&lt;0.5,Riskregister!$K$6+(Riskregister!$L$6-Riskregister!$K$6)*SQRT(X1001/2),Riskregister!$L$6-(Riskregister!$L$6-Riskregister!$K$6)*SQRT((1-X1001)/2)))</f>
        <v>0</v>
      </c>
      <c r="Z1001" s="28">
        <f t="shared" ca="1" si="606"/>
        <v>0.49494946569011411</v>
      </c>
      <c r="AA1001" s="28">
        <f t="shared" ca="1" si="606"/>
        <v>0.94136598585218978</v>
      </c>
      <c r="AB1001" s="28">
        <f ca="1">IF(Riskregister!$E$7="",0,COUNTIF(BH$4:BH$53,"&lt;"&amp;Z1001)*IF(AA1001&lt;0.5,Riskregister!$K$7+(Riskregister!$L$7-Riskregister!$K$7)*SQRT(AA1001/2),Riskregister!$L$7-(Riskregister!$L$7-Riskregister!$K$7)*SQRT((1-AA1001)/2)))</f>
        <v>0</v>
      </c>
      <c r="AC1001" s="28">
        <f t="shared" ca="1" si="607"/>
        <v>0.79594226600565354</v>
      </c>
      <c r="AD1001" s="28">
        <f t="shared" ca="1" si="607"/>
        <v>7.8030018206077134E-2</v>
      </c>
      <c r="AE1001" s="28">
        <f ca="1">IF(Riskregister!$E$8="",0,COUNTIF(BI$4:BI$53,"&lt;"&amp;AC1001)*IF(AD1001&lt;0.5,Riskregister!$K$8+(Riskregister!$L$8-Riskregister!$K$8)*SQRT(AD1001/2),Riskregister!$L$8-(Riskregister!$L$8-Riskregister!$K$8)*SQRT((1-AD1001)/2)))</f>
        <v>0</v>
      </c>
      <c r="AF1001" s="28">
        <f t="shared" ca="1" si="608"/>
        <v>0.32263434697439664</v>
      </c>
      <c r="AG1001" s="28">
        <f t="shared" ca="1" si="608"/>
        <v>0.84002835641121232</v>
      </c>
      <c r="AH1001" s="28">
        <f>IF(Riskregister!$E$9="",0,COUNTIF(BJ$4:BJ$53,"&lt;"&amp;AF1001)*IF(AG1001&lt;0.5,Riskregister!$K$9+(Riskregister!$L$9-Riskregister!$K$9)*SQRT(AG1001/2),Riskregister!$L$9-(Riskregister!$L$9-Riskregister!$K$9)*SQRT((1-AG1001)/2)))</f>
        <v>0</v>
      </c>
      <c r="AI1001" s="28">
        <f t="shared" ca="1" si="609"/>
        <v>0.35563174694793398</v>
      </c>
      <c r="AJ1001" s="28">
        <f t="shared" ca="1" si="609"/>
        <v>0.80173384521906155</v>
      </c>
      <c r="AK1001" s="28">
        <f>IF(Riskregister!$E$10="",0,COUNTIF(BK$4:BK$53,"&lt;"&amp;AI1001)*IF(AJ1001&lt;0.5,Riskregister!$K$10+(Riskregister!$L$10-Riskregister!$K$10)*SQRT(AJ1001/2),Riskregister!$L$10-(Riskregister!$L$10-Riskregister!$K$10)*SQRT((1-AJ1001)/2)))</f>
        <v>0</v>
      </c>
      <c r="AL1001" s="28">
        <f t="shared" ca="1" si="610"/>
        <v>7.4219108764380093E-2</v>
      </c>
      <c r="AM1001" s="28">
        <f t="shared" ca="1" si="610"/>
        <v>0.69853209983183018</v>
      </c>
      <c r="AN1001" s="28">
        <f>IF(Riskregister!$E$11="",0,COUNTIF(BL$4:BL$53,"&lt;"&amp;AL1001)*IF(AM1001&lt;0.5,Riskregister!$K$11+(Riskregister!$L$11-Riskregister!$K$11)*SQRT(AM1001/2),Riskregister!$L$11-(Riskregister!$L$11-Riskregister!$K$11)*SQRT((1-AM1001)/2)))</f>
        <v>0</v>
      </c>
      <c r="AO1001" s="28">
        <f t="shared" ca="1" si="611"/>
        <v>4.165912207472322E-2</v>
      </c>
      <c r="AP1001" s="28">
        <f t="shared" ca="1" si="611"/>
        <v>0.87090967561914534</v>
      </c>
      <c r="AQ1001" s="28">
        <f>IF(Riskregister!$E$12="",0,COUNTIF(BM$4:BM$53,"&lt;"&amp;AO1001)*IF(AP1001&lt;0.5,Riskregister!$K$12+(Riskregister!$L$12-Riskregister!$K$12)*SQRT(AP1001/2),Riskregister!$L$12-(Riskregister!$L$12-Riskregister!$K$12)*SQRT((1-AP1001)/2)))</f>
        <v>0</v>
      </c>
      <c r="AR1001" s="28">
        <f t="shared" ca="1" si="612"/>
        <v>0.13548405046313461</v>
      </c>
      <c r="AS1001" s="28">
        <f t="shared" ca="1" si="612"/>
        <v>0.98680389423620418</v>
      </c>
      <c r="AT1001" s="28">
        <f>IF(Riskregister!$E$13="",0,COUNTIF(BN$4:BN$53,"&lt;"&amp;AR1001)*IF(AS1001&lt;0.5,Riskregister!$K$13+(Riskregister!$L$13-Riskregister!$K$13)*SQRT(AS1001/2),Riskregister!$L$13-(Riskregister!$L$13-Riskregister!$K$13)*SQRT((1-AS1001)/2)))</f>
        <v>0</v>
      </c>
      <c r="AU1001" s="28">
        <f t="shared" ca="1" si="613"/>
        <v>2.4116681542531437E-2</v>
      </c>
      <c r="AV1001" s="28">
        <f t="shared" ca="1" si="613"/>
        <v>2.0740763815011665E-2</v>
      </c>
      <c r="AW1001" s="28">
        <f>IF(Riskregister!$E$14="",0,COUNTIF(BO$4:BO$53,"&lt;"&amp;AU1001)*IF(AV1001&lt;0.5,Riskregister!$K$14+(Riskregister!$L$14-Riskregister!$K$14)*SQRT(AV1001/2),Riskregister!$L$14-(Riskregister!$L$14-Riskregister!$K$14)*SQRT((1-AV1001)/2)))</f>
        <v>0</v>
      </c>
      <c r="AX1001" s="28">
        <f t="shared" ca="1" si="614"/>
        <v>0.12794478836945267</v>
      </c>
      <c r="AY1001" s="28">
        <f t="shared" ca="1" si="614"/>
        <v>0.26373119826011437</v>
      </c>
      <c r="AZ1001" s="28">
        <f>IF(Riskregister!$E$15="",0,COUNTIF(BP$4:BP$53,"&lt;"&amp;AX1001)*IF(AY1001&lt;0.5,Riskregister!$K$15+(Riskregister!$L$15-Riskregister!$K$15)*SQRT(AY1001/2),Riskregister!$L$15-(Riskregister!$L$15-Riskregister!$K$15)*SQRT((1-AY1001)/2)))</f>
        <v>0</v>
      </c>
      <c r="BA1001" s="28">
        <f t="shared" ca="1" si="615"/>
        <v>0.59340479391686263</v>
      </c>
      <c r="BB1001" s="28">
        <f t="shared" ca="1" si="615"/>
        <v>0.69950029415103332</v>
      </c>
      <c r="BC1001" s="28">
        <f>IF(Riskregister!$E$16="",0,COUNTIF(BQ$4:BQ$53,"&lt;"&amp;BA1001)*IF(BB1001&lt;0.5,Riskregister!$K$16+(Riskregister!$L$16-Riskregister!$K$16)*SQRT(BB1001/2),Riskregister!$L$16-(Riskregister!$L$16-Riskregister!$K$16)*SQRT((1-BB1001)/2)))</f>
        <v>0</v>
      </c>
      <c r="BD1001" s="28">
        <f t="shared" ca="1" si="603"/>
        <v>0</v>
      </c>
    </row>
    <row r="1002" spans="20:56" x14ac:dyDescent="0.35">
      <c r="T1002" s="28">
        <f t="shared" ca="1" si="604"/>
        <v>0.90720652169846738</v>
      </c>
      <c r="U1002" s="28">
        <f t="shared" ca="1" si="604"/>
        <v>0.85567075722104968</v>
      </c>
      <c r="V1002" s="28">
        <f ca="1">IF(Riskregister!$E$5="",0,COUNTIF(BF$4:BF$53,"&lt;"&amp;T1002)*IF(U1002&lt;0.5,Riskregister!$K$5+(Riskregister!$L$5-Riskregister!$K$5)*SQRT(U1002/2),Riskregister!$L$5-(Riskregister!$L$5-Riskregister!$K$5)*SQRT((1-U1002)/2)))</f>
        <v>479114.36879691319</v>
      </c>
      <c r="W1002" s="28">
        <f t="shared" ca="1" si="605"/>
        <v>0.63956122236043478</v>
      </c>
      <c r="X1002" s="28">
        <f t="shared" ca="1" si="605"/>
        <v>0.67360731675659091</v>
      </c>
      <c r="Y1002" s="28">
        <f ca="1">IF(Riskregister!$E$6="",0,COUNTIF(BG$4:BG$53,"&lt;"&amp;W1002)*IF(X1002&lt;0.5,Riskregister!$K$6+(Riskregister!$L$6-Riskregister!$K$6)*SQRT(X1002/2),Riskregister!$L$6-(Riskregister!$L$6-Riskregister!$K$6)*SQRT((1-X1002)/2)))</f>
        <v>1272843.7947357371</v>
      </c>
      <c r="Z1002" s="28">
        <f t="shared" ca="1" si="606"/>
        <v>0.96883967129237136</v>
      </c>
      <c r="AA1002" s="28">
        <f t="shared" ca="1" si="606"/>
        <v>9.050239885025646E-2</v>
      </c>
      <c r="AB1002" s="28">
        <f ca="1">IF(Riskregister!$E$7="",0,COUNTIF(BH$4:BH$53,"&lt;"&amp;Z1002)*IF(AA1002&lt;0.5,Riskregister!$K$7+(Riskregister!$L$7-Riskregister!$K$7)*SQRT(AA1002/2),Riskregister!$L$7-(Riskregister!$L$7-Riskregister!$K$7)*SQRT((1-AA1002)/2)))</f>
        <v>248906.30516641273</v>
      </c>
      <c r="AC1002" s="28">
        <f t="shared" ca="1" si="607"/>
        <v>3.6923520232479912E-2</v>
      </c>
      <c r="AD1002" s="28">
        <f t="shared" ca="1" si="607"/>
        <v>0.45833032394715023</v>
      </c>
      <c r="AE1002" s="28">
        <f ca="1">IF(Riskregister!$E$8="",0,COUNTIF(BI$4:BI$53,"&lt;"&amp;AC1002)*IF(AD1002&lt;0.5,Riskregister!$K$8+(Riskregister!$L$8-Riskregister!$K$8)*SQRT(AD1002/2),Riskregister!$L$8-(Riskregister!$L$8-Riskregister!$K$8)*SQRT((1-AD1002)/2)))</f>
        <v>0</v>
      </c>
      <c r="AF1002" s="28">
        <f t="shared" ca="1" si="608"/>
        <v>0.97889437100018062</v>
      </c>
      <c r="AG1002" s="28">
        <f t="shared" ca="1" si="608"/>
        <v>0.85439433640340978</v>
      </c>
      <c r="AH1002" s="28">
        <f>IF(Riskregister!$E$9="",0,COUNTIF(BJ$4:BJ$53,"&lt;"&amp;AF1002)*IF(AG1002&lt;0.5,Riskregister!$K$9+(Riskregister!$L$9-Riskregister!$K$9)*SQRT(AG1002/2),Riskregister!$L$9-(Riskregister!$L$9-Riskregister!$K$9)*SQRT((1-AG1002)/2)))</f>
        <v>0</v>
      </c>
      <c r="AI1002" s="28">
        <f t="shared" ca="1" si="609"/>
        <v>0.2475195925269944</v>
      </c>
      <c r="AJ1002" s="28">
        <f t="shared" ca="1" si="609"/>
        <v>0.89573423661719209</v>
      </c>
      <c r="AK1002" s="28">
        <f>IF(Riskregister!$E$10="",0,COUNTIF(BK$4:BK$53,"&lt;"&amp;AI1002)*IF(AJ1002&lt;0.5,Riskregister!$K$10+(Riskregister!$L$10-Riskregister!$K$10)*SQRT(AJ1002/2),Riskregister!$L$10-(Riskregister!$L$10-Riskregister!$K$10)*SQRT((1-AJ1002)/2)))</f>
        <v>0</v>
      </c>
      <c r="AL1002" s="28">
        <f t="shared" ca="1" si="610"/>
        <v>0.9776030365845304</v>
      </c>
      <c r="AM1002" s="28">
        <f t="shared" ca="1" si="610"/>
        <v>0.22189488148815428</v>
      </c>
      <c r="AN1002" s="28">
        <f>IF(Riskregister!$E$11="",0,COUNTIF(BL$4:BL$53,"&lt;"&amp;AL1002)*IF(AM1002&lt;0.5,Riskregister!$K$11+(Riskregister!$L$11-Riskregister!$K$11)*SQRT(AM1002/2),Riskregister!$L$11-(Riskregister!$L$11-Riskregister!$K$11)*SQRT((1-AM1002)/2)))</f>
        <v>0</v>
      </c>
      <c r="AO1002" s="28">
        <f t="shared" ca="1" si="611"/>
        <v>0.96116283154631599</v>
      </c>
      <c r="AP1002" s="28">
        <f t="shared" ca="1" si="611"/>
        <v>0.85822721042999595</v>
      </c>
      <c r="AQ1002" s="28">
        <f>IF(Riskregister!$E$12="",0,COUNTIF(BM$4:BM$53,"&lt;"&amp;AO1002)*IF(AP1002&lt;0.5,Riskregister!$K$12+(Riskregister!$L$12-Riskregister!$K$12)*SQRT(AP1002/2),Riskregister!$L$12-(Riskregister!$L$12-Riskregister!$K$12)*SQRT((1-AP1002)/2)))</f>
        <v>0</v>
      </c>
      <c r="AR1002" s="28">
        <f t="shared" ca="1" si="612"/>
        <v>0.69966511399449094</v>
      </c>
      <c r="AS1002" s="28">
        <f t="shared" ca="1" si="612"/>
        <v>0.62668808583544888</v>
      </c>
      <c r="AT1002" s="28">
        <f>IF(Riskregister!$E$13="",0,COUNTIF(BN$4:BN$53,"&lt;"&amp;AR1002)*IF(AS1002&lt;0.5,Riskregister!$K$13+(Riskregister!$L$13-Riskregister!$K$13)*SQRT(AS1002/2),Riskregister!$L$13-(Riskregister!$L$13-Riskregister!$K$13)*SQRT((1-AS1002)/2)))</f>
        <v>0</v>
      </c>
      <c r="AU1002" s="28">
        <f t="shared" ca="1" si="613"/>
        <v>0.98643430814935051</v>
      </c>
      <c r="AV1002" s="28">
        <f t="shared" ca="1" si="613"/>
        <v>0.58029272055505121</v>
      </c>
      <c r="AW1002" s="28">
        <f>IF(Riskregister!$E$14="",0,COUNTIF(BO$4:BO$53,"&lt;"&amp;AU1002)*IF(AV1002&lt;0.5,Riskregister!$K$14+(Riskregister!$L$14-Riskregister!$K$14)*SQRT(AV1002/2),Riskregister!$L$14-(Riskregister!$L$14-Riskregister!$K$14)*SQRT((1-AV1002)/2)))</f>
        <v>0</v>
      </c>
      <c r="AX1002" s="28">
        <f t="shared" ca="1" si="614"/>
        <v>0.35690879807149012</v>
      </c>
      <c r="AY1002" s="28">
        <f t="shared" ca="1" si="614"/>
        <v>0.27286828854197287</v>
      </c>
      <c r="AZ1002" s="28">
        <f>IF(Riskregister!$E$15="",0,COUNTIF(BP$4:BP$53,"&lt;"&amp;AX1002)*IF(AY1002&lt;0.5,Riskregister!$K$15+(Riskregister!$L$15-Riskregister!$K$15)*SQRT(AY1002/2),Riskregister!$L$15-(Riskregister!$L$15-Riskregister!$K$15)*SQRT((1-AY1002)/2)))</f>
        <v>0</v>
      </c>
      <c r="BA1002" s="28">
        <f t="shared" ca="1" si="615"/>
        <v>0.32821701051887586</v>
      </c>
      <c r="BB1002" s="28">
        <f t="shared" ca="1" si="615"/>
        <v>5.0911764572436957E-2</v>
      </c>
      <c r="BC1002" s="28">
        <f>IF(Riskregister!$E$16="",0,COUNTIF(BQ$4:BQ$53,"&lt;"&amp;BA1002)*IF(BB1002&lt;0.5,Riskregister!$K$16+(Riskregister!$L$16-Riskregister!$K$16)*SQRT(BB1002/2),Riskregister!$L$16-(Riskregister!$L$16-Riskregister!$K$16)*SQRT((1-BB1002)/2)))</f>
        <v>0</v>
      </c>
      <c r="BD1002" s="28">
        <f t="shared" ca="1" si="603"/>
        <v>2000864.4686990632</v>
      </c>
    </row>
    <row r="1003" spans="20:56" x14ac:dyDescent="0.35">
      <c r="T1003" s="28">
        <f t="shared" ca="1" si="604"/>
        <v>0.15204627568922902</v>
      </c>
      <c r="U1003" s="28">
        <f t="shared" ca="1" si="604"/>
        <v>0.33079432807191977</v>
      </c>
      <c r="V1003" s="28">
        <f ca="1">IF(Riskregister!$E$5="",0,COUNTIF(BF$4:BF$53,"&lt;"&amp;T1003)*IF(U1003&lt;0.5,Riskregister!$K$5+(Riskregister!$L$5-Riskregister!$K$5)*SQRT(U1003/2),Riskregister!$L$5-(Riskregister!$L$5-Riskregister!$K$5)*SQRT((1-U1003)/2)))</f>
        <v>0</v>
      </c>
      <c r="W1003" s="28">
        <f t="shared" ca="1" si="605"/>
        <v>0.44343268694692806</v>
      </c>
      <c r="X1003" s="28">
        <f t="shared" ca="1" si="605"/>
        <v>6.1416304855932413E-2</v>
      </c>
      <c r="Y1003" s="28">
        <f ca="1">IF(Riskregister!$E$6="",0,COUNTIF(BG$4:BG$53,"&lt;"&amp;W1003)*IF(X1003&lt;0.5,Riskregister!$K$6+(Riskregister!$L$6-Riskregister!$K$6)*SQRT(X1003/2),Riskregister!$L$6-(Riskregister!$L$6-Riskregister!$K$6)*SQRT((1-X1003)/2)))</f>
        <v>0</v>
      </c>
      <c r="Z1003" s="28">
        <f t="shared" ca="1" si="606"/>
        <v>0.42192140420255153</v>
      </c>
      <c r="AA1003" s="28">
        <f t="shared" ca="1" si="606"/>
        <v>0.79338421084385347</v>
      </c>
      <c r="AB1003" s="28">
        <f ca="1">IF(Riskregister!$E$7="",0,COUNTIF(BH$4:BH$53,"&lt;"&amp;Z1003)*IF(AA1003&lt;0.5,Riskregister!$K$7+(Riskregister!$L$7-Riskregister!$K$7)*SQRT(AA1003/2),Riskregister!$L$7-(Riskregister!$L$7-Riskregister!$K$7)*SQRT((1-AA1003)/2)))</f>
        <v>0</v>
      </c>
      <c r="AC1003" s="28">
        <f t="shared" ca="1" si="607"/>
        <v>0.33190047261527855</v>
      </c>
      <c r="AD1003" s="28">
        <f t="shared" ca="1" si="607"/>
        <v>0.23234924186457473</v>
      </c>
      <c r="AE1003" s="28">
        <f ca="1">IF(Riskregister!$E$8="",0,COUNTIF(BI$4:BI$53,"&lt;"&amp;AC1003)*IF(AD1003&lt;0.5,Riskregister!$K$8+(Riskregister!$L$8-Riskregister!$K$8)*SQRT(AD1003/2),Riskregister!$L$8-(Riskregister!$L$8-Riskregister!$K$8)*SQRT((1-AD1003)/2)))</f>
        <v>0</v>
      </c>
      <c r="AF1003" s="28">
        <f t="shared" ca="1" si="608"/>
        <v>0.97400450537419958</v>
      </c>
      <c r="AG1003" s="28">
        <f t="shared" ca="1" si="608"/>
        <v>0.89526170406258609</v>
      </c>
      <c r="AH1003" s="28">
        <f>IF(Riskregister!$E$9="",0,COUNTIF(BJ$4:BJ$53,"&lt;"&amp;AF1003)*IF(AG1003&lt;0.5,Riskregister!$K$9+(Riskregister!$L$9-Riskregister!$K$9)*SQRT(AG1003/2),Riskregister!$L$9-(Riskregister!$L$9-Riskregister!$K$9)*SQRT((1-AG1003)/2)))</f>
        <v>0</v>
      </c>
      <c r="AI1003" s="28">
        <f t="shared" ca="1" si="609"/>
        <v>0.59837933047326419</v>
      </c>
      <c r="AJ1003" s="28">
        <f t="shared" ca="1" si="609"/>
        <v>0.18991468129571709</v>
      </c>
      <c r="AK1003" s="28">
        <f>IF(Riskregister!$E$10="",0,COUNTIF(BK$4:BK$53,"&lt;"&amp;AI1003)*IF(AJ1003&lt;0.5,Riskregister!$K$10+(Riskregister!$L$10-Riskregister!$K$10)*SQRT(AJ1003/2),Riskregister!$L$10-(Riskregister!$L$10-Riskregister!$K$10)*SQRT((1-AJ1003)/2)))</f>
        <v>0</v>
      </c>
      <c r="AL1003" s="28">
        <f t="shared" ca="1" si="610"/>
        <v>0.35520465116420097</v>
      </c>
      <c r="AM1003" s="28">
        <f t="shared" ca="1" si="610"/>
        <v>0.20612538248015277</v>
      </c>
      <c r="AN1003" s="28">
        <f>IF(Riskregister!$E$11="",0,COUNTIF(BL$4:BL$53,"&lt;"&amp;AL1003)*IF(AM1003&lt;0.5,Riskregister!$K$11+(Riskregister!$L$11-Riskregister!$K$11)*SQRT(AM1003/2),Riskregister!$L$11-(Riskregister!$L$11-Riskregister!$K$11)*SQRT((1-AM1003)/2)))</f>
        <v>0</v>
      </c>
      <c r="AO1003" s="28">
        <f t="shared" ca="1" si="611"/>
        <v>8.2453794919194801E-2</v>
      </c>
      <c r="AP1003" s="28">
        <f t="shared" ca="1" si="611"/>
        <v>0.53421362352412027</v>
      </c>
      <c r="AQ1003" s="28">
        <f>IF(Riskregister!$E$12="",0,COUNTIF(BM$4:BM$53,"&lt;"&amp;AO1003)*IF(AP1003&lt;0.5,Riskregister!$K$12+(Riskregister!$L$12-Riskregister!$K$12)*SQRT(AP1003/2),Riskregister!$L$12-(Riskregister!$L$12-Riskregister!$K$12)*SQRT((1-AP1003)/2)))</f>
        <v>0</v>
      </c>
      <c r="AR1003" s="28">
        <f t="shared" ca="1" si="612"/>
        <v>0.60062573054909929</v>
      </c>
      <c r="AS1003" s="28">
        <f t="shared" ca="1" si="612"/>
        <v>0.32679432734234726</v>
      </c>
      <c r="AT1003" s="28">
        <f>IF(Riskregister!$E$13="",0,COUNTIF(BN$4:BN$53,"&lt;"&amp;AR1003)*IF(AS1003&lt;0.5,Riskregister!$K$13+(Riskregister!$L$13-Riskregister!$K$13)*SQRT(AS1003/2),Riskregister!$L$13-(Riskregister!$L$13-Riskregister!$K$13)*SQRT((1-AS1003)/2)))</f>
        <v>0</v>
      </c>
      <c r="AU1003" s="28">
        <f t="shared" ca="1" si="613"/>
        <v>0.35985124002302638</v>
      </c>
      <c r="AV1003" s="28">
        <f t="shared" ca="1" si="613"/>
        <v>0.92253011353184255</v>
      </c>
      <c r="AW1003" s="28">
        <f>IF(Riskregister!$E$14="",0,COUNTIF(BO$4:BO$53,"&lt;"&amp;AU1003)*IF(AV1003&lt;0.5,Riskregister!$K$14+(Riskregister!$L$14-Riskregister!$K$14)*SQRT(AV1003/2),Riskregister!$L$14-(Riskregister!$L$14-Riskregister!$K$14)*SQRT((1-AV1003)/2)))</f>
        <v>0</v>
      </c>
      <c r="AX1003" s="28">
        <f t="shared" ca="1" si="614"/>
        <v>3.9132038534177238E-2</v>
      </c>
      <c r="AY1003" s="28">
        <f t="shared" ca="1" si="614"/>
        <v>0.87059399369357593</v>
      </c>
      <c r="AZ1003" s="28">
        <f>IF(Riskregister!$E$15="",0,COUNTIF(BP$4:BP$53,"&lt;"&amp;AX1003)*IF(AY1003&lt;0.5,Riskregister!$K$15+(Riskregister!$L$15-Riskregister!$K$15)*SQRT(AY1003/2),Riskregister!$L$15-(Riskregister!$L$15-Riskregister!$K$15)*SQRT((1-AY1003)/2)))</f>
        <v>0</v>
      </c>
      <c r="BA1003" s="28">
        <f t="shared" ca="1" si="615"/>
        <v>0.2551868842348326</v>
      </c>
      <c r="BB1003" s="28">
        <f t="shared" ca="1" si="615"/>
        <v>0.12934062591988993</v>
      </c>
      <c r="BC1003" s="28">
        <f>IF(Riskregister!$E$16="",0,COUNTIF(BQ$4:BQ$53,"&lt;"&amp;BA1003)*IF(BB1003&lt;0.5,Riskregister!$K$16+(Riskregister!$L$16-Riskregister!$K$16)*SQRT(BB1003/2),Riskregister!$L$16-(Riskregister!$L$16-Riskregister!$K$16)*SQRT((1-BB1003)/2)))</f>
        <v>0</v>
      </c>
      <c r="BD1003" s="28">
        <f t="shared" ca="1" si="603"/>
        <v>0</v>
      </c>
    </row>
    <row r="1004" spans="20:56" x14ac:dyDescent="0.35">
      <c r="T1004" s="28">
        <f t="shared" ref="T1004:U1023" ca="1" si="616">RAND()</f>
        <v>0.28309441986904293</v>
      </c>
      <c r="U1004" s="28">
        <f t="shared" ca="1" si="616"/>
        <v>0.37060551356491434</v>
      </c>
      <c r="V1004" s="28">
        <f ca="1">IF(Riskregister!$E$5="",0,COUNTIF(BF$4:BF$53,"&lt;"&amp;T1004)*IF(U1004&lt;0.5,Riskregister!$K$5+(Riskregister!$L$5-Riskregister!$K$5)*SQRT(U1004/2),Riskregister!$L$5-(Riskregister!$L$5-Riskregister!$K$5)*SQRT((1-U1004)/2)))</f>
        <v>0</v>
      </c>
      <c r="W1004" s="28">
        <f t="shared" ref="W1004:X1023" ca="1" si="617">RAND()</f>
        <v>0.70018634857890649</v>
      </c>
      <c r="X1004" s="28">
        <f t="shared" ca="1" si="617"/>
        <v>0.66622398801131355</v>
      </c>
      <c r="Y1004" s="28">
        <f ca="1">IF(Riskregister!$E$6="",0,COUNTIF(BG$4:BG$53,"&lt;"&amp;W1004)*IF(X1004&lt;0.5,Riskregister!$K$6+(Riskregister!$L$6-Riskregister!$K$6)*SQRT(X1004/2),Riskregister!$L$6-(Riskregister!$L$6-Riskregister!$K$6)*SQRT((1-X1004)/2)))</f>
        <v>1264665.2874903348</v>
      </c>
      <c r="Z1004" s="28">
        <f t="shared" ref="Z1004:AA1023" ca="1" si="618">RAND()</f>
        <v>0.94730572740929941</v>
      </c>
      <c r="AA1004" s="28">
        <f t="shared" ca="1" si="618"/>
        <v>0.84753630482550224</v>
      </c>
      <c r="AB1004" s="28">
        <f ca="1">IF(Riskregister!$E$7="",0,COUNTIF(BH$4:BH$53,"&lt;"&amp;Z1004)*IF(AA1004&lt;0.5,Riskregister!$K$7+(Riskregister!$L$7-Riskregister!$K$7)*SQRT(AA1004/2),Riskregister!$L$7-(Riskregister!$L$7-Riskregister!$K$7)*SQRT((1-AA1004)/2)))</f>
        <v>303364.59587998822</v>
      </c>
      <c r="AC1004" s="28">
        <f t="shared" ref="AC1004:AD1023" ca="1" si="619">RAND()</f>
        <v>0.52342233635767388</v>
      </c>
      <c r="AD1004" s="28">
        <f t="shared" ca="1" si="619"/>
        <v>0.55555570201730364</v>
      </c>
      <c r="AE1004" s="28">
        <f ca="1">IF(Riskregister!$E$8="",0,COUNTIF(BI$4:BI$53,"&lt;"&amp;AC1004)*IF(AD1004&lt;0.5,Riskregister!$K$8+(Riskregister!$L$8-Riskregister!$K$8)*SQRT(AD1004/2),Riskregister!$L$8-(Riskregister!$L$8-Riskregister!$K$8)*SQRT((1-AD1004)/2)))</f>
        <v>0</v>
      </c>
      <c r="AF1004" s="28">
        <f t="shared" ref="AF1004:AG1023" ca="1" si="620">RAND()</f>
        <v>0.53688585817082468</v>
      </c>
      <c r="AG1004" s="28">
        <f t="shared" ca="1" si="620"/>
        <v>0.87220709709633037</v>
      </c>
      <c r="AH1004" s="28">
        <f>IF(Riskregister!$E$9="",0,COUNTIF(BJ$4:BJ$53,"&lt;"&amp;AF1004)*IF(AG1004&lt;0.5,Riskregister!$K$9+(Riskregister!$L$9-Riskregister!$K$9)*SQRT(AG1004/2),Riskregister!$L$9-(Riskregister!$L$9-Riskregister!$K$9)*SQRT((1-AG1004)/2)))</f>
        <v>0</v>
      </c>
      <c r="AI1004" s="28">
        <f t="shared" ref="AI1004:AJ1023" ca="1" si="621">RAND()</f>
        <v>0.36010221775253637</v>
      </c>
      <c r="AJ1004" s="28">
        <f t="shared" ca="1" si="621"/>
        <v>0.76405007625789056</v>
      </c>
      <c r="AK1004" s="28">
        <f>IF(Riskregister!$E$10="",0,COUNTIF(BK$4:BK$53,"&lt;"&amp;AI1004)*IF(AJ1004&lt;0.5,Riskregister!$K$10+(Riskregister!$L$10-Riskregister!$K$10)*SQRT(AJ1004/2),Riskregister!$L$10-(Riskregister!$L$10-Riskregister!$K$10)*SQRT((1-AJ1004)/2)))</f>
        <v>0</v>
      </c>
      <c r="AL1004" s="28">
        <f t="shared" ref="AL1004:AM1023" ca="1" si="622">RAND()</f>
        <v>0.28771628697947516</v>
      </c>
      <c r="AM1004" s="28">
        <f t="shared" ca="1" si="622"/>
        <v>0.41673870322110251</v>
      </c>
      <c r="AN1004" s="28">
        <f>IF(Riskregister!$E$11="",0,COUNTIF(BL$4:BL$53,"&lt;"&amp;AL1004)*IF(AM1004&lt;0.5,Riskregister!$K$11+(Riskregister!$L$11-Riskregister!$K$11)*SQRT(AM1004/2),Riskregister!$L$11-(Riskregister!$L$11-Riskregister!$K$11)*SQRT((1-AM1004)/2)))</f>
        <v>0</v>
      </c>
      <c r="AO1004" s="28">
        <f t="shared" ref="AO1004:AP1023" ca="1" si="623">RAND()</f>
        <v>0.48402809303122163</v>
      </c>
      <c r="AP1004" s="28">
        <f t="shared" ca="1" si="623"/>
        <v>0.426972984049797</v>
      </c>
      <c r="AQ1004" s="28">
        <f>IF(Riskregister!$E$12="",0,COUNTIF(BM$4:BM$53,"&lt;"&amp;AO1004)*IF(AP1004&lt;0.5,Riskregister!$K$12+(Riskregister!$L$12-Riskregister!$K$12)*SQRT(AP1004/2),Riskregister!$L$12-(Riskregister!$L$12-Riskregister!$K$12)*SQRT((1-AP1004)/2)))</f>
        <v>0</v>
      </c>
      <c r="AR1004" s="28">
        <f t="shared" ref="AR1004:AS1023" ca="1" si="624">RAND()</f>
        <v>0.94564653396399434</v>
      </c>
      <c r="AS1004" s="28">
        <f t="shared" ca="1" si="624"/>
        <v>2.0223587047625724E-2</v>
      </c>
      <c r="AT1004" s="28">
        <f>IF(Riskregister!$E$13="",0,COUNTIF(BN$4:BN$53,"&lt;"&amp;AR1004)*IF(AS1004&lt;0.5,Riskregister!$K$13+(Riskregister!$L$13-Riskregister!$K$13)*SQRT(AS1004/2),Riskregister!$L$13-(Riskregister!$L$13-Riskregister!$K$13)*SQRT((1-AS1004)/2)))</f>
        <v>0</v>
      </c>
      <c r="AU1004" s="28">
        <f t="shared" ref="AU1004:AV1023" ca="1" si="625">RAND()</f>
        <v>0.10931644666415685</v>
      </c>
      <c r="AV1004" s="28">
        <f t="shared" ca="1" si="625"/>
        <v>8.3717441591412367E-2</v>
      </c>
      <c r="AW1004" s="28">
        <f>IF(Riskregister!$E$14="",0,COUNTIF(BO$4:BO$53,"&lt;"&amp;AU1004)*IF(AV1004&lt;0.5,Riskregister!$K$14+(Riskregister!$L$14-Riskregister!$K$14)*SQRT(AV1004/2),Riskregister!$L$14-(Riskregister!$L$14-Riskregister!$K$14)*SQRT((1-AV1004)/2)))</f>
        <v>0</v>
      </c>
      <c r="AX1004" s="28">
        <f t="shared" ref="AX1004:AY1023" ca="1" si="626">RAND()</f>
        <v>0.62233375783543021</v>
      </c>
      <c r="AY1004" s="28">
        <f t="shared" ca="1" si="626"/>
        <v>0.15027951488709623</v>
      </c>
      <c r="AZ1004" s="28">
        <f>IF(Riskregister!$E$15="",0,COUNTIF(BP$4:BP$53,"&lt;"&amp;AX1004)*IF(AY1004&lt;0.5,Riskregister!$K$15+(Riskregister!$L$15-Riskregister!$K$15)*SQRT(AY1004/2),Riskregister!$L$15-(Riskregister!$L$15-Riskregister!$K$15)*SQRT((1-AY1004)/2)))</f>
        <v>0</v>
      </c>
      <c r="BA1004" s="28">
        <f t="shared" ref="BA1004:BB1023" ca="1" si="627">RAND()</f>
        <v>0.77198287383246811</v>
      </c>
      <c r="BB1004" s="28">
        <f t="shared" ca="1" si="627"/>
        <v>0.14744428905149431</v>
      </c>
      <c r="BC1004" s="28">
        <f>IF(Riskregister!$E$16="",0,COUNTIF(BQ$4:BQ$53,"&lt;"&amp;BA1004)*IF(BB1004&lt;0.5,Riskregister!$K$16+(Riskregister!$L$16-Riskregister!$K$16)*SQRT(BB1004/2),Riskregister!$L$16-(Riskregister!$L$16-Riskregister!$K$16)*SQRT((1-BB1004)/2)))</f>
        <v>0</v>
      </c>
      <c r="BD1004" s="28">
        <f t="shared" ca="1" si="603"/>
        <v>1568029.8833703231</v>
      </c>
    </row>
    <row r="1005" spans="20:56" x14ac:dyDescent="0.35">
      <c r="T1005" s="28">
        <f t="shared" ca="1" si="616"/>
        <v>0.98758025819566952</v>
      </c>
      <c r="U1005" s="28">
        <f t="shared" ca="1" si="616"/>
        <v>0.23174073220228997</v>
      </c>
      <c r="V1005" s="28">
        <f ca="1">IF(Riskregister!$E$5="",0,COUNTIF(BF$4:BF$53,"&lt;"&amp;T1005)*IF(U1005&lt;0.5,Riskregister!$K$5+(Riskregister!$L$5-Riskregister!$K$5)*SQRT(U1005/2),Riskregister!$L$5-(Riskregister!$L$5-Riskregister!$K$5)*SQRT((1-U1005)/2)))</f>
        <v>606357.62850291072</v>
      </c>
      <c r="W1005" s="28">
        <f t="shared" ca="1" si="617"/>
        <v>0.47939363889013853</v>
      </c>
      <c r="X1005" s="28">
        <f t="shared" ca="1" si="617"/>
        <v>0.74454856582654028</v>
      </c>
      <c r="Y1005" s="28">
        <f ca="1">IF(Riskregister!$E$6="",0,COUNTIF(BG$4:BG$53,"&lt;"&amp;W1005)*IF(X1005&lt;0.5,Riskregister!$K$6+(Riskregister!$L$6-Riskregister!$K$6)*SQRT(X1005/2),Riskregister!$L$6-(Riskregister!$L$6-Riskregister!$K$6)*SQRT((1-X1005)/2)))</f>
        <v>0</v>
      </c>
      <c r="Z1005" s="28">
        <f t="shared" ca="1" si="618"/>
        <v>0.92141684147440128</v>
      </c>
      <c r="AA1005" s="28">
        <f t="shared" ca="1" si="618"/>
        <v>8.5228862690987839E-2</v>
      </c>
      <c r="AB1005" s="28">
        <f ca="1">IF(Riskregister!$E$7="",0,COUNTIF(BH$4:BH$53,"&lt;"&amp;Z1005)*IF(AA1005&lt;0.5,Riskregister!$K$7+(Riskregister!$L$7-Riskregister!$K$7)*SQRT(AA1005/2),Riskregister!$L$7-(Riskregister!$L$7-Riskregister!$K$7)*SQRT((1-AA1005)/2)))</f>
        <v>122251.42102286297</v>
      </c>
      <c r="AC1005" s="28">
        <f t="shared" ca="1" si="619"/>
        <v>0.80439286601203774</v>
      </c>
      <c r="AD1005" s="28">
        <f t="shared" ca="1" si="619"/>
        <v>0.56105051800952155</v>
      </c>
      <c r="AE1005" s="28">
        <f ca="1">IF(Riskregister!$E$8="",0,COUNTIF(BI$4:BI$53,"&lt;"&amp;AC1005)*IF(AD1005&lt;0.5,Riskregister!$K$8+(Riskregister!$L$8-Riskregister!$K$8)*SQRT(AD1005/2),Riskregister!$L$8-(Riskregister!$L$8-Riskregister!$K$8)*SQRT((1-AD1005)/2)))</f>
        <v>0</v>
      </c>
      <c r="AF1005" s="28">
        <f t="shared" ca="1" si="620"/>
        <v>0.30362157080378116</v>
      </c>
      <c r="AG1005" s="28">
        <f t="shared" ca="1" si="620"/>
        <v>5.344842510394876E-2</v>
      </c>
      <c r="AH1005" s="28">
        <f>IF(Riskregister!$E$9="",0,COUNTIF(BJ$4:BJ$53,"&lt;"&amp;AF1005)*IF(AG1005&lt;0.5,Riskregister!$K$9+(Riskregister!$L$9-Riskregister!$K$9)*SQRT(AG1005/2),Riskregister!$L$9-(Riskregister!$L$9-Riskregister!$K$9)*SQRT((1-AG1005)/2)))</f>
        <v>0</v>
      </c>
      <c r="AI1005" s="28">
        <f t="shared" ca="1" si="621"/>
        <v>0.95375411718815239</v>
      </c>
      <c r="AJ1005" s="28">
        <f t="shared" ca="1" si="621"/>
        <v>0.5660324642811192</v>
      </c>
      <c r="AK1005" s="28">
        <f>IF(Riskregister!$E$10="",0,COUNTIF(BK$4:BK$53,"&lt;"&amp;AI1005)*IF(AJ1005&lt;0.5,Riskregister!$K$10+(Riskregister!$L$10-Riskregister!$K$10)*SQRT(AJ1005/2),Riskregister!$L$10-(Riskregister!$L$10-Riskregister!$K$10)*SQRT((1-AJ1005)/2)))</f>
        <v>0</v>
      </c>
      <c r="AL1005" s="28">
        <f t="shared" ca="1" si="622"/>
        <v>0.27385601175776308</v>
      </c>
      <c r="AM1005" s="28">
        <f t="shared" ca="1" si="622"/>
        <v>0.63225851515645182</v>
      </c>
      <c r="AN1005" s="28">
        <f>IF(Riskregister!$E$11="",0,COUNTIF(BL$4:BL$53,"&lt;"&amp;AL1005)*IF(AM1005&lt;0.5,Riskregister!$K$11+(Riskregister!$L$11-Riskregister!$K$11)*SQRT(AM1005/2),Riskregister!$L$11-(Riskregister!$L$11-Riskregister!$K$11)*SQRT((1-AM1005)/2)))</f>
        <v>0</v>
      </c>
      <c r="AO1005" s="28">
        <f t="shared" ca="1" si="623"/>
        <v>0.35549961032816679</v>
      </c>
      <c r="AP1005" s="28">
        <f t="shared" ca="1" si="623"/>
        <v>0.69571431680281792</v>
      </c>
      <c r="AQ1005" s="28">
        <f>IF(Riskregister!$E$12="",0,COUNTIF(BM$4:BM$53,"&lt;"&amp;AO1005)*IF(AP1005&lt;0.5,Riskregister!$K$12+(Riskregister!$L$12-Riskregister!$K$12)*SQRT(AP1005/2),Riskregister!$L$12-(Riskregister!$L$12-Riskregister!$K$12)*SQRT((1-AP1005)/2)))</f>
        <v>0</v>
      </c>
      <c r="AR1005" s="28">
        <f t="shared" ca="1" si="624"/>
        <v>0.15175931679662535</v>
      </c>
      <c r="AS1005" s="28">
        <f t="shared" ca="1" si="624"/>
        <v>0.70251661275839428</v>
      </c>
      <c r="AT1005" s="28">
        <f>IF(Riskregister!$E$13="",0,COUNTIF(BN$4:BN$53,"&lt;"&amp;AR1005)*IF(AS1005&lt;0.5,Riskregister!$K$13+(Riskregister!$L$13-Riskregister!$K$13)*SQRT(AS1005/2),Riskregister!$L$13-(Riskregister!$L$13-Riskregister!$K$13)*SQRT((1-AS1005)/2)))</f>
        <v>0</v>
      </c>
      <c r="AU1005" s="28">
        <f t="shared" ca="1" si="625"/>
        <v>0.35603514450053553</v>
      </c>
      <c r="AV1005" s="28">
        <f t="shared" ca="1" si="625"/>
        <v>0.46750394444239896</v>
      </c>
      <c r="AW1005" s="28">
        <f>IF(Riskregister!$E$14="",0,COUNTIF(BO$4:BO$53,"&lt;"&amp;AU1005)*IF(AV1005&lt;0.5,Riskregister!$K$14+(Riskregister!$L$14-Riskregister!$K$14)*SQRT(AV1005/2),Riskregister!$L$14-(Riskregister!$L$14-Riskregister!$K$14)*SQRT((1-AV1005)/2)))</f>
        <v>0</v>
      </c>
      <c r="AX1005" s="28">
        <f t="shared" ca="1" si="626"/>
        <v>0.7645498818969747</v>
      </c>
      <c r="AY1005" s="28">
        <f t="shared" ca="1" si="626"/>
        <v>0.77472671884495203</v>
      </c>
      <c r="AZ1005" s="28">
        <f>IF(Riskregister!$E$15="",0,COUNTIF(BP$4:BP$53,"&lt;"&amp;AX1005)*IF(AY1005&lt;0.5,Riskregister!$K$15+(Riskregister!$L$15-Riskregister!$K$15)*SQRT(AY1005/2),Riskregister!$L$15-(Riskregister!$L$15-Riskregister!$K$15)*SQRT((1-AY1005)/2)))</f>
        <v>0</v>
      </c>
      <c r="BA1005" s="28">
        <f t="shared" ca="1" si="627"/>
        <v>0.32573233265998525</v>
      </c>
      <c r="BB1005" s="28">
        <f t="shared" ca="1" si="627"/>
        <v>0.6472348511295356</v>
      </c>
      <c r="BC1005" s="28">
        <f>IF(Riskregister!$E$16="",0,COUNTIF(BQ$4:BQ$53,"&lt;"&amp;BA1005)*IF(BB1005&lt;0.5,Riskregister!$K$16+(Riskregister!$L$16-Riskregister!$K$16)*SQRT(BB1005/2),Riskregister!$L$16-(Riskregister!$L$16-Riskregister!$K$16)*SQRT((1-BB1005)/2)))</f>
        <v>0</v>
      </c>
      <c r="BD1005" s="28">
        <f t="shared" ca="1" si="603"/>
        <v>728609.04952577373</v>
      </c>
    </row>
    <row r="1006" spans="20:56" x14ac:dyDescent="0.35">
      <c r="T1006" s="28">
        <f t="shared" ca="1" si="616"/>
        <v>0.82879436408746554</v>
      </c>
      <c r="U1006" s="28">
        <f t="shared" ca="1" si="616"/>
        <v>0.48505516021632833</v>
      </c>
      <c r="V1006" s="28">
        <f ca="1">IF(Riskregister!$E$5="",0,COUNTIF(BF$4:BF$53,"&lt;"&amp;T1006)*IF(U1006&lt;0.5,Riskregister!$K$5+(Riskregister!$L$5-Riskregister!$K$5)*SQRT(U1006/2),Riskregister!$L$5-(Riskregister!$L$5-Riskregister!$K$5)*SQRT((1-U1006)/2)))</f>
        <v>371611.90169280901</v>
      </c>
      <c r="W1006" s="28">
        <f t="shared" ca="1" si="617"/>
        <v>0.71870490298490641</v>
      </c>
      <c r="X1006" s="28">
        <f t="shared" ca="1" si="617"/>
        <v>0.55171696058913045</v>
      </c>
      <c r="Y1006" s="28">
        <f ca="1">IF(Riskregister!$E$6="",0,COUNTIF(BG$4:BG$53,"&lt;"&amp;W1006)*IF(X1006&lt;0.5,Riskregister!$K$6+(Riskregister!$L$6-Riskregister!$K$6)*SQRT(X1006/2),Riskregister!$L$6-(Riskregister!$L$6-Riskregister!$K$6)*SQRT((1-X1006)/2)))</f>
        <v>1147815.4402680083</v>
      </c>
      <c r="Z1006" s="28">
        <f t="shared" ca="1" si="618"/>
        <v>6.8753335054294817E-2</v>
      </c>
      <c r="AA1006" s="28">
        <f t="shared" ca="1" si="618"/>
        <v>0.50376620084158097</v>
      </c>
      <c r="AB1006" s="28">
        <f ca="1">IF(Riskregister!$E$7="",0,COUNTIF(BH$4:BH$53,"&lt;"&amp;Z1006)*IF(AA1006&lt;0.5,Riskregister!$K$7+(Riskregister!$L$7-Riskregister!$K$7)*SQRT(AA1006/2),Riskregister!$L$7-(Riskregister!$L$7-Riskregister!$K$7)*SQRT((1-AA1006)/2)))</f>
        <v>0</v>
      </c>
      <c r="AC1006" s="28">
        <f t="shared" ca="1" si="619"/>
        <v>0.81421413338843829</v>
      </c>
      <c r="AD1006" s="28">
        <f t="shared" ca="1" si="619"/>
        <v>0.57886932671301305</v>
      </c>
      <c r="AE1006" s="28">
        <f ca="1">IF(Riskregister!$E$8="",0,COUNTIF(BI$4:BI$53,"&lt;"&amp;AC1006)*IF(AD1006&lt;0.5,Riskregister!$K$8+(Riskregister!$L$8-Riskregister!$K$8)*SQRT(AD1006/2),Riskregister!$L$8-(Riskregister!$L$8-Riskregister!$K$8)*SQRT((1-AD1006)/2)))</f>
        <v>0</v>
      </c>
      <c r="AF1006" s="28">
        <f t="shared" ca="1" si="620"/>
        <v>0.60425186597303793</v>
      </c>
      <c r="AG1006" s="28">
        <f t="shared" ca="1" si="620"/>
        <v>0.76329020735705944</v>
      </c>
      <c r="AH1006" s="28">
        <f>IF(Riskregister!$E$9="",0,COUNTIF(BJ$4:BJ$53,"&lt;"&amp;AF1006)*IF(AG1006&lt;0.5,Riskregister!$K$9+(Riskregister!$L$9-Riskregister!$K$9)*SQRT(AG1006/2),Riskregister!$L$9-(Riskregister!$L$9-Riskregister!$K$9)*SQRT((1-AG1006)/2)))</f>
        <v>0</v>
      </c>
      <c r="AI1006" s="28">
        <f t="shared" ca="1" si="621"/>
        <v>0.1659872888464714</v>
      </c>
      <c r="AJ1006" s="28">
        <f t="shared" ca="1" si="621"/>
        <v>0.51848062625250757</v>
      </c>
      <c r="AK1006" s="28">
        <f>IF(Riskregister!$E$10="",0,COUNTIF(BK$4:BK$53,"&lt;"&amp;AI1006)*IF(AJ1006&lt;0.5,Riskregister!$K$10+(Riskregister!$L$10-Riskregister!$K$10)*SQRT(AJ1006/2),Riskregister!$L$10-(Riskregister!$L$10-Riskregister!$K$10)*SQRT((1-AJ1006)/2)))</f>
        <v>0</v>
      </c>
      <c r="AL1006" s="28">
        <f t="shared" ca="1" si="622"/>
        <v>0.63772230313670619</v>
      </c>
      <c r="AM1006" s="28">
        <f t="shared" ca="1" si="622"/>
        <v>7.6163652003718441E-2</v>
      </c>
      <c r="AN1006" s="28">
        <f>IF(Riskregister!$E$11="",0,COUNTIF(BL$4:BL$53,"&lt;"&amp;AL1006)*IF(AM1006&lt;0.5,Riskregister!$K$11+(Riskregister!$L$11-Riskregister!$K$11)*SQRT(AM1006/2),Riskregister!$L$11-(Riskregister!$L$11-Riskregister!$K$11)*SQRT((1-AM1006)/2)))</f>
        <v>0</v>
      </c>
      <c r="AO1006" s="28">
        <f t="shared" ca="1" si="623"/>
        <v>0.58951166446712155</v>
      </c>
      <c r="AP1006" s="28">
        <f t="shared" ca="1" si="623"/>
        <v>0.50465075154486339</v>
      </c>
      <c r="AQ1006" s="28">
        <f>IF(Riskregister!$E$12="",0,COUNTIF(BM$4:BM$53,"&lt;"&amp;AO1006)*IF(AP1006&lt;0.5,Riskregister!$K$12+(Riskregister!$L$12-Riskregister!$K$12)*SQRT(AP1006/2),Riskregister!$L$12-(Riskregister!$L$12-Riskregister!$K$12)*SQRT((1-AP1006)/2)))</f>
        <v>0</v>
      </c>
      <c r="AR1006" s="28">
        <f t="shared" ca="1" si="624"/>
        <v>0.74727795937844788</v>
      </c>
      <c r="AS1006" s="28">
        <f t="shared" ca="1" si="624"/>
        <v>0.66030226761129662</v>
      </c>
      <c r="AT1006" s="28">
        <f>IF(Riskregister!$E$13="",0,COUNTIF(BN$4:BN$53,"&lt;"&amp;AR1006)*IF(AS1006&lt;0.5,Riskregister!$K$13+(Riskregister!$L$13-Riskregister!$K$13)*SQRT(AS1006/2),Riskregister!$L$13-(Riskregister!$L$13-Riskregister!$K$13)*SQRT((1-AS1006)/2)))</f>
        <v>0</v>
      </c>
      <c r="AU1006" s="28">
        <f t="shared" ca="1" si="625"/>
        <v>0.42539240810236401</v>
      </c>
      <c r="AV1006" s="28">
        <f t="shared" ca="1" si="625"/>
        <v>0.61164713719143127</v>
      </c>
      <c r="AW1006" s="28">
        <f>IF(Riskregister!$E$14="",0,COUNTIF(BO$4:BO$53,"&lt;"&amp;AU1006)*IF(AV1006&lt;0.5,Riskregister!$K$14+(Riskregister!$L$14-Riskregister!$K$14)*SQRT(AV1006/2),Riskregister!$L$14-(Riskregister!$L$14-Riskregister!$K$14)*SQRT((1-AV1006)/2)))</f>
        <v>0</v>
      </c>
      <c r="AX1006" s="28">
        <f t="shared" ca="1" si="626"/>
        <v>0.24136590621254039</v>
      </c>
      <c r="AY1006" s="28">
        <f t="shared" ca="1" si="626"/>
        <v>0.44314007076696871</v>
      </c>
      <c r="AZ1006" s="28">
        <f>IF(Riskregister!$E$15="",0,COUNTIF(BP$4:BP$53,"&lt;"&amp;AX1006)*IF(AY1006&lt;0.5,Riskregister!$K$15+(Riskregister!$L$15-Riskregister!$K$15)*SQRT(AY1006/2),Riskregister!$L$15-(Riskregister!$L$15-Riskregister!$K$15)*SQRT((1-AY1006)/2)))</f>
        <v>0</v>
      </c>
      <c r="BA1006" s="28">
        <f t="shared" ca="1" si="627"/>
        <v>0.48418638023864835</v>
      </c>
      <c r="BB1006" s="28">
        <f t="shared" ca="1" si="627"/>
        <v>0.52461660026573764</v>
      </c>
      <c r="BC1006" s="28">
        <f>IF(Riskregister!$E$16="",0,COUNTIF(BQ$4:BQ$53,"&lt;"&amp;BA1006)*IF(BB1006&lt;0.5,Riskregister!$K$16+(Riskregister!$L$16-Riskregister!$K$16)*SQRT(BB1006/2),Riskregister!$L$16-(Riskregister!$L$16-Riskregister!$K$16)*SQRT((1-BB1006)/2)))</f>
        <v>0</v>
      </c>
      <c r="BD1006" s="28">
        <f t="shared" ca="1" si="603"/>
        <v>1519427.3419608173</v>
      </c>
    </row>
    <row r="1007" spans="20:56" x14ac:dyDescent="0.35">
      <c r="T1007" s="28">
        <f t="shared" ca="1" si="616"/>
        <v>5.9584293175868108E-2</v>
      </c>
      <c r="U1007" s="28">
        <f t="shared" ca="1" si="616"/>
        <v>0.89611367685083776</v>
      </c>
      <c r="V1007" s="28">
        <f ca="1">IF(Riskregister!$E$5="",0,COUNTIF(BF$4:BF$53,"&lt;"&amp;T1007)*IF(U1007&lt;0.5,Riskregister!$K$5+(Riskregister!$L$5-Riskregister!$K$5)*SQRT(U1007/2),Riskregister!$L$5-(Riskregister!$L$5-Riskregister!$K$5)*SQRT((1-U1007)/2)))</f>
        <v>0</v>
      </c>
      <c r="W1007" s="28">
        <f t="shared" ca="1" si="617"/>
        <v>0.89425633596104104</v>
      </c>
      <c r="X1007" s="28">
        <f t="shared" ca="1" si="617"/>
        <v>0.44929591802064095</v>
      </c>
      <c r="Y1007" s="28">
        <f ca="1">IF(Riskregister!$E$6="",0,COUNTIF(BG$4:BG$53,"&lt;"&amp;W1007)*IF(X1007&lt;0.5,Riskregister!$K$6+(Riskregister!$L$6-Riskregister!$K$6)*SQRT(X1007/2),Riskregister!$L$6-(Riskregister!$L$6-Riskregister!$K$6)*SQRT((1-X1007)/2)))</f>
        <v>1053146.755953182</v>
      </c>
      <c r="Z1007" s="28">
        <f t="shared" ca="1" si="618"/>
        <v>0.3626713074931539</v>
      </c>
      <c r="AA1007" s="28">
        <f t="shared" ca="1" si="618"/>
        <v>2.3478362267654096E-2</v>
      </c>
      <c r="AB1007" s="28">
        <f ca="1">IF(Riskregister!$E$7="",0,COUNTIF(BH$4:BH$53,"&lt;"&amp;Z1007)*IF(AA1007&lt;0.5,Riskregister!$K$7+(Riskregister!$L$7-Riskregister!$K$7)*SQRT(AA1007/2),Riskregister!$L$7-(Riskregister!$L$7-Riskregister!$K$7)*SQRT((1-AA1007)/2)))</f>
        <v>0</v>
      </c>
      <c r="AC1007" s="28">
        <f t="shared" ca="1" si="619"/>
        <v>0.97655844533984493</v>
      </c>
      <c r="AD1007" s="28">
        <f t="shared" ca="1" si="619"/>
        <v>0.86554019416205408</v>
      </c>
      <c r="AE1007" s="28">
        <f ca="1">IF(Riskregister!$E$8="",0,COUNTIF(BI$4:BI$53,"&lt;"&amp;AC1007)*IF(AD1007&lt;0.5,Riskregister!$K$8+(Riskregister!$L$8-Riskregister!$K$8)*SQRT(AD1007/2),Riskregister!$L$8-(Riskregister!$L$8-Riskregister!$K$8)*SQRT((1-AD1007)/2)))</f>
        <v>3781349.6992655713</v>
      </c>
      <c r="AF1007" s="28">
        <f t="shared" ca="1" si="620"/>
        <v>0.20702166891958496</v>
      </c>
      <c r="AG1007" s="28">
        <f t="shared" ca="1" si="620"/>
        <v>0.80976194961890635</v>
      </c>
      <c r="AH1007" s="28">
        <f>IF(Riskregister!$E$9="",0,COUNTIF(BJ$4:BJ$53,"&lt;"&amp;AF1007)*IF(AG1007&lt;0.5,Riskregister!$K$9+(Riskregister!$L$9-Riskregister!$K$9)*SQRT(AG1007/2),Riskregister!$L$9-(Riskregister!$L$9-Riskregister!$K$9)*SQRT((1-AG1007)/2)))</f>
        <v>0</v>
      </c>
      <c r="AI1007" s="28">
        <f t="shared" ca="1" si="621"/>
        <v>2.94719057148638E-2</v>
      </c>
      <c r="AJ1007" s="28">
        <f t="shared" ca="1" si="621"/>
        <v>0.73043106729625318</v>
      </c>
      <c r="AK1007" s="28">
        <f>IF(Riskregister!$E$10="",0,COUNTIF(BK$4:BK$53,"&lt;"&amp;AI1007)*IF(AJ1007&lt;0.5,Riskregister!$K$10+(Riskregister!$L$10-Riskregister!$K$10)*SQRT(AJ1007/2),Riskregister!$L$10-(Riskregister!$L$10-Riskregister!$K$10)*SQRT((1-AJ1007)/2)))</f>
        <v>0</v>
      </c>
      <c r="AL1007" s="28">
        <f t="shared" ca="1" si="622"/>
        <v>0.17121474732872888</v>
      </c>
      <c r="AM1007" s="28">
        <f t="shared" ca="1" si="622"/>
        <v>0.60986789592969326</v>
      </c>
      <c r="AN1007" s="28">
        <f>IF(Riskregister!$E$11="",0,COUNTIF(BL$4:BL$53,"&lt;"&amp;AL1007)*IF(AM1007&lt;0.5,Riskregister!$K$11+(Riskregister!$L$11-Riskregister!$K$11)*SQRT(AM1007/2),Riskregister!$L$11-(Riskregister!$L$11-Riskregister!$K$11)*SQRT((1-AM1007)/2)))</f>
        <v>0</v>
      </c>
      <c r="AO1007" s="28">
        <f t="shared" ca="1" si="623"/>
        <v>0.37309523498237707</v>
      </c>
      <c r="AP1007" s="28">
        <f t="shared" ca="1" si="623"/>
        <v>9.2590026909341372E-2</v>
      </c>
      <c r="AQ1007" s="28">
        <f>IF(Riskregister!$E$12="",0,COUNTIF(BM$4:BM$53,"&lt;"&amp;AO1007)*IF(AP1007&lt;0.5,Riskregister!$K$12+(Riskregister!$L$12-Riskregister!$K$12)*SQRT(AP1007/2),Riskregister!$L$12-(Riskregister!$L$12-Riskregister!$K$12)*SQRT((1-AP1007)/2)))</f>
        <v>0</v>
      </c>
      <c r="AR1007" s="28">
        <f t="shared" ca="1" si="624"/>
        <v>0.74645722057197417</v>
      </c>
      <c r="AS1007" s="28">
        <f t="shared" ca="1" si="624"/>
        <v>0.35842034951887924</v>
      </c>
      <c r="AT1007" s="28">
        <f>IF(Riskregister!$E$13="",0,COUNTIF(BN$4:BN$53,"&lt;"&amp;AR1007)*IF(AS1007&lt;0.5,Riskregister!$K$13+(Riskregister!$L$13-Riskregister!$K$13)*SQRT(AS1007/2),Riskregister!$L$13-(Riskregister!$L$13-Riskregister!$K$13)*SQRT((1-AS1007)/2)))</f>
        <v>0</v>
      </c>
      <c r="AU1007" s="28">
        <f t="shared" ca="1" si="625"/>
        <v>0.71482342261573006</v>
      </c>
      <c r="AV1007" s="28">
        <f t="shared" ca="1" si="625"/>
        <v>0.38701836049446103</v>
      </c>
      <c r="AW1007" s="28">
        <f>IF(Riskregister!$E$14="",0,COUNTIF(BO$4:BO$53,"&lt;"&amp;AU1007)*IF(AV1007&lt;0.5,Riskregister!$K$14+(Riskregister!$L$14-Riskregister!$K$14)*SQRT(AV1007/2),Riskregister!$L$14-(Riskregister!$L$14-Riskregister!$K$14)*SQRT((1-AV1007)/2)))</f>
        <v>0</v>
      </c>
      <c r="AX1007" s="28">
        <f t="shared" ca="1" si="626"/>
        <v>0.19282976310779698</v>
      </c>
      <c r="AY1007" s="28">
        <f t="shared" ca="1" si="626"/>
        <v>0.76599480185746904</v>
      </c>
      <c r="AZ1007" s="28">
        <f>IF(Riskregister!$E$15="",0,COUNTIF(BP$4:BP$53,"&lt;"&amp;AX1007)*IF(AY1007&lt;0.5,Riskregister!$K$15+(Riskregister!$L$15-Riskregister!$K$15)*SQRT(AY1007/2),Riskregister!$L$15-(Riskregister!$L$15-Riskregister!$K$15)*SQRT((1-AY1007)/2)))</f>
        <v>0</v>
      </c>
      <c r="BA1007" s="28">
        <f t="shared" ca="1" si="627"/>
        <v>1.3740497142463726E-3</v>
      </c>
      <c r="BB1007" s="28">
        <f t="shared" ca="1" si="627"/>
        <v>0.10491306375746656</v>
      </c>
      <c r="BC1007" s="28">
        <f>IF(Riskregister!$E$16="",0,COUNTIF(BQ$4:BQ$53,"&lt;"&amp;BA1007)*IF(BB1007&lt;0.5,Riskregister!$K$16+(Riskregister!$L$16-Riskregister!$K$16)*SQRT(BB1007/2),Riskregister!$L$16-(Riskregister!$L$16-Riskregister!$K$16)*SQRT((1-BB1007)/2)))</f>
        <v>0</v>
      </c>
      <c r="BD1007" s="28">
        <f t="shared" ca="1" si="603"/>
        <v>4834496.4552187528</v>
      </c>
    </row>
    <row r="1008" spans="20:56" x14ac:dyDescent="0.35">
      <c r="T1008" s="28">
        <f t="shared" ca="1" si="616"/>
        <v>2.3260718029048277E-2</v>
      </c>
      <c r="U1008" s="28">
        <f t="shared" ca="1" si="616"/>
        <v>0.68530368670593467</v>
      </c>
      <c r="V1008" s="28">
        <f ca="1">IF(Riskregister!$E$5="",0,COUNTIF(BF$4:BF$53,"&lt;"&amp;T1008)*IF(U1008&lt;0.5,Riskregister!$K$5+(Riskregister!$L$5-Riskregister!$K$5)*SQRT(U1008/2),Riskregister!$L$5-(Riskregister!$L$5-Riskregister!$K$5)*SQRT((1-U1008)/2)))</f>
        <v>0</v>
      </c>
      <c r="W1008" s="28">
        <f t="shared" ca="1" si="617"/>
        <v>0.42345278356618321</v>
      </c>
      <c r="X1008" s="28">
        <f t="shared" ca="1" si="617"/>
        <v>8.6934359321971022E-2</v>
      </c>
      <c r="Y1008" s="28">
        <f ca="1">IF(Riskregister!$E$6="",0,COUNTIF(BG$4:BG$53,"&lt;"&amp;W1008)*IF(X1008&lt;0.5,Riskregister!$K$6+(Riskregister!$L$6-Riskregister!$K$6)*SQRT(X1008/2),Riskregister!$L$6-(Riskregister!$L$6-Riskregister!$K$6)*SQRT((1-X1008)/2)))</f>
        <v>0</v>
      </c>
      <c r="Z1008" s="28">
        <f t="shared" ca="1" si="618"/>
        <v>0.96904047645416336</v>
      </c>
      <c r="AA1008" s="28">
        <f t="shared" ca="1" si="618"/>
        <v>9.9054627227104897E-2</v>
      </c>
      <c r="AB1008" s="28">
        <f ca="1">IF(Riskregister!$E$7="",0,COUNTIF(BH$4:BH$53,"&lt;"&amp;Z1008)*IF(AA1008&lt;0.5,Riskregister!$K$7+(Riskregister!$L$7-Riskregister!$K$7)*SQRT(AA1008/2),Riskregister!$L$7-(Riskregister!$L$7-Riskregister!$K$7)*SQRT((1-AA1008)/2)))</f>
        <v>255783.13025048861</v>
      </c>
      <c r="AC1008" s="28">
        <f t="shared" ca="1" si="619"/>
        <v>0.57468075561219378</v>
      </c>
      <c r="AD1008" s="28">
        <f t="shared" ca="1" si="619"/>
        <v>0.66388758432448414</v>
      </c>
      <c r="AE1008" s="28">
        <f ca="1">IF(Riskregister!$E$8="",0,COUNTIF(BI$4:BI$53,"&lt;"&amp;AC1008)*IF(AD1008&lt;0.5,Riskregister!$K$8+(Riskregister!$L$8-Riskregister!$K$8)*SQRT(AD1008/2),Riskregister!$L$8-(Riskregister!$L$8-Riskregister!$K$8)*SQRT((1-AD1008)/2)))</f>
        <v>0</v>
      </c>
      <c r="AF1008" s="28">
        <f t="shared" ca="1" si="620"/>
        <v>0.1579319653512179</v>
      </c>
      <c r="AG1008" s="28">
        <f t="shared" ca="1" si="620"/>
        <v>0.41082180735628748</v>
      </c>
      <c r="AH1008" s="28">
        <f>IF(Riskregister!$E$9="",0,COUNTIF(BJ$4:BJ$53,"&lt;"&amp;AF1008)*IF(AG1008&lt;0.5,Riskregister!$K$9+(Riskregister!$L$9-Riskregister!$K$9)*SQRT(AG1008/2),Riskregister!$L$9-(Riskregister!$L$9-Riskregister!$K$9)*SQRT((1-AG1008)/2)))</f>
        <v>0</v>
      </c>
      <c r="AI1008" s="28">
        <f t="shared" ca="1" si="621"/>
        <v>0.14972349051087741</v>
      </c>
      <c r="AJ1008" s="28">
        <f t="shared" ca="1" si="621"/>
        <v>0.33371425617173356</v>
      </c>
      <c r="AK1008" s="28">
        <f>IF(Riskregister!$E$10="",0,COUNTIF(BK$4:BK$53,"&lt;"&amp;AI1008)*IF(AJ1008&lt;0.5,Riskregister!$K$10+(Riskregister!$L$10-Riskregister!$K$10)*SQRT(AJ1008/2),Riskregister!$L$10-(Riskregister!$L$10-Riskregister!$K$10)*SQRT((1-AJ1008)/2)))</f>
        <v>0</v>
      </c>
      <c r="AL1008" s="28">
        <f t="shared" ca="1" si="622"/>
        <v>7.4918089605839233E-2</v>
      </c>
      <c r="AM1008" s="28">
        <f t="shared" ca="1" si="622"/>
        <v>0.25724611084960336</v>
      </c>
      <c r="AN1008" s="28">
        <f>IF(Riskregister!$E$11="",0,COUNTIF(BL$4:BL$53,"&lt;"&amp;AL1008)*IF(AM1008&lt;0.5,Riskregister!$K$11+(Riskregister!$L$11-Riskregister!$K$11)*SQRT(AM1008/2),Riskregister!$L$11-(Riskregister!$L$11-Riskregister!$K$11)*SQRT((1-AM1008)/2)))</f>
        <v>0</v>
      </c>
      <c r="AO1008" s="28">
        <f t="shared" ca="1" si="623"/>
        <v>0.19698019095380204</v>
      </c>
      <c r="AP1008" s="28">
        <f t="shared" ca="1" si="623"/>
        <v>0.64816578456438856</v>
      </c>
      <c r="AQ1008" s="28">
        <f>IF(Riskregister!$E$12="",0,COUNTIF(BM$4:BM$53,"&lt;"&amp;AO1008)*IF(AP1008&lt;0.5,Riskregister!$K$12+(Riskregister!$L$12-Riskregister!$K$12)*SQRT(AP1008/2),Riskregister!$L$12-(Riskregister!$L$12-Riskregister!$K$12)*SQRT((1-AP1008)/2)))</f>
        <v>0</v>
      </c>
      <c r="AR1008" s="28">
        <f t="shared" ca="1" si="624"/>
        <v>0.72080267370143858</v>
      </c>
      <c r="AS1008" s="28">
        <f t="shared" ca="1" si="624"/>
        <v>0.39551740709182737</v>
      </c>
      <c r="AT1008" s="28">
        <f>IF(Riskregister!$E$13="",0,COUNTIF(BN$4:BN$53,"&lt;"&amp;AR1008)*IF(AS1008&lt;0.5,Riskregister!$K$13+(Riskregister!$L$13-Riskregister!$K$13)*SQRT(AS1008/2),Riskregister!$L$13-(Riskregister!$L$13-Riskregister!$K$13)*SQRT((1-AS1008)/2)))</f>
        <v>0</v>
      </c>
      <c r="AU1008" s="28">
        <f t="shared" ca="1" si="625"/>
        <v>0.61626005988447541</v>
      </c>
      <c r="AV1008" s="28">
        <f t="shared" ca="1" si="625"/>
        <v>0.53471087920430249</v>
      </c>
      <c r="AW1008" s="28">
        <f>IF(Riskregister!$E$14="",0,COUNTIF(BO$4:BO$53,"&lt;"&amp;AU1008)*IF(AV1008&lt;0.5,Riskregister!$K$14+(Riskregister!$L$14-Riskregister!$K$14)*SQRT(AV1008/2),Riskregister!$L$14-(Riskregister!$L$14-Riskregister!$K$14)*SQRT((1-AV1008)/2)))</f>
        <v>0</v>
      </c>
      <c r="AX1008" s="28">
        <f t="shared" ca="1" si="626"/>
        <v>0.57385440611181471</v>
      </c>
      <c r="AY1008" s="28">
        <f t="shared" ca="1" si="626"/>
        <v>0.44818741777070958</v>
      </c>
      <c r="AZ1008" s="28">
        <f>IF(Riskregister!$E$15="",0,COUNTIF(BP$4:BP$53,"&lt;"&amp;AX1008)*IF(AY1008&lt;0.5,Riskregister!$K$15+(Riskregister!$L$15-Riskregister!$K$15)*SQRT(AY1008/2),Riskregister!$L$15-(Riskregister!$L$15-Riskregister!$K$15)*SQRT((1-AY1008)/2)))</f>
        <v>0</v>
      </c>
      <c r="BA1008" s="28">
        <f t="shared" ca="1" si="627"/>
        <v>0.18718723151749672</v>
      </c>
      <c r="BB1008" s="28">
        <f t="shared" ca="1" si="627"/>
        <v>0.87133888771830392</v>
      </c>
      <c r="BC1008" s="28">
        <f>IF(Riskregister!$E$16="",0,COUNTIF(BQ$4:BQ$53,"&lt;"&amp;BA1008)*IF(BB1008&lt;0.5,Riskregister!$K$16+(Riskregister!$L$16-Riskregister!$K$16)*SQRT(BB1008/2),Riskregister!$L$16-(Riskregister!$L$16-Riskregister!$K$16)*SQRT((1-BB1008)/2)))</f>
        <v>0</v>
      </c>
      <c r="BD1008" s="28">
        <f t="shared" ca="1" si="603"/>
        <v>255783.13025048861</v>
      </c>
    </row>
    <row r="1009" spans="20:56" x14ac:dyDescent="0.35">
      <c r="T1009" s="28">
        <f t="shared" ca="1" si="616"/>
        <v>0.53240843702817664</v>
      </c>
      <c r="U1009" s="28">
        <f t="shared" ca="1" si="616"/>
        <v>0.68870684064244814</v>
      </c>
      <c r="V1009" s="28">
        <f ca="1">IF(Riskregister!$E$5="",0,COUNTIF(BF$4:BF$53,"&lt;"&amp;T1009)*IF(U1009&lt;0.5,Riskregister!$K$5+(Riskregister!$L$5-Riskregister!$K$5)*SQRT(U1009/2),Riskregister!$L$5-(Riskregister!$L$5-Riskregister!$K$5)*SQRT((1-U1009)/2)))</f>
        <v>0</v>
      </c>
      <c r="W1009" s="28">
        <f t="shared" ca="1" si="617"/>
        <v>0.37585353878815531</v>
      </c>
      <c r="X1009" s="28">
        <f t="shared" ca="1" si="617"/>
        <v>0.64782178151602254</v>
      </c>
      <c r="Y1009" s="28">
        <f ca="1">IF(Riskregister!$E$6="",0,COUNTIF(BG$4:BG$53,"&lt;"&amp;W1009)*IF(X1009&lt;0.5,Riskregister!$K$6+(Riskregister!$L$6-Riskregister!$K$6)*SQRT(X1009/2),Riskregister!$L$6-(Riskregister!$L$6-Riskregister!$K$6)*SQRT((1-X1009)/2)))</f>
        <v>0</v>
      </c>
      <c r="Z1009" s="28">
        <f t="shared" ca="1" si="618"/>
        <v>0.12215810622451506</v>
      </c>
      <c r="AA1009" s="28">
        <f t="shared" ca="1" si="618"/>
        <v>0.62099564737353607</v>
      </c>
      <c r="AB1009" s="28">
        <f ca="1">IF(Riskregister!$E$7="",0,COUNTIF(BH$4:BH$53,"&lt;"&amp;Z1009)*IF(AA1009&lt;0.5,Riskregister!$K$7+(Riskregister!$L$7-Riskregister!$K$7)*SQRT(AA1009/2),Riskregister!$L$7-(Riskregister!$L$7-Riskregister!$K$7)*SQRT((1-AA1009)/2)))</f>
        <v>0</v>
      </c>
      <c r="AC1009" s="28">
        <f t="shared" ca="1" si="619"/>
        <v>0.28872129928411205</v>
      </c>
      <c r="AD1009" s="28">
        <f t="shared" ca="1" si="619"/>
        <v>9.0758277940414356E-2</v>
      </c>
      <c r="AE1009" s="28">
        <f ca="1">IF(Riskregister!$E$8="",0,COUNTIF(BI$4:BI$53,"&lt;"&amp;AC1009)*IF(AD1009&lt;0.5,Riskregister!$K$8+(Riskregister!$L$8-Riskregister!$K$8)*SQRT(AD1009/2),Riskregister!$L$8-(Riskregister!$L$8-Riskregister!$K$8)*SQRT((1-AD1009)/2)))</f>
        <v>0</v>
      </c>
      <c r="AF1009" s="28">
        <f t="shared" ca="1" si="620"/>
        <v>2.8519954796953906E-2</v>
      </c>
      <c r="AG1009" s="28">
        <f t="shared" ca="1" si="620"/>
        <v>0.81594374808683789</v>
      </c>
      <c r="AH1009" s="28">
        <f>IF(Riskregister!$E$9="",0,COUNTIF(BJ$4:BJ$53,"&lt;"&amp;AF1009)*IF(AG1009&lt;0.5,Riskregister!$K$9+(Riskregister!$L$9-Riskregister!$K$9)*SQRT(AG1009/2),Riskregister!$L$9-(Riskregister!$L$9-Riskregister!$K$9)*SQRT((1-AG1009)/2)))</f>
        <v>0</v>
      </c>
      <c r="AI1009" s="28">
        <f t="shared" ca="1" si="621"/>
        <v>0.70542435322510189</v>
      </c>
      <c r="AJ1009" s="28">
        <f t="shared" ca="1" si="621"/>
        <v>0.63337614773273909</v>
      </c>
      <c r="AK1009" s="28">
        <f>IF(Riskregister!$E$10="",0,COUNTIF(BK$4:BK$53,"&lt;"&amp;AI1009)*IF(AJ1009&lt;0.5,Riskregister!$K$10+(Riskregister!$L$10-Riskregister!$K$10)*SQRT(AJ1009/2),Riskregister!$L$10-(Riskregister!$L$10-Riskregister!$K$10)*SQRT((1-AJ1009)/2)))</f>
        <v>0</v>
      </c>
      <c r="AL1009" s="28">
        <f t="shared" ca="1" si="622"/>
        <v>0.11084472267197076</v>
      </c>
      <c r="AM1009" s="28">
        <f t="shared" ca="1" si="622"/>
        <v>0.1223684654580246</v>
      </c>
      <c r="AN1009" s="28">
        <f>IF(Riskregister!$E$11="",0,COUNTIF(BL$4:BL$53,"&lt;"&amp;AL1009)*IF(AM1009&lt;0.5,Riskregister!$K$11+(Riskregister!$L$11-Riskregister!$K$11)*SQRT(AM1009/2),Riskregister!$L$11-(Riskregister!$L$11-Riskregister!$K$11)*SQRT((1-AM1009)/2)))</f>
        <v>0</v>
      </c>
      <c r="AO1009" s="28">
        <f t="shared" ca="1" si="623"/>
        <v>0.40061434100561499</v>
      </c>
      <c r="AP1009" s="28">
        <f t="shared" ca="1" si="623"/>
        <v>0.93561565930708535</v>
      </c>
      <c r="AQ1009" s="28">
        <f>IF(Riskregister!$E$12="",0,COUNTIF(BM$4:BM$53,"&lt;"&amp;AO1009)*IF(AP1009&lt;0.5,Riskregister!$K$12+(Riskregister!$L$12-Riskregister!$K$12)*SQRT(AP1009/2),Riskregister!$L$12-(Riskregister!$L$12-Riskregister!$K$12)*SQRT((1-AP1009)/2)))</f>
        <v>0</v>
      </c>
      <c r="AR1009" s="28">
        <f t="shared" ca="1" si="624"/>
        <v>0.82170130483755144</v>
      </c>
      <c r="AS1009" s="28">
        <f t="shared" ca="1" si="624"/>
        <v>0.57140459895911488</v>
      </c>
      <c r="AT1009" s="28">
        <f>IF(Riskregister!$E$13="",0,COUNTIF(BN$4:BN$53,"&lt;"&amp;AR1009)*IF(AS1009&lt;0.5,Riskregister!$K$13+(Riskregister!$L$13-Riskregister!$K$13)*SQRT(AS1009/2),Riskregister!$L$13-(Riskregister!$L$13-Riskregister!$K$13)*SQRT((1-AS1009)/2)))</f>
        <v>0</v>
      </c>
      <c r="AU1009" s="28">
        <f t="shared" ca="1" si="625"/>
        <v>0.30834569660466882</v>
      </c>
      <c r="AV1009" s="28">
        <f t="shared" ca="1" si="625"/>
        <v>0.95106549110849381</v>
      </c>
      <c r="AW1009" s="28">
        <f>IF(Riskregister!$E$14="",0,COUNTIF(BO$4:BO$53,"&lt;"&amp;AU1009)*IF(AV1009&lt;0.5,Riskregister!$K$14+(Riskregister!$L$14-Riskregister!$K$14)*SQRT(AV1009/2),Riskregister!$L$14-(Riskregister!$L$14-Riskregister!$K$14)*SQRT((1-AV1009)/2)))</f>
        <v>0</v>
      </c>
      <c r="AX1009" s="28">
        <f t="shared" ca="1" si="626"/>
        <v>8.6538817937734436E-2</v>
      </c>
      <c r="AY1009" s="28">
        <f t="shared" ca="1" si="626"/>
        <v>0.13709958599459959</v>
      </c>
      <c r="AZ1009" s="28">
        <f>IF(Riskregister!$E$15="",0,COUNTIF(BP$4:BP$53,"&lt;"&amp;AX1009)*IF(AY1009&lt;0.5,Riskregister!$K$15+(Riskregister!$L$15-Riskregister!$K$15)*SQRT(AY1009/2),Riskregister!$L$15-(Riskregister!$L$15-Riskregister!$K$15)*SQRT((1-AY1009)/2)))</f>
        <v>0</v>
      </c>
      <c r="BA1009" s="28">
        <f t="shared" ca="1" si="627"/>
        <v>4.8091500904237416E-2</v>
      </c>
      <c r="BB1009" s="28">
        <f t="shared" ca="1" si="627"/>
        <v>0.82755304611468006</v>
      </c>
      <c r="BC1009" s="28">
        <f>IF(Riskregister!$E$16="",0,COUNTIF(BQ$4:BQ$53,"&lt;"&amp;BA1009)*IF(BB1009&lt;0.5,Riskregister!$K$16+(Riskregister!$L$16-Riskregister!$K$16)*SQRT(BB1009/2),Riskregister!$L$16-(Riskregister!$L$16-Riskregister!$K$16)*SQRT((1-BB1009)/2)))</f>
        <v>0</v>
      </c>
      <c r="BD1009" s="28">
        <f t="shared" ca="1" si="603"/>
        <v>0</v>
      </c>
    </row>
    <row r="1010" spans="20:56" x14ac:dyDescent="0.35">
      <c r="T1010" s="28">
        <f t="shared" ca="1" si="616"/>
        <v>0.19238187515222382</v>
      </c>
      <c r="U1010" s="28">
        <f t="shared" ca="1" si="616"/>
        <v>0.20199246776702784</v>
      </c>
      <c r="V1010" s="28">
        <f ca="1">IF(Riskregister!$E$5="",0,COUNTIF(BF$4:BF$53,"&lt;"&amp;T1010)*IF(U1010&lt;0.5,Riskregister!$K$5+(Riskregister!$L$5-Riskregister!$K$5)*SQRT(U1010/2),Riskregister!$L$5-(Riskregister!$L$5-Riskregister!$K$5)*SQRT((1-U1010)/2)))</f>
        <v>0</v>
      </c>
      <c r="W1010" s="28">
        <f t="shared" ca="1" si="617"/>
        <v>0.1997472220142219</v>
      </c>
      <c r="X1010" s="28">
        <f t="shared" ca="1" si="617"/>
        <v>0.31062071657568291</v>
      </c>
      <c r="Y1010" s="28">
        <f ca="1">IF(Riskregister!$E$6="",0,COUNTIF(BG$4:BG$53,"&lt;"&amp;W1010)*IF(X1010&lt;0.5,Riskregister!$K$6+(Riskregister!$L$6-Riskregister!$K$6)*SQRT(X1010/2),Riskregister!$L$6-(Riskregister!$L$6-Riskregister!$K$6)*SQRT((1-X1010)/2)))</f>
        <v>0</v>
      </c>
      <c r="Z1010" s="28">
        <f t="shared" ca="1" si="618"/>
        <v>0.8312409864540149</v>
      </c>
      <c r="AA1010" s="28">
        <f t="shared" ca="1" si="618"/>
        <v>0.18235801552003328</v>
      </c>
      <c r="AB1010" s="28">
        <f ca="1">IF(Riskregister!$E$7="",0,COUNTIF(BH$4:BH$53,"&lt;"&amp;Z1010)*IF(AA1010&lt;0.5,Riskregister!$K$7+(Riskregister!$L$7-Riskregister!$K$7)*SQRT(AA1010/2),Riskregister!$L$7-(Riskregister!$L$7-Riskregister!$K$7)*SQRT((1-AA1010)/2)))</f>
        <v>155685.51674946782</v>
      </c>
      <c r="AC1010" s="28">
        <f t="shared" ca="1" si="619"/>
        <v>0.37636544830082908</v>
      </c>
      <c r="AD1010" s="28">
        <f t="shared" ca="1" si="619"/>
        <v>0.36060540573863831</v>
      </c>
      <c r="AE1010" s="28">
        <f ca="1">IF(Riskregister!$E$8="",0,COUNTIF(BI$4:BI$53,"&lt;"&amp;AC1010)*IF(AD1010&lt;0.5,Riskregister!$K$8+(Riskregister!$L$8-Riskregister!$K$8)*SQRT(AD1010/2),Riskregister!$L$8-(Riskregister!$L$8-Riskregister!$K$8)*SQRT((1-AD1010)/2)))</f>
        <v>0</v>
      </c>
      <c r="AF1010" s="28">
        <f t="shared" ca="1" si="620"/>
        <v>0.52835739287696148</v>
      </c>
      <c r="AG1010" s="28">
        <f t="shared" ca="1" si="620"/>
        <v>0.6987575641875301</v>
      </c>
      <c r="AH1010" s="28">
        <f>IF(Riskregister!$E$9="",0,COUNTIF(BJ$4:BJ$53,"&lt;"&amp;AF1010)*IF(AG1010&lt;0.5,Riskregister!$K$9+(Riskregister!$L$9-Riskregister!$K$9)*SQRT(AG1010/2),Riskregister!$L$9-(Riskregister!$L$9-Riskregister!$K$9)*SQRT((1-AG1010)/2)))</f>
        <v>0</v>
      </c>
      <c r="AI1010" s="28">
        <f t="shared" ca="1" si="621"/>
        <v>0.78062294808169408</v>
      </c>
      <c r="AJ1010" s="28">
        <f t="shared" ca="1" si="621"/>
        <v>0.33660904417031612</v>
      </c>
      <c r="AK1010" s="28">
        <f>IF(Riskregister!$E$10="",0,COUNTIF(BK$4:BK$53,"&lt;"&amp;AI1010)*IF(AJ1010&lt;0.5,Riskregister!$K$10+(Riskregister!$L$10-Riskregister!$K$10)*SQRT(AJ1010/2),Riskregister!$L$10-(Riskregister!$L$10-Riskregister!$K$10)*SQRT((1-AJ1010)/2)))</f>
        <v>0</v>
      </c>
      <c r="AL1010" s="28">
        <f t="shared" ca="1" si="622"/>
        <v>0.53054280244172514</v>
      </c>
      <c r="AM1010" s="28">
        <f t="shared" ca="1" si="622"/>
        <v>0.38980631918515873</v>
      </c>
      <c r="AN1010" s="28">
        <f>IF(Riskregister!$E$11="",0,COUNTIF(BL$4:BL$53,"&lt;"&amp;AL1010)*IF(AM1010&lt;0.5,Riskregister!$K$11+(Riskregister!$L$11-Riskregister!$K$11)*SQRT(AM1010/2),Riskregister!$L$11-(Riskregister!$L$11-Riskregister!$K$11)*SQRT((1-AM1010)/2)))</f>
        <v>0</v>
      </c>
      <c r="AO1010" s="28">
        <f t="shared" ca="1" si="623"/>
        <v>0.22082868838224456</v>
      </c>
      <c r="AP1010" s="28">
        <f t="shared" ca="1" si="623"/>
        <v>0.65786796914349066</v>
      </c>
      <c r="AQ1010" s="28">
        <f>IF(Riskregister!$E$12="",0,COUNTIF(BM$4:BM$53,"&lt;"&amp;AO1010)*IF(AP1010&lt;0.5,Riskregister!$K$12+(Riskregister!$L$12-Riskregister!$K$12)*SQRT(AP1010/2),Riskregister!$L$12-(Riskregister!$L$12-Riskregister!$K$12)*SQRT((1-AP1010)/2)))</f>
        <v>0</v>
      </c>
      <c r="AR1010" s="28">
        <f t="shared" ca="1" si="624"/>
        <v>0.40495039439738467</v>
      </c>
      <c r="AS1010" s="28">
        <f t="shared" ca="1" si="624"/>
        <v>0.99995624713418307</v>
      </c>
      <c r="AT1010" s="28">
        <f>IF(Riskregister!$E$13="",0,COUNTIF(BN$4:BN$53,"&lt;"&amp;AR1010)*IF(AS1010&lt;0.5,Riskregister!$K$13+(Riskregister!$L$13-Riskregister!$K$13)*SQRT(AS1010/2),Riskregister!$L$13-(Riskregister!$L$13-Riskregister!$K$13)*SQRT((1-AS1010)/2)))</f>
        <v>0</v>
      </c>
      <c r="AU1010" s="28">
        <f t="shared" ca="1" si="625"/>
        <v>0.74909298144254144</v>
      </c>
      <c r="AV1010" s="28">
        <f t="shared" ca="1" si="625"/>
        <v>0.86213705776956384</v>
      </c>
      <c r="AW1010" s="28">
        <f>IF(Riskregister!$E$14="",0,COUNTIF(BO$4:BO$53,"&lt;"&amp;AU1010)*IF(AV1010&lt;0.5,Riskregister!$K$14+(Riskregister!$L$14-Riskregister!$K$14)*SQRT(AV1010/2),Riskregister!$L$14-(Riskregister!$L$14-Riskregister!$K$14)*SQRT((1-AV1010)/2)))</f>
        <v>0</v>
      </c>
      <c r="AX1010" s="28">
        <f t="shared" ca="1" si="626"/>
        <v>0.78932533352126844</v>
      </c>
      <c r="AY1010" s="28">
        <f t="shared" ca="1" si="626"/>
        <v>0.96775175812487135</v>
      </c>
      <c r="AZ1010" s="28">
        <f>IF(Riskregister!$E$15="",0,COUNTIF(BP$4:BP$53,"&lt;"&amp;AX1010)*IF(AY1010&lt;0.5,Riskregister!$K$15+(Riskregister!$L$15-Riskregister!$K$15)*SQRT(AY1010/2),Riskregister!$L$15-(Riskregister!$L$15-Riskregister!$K$15)*SQRT((1-AY1010)/2)))</f>
        <v>0</v>
      </c>
      <c r="BA1010" s="28">
        <f t="shared" ca="1" si="627"/>
        <v>0.32811940147209273</v>
      </c>
      <c r="BB1010" s="28">
        <f t="shared" ca="1" si="627"/>
        <v>0.7026590789148095</v>
      </c>
      <c r="BC1010" s="28">
        <f>IF(Riskregister!$E$16="",0,COUNTIF(BQ$4:BQ$53,"&lt;"&amp;BA1010)*IF(BB1010&lt;0.5,Riskregister!$K$16+(Riskregister!$L$16-Riskregister!$K$16)*SQRT(BB1010/2),Riskregister!$L$16-(Riskregister!$L$16-Riskregister!$K$16)*SQRT((1-BB1010)/2)))</f>
        <v>0</v>
      </c>
      <c r="BD1010" s="28">
        <f t="shared" ca="1" si="603"/>
        <v>155685.51674946782</v>
      </c>
    </row>
    <row r="1011" spans="20:56" x14ac:dyDescent="0.35">
      <c r="T1011" s="28">
        <f t="shared" ca="1" si="616"/>
        <v>0.47463978706912491</v>
      </c>
      <c r="U1011" s="28">
        <f t="shared" ca="1" si="616"/>
        <v>0.42710063900163853</v>
      </c>
      <c r="V1011" s="28">
        <f ca="1">IF(Riskregister!$E$5="",0,COUNTIF(BF$4:BF$53,"&lt;"&amp;T1011)*IF(U1011&lt;0.5,Riskregister!$K$5+(Riskregister!$L$5-Riskregister!$K$5)*SQRT(U1011/2),Riskregister!$L$5-(Riskregister!$L$5-Riskregister!$K$5)*SQRT((1-U1011)/2)))</f>
        <v>0</v>
      </c>
      <c r="W1011" s="28">
        <f t="shared" ca="1" si="617"/>
        <v>0.12557001528290634</v>
      </c>
      <c r="X1011" s="28">
        <f t="shared" ca="1" si="617"/>
        <v>0.78334871540501061</v>
      </c>
      <c r="Y1011" s="28">
        <f ca="1">IF(Riskregister!$E$6="",0,COUNTIF(BG$4:BG$53,"&lt;"&amp;W1011)*IF(X1011&lt;0.5,Riskregister!$K$6+(Riskregister!$L$6-Riskregister!$K$6)*SQRT(X1011/2),Riskregister!$L$6-(Riskregister!$L$6-Riskregister!$K$6)*SQRT((1-X1011)/2)))</f>
        <v>0</v>
      </c>
      <c r="Z1011" s="28">
        <f t="shared" ca="1" si="618"/>
        <v>0.40783411745034759</v>
      </c>
      <c r="AA1011" s="28">
        <f t="shared" ca="1" si="618"/>
        <v>0.44723530347209239</v>
      </c>
      <c r="AB1011" s="28">
        <f ca="1">IF(Riskregister!$E$7="",0,COUNTIF(BH$4:BH$53,"&lt;"&amp;Z1011)*IF(AA1011&lt;0.5,Riskregister!$K$7+(Riskregister!$L$7-Riskregister!$K$7)*SQRT(AA1011/2),Riskregister!$L$7-(Riskregister!$L$7-Riskregister!$K$7)*SQRT((1-AA1011)/2)))</f>
        <v>0</v>
      </c>
      <c r="AC1011" s="28">
        <f t="shared" ca="1" si="619"/>
        <v>6.4824626927299178E-2</v>
      </c>
      <c r="AD1011" s="28">
        <f t="shared" ca="1" si="619"/>
        <v>0.91309095360071779</v>
      </c>
      <c r="AE1011" s="28">
        <f ca="1">IF(Riskregister!$E$8="",0,COUNTIF(BI$4:BI$53,"&lt;"&amp;AC1011)*IF(AD1011&lt;0.5,Riskregister!$K$8+(Riskregister!$L$8-Riskregister!$K$8)*SQRT(AD1011/2),Riskregister!$L$8-(Riskregister!$L$8-Riskregister!$K$8)*SQRT((1-AD1011)/2)))</f>
        <v>0</v>
      </c>
      <c r="AF1011" s="28">
        <f t="shared" ca="1" si="620"/>
        <v>0.48221519104468868</v>
      </c>
      <c r="AG1011" s="28">
        <f t="shared" ca="1" si="620"/>
        <v>0.99274595181932768</v>
      </c>
      <c r="AH1011" s="28">
        <f>IF(Riskregister!$E$9="",0,COUNTIF(BJ$4:BJ$53,"&lt;"&amp;AF1011)*IF(AG1011&lt;0.5,Riskregister!$K$9+(Riskregister!$L$9-Riskregister!$K$9)*SQRT(AG1011/2),Riskregister!$L$9-(Riskregister!$L$9-Riskregister!$K$9)*SQRT((1-AG1011)/2)))</f>
        <v>0</v>
      </c>
      <c r="AI1011" s="28">
        <f t="shared" ca="1" si="621"/>
        <v>0.3220218989515381</v>
      </c>
      <c r="AJ1011" s="28">
        <f t="shared" ca="1" si="621"/>
        <v>0.53463518177202318</v>
      </c>
      <c r="AK1011" s="28">
        <f>IF(Riskregister!$E$10="",0,COUNTIF(BK$4:BK$53,"&lt;"&amp;AI1011)*IF(AJ1011&lt;0.5,Riskregister!$K$10+(Riskregister!$L$10-Riskregister!$K$10)*SQRT(AJ1011/2),Riskregister!$L$10-(Riskregister!$L$10-Riskregister!$K$10)*SQRT((1-AJ1011)/2)))</f>
        <v>0</v>
      </c>
      <c r="AL1011" s="28">
        <f t="shared" ca="1" si="622"/>
        <v>0.24764535973428015</v>
      </c>
      <c r="AM1011" s="28">
        <f t="shared" ca="1" si="622"/>
        <v>0.67717169663778576</v>
      </c>
      <c r="AN1011" s="28">
        <f>IF(Riskregister!$E$11="",0,COUNTIF(BL$4:BL$53,"&lt;"&amp;AL1011)*IF(AM1011&lt;0.5,Riskregister!$K$11+(Riskregister!$L$11-Riskregister!$K$11)*SQRT(AM1011/2),Riskregister!$L$11-(Riskregister!$L$11-Riskregister!$K$11)*SQRT((1-AM1011)/2)))</f>
        <v>0</v>
      </c>
      <c r="AO1011" s="28">
        <f t="shared" ca="1" si="623"/>
        <v>0.87734529162458641</v>
      </c>
      <c r="AP1011" s="28">
        <f t="shared" ca="1" si="623"/>
        <v>0.47952422233337755</v>
      </c>
      <c r="AQ1011" s="28">
        <f>IF(Riskregister!$E$12="",0,COUNTIF(BM$4:BM$53,"&lt;"&amp;AO1011)*IF(AP1011&lt;0.5,Riskregister!$K$12+(Riskregister!$L$12-Riskregister!$K$12)*SQRT(AP1011/2),Riskregister!$L$12-(Riskregister!$L$12-Riskregister!$K$12)*SQRT((1-AP1011)/2)))</f>
        <v>0</v>
      </c>
      <c r="AR1011" s="28">
        <f t="shared" ca="1" si="624"/>
        <v>0.81937040046027487</v>
      </c>
      <c r="AS1011" s="28">
        <f t="shared" ca="1" si="624"/>
        <v>0.82403410376305708</v>
      </c>
      <c r="AT1011" s="28">
        <f>IF(Riskregister!$E$13="",0,COUNTIF(BN$4:BN$53,"&lt;"&amp;AR1011)*IF(AS1011&lt;0.5,Riskregister!$K$13+(Riskregister!$L$13-Riskregister!$K$13)*SQRT(AS1011/2),Riskregister!$L$13-(Riskregister!$L$13-Riskregister!$K$13)*SQRT((1-AS1011)/2)))</f>
        <v>0</v>
      </c>
      <c r="AU1011" s="28">
        <f t="shared" ca="1" si="625"/>
        <v>0.16871767725552611</v>
      </c>
      <c r="AV1011" s="28">
        <f t="shared" ca="1" si="625"/>
        <v>0.79497717474861351</v>
      </c>
      <c r="AW1011" s="28">
        <f>IF(Riskregister!$E$14="",0,COUNTIF(BO$4:BO$53,"&lt;"&amp;AU1011)*IF(AV1011&lt;0.5,Riskregister!$K$14+(Riskregister!$L$14-Riskregister!$K$14)*SQRT(AV1011/2),Riskregister!$L$14-(Riskregister!$L$14-Riskregister!$K$14)*SQRT((1-AV1011)/2)))</f>
        <v>0</v>
      </c>
      <c r="AX1011" s="28">
        <f t="shared" ca="1" si="626"/>
        <v>0.22878987309216814</v>
      </c>
      <c r="AY1011" s="28">
        <f t="shared" ca="1" si="626"/>
        <v>0.81187856098598365</v>
      </c>
      <c r="AZ1011" s="28">
        <f>IF(Riskregister!$E$15="",0,COUNTIF(BP$4:BP$53,"&lt;"&amp;AX1011)*IF(AY1011&lt;0.5,Riskregister!$K$15+(Riskregister!$L$15-Riskregister!$K$15)*SQRT(AY1011/2),Riskregister!$L$15-(Riskregister!$L$15-Riskregister!$K$15)*SQRT((1-AY1011)/2)))</f>
        <v>0</v>
      </c>
      <c r="BA1011" s="28">
        <f t="shared" ca="1" si="627"/>
        <v>0.77052688707088168</v>
      </c>
      <c r="BB1011" s="28">
        <f t="shared" ca="1" si="627"/>
        <v>0.88271788322037237</v>
      </c>
      <c r="BC1011" s="28">
        <f>IF(Riskregister!$E$16="",0,COUNTIF(BQ$4:BQ$53,"&lt;"&amp;BA1011)*IF(BB1011&lt;0.5,Riskregister!$K$16+(Riskregister!$L$16-Riskregister!$K$16)*SQRT(BB1011/2),Riskregister!$L$16-(Riskregister!$L$16-Riskregister!$K$16)*SQRT((1-BB1011)/2)))</f>
        <v>0</v>
      </c>
      <c r="BD1011" s="28">
        <f t="shared" ca="1" si="603"/>
        <v>0</v>
      </c>
    </row>
    <row r="1012" spans="20:56" x14ac:dyDescent="0.35">
      <c r="T1012" s="28">
        <f t="shared" ca="1" si="616"/>
        <v>0.6095761050632873</v>
      </c>
      <c r="U1012" s="28">
        <f t="shared" ca="1" si="616"/>
        <v>0.27079965620508117</v>
      </c>
      <c r="V1012" s="28">
        <f ca="1">IF(Riskregister!$E$5="",0,COUNTIF(BF$4:BF$53,"&lt;"&amp;T1012)*IF(U1012&lt;0.5,Riskregister!$K$5+(Riskregister!$L$5-Riskregister!$K$5)*SQRT(U1012/2),Riskregister!$L$5-(Riskregister!$L$5-Riskregister!$K$5)*SQRT((1-U1012)/2)))</f>
        <v>0</v>
      </c>
      <c r="W1012" s="28">
        <f t="shared" ca="1" si="617"/>
        <v>0.73307308078305045</v>
      </c>
      <c r="X1012" s="28">
        <f t="shared" ca="1" si="617"/>
        <v>0.93376617782242999</v>
      </c>
      <c r="Y1012" s="28">
        <f ca="1">IF(Riskregister!$E$6="",0,COUNTIF(BG$4:BG$53,"&lt;"&amp;W1012)*IF(X1012&lt;0.5,Riskregister!$K$6+(Riskregister!$L$6-Riskregister!$K$6)*SQRT(X1012/2),Riskregister!$L$6-(Riskregister!$L$6-Riskregister!$K$6)*SQRT((1-X1012)/2)))</f>
        <v>1672435.0569312042</v>
      </c>
      <c r="Z1012" s="28">
        <f t="shared" ca="1" si="618"/>
        <v>0.66476623032095239</v>
      </c>
      <c r="AA1012" s="28">
        <f t="shared" ca="1" si="618"/>
        <v>0.46126610846968041</v>
      </c>
      <c r="AB1012" s="28">
        <f ca="1">IF(Riskregister!$E$7="",0,COUNTIF(BH$4:BH$53,"&lt;"&amp;Z1012)*IF(AA1012&lt;0.5,Riskregister!$K$7+(Riskregister!$L$7-Riskregister!$K$7)*SQRT(AA1012/2),Riskregister!$L$7-(Riskregister!$L$7-Riskregister!$K$7)*SQRT((1-AA1012)/2)))</f>
        <v>0</v>
      </c>
      <c r="AC1012" s="28">
        <f t="shared" ca="1" si="619"/>
        <v>0.45864961678334404</v>
      </c>
      <c r="AD1012" s="28">
        <f t="shared" ca="1" si="619"/>
        <v>0.81855585915795048</v>
      </c>
      <c r="AE1012" s="28">
        <f ca="1">IF(Riskregister!$E$8="",0,COUNTIF(BI$4:BI$53,"&lt;"&amp;AC1012)*IF(AD1012&lt;0.5,Riskregister!$K$8+(Riskregister!$L$8-Riskregister!$K$8)*SQRT(AD1012/2),Riskregister!$L$8-(Riskregister!$L$8-Riskregister!$K$8)*SQRT((1-AD1012)/2)))</f>
        <v>0</v>
      </c>
      <c r="AF1012" s="28">
        <f t="shared" ca="1" si="620"/>
        <v>0.29610218426501522</v>
      </c>
      <c r="AG1012" s="28">
        <f t="shared" ca="1" si="620"/>
        <v>0.96812341064599206</v>
      </c>
      <c r="AH1012" s="28">
        <f>IF(Riskregister!$E$9="",0,COUNTIF(BJ$4:BJ$53,"&lt;"&amp;AF1012)*IF(AG1012&lt;0.5,Riskregister!$K$9+(Riskregister!$L$9-Riskregister!$K$9)*SQRT(AG1012/2),Riskregister!$L$9-(Riskregister!$L$9-Riskregister!$K$9)*SQRT((1-AG1012)/2)))</f>
        <v>0</v>
      </c>
      <c r="AI1012" s="28">
        <f t="shared" ca="1" si="621"/>
        <v>0.9365563369018729</v>
      </c>
      <c r="AJ1012" s="28">
        <f t="shared" ca="1" si="621"/>
        <v>0.84687894594507085</v>
      </c>
      <c r="AK1012" s="28">
        <f>IF(Riskregister!$E$10="",0,COUNTIF(BK$4:BK$53,"&lt;"&amp;AI1012)*IF(AJ1012&lt;0.5,Riskregister!$K$10+(Riskregister!$L$10-Riskregister!$K$10)*SQRT(AJ1012/2),Riskregister!$L$10-(Riskregister!$L$10-Riskregister!$K$10)*SQRT((1-AJ1012)/2)))</f>
        <v>0</v>
      </c>
      <c r="AL1012" s="28">
        <f t="shared" ca="1" si="622"/>
        <v>0.43508269158570922</v>
      </c>
      <c r="AM1012" s="28">
        <f t="shared" ca="1" si="622"/>
        <v>0.99485803806466866</v>
      </c>
      <c r="AN1012" s="28">
        <f>IF(Riskregister!$E$11="",0,COUNTIF(BL$4:BL$53,"&lt;"&amp;AL1012)*IF(AM1012&lt;0.5,Riskregister!$K$11+(Riskregister!$L$11-Riskregister!$K$11)*SQRT(AM1012/2),Riskregister!$L$11-(Riskregister!$L$11-Riskregister!$K$11)*SQRT((1-AM1012)/2)))</f>
        <v>0</v>
      </c>
      <c r="AO1012" s="28">
        <f t="shared" ca="1" si="623"/>
        <v>0.8631466419637156</v>
      </c>
      <c r="AP1012" s="28">
        <f t="shared" ca="1" si="623"/>
        <v>0.1419328249261067</v>
      </c>
      <c r="AQ1012" s="28">
        <f>IF(Riskregister!$E$12="",0,COUNTIF(BM$4:BM$53,"&lt;"&amp;AO1012)*IF(AP1012&lt;0.5,Riskregister!$K$12+(Riskregister!$L$12-Riskregister!$K$12)*SQRT(AP1012/2),Riskregister!$L$12-(Riskregister!$L$12-Riskregister!$K$12)*SQRT((1-AP1012)/2)))</f>
        <v>0</v>
      </c>
      <c r="AR1012" s="28">
        <f t="shared" ca="1" si="624"/>
        <v>0.92630905933959395</v>
      </c>
      <c r="AS1012" s="28">
        <f t="shared" ca="1" si="624"/>
        <v>0.2956654268290656</v>
      </c>
      <c r="AT1012" s="28">
        <f>IF(Riskregister!$E$13="",0,COUNTIF(BN$4:BN$53,"&lt;"&amp;AR1012)*IF(AS1012&lt;0.5,Riskregister!$K$13+(Riskregister!$L$13-Riskregister!$K$13)*SQRT(AS1012/2),Riskregister!$L$13-(Riskregister!$L$13-Riskregister!$K$13)*SQRT((1-AS1012)/2)))</f>
        <v>0</v>
      </c>
      <c r="AU1012" s="28">
        <f t="shared" ca="1" si="625"/>
        <v>0.83082892468521907</v>
      </c>
      <c r="AV1012" s="28">
        <f t="shared" ca="1" si="625"/>
        <v>0.81204636202866276</v>
      </c>
      <c r="AW1012" s="28">
        <f>IF(Riskregister!$E$14="",0,COUNTIF(BO$4:BO$53,"&lt;"&amp;AU1012)*IF(AV1012&lt;0.5,Riskregister!$K$14+(Riskregister!$L$14-Riskregister!$K$14)*SQRT(AV1012/2),Riskregister!$L$14-(Riskregister!$L$14-Riskregister!$K$14)*SQRT((1-AV1012)/2)))</f>
        <v>0</v>
      </c>
      <c r="AX1012" s="28">
        <f t="shared" ca="1" si="626"/>
        <v>0.90480965972116811</v>
      </c>
      <c r="AY1012" s="28">
        <f t="shared" ca="1" si="626"/>
        <v>0.79094033809264075</v>
      </c>
      <c r="AZ1012" s="28">
        <f>IF(Riskregister!$E$15="",0,COUNTIF(BP$4:BP$53,"&lt;"&amp;AX1012)*IF(AY1012&lt;0.5,Riskregister!$K$15+(Riskregister!$L$15-Riskregister!$K$15)*SQRT(AY1012/2),Riskregister!$L$15-(Riskregister!$L$15-Riskregister!$K$15)*SQRT((1-AY1012)/2)))</f>
        <v>0</v>
      </c>
      <c r="BA1012" s="28">
        <f t="shared" ca="1" si="627"/>
        <v>0.49954300743197644</v>
      </c>
      <c r="BB1012" s="28">
        <f t="shared" ca="1" si="627"/>
        <v>0.53401436919860035</v>
      </c>
      <c r="BC1012" s="28">
        <f>IF(Riskregister!$E$16="",0,COUNTIF(BQ$4:BQ$53,"&lt;"&amp;BA1012)*IF(BB1012&lt;0.5,Riskregister!$K$16+(Riskregister!$L$16-Riskregister!$K$16)*SQRT(BB1012/2),Riskregister!$L$16-(Riskregister!$L$16-Riskregister!$K$16)*SQRT((1-BB1012)/2)))</f>
        <v>0</v>
      </c>
      <c r="BD1012" s="28">
        <f t="shared" ca="1" si="603"/>
        <v>1672435.0569312042</v>
      </c>
    </row>
    <row r="1013" spans="20:56" x14ac:dyDescent="0.35">
      <c r="T1013" s="28">
        <f t="shared" ca="1" si="616"/>
        <v>0.92721177078037598</v>
      </c>
      <c r="U1013" s="28">
        <f t="shared" ca="1" si="616"/>
        <v>0.64898420593212636</v>
      </c>
      <c r="V1013" s="28">
        <f ca="1">IF(Riskregister!$E$5="",0,COUNTIF(BF$4:BF$53,"&lt;"&amp;T1013)*IF(U1013&lt;0.5,Riskregister!$K$5+(Riskregister!$L$5-Riskregister!$K$5)*SQRT(U1013/2),Riskregister!$L$5-(Riskregister!$L$5-Riskregister!$K$5)*SQRT((1-U1013)/2)))</f>
        <v>822957.03613846761</v>
      </c>
      <c r="W1013" s="28">
        <f t="shared" ca="1" si="617"/>
        <v>0.78131862613095993</v>
      </c>
      <c r="X1013" s="28">
        <f t="shared" ca="1" si="617"/>
        <v>0.22152193151439892</v>
      </c>
      <c r="Y1013" s="28">
        <f ca="1">IF(Riskregister!$E$6="",0,COUNTIF(BG$4:BG$53,"&lt;"&amp;W1013)*IF(X1013&lt;0.5,Riskregister!$K$6+(Riskregister!$L$6-Riskregister!$K$6)*SQRT(X1013/2),Riskregister!$L$6-(Riskregister!$L$6-Riskregister!$K$6)*SQRT((1-X1013)/2)))</f>
        <v>799053.86156281992</v>
      </c>
      <c r="Z1013" s="28">
        <f t="shared" ca="1" si="618"/>
        <v>0.77910393946014933</v>
      </c>
      <c r="AA1013" s="28">
        <f t="shared" ca="1" si="618"/>
        <v>0.58334401854427542</v>
      </c>
      <c r="AB1013" s="28">
        <f ca="1">IF(Riskregister!$E$7="",0,COUNTIF(BH$4:BH$53,"&lt;"&amp;Z1013)*IF(AA1013&lt;0.5,Riskregister!$K$7+(Riskregister!$L$7-Riskregister!$K$7)*SQRT(AA1013/2),Riskregister!$L$7-(Riskregister!$L$7-Riskregister!$K$7)*SQRT((1-AA1013)/2)))</f>
        <v>240249.63579333181</v>
      </c>
      <c r="AC1013" s="28">
        <f t="shared" ca="1" si="619"/>
        <v>0.95640702750942141</v>
      </c>
      <c r="AD1013" s="28">
        <f t="shared" ca="1" si="619"/>
        <v>5.3266245336370144E-2</v>
      </c>
      <c r="AE1013" s="28">
        <f ca="1">IF(Riskregister!$E$8="",0,COUNTIF(BI$4:BI$53,"&lt;"&amp;AC1013)*IF(AD1013&lt;0.5,Riskregister!$K$8+(Riskregister!$L$8-Riskregister!$K$8)*SQRT(AD1013/2),Riskregister!$L$8-(Riskregister!$L$8-Riskregister!$K$8)*SQRT((1-AD1013)/2)))</f>
        <v>0</v>
      </c>
      <c r="AF1013" s="28">
        <f t="shared" ca="1" si="620"/>
        <v>0.96990482903916442</v>
      </c>
      <c r="AG1013" s="28">
        <f t="shared" ca="1" si="620"/>
        <v>0.40799690602127336</v>
      </c>
      <c r="AH1013" s="28">
        <f>IF(Riskregister!$E$9="",0,COUNTIF(BJ$4:BJ$53,"&lt;"&amp;AF1013)*IF(AG1013&lt;0.5,Riskregister!$K$9+(Riskregister!$L$9-Riskregister!$K$9)*SQRT(AG1013/2),Riskregister!$L$9-(Riskregister!$L$9-Riskregister!$K$9)*SQRT((1-AG1013)/2)))</f>
        <v>0</v>
      </c>
      <c r="AI1013" s="28">
        <f t="shared" ca="1" si="621"/>
        <v>0.16534891347075942</v>
      </c>
      <c r="AJ1013" s="28">
        <f t="shared" ca="1" si="621"/>
        <v>0.4025327963617864</v>
      </c>
      <c r="AK1013" s="28">
        <f>IF(Riskregister!$E$10="",0,COUNTIF(BK$4:BK$53,"&lt;"&amp;AI1013)*IF(AJ1013&lt;0.5,Riskregister!$K$10+(Riskregister!$L$10-Riskregister!$K$10)*SQRT(AJ1013/2),Riskregister!$L$10-(Riskregister!$L$10-Riskregister!$K$10)*SQRT((1-AJ1013)/2)))</f>
        <v>0</v>
      </c>
      <c r="AL1013" s="28">
        <f t="shared" ca="1" si="622"/>
        <v>0.95139985934707105</v>
      </c>
      <c r="AM1013" s="28">
        <f t="shared" ca="1" si="622"/>
        <v>0.24448467136280605</v>
      </c>
      <c r="AN1013" s="28">
        <f>IF(Riskregister!$E$11="",0,COUNTIF(BL$4:BL$53,"&lt;"&amp;AL1013)*IF(AM1013&lt;0.5,Riskregister!$K$11+(Riskregister!$L$11-Riskregister!$K$11)*SQRT(AM1013/2),Riskregister!$L$11-(Riskregister!$L$11-Riskregister!$K$11)*SQRT((1-AM1013)/2)))</f>
        <v>0</v>
      </c>
      <c r="AO1013" s="28">
        <f t="shared" ca="1" si="623"/>
        <v>0.13425100769588372</v>
      </c>
      <c r="AP1013" s="28">
        <f t="shared" ca="1" si="623"/>
        <v>0.54007877751783706</v>
      </c>
      <c r="AQ1013" s="28">
        <f>IF(Riskregister!$E$12="",0,COUNTIF(BM$4:BM$53,"&lt;"&amp;AO1013)*IF(AP1013&lt;0.5,Riskregister!$K$12+(Riskregister!$L$12-Riskregister!$K$12)*SQRT(AP1013/2),Riskregister!$L$12-(Riskregister!$L$12-Riskregister!$K$12)*SQRT((1-AP1013)/2)))</f>
        <v>0</v>
      </c>
      <c r="AR1013" s="28">
        <f t="shared" ca="1" si="624"/>
        <v>0.13364879693879539</v>
      </c>
      <c r="AS1013" s="28">
        <f t="shared" ca="1" si="624"/>
        <v>0.70072335403778219</v>
      </c>
      <c r="AT1013" s="28">
        <f>IF(Riskregister!$E$13="",0,COUNTIF(BN$4:BN$53,"&lt;"&amp;AR1013)*IF(AS1013&lt;0.5,Riskregister!$K$13+(Riskregister!$L$13-Riskregister!$K$13)*SQRT(AS1013/2),Riskregister!$L$13-(Riskregister!$L$13-Riskregister!$K$13)*SQRT((1-AS1013)/2)))</f>
        <v>0</v>
      </c>
      <c r="AU1013" s="28">
        <f t="shared" ca="1" si="625"/>
        <v>0.1975358416701839</v>
      </c>
      <c r="AV1013" s="28">
        <f t="shared" ca="1" si="625"/>
        <v>0.64472974483954837</v>
      </c>
      <c r="AW1013" s="28">
        <f>IF(Riskregister!$E$14="",0,COUNTIF(BO$4:BO$53,"&lt;"&amp;AU1013)*IF(AV1013&lt;0.5,Riskregister!$K$14+(Riskregister!$L$14-Riskregister!$K$14)*SQRT(AV1013/2),Riskregister!$L$14-(Riskregister!$L$14-Riskregister!$K$14)*SQRT((1-AV1013)/2)))</f>
        <v>0</v>
      </c>
      <c r="AX1013" s="28">
        <f t="shared" ca="1" si="626"/>
        <v>0.69239982652598053</v>
      </c>
      <c r="AY1013" s="28">
        <f t="shared" ca="1" si="626"/>
        <v>2.1699889955409501E-2</v>
      </c>
      <c r="AZ1013" s="28">
        <f>IF(Riskregister!$E$15="",0,COUNTIF(BP$4:BP$53,"&lt;"&amp;AX1013)*IF(AY1013&lt;0.5,Riskregister!$K$15+(Riskregister!$L$15-Riskregister!$K$15)*SQRT(AY1013/2),Riskregister!$L$15-(Riskregister!$L$15-Riskregister!$K$15)*SQRT((1-AY1013)/2)))</f>
        <v>0</v>
      </c>
      <c r="BA1013" s="28">
        <f t="shared" ca="1" si="627"/>
        <v>0.49087242764477801</v>
      </c>
      <c r="BB1013" s="28">
        <f t="shared" ca="1" si="627"/>
        <v>0.711795295600678</v>
      </c>
      <c r="BC1013" s="28">
        <f>IF(Riskregister!$E$16="",0,COUNTIF(BQ$4:BQ$53,"&lt;"&amp;BA1013)*IF(BB1013&lt;0.5,Riskregister!$K$16+(Riskregister!$L$16-Riskregister!$K$16)*SQRT(BB1013/2),Riskregister!$L$16-(Riskregister!$L$16-Riskregister!$K$16)*SQRT((1-BB1013)/2)))</f>
        <v>0</v>
      </c>
      <c r="BD1013" s="28">
        <f t="shared" ca="1" si="603"/>
        <v>1862260.5334946194</v>
      </c>
    </row>
    <row r="1014" spans="20:56" x14ac:dyDescent="0.35">
      <c r="T1014" s="28">
        <f t="shared" ca="1" si="616"/>
        <v>0.56412685849419542</v>
      </c>
      <c r="U1014" s="28">
        <f t="shared" ca="1" si="616"/>
        <v>0.44853844566027035</v>
      </c>
      <c r="V1014" s="28">
        <f ca="1">IF(Riskregister!$E$5="",0,COUNTIF(BF$4:BF$53,"&lt;"&amp;T1014)*IF(U1014&lt;0.5,Riskregister!$K$5+(Riskregister!$L$5-Riskregister!$K$5)*SQRT(U1014/2),Riskregister!$L$5-(Riskregister!$L$5-Riskregister!$K$5)*SQRT((1-U1014)/2)))</f>
        <v>0</v>
      </c>
      <c r="W1014" s="28">
        <f t="shared" ca="1" si="617"/>
        <v>6.4484210277088172E-2</v>
      </c>
      <c r="X1014" s="28">
        <f t="shared" ca="1" si="617"/>
        <v>0.99767047558893784</v>
      </c>
      <c r="Y1014" s="28">
        <f ca="1">IF(Riskregister!$E$6="",0,COUNTIF(BG$4:BG$53,"&lt;"&amp;W1014)*IF(X1014&lt;0.5,Riskregister!$K$6+(Riskregister!$L$6-Riskregister!$K$6)*SQRT(X1014/2),Riskregister!$L$6-(Riskregister!$L$6-Riskregister!$K$6)*SQRT((1-X1014)/2)))</f>
        <v>0</v>
      </c>
      <c r="Z1014" s="28">
        <f t="shared" ca="1" si="618"/>
        <v>0.87142340038113431</v>
      </c>
      <c r="AA1014" s="28">
        <f t="shared" ca="1" si="618"/>
        <v>0.78053227270601466</v>
      </c>
      <c r="AB1014" s="28">
        <f ca="1">IF(Riskregister!$E$7="",0,COUNTIF(BH$4:BH$53,"&lt;"&amp;Z1014)*IF(AA1014&lt;0.5,Riskregister!$K$7+(Riskregister!$L$7-Riskregister!$K$7)*SQRT(AA1014/2),Riskregister!$L$7-(Riskregister!$L$7-Riskregister!$K$7)*SQRT((1-AA1014)/2)))</f>
        <v>284058.64285443007</v>
      </c>
      <c r="AC1014" s="28">
        <f t="shared" ca="1" si="619"/>
        <v>1.9791535725003362E-3</v>
      </c>
      <c r="AD1014" s="28">
        <f t="shared" ca="1" si="619"/>
        <v>0.55201810912485516</v>
      </c>
      <c r="AE1014" s="28">
        <f ca="1">IF(Riskregister!$E$8="",0,COUNTIF(BI$4:BI$53,"&lt;"&amp;AC1014)*IF(AD1014&lt;0.5,Riskregister!$K$8+(Riskregister!$L$8-Riskregister!$K$8)*SQRT(AD1014/2),Riskregister!$L$8-(Riskregister!$L$8-Riskregister!$K$8)*SQRT((1-AD1014)/2)))</f>
        <v>0</v>
      </c>
      <c r="AF1014" s="28">
        <f t="shared" ca="1" si="620"/>
        <v>2.0147422703309936E-2</v>
      </c>
      <c r="AG1014" s="28">
        <f t="shared" ca="1" si="620"/>
        <v>0.58122855430236142</v>
      </c>
      <c r="AH1014" s="28">
        <f>IF(Riskregister!$E$9="",0,COUNTIF(BJ$4:BJ$53,"&lt;"&amp;AF1014)*IF(AG1014&lt;0.5,Riskregister!$K$9+(Riskregister!$L$9-Riskregister!$K$9)*SQRT(AG1014/2),Riskregister!$L$9-(Riskregister!$L$9-Riskregister!$K$9)*SQRT((1-AG1014)/2)))</f>
        <v>0</v>
      </c>
      <c r="AI1014" s="28">
        <f t="shared" ca="1" si="621"/>
        <v>0.35916631159089019</v>
      </c>
      <c r="AJ1014" s="28">
        <f t="shared" ca="1" si="621"/>
        <v>0.25882302321325545</v>
      </c>
      <c r="AK1014" s="28">
        <f>IF(Riskregister!$E$10="",0,COUNTIF(BK$4:BK$53,"&lt;"&amp;AI1014)*IF(AJ1014&lt;0.5,Riskregister!$K$10+(Riskregister!$L$10-Riskregister!$K$10)*SQRT(AJ1014/2),Riskregister!$L$10-(Riskregister!$L$10-Riskregister!$K$10)*SQRT((1-AJ1014)/2)))</f>
        <v>0</v>
      </c>
      <c r="AL1014" s="28">
        <f t="shared" ca="1" si="622"/>
        <v>0.51575497560311157</v>
      </c>
      <c r="AM1014" s="28">
        <f t="shared" ca="1" si="622"/>
        <v>0.56646623891687786</v>
      </c>
      <c r="AN1014" s="28">
        <f>IF(Riskregister!$E$11="",0,COUNTIF(BL$4:BL$53,"&lt;"&amp;AL1014)*IF(AM1014&lt;0.5,Riskregister!$K$11+(Riskregister!$L$11-Riskregister!$K$11)*SQRT(AM1014/2),Riskregister!$L$11-(Riskregister!$L$11-Riskregister!$K$11)*SQRT((1-AM1014)/2)))</f>
        <v>0</v>
      </c>
      <c r="AO1014" s="28">
        <f t="shared" ca="1" si="623"/>
        <v>0.22596898223013451</v>
      </c>
      <c r="AP1014" s="28">
        <f t="shared" ca="1" si="623"/>
        <v>0.83369908315478991</v>
      </c>
      <c r="AQ1014" s="28">
        <f>IF(Riskregister!$E$12="",0,COUNTIF(BM$4:BM$53,"&lt;"&amp;AO1014)*IF(AP1014&lt;0.5,Riskregister!$K$12+(Riskregister!$L$12-Riskregister!$K$12)*SQRT(AP1014/2),Riskregister!$L$12-(Riskregister!$L$12-Riskregister!$K$12)*SQRT((1-AP1014)/2)))</f>
        <v>0</v>
      </c>
      <c r="AR1014" s="28">
        <f t="shared" ca="1" si="624"/>
        <v>0.55571742553467995</v>
      </c>
      <c r="AS1014" s="28">
        <f t="shared" ca="1" si="624"/>
        <v>0.36947507594482087</v>
      </c>
      <c r="AT1014" s="28">
        <f>IF(Riskregister!$E$13="",0,COUNTIF(BN$4:BN$53,"&lt;"&amp;AR1014)*IF(AS1014&lt;0.5,Riskregister!$K$13+(Riskregister!$L$13-Riskregister!$K$13)*SQRT(AS1014/2),Riskregister!$L$13-(Riskregister!$L$13-Riskregister!$K$13)*SQRT((1-AS1014)/2)))</f>
        <v>0</v>
      </c>
      <c r="AU1014" s="28">
        <f t="shared" ca="1" si="625"/>
        <v>0.40791013334494763</v>
      </c>
      <c r="AV1014" s="28">
        <f t="shared" ca="1" si="625"/>
        <v>0.87262825305428171</v>
      </c>
      <c r="AW1014" s="28">
        <f>IF(Riskregister!$E$14="",0,COUNTIF(BO$4:BO$53,"&lt;"&amp;AU1014)*IF(AV1014&lt;0.5,Riskregister!$K$14+(Riskregister!$L$14-Riskregister!$K$14)*SQRT(AV1014/2),Riskregister!$L$14-(Riskregister!$L$14-Riskregister!$K$14)*SQRT((1-AV1014)/2)))</f>
        <v>0</v>
      </c>
      <c r="AX1014" s="28">
        <f t="shared" ca="1" si="626"/>
        <v>0.66544696818018012</v>
      </c>
      <c r="AY1014" s="28">
        <f t="shared" ca="1" si="626"/>
        <v>0.38741412159187139</v>
      </c>
      <c r="AZ1014" s="28">
        <f>IF(Riskregister!$E$15="",0,COUNTIF(BP$4:BP$53,"&lt;"&amp;AX1014)*IF(AY1014&lt;0.5,Riskregister!$K$15+(Riskregister!$L$15-Riskregister!$K$15)*SQRT(AY1014/2),Riskregister!$L$15-(Riskregister!$L$15-Riskregister!$K$15)*SQRT((1-AY1014)/2)))</f>
        <v>0</v>
      </c>
      <c r="BA1014" s="28">
        <f t="shared" ca="1" si="627"/>
        <v>0.45538462228792187</v>
      </c>
      <c r="BB1014" s="28">
        <f t="shared" ca="1" si="627"/>
        <v>0.10273751398432907</v>
      </c>
      <c r="BC1014" s="28">
        <f>IF(Riskregister!$E$16="",0,COUNTIF(BQ$4:BQ$53,"&lt;"&amp;BA1014)*IF(BB1014&lt;0.5,Riskregister!$K$16+(Riskregister!$L$16-Riskregister!$K$16)*SQRT(BB1014/2),Riskregister!$L$16-(Riskregister!$L$16-Riskregister!$K$16)*SQRT((1-BB1014)/2)))</f>
        <v>0</v>
      </c>
      <c r="BD1014" s="28">
        <f t="shared" ca="1" si="603"/>
        <v>284058.64285443007</v>
      </c>
    </row>
    <row r="1015" spans="20:56" x14ac:dyDescent="0.35">
      <c r="T1015" s="28">
        <f t="shared" ca="1" si="616"/>
        <v>0.29257931778373092</v>
      </c>
      <c r="U1015" s="28">
        <f t="shared" ca="1" si="616"/>
        <v>0.39085965671486667</v>
      </c>
      <c r="V1015" s="28">
        <f ca="1">IF(Riskregister!$E$5="",0,COUNTIF(BF$4:BF$53,"&lt;"&amp;T1015)*IF(U1015&lt;0.5,Riskregister!$K$5+(Riskregister!$L$5-Riskregister!$K$5)*SQRT(U1015/2),Riskregister!$L$5-(Riskregister!$L$5-Riskregister!$K$5)*SQRT((1-U1015)/2)))</f>
        <v>0</v>
      </c>
      <c r="W1015" s="28">
        <f t="shared" ca="1" si="617"/>
        <v>0.19320936219588936</v>
      </c>
      <c r="X1015" s="28">
        <f t="shared" ca="1" si="617"/>
        <v>0.12122160352284994</v>
      </c>
      <c r="Y1015" s="28">
        <f ca="1">IF(Riskregister!$E$6="",0,COUNTIF(BG$4:BG$53,"&lt;"&amp;W1015)*IF(X1015&lt;0.5,Riskregister!$K$6+(Riskregister!$L$6-Riskregister!$K$6)*SQRT(X1015/2),Riskregister!$L$6-(Riskregister!$L$6-Riskregister!$K$6)*SQRT((1-X1015)/2)))</f>
        <v>0</v>
      </c>
      <c r="Z1015" s="28">
        <f t="shared" ca="1" si="618"/>
        <v>0.32729136358130606</v>
      </c>
      <c r="AA1015" s="28">
        <f t="shared" ca="1" si="618"/>
        <v>0.83839375929532134</v>
      </c>
      <c r="AB1015" s="28">
        <f ca="1">IF(Riskregister!$E$7="",0,COUNTIF(BH$4:BH$53,"&lt;"&amp;Z1015)*IF(AA1015&lt;0.5,Riskregister!$K$7+(Riskregister!$L$7-Riskregister!$K$7)*SQRT(AA1015/2),Riskregister!$L$7-(Riskregister!$L$7-Riskregister!$K$7)*SQRT((1-AA1015)/2)))</f>
        <v>0</v>
      </c>
      <c r="AC1015" s="28">
        <f t="shared" ca="1" si="619"/>
        <v>0.34611229759186946</v>
      </c>
      <c r="AD1015" s="28">
        <f t="shared" ca="1" si="619"/>
        <v>0.83069469427030851</v>
      </c>
      <c r="AE1015" s="28">
        <f ca="1">IF(Riskregister!$E$8="",0,COUNTIF(BI$4:BI$53,"&lt;"&amp;AC1015)*IF(AD1015&lt;0.5,Riskregister!$K$8+(Riskregister!$L$8-Riskregister!$K$8)*SQRT(AD1015/2),Riskregister!$L$8-(Riskregister!$L$8-Riskregister!$K$8)*SQRT((1-AD1015)/2)))</f>
        <v>0</v>
      </c>
      <c r="AF1015" s="28">
        <f t="shared" ca="1" si="620"/>
        <v>0.60011723467845901</v>
      </c>
      <c r="AG1015" s="28">
        <f t="shared" ca="1" si="620"/>
        <v>3.3182744130584529E-2</v>
      </c>
      <c r="AH1015" s="28">
        <f>IF(Riskregister!$E$9="",0,COUNTIF(BJ$4:BJ$53,"&lt;"&amp;AF1015)*IF(AG1015&lt;0.5,Riskregister!$K$9+(Riskregister!$L$9-Riskregister!$K$9)*SQRT(AG1015/2),Riskregister!$L$9-(Riskregister!$L$9-Riskregister!$K$9)*SQRT((1-AG1015)/2)))</f>
        <v>0</v>
      </c>
      <c r="AI1015" s="28">
        <f t="shared" ca="1" si="621"/>
        <v>0.70886152733185193</v>
      </c>
      <c r="AJ1015" s="28">
        <f t="shared" ca="1" si="621"/>
        <v>0.89073265092539189</v>
      </c>
      <c r="AK1015" s="28">
        <f>IF(Riskregister!$E$10="",0,COUNTIF(BK$4:BK$53,"&lt;"&amp;AI1015)*IF(AJ1015&lt;0.5,Riskregister!$K$10+(Riskregister!$L$10-Riskregister!$K$10)*SQRT(AJ1015/2),Riskregister!$L$10-(Riskregister!$L$10-Riskregister!$K$10)*SQRT((1-AJ1015)/2)))</f>
        <v>0</v>
      </c>
      <c r="AL1015" s="28">
        <f t="shared" ca="1" si="622"/>
        <v>0.29785360937232674</v>
      </c>
      <c r="AM1015" s="28">
        <f t="shared" ca="1" si="622"/>
        <v>0.13929601305215633</v>
      </c>
      <c r="AN1015" s="28">
        <f>IF(Riskregister!$E$11="",0,COUNTIF(BL$4:BL$53,"&lt;"&amp;AL1015)*IF(AM1015&lt;0.5,Riskregister!$K$11+(Riskregister!$L$11-Riskregister!$K$11)*SQRT(AM1015/2),Riskregister!$L$11-(Riskregister!$L$11-Riskregister!$K$11)*SQRT((1-AM1015)/2)))</f>
        <v>0</v>
      </c>
      <c r="AO1015" s="28">
        <f t="shared" ca="1" si="623"/>
        <v>0.53800987720862681</v>
      </c>
      <c r="AP1015" s="28">
        <f t="shared" ca="1" si="623"/>
        <v>0.14353323806934837</v>
      </c>
      <c r="AQ1015" s="28">
        <f>IF(Riskregister!$E$12="",0,COUNTIF(BM$4:BM$53,"&lt;"&amp;AO1015)*IF(AP1015&lt;0.5,Riskregister!$K$12+(Riskregister!$L$12-Riskregister!$K$12)*SQRT(AP1015/2),Riskregister!$L$12-(Riskregister!$L$12-Riskregister!$K$12)*SQRT((1-AP1015)/2)))</f>
        <v>0</v>
      </c>
      <c r="AR1015" s="28">
        <f t="shared" ca="1" si="624"/>
        <v>0.21828956345037864</v>
      </c>
      <c r="AS1015" s="28">
        <f t="shared" ca="1" si="624"/>
        <v>0.39850519391129813</v>
      </c>
      <c r="AT1015" s="28">
        <f>IF(Riskregister!$E$13="",0,COUNTIF(BN$4:BN$53,"&lt;"&amp;AR1015)*IF(AS1015&lt;0.5,Riskregister!$K$13+(Riskregister!$L$13-Riskregister!$K$13)*SQRT(AS1015/2),Riskregister!$L$13-(Riskregister!$L$13-Riskregister!$K$13)*SQRT((1-AS1015)/2)))</f>
        <v>0</v>
      </c>
      <c r="AU1015" s="28">
        <f t="shared" ca="1" si="625"/>
        <v>0.52922661582755759</v>
      </c>
      <c r="AV1015" s="28">
        <f t="shared" ca="1" si="625"/>
        <v>0.78918634785613273</v>
      </c>
      <c r="AW1015" s="28">
        <f>IF(Riskregister!$E$14="",0,COUNTIF(BO$4:BO$53,"&lt;"&amp;AU1015)*IF(AV1015&lt;0.5,Riskregister!$K$14+(Riskregister!$L$14-Riskregister!$K$14)*SQRT(AV1015/2),Riskregister!$L$14-(Riskregister!$L$14-Riskregister!$K$14)*SQRT((1-AV1015)/2)))</f>
        <v>0</v>
      </c>
      <c r="AX1015" s="28">
        <f t="shared" ca="1" si="626"/>
        <v>0.58032666326377547</v>
      </c>
      <c r="AY1015" s="28">
        <f t="shared" ca="1" si="626"/>
        <v>0.81102654639500937</v>
      </c>
      <c r="AZ1015" s="28">
        <f>IF(Riskregister!$E$15="",0,COUNTIF(BP$4:BP$53,"&lt;"&amp;AX1015)*IF(AY1015&lt;0.5,Riskregister!$K$15+(Riskregister!$L$15-Riskregister!$K$15)*SQRT(AY1015/2),Riskregister!$L$15-(Riskregister!$L$15-Riskregister!$K$15)*SQRT((1-AY1015)/2)))</f>
        <v>0</v>
      </c>
      <c r="BA1015" s="28">
        <f t="shared" ca="1" si="627"/>
        <v>0.11888536740040923</v>
      </c>
      <c r="BB1015" s="28">
        <f t="shared" ca="1" si="627"/>
        <v>0.97922564043539662</v>
      </c>
      <c r="BC1015" s="28">
        <f>IF(Riskregister!$E$16="",0,COUNTIF(BQ$4:BQ$53,"&lt;"&amp;BA1015)*IF(BB1015&lt;0.5,Riskregister!$K$16+(Riskregister!$L$16-Riskregister!$K$16)*SQRT(BB1015/2),Riskregister!$L$16-(Riskregister!$L$16-Riskregister!$K$16)*SQRT((1-BB1015)/2)))</f>
        <v>0</v>
      </c>
      <c r="BD1015" s="28">
        <f t="shared" ca="1" si="603"/>
        <v>0</v>
      </c>
    </row>
    <row r="1016" spans="20:56" x14ac:dyDescent="0.35">
      <c r="T1016" s="28">
        <f t="shared" ca="1" si="616"/>
        <v>0.45408382632156774</v>
      </c>
      <c r="U1016" s="28">
        <f t="shared" ca="1" si="616"/>
        <v>0.30979037153982891</v>
      </c>
      <c r="V1016" s="28">
        <f ca="1">IF(Riskregister!$E$5="",0,COUNTIF(BF$4:BF$53,"&lt;"&amp;T1016)*IF(U1016&lt;0.5,Riskregister!$K$5+(Riskregister!$L$5-Riskregister!$K$5)*SQRT(U1016/2),Riskregister!$L$5-(Riskregister!$L$5-Riskregister!$K$5)*SQRT((1-U1016)/2)))</f>
        <v>0</v>
      </c>
      <c r="W1016" s="28">
        <f t="shared" ca="1" si="617"/>
        <v>0.56019022269151364</v>
      </c>
      <c r="X1016" s="28">
        <f t="shared" ca="1" si="617"/>
        <v>0.51720437044263312</v>
      </c>
      <c r="Y1016" s="28">
        <f ca="1">IF(Riskregister!$E$6="",0,COUNTIF(BG$4:BG$53,"&lt;"&amp;W1016)*IF(X1016&lt;0.5,Riskregister!$K$6+(Riskregister!$L$6-Riskregister!$K$6)*SQRT(X1016/2),Riskregister!$L$6-(Riskregister!$L$6-Riskregister!$K$6)*SQRT((1-X1016)/2)))</f>
        <v>0</v>
      </c>
      <c r="Z1016" s="28">
        <f t="shared" ca="1" si="618"/>
        <v>0.23271741585106465</v>
      </c>
      <c r="AA1016" s="28">
        <f t="shared" ca="1" si="618"/>
        <v>0.38982578866396145</v>
      </c>
      <c r="AB1016" s="28">
        <f ca="1">IF(Riskregister!$E$7="",0,COUNTIF(BH$4:BH$53,"&lt;"&amp;Z1016)*IF(AA1016&lt;0.5,Riskregister!$K$7+(Riskregister!$L$7-Riskregister!$K$7)*SQRT(AA1016/2),Riskregister!$L$7-(Riskregister!$L$7-Riskregister!$K$7)*SQRT((1-AA1016)/2)))</f>
        <v>0</v>
      </c>
      <c r="AC1016" s="28">
        <f t="shared" ca="1" si="619"/>
        <v>0.53631439237121248</v>
      </c>
      <c r="AD1016" s="28">
        <f t="shared" ca="1" si="619"/>
        <v>0.43863921005736328</v>
      </c>
      <c r="AE1016" s="28">
        <f ca="1">IF(Riskregister!$E$8="",0,COUNTIF(BI$4:BI$53,"&lt;"&amp;AC1016)*IF(AD1016&lt;0.5,Riskregister!$K$8+(Riskregister!$L$8-Riskregister!$K$8)*SQRT(AD1016/2),Riskregister!$L$8-(Riskregister!$L$8-Riskregister!$K$8)*SQRT((1-AD1016)/2)))</f>
        <v>0</v>
      </c>
      <c r="AF1016" s="28">
        <f t="shared" ca="1" si="620"/>
        <v>0.68900604702754653</v>
      </c>
      <c r="AG1016" s="28">
        <f t="shared" ca="1" si="620"/>
        <v>0.83182269683826948</v>
      </c>
      <c r="AH1016" s="28">
        <f>IF(Riskregister!$E$9="",0,COUNTIF(BJ$4:BJ$53,"&lt;"&amp;AF1016)*IF(AG1016&lt;0.5,Riskregister!$K$9+(Riskregister!$L$9-Riskregister!$K$9)*SQRT(AG1016/2),Riskregister!$L$9-(Riskregister!$L$9-Riskregister!$K$9)*SQRT((1-AG1016)/2)))</f>
        <v>0</v>
      </c>
      <c r="AI1016" s="28">
        <f t="shared" ca="1" si="621"/>
        <v>0.74008114667939218</v>
      </c>
      <c r="AJ1016" s="28">
        <f t="shared" ca="1" si="621"/>
        <v>0.59216922111778658</v>
      </c>
      <c r="AK1016" s="28">
        <f>IF(Riskregister!$E$10="",0,COUNTIF(BK$4:BK$53,"&lt;"&amp;AI1016)*IF(AJ1016&lt;0.5,Riskregister!$K$10+(Riskregister!$L$10-Riskregister!$K$10)*SQRT(AJ1016/2),Riskregister!$L$10-(Riskregister!$L$10-Riskregister!$K$10)*SQRT((1-AJ1016)/2)))</f>
        <v>0</v>
      </c>
      <c r="AL1016" s="28">
        <f t="shared" ca="1" si="622"/>
        <v>0.70985269819732788</v>
      </c>
      <c r="AM1016" s="28">
        <f t="shared" ca="1" si="622"/>
        <v>0.33973027192970884</v>
      </c>
      <c r="AN1016" s="28">
        <f>IF(Riskregister!$E$11="",0,COUNTIF(BL$4:BL$53,"&lt;"&amp;AL1016)*IF(AM1016&lt;0.5,Riskregister!$K$11+(Riskregister!$L$11-Riskregister!$K$11)*SQRT(AM1016/2),Riskregister!$L$11-(Riskregister!$L$11-Riskregister!$K$11)*SQRT((1-AM1016)/2)))</f>
        <v>0</v>
      </c>
      <c r="AO1016" s="28">
        <f t="shared" ca="1" si="623"/>
        <v>0.90383264301141064</v>
      </c>
      <c r="AP1016" s="28">
        <f t="shared" ca="1" si="623"/>
        <v>0.24194765825640874</v>
      </c>
      <c r="AQ1016" s="28">
        <f>IF(Riskregister!$E$12="",0,COUNTIF(BM$4:BM$53,"&lt;"&amp;AO1016)*IF(AP1016&lt;0.5,Riskregister!$K$12+(Riskregister!$L$12-Riskregister!$K$12)*SQRT(AP1016/2),Riskregister!$L$12-(Riskregister!$L$12-Riskregister!$K$12)*SQRT((1-AP1016)/2)))</f>
        <v>0</v>
      </c>
      <c r="AR1016" s="28">
        <f t="shared" ca="1" si="624"/>
        <v>0.19546759768705502</v>
      </c>
      <c r="AS1016" s="28">
        <f t="shared" ca="1" si="624"/>
        <v>0.982723188497862</v>
      </c>
      <c r="AT1016" s="28">
        <f>IF(Riskregister!$E$13="",0,COUNTIF(BN$4:BN$53,"&lt;"&amp;AR1016)*IF(AS1016&lt;0.5,Riskregister!$K$13+(Riskregister!$L$13-Riskregister!$K$13)*SQRT(AS1016/2),Riskregister!$L$13-(Riskregister!$L$13-Riskregister!$K$13)*SQRT((1-AS1016)/2)))</f>
        <v>0</v>
      </c>
      <c r="AU1016" s="28">
        <f t="shared" ca="1" si="625"/>
        <v>0.1848167921842383</v>
      </c>
      <c r="AV1016" s="28">
        <f t="shared" ca="1" si="625"/>
        <v>0.89290545366359975</v>
      </c>
      <c r="AW1016" s="28">
        <f>IF(Riskregister!$E$14="",0,COUNTIF(BO$4:BO$53,"&lt;"&amp;AU1016)*IF(AV1016&lt;0.5,Riskregister!$K$14+(Riskregister!$L$14-Riskregister!$K$14)*SQRT(AV1016/2),Riskregister!$L$14-(Riskregister!$L$14-Riskregister!$K$14)*SQRT((1-AV1016)/2)))</f>
        <v>0</v>
      </c>
      <c r="AX1016" s="28">
        <f t="shared" ca="1" si="626"/>
        <v>0.29693045944817009</v>
      </c>
      <c r="AY1016" s="28">
        <f t="shared" ca="1" si="626"/>
        <v>0.25285035454848204</v>
      </c>
      <c r="AZ1016" s="28">
        <f>IF(Riskregister!$E$15="",0,COUNTIF(BP$4:BP$53,"&lt;"&amp;AX1016)*IF(AY1016&lt;0.5,Riskregister!$K$15+(Riskregister!$L$15-Riskregister!$K$15)*SQRT(AY1016/2),Riskregister!$L$15-(Riskregister!$L$15-Riskregister!$K$15)*SQRT((1-AY1016)/2)))</f>
        <v>0</v>
      </c>
      <c r="BA1016" s="28">
        <f t="shared" ca="1" si="627"/>
        <v>0.4706365289718194</v>
      </c>
      <c r="BB1016" s="28">
        <f t="shared" ca="1" si="627"/>
        <v>0.85891332725340963</v>
      </c>
      <c r="BC1016" s="28">
        <f>IF(Riskregister!$E$16="",0,COUNTIF(BQ$4:BQ$53,"&lt;"&amp;BA1016)*IF(BB1016&lt;0.5,Riskregister!$K$16+(Riskregister!$L$16-Riskregister!$K$16)*SQRT(BB1016/2),Riskregister!$L$16-(Riskregister!$L$16-Riskregister!$K$16)*SQRT((1-BB1016)/2)))</f>
        <v>0</v>
      </c>
      <c r="BD1016" s="28">
        <f t="shared" ca="1" si="603"/>
        <v>0</v>
      </c>
    </row>
    <row r="1017" spans="20:56" x14ac:dyDescent="0.35">
      <c r="T1017" s="28">
        <f t="shared" ca="1" si="616"/>
        <v>0.9720755633300493</v>
      </c>
      <c r="U1017" s="28">
        <f t="shared" ca="1" si="616"/>
        <v>0.15855729631317173</v>
      </c>
      <c r="V1017" s="28">
        <f ca="1">IF(Riskregister!$E$5="",0,COUNTIF(BF$4:BF$53,"&lt;"&amp;T1017)*IF(U1017&lt;0.5,Riskregister!$K$5+(Riskregister!$L$5-Riskregister!$K$5)*SQRT(U1017/2),Riskregister!$L$5-(Riskregister!$L$5-Riskregister!$K$5)*SQRT((1-U1017)/2)))</f>
        <v>553408.17865024507</v>
      </c>
      <c r="W1017" s="28">
        <f t="shared" ca="1" si="617"/>
        <v>0.83878668206875306</v>
      </c>
      <c r="X1017" s="28">
        <f t="shared" ca="1" si="617"/>
        <v>0.27011845725092054</v>
      </c>
      <c r="Y1017" s="28">
        <f ca="1">IF(Riskregister!$E$6="",0,COUNTIF(BG$4:BG$53,"&lt;"&amp;W1017)*IF(X1017&lt;0.5,Riskregister!$K$6+(Riskregister!$L$6-Riskregister!$K$6)*SQRT(X1017/2),Riskregister!$L$6-(Riskregister!$L$6-Riskregister!$K$6)*SQRT((1-X1017)/2)))</f>
        <v>861507.29455274437</v>
      </c>
      <c r="Z1017" s="28">
        <f t="shared" ca="1" si="618"/>
        <v>0.19000191196775906</v>
      </c>
      <c r="AA1017" s="28">
        <f t="shared" ca="1" si="618"/>
        <v>0.54152475586088322</v>
      </c>
      <c r="AB1017" s="28">
        <f ca="1">IF(Riskregister!$E$7="",0,COUNTIF(BH$4:BH$53,"&lt;"&amp;Z1017)*IF(AA1017&lt;0.5,Riskregister!$K$7+(Riskregister!$L$7-Riskregister!$K$7)*SQRT(AA1017/2),Riskregister!$L$7-(Riskregister!$L$7-Riskregister!$K$7)*SQRT((1-AA1017)/2)))</f>
        <v>0</v>
      </c>
      <c r="AC1017" s="28">
        <f t="shared" ca="1" si="619"/>
        <v>0.10125375142996351</v>
      </c>
      <c r="AD1017" s="28">
        <f t="shared" ca="1" si="619"/>
        <v>0.2923142198244183</v>
      </c>
      <c r="AE1017" s="28">
        <f ca="1">IF(Riskregister!$E$8="",0,COUNTIF(BI$4:BI$53,"&lt;"&amp;AC1017)*IF(AD1017&lt;0.5,Riskregister!$K$8+(Riskregister!$L$8-Riskregister!$K$8)*SQRT(AD1017/2),Riskregister!$L$8-(Riskregister!$L$8-Riskregister!$K$8)*SQRT((1-AD1017)/2)))</f>
        <v>0</v>
      </c>
      <c r="AF1017" s="28">
        <f t="shared" ca="1" si="620"/>
        <v>0.33047591660396036</v>
      </c>
      <c r="AG1017" s="28">
        <f t="shared" ca="1" si="620"/>
        <v>0.60834266212001842</v>
      </c>
      <c r="AH1017" s="28">
        <f>IF(Riskregister!$E$9="",0,COUNTIF(BJ$4:BJ$53,"&lt;"&amp;AF1017)*IF(AG1017&lt;0.5,Riskregister!$K$9+(Riskregister!$L$9-Riskregister!$K$9)*SQRT(AG1017/2),Riskregister!$L$9-(Riskregister!$L$9-Riskregister!$K$9)*SQRT((1-AG1017)/2)))</f>
        <v>0</v>
      </c>
      <c r="AI1017" s="28">
        <f t="shared" ca="1" si="621"/>
        <v>0.84417674198473891</v>
      </c>
      <c r="AJ1017" s="28">
        <f t="shared" ca="1" si="621"/>
        <v>0.79787853349908755</v>
      </c>
      <c r="AK1017" s="28">
        <f>IF(Riskregister!$E$10="",0,COUNTIF(BK$4:BK$53,"&lt;"&amp;AI1017)*IF(AJ1017&lt;0.5,Riskregister!$K$10+(Riskregister!$L$10-Riskregister!$K$10)*SQRT(AJ1017/2),Riskregister!$L$10-(Riskregister!$L$10-Riskregister!$K$10)*SQRT((1-AJ1017)/2)))</f>
        <v>0</v>
      </c>
      <c r="AL1017" s="28">
        <f t="shared" ca="1" si="622"/>
        <v>0.67935910456903925</v>
      </c>
      <c r="AM1017" s="28">
        <f t="shared" ca="1" si="622"/>
        <v>0.74958227140548106</v>
      </c>
      <c r="AN1017" s="28">
        <f>IF(Riskregister!$E$11="",0,COUNTIF(BL$4:BL$53,"&lt;"&amp;AL1017)*IF(AM1017&lt;0.5,Riskregister!$K$11+(Riskregister!$L$11-Riskregister!$K$11)*SQRT(AM1017/2),Riskregister!$L$11-(Riskregister!$L$11-Riskregister!$K$11)*SQRT((1-AM1017)/2)))</f>
        <v>0</v>
      </c>
      <c r="AO1017" s="28">
        <f t="shared" ca="1" si="623"/>
        <v>0.8482193488117391</v>
      </c>
      <c r="AP1017" s="28">
        <f t="shared" ca="1" si="623"/>
        <v>0.58478939503365523</v>
      </c>
      <c r="AQ1017" s="28">
        <f>IF(Riskregister!$E$12="",0,COUNTIF(BM$4:BM$53,"&lt;"&amp;AO1017)*IF(AP1017&lt;0.5,Riskregister!$K$12+(Riskregister!$L$12-Riskregister!$K$12)*SQRT(AP1017/2),Riskregister!$L$12-(Riskregister!$L$12-Riskregister!$K$12)*SQRT((1-AP1017)/2)))</f>
        <v>0</v>
      </c>
      <c r="AR1017" s="28">
        <f t="shared" ca="1" si="624"/>
        <v>0.77485705892084211</v>
      </c>
      <c r="AS1017" s="28">
        <f t="shared" ca="1" si="624"/>
        <v>0.42570116885440967</v>
      </c>
      <c r="AT1017" s="28">
        <f>IF(Riskregister!$E$13="",0,COUNTIF(BN$4:BN$53,"&lt;"&amp;AR1017)*IF(AS1017&lt;0.5,Riskregister!$K$13+(Riskregister!$L$13-Riskregister!$K$13)*SQRT(AS1017/2),Riskregister!$L$13-(Riskregister!$L$13-Riskregister!$K$13)*SQRT((1-AS1017)/2)))</f>
        <v>0</v>
      </c>
      <c r="AU1017" s="28">
        <f t="shared" ca="1" si="625"/>
        <v>0.49230861127013548</v>
      </c>
      <c r="AV1017" s="28">
        <f t="shared" ca="1" si="625"/>
        <v>0.89160979233452764</v>
      </c>
      <c r="AW1017" s="28">
        <f>IF(Riskregister!$E$14="",0,COUNTIF(BO$4:BO$53,"&lt;"&amp;AU1017)*IF(AV1017&lt;0.5,Riskregister!$K$14+(Riskregister!$L$14-Riskregister!$K$14)*SQRT(AV1017/2),Riskregister!$L$14-(Riskregister!$L$14-Riskregister!$K$14)*SQRT((1-AV1017)/2)))</f>
        <v>0</v>
      </c>
      <c r="AX1017" s="28">
        <f t="shared" ca="1" si="626"/>
        <v>2.6345041880652786E-2</v>
      </c>
      <c r="AY1017" s="28">
        <f t="shared" ca="1" si="626"/>
        <v>0.413486614297221</v>
      </c>
      <c r="AZ1017" s="28">
        <f>IF(Riskregister!$E$15="",0,COUNTIF(BP$4:BP$53,"&lt;"&amp;AX1017)*IF(AY1017&lt;0.5,Riskregister!$K$15+(Riskregister!$L$15-Riskregister!$K$15)*SQRT(AY1017/2),Riskregister!$L$15-(Riskregister!$L$15-Riskregister!$K$15)*SQRT((1-AY1017)/2)))</f>
        <v>0</v>
      </c>
      <c r="BA1017" s="28">
        <f t="shared" ca="1" si="627"/>
        <v>0.49391634950622465</v>
      </c>
      <c r="BB1017" s="28">
        <f t="shared" ca="1" si="627"/>
        <v>0.41502445965707746</v>
      </c>
      <c r="BC1017" s="28">
        <f>IF(Riskregister!$E$16="",0,COUNTIF(BQ$4:BQ$53,"&lt;"&amp;BA1017)*IF(BB1017&lt;0.5,Riskregister!$K$16+(Riskregister!$L$16-Riskregister!$K$16)*SQRT(BB1017/2),Riskregister!$L$16-(Riskregister!$L$16-Riskregister!$K$16)*SQRT((1-BB1017)/2)))</f>
        <v>0</v>
      </c>
      <c r="BD1017" s="28">
        <f t="shared" ca="1" si="603"/>
        <v>1414915.4732029894</v>
      </c>
    </row>
    <row r="1018" spans="20:56" x14ac:dyDescent="0.35">
      <c r="T1018" s="28">
        <f t="shared" ca="1" si="616"/>
        <v>1.6462996002066799E-2</v>
      </c>
      <c r="U1018" s="28">
        <f t="shared" ca="1" si="616"/>
        <v>0.65510527712073297</v>
      </c>
      <c r="V1018" s="28">
        <f ca="1">IF(Riskregister!$E$5="",0,COUNTIF(BF$4:BF$53,"&lt;"&amp;T1018)*IF(U1018&lt;0.5,Riskregister!$K$5+(Riskregister!$L$5-Riskregister!$K$5)*SQRT(U1018/2),Riskregister!$L$5-(Riskregister!$L$5-Riskregister!$K$5)*SQRT((1-U1018)/2)))</f>
        <v>0</v>
      </c>
      <c r="W1018" s="28">
        <f t="shared" ca="1" si="617"/>
        <v>0.33978440704688928</v>
      </c>
      <c r="X1018" s="28">
        <f t="shared" ca="1" si="617"/>
        <v>0.44700510578794994</v>
      </c>
      <c r="Y1018" s="28">
        <f ca="1">IF(Riskregister!$E$6="",0,COUNTIF(BG$4:BG$53,"&lt;"&amp;W1018)*IF(X1018&lt;0.5,Riskregister!$K$6+(Riskregister!$L$6-Riskregister!$K$6)*SQRT(X1018/2),Riskregister!$L$6-(Riskregister!$L$6-Riskregister!$K$6)*SQRT((1-X1018)/2)))</f>
        <v>0</v>
      </c>
      <c r="Z1018" s="28">
        <f t="shared" ca="1" si="618"/>
        <v>0.12675018247536507</v>
      </c>
      <c r="AA1018" s="28">
        <f t="shared" ca="1" si="618"/>
        <v>0.12205656846460067</v>
      </c>
      <c r="AB1018" s="28">
        <f ca="1">IF(Riskregister!$E$7="",0,COUNTIF(BH$4:BH$53,"&lt;"&amp;Z1018)*IF(AA1018&lt;0.5,Riskregister!$K$7+(Riskregister!$L$7-Riskregister!$K$7)*SQRT(AA1018/2),Riskregister!$L$7-(Riskregister!$L$7-Riskregister!$K$7)*SQRT((1-AA1018)/2)))</f>
        <v>0</v>
      </c>
      <c r="AC1018" s="28">
        <f t="shared" ca="1" si="619"/>
        <v>0.62019830521163422</v>
      </c>
      <c r="AD1018" s="28">
        <f t="shared" ca="1" si="619"/>
        <v>0.48483790287631812</v>
      </c>
      <c r="AE1018" s="28">
        <f ca="1">IF(Riskregister!$E$8="",0,COUNTIF(BI$4:BI$53,"&lt;"&amp;AC1018)*IF(AD1018&lt;0.5,Riskregister!$K$8+(Riskregister!$L$8-Riskregister!$K$8)*SQRT(AD1018/2),Riskregister!$L$8-(Riskregister!$L$8-Riskregister!$K$8)*SQRT((1-AD1018)/2)))</f>
        <v>0</v>
      </c>
      <c r="AF1018" s="28">
        <f t="shared" ca="1" si="620"/>
        <v>8.9956706611180604E-2</v>
      </c>
      <c r="AG1018" s="28">
        <f t="shared" ca="1" si="620"/>
        <v>0.62887387301715791</v>
      </c>
      <c r="AH1018" s="28">
        <f>IF(Riskregister!$E$9="",0,COUNTIF(BJ$4:BJ$53,"&lt;"&amp;AF1018)*IF(AG1018&lt;0.5,Riskregister!$K$9+(Riskregister!$L$9-Riskregister!$K$9)*SQRT(AG1018/2),Riskregister!$L$9-(Riskregister!$L$9-Riskregister!$K$9)*SQRT((1-AG1018)/2)))</f>
        <v>0</v>
      </c>
      <c r="AI1018" s="28">
        <f t="shared" ca="1" si="621"/>
        <v>0.89470055373097346</v>
      </c>
      <c r="AJ1018" s="28">
        <f t="shared" ca="1" si="621"/>
        <v>0.51984380547002507</v>
      </c>
      <c r="AK1018" s="28">
        <f>IF(Riskregister!$E$10="",0,COUNTIF(BK$4:BK$53,"&lt;"&amp;AI1018)*IF(AJ1018&lt;0.5,Riskregister!$K$10+(Riskregister!$L$10-Riskregister!$K$10)*SQRT(AJ1018/2),Riskregister!$L$10-(Riskregister!$L$10-Riskregister!$K$10)*SQRT((1-AJ1018)/2)))</f>
        <v>0</v>
      </c>
      <c r="AL1018" s="28">
        <f t="shared" ca="1" si="622"/>
        <v>0.73271929408063063</v>
      </c>
      <c r="AM1018" s="28">
        <f t="shared" ca="1" si="622"/>
        <v>0.90510948224983889</v>
      </c>
      <c r="AN1018" s="28">
        <f>IF(Riskregister!$E$11="",0,COUNTIF(BL$4:BL$53,"&lt;"&amp;AL1018)*IF(AM1018&lt;0.5,Riskregister!$K$11+(Riskregister!$L$11-Riskregister!$K$11)*SQRT(AM1018/2),Riskregister!$L$11-(Riskregister!$L$11-Riskregister!$K$11)*SQRT((1-AM1018)/2)))</f>
        <v>0</v>
      </c>
      <c r="AO1018" s="28">
        <f t="shared" ca="1" si="623"/>
        <v>0.21732043225880082</v>
      </c>
      <c r="AP1018" s="28">
        <f t="shared" ca="1" si="623"/>
        <v>0.87103552767844428</v>
      </c>
      <c r="AQ1018" s="28">
        <f>IF(Riskregister!$E$12="",0,COUNTIF(BM$4:BM$53,"&lt;"&amp;AO1018)*IF(AP1018&lt;0.5,Riskregister!$K$12+(Riskregister!$L$12-Riskregister!$K$12)*SQRT(AP1018/2),Riskregister!$L$12-(Riskregister!$L$12-Riskregister!$K$12)*SQRT((1-AP1018)/2)))</f>
        <v>0</v>
      </c>
      <c r="AR1018" s="28">
        <f t="shared" ca="1" si="624"/>
        <v>0.6776343654533008</v>
      </c>
      <c r="AS1018" s="28">
        <f t="shared" ca="1" si="624"/>
        <v>0.34160338645128596</v>
      </c>
      <c r="AT1018" s="28">
        <f>IF(Riskregister!$E$13="",0,COUNTIF(BN$4:BN$53,"&lt;"&amp;AR1018)*IF(AS1018&lt;0.5,Riskregister!$K$13+(Riskregister!$L$13-Riskregister!$K$13)*SQRT(AS1018/2),Riskregister!$L$13-(Riskregister!$L$13-Riskregister!$K$13)*SQRT((1-AS1018)/2)))</f>
        <v>0</v>
      </c>
      <c r="AU1018" s="28">
        <f t="shared" ca="1" si="625"/>
        <v>0.45090551423496705</v>
      </c>
      <c r="AV1018" s="28">
        <f t="shared" ca="1" si="625"/>
        <v>2.2363006455445089E-2</v>
      </c>
      <c r="AW1018" s="28">
        <f>IF(Riskregister!$E$14="",0,COUNTIF(BO$4:BO$53,"&lt;"&amp;AU1018)*IF(AV1018&lt;0.5,Riskregister!$K$14+(Riskregister!$L$14-Riskregister!$K$14)*SQRT(AV1018/2),Riskregister!$L$14-(Riskregister!$L$14-Riskregister!$K$14)*SQRT((1-AV1018)/2)))</f>
        <v>0</v>
      </c>
      <c r="AX1018" s="28">
        <f t="shared" ca="1" si="626"/>
        <v>4.8127287398027074E-2</v>
      </c>
      <c r="AY1018" s="28">
        <f t="shared" ca="1" si="626"/>
        <v>0.4613717551187112</v>
      </c>
      <c r="AZ1018" s="28">
        <f>IF(Riskregister!$E$15="",0,COUNTIF(BP$4:BP$53,"&lt;"&amp;AX1018)*IF(AY1018&lt;0.5,Riskregister!$K$15+(Riskregister!$L$15-Riskregister!$K$15)*SQRT(AY1018/2),Riskregister!$L$15-(Riskregister!$L$15-Riskregister!$K$15)*SQRT((1-AY1018)/2)))</f>
        <v>0</v>
      </c>
      <c r="BA1018" s="28">
        <f t="shared" ca="1" si="627"/>
        <v>0.77106070174203678</v>
      </c>
      <c r="BB1018" s="28">
        <f t="shared" ca="1" si="627"/>
        <v>0.91514842153769194</v>
      </c>
      <c r="BC1018" s="28">
        <f>IF(Riskregister!$E$16="",0,COUNTIF(BQ$4:BQ$53,"&lt;"&amp;BA1018)*IF(BB1018&lt;0.5,Riskregister!$K$16+(Riskregister!$L$16-Riskregister!$K$16)*SQRT(BB1018/2),Riskregister!$L$16-(Riskregister!$L$16-Riskregister!$K$16)*SQRT((1-BB1018)/2)))</f>
        <v>0</v>
      </c>
      <c r="BD1018" s="28">
        <f t="shared" ca="1" si="603"/>
        <v>0</v>
      </c>
    </row>
    <row r="1019" spans="20:56" x14ac:dyDescent="0.35">
      <c r="T1019" s="28">
        <f t="shared" ca="1" si="616"/>
        <v>0.89454564175647966</v>
      </c>
      <c r="U1019" s="28">
        <f t="shared" ca="1" si="616"/>
        <v>0.89937051121243661</v>
      </c>
      <c r="V1019" s="28">
        <f ca="1">IF(Riskregister!$E$5="",0,COUNTIF(BF$4:BF$53,"&lt;"&amp;T1019)*IF(U1019&lt;0.5,Riskregister!$K$5+(Riskregister!$L$5-Riskregister!$K$5)*SQRT(U1019/2),Riskregister!$L$5-(Riskregister!$L$5-Riskregister!$K$5)*SQRT((1-U1019)/2)))</f>
        <v>499060.73241923738</v>
      </c>
      <c r="W1019" s="28">
        <f t="shared" ca="1" si="617"/>
        <v>0.34624974410755016</v>
      </c>
      <c r="X1019" s="28">
        <f t="shared" ca="1" si="617"/>
        <v>0.73592301663457738</v>
      </c>
      <c r="Y1019" s="28">
        <f ca="1">IF(Riskregister!$E$6="",0,COUNTIF(BG$4:BG$53,"&lt;"&amp;W1019)*IF(X1019&lt;0.5,Riskregister!$K$6+(Riskregister!$L$6-Riskregister!$K$6)*SQRT(X1019/2),Riskregister!$L$6-(Riskregister!$L$6-Riskregister!$K$6)*SQRT((1-X1019)/2)))</f>
        <v>0</v>
      </c>
      <c r="Z1019" s="28">
        <f t="shared" ca="1" si="618"/>
        <v>0.1910747586811733</v>
      </c>
      <c r="AA1019" s="28">
        <f t="shared" ca="1" si="618"/>
        <v>0.91908874221239745</v>
      </c>
      <c r="AB1019" s="28">
        <f ca="1">IF(Riskregister!$E$7="",0,COUNTIF(BH$4:BH$53,"&lt;"&amp;Z1019)*IF(AA1019&lt;0.5,Riskregister!$K$7+(Riskregister!$L$7-Riskregister!$K$7)*SQRT(AA1019/2),Riskregister!$L$7-(Riskregister!$L$7-Riskregister!$K$7)*SQRT((1-AA1019)/2)))</f>
        <v>0</v>
      </c>
      <c r="AC1019" s="28">
        <f t="shared" ca="1" si="619"/>
        <v>0.13492146986491116</v>
      </c>
      <c r="AD1019" s="28">
        <f t="shared" ca="1" si="619"/>
        <v>0.24781194905587012</v>
      </c>
      <c r="AE1019" s="28">
        <f ca="1">IF(Riskregister!$E$8="",0,COUNTIF(BI$4:BI$53,"&lt;"&amp;AC1019)*IF(AD1019&lt;0.5,Riskregister!$K$8+(Riskregister!$L$8-Riskregister!$K$8)*SQRT(AD1019/2),Riskregister!$L$8-(Riskregister!$L$8-Riskregister!$K$8)*SQRT((1-AD1019)/2)))</f>
        <v>0</v>
      </c>
      <c r="AF1019" s="28">
        <f t="shared" ca="1" si="620"/>
        <v>5.6242032640596018E-2</v>
      </c>
      <c r="AG1019" s="28">
        <f t="shared" ca="1" si="620"/>
        <v>0.31445394560088102</v>
      </c>
      <c r="AH1019" s="28">
        <f>IF(Riskregister!$E$9="",0,COUNTIF(BJ$4:BJ$53,"&lt;"&amp;AF1019)*IF(AG1019&lt;0.5,Riskregister!$K$9+(Riskregister!$L$9-Riskregister!$K$9)*SQRT(AG1019/2),Riskregister!$L$9-(Riskregister!$L$9-Riskregister!$K$9)*SQRT((1-AG1019)/2)))</f>
        <v>0</v>
      </c>
      <c r="AI1019" s="28">
        <f t="shared" ca="1" si="621"/>
        <v>0.4730223078106548</v>
      </c>
      <c r="AJ1019" s="28">
        <f t="shared" ca="1" si="621"/>
        <v>0.71535113279081752</v>
      </c>
      <c r="AK1019" s="28">
        <f>IF(Riskregister!$E$10="",0,COUNTIF(BK$4:BK$53,"&lt;"&amp;AI1019)*IF(AJ1019&lt;0.5,Riskregister!$K$10+(Riskregister!$L$10-Riskregister!$K$10)*SQRT(AJ1019/2),Riskregister!$L$10-(Riskregister!$L$10-Riskregister!$K$10)*SQRT((1-AJ1019)/2)))</f>
        <v>0</v>
      </c>
      <c r="AL1019" s="28">
        <f t="shared" ca="1" si="622"/>
        <v>0.80237305641706003</v>
      </c>
      <c r="AM1019" s="28">
        <f t="shared" ca="1" si="622"/>
        <v>0.43347671656115183</v>
      </c>
      <c r="AN1019" s="28">
        <f>IF(Riskregister!$E$11="",0,COUNTIF(BL$4:BL$53,"&lt;"&amp;AL1019)*IF(AM1019&lt;0.5,Riskregister!$K$11+(Riskregister!$L$11-Riskregister!$K$11)*SQRT(AM1019/2),Riskregister!$L$11-(Riskregister!$L$11-Riskregister!$K$11)*SQRT((1-AM1019)/2)))</f>
        <v>0</v>
      </c>
      <c r="AO1019" s="28">
        <f t="shared" ca="1" si="623"/>
        <v>0.27220226365915368</v>
      </c>
      <c r="AP1019" s="28">
        <f t="shared" ca="1" si="623"/>
        <v>0.41897359710413429</v>
      </c>
      <c r="AQ1019" s="28">
        <f>IF(Riskregister!$E$12="",0,COUNTIF(BM$4:BM$53,"&lt;"&amp;AO1019)*IF(AP1019&lt;0.5,Riskregister!$K$12+(Riskregister!$L$12-Riskregister!$K$12)*SQRT(AP1019/2),Riskregister!$L$12-(Riskregister!$L$12-Riskregister!$K$12)*SQRT((1-AP1019)/2)))</f>
        <v>0</v>
      </c>
      <c r="AR1019" s="28">
        <f t="shared" ca="1" si="624"/>
        <v>0.42904403532657365</v>
      </c>
      <c r="AS1019" s="28">
        <f t="shared" ca="1" si="624"/>
        <v>0.14911214259846717</v>
      </c>
      <c r="AT1019" s="28">
        <f>IF(Riskregister!$E$13="",0,COUNTIF(BN$4:BN$53,"&lt;"&amp;AR1019)*IF(AS1019&lt;0.5,Riskregister!$K$13+(Riskregister!$L$13-Riskregister!$K$13)*SQRT(AS1019/2),Riskregister!$L$13-(Riskregister!$L$13-Riskregister!$K$13)*SQRT((1-AS1019)/2)))</f>
        <v>0</v>
      </c>
      <c r="AU1019" s="28">
        <f t="shared" ca="1" si="625"/>
        <v>0.72399742572224957</v>
      </c>
      <c r="AV1019" s="28">
        <f t="shared" ca="1" si="625"/>
        <v>8.6694895678270489E-2</v>
      </c>
      <c r="AW1019" s="28">
        <f>IF(Riskregister!$E$14="",0,COUNTIF(BO$4:BO$53,"&lt;"&amp;AU1019)*IF(AV1019&lt;0.5,Riskregister!$K$14+(Riskregister!$L$14-Riskregister!$K$14)*SQRT(AV1019/2),Riskregister!$L$14-(Riskregister!$L$14-Riskregister!$K$14)*SQRT((1-AV1019)/2)))</f>
        <v>0</v>
      </c>
      <c r="AX1019" s="28">
        <f t="shared" ca="1" si="626"/>
        <v>0.52189327781085926</v>
      </c>
      <c r="AY1019" s="28">
        <f t="shared" ca="1" si="626"/>
        <v>0.6550087325220264</v>
      </c>
      <c r="AZ1019" s="28">
        <f>IF(Riskregister!$E$15="",0,COUNTIF(BP$4:BP$53,"&lt;"&amp;AX1019)*IF(AY1019&lt;0.5,Riskregister!$K$15+(Riskregister!$L$15-Riskregister!$K$15)*SQRT(AY1019/2),Riskregister!$L$15-(Riskregister!$L$15-Riskregister!$K$15)*SQRT((1-AY1019)/2)))</f>
        <v>0</v>
      </c>
      <c r="BA1019" s="28">
        <f t="shared" ca="1" si="627"/>
        <v>0.27282152858916309</v>
      </c>
      <c r="BB1019" s="28">
        <f t="shared" ca="1" si="627"/>
        <v>0.40881029820677783</v>
      </c>
      <c r="BC1019" s="28">
        <f>IF(Riskregister!$E$16="",0,COUNTIF(BQ$4:BQ$53,"&lt;"&amp;BA1019)*IF(BB1019&lt;0.5,Riskregister!$K$16+(Riskregister!$L$16-Riskregister!$K$16)*SQRT(BB1019/2),Riskregister!$L$16-(Riskregister!$L$16-Riskregister!$K$16)*SQRT((1-BB1019)/2)))</f>
        <v>0</v>
      </c>
      <c r="BD1019" s="28">
        <f t="shared" ca="1" si="603"/>
        <v>499060.73241923738</v>
      </c>
    </row>
    <row r="1020" spans="20:56" x14ac:dyDescent="0.35">
      <c r="T1020" s="28">
        <f t="shared" ca="1" si="616"/>
        <v>0.54762304078111246</v>
      </c>
      <c r="U1020" s="28">
        <f t="shared" ca="1" si="616"/>
        <v>0.5020156103959762</v>
      </c>
      <c r="V1020" s="28">
        <f ca="1">IF(Riskregister!$E$5="",0,COUNTIF(BF$4:BF$53,"&lt;"&amp;T1020)*IF(U1020&lt;0.5,Riskregister!$K$5+(Riskregister!$L$5-Riskregister!$K$5)*SQRT(U1020/2),Riskregister!$L$5-(Riskregister!$L$5-Riskregister!$K$5)*SQRT((1-U1020)/2)))</f>
        <v>0</v>
      </c>
      <c r="W1020" s="28">
        <f t="shared" ca="1" si="617"/>
        <v>0.64156052814180065</v>
      </c>
      <c r="X1020" s="28">
        <f t="shared" ca="1" si="617"/>
        <v>0.37217848049562219</v>
      </c>
      <c r="Y1020" s="28">
        <f ca="1">IF(Riskregister!$E$6="",0,COUNTIF(BG$4:BG$53,"&lt;"&amp;W1020)*IF(X1020&lt;0.5,Riskregister!$K$6+(Riskregister!$L$6-Riskregister!$K$6)*SQRT(X1020/2),Riskregister!$L$6-(Riskregister!$L$6-Riskregister!$K$6)*SQRT((1-X1020)/2)))</f>
        <v>976485.11795327289</v>
      </c>
      <c r="Z1020" s="28">
        <f t="shared" ca="1" si="618"/>
        <v>0.71713628219183712</v>
      </c>
      <c r="AA1020" s="28">
        <f t="shared" ca="1" si="618"/>
        <v>0.28539714634269797</v>
      </c>
      <c r="AB1020" s="28">
        <f ca="1">IF(Riskregister!$E$7="",0,COUNTIF(BH$4:BH$53,"&lt;"&amp;Z1020)*IF(AA1020&lt;0.5,Riskregister!$K$7+(Riskregister!$L$7-Riskregister!$K$7)*SQRT(AA1020/2),Riskregister!$L$7-(Riskregister!$L$7-Riskregister!$K$7)*SQRT((1-AA1020)/2)))</f>
        <v>182214.12637645891</v>
      </c>
      <c r="AC1020" s="28">
        <f t="shared" ca="1" si="619"/>
        <v>3.5030528002780503E-2</v>
      </c>
      <c r="AD1020" s="28">
        <f t="shared" ca="1" si="619"/>
        <v>0.11332069259873134</v>
      </c>
      <c r="AE1020" s="28">
        <f ca="1">IF(Riskregister!$E$8="",0,COUNTIF(BI$4:BI$53,"&lt;"&amp;AC1020)*IF(AD1020&lt;0.5,Riskregister!$K$8+(Riskregister!$L$8-Riskregister!$K$8)*SQRT(AD1020/2),Riskregister!$L$8-(Riskregister!$L$8-Riskregister!$K$8)*SQRT((1-AD1020)/2)))</f>
        <v>0</v>
      </c>
      <c r="AF1020" s="28">
        <f t="shared" ca="1" si="620"/>
        <v>0.95033831579369077</v>
      </c>
      <c r="AG1020" s="28">
        <f t="shared" ca="1" si="620"/>
        <v>0.62549435579377632</v>
      </c>
      <c r="AH1020" s="28">
        <f>IF(Riskregister!$E$9="",0,COUNTIF(BJ$4:BJ$53,"&lt;"&amp;AF1020)*IF(AG1020&lt;0.5,Riskregister!$K$9+(Riskregister!$L$9-Riskregister!$K$9)*SQRT(AG1020/2),Riskregister!$L$9-(Riskregister!$L$9-Riskregister!$K$9)*SQRT((1-AG1020)/2)))</f>
        <v>0</v>
      </c>
      <c r="AI1020" s="28">
        <f t="shared" ca="1" si="621"/>
        <v>0.3867795714776322</v>
      </c>
      <c r="AJ1020" s="28">
        <f t="shared" ca="1" si="621"/>
        <v>0.117966815173147</v>
      </c>
      <c r="AK1020" s="28">
        <f>IF(Riskregister!$E$10="",0,COUNTIF(BK$4:BK$53,"&lt;"&amp;AI1020)*IF(AJ1020&lt;0.5,Riskregister!$K$10+(Riskregister!$L$10-Riskregister!$K$10)*SQRT(AJ1020/2),Riskregister!$L$10-(Riskregister!$L$10-Riskregister!$K$10)*SQRT((1-AJ1020)/2)))</f>
        <v>0</v>
      </c>
      <c r="AL1020" s="28">
        <f t="shared" ca="1" si="622"/>
        <v>0.83121678938047006</v>
      </c>
      <c r="AM1020" s="28">
        <f t="shared" ca="1" si="622"/>
        <v>0.80255897899499373</v>
      </c>
      <c r="AN1020" s="28">
        <f>IF(Riskregister!$E$11="",0,COUNTIF(BL$4:BL$53,"&lt;"&amp;AL1020)*IF(AM1020&lt;0.5,Riskregister!$K$11+(Riskregister!$L$11-Riskregister!$K$11)*SQRT(AM1020/2),Riskregister!$L$11-(Riskregister!$L$11-Riskregister!$K$11)*SQRT((1-AM1020)/2)))</f>
        <v>0</v>
      </c>
      <c r="AO1020" s="28">
        <f t="shared" ca="1" si="623"/>
        <v>0.43218055772934527</v>
      </c>
      <c r="AP1020" s="28">
        <f t="shared" ca="1" si="623"/>
        <v>0.33713095435750651</v>
      </c>
      <c r="AQ1020" s="28">
        <f>IF(Riskregister!$E$12="",0,COUNTIF(BM$4:BM$53,"&lt;"&amp;AO1020)*IF(AP1020&lt;0.5,Riskregister!$K$12+(Riskregister!$L$12-Riskregister!$K$12)*SQRT(AP1020/2),Riskregister!$L$12-(Riskregister!$L$12-Riskregister!$K$12)*SQRT((1-AP1020)/2)))</f>
        <v>0</v>
      </c>
      <c r="AR1020" s="28">
        <f t="shared" ca="1" si="624"/>
        <v>3.2098544911364657E-2</v>
      </c>
      <c r="AS1020" s="28">
        <f t="shared" ca="1" si="624"/>
        <v>0.77150277305513015</v>
      </c>
      <c r="AT1020" s="28">
        <f>IF(Riskregister!$E$13="",0,COUNTIF(BN$4:BN$53,"&lt;"&amp;AR1020)*IF(AS1020&lt;0.5,Riskregister!$K$13+(Riskregister!$L$13-Riskregister!$K$13)*SQRT(AS1020/2),Riskregister!$L$13-(Riskregister!$L$13-Riskregister!$K$13)*SQRT((1-AS1020)/2)))</f>
        <v>0</v>
      </c>
      <c r="AU1020" s="28">
        <f t="shared" ca="1" si="625"/>
        <v>0.59153966960524262</v>
      </c>
      <c r="AV1020" s="28">
        <f t="shared" ca="1" si="625"/>
        <v>0.80034355426998227</v>
      </c>
      <c r="AW1020" s="28">
        <f>IF(Riskregister!$E$14="",0,COUNTIF(BO$4:BO$53,"&lt;"&amp;AU1020)*IF(AV1020&lt;0.5,Riskregister!$K$14+(Riskregister!$L$14-Riskregister!$K$14)*SQRT(AV1020/2),Riskregister!$L$14-(Riskregister!$L$14-Riskregister!$K$14)*SQRT((1-AV1020)/2)))</f>
        <v>0</v>
      </c>
      <c r="AX1020" s="28">
        <f t="shared" ca="1" si="626"/>
        <v>0.4793137359823082</v>
      </c>
      <c r="AY1020" s="28">
        <f t="shared" ca="1" si="626"/>
        <v>0.70591002841568118</v>
      </c>
      <c r="AZ1020" s="28">
        <f>IF(Riskregister!$E$15="",0,COUNTIF(BP$4:BP$53,"&lt;"&amp;AX1020)*IF(AY1020&lt;0.5,Riskregister!$K$15+(Riskregister!$L$15-Riskregister!$K$15)*SQRT(AY1020/2),Riskregister!$L$15-(Riskregister!$L$15-Riskregister!$K$15)*SQRT((1-AY1020)/2)))</f>
        <v>0</v>
      </c>
      <c r="BA1020" s="28">
        <f t="shared" ca="1" si="627"/>
        <v>0.68908771912222544</v>
      </c>
      <c r="BB1020" s="28">
        <f t="shared" ca="1" si="627"/>
        <v>0.76859504693678016</v>
      </c>
      <c r="BC1020" s="28">
        <f>IF(Riskregister!$E$16="",0,COUNTIF(BQ$4:BQ$53,"&lt;"&amp;BA1020)*IF(BB1020&lt;0.5,Riskregister!$K$16+(Riskregister!$L$16-Riskregister!$K$16)*SQRT(BB1020/2),Riskregister!$L$16-(Riskregister!$L$16-Riskregister!$K$16)*SQRT((1-BB1020)/2)))</f>
        <v>0</v>
      </c>
      <c r="BD1020" s="28">
        <f t="shared" ca="1" si="603"/>
        <v>1158699.2443297319</v>
      </c>
    </row>
    <row r="1021" spans="20:56" x14ac:dyDescent="0.35">
      <c r="T1021" s="28">
        <f t="shared" ca="1" si="616"/>
        <v>0.58123842238231116</v>
      </c>
      <c r="U1021" s="28">
        <f t="shared" ca="1" si="616"/>
        <v>0.98308361815811529</v>
      </c>
      <c r="V1021" s="28">
        <f ca="1">IF(Riskregister!$E$5="",0,COUNTIF(BF$4:BF$53,"&lt;"&amp;T1021)*IF(U1021&lt;0.5,Riskregister!$K$5+(Riskregister!$L$5-Riskregister!$K$5)*SQRT(U1021/2),Riskregister!$L$5-(Riskregister!$L$5-Riskregister!$K$5)*SQRT((1-U1021)/2)))</f>
        <v>0</v>
      </c>
      <c r="W1021" s="28">
        <f t="shared" ca="1" si="617"/>
        <v>0.49581485305974304</v>
      </c>
      <c r="X1021" s="28">
        <f t="shared" ca="1" si="617"/>
        <v>0.28170952860100962</v>
      </c>
      <c r="Y1021" s="28">
        <f ca="1">IF(Riskregister!$E$6="",0,COUNTIF(BG$4:BG$53,"&lt;"&amp;W1021)*IF(X1021&lt;0.5,Riskregister!$K$6+(Riskregister!$L$6-Riskregister!$K$6)*SQRT(X1021/2),Riskregister!$L$6-(Riskregister!$L$6-Riskregister!$K$6)*SQRT((1-X1021)/2)))</f>
        <v>0</v>
      </c>
      <c r="Z1021" s="28">
        <f t="shared" ca="1" si="618"/>
        <v>0.67979929308650444</v>
      </c>
      <c r="AA1021" s="28">
        <f t="shared" ca="1" si="618"/>
        <v>6.3602266651231476E-3</v>
      </c>
      <c r="AB1021" s="28">
        <f ca="1">IF(Riskregister!$E$7="",0,COUNTIF(BH$4:BH$53,"&lt;"&amp;Z1021)*IF(AA1021&lt;0.5,Riskregister!$K$7+(Riskregister!$L$7-Riskregister!$K$7)*SQRT(AA1021/2),Riskregister!$L$7-(Riskregister!$L$7-Riskregister!$K$7)*SQRT((1-AA1021)/2)))</f>
        <v>0</v>
      </c>
      <c r="AC1021" s="28">
        <f t="shared" ca="1" si="619"/>
        <v>0.24273343647922663</v>
      </c>
      <c r="AD1021" s="28">
        <f t="shared" ca="1" si="619"/>
        <v>0.67366894390624277</v>
      </c>
      <c r="AE1021" s="28">
        <f ca="1">IF(Riskregister!$E$8="",0,COUNTIF(BI$4:BI$53,"&lt;"&amp;AC1021)*IF(AD1021&lt;0.5,Riskregister!$K$8+(Riskregister!$L$8-Riskregister!$K$8)*SQRT(AD1021/2),Riskregister!$L$8-(Riskregister!$L$8-Riskregister!$K$8)*SQRT((1-AD1021)/2)))</f>
        <v>0</v>
      </c>
      <c r="AF1021" s="28">
        <f t="shared" ca="1" si="620"/>
        <v>0.73792612165392479</v>
      </c>
      <c r="AG1021" s="28">
        <f t="shared" ca="1" si="620"/>
        <v>6.4135681074171114E-2</v>
      </c>
      <c r="AH1021" s="28">
        <f>IF(Riskregister!$E$9="",0,COUNTIF(BJ$4:BJ$53,"&lt;"&amp;AF1021)*IF(AG1021&lt;0.5,Riskregister!$K$9+(Riskregister!$L$9-Riskregister!$K$9)*SQRT(AG1021/2),Riskregister!$L$9-(Riskregister!$L$9-Riskregister!$K$9)*SQRT((1-AG1021)/2)))</f>
        <v>0</v>
      </c>
      <c r="AI1021" s="28">
        <f t="shared" ca="1" si="621"/>
        <v>0.74103240065575626</v>
      </c>
      <c r="AJ1021" s="28">
        <f t="shared" ca="1" si="621"/>
        <v>5.8964009541914386E-2</v>
      </c>
      <c r="AK1021" s="28">
        <f>IF(Riskregister!$E$10="",0,COUNTIF(BK$4:BK$53,"&lt;"&amp;AI1021)*IF(AJ1021&lt;0.5,Riskregister!$K$10+(Riskregister!$L$10-Riskregister!$K$10)*SQRT(AJ1021/2),Riskregister!$L$10-(Riskregister!$L$10-Riskregister!$K$10)*SQRT((1-AJ1021)/2)))</f>
        <v>0</v>
      </c>
      <c r="AL1021" s="28">
        <f t="shared" ca="1" si="622"/>
        <v>0.16642502037149942</v>
      </c>
      <c r="AM1021" s="28">
        <f t="shared" ca="1" si="622"/>
        <v>0.52157399246541425</v>
      </c>
      <c r="AN1021" s="28">
        <f>IF(Riskregister!$E$11="",0,COUNTIF(BL$4:BL$53,"&lt;"&amp;AL1021)*IF(AM1021&lt;0.5,Riskregister!$K$11+(Riskregister!$L$11-Riskregister!$K$11)*SQRT(AM1021/2),Riskregister!$L$11-(Riskregister!$L$11-Riskregister!$K$11)*SQRT((1-AM1021)/2)))</f>
        <v>0</v>
      </c>
      <c r="AO1021" s="28">
        <f t="shared" ca="1" si="623"/>
        <v>0.25708038332189076</v>
      </c>
      <c r="AP1021" s="28">
        <f t="shared" ca="1" si="623"/>
        <v>0.15982666154568015</v>
      </c>
      <c r="AQ1021" s="28">
        <f>IF(Riskregister!$E$12="",0,COUNTIF(BM$4:BM$53,"&lt;"&amp;AO1021)*IF(AP1021&lt;0.5,Riskregister!$K$12+(Riskregister!$L$12-Riskregister!$K$12)*SQRT(AP1021/2),Riskregister!$L$12-(Riskregister!$L$12-Riskregister!$K$12)*SQRT((1-AP1021)/2)))</f>
        <v>0</v>
      </c>
      <c r="AR1021" s="28">
        <f t="shared" ca="1" si="624"/>
        <v>0.92508602685293018</v>
      </c>
      <c r="AS1021" s="28">
        <f t="shared" ca="1" si="624"/>
        <v>0.82767695438835387</v>
      </c>
      <c r="AT1021" s="28">
        <f>IF(Riskregister!$E$13="",0,COUNTIF(BN$4:BN$53,"&lt;"&amp;AR1021)*IF(AS1021&lt;0.5,Riskregister!$K$13+(Riskregister!$L$13-Riskregister!$K$13)*SQRT(AS1021/2),Riskregister!$L$13-(Riskregister!$L$13-Riskregister!$K$13)*SQRT((1-AS1021)/2)))</f>
        <v>0</v>
      </c>
      <c r="AU1021" s="28">
        <f t="shared" ca="1" si="625"/>
        <v>0.17318816200729936</v>
      </c>
      <c r="AV1021" s="28">
        <f t="shared" ca="1" si="625"/>
        <v>0.80568181039678899</v>
      </c>
      <c r="AW1021" s="28">
        <f>IF(Riskregister!$E$14="",0,COUNTIF(BO$4:BO$53,"&lt;"&amp;AU1021)*IF(AV1021&lt;0.5,Riskregister!$K$14+(Riskregister!$L$14-Riskregister!$K$14)*SQRT(AV1021/2),Riskregister!$L$14-(Riskregister!$L$14-Riskregister!$K$14)*SQRT((1-AV1021)/2)))</f>
        <v>0</v>
      </c>
      <c r="AX1021" s="28">
        <f t="shared" ca="1" si="626"/>
        <v>0.2955784217268681</v>
      </c>
      <c r="AY1021" s="28">
        <f t="shared" ca="1" si="626"/>
        <v>0.7360251923291794</v>
      </c>
      <c r="AZ1021" s="28">
        <f>IF(Riskregister!$E$15="",0,COUNTIF(BP$4:BP$53,"&lt;"&amp;AX1021)*IF(AY1021&lt;0.5,Riskregister!$K$15+(Riskregister!$L$15-Riskregister!$K$15)*SQRT(AY1021/2),Riskregister!$L$15-(Riskregister!$L$15-Riskregister!$K$15)*SQRT((1-AY1021)/2)))</f>
        <v>0</v>
      </c>
      <c r="BA1021" s="28">
        <f t="shared" ca="1" si="627"/>
        <v>0.66866823256309071</v>
      </c>
      <c r="BB1021" s="28">
        <f t="shared" ca="1" si="627"/>
        <v>0.16446175162771248</v>
      </c>
      <c r="BC1021" s="28">
        <f>IF(Riskregister!$E$16="",0,COUNTIF(BQ$4:BQ$53,"&lt;"&amp;BA1021)*IF(BB1021&lt;0.5,Riskregister!$K$16+(Riskregister!$L$16-Riskregister!$K$16)*SQRT(BB1021/2),Riskregister!$L$16-(Riskregister!$L$16-Riskregister!$K$16)*SQRT((1-BB1021)/2)))</f>
        <v>0</v>
      </c>
      <c r="BD1021" s="28">
        <f t="shared" ca="1" si="603"/>
        <v>0</v>
      </c>
    </row>
    <row r="1022" spans="20:56" x14ac:dyDescent="0.35">
      <c r="T1022" s="28">
        <f t="shared" ca="1" si="616"/>
        <v>0.86829591059681954</v>
      </c>
      <c r="U1022" s="28">
        <f t="shared" ca="1" si="616"/>
        <v>0.42174318998500382</v>
      </c>
      <c r="V1022" s="28">
        <f ca="1">IF(Riskregister!$E$5="",0,COUNTIF(BF$4:BF$53,"&lt;"&amp;T1022)*IF(U1022&lt;0.5,Riskregister!$K$5+(Riskregister!$L$5-Riskregister!$K$5)*SQRT(U1022/2),Riskregister!$L$5-(Riskregister!$L$5-Riskregister!$K$5)*SQRT((1-U1022)/2)))</f>
        <v>356643.40779705904</v>
      </c>
      <c r="W1022" s="28">
        <f t="shared" ca="1" si="617"/>
        <v>0.28083070125865206</v>
      </c>
      <c r="X1022" s="28">
        <f t="shared" ca="1" si="617"/>
        <v>0.66706996396443874</v>
      </c>
      <c r="Y1022" s="28">
        <f ca="1">IF(Riskregister!$E$6="",0,COUNTIF(BG$4:BG$53,"&lt;"&amp;W1022)*IF(X1022&lt;0.5,Riskregister!$K$6+(Riskregister!$L$6-Riskregister!$K$6)*SQRT(X1022/2),Riskregister!$L$6-(Riskregister!$L$6-Riskregister!$K$6)*SQRT((1-X1022)/2)))</f>
        <v>0</v>
      </c>
      <c r="Z1022" s="28">
        <f t="shared" ca="1" si="618"/>
        <v>0.36087096260318552</v>
      </c>
      <c r="AA1022" s="28">
        <f t="shared" ca="1" si="618"/>
        <v>0.10532552875768308</v>
      </c>
      <c r="AB1022" s="28">
        <f ca="1">IF(Riskregister!$E$7="",0,COUNTIF(BH$4:BH$53,"&lt;"&amp;Z1022)*IF(AA1022&lt;0.5,Riskregister!$K$7+(Riskregister!$L$7-Riskregister!$K$7)*SQRT(AA1022/2),Riskregister!$L$7-(Riskregister!$L$7-Riskregister!$K$7)*SQRT((1-AA1022)/2)))</f>
        <v>0</v>
      </c>
      <c r="AC1022" s="28">
        <f t="shared" ca="1" si="619"/>
        <v>0.28282662711196804</v>
      </c>
      <c r="AD1022" s="28">
        <f t="shared" ca="1" si="619"/>
        <v>0.40578008198935434</v>
      </c>
      <c r="AE1022" s="28">
        <f ca="1">IF(Riskregister!$E$8="",0,COUNTIF(BI$4:BI$53,"&lt;"&amp;AC1022)*IF(AD1022&lt;0.5,Riskregister!$K$8+(Riskregister!$L$8-Riskregister!$K$8)*SQRT(AD1022/2),Riskregister!$L$8-(Riskregister!$L$8-Riskregister!$K$8)*SQRT((1-AD1022)/2)))</f>
        <v>0</v>
      </c>
      <c r="AF1022" s="28">
        <f t="shared" ca="1" si="620"/>
        <v>0.62305959857112025</v>
      </c>
      <c r="AG1022" s="28">
        <f t="shared" ca="1" si="620"/>
        <v>0.66909293675267034</v>
      </c>
      <c r="AH1022" s="28">
        <f>IF(Riskregister!$E$9="",0,COUNTIF(BJ$4:BJ$53,"&lt;"&amp;AF1022)*IF(AG1022&lt;0.5,Riskregister!$K$9+(Riskregister!$L$9-Riskregister!$K$9)*SQRT(AG1022/2),Riskregister!$L$9-(Riskregister!$L$9-Riskregister!$K$9)*SQRT((1-AG1022)/2)))</f>
        <v>0</v>
      </c>
      <c r="AI1022" s="28">
        <f t="shared" ca="1" si="621"/>
        <v>0.74044405571650218</v>
      </c>
      <c r="AJ1022" s="28">
        <f t="shared" ca="1" si="621"/>
        <v>0.60353662462726632</v>
      </c>
      <c r="AK1022" s="28">
        <f>IF(Riskregister!$E$10="",0,COUNTIF(BK$4:BK$53,"&lt;"&amp;AI1022)*IF(AJ1022&lt;0.5,Riskregister!$K$10+(Riskregister!$L$10-Riskregister!$K$10)*SQRT(AJ1022/2),Riskregister!$L$10-(Riskregister!$L$10-Riskregister!$K$10)*SQRT((1-AJ1022)/2)))</f>
        <v>0</v>
      </c>
      <c r="AL1022" s="28">
        <f t="shared" ca="1" si="622"/>
        <v>0.34087535369259869</v>
      </c>
      <c r="AM1022" s="28">
        <f t="shared" ca="1" si="622"/>
        <v>0.6994672042689094</v>
      </c>
      <c r="AN1022" s="28">
        <f>IF(Riskregister!$E$11="",0,COUNTIF(BL$4:BL$53,"&lt;"&amp;AL1022)*IF(AM1022&lt;0.5,Riskregister!$K$11+(Riskregister!$L$11-Riskregister!$K$11)*SQRT(AM1022/2),Riskregister!$L$11-(Riskregister!$L$11-Riskregister!$K$11)*SQRT((1-AM1022)/2)))</f>
        <v>0</v>
      </c>
      <c r="AO1022" s="28">
        <f t="shared" ca="1" si="623"/>
        <v>0.10360061501245754</v>
      </c>
      <c r="AP1022" s="28">
        <f t="shared" ca="1" si="623"/>
        <v>0.71734994435765986</v>
      </c>
      <c r="AQ1022" s="28">
        <f>IF(Riskregister!$E$12="",0,COUNTIF(BM$4:BM$53,"&lt;"&amp;AO1022)*IF(AP1022&lt;0.5,Riskregister!$K$12+(Riskregister!$L$12-Riskregister!$K$12)*SQRT(AP1022/2),Riskregister!$L$12-(Riskregister!$L$12-Riskregister!$K$12)*SQRT((1-AP1022)/2)))</f>
        <v>0</v>
      </c>
      <c r="AR1022" s="28">
        <f t="shared" ca="1" si="624"/>
        <v>0.84390649052314859</v>
      </c>
      <c r="AS1022" s="28">
        <f t="shared" ca="1" si="624"/>
        <v>0.51071195142822468</v>
      </c>
      <c r="AT1022" s="28">
        <f>IF(Riskregister!$E$13="",0,COUNTIF(BN$4:BN$53,"&lt;"&amp;AR1022)*IF(AS1022&lt;0.5,Riskregister!$K$13+(Riskregister!$L$13-Riskregister!$K$13)*SQRT(AS1022/2),Riskregister!$L$13-(Riskregister!$L$13-Riskregister!$K$13)*SQRT((1-AS1022)/2)))</f>
        <v>0</v>
      </c>
      <c r="AU1022" s="28">
        <f t="shared" ca="1" si="625"/>
        <v>0.96252572994997176</v>
      </c>
      <c r="AV1022" s="28">
        <f t="shared" ca="1" si="625"/>
        <v>5.0630173885635177E-2</v>
      </c>
      <c r="AW1022" s="28">
        <f>IF(Riskregister!$E$14="",0,COUNTIF(BO$4:BO$53,"&lt;"&amp;AU1022)*IF(AV1022&lt;0.5,Riskregister!$K$14+(Riskregister!$L$14-Riskregister!$K$14)*SQRT(AV1022/2),Riskregister!$L$14-(Riskregister!$L$14-Riskregister!$K$14)*SQRT((1-AV1022)/2)))</f>
        <v>0</v>
      </c>
      <c r="AX1022" s="28">
        <f t="shared" ca="1" si="626"/>
        <v>0.92454932683401991</v>
      </c>
      <c r="AY1022" s="28">
        <f t="shared" ca="1" si="626"/>
        <v>0.83780419274209017</v>
      </c>
      <c r="AZ1022" s="28">
        <f>IF(Riskregister!$E$15="",0,COUNTIF(BP$4:BP$53,"&lt;"&amp;AX1022)*IF(AY1022&lt;0.5,Riskregister!$K$15+(Riskregister!$L$15-Riskregister!$K$15)*SQRT(AY1022/2),Riskregister!$L$15-(Riskregister!$L$15-Riskregister!$K$15)*SQRT((1-AY1022)/2)))</f>
        <v>0</v>
      </c>
      <c r="BA1022" s="28">
        <f t="shared" ca="1" si="627"/>
        <v>0.75727342540212828</v>
      </c>
      <c r="BB1022" s="28">
        <f t="shared" ca="1" si="627"/>
        <v>0.90000592290910619</v>
      </c>
      <c r="BC1022" s="28">
        <f>IF(Riskregister!$E$16="",0,COUNTIF(BQ$4:BQ$53,"&lt;"&amp;BA1022)*IF(BB1022&lt;0.5,Riskregister!$K$16+(Riskregister!$L$16-Riskregister!$K$16)*SQRT(BB1022/2),Riskregister!$L$16-(Riskregister!$L$16-Riskregister!$K$16)*SQRT((1-BB1022)/2)))</f>
        <v>0</v>
      </c>
      <c r="BD1022" s="28">
        <f t="shared" ca="1" si="603"/>
        <v>356643.40779705904</v>
      </c>
    </row>
    <row r="1023" spans="20:56" x14ac:dyDescent="0.35">
      <c r="T1023" s="28">
        <f t="shared" ca="1" si="616"/>
        <v>0.61379541694532858</v>
      </c>
      <c r="U1023" s="28">
        <f t="shared" ca="1" si="616"/>
        <v>6.0730220201099083E-2</v>
      </c>
      <c r="V1023" s="28">
        <f ca="1">IF(Riskregister!$E$5="",0,COUNTIF(BF$4:BF$53,"&lt;"&amp;T1023)*IF(U1023&lt;0.5,Riskregister!$K$5+(Riskregister!$L$5-Riskregister!$K$5)*SQRT(U1023/2),Riskregister!$L$5-(Riskregister!$L$5-Riskregister!$K$5)*SQRT((1-U1023)/2)))</f>
        <v>0</v>
      </c>
      <c r="W1023" s="28">
        <f t="shared" ca="1" si="617"/>
        <v>0.97043390665726037</v>
      </c>
      <c r="X1023" s="28">
        <f t="shared" ca="1" si="617"/>
        <v>3.1103933553250362E-3</v>
      </c>
      <c r="Y1023" s="28">
        <f ca="1">IF(Riskregister!$E$6="",0,COUNTIF(BG$4:BG$53,"&lt;"&amp;W1023)*IF(X1023&lt;0.5,Riskregister!$K$6+(Riskregister!$L$6-Riskregister!$K$6)*SQRT(X1023/2),Riskregister!$L$6-(Riskregister!$L$6-Riskregister!$K$6)*SQRT((1-X1023)/2)))</f>
        <v>541969.53526199283</v>
      </c>
      <c r="Z1023" s="28">
        <f t="shared" ca="1" si="618"/>
        <v>0.99242120181795235</v>
      </c>
      <c r="AA1023" s="28">
        <f t="shared" ca="1" si="618"/>
        <v>0.86997259757591361</v>
      </c>
      <c r="AB1023" s="28">
        <f ca="1">IF(Riskregister!$E$7="",0,COUNTIF(BH$4:BH$53,"&lt;"&amp;Z1023)*IF(AA1023&lt;0.5,Riskregister!$K$7+(Riskregister!$L$7-Riskregister!$K$7)*SQRT(AA1023/2),Riskregister!$L$7-(Riskregister!$L$7-Riskregister!$K$7)*SQRT((1-AA1023)/2)))</f>
        <v>621515.50881406758</v>
      </c>
      <c r="AC1023" s="28">
        <f t="shared" ca="1" si="619"/>
        <v>0.53730671939873764</v>
      </c>
      <c r="AD1023" s="28">
        <f t="shared" ca="1" si="619"/>
        <v>0.49052498383731291</v>
      </c>
      <c r="AE1023" s="28">
        <f ca="1">IF(Riskregister!$E$8="",0,COUNTIF(BI$4:BI$53,"&lt;"&amp;AC1023)*IF(AD1023&lt;0.5,Riskregister!$K$8+(Riskregister!$L$8-Riskregister!$K$8)*SQRT(AD1023/2),Riskregister!$L$8-(Riskregister!$L$8-Riskregister!$K$8)*SQRT((1-AD1023)/2)))</f>
        <v>0</v>
      </c>
      <c r="AF1023" s="28">
        <f t="shared" ca="1" si="620"/>
        <v>0.17335550286672707</v>
      </c>
      <c r="AG1023" s="28">
        <f t="shared" ca="1" si="620"/>
        <v>3.1121115898811835E-2</v>
      </c>
      <c r="AH1023" s="28">
        <f>IF(Riskregister!$E$9="",0,COUNTIF(BJ$4:BJ$53,"&lt;"&amp;AF1023)*IF(AG1023&lt;0.5,Riskregister!$K$9+(Riskregister!$L$9-Riskregister!$K$9)*SQRT(AG1023/2),Riskregister!$L$9-(Riskregister!$L$9-Riskregister!$K$9)*SQRT((1-AG1023)/2)))</f>
        <v>0</v>
      </c>
      <c r="AI1023" s="28">
        <f t="shared" ca="1" si="621"/>
        <v>0.29607981306917985</v>
      </c>
      <c r="AJ1023" s="28">
        <f t="shared" ca="1" si="621"/>
        <v>8.773480126837585E-2</v>
      </c>
      <c r="AK1023" s="28">
        <f>IF(Riskregister!$E$10="",0,COUNTIF(BK$4:BK$53,"&lt;"&amp;AI1023)*IF(AJ1023&lt;0.5,Riskregister!$K$10+(Riskregister!$L$10-Riskregister!$K$10)*SQRT(AJ1023/2),Riskregister!$L$10-(Riskregister!$L$10-Riskregister!$K$10)*SQRT((1-AJ1023)/2)))</f>
        <v>0</v>
      </c>
      <c r="AL1023" s="28">
        <f t="shared" ca="1" si="622"/>
        <v>0.79318691823420073</v>
      </c>
      <c r="AM1023" s="28">
        <f t="shared" ca="1" si="622"/>
        <v>0.46919563700622546</v>
      </c>
      <c r="AN1023" s="28">
        <f>IF(Riskregister!$E$11="",0,COUNTIF(BL$4:BL$53,"&lt;"&amp;AL1023)*IF(AM1023&lt;0.5,Riskregister!$K$11+(Riskregister!$L$11-Riskregister!$K$11)*SQRT(AM1023/2),Riskregister!$L$11-(Riskregister!$L$11-Riskregister!$K$11)*SQRT((1-AM1023)/2)))</f>
        <v>0</v>
      </c>
      <c r="AO1023" s="28">
        <f t="shared" ca="1" si="623"/>
        <v>0.56616380343209816</v>
      </c>
      <c r="AP1023" s="28">
        <f t="shared" ca="1" si="623"/>
        <v>0.73582054815094056</v>
      </c>
      <c r="AQ1023" s="28">
        <f>IF(Riskregister!$E$12="",0,COUNTIF(BM$4:BM$53,"&lt;"&amp;AO1023)*IF(AP1023&lt;0.5,Riskregister!$K$12+(Riskregister!$L$12-Riskregister!$K$12)*SQRT(AP1023/2),Riskregister!$L$12-(Riskregister!$L$12-Riskregister!$K$12)*SQRT((1-AP1023)/2)))</f>
        <v>0</v>
      </c>
      <c r="AR1023" s="28">
        <f t="shared" ca="1" si="624"/>
        <v>0.12624787775203805</v>
      </c>
      <c r="AS1023" s="28">
        <f t="shared" ca="1" si="624"/>
        <v>0.68227002166181494</v>
      </c>
      <c r="AT1023" s="28">
        <f>IF(Riskregister!$E$13="",0,COUNTIF(BN$4:BN$53,"&lt;"&amp;AR1023)*IF(AS1023&lt;0.5,Riskregister!$K$13+(Riskregister!$L$13-Riskregister!$K$13)*SQRT(AS1023/2),Riskregister!$L$13-(Riskregister!$L$13-Riskregister!$K$13)*SQRT((1-AS1023)/2)))</f>
        <v>0</v>
      </c>
      <c r="AU1023" s="28">
        <f t="shared" ca="1" si="625"/>
        <v>0.92044999756780621</v>
      </c>
      <c r="AV1023" s="28">
        <f t="shared" ca="1" si="625"/>
        <v>0.2930776312836767</v>
      </c>
      <c r="AW1023" s="28">
        <f>IF(Riskregister!$E$14="",0,COUNTIF(BO$4:BO$53,"&lt;"&amp;AU1023)*IF(AV1023&lt;0.5,Riskregister!$K$14+(Riskregister!$L$14-Riskregister!$K$14)*SQRT(AV1023/2),Riskregister!$L$14-(Riskregister!$L$14-Riskregister!$K$14)*SQRT((1-AV1023)/2)))</f>
        <v>0</v>
      </c>
      <c r="AX1023" s="28">
        <f t="shared" ca="1" si="626"/>
        <v>0.56973731690313834</v>
      </c>
      <c r="AY1023" s="28">
        <f t="shared" ca="1" si="626"/>
        <v>0.14265198919161914</v>
      </c>
      <c r="AZ1023" s="28">
        <f>IF(Riskregister!$E$15="",0,COUNTIF(BP$4:BP$53,"&lt;"&amp;AX1023)*IF(AY1023&lt;0.5,Riskregister!$K$15+(Riskregister!$L$15-Riskregister!$K$15)*SQRT(AY1023/2),Riskregister!$L$15-(Riskregister!$L$15-Riskregister!$K$15)*SQRT((1-AY1023)/2)))</f>
        <v>0</v>
      </c>
      <c r="BA1023" s="28">
        <f t="shared" ca="1" si="627"/>
        <v>0.76839199827128224</v>
      </c>
      <c r="BB1023" s="28">
        <f t="shared" ca="1" si="627"/>
        <v>0.37058545574695945</v>
      </c>
      <c r="BC1023" s="28">
        <f>IF(Riskregister!$E$16="",0,COUNTIF(BQ$4:BQ$53,"&lt;"&amp;BA1023)*IF(BB1023&lt;0.5,Riskregister!$K$16+(Riskregister!$L$16-Riskregister!$K$16)*SQRT(BB1023/2),Riskregister!$L$16-(Riskregister!$L$16-Riskregister!$K$16)*SQRT((1-BB1023)/2)))</f>
        <v>0</v>
      </c>
      <c r="BD1023" s="28">
        <f t="shared" ca="1" si="603"/>
        <v>1163485.0440760604</v>
      </c>
    </row>
    <row r="1024" spans="20:56" x14ac:dyDescent="0.35">
      <c r="T1024" s="28">
        <f t="shared" ref="T1024:U1043" ca="1" si="628">RAND()</f>
        <v>0.24310904131204369</v>
      </c>
      <c r="U1024" s="28">
        <f t="shared" ca="1" si="628"/>
        <v>0.28501643816339839</v>
      </c>
      <c r="V1024" s="28">
        <f ca="1">IF(Riskregister!$E$5="",0,COUNTIF(BF$4:BF$53,"&lt;"&amp;T1024)*IF(U1024&lt;0.5,Riskregister!$K$5+(Riskregister!$L$5-Riskregister!$K$5)*SQRT(U1024/2),Riskregister!$L$5-(Riskregister!$L$5-Riskregister!$K$5)*SQRT((1-U1024)/2)))</f>
        <v>0</v>
      </c>
      <c r="W1024" s="28">
        <f t="shared" ref="W1024:X1043" ca="1" si="629">RAND()</f>
        <v>0.56818256589753369</v>
      </c>
      <c r="X1024" s="28">
        <f t="shared" ca="1" si="629"/>
        <v>0.9418044471979482</v>
      </c>
      <c r="Y1024" s="28">
        <f ca="1">IF(Riskregister!$E$6="",0,COUNTIF(BG$4:BG$53,"&lt;"&amp;W1024)*IF(X1024&lt;0.5,Riskregister!$K$6+(Riskregister!$L$6-Riskregister!$K$6)*SQRT(X1024/2),Riskregister!$L$6-(Riskregister!$L$6-Riskregister!$K$6)*SQRT((1-X1024)/2)))</f>
        <v>0</v>
      </c>
      <c r="Z1024" s="28">
        <f t="shared" ref="Z1024:AA1043" ca="1" si="630">RAND()</f>
        <v>2.0185525738158794E-2</v>
      </c>
      <c r="AA1024" s="28">
        <f t="shared" ca="1" si="630"/>
        <v>0.68155286907149337</v>
      </c>
      <c r="AB1024" s="28">
        <f ca="1">IF(Riskregister!$E$7="",0,COUNTIF(BH$4:BH$53,"&lt;"&amp;Z1024)*IF(AA1024&lt;0.5,Riskregister!$K$7+(Riskregister!$L$7-Riskregister!$K$7)*SQRT(AA1024/2),Riskregister!$L$7-(Riskregister!$L$7-Riskregister!$K$7)*SQRT((1-AA1024)/2)))</f>
        <v>0</v>
      </c>
      <c r="AC1024" s="28">
        <f t="shared" ref="AC1024:AD1043" ca="1" si="631">RAND()</f>
        <v>0.83266945468477149</v>
      </c>
      <c r="AD1024" s="28">
        <f t="shared" ca="1" si="631"/>
        <v>0.33921366369177974</v>
      </c>
      <c r="AE1024" s="28">
        <f ca="1">IF(Riskregister!$E$8="",0,COUNTIF(BI$4:BI$53,"&lt;"&amp;AC1024)*IF(AD1024&lt;0.5,Riskregister!$K$8+(Riskregister!$L$8-Riskregister!$K$8)*SQRT(AD1024/2),Riskregister!$L$8-(Riskregister!$L$8-Riskregister!$K$8)*SQRT((1-AD1024)/2)))</f>
        <v>0</v>
      </c>
      <c r="AF1024" s="28">
        <f t="shared" ref="AF1024:AG1043" ca="1" si="632">RAND()</f>
        <v>0.79481041875787772</v>
      </c>
      <c r="AG1024" s="28">
        <f t="shared" ca="1" si="632"/>
        <v>0.44057895813960168</v>
      </c>
      <c r="AH1024" s="28">
        <f>IF(Riskregister!$E$9="",0,COUNTIF(BJ$4:BJ$53,"&lt;"&amp;AF1024)*IF(AG1024&lt;0.5,Riskregister!$K$9+(Riskregister!$L$9-Riskregister!$K$9)*SQRT(AG1024/2),Riskregister!$L$9-(Riskregister!$L$9-Riskregister!$K$9)*SQRT((1-AG1024)/2)))</f>
        <v>0</v>
      </c>
      <c r="AI1024" s="28">
        <f t="shared" ref="AI1024:AJ1043" ca="1" si="633">RAND()</f>
        <v>0.7104285104883864</v>
      </c>
      <c r="AJ1024" s="28">
        <f t="shared" ca="1" si="633"/>
        <v>0.50759491161907211</v>
      </c>
      <c r="AK1024" s="28">
        <f>IF(Riskregister!$E$10="",0,COUNTIF(BK$4:BK$53,"&lt;"&amp;AI1024)*IF(AJ1024&lt;0.5,Riskregister!$K$10+(Riskregister!$L$10-Riskregister!$K$10)*SQRT(AJ1024/2),Riskregister!$L$10-(Riskregister!$L$10-Riskregister!$K$10)*SQRT((1-AJ1024)/2)))</f>
        <v>0</v>
      </c>
      <c r="AL1024" s="28">
        <f t="shared" ref="AL1024:AM1043" ca="1" si="634">RAND()</f>
        <v>0.8780147420999227</v>
      </c>
      <c r="AM1024" s="28">
        <f t="shared" ca="1" si="634"/>
        <v>1.0711084210826893E-2</v>
      </c>
      <c r="AN1024" s="28">
        <f>IF(Riskregister!$E$11="",0,COUNTIF(BL$4:BL$53,"&lt;"&amp;AL1024)*IF(AM1024&lt;0.5,Riskregister!$K$11+(Riskregister!$L$11-Riskregister!$K$11)*SQRT(AM1024/2),Riskregister!$L$11-(Riskregister!$L$11-Riskregister!$K$11)*SQRT((1-AM1024)/2)))</f>
        <v>0</v>
      </c>
      <c r="AO1024" s="28">
        <f t="shared" ref="AO1024:AP1043" ca="1" si="635">RAND()</f>
        <v>0.39562470173322362</v>
      </c>
      <c r="AP1024" s="28">
        <f t="shared" ca="1" si="635"/>
        <v>0.42526734371855568</v>
      </c>
      <c r="AQ1024" s="28">
        <f>IF(Riskregister!$E$12="",0,COUNTIF(BM$4:BM$53,"&lt;"&amp;AO1024)*IF(AP1024&lt;0.5,Riskregister!$K$12+(Riskregister!$L$12-Riskregister!$K$12)*SQRT(AP1024/2),Riskregister!$L$12-(Riskregister!$L$12-Riskregister!$K$12)*SQRT((1-AP1024)/2)))</f>
        <v>0</v>
      </c>
      <c r="AR1024" s="28">
        <f t="shared" ref="AR1024:AS1043" ca="1" si="636">RAND()</f>
        <v>0.39415582197606669</v>
      </c>
      <c r="AS1024" s="28">
        <f t="shared" ca="1" si="636"/>
        <v>0.26111169697991699</v>
      </c>
      <c r="AT1024" s="28">
        <f>IF(Riskregister!$E$13="",0,COUNTIF(BN$4:BN$53,"&lt;"&amp;AR1024)*IF(AS1024&lt;0.5,Riskregister!$K$13+(Riskregister!$L$13-Riskregister!$K$13)*SQRT(AS1024/2),Riskregister!$L$13-(Riskregister!$L$13-Riskregister!$K$13)*SQRT((1-AS1024)/2)))</f>
        <v>0</v>
      </c>
      <c r="AU1024" s="28">
        <f t="shared" ref="AU1024:AV1043" ca="1" si="637">RAND()</f>
        <v>0.43612183788882919</v>
      </c>
      <c r="AV1024" s="28">
        <f t="shared" ca="1" si="637"/>
        <v>0.2454767243638234</v>
      </c>
      <c r="AW1024" s="28">
        <f>IF(Riskregister!$E$14="",0,COUNTIF(BO$4:BO$53,"&lt;"&amp;AU1024)*IF(AV1024&lt;0.5,Riskregister!$K$14+(Riskregister!$L$14-Riskregister!$K$14)*SQRT(AV1024/2),Riskregister!$L$14-(Riskregister!$L$14-Riskregister!$K$14)*SQRT((1-AV1024)/2)))</f>
        <v>0</v>
      </c>
      <c r="AX1024" s="28">
        <f t="shared" ref="AX1024:AY1043" ca="1" si="638">RAND()</f>
        <v>0.69289142934468551</v>
      </c>
      <c r="AY1024" s="28">
        <f t="shared" ca="1" si="638"/>
        <v>0.93360670011694968</v>
      </c>
      <c r="AZ1024" s="28">
        <f>IF(Riskregister!$E$15="",0,COUNTIF(BP$4:BP$53,"&lt;"&amp;AX1024)*IF(AY1024&lt;0.5,Riskregister!$K$15+(Riskregister!$L$15-Riskregister!$K$15)*SQRT(AY1024/2),Riskregister!$L$15-(Riskregister!$L$15-Riskregister!$K$15)*SQRT((1-AY1024)/2)))</f>
        <v>0</v>
      </c>
      <c r="BA1024" s="28">
        <f t="shared" ref="BA1024:BB1043" ca="1" si="639">RAND()</f>
        <v>0.96071824945050499</v>
      </c>
      <c r="BB1024" s="28">
        <f t="shared" ca="1" si="639"/>
        <v>0.52987480181205338</v>
      </c>
      <c r="BC1024" s="28">
        <f>IF(Riskregister!$E$16="",0,COUNTIF(BQ$4:BQ$53,"&lt;"&amp;BA1024)*IF(BB1024&lt;0.5,Riskregister!$K$16+(Riskregister!$L$16-Riskregister!$K$16)*SQRT(BB1024/2),Riskregister!$L$16-(Riskregister!$L$16-Riskregister!$K$16)*SQRT((1-BB1024)/2)))</f>
        <v>0</v>
      </c>
      <c r="BD1024" s="28">
        <f t="shared" ca="1" si="603"/>
        <v>0</v>
      </c>
    </row>
    <row r="1025" spans="20:56" x14ac:dyDescent="0.35">
      <c r="T1025" s="28">
        <f t="shared" ca="1" si="628"/>
        <v>0.75431163540237633</v>
      </c>
      <c r="U1025" s="28">
        <f t="shared" ca="1" si="628"/>
        <v>0.669268008791015</v>
      </c>
      <c r="V1025" s="28">
        <f ca="1">IF(Riskregister!$E$5="",0,COUNTIF(BF$4:BF$53,"&lt;"&amp;T1025)*IF(U1025&lt;0.5,Riskregister!$K$5+(Riskregister!$L$5-Riskregister!$K$5)*SQRT(U1025/2),Riskregister!$L$5-(Riskregister!$L$5-Riskregister!$K$5)*SQRT((1-U1025)/2)))</f>
        <v>417006.51894149417</v>
      </c>
      <c r="W1025" s="28">
        <f t="shared" ca="1" si="629"/>
        <v>0.48908772645554988</v>
      </c>
      <c r="X1025" s="28">
        <f t="shared" ca="1" si="629"/>
        <v>0.79361231764771079</v>
      </c>
      <c r="Y1025" s="28">
        <f ca="1">IF(Riskregister!$E$6="",0,COUNTIF(BG$4:BG$53,"&lt;"&amp;W1025)*IF(X1025&lt;0.5,Riskregister!$K$6+(Riskregister!$L$6-Riskregister!$K$6)*SQRT(X1025/2),Riskregister!$L$6-(Riskregister!$L$6-Riskregister!$K$6)*SQRT((1-X1025)/2)))</f>
        <v>0</v>
      </c>
      <c r="Z1025" s="28">
        <f t="shared" ca="1" si="630"/>
        <v>0.73294959506806034</v>
      </c>
      <c r="AA1025" s="28">
        <f t="shared" ca="1" si="630"/>
        <v>3.5589580085197525E-2</v>
      </c>
      <c r="AB1025" s="28">
        <f ca="1">IF(Riskregister!$E$7="",0,COUNTIF(BH$4:BH$53,"&lt;"&amp;Z1025)*IF(AA1025&lt;0.5,Riskregister!$K$7+(Riskregister!$L$7-Riskregister!$K$7)*SQRT(AA1025/2),Riskregister!$L$7-(Riskregister!$L$7-Riskregister!$K$7)*SQRT((1-AA1025)/2)))</f>
        <v>96688.989925017115</v>
      </c>
      <c r="AC1025" s="28">
        <f t="shared" ca="1" si="631"/>
        <v>0.79538915068735849</v>
      </c>
      <c r="AD1025" s="28">
        <f t="shared" ca="1" si="631"/>
        <v>0.36076087400115409</v>
      </c>
      <c r="AE1025" s="28">
        <f ca="1">IF(Riskregister!$E$8="",0,COUNTIF(BI$4:BI$53,"&lt;"&amp;AC1025)*IF(AD1025&lt;0.5,Riskregister!$K$8+(Riskregister!$L$8-Riskregister!$K$8)*SQRT(AD1025/2),Riskregister!$L$8-(Riskregister!$L$8-Riskregister!$K$8)*SQRT((1-AD1025)/2)))</f>
        <v>0</v>
      </c>
      <c r="AF1025" s="28">
        <f t="shared" ca="1" si="632"/>
        <v>0.95339454612090113</v>
      </c>
      <c r="AG1025" s="28">
        <f t="shared" ca="1" si="632"/>
        <v>0.81688968579214727</v>
      </c>
      <c r="AH1025" s="28">
        <f>IF(Riskregister!$E$9="",0,COUNTIF(BJ$4:BJ$53,"&lt;"&amp;AF1025)*IF(AG1025&lt;0.5,Riskregister!$K$9+(Riskregister!$L$9-Riskregister!$K$9)*SQRT(AG1025/2),Riskregister!$L$9-(Riskregister!$L$9-Riskregister!$K$9)*SQRT((1-AG1025)/2)))</f>
        <v>0</v>
      </c>
      <c r="AI1025" s="28">
        <f t="shared" ca="1" si="633"/>
        <v>0.35659465210271202</v>
      </c>
      <c r="AJ1025" s="28">
        <f t="shared" ca="1" si="633"/>
        <v>0.15054609658419849</v>
      </c>
      <c r="AK1025" s="28">
        <f>IF(Riskregister!$E$10="",0,COUNTIF(BK$4:BK$53,"&lt;"&amp;AI1025)*IF(AJ1025&lt;0.5,Riskregister!$K$10+(Riskregister!$L$10-Riskregister!$K$10)*SQRT(AJ1025/2),Riskregister!$L$10-(Riskregister!$L$10-Riskregister!$K$10)*SQRT((1-AJ1025)/2)))</f>
        <v>0</v>
      </c>
      <c r="AL1025" s="28">
        <f t="shared" ca="1" si="634"/>
        <v>0.6826823126011442</v>
      </c>
      <c r="AM1025" s="28">
        <f t="shared" ca="1" si="634"/>
        <v>5.7865152799649433E-2</v>
      </c>
      <c r="AN1025" s="28">
        <f>IF(Riskregister!$E$11="",0,COUNTIF(BL$4:BL$53,"&lt;"&amp;AL1025)*IF(AM1025&lt;0.5,Riskregister!$K$11+(Riskregister!$L$11-Riskregister!$K$11)*SQRT(AM1025/2),Riskregister!$L$11-(Riskregister!$L$11-Riskregister!$K$11)*SQRT((1-AM1025)/2)))</f>
        <v>0</v>
      </c>
      <c r="AO1025" s="28">
        <f t="shared" ca="1" si="635"/>
        <v>0.17110318216684384</v>
      </c>
      <c r="AP1025" s="28">
        <f t="shared" ca="1" si="635"/>
        <v>0.69343917956008871</v>
      </c>
      <c r="AQ1025" s="28">
        <f>IF(Riskregister!$E$12="",0,COUNTIF(BM$4:BM$53,"&lt;"&amp;AO1025)*IF(AP1025&lt;0.5,Riskregister!$K$12+(Riskregister!$L$12-Riskregister!$K$12)*SQRT(AP1025/2),Riskregister!$L$12-(Riskregister!$L$12-Riskregister!$K$12)*SQRT((1-AP1025)/2)))</f>
        <v>0</v>
      </c>
      <c r="AR1025" s="28">
        <f t="shared" ca="1" si="636"/>
        <v>0.55284861912546501</v>
      </c>
      <c r="AS1025" s="28">
        <f t="shared" ca="1" si="636"/>
        <v>0.7726010905645686</v>
      </c>
      <c r="AT1025" s="28">
        <f>IF(Riskregister!$E$13="",0,COUNTIF(BN$4:BN$53,"&lt;"&amp;AR1025)*IF(AS1025&lt;0.5,Riskregister!$K$13+(Riskregister!$L$13-Riskregister!$K$13)*SQRT(AS1025/2),Riskregister!$L$13-(Riskregister!$L$13-Riskregister!$K$13)*SQRT((1-AS1025)/2)))</f>
        <v>0</v>
      </c>
      <c r="AU1025" s="28">
        <f t="shared" ca="1" si="637"/>
        <v>0.83956721286806402</v>
      </c>
      <c r="AV1025" s="28">
        <f t="shared" ca="1" si="637"/>
        <v>0.61199198600246829</v>
      </c>
      <c r="AW1025" s="28">
        <f>IF(Riskregister!$E$14="",0,COUNTIF(BO$4:BO$53,"&lt;"&amp;AU1025)*IF(AV1025&lt;0.5,Riskregister!$K$14+(Riskregister!$L$14-Riskregister!$K$14)*SQRT(AV1025/2),Riskregister!$L$14-(Riskregister!$L$14-Riskregister!$K$14)*SQRT((1-AV1025)/2)))</f>
        <v>0</v>
      </c>
      <c r="AX1025" s="28">
        <f t="shared" ca="1" si="638"/>
        <v>0.85241410865260947</v>
      </c>
      <c r="AY1025" s="28">
        <f t="shared" ca="1" si="638"/>
        <v>0.21344432819826009</v>
      </c>
      <c r="AZ1025" s="28">
        <f>IF(Riskregister!$E$15="",0,COUNTIF(BP$4:BP$53,"&lt;"&amp;AX1025)*IF(AY1025&lt;0.5,Riskregister!$K$15+(Riskregister!$L$15-Riskregister!$K$15)*SQRT(AY1025/2),Riskregister!$L$15-(Riskregister!$L$15-Riskregister!$K$15)*SQRT((1-AY1025)/2)))</f>
        <v>0</v>
      </c>
      <c r="BA1025" s="28">
        <f t="shared" ca="1" si="639"/>
        <v>0.74534517205131312</v>
      </c>
      <c r="BB1025" s="28">
        <f t="shared" ca="1" si="639"/>
        <v>0.90354070414855769</v>
      </c>
      <c r="BC1025" s="28">
        <f>IF(Riskregister!$E$16="",0,COUNTIF(BQ$4:BQ$53,"&lt;"&amp;BA1025)*IF(BB1025&lt;0.5,Riskregister!$K$16+(Riskregister!$L$16-Riskregister!$K$16)*SQRT(BB1025/2),Riskregister!$L$16-(Riskregister!$L$16-Riskregister!$K$16)*SQRT((1-BB1025)/2)))</f>
        <v>0</v>
      </c>
      <c r="BD1025" s="28">
        <f t="shared" ca="1" si="603"/>
        <v>513695.50886651129</v>
      </c>
    </row>
    <row r="1026" spans="20:56" x14ac:dyDescent="0.35">
      <c r="T1026" s="28">
        <f t="shared" ca="1" si="628"/>
        <v>2.3602050564371369E-2</v>
      </c>
      <c r="U1026" s="28">
        <f t="shared" ca="1" si="628"/>
        <v>0.45107120304506199</v>
      </c>
      <c r="V1026" s="28">
        <f ca="1">IF(Riskregister!$E$5="",0,COUNTIF(BF$4:BF$53,"&lt;"&amp;T1026)*IF(U1026&lt;0.5,Riskregister!$K$5+(Riskregister!$L$5-Riskregister!$K$5)*SQRT(U1026/2),Riskregister!$L$5-(Riskregister!$L$5-Riskregister!$K$5)*SQRT((1-U1026)/2)))</f>
        <v>0</v>
      </c>
      <c r="W1026" s="28">
        <f t="shared" ca="1" si="629"/>
        <v>0.91492282726210161</v>
      </c>
      <c r="X1026" s="28">
        <f t="shared" ca="1" si="629"/>
        <v>0.78093436415233453</v>
      </c>
      <c r="Y1026" s="28">
        <f ca="1">IF(Riskregister!$E$6="",0,COUNTIF(BG$4:BG$53,"&lt;"&amp;W1026)*IF(X1026&lt;0.5,Riskregister!$K$6+(Riskregister!$L$6-Riskregister!$K$6)*SQRT(X1026/2),Riskregister!$L$6-(Riskregister!$L$6-Riskregister!$K$6)*SQRT((1-X1026)/2)))</f>
        <v>2808553.2658599997</v>
      </c>
      <c r="Z1026" s="28">
        <f t="shared" ca="1" si="630"/>
        <v>0.91612188470208045</v>
      </c>
      <c r="AA1026" s="28">
        <f t="shared" ca="1" si="630"/>
        <v>1.3135201475022562E-2</v>
      </c>
      <c r="AB1026" s="28">
        <f ca="1">IF(Riskregister!$E$7="",0,COUNTIF(BH$4:BH$53,"&lt;"&amp;Z1026)*IF(AA1026&lt;0.5,Riskregister!$K$7+(Riskregister!$L$7-Riskregister!$K$7)*SQRT(AA1026/2),Riskregister!$L$7-(Riskregister!$L$7-Riskregister!$K$7)*SQRT((1-AA1026)/2)))</f>
        <v>78364.257267644643</v>
      </c>
      <c r="AC1026" s="28">
        <f t="shared" ca="1" si="631"/>
        <v>0.85766832508369062</v>
      </c>
      <c r="AD1026" s="28">
        <f t="shared" ca="1" si="631"/>
        <v>0.61557340734283461</v>
      </c>
      <c r="AE1026" s="28">
        <f ca="1">IF(Riskregister!$E$8="",0,COUNTIF(BI$4:BI$53,"&lt;"&amp;AC1026)*IF(AD1026&lt;0.5,Riskregister!$K$8+(Riskregister!$L$8-Riskregister!$K$8)*SQRT(AD1026/2),Riskregister!$L$8-(Riskregister!$L$8-Riskregister!$K$8)*SQRT((1-AD1026)/2)))</f>
        <v>0</v>
      </c>
      <c r="AF1026" s="28">
        <f t="shared" ca="1" si="632"/>
        <v>0.39036548943049187</v>
      </c>
      <c r="AG1026" s="28">
        <f t="shared" ca="1" si="632"/>
        <v>0.48527886845920365</v>
      </c>
      <c r="AH1026" s="28">
        <f>IF(Riskregister!$E$9="",0,COUNTIF(BJ$4:BJ$53,"&lt;"&amp;AF1026)*IF(AG1026&lt;0.5,Riskregister!$K$9+(Riskregister!$L$9-Riskregister!$K$9)*SQRT(AG1026/2),Riskregister!$L$9-(Riskregister!$L$9-Riskregister!$K$9)*SQRT((1-AG1026)/2)))</f>
        <v>0</v>
      </c>
      <c r="AI1026" s="28">
        <f t="shared" ca="1" si="633"/>
        <v>0.50247060848935632</v>
      </c>
      <c r="AJ1026" s="28">
        <f t="shared" ca="1" si="633"/>
        <v>5.8987538615547397E-2</v>
      </c>
      <c r="AK1026" s="28">
        <f>IF(Riskregister!$E$10="",0,COUNTIF(BK$4:BK$53,"&lt;"&amp;AI1026)*IF(AJ1026&lt;0.5,Riskregister!$K$10+(Riskregister!$L$10-Riskregister!$K$10)*SQRT(AJ1026/2),Riskregister!$L$10-(Riskregister!$L$10-Riskregister!$K$10)*SQRT((1-AJ1026)/2)))</f>
        <v>0</v>
      </c>
      <c r="AL1026" s="28">
        <f t="shared" ca="1" si="634"/>
        <v>3.227084836841887E-2</v>
      </c>
      <c r="AM1026" s="28">
        <f t="shared" ca="1" si="634"/>
        <v>8.3028705256401603E-2</v>
      </c>
      <c r="AN1026" s="28">
        <f>IF(Riskregister!$E$11="",0,COUNTIF(BL$4:BL$53,"&lt;"&amp;AL1026)*IF(AM1026&lt;0.5,Riskregister!$K$11+(Riskregister!$L$11-Riskregister!$K$11)*SQRT(AM1026/2),Riskregister!$L$11-(Riskregister!$L$11-Riskregister!$K$11)*SQRT((1-AM1026)/2)))</f>
        <v>0</v>
      </c>
      <c r="AO1026" s="28">
        <f t="shared" ca="1" si="635"/>
        <v>0.44481801984438729</v>
      </c>
      <c r="AP1026" s="28">
        <f t="shared" ca="1" si="635"/>
        <v>0.21221701950902672</v>
      </c>
      <c r="AQ1026" s="28">
        <f>IF(Riskregister!$E$12="",0,COUNTIF(BM$4:BM$53,"&lt;"&amp;AO1026)*IF(AP1026&lt;0.5,Riskregister!$K$12+(Riskregister!$L$12-Riskregister!$K$12)*SQRT(AP1026/2),Riskregister!$L$12-(Riskregister!$L$12-Riskregister!$K$12)*SQRT((1-AP1026)/2)))</f>
        <v>0</v>
      </c>
      <c r="AR1026" s="28">
        <f t="shared" ca="1" si="636"/>
        <v>0.41054879857379523</v>
      </c>
      <c r="AS1026" s="28">
        <f t="shared" ca="1" si="636"/>
        <v>0.64526679929380859</v>
      </c>
      <c r="AT1026" s="28">
        <f>IF(Riskregister!$E$13="",0,COUNTIF(BN$4:BN$53,"&lt;"&amp;AR1026)*IF(AS1026&lt;0.5,Riskregister!$K$13+(Riskregister!$L$13-Riskregister!$K$13)*SQRT(AS1026/2),Riskregister!$L$13-(Riskregister!$L$13-Riskregister!$K$13)*SQRT((1-AS1026)/2)))</f>
        <v>0</v>
      </c>
      <c r="AU1026" s="28">
        <f t="shared" ca="1" si="637"/>
        <v>0.64829090019686908</v>
      </c>
      <c r="AV1026" s="28">
        <f t="shared" ca="1" si="637"/>
        <v>0.76927000811984581</v>
      </c>
      <c r="AW1026" s="28">
        <f>IF(Riskregister!$E$14="",0,COUNTIF(BO$4:BO$53,"&lt;"&amp;AU1026)*IF(AV1026&lt;0.5,Riskregister!$K$14+(Riskregister!$L$14-Riskregister!$K$14)*SQRT(AV1026/2),Riskregister!$L$14-(Riskregister!$L$14-Riskregister!$K$14)*SQRT((1-AV1026)/2)))</f>
        <v>0</v>
      </c>
      <c r="AX1026" s="28">
        <f t="shared" ca="1" si="638"/>
        <v>1.6809333004367821E-2</v>
      </c>
      <c r="AY1026" s="28">
        <f t="shared" ca="1" si="638"/>
        <v>0.72997082773387378</v>
      </c>
      <c r="AZ1026" s="28">
        <f>IF(Riskregister!$E$15="",0,COUNTIF(BP$4:BP$53,"&lt;"&amp;AX1026)*IF(AY1026&lt;0.5,Riskregister!$K$15+(Riskregister!$L$15-Riskregister!$K$15)*SQRT(AY1026/2),Riskregister!$L$15-(Riskregister!$L$15-Riskregister!$K$15)*SQRT((1-AY1026)/2)))</f>
        <v>0</v>
      </c>
      <c r="BA1026" s="28">
        <f t="shared" ca="1" si="639"/>
        <v>0.70187192923921249</v>
      </c>
      <c r="BB1026" s="28">
        <f t="shared" ca="1" si="639"/>
        <v>0.67914586921828735</v>
      </c>
      <c r="BC1026" s="28">
        <f>IF(Riskregister!$E$16="",0,COUNTIF(BQ$4:BQ$53,"&lt;"&amp;BA1026)*IF(BB1026&lt;0.5,Riskregister!$K$16+(Riskregister!$L$16-Riskregister!$K$16)*SQRT(BB1026/2),Riskregister!$L$16-(Riskregister!$L$16-Riskregister!$K$16)*SQRT((1-BB1026)/2)))</f>
        <v>0</v>
      </c>
      <c r="BD1026" s="28">
        <f t="shared" ca="1" si="603"/>
        <v>2886917.5231276443</v>
      </c>
    </row>
    <row r="1027" spans="20:56" x14ac:dyDescent="0.35">
      <c r="T1027" s="28">
        <f t="shared" ca="1" si="628"/>
        <v>0.74949945718526179</v>
      </c>
      <c r="U1027" s="28">
        <f t="shared" ca="1" si="628"/>
        <v>0.33936354065769381</v>
      </c>
      <c r="V1027" s="28">
        <f ca="1">IF(Riskregister!$E$5="",0,COUNTIF(BF$4:BF$53,"&lt;"&amp;T1027)*IF(U1027&lt;0.5,Riskregister!$K$5+(Riskregister!$L$5-Riskregister!$K$5)*SQRT(U1027/2),Riskregister!$L$5-(Riskregister!$L$5-Riskregister!$K$5)*SQRT((1-U1027)/2)))</f>
        <v>335366.01223415125</v>
      </c>
      <c r="W1027" s="28">
        <f t="shared" ca="1" si="629"/>
        <v>0.2704545482776004</v>
      </c>
      <c r="X1027" s="28">
        <f t="shared" ca="1" si="629"/>
        <v>0.94634919256190353</v>
      </c>
      <c r="Y1027" s="28">
        <f ca="1">IF(Riskregister!$E$6="",0,COUNTIF(BG$4:BG$53,"&lt;"&amp;W1027)*IF(X1027&lt;0.5,Riskregister!$K$6+(Riskregister!$L$6-Riskregister!$K$6)*SQRT(X1027/2),Riskregister!$L$6-(Riskregister!$L$6-Riskregister!$K$6)*SQRT((1-X1027)/2)))</f>
        <v>0</v>
      </c>
      <c r="Z1027" s="28">
        <f t="shared" ca="1" si="630"/>
        <v>0.26192641635812397</v>
      </c>
      <c r="AA1027" s="28">
        <f t="shared" ca="1" si="630"/>
        <v>0.99583944870062946</v>
      </c>
      <c r="AB1027" s="28">
        <f ca="1">IF(Riskregister!$E$7="",0,COUNTIF(BH$4:BH$53,"&lt;"&amp;Z1027)*IF(AA1027&lt;0.5,Riskregister!$K$7+(Riskregister!$L$7-Riskregister!$K$7)*SQRT(AA1027/2),Riskregister!$L$7-(Riskregister!$L$7-Riskregister!$K$7)*SQRT((1-AA1027)/2)))</f>
        <v>0</v>
      </c>
      <c r="AC1027" s="28">
        <f t="shared" ca="1" si="631"/>
        <v>0.40389000325606317</v>
      </c>
      <c r="AD1027" s="28">
        <f t="shared" ca="1" si="631"/>
        <v>5.4488051892633615E-2</v>
      </c>
      <c r="AE1027" s="28">
        <f ca="1">IF(Riskregister!$E$8="",0,COUNTIF(BI$4:BI$53,"&lt;"&amp;AC1027)*IF(AD1027&lt;0.5,Riskregister!$K$8+(Riskregister!$L$8-Riskregister!$K$8)*SQRT(AD1027/2),Riskregister!$L$8-(Riskregister!$L$8-Riskregister!$K$8)*SQRT((1-AD1027)/2)))</f>
        <v>0</v>
      </c>
      <c r="AF1027" s="28">
        <f t="shared" ca="1" si="632"/>
        <v>0.83816407051915109</v>
      </c>
      <c r="AG1027" s="28">
        <f t="shared" ca="1" si="632"/>
        <v>0.37802607638028662</v>
      </c>
      <c r="AH1027" s="28">
        <f>IF(Riskregister!$E$9="",0,COUNTIF(BJ$4:BJ$53,"&lt;"&amp;AF1027)*IF(AG1027&lt;0.5,Riskregister!$K$9+(Riskregister!$L$9-Riskregister!$K$9)*SQRT(AG1027/2),Riskregister!$L$9-(Riskregister!$L$9-Riskregister!$K$9)*SQRT((1-AG1027)/2)))</f>
        <v>0</v>
      </c>
      <c r="AI1027" s="28">
        <f t="shared" ca="1" si="633"/>
        <v>0.64729576349925344</v>
      </c>
      <c r="AJ1027" s="28">
        <f t="shared" ca="1" si="633"/>
        <v>0.21762852341521643</v>
      </c>
      <c r="AK1027" s="28">
        <f>IF(Riskregister!$E$10="",0,COUNTIF(BK$4:BK$53,"&lt;"&amp;AI1027)*IF(AJ1027&lt;0.5,Riskregister!$K$10+(Riskregister!$L$10-Riskregister!$K$10)*SQRT(AJ1027/2),Riskregister!$L$10-(Riskregister!$L$10-Riskregister!$K$10)*SQRT((1-AJ1027)/2)))</f>
        <v>0</v>
      </c>
      <c r="AL1027" s="28">
        <f t="shared" ca="1" si="634"/>
        <v>0.73170635008775597</v>
      </c>
      <c r="AM1027" s="28">
        <f t="shared" ca="1" si="634"/>
        <v>0.41346378690765806</v>
      </c>
      <c r="AN1027" s="28">
        <f>IF(Riskregister!$E$11="",0,COUNTIF(BL$4:BL$53,"&lt;"&amp;AL1027)*IF(AM1027&lt;0.5,Riskregister!$K$11+(Riskregister!$L$11-Riskregister!$K$11)*SQRT(AM1027/2),Riskregister!$L$11-(Riskregister!$L$11-Riskregister!$K$11)*SQRT((1-AM1027)/2)))</f>
        <v>0</v>
      </c>
      <c r="AO1027" s="28">
        <f t="shared" ca="1" si="635"/>
        <v>0.46657259450769983</v>
      </c>
      <c r="AP1027" s="28">
        <f t="shared" ca="1" si="635"/>
        <v>0.96434145854479525</v>
      </c>
      <c r="AQ1027" s="28">
        <f>IF(Riskregister!$E$12="",0,COUNTIF(BM$4:BM$53,"&lt;"&amp;AO1027)*IF(AP1027&lt;0.5,Riskregister!$K$12+(Riskregister!$L$12-Riskregister!$K$12)*SQRT(AP1027/2),Riskregister!$L$12-(Riskregister!$L$12-Riskregister!$K$12)*SQRT((1-AP1027)/2)))</f>
        <v>0</v>
      </c>
      <c r="AR1027" s="28">
        <f t="shared" ca="1" si="636"/>
        <v>0.94733407114243429</v>
      </c>
      <c r="AS1027" s="28">
        <f t="shared" ca="1" si="636"/>
        <v>0.3783126686702053</v>
      </c>
      <c r="AT1027" s="28">
        <f>IF(Riskregister!$E$13="",0,COUNTIF(BN$4:BN$53,"&lt;"&amp;AR1027)*IF(AS1027&lt;0.5,Riskregister!$K$13+(Riskregister!$L$13-Riskregister!$K$13)*SQRT(AS1027/2),Riskregister!$L$13-(Riskregister!$L$13-Riskregister!$K$13)*SQRT((1-AS1027)/2)))</f>
        <v>0</v>
      </c>
      <c r="AU1027" s="28">
        <f t="shared" ca="1" si="637"/>
        <v>0.53117643907367196</v>
      </c>
      <c r="AV1027" s="28">
        <f t="shared" ca="1" si="637"/>
        <v>0.69091238998688942</v>
      </c>
      <c r="AW1027" s="28">
        <f>IF(Riskregister!$E$14="",0,COUNTIF(BO$4:BO$53,"&lt;"&amp;AU1027)*IF(AV1027&lt;0.5,Riskregister!$K$14+(Riskregister!$L$14-Riskregister!$K$14)*SQRT(AV1027/2),Riskregister!$L$14-(Riskregister!$L$14-Riskregister!$K$14)*SQRT((1-AV1027)/2)))</f>
        <v>0</v>
      </c>
      <c r="AX1027" s="28">
        <f t="shared" ca="1" si="638"/>
        <v>0.65589561686114606</v>
      </c>
      <c r="AY1027" s="28">
        <f t="shared" ca="1" si="638"/>
        <v>0.14607338921960544</v>
      </c>
      <c r="AZ1027" s="28">
        <f>IF(Riskregister!$E$15="",0,COUNTIF(BP$4:BP$53,"&lt;"&amp;AX1027)*IF(AY1027&lt;0.5,Riskregister!$K$15+(Riskregister!$L$15-Riskregister!$K$15)*SQRT(AY1027/2),Riskregister!$L$15-(Riskregister!$L$15-Riskregister!$K$15)*SQRT((1-AY1027)/2)))</f>
        <v>0</v>
      </c>
      <c r="BA1027" s="28">
        <f t="shared" ca="1" si="639"/>
        <v>0.5228063857274502</v>
      </c>
      <c r="BB1027" s="28">
        <f t="shared" ca="1" si="639"/>
        <v>0.17284994930328124</v>
      </c>
      <c r="BC1027" s="28">
        <f>IF(Riskregister!$E$16="",0,COUNTIF(BQ$4:BQ$53,"&lt;"&amp;BA1027)*IF(BB1027&lt;0.5,Riskregister!$K$16+(Riskregister!$L$16-Riskregister!$K$16)*SQRT(BB1027/2),Riskregister!$L$16-(Riskregister!$L$16-Riskregister!$K$16)*SQRT((1-BB1027)/2)))</f>
        <v>0</v>
      </c>
      <c r="BD1027" s="28">
        <f t="shared" ca="1" si="603"/>
        <v>335366.01223415125</v>
      </c>
    </row>
    <row r="1028" spans="20:56" x14ac:dyDescent="0.35">
      <c r="T1028" s="28">
        <f t="shared" ca="1" si="628"/>
        <v>0.50159412270513615</v>
      </c>
      <c r="U1028" s="28">
        <f t="shared" ca="1" si="628"/>
        <v>0.12920869740550578</v>
      </c>
      <c r="V1028" s="28">
        <f ca="1">IF(Riskregister!$E$5="",0,COUNTIF(BF$4:BF$53,"&lt;"&amp;T1028)*IF(U1028&lt;0.5,Riskregister!$K$5+(Riskregister!$L$5-Riskregister!$K$5)*SQRT(U1028/2),Riskregister!$L$5-(Riskregister!$L$5-Riskregister!$K$5)*SQRT((1-U1028)/2)))</f>
        <v>0</v>
      </c>
      <c r="W1028" s="28">
        <f t="shared" ca="1" si="629"/>
        <v>0.43900652119780903</v>
      </c>
      <c r="X1028" s="28">
        <f t="shared" ca="1" si="629"/>
        <v>0.25057680990316933</v>
      </c>
      <c r="Y1028" s="28">
        <f ca="1">IF(Riskregister!$E$6="",0,COUNTIF(BG$4:BG$53,"&lt;"&amp;W1028)*IF(X1028&lt;0.5,Riskregister!$K$6+(Riskregister!$L$6-Riskregister!$K$6)*SQRT(X1028/2),Riskregister!$L$6-(Riskregister!$L$6-Riskregister!$K$6)*SQRT((1-X1028)/2)))</f>
        <v>0</v>
      </c>
      <c r="Z1028" s="28">
        <f t="shared" ca="1" si="630"/>
        <v>0.5028099112634411</v>
      </c>
      <c r="AA1028" s="28">
        <f t="shared" ca="1" si="630"/>
        <v>0.72935028874458463</v>
      </c>
      <c r="AB1028" s="28">
        <f ca="1">IF(Riskregister!$E$7="",0,COUNTIF(BH$4:BH$53,"&lt;"&amp;Z1028)*IF(AA1028&lt;0.5,Riskregister!$K$7+(Riskregister!$L$7-Riskregister!$K$7)*SQRT(AA1028/2),Riskregister!$L$7-(Riskregister!$L$7-Riskregister!$K$7)*SQRT((1-AA1028)/2)))</f>
        <v>0</v>
      </c>
      <c r="AC1028" s="28">
        <f t="shared" ca="1" si="631"/>
        <v>0.78788463529122743</v>
      </c>
      <c r="AD1028" s="28">
        <f t="shared" ca="1" si="631"/>
        <v>0.20229302516260972</v>
      </c>
      <c r="AE1028" s="28">
        <f ca="1">IF(Riskregister!$E$8="",0,COUNTIF(BI$4:BI$53,"&lt;"&amp;AC1028)*IF(AD1028&lt;0.5,Riskregister!$K$8+(Riskregister!$L$8-Riskregister!$K$8)*SQRT(AD1028/2),Riskregister!$L$8-(Riskregister!$L$8-Riskregister!$K$8)*SQRT((1-AD1028)/2)))</f>
        <v>0</v>
      </c>
      <c r="AF1028" s="28">
        <f t="shared" ca="1" si="632"/>
        <v>0.42420057635871244</v>
      </c>
      <c r="AG1028" s="28">
        <f t="shared" ca="1" si="632"/>
        <v>0.4113408874078901</v>
      </c>
      <c r="AH1028" s="28">
        <f>IF(Riskregister!$E$9="",0,COUNTIF(BJ$4:BJ$53,"&lt;"&amp;AF1028)*IF(AG1028&lt;0.5,Riskregister!$K$9+(Riskregister!$L$9-Riskregister!$K$9)*SQRT(AG1028/2),Riskregister!$L$9-(Riskregister!$L$9-Riskregister!$K$9)*SQRT((1-AG1028)/2)))</f>
        <v>0</v>
      </c>
      <c r="AI1028" s="28">
        <f t="shared" ca="1" si="633"/>
        <v>0.14869357390398052</v>
      </c>
      <c r="AJ1028" s="28">
        <f t="shared" ca="1" si="633"/>
        <v>0.13650784585544684</v>
      </c>
      <c r="AK1028" s="28">
        <f>IF(Riskregister!$E$10="",0,COUNTIF(BK$4:BK$53,"&lt;"&amp;AI1028)*IF(AJ1028&lt;0.5,Riskregister!$K$10+(Riskregister!$L$10-Riskregister!$K$10)*SQRT(AJ1028/2),Riskregister!$L$10-(Riskregister!$L$10-Riskregister!$K$10)*SQRT((1-AJ1028)/2)))</f>
        <v>0</v>
      </c>
      <c r="AL1028" s="28">
        <f t="shared" ca="1" si="634"/>
        <v>0.19340177521779633</v>
      </c>
      <c r="AM1028" s="28">
        <f t="shared" ca="1" si="634"/>
        <v>0.53431001920140164</v>
      </c>
      <c r="AN1028" s="28">
        <f>IF(Riskregister!$E$11="",0,COUNTIF(BL$4:BL$53,"&lt;"&amp;AL1028)*IF(AM1028&lt;0.5,Riskregister!$K$11+(Riskregister!$L$11-Riskregister!$K$11)*SQRT(AM1028/2),Riskregister!$L$11-(Riskregister!$L$11-Riskregister!$K$11)*SQRT((1-AM1028)/2)))</f>
        <v>0</v>
      </c>
      <c r="AO1028" s="28">
        <f t="shared" ca="1" si="635"/>
        <v>0.53228636032372878</v>
      </c>
      <c r="AP1028" s="28">
        <f t="shared" ca="1" si="635"/>
        <v>1.4630459373115023E-3</v>
      </c>
      <c r="AQ1028" s="28">
        <f>IF(Riskregister!$E$12="",0,COUNTIF(BM$4:BM$53,"&lt;"&amp;AO1028)*IF(AP1028&lt;0.5,Riskregister!$K$12+(Riskregister!$L$12-Riskregister!$K$12)*SQRT(AP1028/2),Riskregister!$L$12-(Riskregister!$L$12-Riskregister!$K$12)*SQRT((1-AP1028)/2)))</f>
        <v>0</v>
      </c>
      <c r="AR1028" s="28">
        <f t="shared" ca="1" si="636"/>
        <v>5.8970994627643769E-2</v>
      </c>
      <c r="AS1028" s="28">
        <f t="shared" ca="1" si="636"/>
        <v>0.65718218469247913</v>
      </c>
      <c r="AT1028" s="28">
        <f>IF(Riskregister!$E$13="",0,COUNTIF(BN$4:BN$53,"&lt;"&amp;AR1028)*IF(AS1028&lt;0.5,Riskregister!$K$13+(Riskregister!$L$13-Riskregister!$K$13)*SQRT(AS1028/2),Riskregister!$L$13-(Riskregister!$L$13-Riskregister!$K$13)*SQRT((1-AS1028)/2)))</f>
        <v>0</v>
      </c>
      <c r="AU1028" s="28">
        <f t="shared" ca="1" si="637"/>
        <v>0.17498634809664571</v>
      </c>
      <c r="AV1028" s="28">
        <f t="shared" ca="1" si="637"/>
        <v>0.23974524112669937</v>
      </c>
      <c r="AW1028" s="28">
        <f>IF(Riskregister!$E$14="",0,COUNTIF(BO$4:BO$53,"&lt;"&amp;AU1028)*IF(AV1028&lt;0.5,Riskregister!$K$14+(Riskregister!$L$14-Riskregister!$K$14)*SQRT(AV1028/2),Riskregister!$L$14-(Riskregister!$L$14-Riskregister!$K$14)*SQRT((1-AV1028)/2)))</f>
        <v>0</v>
      </c>
      <c r="AX1028" s="28">
        <f t="shared" ca="1" si="638"/>
        <v>0.41984581683044264</v>
      </c>
      <c r="AY1028" s="28">
        <f t="shared" ca="1" si="638"/>
        <v>0.45065223547588362</v>
      </c>
      <c r="AZ1028" s="28">
        <f>IF(Riskregister!$E$15="",0,COUNTIF(BP$4:BP$53,"&lt;"&amp;AX1028)*IF(AY1028&lt;0.5,Riskregister!$K$15+(Riskregister!$L$15-Riskregister!$K$15)*SQRT(AY1028/2),Riskregister!$L$15-(Riskregister!$L$15-Riskregister!$K$15)*SQRT((1-AY1028)/2)))</f>
        <v>0</v>
      </c>
      <c r="BA1028" s="28">
        <f t="shared" ca="1" si="639"/>
        <v>0.69812650731796688</v>
      </c>
      <c r="BB1028" s="28">
        <f t="shared" ca="1" si="639"/>
        <v>0.53587291202036491</v>
      </c>
      <c r="BC1028" s="28">
        <f>IF(Riskregister!$E$16="",0,COUNTIF(BQ$4:BQ$53,"&lt;"&amp;BA1028)*IF(BB1028&lt;0.5,Riskregister!$K$16+(Riskregister!$L$16-Riskregister!$K$16)*SQRT(BB1028/2),Riskregister!$L$16-(Riskregister!$L$16-Riskregister!$K$16)*SQRT((1-BB1028)/2)))</f>
        <v>0</v>
      </c>
      <c r="BD1028" s="28">
        <f t="shared" ref="BD1028:BD1091" ca="1" si="640">V1028+Y1028+AB1028+AE1028+AH1028+AK1028+AN1028+AQ1028+AT1028+AW1028+AZ1028+BC1028</f>
        <v>0</v>
      </c>
    </row>
    <row r="1029" spans="20:56" x14ac:dyDescent="0.35">
      <c r="T1029" s="28">
        <f t="shared" ca="1" si="628"/>
        <v>0.3295528895426707</v>
      </c>
      <c r="U1029" s="28">
        <f t="shared" ca="1" si="628"/>
        <v>0.23409658349082274</v>
      </c>
      <c r="V1029" s="28">
        <f ca="1">IF(Riskregister!$E$5="",0,COUNTIF(BF$4:BF$53,"&lt;"&amp;T1029)*IF(U1029&lt;0.5,Riskregister!$K$5+(Riskregister!$L$5-Riskregister!$K$5)*SQRT(U1029/2),Riskregister!$L$5-(Riskregister!$L$5-Riskregister!$K$5)*SQRT((1-U1029)/2)))</f>
        <v>0</v>
      </c>
      <c r="W1029" s="28">
        <f t="shared" ca="1" si="629"/>
        <v>3.5920274477110326E-2</v>
      </c>
      <c r="X1029" s="28">
        <f t="shared" ca="1" si="629"/>
        <v>0.22220648174438229</v>
      </c>
      <c r="Y1029" s="28">
        <f ca="1">IF(Riskregister!$E$6="",0,COUNTIF(BG$4:BG$53,"&lt;"&amp;W1029)*IF(X1029&lt;0.5,Riskregister!$K$6+(Riskregister!$L$6-Riskregister!$K$6)*SQRT(X1029/2),Riskregister!$L$6-(Riskregister!$L$6-Riskregister!$K$6)*SQRT((1-X1029)/2)))</f>
        <v>0</v>
      </c>
      <c r="Z1029" s="28">
        <f t="shared" ca="1" si="630"/>
        <v>0.29292084822017628</v>
      </c>
      <c r="AA1029" s="28">
        <f t="shared" ca="1" si="630"/>
        <v>0.16084789483841866</v>
      </c>
      <c r="AB1029" s="28">
        <f ca="1">IF(Riskregister!$E$7="",0,COUNTIF(BH$4:BH$53,"&lt;"&amp;Z1029)*IF(AA1029&lt;0.5,Riskregister!$K$7+(Riskregister!$L$7-Riskregister!$K$7)*SQRT(AA1029/2),Riskregister!$L$7-(Riskregister!$L$7-Riskregister!$K$7)*SQRT((1-AA1029)/2)))</f>
        <v>0</v>
      </c>
      <c r="AC1029" s="28">
        <f t="shared" ca="1" si="631"/>
        <v>0.2363442448804095</v>
      </c>
      <c r="AD1029" s="28">
        <f t="shared" ca="1" si="631"/>
        <v>0.31012631813514668</v>
      </c>
      <c r="AE1029" s="28">
        <f ca="1">IF(Riskregister!$E$8="",0,COUNTIF(BI$4:BI$53,"&lt;"&amp;AC1029)*IF(AD1029&lt;0.5,Riskregister!$K$8+(Riskregister!$L$8-Riskregister!$K$8)*SQRT(AD1029/2),Riskregister!$L$8-(Riskregister!$L$8-Riskregister!$K$8)*SQRT((1-AD1029)/2)))</f>
        <v>0</v>
      </c>
      <c r="AF1029" s="28">
        <f t="shared" ca="1" si="632"/>
        <v>0.61526519617131803</v>
      </c>
      <c r="AG1029" s="28">
        <f t="shared" ca="1" si="632"/>
        <v>0.22421240704407408</v>
      </c>
      <c r="AH1029" s="28">
        <f>IF(Riskregister!$E$9="",0,COUNTIF(BJ$4:BJ$53,"&lt;"&amp;AF1029)*IF(AG1029&lt;0.5,Riskregister!$K$9+(Riskregister!$L$9-Riskregister!$K$9)*SQRT(AG1029/2),Riskregister!$L$9-(Riskregister!$L$9-Riskregister!$K$9)*SQRT((1-AG1029)/2)))</f>
        <v>0</v>
      </c>
      <c r="AI1029" s="28">
        <f t="shared" ca="1" si="633"/>
        <v>0.32520136716237313</v>
      </c>
      <c r="AJ1029" s="28">
        <f t="shared" ca="1" si="633"/>
        <v>0.8392727333558927</v>
      </c>
      <c r="AK1029" s="28">
        <f>IF(Riskregister!$E$10="",0,COUNTIF(BK$4:BK$53,"&lt;"&amp;AI1029)*IF(AJ1029&lt;0.5,Riskregister!$K$10+(Riskregister!$L$10-Riskregister!$K$10)*SQRT(AJ1029/2),Riskregister!$L$10-(Riskregister!$L$10-Riskregister!$K$10)*SQRT((1-AJ1029)/2)))</f>
        <v>0</v>
      </c>
      <c r="AL1029" s="28">
        <f t="shared" ca="1" si="634"/>
        <v>0.44836241330237225</v>
      </c>
      <c r="AM1029" s="28">
        <f t="shared" ca="1" si="634"/>
        <v>0.54159955354189371</v>
      </c>
      <c r="AN1029" s="28">
        <f>IF(Riskregister!$E$11="",0,COUNTIF(BL$4:BL$53,"&lt;"&amp;AL1029)*IF(AM1029&lt;0.5,Riskregister!$K$11+(Riskregister!$L$11-Riskregister!$K$11)*SQRT(AM1029/2),Riskregister!$L$11-(Riskregister!$L$11-Riskregister!$K$11)*SQRT((1-AM1029)/2)))</f>
        <v>0</v>
      </c>
      <c r="AO1029" s="28">
        <f t="shared" ca="1" si="635"/>
        <v>0.20637082107348559</v>
      </c>
      <c r="AP1029" s="28">
        <f t="shared" ca="1" si="635"/>
        <v>0.24204301125624939</v>
      </c>
      <c r="AQ1029" s="28">
        <f>IF(Riskregister!$E$12="",0,COUNTIF(BM$4:BM$53,"&lt;"&amp;AO1029)*IF(AP1029&lt;0.5,Riskregister!$K$12+(Riskregister!$L$12-Riskregister!$K$12)*SQRT(AP1029/2),Riskregister!$L$12-(Riskregister!$L$12-Riskregister!$K$12)*SQRT((1-AP1029)/2)))</f>
        <v>0</v>
      </c>
      <c r="AR1029" s="28">
        <f t="shared" ca="1" si="636"/>
        <v>0.18929769660320872</v>
      </c>
      <c r="AS1029" s="28">
        <f t="shared" ca="1" si="636"/>
        <v>0.71721246854523424</v>
      </c>
      <c r="AT1029" s="28">
        <f>IF(Riskregister!$E$13="",0,COUNTIF(BN$4:BN$53,"&lt;"&amp;AR1029)*IF(AS1029&lt;0.5,Riskregister!$K$13+(Riskregister!$L$13-Riskregister!$K$13)*SQRT(AS1029/2),Riskregister!$L$13-(Riskregister!$L$13-Riskregister!$K$13)*SQRT((1-AS1029)/2)))</f>
        <v>0</v>
      </c>
      <c r="AU1029" s="28">
        <f t="shared" ca="1" si="637"/>
        <v>0.37059389078663796</v>
      </c>
      <c r="AV1029" s="28">
        <f t="shared" ca="1" si="637"/>
        <v>0.85918292857028611</v>
      </c>
      <c r="AW1029" s="28">
        <f>IF(Riskregister!$E$14="",0,COUNTIF(BO$4:BO$53,"&lt;"&amp;AU1029)*IF(AV1029&lt;0.5,Riskregister!$K$14+(Riskregister!$L$14-Riskregister!$K$14)*SQRT(AV1029/2),Riskregister!$L$14-(Riskregister!$L$14-Riskregister!$K$14)*SQRT((1-AV1029)/2)))</f>
        <v>0</v>
      </c>
      <c r="AX1029" s="28">
        <f t="shared" ca="1" si="638"/>
        <v>0.9117072198715831</v>
      </c>
      <c r="AY1029" s="28">
        <f t="shared" ca="1" si="638"/>
        <v>0.31699670507638944</v>
      </c>
      <c r="AZ1029" s="28">
        <f>IF(Riskregister!$E$15="",0,COUNTIF(BP$4:BP$53,"&lt;"&amp;AX1029)*IF(AY1029&lt;0.5,Riskregister!$K$15+(Riskregister!$L$15-Riskregister!$K$15)*SQRT(AY1029/2),Riskregister!$L$15-(Riskregister!$L$15-Riskregister!$K$15)*SQRT((1-AY1029)/2)))</f>
        <v>0</v>
      </c>
      <c r="BA1029" s="28">
        <f t="shared" ca="1" si="639"/>
        <v>0.41786854103551752</v>
      </c>
      <c r="BB1029" s="28">
        <f t="shared" ca="1" si="639"/>
        <v>0.7902559310641305</v>
      </c>
      <c r="BC1029" s="28">
        <f>IF(Riskregister!$E$16="",0,COUNTIF(BQ$4:BQ$53,"&lt;"&amp;BA1029)*IF(BB1029&lt;0.5,Riskregister!$K$16+(Riskregister!$L$16-Riskregister!$K$16)*SQRT(BB1029/2),Riskregister!$L$16-(Riskregister!$L$16-Riskregister!$K$16)*SQRT((1-BB1029)/2)))</f>
        <v>0</v>
      </c>
      <c r="BD1029" s="28">
        <f t="shared" ca="1" si="640"/>
        <v>0</v>
      </c>
    </row>
    <row r="1030" spans="20:56" x14ac:dyDescent="0.35">
      <c r="T1030" s="28">
        <f t="shared" ca="1" si="628"/>
        <v>0.67308865261713258</v>
      </c>
      <c r="U1030" s="28">
        <f t="shared" ca="1" si="628"/>
        <v>0.41003130278695776</v>
      </c>
      <c r="V1030" s="28">
        <f ca="1">IF(Riskregister!$E$5="",0,COUNTIF(BF$4:BF$53,"&lt;"&amp;T1030)*IF(U1030&lt;0.5,Riskregister!$K$5+(Riskregister!$L$5-Riskregister!$K$5)*SQRT(U1030/2),Riskregister!$L$5-(Riskregister!$L$5-Riskregister!$K$5)*SQRT((1-U1030)/2)))</f>
        <v>353753.94329234335</v>
      </c>
      <c r="W1030" s="28">
        <f t="shared" ca="1" si="629"/>
        <v>0.19386243534878755</v>
      </c>
      <c r="X1030" s="28">
        <f t="shared" ca="1" si="629"/>
        <v>0.54962674443173609</v>
      </c>
      <c r="Y1030" s="28">
        <f ca="1">IF(Riskregister!$E$6="",0,COUNTIF(BG$4:BG$53,"&lt;"&amp;W1030)*IF(X1030&lt;0.5,Riskregister!$K$6+(Riskregister!$L$6-Riskregister!$K$6)*SQRT(X1030/2),Riskregister!$L$6-(Riskregister!$L$6-Riskregister!$K$6)*SQRT((1-X1030)/2)))</f>
        <v>0</v>
      </c>
      <c r="Z1030" s="28">
        <f t="shared" ca="1" si="630"/>
        <v>0.24144804650592999</v>
      </c>
      <c r="AA1030" s="28">
        <f t="shared" ca="1" si="630"/>
        <v>0.8820501167667737</v>
      </c>
      <c r="AB1030" s="28">
        <f ca="1">IF(Riskregister!$E$7="",0,COUNTIF(BH$4:BH$53,"&lt;"&amp;Z1030)*IF(AA1030&lt;0.5,Riskregister!$K$7+(Riskregister!$L$7-Riskregister!$K$7)*SQRT(AA1030/2),Riskregister!$L$7-(Riskregister!$L$7-Riskregister!$K$7)*SQRT((1-AA1030)/2)))</f>
        <v>0</v>
      </c>
      <c r="AC1030" s="28">
        <f t="shared" ca="1" si="631"/>
        <v>0.85469181681927209</v>
      </c>
      <c r="AD1030" s="28">
        <f t="shared" ca="1" si="631"/>
        <v>0.13385291608810157</v>
      </c>
      <c r="AE1030" s="28">
        <f ca="1">IF(Riskregister!$E$8="",0,COUNTIF(BI$4:BI$53,"&lt;"&amp;AC1030)*IF(AD1030&lt;0.5,Riskregister!$K$8+(Riskregister!$L$8-Riskregister!$K$8)*SQRT(AD1030/2),Riskregister!$L$8-(Riskregister!$L$8-Riskregister!$K$8)*SQRT((1-AD1030)/2)))</f>
        <v>0</v>
      </c>
      <c r="AF1030" s="28">
        <f t="shared" ca="1" si="632"/>
        <v>0.33345819675891875</v>
      </c>
      <c r="AG1030" s="28">
        <f t="shared" ca="1" si="632"/>
        <v>0.69391274609261888</v>
      </c>
      <c r="AH1030" s="28">
        <f>IF(Riskregister!$E$9="",0,COUNTIF(BJ$4:BJ$53,"&lt;"&amp;AF1030)*IF(AG1030&lt;0.5,Riskregister!$K$9+(Riskregister!$L$9-Riskregister!$K$9)*SQRT(AG1030/2),Riskregister!$L$9-(Riskregister!$L$9-Riskregister!$K$9)*SQRT((1-AG1030)/2)))</f>
        <v>0</v>
      </c>
      <c r="AI1030" s="28">
        <f t="shared" ca="1" si="633"/>
        <v>0.8764715306723464</v>
      </c>
      <c r="AJ1030" s="28">
        <f t="shared" ca="1" si="633"/>
        <v>0.13533396057757174</v>
      </c>
      <c r="AK1030" s="28">
        <f>IF(Riskregister!$E$10="",0,COUNTIF(BK$4:BK$53,"&lt;"&amp;AI1030)*IF(AJ1030&lt;0.5,Riskregister!$K$10+(Riskregister!$L$10-Riskregister!$K$10)*SQRT(AJ1030/2),Riskregister!$L$10-(Riskregister!$L$10-Riskregister!$K$10)*SQRT((1-AJ1030)/2)))</f>
        <v>0</v>
      </c>
      <c r="AL1030" s="28">
        <f t="shared" ca="1" si="634"/>
        <v>0.38228697604916406</v>
      </c>
      <c r="AM1030" s="28">
        <f t="shared" ca="1" si="634"/>
        <v>0.75909911661495755</v>
      </c>
      <c r="AN1030" s="28">
        <f>IF(Riskregister!$E$11="",0,COUNTIF(BL$4:BL$53,"&lt;"&amp;AL1030)*IF(AM1030&lt;0.5,Riskregister!$K$11+(Riskregister!$L$11-Riskregister!$K$11)*SQRT(AM1030/2),Riskregister!$L$11-(Riskregister!$L$11-Riskregister!$K$11)*SQRT((1-AM1030)/2)))</f>
        <v>0</v>
      </c>
      <c r="AO1030" s="28">
        <f t="shared" ca="1" si="635"/>
        <v>0.31665476435454243</v>
      </c>
      <c r="AP1030" s="28">
        <f t="shared" ca="1" si="635"/>
        <v>0.8070291098562542</v>
      </c>
      <c r="AQ1030" s="28">
        <f>IF(Riskregister!$E$12="",0,COUNTIF(BM$4:BM$53,"&lt;"&amp;AO1030)*IF(AP1030&lt;0.5,Riskregister!$K$12+(Riskregister!$L$12-Riskregister!$K$12)*SQRT(AP1030/2),Riskregister!$L$12-(Riskregister!$L$12-Riskregister!$K$12)*SQRT((1-AP1030)/2)))</f>
        <v>0</v>
      </c>
      <c r="AR1030" s="28">
        <f t="shared" ca="1" si="636"/>
        <v>0.49612833761176123</v>
      </c>
      <c r="AS1030" s="28">
        <f t="shared" ca="1" si="636"/>
        <v>0.19565766987133204</v>
      </c>
      <c r="AT1030" s="28">
        <f>IF(Riskregister!$E$13="",0,COUNTIF(BN$4:BN$53,"&lt;"&amp;AR1030)*IF(AS1030&lt;0.5,Riskregister!$K$13+(Riskregister!$L$13-Riskregister!$K$13)*SQRT(AS1030/2),Riskregister!$L$13-(Riskregister!$L$13-Riskregister!$K$13)*SQRT((1-AS1030)/2)))</f>
        <v>0</v>
      </c>
      <c r="AU1030" s="28">
        <f t="shared" ca="1" si="637"/>
        <v>4.0030935158506198E-2</v>
      </c>
      <c r="AV1030" s="28">
        <f t="shared" ca="1" si="637"/>
        <v>0.99150266125834929</v>
      </c>
      <c r="AW1030" s="28">
        <f>IF(Riskregister!$E$14="",0,COUNTIF(BO$4:BO$53,"&lt;"&amp;AU1030)*IF(AV1030&lt;0.5,Riskregister!$K$14+(Riskregister!$L$14-Riskregister!$K$14)*SQRT(AV1030/2),Riskregister!$L$14-(Riskregister!$L$14-Riskregister!$K$14)*SQRT((1-AV1030)/2)))</f>
        <v>0</v>
      </c>
      <c r="AX1030" s="28">
        <f t="shared" ca="1" si="638"/>
        <v>0.84339894257039016</v>
      </c>
      <c r="AY1030" s="28">
        <f t="shared" ca="1" si="638"/>
        <v>0.33545072813736876</v>
      </c>
      <c r="AZ1030" s="28">
        <f>IF(Riskregister!$E$15="",0,COUNTIF(BP$4:BP$53,"&lt;"&amp;AX1030)*IF(AY1030&lt;0.5,Riskregister!$K$15+(Riskregister!$L$15-Riskregister!$K$15)*SQRT(AY1030/2),Riskregister!$L$15-(Riskregister!$L$15-Riskregister!$K$15)*SQRT((1-AY1030)/2)))</f>
        <v>0</v>
      </c>
      <c r="BA1030" s="28">
        <f t="shared" ca="1" si="639"/>
        <v>0.19793131986795076</v>
      </c>
      <c r="BB1030" s="28">
        <f t="shared" ca="1" si="639"/>
        <v>5.8126704418084207E-2</v>
      </c>
      <c r="BC1030" s="28">
        <f>IF(Riskregister!$E$16="",0,COUNTIF(BQ$4:BQ$53,"&lt;"&amp;BA1030)*IF(BB1030&lt;0.5,Riskregister!$K$16+(Riskregister!$L$16-Riskregister!$K$16)*SQRT(BB1030/2),Riskregister!$L$16-(Riskregister!$L$16-Riskregister!$K$16)*SQRT((1-BB1030)/2)))</f>
        <v>0</v>
      </c>
      <c r="BD1030" s="28">
        <f t="shared" ca="1" si="640"/>
        <v>353753.94329234335</v>
      </c>
    </row>
    <row r="1031" spans="20:56" x14ac:dyDescent="0.35">
      <c r="T1031" s="28">
        <f t="shared" ca="1" si="628"/>
        <v>0.77759156434607846</v>
      </c>
      <c r="U1031" s="28">
        <f t="shared" ca="1" si="628"/>
        <v>0.44827154918786372</v>
      </c>
      <c r="V1031" s="28">
        <f ca="1">IF(Riskregister!$E$5="",0,COUNTIF(BF$4:BF$53,"&lt;"&amp;T1031)*IF(U1031&lt;0.5,Riskregister!$K$5+(Riskregister!$L$5-Riskregister!$K$5)*SQRT(U1031/2),Riskregister!$L$5-(Riskregister!$L$5-Riskregister!$K$5)*SQRT((1-U1031)/2)))</f>
        <v>363043.40955606021</v>
      </c>
      <c r="W1031" s="28">
        <f t="shared" ca="1" si="629"/>
        <v>0.75855966804371688</v>
      </c>
      <c r="X1031" s="28">
        <f t="shared" ca="1" si="629"/>
        <v>0.40693226194280563</v>
      </c>
      <c r="Y1031" s="28">
        <f ca="1">IF(Riskregister!$E$6="",0,COUNTIF(BG$4:BG$53,"&lt;"&amp;W1031)*IF(X1031&lt;0.5,Riskregister!$K$6+(Riskregister!$L$6-Riskregister!$K$6)*SQRT(X1031/2),Riskregister!$L$6-(Riskregister!$L$6-Riskregister!$K$6)*SQRT((1-X1031)/2)))</f>
        <v>1011929.9627106671</v>
      </c>
      <c r="Z1031" s="28">
        <f t="shared" ca="1" si="630"/>
        <v>0.21423806426381176</v>
      </c>
      <c r="AA1031" s="28">
        <f t="shared" ca="1" si="630"/>
        <v>0.10790806355711269</v>
      </c>
      <c r="AB1031" s="28">
        <f ca="1">IF(Riskregister!$E$7="",0,COUNTIF(BH$4:BH$53,"&lt;"&amp;Z1031)*IF(AA1031&lt;0.5,Riskregister!$K$7+(Riskregister!$L$7-Riskregister!$K$7)*SQRT(AA1031/2),Riskregister!$L$7-(Riskregister!$L$7-Riskregister!$K$7)*SQRT((1-AA1031)/2)))</f>
        <v>0</v>
      </c>
      <c r="AC1031" s="28">
        <f t="shared" ca="1" si="631"/>
        <v>2.5660921625125122E-2</v>
      </c>
      <c r="AD1031" s="28">
        <f t="shared" ca="1" si="631"/>
        <v>4.9086226714639802E-2</v>
      </c>
      <c r="AE1031" s="28">
        <f ca="1">IF(Riskregister!$E$8="",0,COUNTIF(BI$4:BI$53,"&lt;"&amp;AC1031)*IF(AD1031&lt;0.5,Riskregister!$K$8+(Riskregister!$L$8-Riskregister!$K$8)*SQRT(AD1031/2),Riskregister!$L$8-(Riskregister!$L$8-Riskregister!$K$8)*SQRT((1-AD1031)/2)))</f>
        <v>0</v>
      </c>
      <c r="AF1031" s="28">
        <f t="shared" ca="1" si="632"/>
        <v>0.16426957945193554</v>
      </c>
      <c r="AG1031" s="28">
        <f t="shared" ca="1" si="632"/>
        <v>0.97061788508674651</v>
      </c>
      <c r="AH1031" s="28">
        <f>IF(Riskregister!$E$9="",0,COUNTIF(BJ$4:BJ$53,"&lt;"&amp;AF1031)*IF(AG1031&lt;0.5,Riskregister!$K$9+(Riskregister!$L$9-Riskregister!$K$9)*SQRT(AG1031/2),Riskregister!$L$9-(Riskregister!$L$9-Riskregister!$K$9)*SQRT((1-AG1031)/2)))</f>
        <v>0</v>
      </c>
      <c r="AI1031" s="28">
        <f t="shared" ca="1" si="633"/>
        <v>0.38706357528526003</v>
      </c>
      <c r="AJ1031" s="28">
        <f t="shared" ca="1" si="633"/>
        <v>0.22417206520795729</v>
      </c>
      <c r="AK1031" s="28">
        <f>IF(Riskregister!$E$10="",0,COUNTIF(BK$4:BK$53,"&lt;"&amp;AI1031)*IF(AJ1031&lt;0.5,Riskregister!$K$10+(Riskregister!$L$10-Riskregister!$K$10)*SQRT(AJ1031/2),Riskregister!$L$10-(Riskregister!$L$10-Riskregister!$K$10)*SQRT((1-AJ1031)/2)))</f>
        <v>0</v>
      </c>
      <c r="AL1031" s="28">
        <f t="shared" ca="1" si="634"/>
        <v>0.79870973694065628</v>
      </c>
      <c r="AM1031" s="28">
        <f t="shared" ca="1" si="634"/>
        <v>0.8009414273894303</v>
      </c>
      <c r="AN1031" s="28">
        <f>IF(Riskregister!$E$11="",0,COUNTIF(BL$4:BL$53,"&lt;"&amp;AL1031)*IF(AM1031&lt;0.5,Riskregister!$K$11+(Riskregister!$L$11-Riskregister!$K$11)*SQRT(AM1031/2),Riskregister!$L$11-(Riskregister!$L$11-Riskregister!$K$11)*SQRT((1-AM1031)/2)))</f>
        <v>0</v>
      </c>
      <c r="AO1031" s="28">
        <f t="shared" ca="1" si="635"/>
        <v>0.98948502996242182</v>
      </c>
      <c r="AP1031" s="28">
        <f t="shared" ca="1" si="635"/>
        <v>0.46930661847701294</v>
      </c>
      <c r="AQ1031" s="28">
        <f>IF(Riskregister!$E$12="",0,COUNTIF(BM$4:BM$53,"&lt;"&amp;AO1031)*IF(AP1031&lt;0.5,Riskregister!$K$12+(Riskregister!$L$12-Riskregister!$K$12)*SQRT(AP1031/2),Riskregister!$L$12-(Riskregister!$L$12-Riskregister!$K$12)*SQRT((1-AP1031)/2)))</f>
        <v>0</v>
      </c>
      <c r="AR1031" s="28">
        <f t="shared" ca="1" si="636"/>
        <v>0.641026899113182</v>
      </c>
      <c r="AS1031" s="28">
        <f t="shared" ca="1" si="636"/>
        <v>0.99146463053448952</v>
      </c>
      <c r="AT1031" s="28">
        <f>IF(Riskregister!$E$13="",0,COUNTIF(BN$4:BN$53,"&lt;"&amp;AR1031)*IF(AS1031&lt;0.5,Riskregister!$K$13+(Riskregister!$L$13-Riskregister!$K$13)*SQRT(AS1031/2),Riskregister!$L$13-(Riskregister!$L$13-Riskregister!$K$13)*SQRT((1-AS1031)/2)))</f>
        <v>0</v>
      </c>
      <c r="AU1031" s="28">
        <f t="shared" ca="1" si="637"/>
        <v>0.12245549926501564</v>
      </c>
      <c r="AV1031" s="28">
        <f t="shared" ca="1" si="637"/>
        <v>0.79549767535163785</v>
      </c>
      <c r="AW1031" s="28">
        <f>IF(Riskregister!$E$14="",0,COUNTIF(BO$4:BO$53,"&lt;"&amp;AU1031)*IF(AV1031&lt;0.5,Riskregister!$K$14+(Riskregister!$L$14-Riskregister!$K$14)*SQRT(AV1031/2),Riskregister!$L$14-(Riskregister!$L$14-Riskregister!$K$14)*SQRT((1-AV1031)/2)))</f>
        <v>0</v>
      </c>
      <c r="AX1031" s="28">
        <f t="shared" ca="1" si="638"/>
        <v>0.63338359932760457</v>
      </c>
      <c r="AY1031" s="28">
        <f t="shared" ca="1" si="638"/>
        <v>0.64343529841870295</v>
      </c>
      <c r="AZ1031" s="28">
        <f>IF(Riskregister!$E$15="",0,COUNTIF(BP$4:BP$53,"&lt;"&amp;AX1031)*IF(AY1031&lt;0.5,Riskregister!$K$15+(Riskregister!$L$15-Riskregister!$K$15)*SQRT(AY1031/2),Riskregister!$L$15-(Riskregister!$L$15-Riskregister!$K$15)*SQRT((1-AY1031)/2)))</f>
        <v>0</v>
      </c>
      <c r="BA1031" s="28">
        <f t="shared" ca="1" si="639"/>
        <v>0.63361875161964831</v>
      </c>
      <c r="BB1031" s="28">
        <f t="shared" ca="1" si="639"/>
        <v>0.91171982015649045</v>
      </c>
      <c r="BC1031" s="28">
        <f>IF(Riskregister!$E$16="",0,COUNTIF(BQ$4:BQ$53,"&lt;"&amp;BA1031)*IF(BB1031&lt;0.5,Riskregister!$K$16+(Riskregister!$L$16-Riskregister!$K$16)*SQRT(BB1031/2),Riskregister!$L$16-(Riskregister!$L$16-Riskregister!$K$16)*SQRT((1-BB1031)/2)))</f>
        <v>0</v>
      </c>
      <c r="BD1031" s="28">
        <f t="shared" ca="1" si="640"/>
        <v>1374973.3722667273</v>
      </c>
    </row>
    <row r="1032" spans="20:56" x14ac:dyDescent="0.35">
      <c r="T1032" s="28">
        <f t="shared" ca="1" si="628"/>
        <v>0.31325783032441468</v>
      </c>
      <c r="U1032" s="28">
        <f t="shared" ca="1" si="628"/>
        <v>0.37013962151667812</v>
      </c>
      <c r="V1032" s="28">
        <f ca="1">IF(Riskregister!$E$5="",0,COUNTIF(BF$4:BF$53,"&lt;"&amp;T1032)*IF(U1032&lt;0.5,Riskregister!$K$5+(Riskregister!$L$5-Riskregister!$K$5)*SQRT(U1032/2),Riskregister!$L$5-(Riskregister!$L$5-Riskregister!$K$5)*SQRT((1-U1032)/2)))</f>
        <v>0</v>
      </c>
      <c r="W1032" s="28">
        <f t="shared" ca="1" si="629"/>
        <v>0.77768570104335077</v>
      </c>
      <c r="X1032" s="28">
        <f t="shared" ca="1" si="629"/>
        <v>0.35910969239472235</v>
      </c>
      <c r="Y1032" s="28">
        <f ca="1">IF(Riskregister!$E$6="",0,COUNTIF(BG$4:BG$53,"&lt;"&amp;W1032)*IF(X1032&lt;0.5,Riskregister!$K$6+(Riskregister!$L$6-Riskregister!$K$6)*SQRT(X1032/2),Riskregister!$L$6-(Riskregister!$L$6-Riskregister!$K$6)*SQRT((1-X1032)/2)))</f>
        <v>962730.42530074157</v>
      </c>
      <c r="Z1032" s="28">
        <f t="shared" ca="1" si="630"/>
        <v>0.39669532653286022</v>
      </c>
      <c r="AA1032" s="28">
        <f t="shared" ca="1" si="630"/>
        <v>0.35168463638198977</v>
      </c>
      <c r="AB1032" s="28">
        <f ca="1">IF(Riskregister!$E$7="",0,COUNTIF(BH$4:BH$53,"&lt;"&amp;Z1032)*IF(AA1032&lt;0.5,Riskregister!$K$7+(Riskregister!$L$7-Riskregister!$K$7)*SQRT(AA1032/2),Riskregister!$L$7-(Riskregister!$L$7-Riskregister!$K$7)*SQRT((1-AA1032)/2)))</f>
        <v>0</v>
      </c>
      <c r="AC1032" s="28">
        <f t="shared" ca="1" si="631"/>
        <v>0.564024310686838</v>
      </c>
      <c r="AD1032" s="28">
        <f t="shared" ca="1" si="631"/>
        <v>0.6447493616434351</v>
      </c>
      <c r="AE1032" s="28">
        <f ca="1">IF(Riskregister!$E$8="",0,COUNTIF(BI$4:BI$53,"&lt;"&amp;AC1032)*IF(AD1032&lt;0.5,Riskregister!$K$8+(Riskregister!$L$8-Riskregister!$K$8)*SQRT(AD1032/2),Riskregister!$L$8-(Riskregister!$L$8-Riskregister!$K$8)*SQRT((1-AD1032)/2)))</f>
        <v>0</v>
      </c>
      <c r="AF1032" s="28">
        <f t="shared" ca="1" si="632"/>
        <v>0.66333049903232433</v>
      </c>
      <c r="AG1032" s="28">
        <f t="shared" ca="1" si="632"/>
        <v>0.18267198324469158</v>
      </c>
      <c r="AH1032" s="28">
        <f>IF(Riskregister!$E$9="",0,COUNTIF(BJ$4:BJ$53,"&lt;"&amp;AF1032)*IF(AG1032&lt;0.5,Riskregister!$K$9+(Riskregister!$L$9-Riskregister!$K$9)*SQRT(AG1032/2),Riskregister!$L$9-(Riskregister!$L$9-Riskregister!$K$9)*SQRT((1-AG1032)/2)))</f>
        <v>0</v>
      </c>
      <c r="AI1032" s="28">
        <f t="shared" ca="1" si="633"/>
        <v>0.18880008741107124</v>
      </c>
      <c r="AJ1032" s="28">
        <f t="shared" ca="1" si="633"/>
        <v>0.48108884241492145</v>
      </c>
      <c r="AK1032" s="28">
        <f>IF(Riskregister!$E$10="",0,COUNTIF(BK$4:BK$53,"&lt;"&amp;AI1032)*IF(AJ1032&lt;0.5,Riskregister!$K$10+(Riskregister!$L$10-Riskregister!$K$10)*SQRT(AJ1032/2),Riskregister!$L$10-(Riskregister!$L$10-Riskregister!$K$10)*SQRT((1-AJ1032)/2)))</f>
        <v>0</v>
      </c>
      <c r="AL1032" s="28">
        <f t="shared" ca="1" si="634"/>
        <v>0.58527706254702061</v>
      </c>
      <c r="AM1032" s="28">
        <f t="shared" ca="1" si="634"/>
        <v>0.27591177206894701</v>
      </c>
      <c r="AN1032" s="28">
        <f>IF(Riskregister!$E$11="",0,COUNTIF(BL$4:BL$53,"&lt;"&amp;AL1032)*IF(AM1032&lt;0.5,Riskregister!$K$11+(Riskregister!$L$11-Riskregister!$K$11)*SQRT(AM1032/2),Riskregister!$L$11-(Riskregister!$L$11-Riskregister!$K$11)*SQRT((1-AM1032)/2)))</f>
        <v>0</v>
      </c>
      <c r="AO1032" s="28">
        <f t="shared" ca="1" si="635"/>
        <v>0.15490583800879543</v>
      </c>
      <c r="AP1032" s="28">
        <f t="shared" ca="1" si="635"/>
        <v>0.73549030667474125</v>
      </c>
      <c r="AQ1032" s="28">
        <f>IF(Riskregister!$E$12="",0,COUNTIF(BM$4:BM$53,"&lt;"&amp;AO1032)*IF(AP1032&lt;0.5,Riskregister!$K$12+(Riskregister!$L$12-Riskregister!$K$12)*SQRT(AP1032/2),Riskregister!$L$12-(Riskregister!$L$12-Riskregister!$K$12)*SQRT((1-AP1032)/2)))</f>
        <v>0</v>
      </c>
      <c r="AR1032" s="28">
        <f t="shared" ca="1" si="636"/>
        <v>0.15075322933826596</v>
      </c>
      <c r="AS1032" s="28">
        <f t="shared" ca="1" si="636"/>
        <v>0.36063524954273052</v>
      </c>
      <c r="AT1032" s="28">
        <f>IF(Riskregister!$E$13="",0,COUNTIF(BN$4:BN$53,"&lt;"&amp;AR1032)*IF(AS1032&lt;0.5,Riskregister!$K$13+(Riskregister!$L$13-Riskregister!$K$13)*SQRT(AS1032/2),Riskregister!$L$13-(Riskregister!$L$13-Riskregister!$K$13)*SQRT((1-AS1032)/2)))</f>
        <v>0</v>
      </c>
      <c r="AU1032" s="28">
        <f t="shared" ca="1" si="637"/>
        <v>0.25093119864009117</v>
      </c>
      <c r="AV1032" s="28">
        <f t="shared" ca="1" si="637"/>
        <v>0.704169763097512</v>
      </c>
      <c r="AW1032" s="28">
        <f>IF(Riskregister!$E$14="",0,COUNTIF(BO$4:BO$53,"&lt;"&amp;AU1032)*IF(AV1032&lt;0.5,Riskregister!$K$14+(Riskregister!$L$14-Riskregister!$K$14)*SQRT(AV1032/2),Riskregister!$L$14-(Riskregister!$L$14-Riskregister!$K$14)*SQRT((1-AV1032)/2)))</f>
        <v>0</v>
      </c>
      <c r="AX1032" s="28">
        <f t="shared" ca="1" si="638"/>
        <v>0.49478270904046562</v>
      </c>
      <c r="AY1032" s="28">
        <f t="shared" ca="1" si="638"/>
        <v>8.636168301393099E-2</v>
      </c>
      <c r="AZ1032" s="28">
        <f>IF(Riskregister!$E$15="",0,COUNTIF(BP$4:BP$53,"&lt;"&amp;AX1032)*IF(AY1032&lt;0.5,Riskregister!$K$15+(Riskregister!$L$15-Riskregister!$K$15)*SQRT(AY1032/2),Riskregister!$L$15-(Riskregister!$L$15-Riskregister!$K$15)*SQRT((1-AY1032)/2)))</f>
        <v>0</v>
      </c>
      <c r="BA1032" s="28">
        <f t="shared" ca="1" si="639"/>
        <v>0.32934295560562044</v>
      </c>
      <c r="BB1032" s="28">
        <f t="shared" ca="1" si="639"/>
        <v>9.3538721557049564E-2</v>
      </c>
      <c r="BC1032" s="28">
        <f>IF(Riskregister!$E$16="",0,COUNTIF(BQ$4:BQ$53,"&lt;"&amp;BA1032)*IF(BB1032&lt;0.5,Riskregister!$K$16+(Riskregister!$L$16-Riskregister!$K$16)*SQRT(BB1032/2),Riskregister!$L$16-(Riskregister!$L$16-Riskregister!$K$16)*SQRT((1-BB1032)/2)))</f>
        <v>0</v>
      </c>
      <c r="BD1032" s="28">
        <f t="shared" ca="1" si="640"/>
        <v>962730.42530074157</v>
      </c>
    </row>
    <row r="1033" spans="20:56" x14ac:dyDescent="0.35">
      <c r="T1033" s="28">
        <f t="shared" ca="1" si="628"/>
        <v>0.96538959183677941</v>
      </c>
      <c r="U1033" s="28">
        <f t="shared" ca="1" si="628"/>
        <v>0.37325195107997389</v>
      </c>
      <c r="V1033" s="28">
        <f ca="1">IF(Riskregister!$E$5="",0,COUNTIF(BF$4:BF$53,"&lt;"&amp;T1033)*IF(U1033&lt;0.5,Riskregister!$K$5+(Riskregister!$L$5-Riskregister!$K$5)*SQRT(U1033/2),Riskregister!$L$5-(Riskregister!$L$5-Riskregister!$K$5)*SQRT((1-U1033)/2)))</f>
        <v>688802.05784870707</v>
      </c>
      <c r="W1033" s="28">
        <f t="shared" ca="1" si="629"/>
        <v>0.18783184605371528</v>
      </c>
      <c r="X1033" s="28">
        <f t="shared" ca="1" si="629"/>
        <v>0.7711477867094465</v>
      </c>
      <c r="Y1033" s="28">
        <f ca="1">IF(Riskregister!$E$6="",0,COUNTIF(BG$4:BG$53,"&lt;"&amp;W1033)*IF(X1033&lt;0.5,Riskregister!$K$6+(Riskregister!$L$6-Riskregister!$K$6)*SQRT(X1033/2),Riskregister!$L$6-(Riskregister!$L$6-Riskregister!$K$6)*SQRT((1-X1033)/2)))</f>
        <v>0</v>
      </c>
      <c r="Z1033" s="28">
        <f t="shared" ca="1" si="630"/>
        <v>7.5926211911183317E-2</v>
      </c>
      <c r="AA1033" s="28">
        <f t="shared" ca="1" si="630"/>
        <v>1.6284809134519462E-2</v>
      </c>
      <c r="AB1033" s="28">
        <f ca="1">IF(Riskregister!$E$7="",0,COUNTIF(BH$4:BH$53,"&lt;"&amp;Z1033)*IF(AA1033&lt;0.5,Riskregister!$K$7+(Riskregister!$L$7-Riskregister!$K$7)*SQRT(AA1033/2),Riskregister!$L$7-(Riskregister!$L$7-Riskregister!$K$7)*SQRT((1-AA1033)/2)))</f>
        <v>0</v>
      </c>
      <c r="AC1033" s="28">
        <f t="shared" ca="1" si="631"/>
        <v>0.1672201189131981</v>
      </c>
      <c r="AD1033" s="28">
        <f t="shared" ca="1" si="631"/>
        <v>0.79695981006521865</v>
      </c>
      <c r="AE1033" s="28">
        <f ca="1">IF(Riskregister!$E$8="",0,COUNTIF(BI$4:BI$53,"&lt;"&amp;AC1033)*IF(AD1033&lt;0.5,Riskregister!$K$8+(Riskregister!$L$8-Riskregister!$K$8)*SQRT(AD1033/2),Riskregister!$L$8-(Riskregister!$L$8-Riskregister!$K$8)*SQRT((1-AD1033)/2)))</f>
        <v>0</v>
      </c>
      <c r="AF1033" s="28">
        <f t="shared" ca="1" si="632"/>
        <v>0.24613175161115852</v>
      </c>
      <c r="AG1033" s="28">
        <f t="shared" ca="1" si="632"/>
        <v>0.76415500531340752</v>
      </c>
      <c r="AH1033" s="28">
        <f>IF(Riskregister!$E$9="",0,COUNTIF(BJ$4:BJ$53,"&lt;"&amp;AF1033)*IF(AG1033&lt;0.5,Riskregister!$K$9+(Riskregister!$L$9-Riskregister!$K$9)*SQRT(AG1033/2),Riskregister!$L$9-(Riskregister!$L$9-Riskregister!$K$9)*SQRT((1-AG1033)/2)))</f>
        <v>0</v>
      </c>
      <c r="AI1033" s="28">
        <f t="shared" ca="1" si="633"/>
        <v>0.58173443255725832</v>
      </c>
      <c r="AJ1033" s="28">
        <f t="shared" ca="1" si="633"/>
        <v>0.53325776409733339</v>
      </c>
      <c r="AK1033" s="28">
        <f>IF(Riskregister!$E$10="",0,COUNTIF(BK$4:BK$53,"&lt;"&amp;AI1033)*IF(AJ1033&lt;0.5,Riskregister!$K$10+(Riskregister!$L$10-Riskregister!$K$10)*SQRT(AJ1033/2),Riskregister!$L$10-(Riskregister!$L$10-Riskregister!$K$10)*SQRT((1-AJ1033)/2)))</f>
        <v>0</v>
      </c>
      <c r="AL1033" s="28">
        <f t="shared" ca="1" si="634"/>
        <v>0.86361234083198324</v>
      </c>
      <c r="AM1033" s="28">
        <f t="shared" ca="1" si="634"/>
        <v>0.10348850606688109</v>
      </c>
      <c r="AN1033" s="28">
        <f>IF(Riskregister!$E$11="",0,COUNTIF(BL$4:BL$53,"&lt;"&amp;AL1033)*IF(AM1033&lt;0.5,Riskregister!$K$11+(Riskregister!$L$11-Riskregister!$K$11)*SQRT(AM1033/2),Riskregister!$L$11-(Riskregister!$L$11-Riskregister!$K$11)*SQRT((1-AM1033)/2)))</f>
        <v>0</v>
      </c>
      <c r="AO1033" s="28">
        <f t="shared" ca="1" si="635"/>
        <v>0.87693278536790509</v>
      </c>
      <c r="AP1033" s="28">
        <f t="shared" ca="1" si="635"/>
        <v>0.71447136701908986</v>
      </c>
      <c r="AQ1033" s="28">
        <f>IF(Riskregister!$E$12="",0,COUNTIF(BM$4:BM$53,"&lt;"&amp;AO1033)*IF(AP1033&lt;0.5,Riskregister!$K$12+(Riskregister!$L$12-Riskregister!$K$12)*SQRT(AP1033/2),Riskregister!$L$12-(Riskregister!$L$12-Riskregister!$K$12)*SQRT((1-AP1033)/2)))</f>
        <v>0</v>
      </c>
      <c r="AR1033" s="28">
        <f t="shared" ca="1" si="636"/>
        <v>0.6444422270084873</v>
      </c>
      <c r="AS1033" s="28">
        <f t="shared" ca="1" si="636"/>
        <v>0.32074774561343466</v>
      </c>
      <c r="AT1033" s="28">
        <f>IF(Riskregister!$E$13="",0,COUNTIF(BN$4:BN$53,"&lt;"&amp;AR1033)*IF(AS1033&lt;0.5,Riskregister!$K$13+(Riskregister!$L$13-Riskregister!$K$13)*SQRT(AS1033/2),Riskregister!$L$13-(Riskregister!$L$13-Riskregister!$K$13)*SQRT((1-AS1033)/2)))</f>
        <v>0</v>
      </c>
      <c r="AU1033" s="28">
        <f t="shared" ca="1" si="637"/>
        <v>0.85593247595374677</v>
      </c>
      <c r="AV1033" s="28">
        <f t="shared" ca="1" si="637"/>
        <v>0.41534446437922479</v>
      </c>
      <c r="AW1033" s="28">
        <f>IF(Riskregister!$E$14="",0,COUNTIF(BO$4:BO$53,"&lt;"&amp;AU1033)*IF(AV1033&lt;0.5,Riskregister!$K$14+(Riskregister!$L$14-Riskregister!$K$14)*SQRT(AV1033/2),Riskregister!$L$14-(Riskregister!$L$14-Riskregister!$K$14)*SQRT((1-AV1033)/2)))</f>
        <v>0</v>
      </c>
      <c r="AX1033" s="28">
        <f t="shared" ca="1" si="638"/>
        <v>0.60812440363528864</v>
      </c>
      <c r="AY1033" s="28">
        <f t="shared" ca="1" si="638"/>
        <v>0.30186682886132887</v>
      </c>
      <c r="AZ1033" s="28">
        <f>IF(Riskregister!$E$15="",0,COUNTIF(BP$4:BP$53,"&lt;"&amp;AX1033)*IF(AY1033&lt;0.5,Riskregister!$K$15+(Riskregister!$L$15-Riskregister!$K$15)*SQRT(AY1033/2),Riskregister!$L$15-(Riskregister!$L$15-Riskregister!$K$15)*SQRT((1-AY1033)/2)))</f>
        <v>0</v>
      </c>
      <c r="BA1033" s="28">
        <f t="shared" ca="1" si="639"/>
        <v>0.87184429999541779</v>
      </c>
      <c r="BB1033" s="28">
        <f t="shared" ca="1" si="639"/>
        <v>0.89889847062655392</v>
      </c>
      <c r="BC1033" s="28">
        <f>IF(Riskregister!$E$16="",0,COUNTIF(BQ$4:BQ$53,"&lt;"&amp;BA1033)*IF(BB1033&lt;0.5,Riskregister!$K$16+(Riskregister!$L$16-Riskregister!$K$16)*SQRT(BB1033/2),Riskregister!$L$16-(Riskregister!$L$16-Riskregister!$K$16)*SQRT((1-BB1033)/2)))</f>
        <v>0</v>
      </c>
      <c r="BD1033" s="28">
        <f t="shared" ca="1" si="640"/>
        <v>688802.05784870707</v>
      </c>
    </row>
    <row r="1034" spans="20:56" x14ac:dyDescent="0.35">
      <c r="T1034" s="28">
        <f t="shared" ca="1" si="628"/>
        <v>0.61927293592104349</v>
      </c>
      <c r="U1034" s="28">
        <f t="shared" ca="1" si="628"/>
        <v>0.90756600307443436</v>
      </c>
      <c r="V1034" s="28">
        <f ca="1">IF(Riskregister!$E$5="",0,COUNTIF(BF$4:BF$53,"&lt;"&amp;T1034)*IF(U1034&lt;0.5,Riskregister!$K$5+(Riskregister!$L$5-Riskregister!$K$5)*SQRT(U1034/2),Riskregister!$L$5-(Riskregister!$L$5-Riskregister!$K$5)*SQRT((1-U1034)/2)))</f>
        <v>0</v>
      </c>
      <c r="W1034" s="28">
        <f t="shared" ca="1" si="629"/>
        <v>0.20548412215901857</v>
      </c>
      <c r="X1034" s="28">
        <f t="shared" ca="1" si="629"/>
        <v>0.74327713428339548</v>
      </c>
      <c r="Y1034" s="28">
        <f ca="1">IF(Riskregister!$E$6="",0,COUNTIF(BG$4:BG$53,"&lt;"&amp;W1034)*IF(X1034&lt;0.5,Riskregister!$K$6+(Riskregister!$L$6-Riskregister!$K$6)*SQRT(X1034/2),Riskregister!$L$6-(Riskregister!$L$6-Riskregister!$K$6)*SQRT((1-X1034)/2)))</f>
        <v>0</v>
      </c>
      <c r="Z1034" s="28">
        <f t="shared" ca="1" si="630"/>
        <v>0.60794932735839724</v>
      </c>
      <c r="AA1034" s="28">
        <f t="shared" ca="1" si="630"/>
        <v>0.59667415963430437</v>
      </c>
      <c r="AB1034" s="28">
        <f ca="1">IF(Riskregister!$E$7="",0,COUNTIF(BH$4:BH$53,"&lt;"&amp;Z1034)*IF(AA1034&lt;0.5,Riskregister!$K$7+(Riskregister!$L$7-Riskregister!$K$7)*SQRT(AA1034/2),Riskregister!$L$7-(Riskregister!$L$7-Riskregister!$K$7)*SQRT((1-AA1034)/2)))</f>
        <v>0</v>
      </c>
      <c r="AC1034" s="28">
        <f t="shared" ca="1" si="631"/>
        <v>0.26534021186407863</v>
      </c>
      <c r="AD1034" s="28">
        <f t="shared" ca="1" si="631"/>
        <v>0.1132027109277719</v>
      </c>
      <c r="AE1034" s="28">
        <f ca="1">IF(Riskregister!$E$8="",0,COUNTIF(BI$4:BI$53,"&lt;"&amp;AC1034)*IF(AD1034&lt;0.5,Riskregister!$K$8+(Riskregister!$L$8-Riskregister!$K$8)*SQRT(AD1034/2),Riskregister!$L$8-(Riskregister!$L$8-Riskregister!$K$8)*SQRT((1-AD1034)/2)))</f>
        <v>0</v>
      </c>
      <c r="AF1034" s="28">
        <f t="shared" ca="1" si="632"/>
        <v>0.53625054470888156</v>
      </c>
      <c r="AG1034" s="28">
        <f t="shared" ca="1" si="632"/>
        <v>0.10514026080623373</v>
      </c>
      <c r="AH1034" s="28">
        <f>IF(Riskregister!$E$9="",0,COUNTIF(BJ$4:BJ$53,"&lt;"&amp;AF1034)*IF(AG1034&lt;0.5,Riskregister!$K$9+(Riskregister!$L$9-Riskregister!$K$9)*SQRT(AG1034/2),Riskregister!$L$9-(Riskregister!$L$9-Riskregister!$K$9)*SQRT((1-AG1034)/2)))</f>
        <v>0</v>
      </c>
      <c r="AI1034" s="28">
        <f t="shared" ca="1" si="633"/>
        <v>0.62296855533647244</v>
      </c>
      <c r="AJ1034" s="28">
        <f t="shared" ca="1" si="633"/>
        <v>5.7244407581499179E-2</v>
      </c>
      <c r="AK1034" s="28">
        <f>IF(Riskregister!$E$10="",0,COUNTIF(BK$4:BK$53,"&lt;"&amp;AI1034)*IF(AJ1034&lt;0.5,Riskregister!$K$10+(Riskregister!$L$10-Riskregister!$K$10)*SQRT(AJ1034/2),Riskregister!$L$10-(Riskregister!$L$10-Riskregister!$K$10)*SQRT((1-AJ1034)/2)))</f>
        <v>0</v>
      </c>
      <c r="AL1034" s="28">
        <f t="shared" ca="1" si="634"/>
        <v>0.60879617105373174</v>
      </c>
      <c r="AM1034" s="28">
        <f t="shared" ca="1" si="634"/>
        <v>0.73439104450069104</v>
      </c>
      <c r="AN1034" s="28">
        <f>IF(Riskregister!$E$11="",0,COUNTIF(BL$4:BL$53,"&lt;"&amp;AL1034)*IF(AM1034&lt;0.5,Riskregister!$K$11+(Riskregister!$L$11-Riskregister!$K$11)*SQRT(AM1034/2),Riskregister!$L$11-(Riskregister!$L$11-Riskregister!$K$11)*SQRT((1-AM1034)/2)))</f>
        <v>0</v>
      </c>
      <c r="AO1034" s="28">
        <f t="shared" ca="1" si="635"/>
        <v>0.15869922318902907</v>
      </c>
      <c r="AP1034" s="28">
        <f t="shared" ca="1" si="635"/>
        <v>0.9941868929765505</v>
      </c>
      <c r="AQ1034" s="28">
        <f>IF(Riskregister!$E$12="",0,COUNTIF(BM$4:BM$53,"&lt;"&amp;AO1034)*IF(AP1034&lt;0.5,Riskregister!$K$12+(Riskregister!$L$12-Riskregister!$K$12)*SQRT(AP1034/2),Riskregister!$L$12-(Riskregister!$L$12-Riskregister!$K$12)*SQRT((1-AP1034)/2)))</f>
        <v>0</v>
      </c>
      <c r="AR1034" s="28">
        <f t="shared" ca="1" si="636"/>
        <v>0.1063480682866198</v>
      </c>
      <c r="AS1034" s="28">
        <f t="shared" ca="1" si="636"/>
        <v>0.96788228343471649</v>
      </c>
      <c r="AT1034" s="28">
        <f>IF(Riskregister!$E$13="",0,COUNTIF(BN$4:BN$53,"&lt;"&amp;AR1034)*IF(AS1034&lt;0.5,Riskregister!$K$13+(Riskregister!$L$13-Riskregister!$K$13)*SQRT(AS1034/2),Riskregister!$L$13-(Riskregister!$L$13-Riskregister!$K$13)*SQRT((1-AS1034)/2)))</f>
        <v>0</v>
      </c>
      <c r="AU1034" s="28">
        <f t="shared" ca="1" si="637"/>
        <v>0.44474786427365098</v>
      </c>
      <c r="AV1034" s="28">
        <f t="shared" ca="1" si="637"/>
        <v>0.77113556142271933</v>
      </c>
      <c r="AW1034" s="28">
        <f>IF(Riskregister!$E$14="",0,COUNTIF(BO$4:BO$53,"&lt;"&amp;AU1034)*IF(AV1034&lt;0.5,Riskregister!$K$14+(Riskregister!$L$14-Riskregister!$K$14)*SQRT(AV1034/2),Riskregister!$L$14-(Riskregister!$L$14-Riskregister!$K$14)*SQRT((1-AV1034)/2)))</f>
        <v>0</v>
      </c>
      <c r="AX1034" s="28">
        <f t="shared" ca="1" si="638"/>
        <v>0.9918943152105294</v>
      </c>
      <c r="AY1034" s="28">
        <f t="shared" ca="1" si="638"/>
        <v>0.63228263406237695</v>
      </c>
      <c r="AZ1034" s="28">
        <f>IF(Riskregister!$E$15="",0,COUNTIF(BP$4:BP$53,"&lt;"&amp;AX1034)*IF(AY1034&lt;0.5,Riskregister!$K$15+(Riskregister!$L$15-Riskregister!$K$15)*SQRT(AY1034/2),Riskregister!$L$15-(Riskregister!$L$15-Riskregister!$K$15)*SQRT((1-AY1034)/2)))</f>
        <v>0</v>
      </c>
      <c r="BA1034" s="28">
        <f t="shared" ca="1" si="639"/>
        <v>0.43486663207294329</v>
      </c>
      <c r="BB1034" s="28">
        <f t="shared" ca="1" si="639"/>
        <v>0.55943214343175651</v>
      </c>
      <c r="BC1034" s="28">
        <f>IF(Riskregister!$E$16="",0,COUNTIF(BQ$4:BQ$53,"&lt;"&amp;BA1034)*IF(BB1034&lt;0.5,Riskregister!$K$16+(Riskregister!$L$16-Riskregister!$K$16)*SQRT(BB1034/2),Riskregister!$L$16-(Riskregister!$L$16-Riskregister!$K$16)*SQRT((1-BB1034)/2)))</f>
        <v>0</v>
      </c>
      <c r="BD1034" s="28">
        <f t="shared" ca="1" si="640"/>
        <v>0</v>
      </c>
    </row>
    <row r="1035" spans="20:56" x14ac:dyDescent="0.35">
      <c r="T1035" s="28">
        <f t="shared" ca="1" si="628"/>
        <v>0.64909515863278688</v>
      </c>
      <c r="U1035" s="28">
        <f t="shared" ca="1" si="628"/>
        <v>0.44942031860795029</v>
      </c>
      <c r="V1035" s="28">
        <f ca="1">IF(Riskregister!$E$5="",0,COUNTIF(BF$4:BF$53,"&lt;"&amp;T1035)*IF(U1035&lt;0.5,Riskregister!$K$5+(Riskregister!$L$5-Riskregister!$K$5)*SQRT(U1035/2),Riskregister!$L$5-(Riskregister!$L$5-Riskregister!$K$5)*SQRT((1-U1035)/2)))</f>
        <v>363316.2142432098</v>
      </c>
      <c r="W1035" s="28">
        <f t="shared" ca="1" si="629"/>
        <v>0.60784002206170695</v>
      </c>
      <c r="X1035" s="28">
        <f t="shared" ca="1" si="629"/>
        <v>0.15076187285640907</v>
      </c>
      <c r="Y1035" s="28">
        <f ca="1">IF(Riskregister!$E$6="",0,COUNTIF(BG$4:BG$53,"&lt;"&amp;W1035)*IF(X1035&lt;0.5,Riskregister!$K$6+(Riskregister!$L$6-Riskregister!$K$6)*SQRT(X1035/2),Riskregister!$L$6-(Riskregister!$L$6-Riskregister!$K$6)*SQRT((1-X1035)/2)))</f>
        <v>694200.60099860525</v>
      </c>
      <c r="Z1035" s="28">
        <f t="shared" ca="1" si="630"/>
        <v>0.64466454725095546</v>
      </c>
      <c r="AA1035" s="28">
        <f t="shared" ca="1" si="630"/>
        <v>0.17772533048975692</v>
      </c>
      <c r="AB1035" s="28">
        <f ca="1">IF(Riskregister!$E$7="",0,COUNTIF(BH$4:BH$53,"&lt;"&amp;Z1035)*IF(AA1035&lt;0.5,Riskregister!$K$7+(Riskregister!$L$7-Riskregister!$K$7)*SQRT(AA1035/2),Riskregister!$L$7-(Riskregister!$L$7-Riskregister!$K$7)*SQRT((1-AA1035)/2)))</f>
        <v>0</v>
      </c>
      <c r="AC1035" s="28">
        <f t="shared" ca="1" si="631"/>
        <v>0.40476835170266734</v>
      </c>
      <c r="AD1035" s="28">
        <f t="shared" ca="1" si="631"/>
        <v>0.21753231220831015</v>
      </c>
      <c r="AE1035" s="28">
        <f ca="1">IF(Riskregister!$E$8="",0,COUNTIF(BI$4:BI$53,"&lt;"&amp;AC1035)*IF(AD1035&lt;0.5,Riskregister!$K$8+(Riskregister!$L$8-Riskregister!$K$8)*SQRT(AD1035/2),Riskregister!$L$8-(Riskregister!$L$8-Riskregister!$K$8)*SQRT((1-AD1035)/2)))</f>
        <v>0</v>
      </c>
      <c r="AF1035" s="28">
        <f t="shared" ca="1" si="632"/>
        <v>0.36510829157315061</v>
      </c>
      <c r="AG1035" s="28">
        <f t="shared" ca="1" si="632"/>
        <v>0.26128550742070566</v>
      </c>
      <c r="AH1035" s="28">
        <f>IF(Riskregister!$E$9="",0,COUNTIF(BJ$4:BJ$53,"&lt;"&amp;AF1035)*IF(AG1035&lt;0.5,Riskregister!$K$9+(Riskregister!$L$9-Riskregister!$K$9)*SQRT(AG1035/2),Riskregister!$L$9-(Riskregister!$L$9-Riskregister!$K$9)*SQRT((1-AG1035)/2)))</f>
        <v>0</v>
      </c>
      <c r="AI1035" s="28">
        <f t="shared" ca="1" si="633"/>
        <v>0.51263868537011403</v>
      </c>
      <c r="AJ1035" s="28">
        <f t="shared" ca="1" si="633"/>
        <v>4.1867987147007568E-2</v>
      </c>
      <c r="AK1035" s="28">
        <f>IF(Riskregister!$E$10="",0,COUNTIF(BK$4:BK$53,"&lt;"&amp;AI1035)*IF(AJ1035&lt;0.5,Riskregister!$K$10+(Riskregister!$L$10-Riskregister!$K$10)*SQRT(AJ1035/2),Riskregister!$L$10-(Riskregister!$L$10-Riskregister!$K$10)*SQRT((1-AJ1035)/2)))</f>
        <v>0</v>
      </c>
      <c r="AL1035" s="28">
        <f t="shared" ca="1" si="634"/>
        <v>0.9736819549293747</v>
      </c>
      <c r="AM1035" s="28">
        <f t="shared" ca="1" si="634"/>
        <v>0.77196070505264547</v>
      </c>
      <c r="AN1035" s="28">
        <f>IF(Riskregister!$E$11="",0,COUNTIF(BL$4:BL$53,"&lt;"&amp;AL1035)*IF(AM1035&lt;0.5,Riskregister!$K$11+(Riskregister!$L$11-Riskregister!$K$11)*SQRT(AM1035/2),Riskregister!$L$11-(Riskregister!$L$11-Riskregister!$K$11)*SQRT((1-AM1035)/2)))</f>
        <v>0</v>
      </c>
      <c r="AO1035" s="28">
        <f t="shared" ca="1" si="635"/>
        <v>0.52138521032958551</v>
      </c>
      <c r="AP1035" s="28">
        <f t="shared" ca="1" si="635"/>
        <v>0.66345607850240962</v>
      </c>
      <c r="AQ1035" s="28">
        <f>IF(Riskregister!$E$12="",0,COUNTIF(BM$4:BM$53,"&lt;"&amp;AO1035)*IF(AP1035&lt;0.5,Riskregister!$K$12+(Riskregister!$L$12-Riskregister!$K$12)*SQRT(AP1035/2),Riskregister!$L$12-(Riskregister!$L$12-Riskregister!$K$12)*SQRT((1-AP1035)/2)))</f>
        <v>0</v>
      </c>
      <c r="AR1035" s="28">
        <f t="shared" ca="1" si="636"/>
        <v>0.97352920335341409</v>
      </c>
      <c r="AS1035" s="28">
        <f t="shared" ca="1" si="636"/>
        <v>0.73388216551479613</v>
      </c>
      <c r="AT1035" s="28">
        <f>IF(Riskregister!$E$13="",0,COUNTIF(BN$4:BN$53,"&lt;"&amp;AR1035)*IF(AS1035&lt;0.5,Riskregister!$K$13+(Riskregister!$L$13-Riskregister!$K$13)*SQRT(AS1035/2),Riskregister!$L$13-(Riskregister!$L$13-Riskregister!$K$13)*SQRT((1-AS1035)/2)))</f>
        <v>0</v>
      </c>
      <c r="AU1035" s="28">
        <f t="shared" ca="1" si="637"/>
        <v>0.31035917337634122</v>
      </c>
      <c r="AV1035" s="28">
        <f t="shared" ca="1" si="637"/>
        <v>0.92194656518371132</v>
      </c>
      <c r="AW1035" s="28">
        <f>IF(Riskregister!$E$14="",0,COUNTIF(BO$4:BO$53,"&lt;"&amp;AU1035)*IF(AV1035&lt;0.5,Riskregister!$K$14+(Riskregister!$L$14-Riskregister!$K$14)*SQRT(AV1035/2),Riskregister!$L$14-(Riskregister!$L$14-Riskregister!$K$14)*SQRT((1-AV1035)/2)))</f>
        <v>0</v>
      </c>
      <c r="AX1035" s="28">
        <f t="shared" ca="1" si="638"/>
        <v>0.14397643567753493</v>
      </c>
      <c r="AY1035" s="28">
        <f t="shared" ca="1" si="638"/>
        <v>0.12487720426124749</v>
      </c>
      <c r="AZ1035" s="28">
        <f>IF(Riskregister!$E$15="",0,COUNTIF(BP$4:BP$53,"&lt;"&amp;AX1035)*IF(AY1035&lt;0.5,Riskregister!$K$15+(Riskregister!$L$15-Riskregister!$K$15)*SQRT(AY1035/2),Riskregister!$L$15-(Riskregister!$L$15-Riskregister!$K$15)*SQRT((1-AY1035)/2)))</f>
        <v>0</v>
      </c>
      <c r="BA1035" s="28">
        <f t="shared" ca="1" si="639"/>
        <v>0.17815749705703821</v>
      </c>
      <c r="BB1035" s="28">
        <f t="shared" ca="1" si="639"/>
        <v>0.56596000487486375</v>
      </c>
      <c r="BC1035" s="28">
        <f>IF(Riskregister!$E$16="",0,COUNTIF(BQ$4:BQ$53,"&lt;"&amp;BA1035)*IF(BB1035&lt;0.5,Riskregister!$K$16+(Riskregister!$L$16-Riskregister!$K$16)*SQRT(BB1035/2),Riskregister!$L$16-(Riskregister!$L$16-Riskregister!$K$16)*SQRT((1-BB1035)/2)))</f>
        <v>0</v>
      </c>
      <c r="BD1035" s="28">
        <f t="shared" ca="1" si="640"/>
        <v>1057516.8152418151</v>
      </c>
    </row>
    <row r="1036" spans="20:56" x14ac:dyDescent="0.35">
      <c r="T1036" s="28">
        <f t="shared" ca="1" si="628"/>
        <v>0.87369404932699257</v>
      </c>
      <c r="U1036" s="28">
        <f t="shared" ca="1" si="628"/>
        <v>0.68405694102978321</v>
      </c>
      <c r="V1036" s="28">
        <f ca="1">IF(Riskregister!$E$5="",0,COUNTIF(BF$4:BF$53,"&lt;"&amp;T1036)*IF(U1036&lt;0.5,Riskregister!$K$5+(Riskregister!$L$5-Riskregister!$K$5)*SQRT(U1036/2),Riskregister!$L$5-(Riskregister!$L$5-Riskregister!$K$5)*SQRT((1-U1036)/2)))</f>
        <v>421144.65420140652</v>
      </c>
      <c r="W1036" s="28">
        <f t="shared" ca="1" si="629"/>
        <v>0.202762169759507</v>
      </c>
      <c r="X1036" s="28">
        <f t="shared" ca="1" si="629"/>
        <v>0.85726721756829183</v>
      </c>
      <c r="Y1036" s="28">
        <f ca="1">IF(Riskregister!$E$6="",0,COUNTIF(BG$4:BG$53,"&lt;"&amp;W1036)*IF(X1036&lt;0.5,Riskregister!$K$6+(Riskregister!$L$6-Riskregister!$K$6)*SQRT(X1036/2),Riskregister!$L$6-(Riskregister!$L$6-Riskregister!$K$6)*SQRT((1-X1036)/2)))</f>
        <v>0</v>
      </c>
      <c r="Z1036" s="28">
        <f t="shared" ca="1" si="630"/>
        <v>7.3217459705457233E-2</v>
      </c>
      <c r="AA1036" s="28">
        <f t="shared" ca="1" si="630"/>
        <v>0.5563275301443541</v>
      </c>
      <c r="AB1036" s="28">
        <f ca="1">IF(Riskregister!$E$7="",0,COUNTIF(BH$4:BH$53,"&lt;"&amp;Z1036)*IF(AA1036&lt;0.5,Riskregister!$K$7+(Riskregister!$L$7-Riskregister!$K$7)*SQRT(AA1036/2),Riskregister!$L$7-(Riskregister!$L$7-Riskregister!$K$7)*SQRT((1-AA1036)/2)))</f>
        <v>0</v>
      </c>
      <c r="AC1036" s="28">
        <f t="shared" ca="1" si="631"/>
        <v>0.89745401910318434</v>
      </c>
      <c r="AD1036" s="28">
        <f t="shared" ca="1" si="631"/>
        <v>0.79947493430426275</v>
      </c>
      <c r="AE1036" s="28">
        <f ca="1">IF(Riskregister!$E$8="",0,COUNTIF(BI$4:BI$53,"&lt;"&amp;AC1036)*IF(AD1036&lt;0.5,Riskregister!$K$8+(Riskregister!$L$8-Riskregister!$K$8)*SQRT(AD1036/2),Riskregister!$L$8-(Riskregister!$L$8-Riskregister!$K$8)*SQRT((1-AD1036)/2)))</f>
        <v>0</v>
      </c>
      <c r="AF1036" s="28">
        <f t="shared" ca="1" si="632"/>
        <v>0.17441567738744213</v>
      </c>
      <c r="AG1036" s="28">
        <f t="shared" ca="1" si="632"/>
        <v>0.4022705498571727</v>
      </c>
      <c r="AH1036" s="28">
        <f>IF(Riskregister!$E$9="",0,COUNTIF(BJ$4:BJ$53,"&lt;"&amp;AF1036)*IF(AG1036&lt;0.5,Riskregister!$K$9+(Riskregister!$L$9-Riskregister!$K$9)*SQRT(AG1036/2),Riskregister!$L$9-(Riskregister!$L$9-Riskregister!$K$9)*SQRT((1-AG1036)/2)))</f>
        <v>0</v>
      </c>
      <c r="AI1036" s="28">
        <f t="shared" ca="1" si="633"/>
        <v>0.46995009119139797</v>
      </c>
      <c r="AJ1036" s="28">
        <f t="shared" ca="1" si="633"/>
        <v>0.92723287270393584</v>
      </c>
      <c r="AK1036" s="28">
        <f>IF(Riskregister!$E$10="",0,COUNTIF(BK$4:BK$53,"&lt;"&amp;AI1036)*IF(AJ1036&lt;0.5,Riskregister!$K$10+(Riskregister!$L$10-Riskregister!$K$10)*SQRT(AJ1036/2),Riskregister!$L$10-(Riskregister!$L$10-Riskregister!$K$10)*SQRT((1-AJ1036)/2)))</f>
        <v>0</v>
      </c>
      <c r="AL1036" s="28">
        <f t="shared" ca="1" si="634"/>
        <v>0.89045728503177146</v>
      </c>
      <c r="AM1036" s="28">
        <f t="shared" ca="1" si="634"/>
        <v>0.7222054742838695</v>
      </c>
      <c r="AN1036" s="28">
        <f>IF(Riskregister!$E$11="",0,COUNTIF(BL$4:BL$53,"&lt;"&amp;AL1036)*IF(AM1036&lt;0.5,Riskregister!$K$11+(Riskregister!$L$11-Riskregister!$K$11)*SQRT(AM1036/2),Riskregister!$L$11-(Riskregister!$L$11-Riskregister!$K$11)*SQRT((1-AM1036)/2)))</f>
        <v>0</v>
      </c>
      <c r="AO1036" s="28">
        <f t="shared" ca="1" si="635"/>
        <v>0.30237369802244451</v>
      </c>
      <c r="AP1036" s="28">
        <f t="shared" ca="1" si="635"/>
        <v>0.27892043787719423</v>
      </c>
      <c r="AQ1036" s="28">
        <f>IF(Riskregister!$E$12="",0,COUNTIF(BM$4:BM$53,"&lt;"&amp;AO1036)*IF(AP1036&lt;0.5,Riskregister!$K$12+(Riskregister!$L$12-Riskregister!$K$12)*SQRT(AP1036/2),Riskregister!$L$12-(Riskregister!$L$12-Riskregister!$K$12)*SQRT((1-AP1036)/2)))</f>
        <v>0</v>
      </c>
      <c r="AR1036" s="28">
        <f t="shared" ca="1" si="636"/>
        <v>0.75733634601427902</v>
      </c>
      <c r="AS1036" s="28">
        <f t="shared" ca="1" si="636"/>
        <v>0.57028325507338395</v>
      </c>
      <c r="AT1036" s="28">
        <f>IF(Riskregister!$E$13="",0,COUNTIF(BN$4:BN$53,"&lt;"&amp;AR1036)*IF(AS1036&lt;0.5,Riskregister!$K$13+(Riskregister!$L$13-Riskregister!$K$13)*SQRT(AS1036/2),Riskregister!$L$13-(Riskregister!$L$13-Riskregister!$K$13)*SQRT((1-AS1036)/2)))</f>
        <v>0</v>
      </c>
      <c r="AU1036" s="28">
        <f t="shared" ca="1" si="637"/>
        <v>0.80400105426056945</v>
      </c>
      <c r="AV1036" s="28">
        <f t="shared" ca="1" si="637"/>
        <v>0.50858221633374312</v>
      </c>
      <c r="AW1036" s="28">
        <f>IF(Riskregister!$E$14="",0,COUNTIF(BO$4:BO$53,"&lt;"&amp;AU1036)*IF(AV1036&lt;0.5,Riskregister!$K$14+(Riskregister!$L$14-Riskregister!$K$14)*SQRT(AV1036/2),Riskregister!$L$14-(Riskregister!$L$14-Riskregister!$K$14)*SQRT((1-AV1036)/2)))</f>
        <v>0</v>
      </c>
      <c r="AX1036" s="28">
        <f t="shared" ca="1" si="638"/>
        <v>0.47067526122122161</v>
      </c>
      <c r="AY1036" s="28">
        <f t="shared" ca="1" si="638"/>
        <v>0.63077913755399762</v>
      </c>
      <c r="AZ1036" s="28">
        <f>IF(Riskregister!$E$15="",0,COUNTIF(BP$4:BP$53,"&lt;"&amp;AX1036)*IF(AY1036&lt;0.5,Riskregister!$K$15+(Riskregister!$L$15-Riskregister!$K$15)*SQRT(AY1036/2),Riskregister!$L$15-(Riskregister!$L$15-Riskregister!$K$15)*SQRT((1-AY1036)/2)))</f>
        <v>0</v>
      </c>
      <c r="BA1036" s="28">
        <f t="shared" ca="1" si="639"/>
        <v>0.47250436578945143</v>
      </c>
      <c r="BB1036" s="28">
        <f t="shared" ca="1" si="639"/>
        <v>0.52696938416685779</v>
      </c>
      <c r="BC1036" s="28">
        <f>IF(Riskregister!$E$16="",0,COUNTIF(BQ$4:BQ$53,"&lt;"&amp;BA1036)*IF(BB1036&lt;0.5,Riskregister!$K$16+(Riskregister!$L$16-Riskregister!$K$16)*SQRT(BB1036/2),Riskregister!$L$16-(Riskregister!$L$16-Riskregister!$K$16)*SQRT((1-BB1036)/2)))</f>
        <v>0</v>
      </c>
      <c r="BD1036" s="28">
        <f t="shared" ca="1" si="640"/>
        <v>421144.65420140652</v>
      </c>
    </row>
    <row r="1037" spans="20:56" x14ac:dyDescent="0.35">
      <c r="T1037" s="28">
        <f t="shared" ca="1" si="628"/>
        <v>0.22484909217116056</v>
      </c>
      <c r="U1037" s="28">
        <f t="shared" ca="1" si="628"/>
        <v>0.56382711817178022</v>
      </c>
      <c r="V1037" s="28">
        <f ca="1">IF(Riskregister!$E$5="",0,COUNTIF(BF$4:BF$53,"&lt;"&amp;T1037)*IF(U1037&lt;0.5,Riskregister!$K$5+(Riskregister!$L$5-Riskregister!$K$5)*SQRT(U1037/2),Riskregister!$L$5-(Riskregister!$L$5-Riskregister!$K$5)*SQRT((1-U1037)/2)))</f>
        <v>0</v>
      </c>
      <c r="W1037" s="28">
        <f t="shared" ca="1" si="629"/>
        <v>0.54661992365705125</v>
      </c>
      <c r="X1037" s="28">
        <f t="shared" ca="1" si="629"/>
        <v>7.4905111813792224E-2</v>
      </c>
      <c r="Y1037" s="28">
        <f ca="1">IF(Riskregister!$E$6="",0,COUNTIF(BG$4:BG$53,"&lt;"&amp;W1037)*IF(X1037&lt;0.5,Riskregister!$K$6+(Riskregister!$L$6-Riskregister!$K$6)*SQRT(X1037/2),Riskregister!$L$6-(Riskregister!$L$6-Riskregister!$K$6)*SQRT((1-X1037)/2)))</f>
        <v>0</v>
      </c>
      <c r="Z1037" s="28">
        <f t="shared" ca="1" si="630"/>
        <v>0.16254695626174487</v>
      </c>
      <c r="AA1037" s="28">
        <f t="shared" ca="1" si="630"/>
        <v>0.68983262549721902</v>
      </c>
      <c r="AB1037" s="28">
        <f ca="1">IF(Riskregister!$E$7="",0,COUNTIF(BH$4:BH$53,"&lt;"&amp;Z1037)*IF(AA1037&lt;0.5,Riskregister!$K$7+(Riskregister!$L$7-Riskregister!$K$7)*SQRT(AA1037/2),Riskregister!$L$7-(Riskregister!$L$7-Riskregister!$K$7)*SQRT((1-AA1037)/2)))</f>
        <v>0</v>
      </c>
      <c r="AC1037" s="28">
        <f t="shared" ca="1" si="631"/>
        <v>0.72260871297814022</v>
      </c>
      <c r="AD1037" s="28">
        <f t="shared" ca="1" si="631"/>
        <v>0.50616431748677382</v>
      </c>
      <c r="AE1037" s="28">
        <f ca="1">IF(Riskregister!$E$8="",0,COUNTIF(BI$4:BI$53,"&lt;"&amp;AC1037)*IF(AD1037&lt;0.5,Riskregister!$K$8+(Riskregister!$L$8-Riskregister!$K$8)*SQRT(AD1037/2),Riskregister!$L$8-(Riskregister!$L$8-Riskregister!$K$8)*SQRT((1-AD1037)/2)))</f>
        <v>0</v>
      </c>
      <c r="AF1037" s="28">
        <f t="shared" ca="1" si="632"/>
        <v>0.92549194053430017</v>
      </c>
      <c r="AG1037" s="28">
        <f t="shared" ca="1" si="632"/>
        <v>0.15009891397040853</v>
      </c>
      <c r="AH1037" s="28">
        <f>IF(Riskregister!$E$9="",0,COUNTIF(BJ$4:BJ$53,"&lt;"&amp;AF1037)*IF(AG1037&lt;0.5,Riskregister!$K$9+(Riskregister!$L$9-Riskregister!$K$9)*SQRT(AG1037/2),Riskregister!$L$9-(Riskregister!$L$9-Riskregister!$K$9)*SQRT((1-AG1037)/2)))</f>
        <v>0</v>
      </c>
      <c r="AI1037" s="28">
        <f t="shared" ca="1" si="633"/>
        <v>0.824772671226915</v>
      </c>
      <c r="AJ1037" s="28">
        <f t="shared" ca="1" si="633"/>
        <v>0.92319854838938553</v>
      </c>
      <c r="AK1037" s="28">
        <f>IF(Riskregister!$E$10="",0,COUNTIF(BK$4:BK$53,"&lt;"&amp;AI1037)*IF(AJ1037&lt;0.5,Riskregister!$K$10+(Riskregister!$L$10-Riskregister!$K$10)*SQRT(AJ1037/2),Riskregister!$L$10-(Riskregister!$L$10-Riskregister!$K$10)*SQRT((1-AJ1037)/2)))</f>
        <v>0</v>
      </c>
      <c r="AL1037" s="28">
        <f t="shared" ca="1" si="634"/>
        <v>0.71009099455238378</v>
      </c>
      <c r="AM1037" s="28">
        <f t="shared" ca="1" si="634"/>
        <v>6.9953540972371275E-2</v>
      </c>
      <c r="AN1037" s="28">
        <f>IF(Riskregister!$E$11="",0,COUNTIF(BL$4:BL$53,"&lt;"&amp;AL1037)*IF(AM1037&lt;0.5,Riskregister!$K$11+(Riskregister!$L$11-Riskregister!$K$11)*SQRT(AM1037/2),Riskregister!$L$11-(Riskregister!$L$11-Riskregister!$K$11)*SQRT((1-AM1037)/2)))</f>
        <v>0</v>
      </c>
      <c r="AO1037" s="28">
        <f t="shared" ca="1" si="635"/>
        <v>0.52888027058761056</v>
      </c>
      <c r="AP1037" s="28">
        <f t="shared" ca="1" si="635"/>
        <v>0.5588207875030724</v>
      </c>
      <c r="AQ1037" s="28">
        <f>IF(Riskregister!$E$12="",0,COUNTIF(BM$4:BM$53,"&lt;"&amp;AO1037)*IF(AP1037&lt;0.5,Riskregister!$K$12+(Riskregister!$L$12-Riskregister!$K$12)*SQRT(AP1037/2),Riskregister!$L$12-(Riskregister!$L$12-Riskregister!$K$12)*SQRT((1-AP1037)/2)))</f>
        <v>0</v>
      </c>
      <c r="AR1037" s="28">
        <f t="shared" ca="1" si="636"/>
        <v>0.20587199666801781</v>
      </c>
      <c r="AS1037" s="28">
        <f t="shared" ca="1" si="636"/>
        <v>0.64385093205043675</v>
      </c>
      <c r="AT1037" s="28">
        <f>IF(Riskregister!$E$13="",0,COUNTIF(BN$4:BN$53,"&lt;"&amp;AR1037)*IF(AS1037&lt;0.5,Riskregister!$K$13+(Riskregister!$L$13-Riskregister!$K$13)*SQRT(AS1037/2),Riskregister!$L$13-(Riskregister!$L$13-Riskregister!$K$13)*SQRT((1-AS1037)/2)))</f>
        <v>0</v>
      </c>
      <c r="AU1037" s="28">
        <f t="shared" ca="1" si="637"/>
        <v>0.61763409036159611</v>
      </c>
      <c r="AV1037" s="28">
        <f t="shared" ca="1" si="637"/>
        <v>0.57465340266271103</v>
      </c>
      <c r="AW1037" s="28">
        <f>IF(Riskregister!$E$14="",0,COUNTIF(BO$4:BO$53,"&lt;"&amp;AU1037)*IF(AV1037&lt;0.5,Riskregister!$K$14+(Riskregister!$L$14-Riskregister!$K$14)*SQRT(AV1037/2),Riskregister!$L$14-(Riskregister!$L$14-Riskregister!$K$14)*SQRT((1-AV1037)/2)))</f>
        <v>0</v>
      </c>
      <c r="AX1037" s="28">
        <f t="shared" ca="1" si="638"/>
        <v>0.8551103354566989</v>
      </c>
      <c r="AY1037" s="28">
        <f t="shared" ca="1" si="638"/>
        <v>0.47025517038479658</v>
      </c>
      <c r="AZ1037" s="28">
        <f>IF(Riskregister!$E$15="",0,COUNTIF(BP$4:BP$53,"&lt;"&amp;AX1037)*IF(AY1037&lt;0.5,Riskregister!$K$15+(Riskregister!$L$15-Riskregister!$K$15)*SQRT(AY1037/2),Riskregister!$L$15-(Riskregister!$L$15-Riskregister!$K$15)*SQRT((1-AY1037)/2)))</f>
        <v>0</v>
      </c>
      <c r="BA1037" s="28">
        <f t="shared" ca="1" si="639"/>
        <v>0.70498961267889571</v>
      </c>
      <c r="BB1037" s="28">
        <f t="shared" ca="1" si="639"/>
        <v>0.31315683540383232</v>
      </c>
      <c r="BC1037" s="28">
        <f>IF(Riskregister!$E$16="",0,COUNTIF(BQ$4:BQ$53,"&lt;"&amp;BA1037)*IF(BB1037&lt;0.5,Riskregister!$K$16+(Riskregister!$L$16-Riskregister!$K$16)*SQRT(BB1037/2),Riskregister!$L$16-(Riskregister!$L$16-Riskregister!$K$16)*SQRT((1-BB1037)/2)))</f>
        <v>0</v>
      </c>
      <c r="BD1037" s="28">
        <f t="shared" ca="1" si="640"/>
        <v>0</v>
      </c>
    </row>
    <row r="1038" spans="20:56" x14ac:dyDescent="0.35">
      <c r="T1038" s="28">
        <f t="shared" ca="1" si="628"/>
        <v>0.39260240654353129</v>
      </c>
      <c r="U1038" s="28">
        <f t="shared" ca="1" si="628"/>
        <v>0.72242412851384419</v>
      </c>
      <c r="V1038" s="28">
        <f ca="1">IF(Riskregister!$E$5="",0,COUNTIF(BF$4:BF$53,"&lt;"&amp;T1038)*IF(U1038&lt;0.5,Riskregister!$K$5+(Riskregister!$L$5-Riskregister!$K$5)*SQRT(U1038/2),Riskregister!$L$5-(Riskregister!$L$5-Riskregister!$K$5)*SQRT((1-U1038)/2)))</f>
        <v>0</v>
      </c>
      <c r="W1038" s="28">
        <f t="shared" ca="1" si="629"/>
        <v>0.34285650555939862</v>
      </c>
      <c r="X1038" s="28">
        <f t="shared" ca="1" si="629"/>
        <v>0.22694180944252185</v>
      </c>
      <c r="Y1038" s="28">
        <f ca="1">IF(Riskregister!$E$6="",0,COUNTIF(BG$4:BG$53,"&lt;"&amp;W1038)*IF(X1038&lt;0.5,Riskregister!$K$6+(Riskregister!$L$6-Riskregister!$K$6)*SQRT(X1038/2),Riskregister!$L$6-(Riskregister!$L$6-Riskregister!$K$6)*SQRT((1-X1038)/2)))</f>
        <v>0</v>
      </c>
      <c r="Z1038" s="28">
        <f t="shared" ca="1" si="630"/>
        <v>5.2072288831422009E-2</v>
      </c>
      <c r="AA1038" s="28">
        <f t="shared" ca="1" si="630"/>
        <v>0.47973592768168916</v>
      </c>
      <c r="AB1038" s="28">
        <f ca="1">IF(Riskregister!$E$7="",0,COUNTIF(BH$4:BH$53,"&lt;"&amp;Z1038)*IF(AA1038&lt;0.5,Riskregister!$K$7+(Riskregister!$L$7-Riskregister!$K$7)*SQRT(AA1038/2),Riskregister!$L$7-(Riskregister!$L$7-Riskregister!$K$7)*SQRT((1-AA1038)/2)))</f>
        <v>0</v>
      </c>
      <c r="AC1038" s="28">
        <f t="shared" ca="1" si="631"/>
        <v>0.91294059279932438</v>
      </c>
      <c r="AD1038" s="28">
        <f t="shared" ca="1" si="631"/>
        <v>0.14264075330252324</v>
      </c>
      <c r="AE1038" s="28">
        <f ca="1">IF(Riskregister!$E$8="",0,COUNTIF(BI$4:BI$53,"&lt;"&amp;AC1038)*IF(AD1038&lt;0.5,Riskregister!$K$8+(Riskregister!$L$8-Riskregister!$K$8)*SQRT(AD1038/2),Riskregister!$L$8-(Riskregister!$L$8-Riskregister!$K$8)*SQRT((1-AD1038)/2)))</f>
        <v>0</v>
      </c>
      <c r="AF1038" s="28">
        <f t="shared" ca="1" si="632"/>
        <v>0.34780706838009479</v>
      </c>
      <c r="AG1038" s="28">
        <f t="shared" ca="1" si="632"/>
        <v>0.21540246431012644</v>
      </c>
      <c r="AH1038" s="28">
        <f>IF(Riskregister!$E$9="",0,COUNTIF(BJ$4:BJ$53,"&lt;"&amp;AF1038)*IF(AG1038&lt;0.5,Riskregister!$K$9+(Riskregister!$L$9-Riskregister!$K$9)*SQRT(AG1038/2),Riskregister!$L$9-(Riskregister!$L$9-Riskregister!$K$9)*SQRT((1-AG1038)/2)))</f>
        <v>0</v>
      </c>
      <c r="AI1038" s="28">
        <f t="shared" ca="1" si="633"/>
        <v>0.9986937212674255</v>
      </c>
      <c r="AJ1038" s="28">
        <f t="shared" ca="1" si="633"/>
        <v>0.33004617943505865</v>
      </c>
      <c r="AK1038" s="28">
        <f>IF(Riskregister!$E$10="",0,COUNTIF(BK$4:BK$53,"&lt;"&amp;AI1038)*IF(AJ1038&lt;0.5,Riskregister!$K$10+(Riskregister!$L$10-Riskregister!$K$10)*SQRT(AJ1038/2),Riskregister!$L$10-(Riskregister!$L$10-Riskregister!$K$10)*SQRT((1-AJ1038)/2)))</f>
        <v>0</v>
      </c>
      <c r="AL1038" s="28">
        <f t="shared" ca="1" si="634"/>
        <v>0.52602887200454718</v>
      </c>
      <c r="AM1038" s="28">
        <f t="shared" ca="1" si="634"/>
        <v>0.26581278859260538</v>
      </c>
      <c r="AN1038" s="28">
        <f>IF(Riskregister!$E$11="",0,COUNTIF(BL$4:BL$53,"&lt;"&amp;AL1038)*IF(AM1038&lt;0.5,Riskregister!$K$11+(Riskregister!$L$11-Riskregister!$K$11)*SQRT(AM1038/2),Riskregister!$L$11-(Riskregister!$L$11-Riskregister!$K$11)*SQRT((1-AM1038)/2)))</f>
        <v>0</v>
      </c>
      <c r="AO1038" s="28">
        <f t="shared" ca="1" si="635"/>
        <v>0.38649587756982207</v>
      </c>
      <c r="AP1038" s="28">
        <f t="shared" ca="1" si="635"/>
        <v>0.35104510701052694</v>
      </c>
      <c r="AQ1038" s="28">
        <f>IF(Riskregister!$E$12="",0,COUNTIF(BM$4:BM$53,"&lt;"&amp;AO1038)*IF(AP1038&lt;0.5,Riskregister!$K$12+(Riskregister!$L$12-Riskregister!$K$12)*SQRT(AP1038/2),Riskregister!$L$12-(Riskregister!$L$12-Riskregister!$K$12)*SQRT((1-AP1038)/2)))</f>
        <v>0</v>
      </c>
      <c r="AR1038" s="28">
        <f t="shared" ca="1" si="636"/>
        <v>0.57988957088908322</v>
      </c>
      <c r="AS1038" s="28">
        <f t="shared" ca="1" si="636"/>
        <v>0.43013476253159844</v>
      </c>
      <c r="AT1038" s="28">
        <f>IF(Riskregister!$E$13="",0,COUNTIF(BN$4:BN$53,"&lt;"&amp;AR1038)*IF(AS1038&lt;0.5,Riskregister!$K$13+(Riskregister!$L$13-Riskregister!$K$13)*SQRT(AS1038/2),Riskregister!$L$13-(Riskregister!$L$13-Riskregister!$K$13)*SQRT((1-AS1038)/2)))</f>
        <v>0</v>
      </c>
      <c r="AU1038" s="28">
        <f t="shared" ca="1" si="637"/>
        <v>0.46456888990613265</v>
      </c>
      <c r="AV1038" s="28">
        <f t="shared" ca="1" si="637"/>
        <v>0.97113269605782515</v>
      </c>
      <c r="AW1038" s="28">
        <f>IF(Riskregister!$E$14="",0,COUNTIF(BO$4:BO$53,"&lt;"&amp;AU1038)*IF(AV1038&lt;0.5,Riskregister!$K$14+(Riskregister!$L$14-Riskregister!$K$14)*SQRT(AV1038/2),Riskregister!$L$14-(Riskregister!$L$14-Riskregister!$K$14)*SQRT((1-AV1038)/2)))</f>
        <v>0</v>
      </c>
      <c r="AX1038" s="28">
        <f t="shared" ca="1" si="638"/>
        <v>0.35187811796871105</v>
      </c>
      <c r="AY1038" s="28">
        <f t="shared" ca="1" si="638"/>
        <v>0.83922512468406762</v>
      </c>
      <c r="AZ1038" s="28">
        <f>IF(Riskregister!$E$15="",0,COUNTIF(BP$4:BP$53,"&lt;"&amp;AX1038)*IF(AY1038&lt;0.5,Riskregister!$K$15+(Riskregister!$L$15-Riskregister!$K$15)*SQRT(AY1038/2),Riskregister!$L$15-(Riskregister!$L$15-Riskregister!$K$15)*SQRT((1-AY1038)/2)))</f>
        <v>0</v>
      </c>
      <c r="BA1038" s="28">
        <f t="shared" ca="1" si="639"/>
        <v>5.790325995837442E-2</v>
      </c>
      <c r="BB1038" s="28">
        <f t="shared" ca="1" si="639"/>
        <v>0.75684517510207105</v>
      </c>
      <c r="BC1038" s="28">
        <f>IF(Riskregister!$E$16="",0,COUNTIF(BQ$4:BQ$53,"&lt;"&amp;BA1038)*IF(BB1038&lt;0.5,Riskregister!$K$16+(Riskregister!$L$16-Riskregister!$K$16)*SQRT(BB1038/2),Riskregister!$L$16-(Riskregister!$L$16-Riskregister!$K$16)*SQRT((1-BB1038)/2)))</f>
        <v>0</v>
      </c>
      <c r="BD1038" s="28">
        <f t="shared" ca="1" si="640"/>
        <v>0</v>
      </c>
    </row>
    <row r="1039" spans="20:56" x14ac:dyDescent="0.35">
      <c r="T1039" s="28">
        <f t="shared" ca="1" si="628"/>
        <v>0.53993907958753995</v>
      </c>
      <c r="U1039" s="28">
        <f t="shared" ca="1" si="628"/>
        <v>0.14206430998743946</v>
      </c>
      <c r="V1039" s="28">
        <f ca="1">IF(Riskregister!$E$5="",0,COUNTIF(BF$4:BF$53,"&lt;"&amp;T1039)*IF(U1039&lt;0.5,Riskregister!$K$5+(Riskregister!$L$5-Riskregister!$K$5)*SQRT(U1039/2),Riskregister!$L$5-(Riskregister!$L$5-Riskregister!$K$5)*SQRT((1-U1039)/2)))</f>
        <v>0</v>
      </c>
      <c r="W1039" s="28">
        <f t="shared" ca="1" si="629"/>
        <v>0.93015085547151544</v>
      </c>
      <c r="X1039" s="28">
        <f t="shared" ca="1" si="629"/>
        <v>0.65967754911864207</v>
      </c>
      <c r="Y1039" s="28">
        <f ca="1">IF(Riskregister!$E$6="",0,COUNTIF(BG$4:BG$53,"&lt;"&amp;W1039)*IF(X1039&lt;0.5,Riskregister!$K$6+(Riskregister!$L$6-Riskregister!$K$6)*SQRT(X1039/2),Riskregister!$L$6-(Riskregister!$L$6-Riskregister!$K$6)*SQRT((1-X1039)/2)))</f>
        <v>2514978.2891448354</v>
      </c>
      <c r="Z1039" s="28">
        <f t="shared" ca="1" si="630"/>
        <v>8.6956604897580836E-2</v>
      </c>
      <c r="AA1039" s="28">
        <f t="shared" ca="1" si="630"/>
        <v>9.5255714525273816E-2</v>
      </c>
      <c r="AB1039" s="28">
        <f ca="1">IF(Riskregister!$E$7="",0,COUNTIF(BH$4:BH$53,"&lt;"&amp;Z1039)*IF(AA1039&lt;0.5,Riskregister!$K$7+(Riskregister!$L$7-Riskregister!$K$7)*SQRT(AA1039/2),Riskregister!$L$7-(Riskregister!$L$7-Riskregister!$K$7)*SQRT((1-AA1039)/2)))</f>
        <v>0</v>
      </c>
      <c r="AC1039" s="28">
        <f t="shared" ca="1" si="631"/>
        <v>0.37396641003508757</v>
      </c>
      <c r="AD1039" s="28">
        <f t="shared" ca="1" si="631"/>
        <v>0.19088503066745532</v>
      </c>
      <c r="AE1039" s="28">
        <f ca="1">IF(Riskregister!$E$8="",0,COUNTIF(BI$4:BI$53,"&lt;"&amp;AC1039)*IF(AD1039&lt;0.5,Riskregister!$K$8+(Riskregister!$L$8-Riskregister!$K$8)*SQRT(AD1039/2),Riskregister!$L$8-(Riskregister!$L$8-Riskregister!$K$8)*SQRT((1-AD1039)/2)))</f>
        <v>0</v>
      </c>
      <c r="AF1039" s="28">
        <f t="shared" ca="1" si="632"/>
        <v>0.65959082972761629</v>
      </c>
      <c r="AG1039" s="28">
        <f t="shared" ca="1" si="632"/>
        <v>0.62664927220799371</v>
      </c>
      <c r="AH1039" s="28">
        <f>IF(Riskregister!$E$9="",0,COUNTIF(BJ$4:BJ$53,"&lt;"&amp;AF1039)*IF(AG1039&lt;0.5,Riskregister!$K$9+(Riskregister!$L$9-Riskregister!$K$9)*SQRT(AG1039/2),Riskregister!$L$9-(Riskregister!$L$9-Riskregister!$K$9)*SQRT((1-AG1039)/2)))</f>
        <v>0</v>
      </c>
      <c r="AI1039" s="28">
        <f t="shared" ca="1" si="633"/>
        <v>0.85422772092257671</v>
      </c>
      <c r="AJ1039" s="28">
        <f t="shared" ca="1" si="633"/>
        <v>0.97851070098993176</v>
      </c>
      <c r="AK1039" s="28">
        <f>IF(Riskregister!$E$10="",0,COUNTIF(BK$4:BK$53,"&lt;"&amp;AI1039)*IF(AJ1039&lt;0.5,Riskregister!$K$10+(Riskregister!$L$10-Riskregister!$K$10)*SQRT(AJ1039/2),Riskregister!$L$10-(Riskregister!$L$10-Riskregister!$K$10)*SQRT((1-AJ1039)/2)))</f>
        <v>0</v>
      </c>
      <c r="AL1039" s="28">
        <f t="shared" ca="1" si="634"/>
        <v>4.1827774954898533E-2</v>
      </c>
      <c r="AM1039" s="28">
        <f t="shared" ca="1" si="634"/>
        <v>0.2081104084457791</v>
      </c>
      <c r="AN1039" s="28">
        <f>IF(Riskregister!$E$11="",0,COUNTIF(BL$4:BL$53,"&lt;"&amp;AL1039)*IF(AM1039&lt;0.5,Riskregister!$K$11+(Riskregister!$L$11-Riskregister!$K$11)*SQRT(AM1039/2),Riskregister!$L$11-(Riskregister!$L$11-Riskregister!$K$11)*SQRT((1-AM1039)/2)))</f>
        <v>0</v>
      </c>
      <c r="AO1039" s="28">
        <f t="shared" ca="1" si="635"/>
        <v>1.9307686518595046E-2</v>
      </c>
      <c r="AP1039" s="28">
        <f t="shared" ca="1" si="635"/>
        <v>0.49699486958891204</v>
      </c>
      <c r="AQ1039" s="28">
        <f>IF(Riskregister!$E$12="",0,COUNTIF(BM$4:BM$53,"&lt;"&amp;AO1039)*IF(AP1039&lt;0.5,Riskregister!$K$12+(Riskregister!$L$12-Riskregister!$K$12)*SQRT(AP1039/2),Riskregister!$L$12-(Riskregister!$L$12-Riskregister!$K$12)*SQRT((1-AP1039)/2)))</f>
        <v>0</v>
      </c>
      <c r="AR1039" s="28">
        <f t="shared" ca="1" si="636"/>
        <v>0.46033598520278185</v>
      </c>
      <c r="AS1039" s="28">
        <f t="shared" ca="1" si="636"/>
        <v>0.3072192795778117</v>
      </c>
      <c r="AT1039" s="28">
        <f>IF(Riskregister!$E$13="",0,COUNTIF(BN$4:BN$53,"&lt;"&amp;AR1039)*IF(AS1039&lt;0.5,Riskregister!$K$13+(Riskregister!$L$13-Riskregister!$K$13)*SQRT(AS1039/2),Riskregister!$L$13-(Riskregister!$L$13-Riskregister!$K$13)*SQRT((1-AS1039)/2)))</f>
        <v>0</v>
      </c>
      <c r="AU1039" s="28">
        <f t="shared" ca="1" si="637"/>
        <v>0.80832922247182648</v>
      </c>
      <c r="AV1039" s="28">
        <f t="shared" ca="1" si="637"/>
        <v>0.39215902601911512</v>
      </c>
      <c r="AW1039" s="28">
        <f>IF(Riskregister!$E$14="",0,COUNTIF(BO$4:BO$53,"&lt;"&amp;AU1039)*IF(AV1039&lt;0.5,Riskregister!$K$14+(Riskregister!$L$14-Riskregister!$K$14)*SQRT(AV1039/2),Riskregister!$L$14-(Riskregister!$L$14-Riskregister!$K$14)*SQRT((1-AV1039)/2)))</f>
        <v>0</v>
      </c>
      <c r="AX1039" s="28">
        <f t="shared" ca="1" si="638"/>
        <v>0.67157046810648835</v>
      </c>
      <c r="AY1039" s="28">
        <f t="shared" ca="1" si="638"/>
        <v>0.15101116344866616</v>
      </c>
      <c r="AZ1039" s="28">
        <f>IF(Riskregister!$E$15="",0,COUNTIF(BP$4:BP$53,"&lt;"&amp;AX1039)*IF(AY1039&lt;0.5,Riskregister!$K$15+(Riskregister!$L$15-Riskregister!$K$15)*SQRT(AY1039/2),Riskregister!$L$15-(Riskregister!$L$15-Riskregister!$K$15)*SQRT((1-AY1039)/2)))</f>
        <v>0</v>
      </c>
      <c r="BA1039" s="28">
        <f t="shared" ca="1" si="639"/>
        <v>0.15570312527326369</v>
      </c>
      <c r="BB1039" s="28">
        <f t="shared" ca="1" si="639"/>
        <v>0.96125889714656687</v>
      </c>
      <c r="BC1039" s="28">
        <f>IF(Riskregister!$E$16="",0,COUNTIF(BQ$4:BQ$53,"&lt;"&amp;BA1039)*IF(BB1039&lt;0.5,Riskregister!$K$16+(Riskregister!$L$16-Riskregister!$K$16)*SQRT(BB1039/2),Riskregister!$L$16-(Riskregister!$L$16-Riskregister!$K$16)*SQRT((1-BB1039)/2)))</f>
        <v>0</v>
      </c>
      <c r="BD1039" s="28">
        <f t="shared" ca="1" si="640"/>
        <v>2514978.2891448354</v>
      </c>
    </row>
    <row r="1040" spans="20:56" x14ac:dyDescent="0.35">
      <c r="T1040" s="28">
        <f t="shared" ca="1" si="628"/>
        <v>0.47214196601905611</v>
      </c>
      <c r="U1040" s="28">
        <f t="shared" ca="1" si="628"/>
        <v>0.17087470510732106</v>
      </c>
      <c r="V1040" s="28">
        <f ca="1">IF(Riskregister!$E$5="",0,COUNTIF(BF$4:BF$53,"&lt;"&amp;T1040)*IF(U1040&lt;0.5,Riskregister!$K$5+(Riskregister!$L$5-Riskregister!$K$5)*SQRT(U1040/2),Riskregister!$L$5-(Riskregister!$L$5-Riskregister!$K$5)*SQRT((1-U1040)/2)))</f>
        <v>0</v>
      </c>
      <c r="W1040" s="28">
        <f t="shared" ca="1" si="629"/>
        <v>0.8103559876561548</v>
      </c>
      <c r="X1040" s="28">
        <f t="shared" ca="1" si="629"/>
        <v>8.4449632571543476E-2</v>
      </c>
      <c r="Y1040" s="28">
        <f ca="1">IF(Riskregister!$E$6="",0,COUNTIF(BG$4:BG$53,"&lt;"&amp;W1040)*IF(X1040&lt;0.5,Riskregister!$K$6+(Riskregister!$L$6-Riskregister!$K$6)*SQRT(X1040/2),Riskregister!$L$6-(Riskregister!$L$6-Riskregister!$K$6)*SQRT((1-X1040)/2)))</f>
        <v>569876.20194586786</v>
      </c>
      <c r="Z1040" s="28">
        <f t="shared" ca="1" si="630"/>
        <v>0.10639839367572856</v>
      </c>
      <c r="AA1040" s="28">
        <f t="shared" ca="1" si="630"/>
        <v>0.9446571456134879</v>
      </c>
      <c r="AB1040" s="28">
        <f ca="1">IF(Riskregister!$E$7="",0,COUNTIF(BH$4:BH$53,"&lt;"&amp;Z1040)*IF(AA1040&lt;0.5,Riskregister!$K$7+(Riskregister!$L$7-Riskregister!$K$7)*SQRT(AA1040/2),Riskregister!$L$7-(Riskregister!$L$7-Riskregister!$K$7)*SQRT((1-AA1040)/2)))</f>
        <v>0</v>
      </c>
      <c r="AC1040" s="28">
        <f t="shared" ca="1" si="631"/>
        <v>0.78915252296548544</v>
      </c>
      <c r="AD1040" s="28">
        <f t="shared" ca="1" si="631"/>
        <v>0.95223412625890169</v>
      </c>
      <c r="AE1040" s="28">
        <f ca="1">IF(Riskregister!$E$8="",0,COUNTIF(BI$4:BI$53,"&lt;"&amp;AC1040)*IF(AD1040&lt;0.5,Riskregister!$K$8+(Riskregister!$L$8-Riskregister!$K$8)*SQRT(AD1040/2),Riskregister!$L$8-(Riskregister!$L$8-Riskregister!$K$8)*SQRT((1-AD1040)/2)))</f>
        <v>0</v>
      </c>
      <c r="AF1040" s="28">
        <f t="shared" ca="1" si="632"/>
        <v>0.41425530897964846</v>
      </c>
      <c r="AG1040" s="28">
        <f t="shared" ca="1" si="632"/>
        <v>0.94182275091062684</v>
      </c>
      <c r="AH1040" s="28">
        <f>IF(Riskregister!$E$9="",0,COUNTIF(BJ$4:BJ$53,"&lt;"&amp;AF1040)*IF(AG1040&lt;0.5,Riskregister!$K$9+(Riskregister!$L$9-Riskregister!$K$9)*SQRT(AG1040/2),Riskregister!$L$9-(Riskregister!$L$9-Riskregister!$K$9)*SQRT((1-AG1040)/2)))</f>
        <v>0</v>
      </c>
      <c r="AI1040" s="28">
        <f t="shared" ca="1" si="633"/>
        <v>0.78061603006862923</v>
      </c>
      <c r="AJ1040" s="28">
        <f t="shared" ca="1" si="633"/>
        <v>0.56500140546516808</v>
      </c>
      <c r="AK1040" s="28">
        <f>IF(Riskregister!$E$10="",0,COUNTIF(BK$4:BK$53,"&lt;"&amp;AI1040)*IF(AJ1040&lt;0.5,Riskregister!$K$10+(Riskregister!$L$10-Riskregister!$K$10)*SQRT(AJ1040/2),Riskregister!$L$10-(Riskregister!$L$10-Riskregister!$K$10)*SQRT((1-AJ1040)/2)))</f>
        <v>0</v>
      </c>
      <c r="AL1040" s="28">
        <f t="shared" ca="1" si="634"/>
        <v>0.55213212774549381</v>
      </c>
      <c r="AM1040" s="28">
        <f t="shared" ca="1" si="634"/>
        <v>0.92589151809915171</v>
      </c>
      <c r="AN1040" s="28">
        <f>IF(Riskregister!$E$11="",0,COUNTIF(BL$4:BL$53,"&lt;"&amp;AL1040)*IF(AM1040&lt;0.5,Riskregister!$K$11+(Riskregister!$L$11-Riskregister!$K$11)*SQRT(AM1040/2),Riskregister!$L$11-(Riskregister!$L$11-Riskregister!$K$11)*SQRT((1-AM1040)/2)))</f>
        <v>0</v>
      </c>
      <c r="AO1040" s="28">
        <f t="shared" ca="1" si="635"/>
        <v>0.53263035242018009</v>
      </c>
      <c r="AP1040" s="28">
        <f t="shared" ca="1" si="635"/>
        <v>0.78420357440098609</v>
      </c>
      <c r="AQ1040" s="28">
        <f>IF(Riskregister!$E$12="",0,COUNTIF(BM$4:BM$53,"&lt;"&amp;AO1040)*IF(AP1040&lt;0.5,Riskregister!$K$12+(Riskregister!$L$12-Riskregister!$K$12)*SQRT(AP1040/2),Riskregister!$L$12-(Riskregister!$L$12-Riskregister!$K$12)*SQRT((1-AP1040)/2)))</f>
        <v>0</v>
      </c>
      <c r="AR1040" s="28">
        <f t="shared" ca="1" si="636"/>
        <v>0.43452823282323716</v>
      </c>
      <c r="AS1040" s="28">
        <f t="shared" ca="1" si="636"/>
        <v>0.96509232557614721</v>
      </c>
      <c r="AT1040" s="28">
        <f>IF(Riskregister!$E$13="",0,COUNTIF(BN$4:BN$53,"&lt;"&amp;AR1040)*IF(AS1040&lt;0.5,Riskregister!$K$13+(Riskregister!$L$13-Riskregister!$K$13)*SQRT(AS1040/2),Riskregister!$L$13-(Riskregister!$L$13-Riskregister!$K$13)*SQRT((1-AS1040)/2)))</f>
        <v>0</v>
      </c>
      <c r="AU1040" s="28">
        <f t="shared" ca="1" si="637"/>
        <v>0.23970007162552243</v>
      </c>
      <c r="AV1040" s="28">
        <f t="shared" ca="1" si="637"/>
        <v>0.55595711446140794</v>
      </c>
      <c r="AW1040" s="28">
        <f>IF(Riskregister!$E$14="",0,COUNTIF(BO$4:BO$53,"&lt;"&amp;AU1040)*IF(AV1040&lt;0.5,Riskregister!$K$14+(Riskregister!$L$14-Riskregister!$K$14)*SQRT(AV1040/2),Riskregister!$L$14-(Riskregister!$L$14-Riskregister!$K$14)*SQRT((1-AV1040)/2)))</f>
        <v>0</v>
      </c>
      <c r="AX1040" s="28">
        <f t="shared" ca="1" si="638"/>
        <v>0.88479484160146615</v>
      </c>
      <c r="AY1040" s="28">
        <f t="shared" ca="1" si="638"/>
        <v>3.4759613855024352E-2</v>
      </c>
      <c r="AZ1040" s="28">
        <f>IF(Riskregister!$E$15="",0,COUNTIF(BP$4:BP$53,"&lt;"&amp;AX1040)*IF(AY1040&lt;0.5,Riskregister!$K$15+(Riskregister!$L$15-Riskregister!$K$15)*SQRT(AY1040/2),Riskregister!$L$15-(Riskregister!$L$15-Riskregister!$K$15)*SQRT((1-AY1040)/2)))</f>
        <v>0</v>
      </c>
      <c r="BA1040" s="28">
        <f t="shared" ca="1" si="639"/>
        <v>0.53353107334699079</v>
      </c>
      <c r="BB1040" s="28">
        <f t="shared" ca="1" si="639"/>
        <v>0.83272006413835953</v>
      </c>
      <c r="BC1040" s="28">
        <f>IF(Riskregister!$E$16="",0,COUNTIF(BQ$4:BQ$53,"&lt;"&amp;BA1040)*IF(BB1040&lt;0.5,Riskregister!$K$16+(Riskregister!$L$16-Riskregister!$K$16)*SQRT(BB1040/2),Riskregister!$L$16-(Riskregister!$L$16-Riskregister!$K$16)*SQRT((1-BB1040)/2)))</f>
        <v>0</v>
      </c>
      <c r="BD1040" s="28">
        <f t="shared" ca="1" si="640"/>
        <v>569876.20194586786</v>
      </c>
    </row>
    <row r="1041" spans="20:56" x14ac:dyDescent="0.35">
      <c r="T1041" s="28">
        <f t="shared" ca="1" si="628"/>
        <v>0.43991197609584454</v>
      </c>
      <c r="U1041" s="28">
        <f t="shared" ca="1" si="628"/>
        <v>0.82235045037569388</v>
      </c>
      <c r="V1041" s="28">
        <f ca="1">IF(Riskregister!$E$5="",0,COUNTIF(BF$4:BF$53,"&lt;"&amp;T1041)*IF(U1041&lt;0.5,Riskregister!$K$5+(Riskregister!$L$5-Riskregister!$K$5)*SQRT(U1041/2),Riskregister!$L$5-(Riskregister!$L$5-Riskregister!$K$5)*SQRT((1-U1041)/2)))</f>
        <v>0</v>
      </c>
      <c r="W1041" s="28">
        <f t="shared" ca="1" si="629"/>
        <v>8.5160657955853925E-3</v>
      </c>
      <c r="X1041" s="28">
        <f t="shared" ca="1" si="629"/>
        <v>0.77360115810268426</v>
      </c>
      <c r="Y1041" s="28">
        <f ca="1">IF(Riskregister!$E$6="",0,COUNTIF(BG$4:BG$53,"&lt;"&amp;W1041)*IF(X1041&lt;0.5,Riskregister!$K$6+(Riskregister!$L$6-Riskregister!$K$6)*SQRT(X1041/2),Riskregister!$L$6-(Riskregister!$L$6-Riskregister!$K$6)*SQRT((1-X1041)/2)))</f>
        <v>0</v>
      </c>
      <c r="Z1041" s="28">
        <f t="shared" ca="1" si="630"/>
        <v>0.35707476580029873</v>
      </c>
      <c r="AA1041" s="28">
        <f t="shared" ca="1" si="630"/>
        <v>0.35351436995394947</v>
      </c>
      <c r="AB1041" s="28">
        <f ca="1">IF(Riskregister!$E$7="",0,COUNTIF(BH$4:BH$53,"&lt;"&amp;Z1041)*IF(AA1041&lt;0.5,Riskregister!$K$7+(Riskregister!$L$7-Riskregister!$K$7)*SQRT(AA1041/2),Riskregister!$L$7-(Riskregister!$L$7-Riskregister!$K$7)*SQRT((1-AA1041)/2)))</f>
        <v>0</v>
      </c>
      <c r="AC1041" s="28">
        <f t="shared" ca="1" si="631"/>
        <v>0.6658353024433048</v>
      </c>
      <c r="AD1041" s="28">
        <f t="shared" ca="1" si="631"/>
        <v>0.68623766108793427</v>
      </c>
      <c r="AE1041" s="28">
        <f ca="1">IF(Riskregister!$E$8="",0,COUNTIF(BI$4:BI$53,"&lt;"&amp;AC1041)*IF(AD1041&lt;0.5,Riskregister!$K$8+(Riskregister!$L$8-Riskregister!$K$8)*SQRT(AD1041/2),Riskregister!$L$8-(Riskregister!$L$8-Riskregister!$K$8)*SQRT((1-AD1041)/2)))</f>
        <v>0</v>
      </c>
      <c r="AF1041" s="28">
        <f t="shared" ca="1" si="632"/>
        <v>0.17154532664055211</v>
      </c>
      <c r="AG1041" s="28">
        <f t="shared" ca="1" si="632"/>
        <v>0.70207690162844905</v>
      </c>
      <c r="AH1041" s="28">
        <f>IF(Riskregister!$E$9="",0,COUNTIF(BJ$4:BJ$53,"&lt;"&amp;AF1041)*IF(AG1041&lt;0.5,Riskregister!$K$9+(Riskregister!$L$9-Riskregister!$K$9)*SQRT(AG1041/2),Riskregister!$L$9-(Riskregister!$L$9-Riskregister!$K$9)*SQRT((1-AG1041)/2)))</f>
        <v>0</v>
      </c>
      <c r="AI1041" s="28">
        <f t="shared" ca="1" si="633"/>
        <v>0.11403904299333267</v>
      </c>
      <c r="AJ1041" s="28">
        <f t="shared" ca="1" si="633"/>
        <v>0.12820918395181291</v>
      </c>
      <c r="AK1041" s="28">
        <f>IF(Riskregister!$E$10="",0,COUNTIF(BK$4:BK$53,"&lt;"&amp;AI1041)*IF(AJ1041&lt;0.5,Riskregister!$K$10+(Riskregister!$L$10-Riskregister!$K$10)*SQRT(AJ1041/2),Riskregister!$L$10-(Riskregister!$L$10-Riskregister!$K$10)*SQRT((1-AJ1041)/2)))</f>
        <v>0</v>
      </c>
      <c r="AL1041" s="28">
        <f t="shared" ca="1" si="634"/>
        <v>0.3740028950478137</v>
      </c>
      <c r="AM1041" s="28">
        <f t="shared" ca="1" si="634"/>
        <v>8.6063342583873714E-2</v>
      </c>
      <c r="AN1041" s="28">
        <f>IF(Riskregister!$E$11="",0,COUNTIF(BL$4:BL$53,"&lt;"&amp;AL1041)*IF(AM1041&lt;0.5,Riskregister!$K$11+(Riskregister!$L$11-Riskregister!$K$11)*SQRT(AM1041/2),Riskregister!$L$11-(Riskregister!$L$11-Riskregister!$K$11)*SQRT((1-AM1041)/2)))</f>
        <v>0</v>
      </c>
      <c r="AO1041" s="28">
        <f t="shared" ca="1" si="635"/>
        <v>0.28548131629402673</v>
      </c>
      <c r="AP1041" s="28">
        <f t="shared" ca="1" si="635"/>
        <v>2.5534233030921505E-2</v>
      </c>
      <c r="AQ1041" s="28">
        <f>IF(Riskregister!$E$12="",0,COUNTIF(BM$4:BM$53,"&lt;"&amp;AO1041)*IF(AP1041&lt;0.5,Riskregister!$K$12+(Riskregister!$L$12-Riskregister!$K$12)*SQRT(AP1041/2),Riskregister!$L$12-(Riskregister!$L$12-Riskregister!$K$12)*SQRT((1-AP1041)/2)))</f>
        <v>0</v>
      </c>
      <c r="AR1041" s="28">
        <f t="shared" ca="1" si="636"/>
        <v>0.27199902077903693</v>
      </c>
      <c r="AS1041" s="28">
        <f t="shared" ca="1" si="636"/>
        <v>0.49875676385189094</v>
      </c>
      <c r="AT1041" s="28">
        <f>IF(Riskregister!$E$13="",0,COUNTIF(BN$4:BN$53,"&lt;"&amp;AR1041)*IF(AS1041&lt;0.5,Riskregister!$K$13+(Riskregister!$L$13-Riskregister!$K$13)*SQRT(AS1041/2),Riskregister!$L$13-(Riskregister!$L$13-Riskregister!$K$13)*SQRT((1-AS1041)/2)))</f>
        <v>0</v>
      </c>
      <c r="AU1041" s="28">
        <f t="shared" ca="1" si="637"/>
        <v>0.48842449453596404</v>
      </c>
      <c r="AV1041" s="28">
        <f t="shared" ca="1" si="637"/>
        <v>0.82346861567234075</v>
      </c>
      <c r="AW1041" s="28">
        <f>IF(Riskregister!$E$14="",0,COUNTIF(BO$4:BO$53,"&lt;"&amp;AU1041)*IF(AV1041&lt;0.5,Riskregister!$K$14+(Riskregister!$L$14-Riskregister!$K$14)*SQRT(AV1041/2),Riskregister!$L$14-(Riskregister!$L$14-Riskregister!$K$14)*SQRT((1-AV1041)/2)))</f>
        <v>0</v>
      </c>
      <c r="AX1041" s="28">
        <f t="shared" ca="1" si="638"/>
        <v>0.82378311570768303</v>
      </c>
      <c r="AY1041" s="28">
        <f t="shared" ca="1" si="638"/>
        <v>0.91864708085841995</v>
      </c>
      <c r="AZ1041" s="28">
        <f>IF(Riskregister!$E$15="",0,COUNTIF(BP$4:BP$53,"&lt;"&amp;AX1041)*IF(AY1041&lt;0.5,Riskregister!$K$15+(Riskregister!$L$15-Riskregister!$K$15)*SQRT(AY1041/2),Riskregister!$L$15-(Riskregister!$L$15-Riskregister!$K$15)*SQRT((1-AY1041)/2)))</f>
        <v>0</v>
      </c>
      <c r="BA1041" s="28">
        <f t="shared" ca="1" si="639"/>
        <v>0.95901106058712426</v>
      </c>
      <c r="BB1041" s="28">
        <f t="shared" ca="1" si="639"/>
        <v>0.60225732268958998</v>
      </c>
      <c r="BC1041" s="28">
        <f>IF(Riskregister!$E$16="",0,COUNTIF(BQ$4:BQ$53,"&lt;"&amp;BA1041)*IF(BB1041&lt;0.5,Riskregister!$K$16+(Riskregister!$L$16-Riskregister!$K$16)*SQRT(BB1041/2),Riskregister!$L$16-(Riskregister!$L$16-Riskregister!$K$16)*SQRT((1-BB1041)/2)))</f>
        <v>0</v>
      </c>
      <c r="BD1041" s="28">
        <f t="shared" ca="1" si="640"/>
        <v>0</v>
      </c>
    </row>
    <row r="1042" spans="20:56" x14ac:dyDescent="0.35">
      <c r="T1042" s="28">
        <f t="shared" ca="1" si="628"/>
        <v>0.36736936735691339</v>
      </c>
      <c r="U1042" s="28">
        <f t="shared" ca="1" si="628"/>
        <v>0.58818727792909409</v>
      </c>
      <c r="V1042" s="28">
        <f ca="1">IF(Riskregister!$E$5="",0,COUNTIF(BF$4:BF$53,"&lt;"&amp;T1042)*IF(U1042&lt;0.5,Riskregister!$K$5+(Riskregister!$L$5-Riskregister!$K$5)*SQRT(U1042/2),Riskregister!$L$5-(Riskregister!$L$5-Riskregister!$K$5)*SQRT((1-U1042)/2)))</f>
        <v>0</v>
      </c>
      <c r="W1042" s="28">
        <f t="shared" ca="1" si="629"/>
        <v>6.8575779002215009E-2</v>
      </c>
      <c r="X1042" s="28">
        <f t="shared" ca="1" si="629"/>
        <v>0.93327316154852336</v>
      </c>
      <c r="Y1042" s="28">
        <f ca="1">IF(Riskregister!$E$6="",0,COUNTIF(BG$4:BG$53,"&lt;"&amp;W1042)*IF(X1042&lt;0.5,Riskregister!$K$6+(Riskregister!$L$6-Riskregister!$K$6)*SQRT(X1042/2),Riskregister!$L$6-(Riskregister!$L$6-Riskregister!$K$6)*SQRT((1-X1042)/2)))</f>
        <v>0</v>
      </c>
      <c r="Z1042" s="28">
        <f t="shared" ca="1" si="630"/>
        <v>0.92950533072142849</v>
      </c>
      <c r="AA1042" s="28">
        <f t="shared" ca="1" si="630"/>
        <v>0.79284240758896174</v>
      </c>
      <c r="AB1042" s="28">
        <f ca="1">IF(Riskregister!$E$7="",0,COUNTIF(BH$4:BH$53,"&lt;"&amp;Z1042)*IF(AA1042&lt;0.5,Riskregister!$K$7+(Riskregister!$L$7-Riskregister!$K$7)*SQRT(AA1042/2),Riskregister!$L$7-(Riskregister!$L$7-Riskregister!$K$7)*SQRT((1-AA1042)/2)))</f>
        <v>287357.19048613845</v>
      </c>
      <c r="AC1042" s="28">
        <f t="shared" ca="1" si="631"/>
        <v>0.12704625722060703</v>
      </c>
      <c r="AD1042" s="28">
        <f t="shared" ca="1" si="631"/>
        <v>0.83282083300565035</v>
      </c>
      <c r="AE1042" s="28">
        <f ca="1">IF(Riskregister!$E$8="",0,COUNTIF(BI$4:BI$53,"&lt;"&amp;AC1042)*IF(AD1042&lt;0.5,Riskregister!$K$8+(Riskregister!$L$8-Riskregister!$K$8)*SQRT(AD1042/2),Riskregister!$L$8-(Riskregister!$L$8-Riskregister!$K$8)*SQRT((1-AD1042)/2)))</f>
        <v>0</v>
      </c>
      <c r="AF1042" s="28">
        <f t="shared" ca="1" si="632"/>
        <v>0.29577106637611295</v>
      </c>
      <c r="AG1042" s="28">
        <f t="shared" ca="1" si="632"/>
        <v>0.71061903899523049</v>
      </c>
      <c r="AH1042" s="28">
        <f>IF(Riskregister!$E$9="",0,COUNTIF(BJ$4:BJ$53,"&lt;"&amp;AF1042)*IF(AG1042&lt;0.5,Riskregister!$K$9+(Riskregister!$L$9-Riskregister!$K$9)*SQRT(AG1042/2),Riskregister!$L$9-(Riskregister!$L$9-Riskregister!$K$9)*SQRT((1-AG1042)/2)))</f>
        <v>0</v>
      </c>
      <c r="AI1042" s="28">
        <f t="shared" ca="1" si="633"/>
        <v>0.79345008341083745</v>
      </c>
      <c r="AJ1042" s="28">
        <f t="shared" ca="1" si="633"/>
        <v>0.97034280475081613</v>
      </c>
      <c r="AK1042" s="28">
        <f>IF(Riskregister!$E$10="",0,COUNTIF(BK$4:BK$53,"&lt;"&amp;AI1042)*IF(AJ1042&lt;0.5,Riskregister!$K$10+(Riskregister!$L$10-Riskregister!$K$10)*SQRT(AJ1042/2),Riskregister!$L$10-(Riskregister!$L$10-Riskregister!$K$10)*SQRT((1-AJ1042)/2)))</f>
        <v>0</v>
      </c>
      <c r="AL1042" s="28">
        <f t="shared" ca="1" si="634"/>
        <v>0.4013257510988244</v>
      </c>
      <c r="AM1042" s="28">
        <f t="shared" ca="1" si="634"/>
        <v>0.20231987576438581</v>
      </c>
      <c r="AN1042" s="28">
        <f>IF(Riskregister!$E$11="",0,COUNTIF(BL$4:BL$53,"&lt;"&amp;AL1042)*IF(AM1042&lt;0.5,Riskregister!$K$11+(Riskregister!$L$11-Riskregister!$K$11)*SQRT(AM1042/2),Riskregister!$L$11-(Riskregister!$L$11-Riskregister!$K$11)*SQRT((1-AM1042)/2)))</f>
        <v>0</v>
      </c>
      <c r="AO1042" s="28">
        <f t="shared" ca="1" si="635"/>
        <v>0.64716078059403259</v>
      </c>
      <c r="AP1042" s="28">
        <f t="shared" ca="1" si="635"/>
        <v>0.3269030051861882</v>
      </c>
      <c r="AQ1042" s="28">
        <f>IF(Riskregister!$E$12="",0,COUNTIF(BM$4:BM$53,"&lt;"&amp;AO1042)*IF(AP1042&lt;0.5,Riskregister!$K$12+(Riskregister!$L$12-Riskregister!$K$12)*SQRT(AP1042/2),Riskregister!$L$12-(Riskregister!$L$12-Riskregister!$K$12)*SQRT((1-AP1042)/2)))</f>
        <v>0</v>
      </c>
      <c r="AR1042" s="28">
        <f t="shared" ca="1" si="636"/>
        <v>0.6868566037611562</v>
      </c>
      <c r="AS1042" s="28">
        <f t="shared" ca="1" si="636"/>
        <v>0.44975184808683477</v>
      </c>
      <c r="AT1042" s="28">
        <f>IF(Riskregister!$E$13="",0,COUNTIF(BN$4:BN$53,"&lt;"&amp;AR1042)*IF(AS1042&lt;0.5,Riskregister!$K$13+(Riskregister!$L$13-Riskregister!$K$13)*SQRT(AS1042/2),Riskregister!$L$13-(Riskregister!$L$13-Riskregister!$K$13)*SQRT((1-AS1042)/2)))</f>
        <v>0</v>
      </c>
      <c r="AU1042" s="28">
        <f t="shared" ca="1" si="637"/>
        <v>0.98911425395309549</v>
      </c>
      <c r="AV1042" s="28">
        <f t="shared" ca="1" si="637"/>
        <v>0.64250889995452254</v>
      </c>
      <c r="AW1042" s="28">
        <f>IF(Riskregister!$E$14="",0,COUNTIF(BO$4:BO$53,"&lt;"&amp;AU1042)*IF(AV1042&lt;0.5,Riskregister!$K$14+(Riskregister!$L$14-Riskregister!$K$14)*SQRT(AV1042/2),Riskregister!$L$14-(Riskregister!$L$14-Riskregister!$K$14)*SQRT((1-AV1042)/2)))</f>
        <v>0</v>
      </c>
      <c r="AX1042" s="28">
        <f t="shared" ca="1" si="638"/>
        <v>0.1792668226587758</v>
      </c>
      <c r="AY1042" s="28">
        <f t="shared" ca="1" si="638"/>
        <v>0.68232890171901872</v>
      </c>
      <c r="AZ1042" s="28">
        <f>IF(Riskregister!$E$15="",0,COUNTIF(BP$4:BP$53,"&lt;"&amp;AX1042)*IF(AY1042&lt;0.5,Riskregister!$K$15+(Riskregister!$L$15-Riskregister!$K$15)*SQRT(AY1042/2),Riskregister!$L$15-(Riskregister!$L$15-Riskregister!$K$15)*SQRT((1-AY1042)/2)))</f>
        <v>0</v>
      </c>
      <c r="BA1042" s="28">
        <f t="shared" ca="1" si="639"/>
        <v>0.40612527116643149</v>
      </c>
      <c r="BB1042" s="28">
        <f t="shared" ca="1" si="639"/>
        <v>0.75831589148961864</v>
      </c>
      <c r="BC1042" s="28">
        <f>IF(Riskregister!$E$16="",0,COUNTIF(BQ$4:BQ$53,"&lt;"&amp;BA1042)*IF(BB1042&lt;0.5,Riskregister!$K$16+(Riskregister!$L$16-Riskregister!$K$16)*SQRT(BB1042/2),Riskregister!$L$16-(Riskregister!$L$16-Riskregister!$K$16)*SQRT((1-BB1042)/2)))</f>
        <v>0</v>
      </c>
      <c r="BD1042" s="28">
        <f t="shared" ca="1" si="640"/>
        <v>287357.19048613845</v>
      </c>
    </row>
    <row r="1043" spans="20:56" x14ac:dyDescent="0.35">
      <c r="T1043" s="28">
        <f t="shared" ca="1" si="628"/>
        <v>0.67857796720335584</v>
      </c>
      <c r="U1043" s="28">
        <f t="shared" ca="1" si="628"/>
        <v>0.58704561235795838</v>
      </c>
      <c r="V1043" s="28">
        <f ca="1">IF(Riskregister!$E$5="",0,COUNTIF(BF$4:BF$53,"&lt;"&amp;T1043)*IF(U1043&lt;0.5,Riskregister!$K$5+(Riskregister!$L$5-Riskregister!$K$5)*SQRT(U1043/2),Riskregister!$L$5-(Riskregister!$L$5-Riskregister!$K$5)*SQRT((1-U1043)/2)))</f>
        <v>395521.0726046405</v>
      </c>
      <c r="W1043" s="28">
        <f t="shared" ca="1" si="629"/>
        <v>0.74641843993350254</v>
      </c>
      <c r="X1043" s="28">
        <f t="shared" ca="1" si="629"/>
        <v>0.23493423097997157</v>
      </c>
      <c r="Y1043" s="28">
        <f ca="1">IF(Riskregister!$E$6="",0,COUNTIF(BG$4:BG$53,"&lt;"&amp;W1043)*IF(X1043&lt;0.5,Riskregister!$K$6+(Riskregister!$L$6-Riskregister!$K$6)*SQRT(X1043/2),Riskregister!$L$6-(Riskregister!$L$6-Riskregister!$K$6)*SQRT((1-X1043)/2)))</f>
        <v>816922.56741632812</v>
      </c>
      <c r="Z1043" s="28">
        <f t="shared" ca="1" si="630"/>
        <v>0.94653652069516536</v>
      </c>
      <c r="AA1043" s="28">
        <f t="shared" ca="1" si="630"/>
        <v>3.4348842618041941E-2</v>
      </c>
      <c r="AB1043" s="28">
        <f ca="1">IF(Riskregister!$E$7="",0,COUNTIF(BH$4:BH$53,"&lt;"&amp;Z1043)*IF(AA1043&lt;0.5,Riskregister!$K$7+(Riskregister!$L$7-Riskregister!$K$7)*SQRT(AA1043/2),Riskregister!$L$7-(Riskregister!$L$7-Riskregister!$K$7)*SQRT((1-AA1043)/2)))</f>
        <v>95867.925725446403</v>
      </c>
      <c r="AC1043" s="28">
        <f t="shared" ca="1" si="631"/>
        <v>0.4983005940742562</v>
      </c>
      <c r="AD1043" s="28">
        <f t="shared" ca="1" si="631"/>
        <v>0.70145363350797718</v>
      </c>
      <c r="AE1043" s="28">
        <f ca="1">IF(Riskregister!$E$8="",0,COUNTIF(BI$4:BI$53,"&lt;"&amp;AC1043)*IF(AD1043&lt;0.5,Riskregister!$K$8+(Riskregister!$L$8-Riskregister!$K$8)*SQRT(AD1043/2),Riskregister!$L$8-(Riskregister!$L$8-Riskregister!$K$8)*SQRT((1-AD1043)/2)))</f>
        <v>0</v>
      </c>
      <c r="AF1043" s="28">
        <f t="shared" ca="1" si="632"/>
        <v>0.41887135575586065</v>
      </c>
      <c r="AG1043" s="28">
        <f t="shared" ca="1" si="632"/>
        <v>0.26844241797139612</v>
      </c>
      <c r="AH1043" s="28">
        <f>IF(Riskregister!$E$9="",0,COUNTIF(BJ$4:BJ$53,"&lt;"&amp;AF1043)*IF(AG1043&lt;0.5,Riskregister!$K$9+(Riskregister!$L$9-Riskregister!$K$9)*SQRT(AG1043/2),Riskregister!$L$9-(Riskregister!$L$9-Riskregister!$K$9)*SQRT((1-AG1043)/2)))</f>
        <v>0</v>
      </c>
      <c r="AI1043" s="28">
        <f t="shared" ca="1" si="633"/>
        <v>0.7171805761400879</v>
      </c>
      <c r="AJ1043" s="28">
        <f t="shared" ca="1" si="633"/>
        <v>0.63491123042947806</v>
      </c>
      <c r="AK1043" s="28">
        <f>IF(Riskregister!$E$10="",0,COUNTIF(BK$4:BK$53,"&lt;"&amp;AI1043)*IF(AJ1043&lt;0.5,Riskregister!$K$10+(Riskregister!$L$10-Riskregister!$K$10)*SQRT(AJ1043/2),Riskregister!$L$10-(Riskregister!$L$10-Riskregister!$K$10)*SQRT((1-AJ1043)/2)))</f>
        <v>0</v>
      </c>
      <c r="AL1043" s="28">
        <f t="shared" ca="1" si="634"/>
        <v>0.41119138736857086</v>
      </c>
      <c r="AM1043" s="28">
        <f t="shared" ca="1" si="634"/>
        <v>0.60856023425958827</v>
      </c>
      <c r="AN1043" s="28">
        <f>IF(Riskregister!$E$11="",0,COUNTIF(BL$4:BL$53,"&lt;"&amp;AL1043)*IF(AM1043&lt;0.5,Riskregister!$K$11+(Riskregister!$L$11-Riskregister!$K$11)*SQRT(AM1043/2),Riskregister!$L$11-(Riskregister!$L$11-Riskregister!$K$11)*SQRT((1-AM1043)/2)))</f>
        <v>0</v>
      </c>
      <c r="AO1043" s="28">
        <f t="shared" ca="1" si="635"/>
        <v>0.50516517228649183</v>
      </c>
      <c r="AP1043" s="28">
        <f t="shared" ca="1" si="635"/>
        <v>0.5462009571387566</v>
      </c>
      <c r="AQ1043" s="28">
        <f>IF(Riskregister!$E$12="",0,COUNTIF(BM$4:BM$53,"&lt;"&amp;AO1043)*IF(AP1043&lt;0.5,Riskregister!$K$12+(Riskregister!$L$12-Riskregister!$K$12)*SQRT(AP1043/2),Riskregister!$L$12-(Riskregister!$L$12-Riskregister!$K$12)*SQRT((1-AP1043)/2)))</f>
        <v>0</v>
      </c>
      <c r="AR1043" s="28">
        <f t="shared" ca="1" si="636"/>
        <v>0.88994910484030043</v>
      </c>
      <c r="AS1043" s="28">
        <f t="shared" ca="1" si="636"/>
        <v>0.9649829568507533</v>
      </c>
      <c r="AT1043" s="28">
        <f>IF(Riskregister!$E$13="",0,COUNTIF(BN$4:BN$53,"&lt;"&amp;AR1043)*IF(AS1043&lt;0.5,Riskregister!$K$13+(Riskregister!$L$13-Riskregister!$K$13)*SQRT(AS1043/2),Riskregister!$L$13-(Riskregister!$L$13-Riskregister!$K$13)*SQRT((1-AS1043)/2)))</f>
        <v>0</v>
      </c>
      <c r="AU1043" s="28">
        <f t="shared" ca="1" si="637"/>
        <v>0.17052341801091608</v>
      </c>
      <c r="AV1043" s="28">
        <f t="shared" ca="1" si="637"/>
        <v>0.47289080687044016</v>
      </c>
      <c r="AW1043" s="28">
        <f>IF(Riskregister!$E$14="",0,COUNTIF(BO$4:BO$53,"&lt;"&amp;AU1043)*IF(AV1043&lt;0.5,Riskregister!$K$14+(Riskregister!$L$14-Riskregister!$K$14)*SQRT(AV1043/2),Riskregister!$L$14-(Riskregister!$L$14-Riskregister!$K$14)*SQRT((1-AV1043)/2)))</f>
        <v>0</v>
      </c>
      <c r="AX1043" s="28">
        <f t="shared" ca="1" si="638"/>
        <v>0.98487053817757209</v>
      </c>
      <c r="AY1043" s="28">
        <f t="shared" ca="1" si="638"/>
        <v>0.62211109690114685</v>
      </c>
      <c r="AZ1043" s="28">
        <f>IF(Riskregister!$E$15="",0,COUNTIF(BP$4:BP$53,"&lt;"&amp;AX1043)*IF(AY1043&lt;0.5,Riskregister!$K$15+(Riskregister!$L$15-Riskregister!$K$15)*SQRT(AY1043/2),Riskregister!$L$15-(Riskregister!$L$15-Riskregister!$K$15)*SQRT((1-AY1043)/2)))</f>
        <v>0</v>
      </c>
      <c r="BA1043" s="28">
        <f t="shared" ca="1" si="639"/>
        <v>0.48234748047507325</v>
      </c>
      <c r="BB1043" s="28">
        <f t="shared" ca="1" si="639"/>
        <v>0.76772849012630118</v>
      </c>
      <c r="BC1043" s="28">
        <f>IF(Riskregister!$E$16="",0,COUNTIF(BQ$4:BQ$53,"&lt;"&amp;BA1043)*IF(BB1043&lt;0.5,Riskregister!$K$16+(Riskregister!$L$16-Riskregister!$K$16)*SQRT(BB1043/2),Riskregister!$L$16-(Riskregister!$L$16-Riskregister!$K$16)*SQRT((1-BB1043)/2)))</f>
        <v>0</v>
      </c>
      <c r="BD1043" s="28">
        <f t="shared" ca="1" si="640"/>
        <v>1308311.5657464149</v>
      </c>
    </row>
    <row r="1044" spans="20:56" x14ac:dyDescent="0.35">
      <c r="T1044" s="28">
        <f t="shared" ref="T1044:U1063" ca="1" si="641">RAND()</f>
        <v>0.40218662749623157</v>
      </c>
      <c r="U1044" s="28">
        <f t="shared" ca="1" si="641"/>
        <v>0.9569068431373241</v>
      </c>
      <c r="V1044" s="28">
        <f ca="1">IF(Riskregister!$E$5="",0,COUNTIF(BF$4:BF$53,"&lt;"&amp;T1044)*IF(U1044&lt;0.5,Riskregister!$K$5+(Riskregister!$L$5-Riskregister!$K$5)*SQRT(U1044/2),Riskregister!$L$5-(Riskregister!$L$5-Riskregister!$K$5)*SQRT((1-U1044)/2)))</f>
        <v>0</v>
      </c>
      <c r="W1044" s="28">
        <f t="shared" ref="W1044:X1063" ca="1" si="642">RAND()</f>
        <v>0.65813846286735256</v>
      </c>
      <c r="X1044" s="28">
        <f t="shared" ca="1" si="642"/>
        <v>0.88470468308668671</v>
      </c>
      <c r="Y1044" s="28">
        <f ca="1">IF(Riskregister!$E$6="",0,COUNTIF(BG$4:BG$53,"&lt;"&amp;W1044)*IF(X1044&lt;0.5,Riskregister!$K$6+(Riskregister!$L$6-Riskregister!$K$6)*SQRT(X1044/2),Riskregister!$L$6-(Riskregister!$L$6-Riskregister!$K$6)*SQRT((1-X1044)/2)))</f>
        <v>1567821.3177404888</v>
      </c>
      <c r="Z1044" s="28">
        <f t="shared" ref="Z1044:AA1063" ca="1" si="643">RAND()</f>
        <v>0.18543810280620965</v>
      </c>
      <c r="AA1044" s="28">
        <f t="shared" ca="1" si="643"/>
        <v>0.14844892885626515</v>
      </c>
      <c r="AB1044" s="28">
        <f ca="1">IF(Riskregister!$E$7="",0,COUNTIF(BH$4:BH$53,"&lt;"&amp;Z1044)*IF(AA1044&lt;0.5,Riskregister!$K$7+(Riskregister!$L$7-Riskregister!$K$7)*SQRT(AA1044/2),Riskregister!$L$7-(Riskregister!$L$7-Riskregister!$K$7)*SQRT((1-AA1044)/2)))</f>
        <v>0</v>
      </c>
      <c r="AC1044" s="28">
        <f t="shared" ref="AC1044:AD1063" ca="1" si="644">RAND()</f>
        <v>0.43719518428683946</v>
      </c>
      <c r="AD1044" s="28">
        <f t="shared" ca="1" si="644"/>
        <v>0.80508564596672061</v>
      </c>
      <c r="AE1044" s="28">
        <f ca="1">IF(Riskregister!$E$8="",0,COUNTIF(BI$4:BI$53,"&lt;"&amp;AC1044)*IF(AD1044&lt;0.5,Riskregister!$K$8+(Riskregister!$L$8-Riskregister!$K$8)*SQRT(AD1044/2),Riskregister!$L$8-(Riskregister!$L$8-Riskregister!$K$8)*SQRT((1-AD1044)/2)))</f>
        <v>0</v>
      </c>
      <c r="AF1044" s="28">
        <f t="shared" ref="AF1044:AG1063" ca="1" si="645">RAND()</f>
        <v>0.49132251772891256</v>
      </c>
      <c r="AG1044" s="28">
        <f t="shared" ca="1" si="645"/>
        <v>0.46731735437095256</v>
      </c>
      <c r="AH1044" s="28">
        <f>IF(Riskregister!$E$9="",0,COUNTIF(BJ$4:BJ$53,"&lt;"&amp;AF1044)*IF(AG1044&lt;0.5,Riskregister!$K$9+(Riskregister!$L$9-Riskregister!$K$9)*SQRT(AG1044/2),Riskregister!$L$9-(Riskregister!$L$9-Riskregister!$K$9)*SQRT((1-AG1044)/2)))</f>
        <v>0</v>
      </c>
      <c r="AI1044" s="28">
        <f t="shared" ref="AI1044:AJ1063" ca="1" si="646">RAND()</f>
        <v>0.72654054093941134</v>
      </c>
      <c r="AJ1044" s="28">
        <f t="shared" ca="1" si="646"/>
        <v>0.30827141751555731</v>
      </c>
      <c r="AK1044" s="28">
        <f>IF(Riskregister!$E$10="",0,COUNTIF(BK$4:BK$53,"&lt;"&amp;AI1044)*IF(AJ1044&lt;0.5,Riskregister!$K$10+(Riskregister!$L$10-Riskregister!$K$10)*SQRT(AJ1044/2),Riskregister!$L$10-(Riskregister!$L$10-Riskregister!$K$10)*SQRT((1-AJ1044)/2)))</f>
        <v>0</v>
      </c>
      <c r="AL1044" s="28">
        <f t="shared" ref="AL1044:AM1063" ca="1" si="647">RAND()</f>
        <v>0.20015781653286535</v>
      </c>
      <c r="AM1044" s="28">
        <f t="shared" ca="1" si="647"/>
        <v>0.54692789963988808</v>
      </c>
      <c r="AN1044" s="28">
        <f>IF(Riskregister!$E$11="",0,COUNTIF(BL$4:BL$53,"&lt;"&amp;AL1044)*IF(AM1044&lt;0.5,Riskregister!$K$11+(Riskregister!$L$11-Riskregister!$K$11)*SQRT(AM1044/2),Riskregister!$L$11-(Riskregister!$L$11-Riskregister!$K$11)*SQRT((1-AM1044)/2)))</f>
        <v>0</v>
      </c>
      <c r="AO1044" s="28">
        <f t="shared" ref="AO1044:AP1063" ca="1" si="648">RAND()</f>
        <v>3.0362501098318728E-2</v>
      </c>
      <c r="AP1044" s="28">
        <f t="shared" ca="1" si="648"/>
        <v>0.26165901344735987</v>
      </c>
      <c r="AQ1044" s="28">
        <f>IF(Riskregister!$E$12="",0,COUNTIF(BM$4:BM$53,"&lt;"&amp;AO1044)*IF(AP1044&lt;0.5,Riskregister!$K$12+(Riskregister!$L$12-Riskregister!$K$12)*SQRT(AP1044/2),Riskregister!$L$12-(Riskregister!$L$12-Riskregister!$K$12)*SQRT((1-AP1044)/2)))</f>
        <v>0</v>
      </c>
      <c r="AR1044" s="28">
        <f t="shared" ref="AR1044:AS1063" ca="1" si="649">RAND()</f>
        <v>5.4793645076542719E-2</v>
      </c>
      <c r="AS1044" s="28">
        <f t="shared" ca="1" si="649"/>
        <v>0.66341487113300857</v>
      </c>
      <c r="AT1044" s="28">
        <f>IF(Riskregister!$E$13="",0,COUNTIF(BN$4:BN$53,"&lt;"&amp;AR1044)*IF(AS1044&lt;0.5,Riskregister!$K$13+(Riskregister!$L$13-Riskregister!$K$13)*SQRT(AS1044/2),Riskregister!$L$13-(Riskregister!$L$13-Riskregister!$K$13)*SQRT((1-AS1044)/2)))</f>
        <v>0</v>
      </c>
      <c r="AU1044" s="28">
        <f t="shared" ref="AU1044:AV1063" ca="1" si="650">RAND()</f>
        <v>0.17206687759170181</v>
      </c>
      <c r="AV1044" s="28">
        <f t="shared" ca="1" si="650"/>
        <v>0.56163634008861163</v>
      </c>
      <c r="AW1044" s="28">
        <f>IF(Riskregister!$E$14="",0,COUNTIF(BO$4:BO$53,"&lt;"&amp;AU1044)*IF(AV1044&lt;0.5,Riskregister!$K$14+(Riskregister!$L$14-Riskregister!$K$14)*SQRT(AV1044/2),Riskregister!$L$14-(Riskregister!$L$14-Riskregister!$K$14)*SQRT((1-AV1044)/2)))</f>
        <v>0</v>
      </c>
      <c r="AX1044" s="28">
        <f t="shared" ref="AX1044:AY1063" ca="1" si="651">RAND()</f>
        <v>0.6503216928736324</v>
      </c>
      <c r="AY1044" s="28">
        <f t="shared" ca="1" si="651"/>
        <v>0.88436398328686983</v>
      </c>
      <c r="AZ1044" s="28">
        <f>IF(Riskregister!$E$15="",0,COUNTIF(BP$4:BP$53,"&lt;"&amp;AX1044)*IF(AY1044&lt;0.5,Riskregister!$K$15+(Riskregister!$L$15-Riskregister!$K$15)*SQRT(AY1044/2),Riskregister!$L$15-(Riskregister!$L$15-Riskregister!$K$15)*SQRT((1-AY1044)/2)))</f>
        <v>0</v>
      </c>
      <c r="BA1044" s="28">
        <f t="shared" ref="BA1044:BB1063" ca="1" si="652">RAND()</f>
        <v>7.3589290174031596E-2</v>
      </c>
      <c r="BB1044" s="28">
        <f t="shared" ca="1" si="652"/>
        <v>0.6350237241916854</v>
      </c>
      <c r="BC1044" s="28">
        <f>IF(Riskregister!$E$16="",0,COUNTIF(BQ$4:BQ$53,"&lt;"&amp;BA1044)*IF(BB1044&lt;0.5,Riskregister!$K$16+(Riskregister!$L$16-Riskregister!$K$16)*SQRT(BB1044/2),Riskregister!$L$16-(Riskregister!$L$16-Riskregister!$K$16)*SQRT((1-BB1044)/2)))</f>
        <v>0</v>
      </c>
      <c r="BD1044" s="28">
        <f t="shared" ca="1" si="640"/>
        <v>1567821.3177404888</v>
      </c>
    </row>
    <row r="1045" spans="20:56" x14ac:dyDescent="0.35">
      <c r="T1045" s="28">
        <f t="shared" ca="1" si="641"/>
        <v>0.7741541813752395</v>
      </c>
      <c r="U1045" s="28">
        <f t="shared" ca="1" si="641"/>
        <v>0.93467275882461676</v>
      </c>
      <c r="V1045" s="28">
        <f ca="1">IF(Riskregister!$E$5="",0,COUNTIF(BF$4:BF$53,"&lt;"&amp;T1045)*IF(U1045&lt;0.5,Riskregister!$K$5+(Riskregister!$L$5-Riskregister!$K$5)*SQRT(U1045/2),Riskregister!$L$5-(Riskregister!$L$5-Riskregister!$K$5)*SQRT((1-U1045)/2)))</f>
        <v>518671.14184370008</v>
      </c>
      <c r="W1045" s="28">
        <f t="shared" ca="1" si="642"/>
        <v>0.60368243241667796</v>
      </c>
      <c r="X1045" s="28">
        <f t="shared" ca="1" si="642"/>
        <v>0.99674855062632572</v>
      </c>
      <c r="Y1045" s="28">
        <f ca="1">IF(Riskregister!$E$6="",0,COUNTIF(BG$4:BG$53,"&lt;"&amp;W1045)*IF(X1045&lt;0.5,Riskregister!$K$6+(Riskregister!$L$6-Riskregister!$K$6)*SQRT(X1045/2),Riskregister!$L$6-(Riskregister!$L$6-Riskregister!$K$6)*SQRT((1-X1045)/2)))</f>
        <v>0</v>
      </c>
      <c r="Z1045" s="28">
        <f t="shared" ca="1" si="643"/>
        <v>0.24383431400264866</v>
      </c>
      <c r="AA1045" s="28">
        <f t="shared" ca="1" si="643"/>
        <v>0.19400953008040089</v>
      </c>
      <c r="AB1045" s="28">
        <f ca="1">IF(Riskregister!$E$7="",0,COUNTIF(BH$4:BH$53,"&lt;"&amp;Z1045)*IF(AA1045&lt;0.5,Riskregister!$K$7+(Riskregister!$L$7-Riskregister!$K$7)*SQRT(AA1045/2),Riskregister!$L$7-(Riskregister!$L$7-Riskregister!$K$7)*SQRT((1-AA1045)/2)))</f>
        <v>0</v>
      </c>
      <c r="AC1045" s="28">
        <f t="shared" ca="1" si="644"/>
        <v>0.51566129225672008</v>
      </c>
      <c r="AD1045" s="28">
        <f t="shared" ca="1" si="644"/>
        <v>0.333534548190489</v>
      </c>
      <c r="AE1045" s="28">
        <f ca="1">IF(Riskregister!$E$8="",0,COUNTIF(BI$4:BI$53,"&lt;"&amp;AC1045)*IF(AD1045&lt;0.5,Riskregister!$K$8+(Riskregister!$L$8-Riskregister!$K$8)*SQRT(AD1045/2),Riskregister!$L$8-(Riskregister!$L$8-Riskregister!$K$8)*SQRT((1-AD1045)/2)))</f>
        <v>0</v>
      </c>
      <c r="AF1045" s="28">
        <f t="shared" ca="1" si="645"/>
        <v>0.36325945381892655</v>
      </c>
      <c r="AG1045" s="28">
        <f t="shared" ca="1" si="645"/>
        <v>0.24500689032387934</v>
      </c>
      <c r="AH1045" s="28">
        <f>IF(Riskregister!$E$9="",0,COUNTIF(BJ$4:BJ$53,"&lt;"&amp;AF1045)*IF(AG1045&lt;0.5,Riskregister!$K$9+(Riskregister!$L$9-Riskregister!$K$9)*SQRT(AG1045/2),Riskregister!$L$9-(Riskregister!$L$9-Riskregister!$K$9)*SQRT((1-AG1045)/2)))</f>
        <v>0</v>
      </c>
      <c r="AI1045" s="28">
        <f t="shared" ca="1" si="646"/>
        <v>8.2957032662500207E-2</v>
      </c>
      <c r="AJ1045" s="28">
        <f t="shared" ca="1" si="646"/>
        <v>0.88834682907241125</v>
      </c>
      <c r="AK1045" s="28">
        <f>IF(Riskregister!$E$10="",0,COUNTIF(BK$4:BK$53,"&lt;"&amp;AI1045)*IF(AJ1045&lt;0.5,Riskregister!$K$10+(Riskregister!$L$10-Riskregister!$K$10)*SQRT(AJ1045/2),Riskregister!$L$10-(Riskregister!$L$10-Riskregister!$K$10)*SQRT((1-AJ1045)/2)))</f>
        <v>0</v>
      </c>
      <c r="AL1045" s="28">
        <f t="shared" ca="1" si="647"/>
        <v>0.22558935040258132</v>
      </c>
      <c r="AM1045" s="28">
        <f t="shared" ca="1" si="647"/>
        <v>0.36467960305439295</v>
      </c>
      <c r="AN1045" s="28">
        <f>IF(Riskregister!$E$11="",0,COUNTIF(BL$4:BL$53,"&lt;"&amp;AL1045)*IF(AM1045&lt;0.5,Riskregister!$K$11+(Riskregister!$L$11-Riskregister!$K$11)*SQRT(AM1045/2),Riskregister!$L$11-(Riskregister!$L$11-Riskregister!$K$11)*SQRT((1-AM1045)/2)))</f>
        <v>0</v>
      </c>
      <c r="AO1045" s="28">
        <f t="shared" ca="1" si="648"/>
        <v>0.96135028561899338</v>
      </c>
      <c r="AP1045" s="28">
        <f t="shared" ca="1" si="648"/>
        <v>0.13230560205136177</v>
      </c>
      <c r="AQ1045" s="28">
        <f>IF(Riskregister!$E$12="",0,COUNTIF(BM$4:BM$53,"&lt;"&amp;AO1045)*IF(AP1045&lt;0.5,Riskregister!$K$12+(Riskregister!$L$12-Riskregister!$K$12)*SQRT(AP1045/2),Riskregister!$L$12-(Riskregister!$L$12-Riskregister!$K$12)*SQRT((1-AP1045)/2)))</f>
        <v>0</v>
      </c>
      <c r="AR1045" s="28">
        <f t="shared" ca="1" si="649"/>
        <v>0.79152677179761499</v>
      </c>
      <c r="AS1045" s="28">
        <f t="shared" ca="1" si="649"/>
        <v>0.49019805155122254</v>
      </c>
      <c r="AT1045" s="28">
        <f>IF(Riskregister!$E$13="",0,COUNTIF(BN$4:BN$53,"&lt;"&amp;AR1045)*IF(AS1045&lt;0.5,Riskregister!$K$13+(Riskregister!$L$13-Riskregister!$K$13)*SQRT(AS1045/2),Riskregister!$L$13-(Riskregister!$L$13-Riskregister!$K$13)*SQRT((1-AS1045)/2)))</f>
        <v>0</v>
      </c>
      <c r="AU1045" s="28">
        <f t="shared" ca="1" si="650"/>
        <v>0.72541696480097606</v>
      </c>
      <c r="AV1045" s="28">
        <f t="shared" ca="1" si="650"/>
        <v>0.79541872374473277</v>
      </c>
      <c r="AW1045" s="28">
        <f>IF(Riskregister!$E$14="",0,COUNTIF(BO$4:BO$53,"&lt;"&amp;AU1045)*IF(AV1045&lt;0.5,Riskregister!$K$14+(Riskregister!$L$14-Riskregister!$K$14)*SQRT(AV1045/2),Riskregister!$L$14-(Riskregister!$L$14-Riskregister!$K$14)*SQRT((1-AV1045)/2)))</f>
        <v>0</v>
      </c>
      <c r="AX1045" s="28">
        <f t="shared" ca="1" si="651"/>
        <v>0.33287078620492627</v>
      </c>
      <c r="AY1045" s="28">
        <f t="shared" ca="1" si="651"/>
        <v>0.55837397194433069</v>
      </c>
      <c r="AZ1045" s="28">
        <f>IF(Riskregister!$E$15="",0,COUNTIF(BP$4:BP$53,"&lt;"&amp;AX1045)*IF(AY1045&lt;0.5,Riskregister!$K$15+(Riskregister!$L$15-Riskregister!$K$15)*SQRT(AY1045/2),Riskregister!$L$15-(Riskregister!$L$15-Riskregister!$K$15)*SQRT((1-AY1045)/2)))</f>
        <v>0</v>
      </c>
      <c r="BA1045" s="28">
        <f t="shared" ca="1" si="652"/>
        <v>0.96530982196799686</v>
      </c>
      <c r="BB1045" s="28">
        <f t="shared" ca="1" si="652"/>
        <v>0.45774084743718801</v>
      </c>
      <c r="BC1045" s="28">
        <f>IF(Riskregister!$E$16="",0,COUNTIF(BQ$4:BQ$53,"&lt;"&amp;BA1045)*IF(BB1045&lt;0.5,Riskregister!$K$16+(Riskregister!$L$16-Riskregister!$K$16)*SQRT(BB1045/2),Riskregister!$L$16-(Riskregister!$L$16-Riskregister!$K$16)*SQRT((1-BB1045)/2)))</f>
        <v>0</v>
      </c>
      <c r="BD1045" s="28">
        <f t="shared" ca="1" si="640"/>
        <v>518671.14184370008</v>
      </c>
    </row>
    <row r="1046" spans="20:56" x14ac:dyDescent="0.35">
      <c r="T1046" s="28">
        <f t="shared" ca="1" si="641"/>
        <v>3.3466657972947012E-3</v>
      </c>
      <c r="U1046" s="28">
        <f t="shared" ca="1" si="641"/>
        <v>0.57454712106225259</v>
      </c>
      <c r="V1046" s="28">
        <f ca="1">IF(Riskregister!$E$5="",0,COUNTIF(BF$4:BF$53,"&lt;"&amp;T1046)*IF(U1046&lt;0.5,Riskregister!$K$5+(Riskregister!$L$5-Riskregister!$K$5)*SQRT(U1046/2),Riskregister!$L$5-(Riskregister!$L$5-Riskregister!$K$5)*SQRT((1-U1046)/2)))</f>
        <v>0</v>
      </c>
      <c r="W1046" s="28">
        <f t="shared" ca="1" si="642"/>
        <v>0.28191181458061321</v>
      </c>
      <c r="X1046" s="28">
        <f t="shared" ca="1" si="642"/>
        <v>0.74470499796443868</v>
      </c>
      <c r="Y1046" s="28">
        <f ca="1">IF(Riskregister!$E$6="",0,COUNTIF(BG$4:BG$53,"&lt;"&amp;W1046)*IF(X1046&lt;0.5,Riskregister!$K$6+(Riskregister!$L$6-Riskregister!$K$6)*SQRT(X1046/2),Riskregister!$L$6-(Riskregister!$L$6-Riskregister!$K$6)*SQRT((1-X1046)/2)))</f>
        <v>0</v>
      </c>
      <c r="Z1046" s="28">
        <f t="shared" ca="1" si="643"/>
        <v>0.780456283017397</v>
      </c>
      <c r="AA1046" s="28">
        <f t="shared" ca="1" si="643"/>
        <v>0.71246370298853734</v>
      </c>
      <c r="AB1046" s="28">
        <f ca="1">IF(Riskregister!$E$7="",0,COUNTIF(BH$4:BH$53,"&lt;"&amp;Z1046)*IF(AA1046&lt;0.5,Riskregister!$K$7+(Riskregister!$L$7-Riskregister!$K$7)*SQRT(AA1046/2),Riskregister!$L$7-(Riskregister!$L$7-Riskregister!$K$7)*SQRT((1-AA1046)/2)))</f>
        <v>267291.3032542626</v>
      </c>
      <c r="AC1046" s="28">
        <f t="shared" ca="1" si="644"/>
        <v>7.755515149056369E-2</v>
      </c>
      <c r="AD1046" s="28">
        <f t="shared" ca="1" si="644"/>
        <v>0.52338159168433152</v>
      </c>
      <c r="AE1046" s="28">
        <f ca="1">IF(Riskregister!$E$8="",0,COUNTIF(BI$4:BI$53,"&lt;"&amp;AC1046)*IF(AD1046&lt;0.5,Riskregister!$K$8+(Riskregister!$L$8-Riskregister!$K$8)*SQRT(AD1046/2),Riskregister!$L$8-(Riskregister!$L$8-Riskregister!$K$8)*SQRT((1-AD1046)/2)))</f>
        <v>0</v>
      </c>
      <c r="AF1046" s="28">
        <f t="shared" ca="1" si="645"/>
        <v>0.57294814933979032</v>
      </c>
      <c r="AG1046" s="28">
        <f t="shared" ca="1" si="645"/>
        <v>0.77415663678557978</v>
      </c>
      <c r="AH1046" s="28">
        <f>IF(Riskregister!$E$9="",0,COUNTIF(BJ$4:BJ$53,"&lt;"&amp;AF1046)*IF(AG1046&lt;0.5,Riskregister!$K$9+(Riskregister!$L$9-Riskregister!$K$9)*SQRT(AG1046/2),Riskregister!$L$9-(Riskregister!$L$9-Riskregister!$K$9)*SQRT((1-AG1046)/2)))</f>
        <v>0</v>
      </c>
      <c r="AI1046" s="28">
        <f t="shared" ca="1" si="646"/>
        <v>0.5332446689782091</v>
      </c>
      <c r="AJ1046" s="28">
        <f t="shared" ca="1" si="646"/>
        <v>0.84856660933103234</v>
      </c>
      <c r="AK1046" s="28">
        <f>IF(Riskregister!$E$10="",0,COUNTIF(BK$4:BK$53,"&lt;"&amp;AI1046)*IF(AJ1046&lt;0.5,Riskregister!$K$10+(Riskregister!$L$10-Riskregister!$K$10)*SQRT(AJ1046/2),Riskregister!$L$10-(Riskregister!$L$10-Riskregister!$K$10)*SQRT((1-AJ1046)/2)))</f>
        <v>0</v>
      </c>
      <c r="AL1046" s="28">
        <f t="shared" ca="1" si="647"/>
        <v>0.73648166779228419</v>
      </c>
      <c r="AM1046" s="28">
        <f t="shared" ca="1" si="647"/>
        <v>0.41905766905693931</v>
      </c>
      <c r="AN1046" s="28">
        <f>IF(Riskregister!$E$11="",0,COUNTIF(BL$4:BL$53,"&lt;"&amp;AL1046)*IF(AM1046&lt;0.5,Riskregister!$K$11+(Riskregister!$L$11-Riskregister!$K$11)*SQRT(AM1046/2),Riskregister!$L$11-(Riskregister!$L$11-Riskregister!$K$11)*SQRT((1-AM1046)/2)))</f>
        <v>0</v>
      </c>
      <c r="AO1046" s="28">
        <f t="shared" ca="1" si="648"/>
        <v>0.68117661359159221</v>
      </c>
      <c r="AP1046" s="28">
        <f t="shared" ca="1" si="648"/>
        <v>0.6182364762007766</v>
      </c>
      <c r="AQ1046" s="28">
        <f>IF(Riskregister!$E$12="",0,COUNTIF(BM$4:BM$53,"&lt;"&amp;AO1046)*IF(AP1046&lt;0.5,Riskregister!$K$12+(Riskregister!$L$12-Riskregister!$K$12)*SQRT(AP1046/2),Riskregister!$L$12-(Riskregister!$L$12-Riskregister!$K$12)*SQRT((1-AP1046)/2)))</f>
        <v>0</v>
      </c>
      <c r="AR1046" s="28">
        <f t="shared" ca="1" si="649"/>
        <v>0.60652430205754815</v>
      </c>
      <c r="AS1046" s="28">
        <f t="shared" ca="1" si="649"/>
        <v>0.3895339323371676</v>
      </c>
      <c r="AT1046" s="28">
        <f>IF(Riskregister!$E$13="",0,COUNTIF(BN$4:BN$53,"&lt;"&amp;AR1046)*IF(AS1046&lt;0.5,Riskregister!$K$13+(Riskregister!$L$13-Riskregister!$K$13)*SQRT(AS1046/2),Riskregister!$L$13-(Riskregister!$L$13-Riskregister!$K$13)*SQRT((1-AS1046)/2)))</f>
        <v>0</v>
      </c>
      <c r="AU1046" s="28">
        <f t="shared" ca="1" si="650"/>
        <v>0.42103882642331791</v>
      </c>
      <c r="AV1046" s="28">
        <f t="shared" ca="1" si="650"/>
        <v>0.89872686604113949</v>
      </c>
      <c r="AW1046" s="28">
        <f>IF(Riskregister!$E$14="",0,COUNTIF(BO$4:BO$53,"&lt;"&amp;AU1046)*IF(AV1046&lt;0.5,Riskregister!$K$14+(Riskregister!$L$14-Riskregister!$K$14)*SQRT(AV1046/2),Riskregister!$L$14-(Riskregister!$L$14-Riskregister!$K$14)*SQRT((1-AV1046)/2)))</f>
        <v>0</v>
      </c>
      <c r="AX1046" s="28">
        <f t="shared" ca="1" si="651"/>
        <v>0.56256659210589344</v>
      </c>
      <c r="AY1046" s="28">
        <f t="shared" ca="1" si="651"/>
        <v>0.46035105993006298</v>
      </c>
      <c r="AZ1046" s="28">
        <f>IF(Riskregister!$E$15="",0,COUNTIF(BP$4:BP$53,"&lt;"&amp;AX1046)*IF(AY1046&lt;0.5,Riskregister!$K$15+(Riskregister!$L$15-Riskregister!$K$15)*SQRT(AY1046/2),Riskregister!$L$15-(Riskregister!$L$15-Riskregister!$K$15)*SQRT((1-AY1046)/2)))</f>
        <v>0</v>
      </c>
      <c r="BA1046" s="28">
        <f t="shared" ca="1" si="652"/>
        <v>1.5484077770149485E-2</v>
      </c>
      <c r="BB1046" s="28">
        <f t="shared" ca="1" si="652"/>
        <v>0.47571550238239113</v>
      </c>
      <c r="BC1046" s="28">
        <f>IF(Riskregister!$E$16="",0,COUNTIF(BQ$4:BQ$53,"&lt;"&amp;BA1046)*IF(BB1046&lt;0.5,Riskregister!$K$16+(Riskregister!$L$16-Riskregister!$K$16)*SQRT(BB1046/2),Riskregister!$L$16-(Riskregister!$L$16-Riskregister!$K$16)*SQRT((1-BB1046)/2)))</f>
        <v>0</v>
      </c>
      <c r="BD1046" s="28">
        <f t="shared" ca="1" si="640"/>
        <v>267291.3032542626</v>
      </c>
    </row>
    <row r="1047" spans="20:56" x14ac:dyDescent="0.35">
      <c r="T1047" s="28">
        <f t="shared" ca="1" si="641"/>
        <v>0.98498095590702206</v>
      </c>
      <c r="U1047" s="28">
        <f t="shared" ca="1" si="641"/>
        <v>0.91344021568018441</v>
      </c>
      <c r="V1047" s="28">
        <f ca="1">IF(Riskregister!$E$5="",0,COUNTIF(BF$4:BF$53,"&lt;"&amp;T1047)*IF(U1047&lt;0.5,Riskregister!$K$5+(Riskregister!$L$5-Riskregister!$K$5)*SQRT(U1047/2),Riskregister!$L$5-(Riskregister!$L$5-Riskregister!$K$5)*SQRT((1-U1047)/2)))</f>
        <v>1012765.6210800877</v>
      </c>
      <c r="W1047" s="28">
        <f t="shared" ca="1" si="642"/>
        <v>3.1125129860954837E-2</v>
      </c>
      <c r="X1047" s="28">
        <f t="shared" ca="1" si="642"/>
        <v>0.93215393819322434</v>
      </c>
      <c r="Y1047" s="28">
        <f ca="1">IF(Riskregister!$E$6="",0,COUNTIF(BG$4:BG$53,"&lt;"&amp;W1047)*IF(X1047&lt;0.5,Riskregister!$K$6+(Riskregister!$L$6-Riskregister!$K$6)*SQRT(X1047/2),Riskregister!$L$6-(Riskregister!$L$6-Riskregister!$K$6)*SQRT((1-X1047)/2)))</f>
        <v>0</v>
      </c>
      <c r="Z1047" s="28">
        <f t="shared" ca="1" si="643"/>
        <v>0.72895309452289492</v>
      </c>
      <c r="AA1047" s="28">
        <f t="shared" ca="1" si="643"/>
        <v>0.14186955520287969</v>
      </c>
      <c r="AB1047" s="28">
        <f ca="1">IF(Riskregister!$E$7="",0,COUNTIF(BH$4:BH$53,"&lt;"&amp;Z1047)*IF(AA1047&lt;0.5,Riskregister!$K$7+(Riskregister!$L$7-Riskregister!$K$7)*SQRT(AA1047/2),Riskregister!$L$7-(Riskregister!$L$7-Riskregister!$K$7)*SQRT((1-AA1047)/2)))</f>
        <v>143217.5426418031</v>
      </c>
      <c r="AC1047" s="28">
        <f t="shared" ca="1" si="644"/>
        <v>0.6177496740775329</v>
      </c>
      <c r="AD1047" s="28">
        <f t="shared" ca="1" si="644"/>
        <v>0.25781565809562812</v>
      </c>
      <c r="AE1047" s="28">
        <f ca="1">IF(Riskregister!$E$8="",0,COUNTIF(BI$4:BI$53,"&lt;"&amp;AC1047)*IF(AD1047&lt;0.5,Riskregister!$K$8+(Riskregister!$L$8-Riskregister!$K$8)*SQRT(AD1047/2),Riskregister!$L$8-(Riskregister!$L$8-Riskregister!$K$8)*SQRT((1-AD1047)/2)))</f>
        <v>0</v>
      </c>
      <c r="AF1047" s="28">
        <f t="shared" ca="1" si="645"/>
        <v>0.53646657612747117</v>
      </c>
      <c r="AG1047" s="28">
        <f t="shared" ca="1" si="645"/>
        <v>0.49119472802765263</v>
      </c>
      <c r="AH1047" s="28">
        <f>IF(Riskregister!$E$9="",0,COUNTIF(BJ$4:BJ$53,"&lt;"&amp;AF1047)*IF(AG1047&lt;0.5,Riskregister!$K$9+(Riskregister!$L$9-Riskregister!$K$9)*SQRT(AG1047/2),Riskregister!$L$9-(Riskregister!$L$9-Riskregister!$K$9)*SQRT((1-AG1047)/2)))</f>
        <v>0</v>
      </c>
      <c r="AI1047" s="28">
        <f t="shared" ca="1" si="646"/>
        <v>0.16705414953562203</v>
      </c>
      <c r="AJ1047" s="28">
        <f t="shared" ca="1" si="646"/>
        <v>0.75934447874827671</v>
      </c>
      <c r="AK1047" s="28">
        <f>IF(Riskregister!$E$10="",0,COUNTIF(BK$4:BK$53,"&lt;"&amp;AI1047)*IF(AJ1047&lt;0.5,Riskregister!$K$10+(Riskregister!$L$10-Riskregister!$K$10)*SQRT(AJ1047/2),Riskregister!$L$10-(Riskregister!$L$10-Riskregister!$K$10)*SQRT((1-AJ1047)/2)))</f>
        <v>0</v>
      </c>
      <c r="AL1047" s="28">
        <f t="shared" ca="1" si="647"/>
        <v>0.22787492557574163</v>
      </c>
      <c r="AM1047" s="28">
        <f t="shared" ca="1" si="647"/>
        <v>7.1115343409522858E-2</v>
      </c>
      <c r="AN1047" s="28">
        <f>IF(Riskregister!$E$11="",0,COUNTIF(BL$4:BL$53,"&lt;"&amp;AL1047)*IF(AM1047&lt;0.5,Riskregister!$K$11+(Riskregister!$L$11-Riskregister!$K$11)*SQRT(AM1047/2),Riskregister!$L$11-(Riskregister!$L$11-Riskregister!$K$11)*SQRT((1-AM1047)/2)))</f>
        <v>0</v>
      </c>
      <c r="AO1047" s="28">
        <f t="shared" ca="1" si="648"/>
        <v>0.9279533232517666</v>
      </c>
      <c r="AP1047" s="28">
        <f t="shared" ca="1" si="648"/>
        <v>0.73039621956852319</v>
      </c>
      <c r="AQ1047" s="28">
        <f>IF(Riskregister!$E$12="",0,COUNTIF(BM$4:BM$53,"&lt;"&amp;AO1047)*IF(AP1047&lt;0.5,Riskregister!$K$12+(Riskregister!$L$12-Riskregister!$K$12)*SQRT(AP1047/2),Riskregister!$L$12-(Riskregister!$L$12-Riskregister!$K$12)*SQRT((1-AP1047)/2)))</f>
        <v>0</v>
      </c>
      <c r="AR1047" s="28">
        <f t="shared" ca="1" si="649"/>
        <v>0.38662118401386525</v>
      </c>
      <c r="AS1047" s="28">
        <f t="shared" ca="1" si="649"/>
        <v>0.61773517919435372</v>
      </c>
      <c r="AT1047" s="28">
        <f>IF(Riskregister!$E$13="",0,COUNTIF(BN$4:BN$53,"&lt;"&amp;AR1047)*IF(AS1047&lt;0.5,Riskregister!$K$13+(Riskregister!$L$13-Riskregister!$K$13)*SQRT(AS1047/2),Riskregister!$L$13-(Riskregister!$L$13-Riskregister!$K$13)*SQRT((1-AS1047)/2)))</f>
        <v>0</v>
      </c>
      <c r="AU1047" s="28">
        <f t="shared" ca="1" si="650"/>
        <v>0.54759415910133935</v>
      </c>
      <c r="AV1047" s="28">
        <f t="shared" ca="1" si="650"/>
        <v>0.2748464324173655</v>
      </c>
      <c r="AW1047" s="28">
        <f>IF(Riskregister!$E$14="",0,COUNTIF(BO$4:BO$53,"&lt;"&amp;AU1047)*IF(AV1047&lt;0.5,Riskregister!$K$14+(Riskregister!$L$14-Riskregister!$K$14)*SQRT(AV1047/2),Riskregister!$L$14-(Riskregister!$L$14-Riskregister!$K$14)*SQRT((1-AV1047)/2)))</f>
        <v>0</v>
      </c>
      <c r="AX1047" s="28">
        <f t="shared" ca="1" si="651"/>
        <v>0.20836611874175159</v>
      </c>
      <c r="AY1047" s="28">
        <f t="shared" ca="1" si="651"/>
        <v>0.90571142472233324</v>
      </c>
      <c r="AZ1047" s="28">
        <f>IF(Riskregister!$E$15="",0,COUNTIF(BP$4:BP$53,"&lt;"&amp;AX1047)*IF(AY1047&lt;0.5,Riskregister!$K$15+(Riskregister!$L$15-Riskregister!$K$15)*SQRT(AY1047/2),Riskregister!$L$15-(Riskregister!$L$15-Riskregister!$K$15)*SQRT((1-AY1047)/2)))</f>
        <v>0</v>
      </c>
      <c r="BA1047" s="28">
        <f t="shared" ca="1" si="652"/>
        <v>3.3697795270290709E-2</v>
      </c>
      <c r="BB1047" s="28">
        <f t="shared" ca="1" si="652"/>
        <v>0.18466498067392412</v>
      </c>
      <c r="BC1047" s="28">
        <f>IF(Riskregister!$E$16="",0,COUNTIF(BQ$4:BQ$53,"&lt;"&amp;BA1047)*IF(BB1047&lt;0.5,Riskregister!$K$16+(Riskregister!$L$16-Riskregister!$K$16)*SQRT(BB1047/2),Riskregister!$L$16-(Riskregister!$L$16-Riskregister!$K$16)*SQRT((1-BB1047)/2)))</f>
        <v>0</v>
      </c>
      <c r="BD1047" s="28">
        <f t="shared" ca="1" si="640"/>
        <v>1155983.1637218909</v>
      </c>
    </row>
    <row r="1048" spans="20:56" x14ac:dyDescent="0.35">
      <c r="T1048" s="28">
        <f t="shared" ca="1" si="641"/>
        <v>0.68674930834870795</v>
      </c>
      <c r="U1048" s="28">
        <f t="shared" ca="1" si="641"/>
        <v>0.90903401343678525</v>
      </c>
      <c r="V1048" s="28">
        <f ca="1">IF(Riskregister!$E$5="",0,COUNTIF(BF$4:BF$53,"&lt;"&amp;T1048)*IF(U1048&lt;0.5,Riskregister!$K$5+(Riskregister!$L$5-Riskregister!$K$5)*SQRT(U1048/2),Riskregister!$L$5-(Riskregister!$L$5-Riskregister!$K$5)*SQRT((1-U1048)/2)))</f>
        <v>504029.66010518931</v>
      </c>
      <c r="W1048" s="28">
        <f t="shared" ca="1" si="642"/>
        <v>0.17129630140668173</v>
      </c>
      <c r="X1048" s="28">
        <f t="shared" ca="1" si="642"/>
        <v>0.21803660178966611</v>
      </c>
      <c r="Y1048" s="28">
        <f ca="1">IF(Riskregister!$E$6="",0,COUNTIF(BG$4:BG$53,"&lt;"&amp;W1048)*IF(X1048&lt;0.5,Riskregister!$K$6+(Riskregister!$L$6-Riskregister!$K$6)*SQRT(X1048/2),Riskregister!$L$6-(Riskregister!$L$6-Riskregister!$K$6)*SQRT((1-X1048)/2)))</f>
        <v>0</v>
      </c>
      <c r="Z1048" s="28">
        <f t="shared" ca="1" si="643"/>
        <v>0.22956977844530557</v>
      </c>
      <c r="AA1048" s="28">
        <f t="shared" ca="1" si="643"/>
        <v>2.5987755550231362E-2</v>
      </c>
      <c r="AB1048" s="28">
        <f ca="1">IF(Riskregister!$E$7="",0,COUNTIF(BH$4:BH$53,"&lt;"&amp;Z1048)*IF(AA1048&lt;0.5,Riskregister!$K$7+(Riskregister!$L$7-Riskregister!$K$7)*SQRT(AA1048/2),Riskregister!$L$7-(Riskregister!$L$7-Riskregister!$K$7)*SQRT((1-AA1048)/2)))</f>
        <v>0</v>
      </c>
      <c r="AC1048" s="28">
        <f t="shared" ca="1" si="644"/>
        <v>0.11108969240502453</v>
      </c>
      <c r="AD1048" s="28">
        <f t="shared" ca="1" si="644"/>
        <v>0.26251007227296308</v>
      </c>
      <c r="AE1048" s="28">
        <f ca="1">IF(Riskregister!$E$8="",0,COUNTIF(BI$4:BI$53,"&lt;"&amp;AC1048)*IF(AD1048&lt;0.5,Riskregister!$K$8+(Riskregister!$L$8-Riskregister!$K$8)*SQRT(AD1048/2),Riskregister!$L$8-(Riskregister!$L$8-Riskregister!$K$8)*SQRT((1-AD1048)/2)))</f>
        <v>0</v>
      </c>
      <c r="AF1048" s="28">
        <f t="shared" ca="1" si="645"/>
        <v>0.9547423853194914</v>
      </c>
      <c r="AG1048" s="28">
        <f t="shared" ca="1" si="645"/>
        <v>0.9849469767918182</v>
      </c>
      <c r="AH1048" s="28">
        <f>IF(Riskregister!$E$9="",0,COUNTIF(BJ$4:BJ$53,"&lt;"&amp;AF1048)*IF(AG1048&lt;0.5,Riskregister!$K$9+(Riskregister!$L$9-Riskregister!$K$9)*SQRT(AG1048/2),Riskregister!$L$9-(Riskregister!$L$9-Riskregister!$K$9)*SQRT((1-AG1048)/2)))</f>
        <v>0</v>
      </c>
      <c r="AI1048" s="28">
        <f t="shared" ca="1" si="646"/>
        <v>0.91106619639371655</v>
      </c>
      <c r="AJ1048" s="28">
        <f t="shared" ca="1" si="646"/>
        <v>0.65392079074263654</v>
      </c>
      <c r="AK1048" s="28">
        <f>IF(Riskregister!$E$10="",0,COUNTIF(BK$4:BK$53,"&lt;"&amp;AI1048)*IF(AJ1048&lt;0.5,Riskregister!$K$10+(Riskregister!$L$10-Riskregister!$K$10)*SQRT(AJ1048/2),Riskregister!$L$10-(Riskregister!$L$10-Riskregister!$K$10)*SQRT((1-AJ1048)/2)))</f>
        <v>0</v>
      </c>
      <c r="AL1048" s="28">
        <f t="shared" ca="1" si="647"/>
        <v>0.21240860752574864</v>
      </c>
      <c r="AM1048" s="28">
        <f t="shared" ca="1" si="647"/>
        <v>0.39346419857951831</v>
      </c>
      <c r="AN1048" s="28">
        <f>IF(Riskregister!$E$11="",0,COUNTIF(BL$4:BL$53,"&lt;"&amp;AL1048)*IF(AM1048&lt;0.5,Riskregister!$K$11+(Riskregister!$L$11-Riskregister!$K$11)*SQRT(AM1048/2),Riskregister!$L$11-(Riskregister!$L$11-Riskregister!$K$11)*SQRT((1-AM1048)/2)))</f>
        <v>0</v>
      </c>
      <c r="AO1048" s="28">
        <f t="shared" ca="1" si="648"/>
        <v>6.5789942802292223E-2</v>
      </c>
      <c r="AP1048" s="28">
        <f t="shared" ca="1" si="648"/>
        <v>0.36200280306256227</v>
      </c>
      <c r="AQ1048" s="28">
        <f>IF(Riskregister!$E$12="",0,COUNTIF(BM$4:BM$53,"&lt;"&amp;AO1048)*IF(AP1048&lt;0.5,Riskregister!$K$12+(Riskregister!$L$12-Riskregister!$K$12)*SQRT(AP1048/2),Riskregister!$L$12-(Riskregister!$L$12-Riskregister!$K$12)*SQRT((1-AP1048)/2)))</f>
        <v>0</v>
      </c>
      <c r="AR1048" s="28">
        <f t="shared" ca="1" si="649"/>
        <v>0.75941652831636153</v>
      </c>
      <c r="AS1048" s="28">
        <f t="shared" ca="1" si="649"/>
        <v>0.28835533695663818</v>
      </c>
      <c r="AT1048" s="28">
        <f>IF(Riskregister!$E$13="",0,COUNTIF(BN$4:BN$53,"&lt;"&amp;AR1048)*IF(AS1048&lt;0.5,Riskregister!$K$13+(Riskregister!$L$13-Riskregister!$K$13)*SQRT(AS1048/2),Riskregister!$L$13-(Riskregister!$L$13-Riskregister!$K$13)*SQRT((1-AS1048)/2)))</f>
        <v>0</v>
      </c>
      <c r="AU1048" s="28">
        <f t="shared" ca="1" si="650"/>
        <v>0.77745084053311453</v>
      </c>
      <c r="AV1048" s="28">
        <f t="shared" ca="1" si="650"/>
        <v>0.87358905487215577</v>
      </c>
      <c r="AW1048" s="28">
        <f>IF(Riskregister!$E$14="",0,COUNTIF(BO$4:BO$53,"&lt;"&amp;AU1048)*IF(AV1048&lt;0.5,Riskregister!$K$14+(Riskregister!$L$14-Riskregister!$K$14)*SQRT(AV1048/2),Riskregister!$L$14-(Riskregister!$L$14-Riskregister!$K$14)*SQRT((1-AV1048)/2)))</f>
        <v>0</v>
      </c>
      <c r="AX1048" s="28">
        <f t="shared" ca="1" si="651"/>
        <v>0.65299919684448782</v>
      </c>
      <c r="AY1048" s="28">
        <f t="shared" ca="1" si="651"/>
        <v>0.33436622948409245</v>
      </c>
      <c r="AZ1048" s="28">
        <f>IF(Riskregister!$E$15="",0,COUNTIF(BP$4:BP$53,"&lt;"&amp;AX1048)*IF(AY1048&lt;0.5,Riskregister!$K$15+(Riskregister!$L$15-Riskregister!$K$15)*SQRT(AY1048/2),Riskregister!$L$15-(Riskregister!$L$15-Riskregister!$K$15)*SQRT((1-AY1048)/2)))</f>
        <v>0</v>
      </c>
      <c r="BA1048" s="28">
        <f t="shared" ca="1" si="652"/>
        <v>0.61607051007031988</v>
      </c>
      <c r="BB1048" s="28">
        <f t="shared" ca="1" si="652"/>
        <v>0.71617881795789351</v>
      </c>
      <c r="BC1048" s="28">
        <f>IF(Riskregister!$E$16="",0,COUNTIF(BQ$4:BQ$53,"&lt;"&amp;BA1048)*IF(BB1048&lt;0.5,Riskregister!$K$16+(Riskregister!$L$16-Riskregister!$K$16)*SQRT(BB1048/2),Riskregister!$L$16-(Riskregister!$L$16-Riskregister!$K$16)*SQRT((1-BB1048)/2)))</f>
        <v>0</v>
      </c>
      <c r="BD1048" s="28">
        <f t="shared" ca="1" si="640"/>
        <v>504029.66010518931</v>
      </c>
    </row>
    <row r="1049" spans="20:56" x14ac:dyDescent="0.35">
      <c r="T1049" s="28">
        <f t="shared" ca="1" si="641"/>
        <v>0.14990837032720417</v>
      </c>
      <c r="U1049" s="28">
        <f t="shared" ca="1" si="641"/>
        <v>0.86035807487253158</v>
      </c>
      <c r="V1049" s="28">
        <f ca="1">IF(Riskregister!$E$5="",0,COUNTIF(BF$4:BF$53,"&lt;"&amp;T1049)*IF(U1049&lt;0.5,Riskregister!$K$5+(Riskregister!$L$5-Riskregister!$K$5)*SQRT(U1049/2),Riskregister!$L$5-(Riskregister!$L$5-Riskregister!$K$5)*SQRT((1-U1049)/2)))</f>
        <v>0</v>
      </c>
      <c r="W1049" s="28">
        <f t="shared" ca="1" si="642"/>
        <v>0.92101818009392677</v>
      </c>
      <c r="X1049" s="28">
        <f t="shared" ca="1" si="642"/>
        <v>0.89048304103393505</v>
      </c>
      <c r="Y1049" s="28">
        <f ca="1">IF(Riskregister!$E$6="",0,COUNTIF(BG$4:BG$53,"&lt;"&amp;W1049)*IF(X1049&lt;0.5,Riskregister!$K$6+(Riskregister!$L$6-Riskregister!$K$6)*SQRT(X1049/2),Riskregister!$L$6-(Riskregister!$L$6-Riskregister!$K$6)*SQRT((1-X1049)/2)))</f>
        <v>3157580.9272695086</v>
      </c>
      <c r="Z1049" s="28">
        <f t="shared" ca="1" si="643"/>
        <v>7.4654001621098365E-2</v>
      </c>
      <c r="AA1049" s="28">
        <f t="shared" ca="1" si="643"/>
        <v>0.60651436618853727</v>
      </c>
      <c r="AB1049" s="28">
        <f ca="1">IF(Riskregister!$E$7="",0,COUNTIF(BH$4:BH$53,"&lt;"&amp;Z1049)*IF(AA1049&lt;0.5,Riskregister!$K$7+(Riskregister!$L$7-Riskregister!$K$7)*SQRT(AA1049/2),Riskregister!$L$7-(Riskregister!$L$7-Riskregister!$K$7)*SQRT((1-AA1049)/2)))</f>
        <v>0</v>
      </c>
      <c r="AC1049" s="28">
        <f t="shared" ca="1" si="644"/>
        <v>0.22375066426706369</v>
      </c>
      <c r="AD1049" s="28">
        <f t="shared" ca="1" si="644"/>
        <v>0.10329082621822394</v>
      </c>
      <c r="AE1049" s="28">
        <f ca="1">IF(Riskregister!$E$8="",0,COUNTIF(BI$4:BI$53,"&lt;"&amp;AC1049)*IF(AD1049&lt;0.5,Riskregister!$K$8+(Riskregister!$L$8-Riskregister!$K$8)*SQRT(AD1049/2),Riskregister!$L$8-(Riskregister!$L$8-Riskregister!$K$8)*SQRT((1-AD1049)/2)))</f>
        <v>0</v>
      </c>
      <c r="AF1049" s="28">
        <f t="shared" ca="1" si="645"/>
        <v>0.73831449993580744</v>
      </c>
      <c r="AG1049" s="28">
        <f t="shared" ca="1" si="645"/>
        <v>4.2651093199939427E-2</v>
      </c>
      <c r="AH1049" s="28">
        <f>IF(Riskregister!$E$9="",0,COUNTIF(BJ$4:BJ$53,"&lt;"&amp;AF1049)*IF(AG1049&lt;0.5,Riskregister!$K$9+(Riskregister!$L$9-Riskregister!$K$9)*SQRT(AG1049/2),Riskregister!$L$9-(Riskregister!$L$9-Riskregister!$K$9)*SQRT((1-AG1049)/2)))</f>
        <v>0</v>
      </c>
      <c r="AI1049" s="28">
        <f t="shared" ca="1" si="646"/>
        <v>0.20106770068845004</v>
      </c>
      <c r="AJ1049" s="28">
        <f t="shared" ca="1" si="646"/>
        <v>0.63395991133450502</v>
      </c>
      <c r="AK1049" s="28">
        <f>IF(Riskregister!$E$10="",0,COUNTIF(BK$4:BK$53,"&lt;"&amp;AI1049)*IF(AJ1049&lt;0.5,Riskregister!$K$10+(Riskregister!$L$10-Riskregister!$K$10)*SQRT(AJ1049/2),Riskregister!$L$10-(Riskregister!$L$10-Riskregister!$K$10)*SQRT((1-AJ1049)/2)))</f>
        <v>0</v>
      </c>
      <c r="AL1049" s="28">
        <f t="shared" ca="1" si="647"/>
        <v>9.4632163551297555E-2</v>
      </c>
      <c r="AM1049" s="28">
        <f t="shared" ca="1" si="647"/>
        <v>0.70039418242227469</v>
      </c>
      <c r="AN1049" s="28">
        <f>IF(Riskregister!$E$11="",0,COUNTIF(BL$4:BL$53,"&lt;"&amp;AL1049)*IF(AM1049&lt;0.5,Riskregister!$K$11+(Riskregister!$L$11-Riskregister!$K$11)*SQRT(AM1049/2),Riskregister!$L$11-(Riskregister!$L$11-Riskregister!$K$11)*SQRT((1-AM1049)/2)))</f>
        <v>0</v>
      </c>
      <c r="AO1049" s="28">
        <f t="shared" ca="1" si="648"/>
        <v>0.1545720020190634</v>
      </c>
      <c r="AP1049" s="28">
        <f t="shared" ca="1" si="648"/>
        <v>0.59937823841389248</v>
      </c>
      <c r="AQ1049" s="28">
        <f>IF(Riskregister!$E$12="",0,COUNTIF(BM$4:BM$53,"&lt;"&amp;AO1049)*IF(AP1049&lt;0.5,Riskregister!$K$12+(Riskregister!$L$12-Riskregister!$K$12)*SQRT(AP1049/2),Riskregister!$L$12-(Riskregister!$L$12-Riskregister!$K$12)*SQRT((1-AP1049)/2)))</f>
        <v>0</v>
      </c>
      <c r="AR1049" s="28">
        <f t="shared" ca="1" si="649"/>
        <v>0.79601486002835686</v>
      </c>
      <c r="AS1049" s="28">
        <f t="shared" ca="1" si="649"/>
        <v>0.69507745357269091</v>
      </c>
      <c r="AT1049" s="28">
        <f>IF(Riskregister!$E$13="",0,COUNTIF(BN$4:BN$53,"&lt;"&amp;AR1049)*IF(AS1049&lt;0.5,Riskregister!$K$13+(Riskregister!$L$13-Riskregister!$K$13)*SQRT(AS1049/2),Riskregister!$L$13-(Riskregister!$L$13-Riskregister!$K$13)*SQRT((1-AS1049)/2)))</f>
        <v>0</v>
      </c>
      <c r="AU1049" s="28">
        <f t="shared" ca="1" si="650"/>
        <v>7.6533425022625168E-2</v>
      </c>
      <c r="AV1049" s="28">
        <f t="shared" ca="1" si="650"/>
        <v>0.4248427329261516</v>
      </c>
      <c r="AW1049" s="28">
        <f>IF(Riskregister!$E$14="",0,COUNTIF(BO$4:BO$53,"&lt;"&amp;AU1049)*IF(AV1049&lt;0.5,Riskregister!$K$14+(Riskregister!$L$14-Riskregister!$K$14)*SQRT(AV1049/2),Riskregister!$L$14-(Riskregister!$L$14-Riskregister!$K$14)*SQRT((1-AV1049)/2)))</f>
        <v>0</v>
      </c>
      <c r="AX1049" s="28">
        <f t="shared" ca="1" si="651"/>
        <v>9.6324924745143981E-2</v>
      </c>
      <c r="AY1049" s="28">
        <f t="shared" ca="1" si="651"/>
        <v>2.288422338205709E-2</v>
      </c>
      <c r="AZ1049" s="28">
        <f>IF(Riskregister!$E$15="",0,COUNTIF(BP$4:BP$53,"&lt;"&amp;AX1049)*IF(AY1049&lt;0.5,Riskregister!$K$15+(Riskregister!$L$15-Riskregister!$K$15)*SQRT(AY1049/2),Riskregister!$L$15-(Riskregister!$L$15-Riskregister!$K$15)*SQRT((1-AY1049)/2)))</f>
        <v>0</v>
      </c>
      <c r="BA1049" s="28">
        <f t="shared" ca="1" si="652"/>
        <v>0.86789710459480462</v>
      </c>
      <c r="BB1049" s="28">
        <f t="shared" ca="1" si="652"/>
        <v>0.82937546360327907</v>
      </c>
      <c r="BC1049" s="28">
        <f>IF(Riskregister!$E$16="",0,COUNTIF(BQ$4:BQ$53,"&lt;"&amp;BA1049)*IF(BB1049&lt;0.5,Riskregister!$K$16+(Riskregister!$L$16-Riskregister!$K$16)*SQRT(BB1049/2),Riskregister!$L$16-(Riskregister!$L$16-Riskregister!$K$16)*SQRT((1-BB1049)/2)))</f>
        <v>0</v>
      </c>
      <c r="BD1049" s="28">
        <f t="shared" ca="1" si="640"/>
        <v>3157580.9272695086</v>
      </c>
    </row>
    <row r="1050" spans="20:56" x14ac:dyDescent="0.35">
      <c r="T1050" s="28">
        <f t="shared" ca="1" si="641"/>
        <v>0.72745723788794348</v>
      </c>
      <c r="U1050" s="28">
        <f t="shared" ca="1" si="641"/>
        <v>0.95838171196708433</v>
      </c>
      <c r="V1050" s="28">
        <f ca="1">IF(Riskregister!$E$5="",0,COUNTIF(BF$4:BF$53,"&lt;"&amp;T1050)*IF(U1050&lt;0.5,Riskregister!$K$5+(Riskregister!$L$5-Riskregister!$K$5)*SQRT(U1050/2),Riskregister!$L$5-(Riskregister!$L$5-Riskregister!$K$5)*SQRT((1-U1050)/2)))</f>
        <v>535085.81308117067</v>
      </c>
      <c r="W1050" s="28">
        <f t="shared" ca="1" si="642"/>
        <v>0.39895612764883925</v>
      </c>
      <c r="X1050" s="28">
        <f t="shared" ca="1" si="642"/>
        <v>0.69192347331208304</v>
      </c>
      <c r="Y1050" s="28">
        <f ca="1">IF(Riskregister!$E$6="",0,COUNTIF(BG$4:BG$53,"&lt;"&amp;W1050)*IF(X1050&lt;0.5,Riskregister!$K$6+(Riskregister!$L$6-Riskregister!$K$6)*SQRT(X1050/2),Riskregister!$L$6-(Riskregister!$L$6-Riskregister!$K$6)*SQRT((1-X1050)/2)))</f>
        <v>0</v>
      </c>
      <c r="Z1050" s="28">
        <f t="shared" ca="1" si="643"/>
        <v>0.13159980640578806</v>
      </c>
      <c r="AA1050" s="28">
        <f t="shared" ca="1" si="643"/>
        <v>0.90252554621849235</v>
      </c>
      <c r="AB1050" s="28">
        <f ca="1">IF(Riskregister!$E$7="",0,COUNTIF(BH$4:BH$53,"&lt;"&amp;Z1050)*IF(AA1050&lt;0.5,Riskregister!$K$7+(Riskregister!$L$7-Riskregister!$K$7)*SQRT(AA1050/2),Riskregister!$L$7-(Riskregister!$L$7-Riskregister!$K$7)*SQRT((1-AA1050)/2)))</f>
        <v>0</v>
      </c>
      <c r="AC1050" s="28">
        <f t="shared" ca="1" si="644"/>
        <v>0.1505343474360944</v>
      </c>
      <c r="AD1050" s="28">
        <f t="shared" ca="1" si="644"/>
        <v>0.18569780789780999</v>
      </c>
      <c r="AE1050" s="28">
        <f ca="1">IF(Riskregister!$E$8="",0,COUNTIF(BI$4:BI$53,"&lt;"&amp;AC1050)*IF(AD1050&lt;0.5,Riskregister!$K$8+(Riskregister!$L$8-Riskregister!$K$8)*SQRT(AD1050/2),Riskregister!$L$8-(Riskregister!$L$8-Riskregister!$K$8)*SQRT((1-AD1050)/2)))</f>
        <v>0</v>
      </c>
      <c r="AF1050" s="28">
        <f t="shared" ca="1" si="645"/>
        <v>0.57312043432217707</v>
      </c>
      <c r="AG1050" s="28">
        <f t="shared" ca="1" si="645"/>
        <v>0.8747009388875493</v>
      </c>
      <c r="AH1050" s="28">
        <f>IF(Riskregister!$E$9="",0,COUNTIF(BJ$4:BJ$53,"&lt;"&amp;AF1050)*IF(AG1050&lt;0.5,Riskregister!$K$9+(Riskregister!$L$9-Riskregister!$K$9)*SQRT(AG1050/2),Riskregister!$L$9-(Riskregister!$L$9-Riskregister!$K$9)*SQRT((1-AG1050)/2)))</f>
        <v>0</v>
      </c>
      <c r="AI1050" s="28">
        <f t="shared" ca="1" si="646"/>
        <v>9.9160059424693414E-2</v>
      </c>
      <c r="AJ1050" s="28">
        <f t="shared" ca="1" si="646"/>
        <v>0.53297354971698774</v>
      </c>
      <c r="AK1050" s="28">
        <f>IF(Riskregister!$E$10="",0,COUNTIF(BK$4:BK$53,"&lt;"&amp;AI1050)*IF(AJ1050&lt;0.5,Riskregister!$K$10+(Riskregister!$L$10-Riskregister!$K$10)*SQRT(AJ1050/2),Riskregister!$L$10-(Riskregister!$L$10-Riskregister!$K$10)*SQRT((1-AJ1050)/2)))</f>
        <v>0</v>
      </c>
      <c r="AL1050" s="28">
        <f t="shared" ca="1" si="647"/>
        <v>0.43248432651592894</v>
      </c>
      <c r="AM1050" s="28">
        <f t="shared" ca="1" si="647"/>
        <v>0.24698608688453372</v>
      </c>
      <c r="AN1050" s="28">
        <f>IF(Riskregister!$E$11="",0,COUNTIF(BL$4:BL$53,"&lt;"&amp;AL1050)*IF(AM1050&lt;0.5,Riskregister!$K$11+(Riskregister!$L$11-Riskregister!$K$11)*SQRT(AM1050/2),Riskregister!$L$11-(Riskregister!$L$11-Riskregister!$K$11)*SQRT((1-AM1050)/2)))</f>
        <v>0</v>
      </c>
      <c r="AO1050" s="28">
        <f t="shared" ca="1" si="648"/>
        <v>0.32205918886702356</v>
      </c>
      <c r="AP1050" s="28">
        <f t="shared" ca="1" si="648"/>
        <v>0.35142631061544782</v>
      </c>
      <c r="AQ1050" s="28">
        <f>IF(Riskregister!$E$12="",0,COUNTIF(BM$4:BM$53,"&lt;"&amp;AO1050)*IF(AP1050&lt;0.5,Riskregister!$K$12+(Riskregister!$L$12-Riskregister!$K$12)*SQRT(AP1050/2),Riskregister!$L$12-(Riskregister!$L$12-Riskregister!$K$12)*SQRT((1-AP1050)/2)))</f>
        <v>0</v>
      </c>
      <c r="AR1050" s="28">
        <f t="shared" ca="1" si="649"/>
        <v>5.7937069692448384E-2</v>
      </c>
      <c r="AS1050" s="28">
        <f t="shared" ca="1" si="649"/>
        <v>0.88256817234463403</v>
      </c>
      <c r="AT1050" s="28">
        <f>IF(Riskregister!$E$13="",0,COUNTIF(BN$4:BN$53,"&lt;"&amp;AR1050)*IF(AS1050&lt;0.5,Riskregister!$K$13+(Riskregister!$L$13-Riskregister!$K$13)*SQRT(AS1050/2),Riskregister!$L$13-(Riskregister!$L$13-Riskregister!$K$13)*SQRT((1-AS1050)/2)))</f>
        <v>0</v>
      </c>
      <c r="AU1050" s="28">
        <f t="shared" ca="1" si="650"/>
        <v>0.39089158899327403</v>
      </c>
      <c r="AV1050" s="28">
        <f t="shared" ca="1" si="650"/>
        <v>0.91340129137282899</v>
      </c>
      <c r="AW1050" s="28">
        <f>IF(Riskregister!$E$14="",0,COUNTIF(BO$4:BO$53,"&lt;"&amp;AU1050)*IF(AV1050&lt;0.5,Riskregister!$K$14+(Riskregister!$L$14-Riskregister!$K$14)*SQRT(AV1050/2),Riskregister!$L$14-(Riskregister!$L$14-Riskregister!$K$14)*SQRT((1-AV1050)/2)))</f>
        <v>0</v>
      </c>
      <c r="AX1050" s="28">
        <f t="shared" ca="1" si="651"/>
        <v>0.38812966621224398</v>
      </c>
      <c r="AY1050" s="28">
        <f t="shared" ca="1" si="651"/>
        <v>0.91889665219988659</v>
      </c>
      <c r="AZ1050" s="28">
        <f>IF(Riskregister!$E$15="",0,COUNTIF(BP$4:BP$53,"&lt;"&amp;AX1050)*IF(AY1050&lt;0.5,Riskregister!$K$15+(Riskregister!$L$15-Riskregister!$K$15)*SQRT(AY1050/2),Riskregister!$L$15-(Riskregister!$L$15-Riskregister!$K$15)*SQRT((1-AY1050)/2)))</f>
        <v>0</v>
      </c>
      <c r="BA1050" s="28">
        <f t="shared" ca="1" si="652"/>
        <v>0.5185019741481447</v>
      </c>
      <c r="BB1050" s="28">
        <f t="shared" ca="1" si="652"/>
        <v>0.35702043737485911</v>
      </c>
      <c r="BC1050" s="28">
        <f>IF(Riskregister!$E$16="",0,COUNTIF(BQ$4:BQ$53,"&lt;"&amp;BA1050)*IF(BB1050&lt;0.5,Riskregister!$K$16+(Riskregister!$L$16-Riskregister!$K$16)*SQRT(BB1050/2),Riskregister!$L$16-(Riskregister!$L$16-Riskregister!$K$16)*SQRT((1-BB1050)/2)))</f>
        <v>0</v>
      </c>
      <c r="BD1050" s="28">
        <f t="shared" ca="1" si="640"/>
        <v>535085.81308117067</v>
      </c>
    </row>
    <row r="1051" spans="20:56" x14ac:dyDescent="0.35">
      <c r="T1051" s="28">
        <f t="shared" ca="1" si="641"/>
        <v>0.88971253427114771</v>
      </c>
      <c r="U1051" s="28">
        <f t="shared" ca="1" si="641"/>
        <v>0.10661192694959543</v>
      </c>
      <c r="V1051" s="28">
        <f ca="1">IF(Riskregister!$E$5="",0,COUNTIF(BF$4:BF$53,"&lt;"&amp;T1051)*IF(U1051&lt;0.5,Riskregister!$K$5+(Riskregister!$L$5-Riskregister!$K$5)*SQRT(U1051/2),Riskregister!$L$5-(Riskregister!$L$5-Riskregister!$K$5)*SQRT((1-U1051)/2)))</f>
        <v>253896.37916523626</v>
      </c>
      <c r="W1051" s="28">
        <f t="shared" ca="1" si="642"/>
        <v>0.78906900045185635</v>
      </c>
      <c r="X1051" s="28">
        <f t="shared" ca="1" si="642"/>
        <v>0.48142186651326691</v>
      </c>
      <c r="Y1051" s="28">
        <f ca="1">IF(Riskregister!$E$6="",0,COUNTIF(BG$4:BG$53,"&lt;"&amp;W1051)*IF(X1051&lt;0.5,Riskregister!$K$6+(Riskregister!$L$6-Riskregister!$K$6)*SQRT(X1051/2),Riskregister!$L$6-(Riskregister!$L$6-Riskregister!$K$6)*SQRT((1-X1051)/2)))</f>
        <v>1083121.4094061428</v>
      </c>
      <c r="Z1051" s="28">
        <f t="shared" ca="1" si="643"/>
        <v>0.15735949326566911</v>
      </c>
      <c r="AA1051" s="28">
        <f t="shared" ca="1" si="643"/>
        <v>0.4666200737339864</v>
      </c>
      <c r="AB1051" s="28">
        <f ca="1">IF(Riskregister!$E$7="",0,COUNTIF(BH$4:BH$53,"&lt;"&amp;Z1051)*IF(AA1051&lt;0.5,Riskregister!$K$7+(Riskregister!$L$7-Riskregister!$K$7)*SQRT(AA1051/2),Riskregister!$L$7-(Riskregister!$L$7-Riskregister!$K$7)*SQRT((1-AA1051)/2)))</f>
        <v>0</v>
      </c>
      <c r="AC1051" s="28">
        <f t="shared" ca="1" si="644"/>
        <v>0.15119303954684904</v>
      </c>
      <c r="AD1051" s="28">
        <f t="shared" ca="1" si="644"/>
        <v>0.74839343033662742</v>
      </c>
      <c r="AE1051" s="28">
        <f ca="1">IF(Riskregister!$E$8="",0,COUNTIF(BI$4:BI$53,"&lt;"&amp;AC1051)*IF(AD1051&lt;0.5,Riskregister!$K$8+(Riskregister!$L$8-Riskregister!$K$8)*SQRT(AD1051/2),Riskregister!$L$8-(Riskregister!$L$8-Riskregister!$K$8)*SQRT((1-AD1051)/2)))</f>
        <v>0</v>
      </c>
      <c r="AF1051" s="28">
        <f t="shared" ca="1" si="645"/>
        <v>0.47266995051218097</v>
      </c>
      <c r="AG1051" s="28">
        <f t="shared" ca="1" si="645"/>
        <v>0.79263229073185948</v>
      </c>
      <c r="AH1051" s="28">
        <f>IF(Riskregister!$E$9="",0,COUNTIF(BJ$4:BJ$53,"&lt;"&amp;AF1051)*IF(AG1051&lt;0.5,Riskregister!$K$9+(Riskregister!$L$9-Riskregister!$K$9)*SQRT(AG1051/2),Riskregister!$L$9-(Riskregister!$L$9-Riskregister!$K$9)*SQRT((1-AG1051)/2)))</f>
        <v>0</v>
      </c>
      <c r="AI1051" s="28">
        <f t="shared" ca="1" si="646"/>
        <v>0.79345326775143532</v>
      </c>
      <c r="AJ1051" s="28">
        <f t="shared" ca="1" si="646"/>
        <v>0.7060567829504647</v>
      </c>
      <c r="AK1051" s="28">
        <f>IF(Riskregister!$E$10="",0,COUNTIF(BK$4:BK$53,"&lt;"&amp;AI1051)*IF(AJ1051&lt;0.5,Riskregister!$K$10+(Riskregister!$L$10-Riskregister!$K$10)*SQRT(AJ1051/2),Riskregister!$L$10-(Riskregister!$L$10-Riskregister!$K$10)*SQRT((1-AJ1051)/2)))</f>
        <v>0</v>
      </c>
      <c r="AL1051" s="28">
        <f t="shared" ca="1" si="647"/>
        <v>0.3733756709039463</v>
      </c>
      <c r="AM1051" s="28">
        <f t="shared" ca="1" si="647"/>
        <v>0.27914165562593174</v>
      </c>
      <c r="AN1051" s="28">
        <f>IF(Riskregister!$E$11="",0,COUNTIF(BL$4:BL$53,"&lt;"&amp;AL1051)*IF(AM1051&lt;0.5,Riskregister!$K$11+(Riskregister!$L$11-Riskregister!$K$11)*SQRT(AM1051/2),Riskregister!$L$11-(Riskregister!$L$11-Riskregister!$K$11)*SQRT((1-AM1051)/2)))</f>
        <v>0</v>
      </c>
      <c r="AO1051" s="28">
        <f t="shared" ca="1" si="648"/>
        <v>0.78849016555883289</v>
      </c>
      <c r="AP1051" s="28">
        <f t="shared" ca="1" si="648"/>
        <v>0.70323324288668709</v>
      </c>
      <c r="AQ1051" s="28">
        <f>IF(Riskregister!$E$12="",0,COUNTIF(BM$4:BM$53,"&lt;"&amp;AO1051)*IF(AP1051&lt;0.5,Riskregister!$K$12+(Riskregister!$L$12-Riskregister!$K$12)*SQRT(AP1051/2),Riskregister!$L$12-(Riskregister!$L$12-Riskregister!$K$12)*SQRT((1-AP1051)/2)))</f>
        <v>0</v>
      </c>
      <c r="AR1051" s="28">
        <f t="shared" ca="1" si="649"/>
        <v>0.3991497839016741</v>
      </c>
      <c r="AS1051" s="28">
        <f t="shared" ca="1" si="649"/>
        <v>0.87585962510788551</v>
      </c>
      <c r="AT1051" s="28">
        <f>IF(Riskregister!$E$13="",0,COUNTIF(BN$4:BN$53,"&lt;"&amp;AR1051)*IF(AS1051&lt;0.5,Riskregister!$K$13+(Riskregister!$L$13-Riskregister!$K$13)*SQRT(AS1051/2),Riskregister!$L$13-(Riskregister!$L$13-Riskregister!$K$13)*SQRT((1-AS1051)/2)))</f>
        <v>0</v>
      </c>
      <c r="AU1051" s="28">
        <f t="shared" ca="1" si="650"/>
        <v>0.76655930556617102</v>
      </c>
      <c r="AV1051" s="28">
        <f t="shared" ca="1" si="650"/>
        <v>0.54761942646733974</v>
      </c>
      <c r="AW1051" s="28">
        <f>IF(Riskregister!$E$14="",0,COUNTIF(BO$4:BO$53,"&lt;"&amp;AU1051)*IF(AV1051&lt;0.5,Riskregister!$K$14+(Riskregister!$L$14-Riskregister!$K$14)*SQRT(AV1051/2),Riskregister!$L$14-(Riskregister!$L$14-Riskregister!$K$14)*SQRT((1-AV1051)/2)))</f>
        <v>0</v>
      </c>
      <c r="AX1051" s="28">
        <f t="shared" ca="1" si="651"/>
        <v>1.287912933792823E-4</v>
      </c>
      <c r="AY1051" s="28">
        <f t="shared" ca="1" si="651"/>
        <v>0.18092640827000983</v>
      </c>
      <c r="AZ1051" s="28">
        <f>IF(Riskregister!$E$15="",0,COUNTIF(BP$4:BP$53,"&lt;"&amp;AX1051)*IF(AY1051&lt;0.5,Riskregister!$K$15+(Riskregister!$L$15-Riskregister!$K$15)*SQRT(AY1051/2),Riskregister!$L$15-(Riskregister!$L$15-Riskregister!$K$15)*SQRT((1-AY1051)/2)))</f>
        <v>0</v>
      </c>
      <c r="BA1051" s="28">
        <f t="shared" ca="1" si="652"/>
        <v>0.61399827289569697</v>
      </c>
      <c r="BB1051" s="28">
        <f t="shared" ca="1" si="652"/>
        <v>0.10975459365330986</v>
      </c>
      <c r="BC1051" s="28">
        <f>IF(Riskregister!$E$16="",0,COUNTIF(BQ$4:BQ$53,"&lt;"&amp;BA1051)*IF(BB1051&lt;0.5,Riskregister!$K$16+(Riskregister!$L$16-Riskregister!$K$16)*SQRT(BB1051/2),Riskregister!$L$16-(Riskregister!$L$16-Riskregister!$K$16)*SQRT((1-BB1051)/2)))</f>
        <v>0</v>
      </c>
      <c r="BD1051" s="28">
        <f t="shared" ca="1" si="640"/>
        <v>1337017.7885713791</v>
      </c>
    </row>
    <row r="1052" spans="20:56" x14ac:dyDescent="0.35">
      <c r="T1052" s="28">
        <f t="shared" ca="1" si="641"/>
        <v>0.97096129463789538</v>
      </c>
      <c r="U1052" s="28">
        <f t="shared" ca="1" si="641"/>
        <v>0.19439405511022534</v>
      </c>
      <c r="V1052" s="28">
        <f ca="1">IF(Riskregister!$E$5="",0,COUNTIF(BF$4:BF$53,"&lt;"&amp;T1052)*IF(U1052&lt;0.5,Riskregister!$K$5+(Riskregister!$L$5-Riskregister!$K$5)*SQRT(U1052/2),Riskregister!$L$5-(Riskregister!$L$5-Riskregister!$K$5)*SQRT((1-U1052)/2)))</f>
        <v>580587.94043871737</v>
      </c>
      <c r="W1052" s="28">
        <f t="shared" ca="1" si="642"/>
        <v>0.67147511028575646</v>
      </c>
      <c r="X1052" s="28">
        <f t="shared" ca="1" si="642"/>
        <v>0.70964203509801693</v>
      </c>
      <c r="Y1052" s="28">
        <f ca="1">IF(Riskregister!$E$6="",0,COUNTIF(BG$4:BG$53,"&lt;"&amp;W1052)*IF(X1052&lt;0.5,Riskregister!$K$6+(Riskregister!$L$6-Riskregister!$K$6)*SQRT(X1052/2),Riskregister!$L$6-(Riskregister!$L$6-Riskregister!$K$6)*SQRT((1-X1052)/2)))</f>
        <v>1314157.5230847737</v>
      </c>
      <c r="Z1052" s="28">
        <f t="shared" ca="1" si="643"/>
        <v>0.96447324147075575</v>
      </c>
      <c r="AA1052" s="28">
        <f t="shared" ca="1" si="643"/>
        <v>0.10030806489959077</v>
      </c>
      <c r="AB1052" s="28">
        <f ca="1">IF(Riskregister!$E$7="",0,COUNTIF(BH$4:BH$53,"&lt;"&amp;Z1052)*IF(AA1052&lt;0.5,Riskregister!$K$7+(Riskregister!$L$7-Riskregister!$K$7)*SQRT(AA1052/2),Riskregister!$L$7-(Riskregister!$L$7-Riskregister!$K$7)*SQRT((1-AA1052)/2)))</f>
        <v>256765.67194510327</v>
      </c>
      <c r="AC1052" s="28">
        <f t="shared" ca="1" si="644"/>
        <v>0.23308768062617546</v>
      </c>
      <c r="AD1052" s="28">
        <f t="shared" ca="1" si="644"/>
        <v>0.20771666561368596</v>
      </c>
      <c r="AE1052" s="28">
        <f ca="1">IF(Riskregister!$E$8="",0,COUNTIF(BI$4:BI$53,"&lt;"&amp;AC1052)*IF(AD1052&lt;0.5,Riskregister!$K$8+(Riskregister!$L$8-Riskregister!$K$8)*SQRT(AD1052/2),Riskregister!$L$8-(Riskregister!$L$8-Riskregister!$K$8)*SQRT((1-AD1052)/2)))</f>
        <v>0</v>
      </c>
      <c r="AF1052" s="28">
        <f t="shared" ca="1" si="645"/>
        <v>0.29235937921722399</v>
      </c>
      <c r="AG1052" s="28">
        <f t="shared" ca="1" si="645"/>
        <v>0.89175883115407351</v>
      </c>
      <c r="AH1052" s="28">
        <f>IF(Riskregister!$E$9="",0,COUNTIF(BJ$4:BJ$53,"&lt;"&amp;AF1052)*IF(AG1052&lt;0.5,Riskregister!$K$9+(Riskregister!$L$9-Riskregister!$K$9)*SQRT(AG1052/2),Riskregister!$L$9-(Riskregister!$L$9-Riskregister!$K$9)*SQRT((1-AG1052)/2)))</f>
        <v>0</v>
      </c>
      <c r="AI1052" s="28">
        <f t="shared" ca="1" si="646"/>
        <v>0.25791406887043988</v>
      </c>
      <c r="AJ1052" s="28">
        <f t="shared" ca="1" si="646"/>
        <v>0.97062098219922999</v>
      </c>
      <c r="AK1052" s="28">
        <f>IF(Riskregister!$E$10="",0,COUNTIF(BK$4:BK$53,"&lt;"&amp;AI1052)*IF(AJ1052&lt;0.5,Riskregister!$K$10+(Riskregister!$L$10-Riskregister!$K$10)*SQRT(AJ1052/2),Riskregister!$L$10-(Riskregister!$L$10-Riskregister!$K$10)*SQRT((1-AJ1052)/2)))</f>
        <v>0</v>
      </c>
      <c r="AL1052" s="28">
        <f t="shared" ca="1" si="647"/>
        <v>0.99638846215980204</v>
      </c>
      <c r="AM1052" s="28">
        <f t="shared" ca="1" si="647"/>
        <v>0.74688003152935845</v>
      </c>
      <c r="AN1052" s="28">
        <f>IF(Riskregister!$E$11="",0,COUNTIF(BL$4:BL$53,"&lt;"&amp;AL1052)*IF(AM1052&lt;0.5,Riskregister!$K$11+(Riskregister!$L$11-Riskregister!$K$11)*SQRT(AM1052/2),Riskregister!$L$11-(Riskregister!$L$11-Riskregister!$K$11)*SQRT((1-AM1052)/2)))</f>
        <v>0</v>
      </c>
      <c r="AO1052" s="28">
        <f t="shared" ca="1" si="648"/>
        <v>0.35592805171505693</v>
      </c>
      <c r="AP1052" s="28">
        <f t="shared" ca="1" si="648"/>
        <v>0.94996219496867729</v>
      </c>
      <c r="AQ1052" s="28">
        <f>IF(Riskregister!$E$12="",0,COUNTIF(BM$4:BM$53,"&lt;"&amp;AO1052)*IF(AP1052&lt;0.5,Riskregister!$K$12+(Riskregister!$L$12-Riskregister!$K$12)*SQRT(AP1052/2),Riskregister!$L$12-(Riskregister!$L$12-Riskregister!$K$12)*SQRT((1-AP1052)/2)))</f>
        <v>0</v>
      </c>
      <c r="AR1052" s="28">
        <f t="shared" ca="1" si="649"/>
        <v>0.58209611463914945</v>
      </c>
      <c r="AS1052" s="28">
        <f t="shared" ca="1" si="649"/>
        <v>5.4773805986409019E-2</v>
      </c>
      <c r="AT1052" s="28">
        <f>IF(Riskregister!$E$13="",0,COUNTIF(BN$4:BN$53,"&lt;"&amp;AR1052)*IF(AS1052&lt;0.5,Riskregister!$K$13+(Riskregister!$L$13-Riskregister!$K$13)*SQRT(AS1052/2),Riskregister!$L$13-(Riskregister!$L$13-Riskregister!$K$13)*SQRT((1-AS1052)/2)))</f>
        <v>0</v>
      </c>
      <c r="AU1052" s="28">
        <f t="shared" ca="1" si="650"/>
        <v>0.50165227292411674</v>
      </c>
      <c r="AV1052" s="28">
        <f t="shared" ca="1" si="650"/>
        <v>5.023869029654715E-2</v>
      </c>
      <c r="AW1052" s="28">
        <f>IF(Riskregister!$E$14="",0,COUNTIF(BO$4:BO$53,"&lt;"&amp;AU1052)*IF(AV1052&lt;0.5,Riskregister!$K$14+(Riskregister!$L$14-Riskregister!$K$14)*SQRT(AV1052/2),Riskregister!$L$14-(Riskregister!$L$14-Riskregister!$K$14)*SQRT((1-AV1052)/2)))</f>
        <v>0</v>
      </c>
      <c r="AX1052" s="28">
        <f t="shared" ca="1" si="651"/>
        <v>0.31863784270357609</v>
      </c>
      <c r="AY1052" s="28">
        <f t="shared" ca="1" si="651"/>
        <v>0.20820964166568634</v>
      </c>
      <c r="AZ1052" s="28">
        <f>IF(Riskregister!$E$15="",0,COUNTIF(BP$4:BP$53,"&lt;"&amp;AX1052)*IF(AY1052&lt;0.5,Riskregister!$K$15+(Riskregister!$L$15-Riskregister!$K$15)*SQRT(AY1052/2),Riskregister!$L$15-(Riskregister!$L$15-Riskregister!$K$15)*SQRT((1-AY1052)/2)))</f>
        <v>0</v>
      </c>
      <c r="BA1052" s="28">
        <f t="shared" ca="1" si="652"/>
        <v>0.72356478150936709</v>
      </c>
      <c r="BB1052" s="28">
        <f t="shared" ca="1" si="652"/>
        <v>0.53225477507856389</v>
      </c>
      <c r="BC1052" s="28">
        <f>IF(Riskregister!$E$16="",0,COUNTIF(BQ$4:BQ$53,"&lt;"&amp;BA1052)*IF(BB1052&lt;0.5,Riskregister!$K$16+(Riskregister!$L$16-Riskregister!$K$16)*SQRT(BB1052/2),Riskregister!$L$16-(Riskregister!$L$16-Riskregister!$K$16)*SQRT((1-BB1052)/2)))</f>
        <v>0</v>
      </c>
      <c r="BD1052" s="28">
        <f t="shared" ca="1" si="640"/>
        <v>2151511.1354685943</v>
      </c>
    </row>
    <row r="1053" spans="20:56" x14ac:dyDescent="0.35">
      <c r="T1053" s="28">
        <f t="shared" ca="1" si="641"/>
        <v>0.63370161845924133</v>
      </c>
      <c r="U1053" s="28">
        <f t="shared" ca="1" si="641"/>
        <v>0.95085858862991168</v>
      </c>
      <c r="V1053" s="28">
        <f ca="1">IF(Riskregister!$E$5="",0,COUNTIF(BF$4:BF$53,"&lt;"&amp;T1053)*IF(U1053&lt;0.5,Riskregister!$K$5+(Riskregister!$L$5-Riskregister!$K$5)*SQRT(U1053/2),Riskregister!$L$5-(Riskregister!$L$5-Riskregister!$K$5)*SQRT((1-U1053)/2)))</f>
        <v>529462.29447152792</v>
      </c>
      <c r="W1053" s="28">
        <f t="shared" ca="1" si="642"/>
        <v>0.6750922294889683</v>
      </c>
      <c r="X1053" s="28">
        <f t="shared" ca="1" si="642"/>
        <v>0.75987813461597531</v>
      </c>
      <c r="Y1053" s="28">
        <f ca="1">IF(Riskregister!$E$6="",0,COUNTIF(BG$4:BG$53,"&lt;"&amp;W1053)*IF(X1053&lt;0.5,Riskregister!$K$6+(Riskregister!$L$6-Riskregister!$K$6)*SQRT(X1053/2),Riskregister!$L$6-(Riskregister!$L$6-Riskregister!$K$6)*SQRT((1-X1053)/2)))</f>
        <v>1376303.4215885741</v>
      </c>
      <c r="Z1053" s="28">
        <f t="shared" ca="1" si="643"/>
        <v>0.97901994464633058</v>
      </c>
      <c r="AA1053" s="28">
        <f t="shared" ca="1" si="643"/>
        <v>0.93707103823379634</v>
      </c>
      <c r="AB1053" s="28">
        <f ca="1">IF(Riskregister!$E$7="",0,COUNTIF(BH$4:BH$53,"&lt;"&amp;Z1053)*IF(AA1053&lt;0.5,Riskregister!$K$7+(Riskregister!$L$7-Riskregister!$K$7)*SQRT(AA1053/2),Riskregister!$L$7-(Riskregister!$L$7-Riskregister!$K$7)*SQRT((1-AA1053)/2)))</f>
        <v>675832.38895460742</v>
      </c>
      <c r="AC1053" s="28">
        <f t="shared" ca="1" si="644"/>
        <v>0.22096694469386158</v>
      </c>
      <c r="AD1053" s="28">
        <f t="shared" ca="1" si="644"/>
        <v>0.20878002350970826</v>
      </c>
      <c r="AE1053" s="28">
        <f ca="1">IF(Riskregister!$E$8="",0,COUNTIF(BI$4:BI$53,"&lt;"&amp;AC1053)*IF(AD1053&lt;0.5,Riskregister!$K$8+(Riskregister!$L$8-Riskregister!$K$8)*SQRT(AD1053/2),Riskregister!$L$8-(Riskregister!$L$8-Riskregister!$K$8)*SQRT((1-AD1053)/2)))</f>
        <v>0</v>
      </c>
      <c r="AF1053" s="28">
        <f t="shared" ca="1" si="645"/>
        <v>0.94454146392235838</v>
      </c>
      <c r="AG1053" s="28">
        <f t="shared" ca="1" si="645"/>
        <v>0.99899587401637957</v>
      </c>
      <c r="AH1053" s="28">
        <f>IF(Riskregister!$E$9="",0,COUNTIF(BJ$4:BJ$53,"&lt;"&amp;AF1053)*IF(AG1053&lt;0.5,Riskregister!$K$9+(Riskregister!$L$9-Riskregister!$K$9)*SQRT(AG1053/2),Riskregister!$L$9-(Riskregister!$L$9-Riskregister!$K$9)*SQRT((1-AG1053)/2)))</f>
        <v>0</v>
      </c>
      <c r="AI1053" s="28">
        <f t="shared" ca="1" si="646"/>
        <v>0.68917388181652839</v>
      </c>
      <c r="AJ1053" s="28">
        <f t="shared" ca="1" si="646"/>
        <v>0.27808953885400556</v>
      </c>
      <c r="AK1053" s="28">
        <f>IF(Riskregister!$E$10="",0,COUNTIF(BK$4:BK$53,"&lt;"&amp;AI1053)*IF(AJ1053&lt;0.5,Riskregister!$K$10+(Riskregister!$L$10-Riskregister!$K$10)*SQRT(AJ1053/2),Riskregister!$L$10-(Riskregister!$L$10-Riskregister!$K$10)*SQRT((1-AJ1053)/2)))</f>
        <v>0</v>
      </c>
      <c r="AL1053" s="28">
        <f t="shared" ca="1" si="647"/>
        <v>0.15816583075701329</v>
      </c>
      <c r="AM1053" s="28">
        <f t="shared" ca="1" si="647"/>
        <v>0.3622251715836049</v>
      </c>
      <c r="AN1053" s="28">
        <f>IF(Riskregister!$E$11="",0,COUNTIF(BL$4:BL$53,"&lt;"&amp;AL1053)*IF(AM1053&lt;0.5,Riskregister!$K$11+(Riskregister!$L$11-Riskregister!$K$11)*SQRT(AM1053/2),Riskregister!$L$11-(Riskregister!$L$11-Riskregister!$K$11)*SQRT((1-AM1053)/2)))</f>
        <v>0</v>
      </c>
      <c r="AO1053" s="28">
        <f t="shared" ca="1" si="648"/>
        <v>0.20100510949557948</v>
      </c>
      <c r="AP1053" s="28">
        <f t="shared" ca="1" si="648"/>
        <v>1.6201365196284012E-2</v>
      </c>
      <c r="AQ1053" s="28">
        <f>IF(Riskregister!$E$12="",0,COUNTIF(BM$4:BM$53,"&lt;"&amp;AO1053)*IF(AP1053&lt;0.5,Riskregister!$K$12+(Riskregister!$L$12-Riskregister!$K$12)*SQRT(AP1053/2),Riskregister!$L$12-(Riskregister!$L$12-Riskregister!$K$12)*SQRT((1-AP1053)/2)))</f>
        <v>0</v>
      </c>
      <c r="AR1053" s="28">
        <f t="shared" ca="1" si="649"/>
        <v>0.99209642000581089</v>
      </c>
      <c r="AS1053" s="28">
        <f t="shared" ca="1" si="649"/>
        <v>0.42906463879207202</v>
      </c>
      <c r="AT1053" s="28">
        <f>IF(Riskregister!$E$13="",0,COUNTIF(BN$4:BN$53,"&lt;"&amp;AR1053)*IF(AS1053&lt;0.5,Riskregister!$K$13+(Riskregister!$L$13-Riskregister!$K$13)*SQRT(AS1053/2),Riskregister!$L$13-(Riskregister!$L$13-Riskregister!$K$13)*SQRT((1-AS1053)/2)))</f>
        <v>0</v>
      </c>
      <c r="AU1053" s="28">
        <f t="shared" ca="1" si="650"/>
        <v>0.44104385894152187</v>
      </c>
      <c r="AV1053" s="28">
        <f t="shared" ca="1" si="650"/>
        <v>0.86339248049471851</v>
      </c>
      <c r="AW1053" s="28">
        <f>IF(Riskregister!$E$14="",0,COUNTIF(BO$4:BO$53,"&lt;"&amp;AU1053)*IF(AV1053&lt;0.5,Riskregister!$K$14+(Riskregister!$L$14-Riskregister!$K$14)*SQRT(AV1053/2),Riskregister!$L$14-(Riskregister!$L$14-Riskregister!$K$14)*SQRT((1-AV1053)/2)))</f>
        <v>0</v>
      </c>
      <c r="AX1053" s="28">
        <f t="shared" ca="1" si="651"/>
        <v>0.91647423702286313</v>
      </c>
      <c r="AY1053" s="28">
        <f t="shared" ca="1" si="651"/>
        <v>0.25348292451779053</v>
      </c>
      <c r="AZ1053" s="28">
        <f>IF(Riskregister!$E$15="",0,COUNTIF(BP$4:BP$53,"&lt;"&amp;AX1053)*IF(AY1053&lt;0.5,Riskregister!$K$15+(Riskregister!$L$15-Riskregister!$K$15)*SQRT(AY1053/2),Riskregister!$L$15-(Riskregister!$L$15-Riskregister!$K$15)*SQRT((1-AY1053)/2)))</f>
        <v>0</v>
      </c>
      <c r="BA1053" s="28">
        <f t="shared" ca="1" si="652"/>
        <v>0.26888776592588581</v>
      </c>
      <c r="BB1053" s="28">
        <f t="shared" ca="1" si="652"/>
        <v>0.50713322345450407</v>
      </c>
      <c r="BC1053" s="28">
        <f>IF(Riskregister!$E$16="",0,COUNTIF(BQ$4:BQ$53,"&lt;"&amp;BA1053)*IF(BB1053&lt;0.5,Riskregister!$K$16+(Riskregister!$L$16-Riskregister!$K$16)*SQRT(BB1053/2),Riskregister!$L$16-(Riskregister!$L$16-Riskregister!$K$16)*SQRT((1-BB1053)/2)))</f>
        <v>0</v>
      </c>
      <c r="BD1053" s="28">
        <f t="shared" ca="1" si="640"/>
        <v>2581598.1050147093</v>
      </c>
    </row>
    <row r="1054" spans="20:56" x14ac:dyDescent="0.35">
      <c r="T1054" s="28">
        <f t="shared" ca="1" si="641"/>
        <v>0.90122405846052511</v>
      </c>
      <c r="U1054" s="28">
        <f t="shared" ca="1" si="641"/>
        <v>0.78986591108869975</v>
      </c>
      <c r="V1054" s="28">
        <f ca="1">IF(Riskregister!$E$5="",0,COUNTIF(BF$4:BF$53,"&lt;"&amp;T1054)*IF(U1054&lt;0.5,Riskregister!$K$5+(Riskregister!$L$5-Riskregister!$K$5)*SQRT(U1054/2),Riskregister!$L$5-(Riskregister!$L$5-Riskregister!$K$5)*SQRT((1-U1054)/2)))</f>
        <v>454136.78838627902</v>
      </c>
      <c r="W1054" s="28">
        <f t="shared" ca="1" si="642"/>
        <v>0.18614527900874567</v>
      </c>
      <c r="X1054" s="28">
        <f t="shared" ca="1" si="642"/>
        <v>0.97368400530050081</v>
      </c>
      <c r="Y1054" s="28">
        <f ca="1">IF(Riskregister!$E$6="",0,COUNTIF(BG$4:BG$53,"&lt;"&amp;W1054)*IF(X1054&lt;0.5,Riskregister!$K$6+(Riskregister!$L$6-Riskregister!$K$6)*SQRT(X1054/2),Riskregister!$L$6-(Riskregister!$L$6-Riskregister!$K$6)*SQRT((1-X1054)/2)))</f>
        <v>0</v>
      </c>
      <c r="Z1054" s="28">
        <f t="shared" ca="1" si="643"/>
        <v>0.98001901268706049</v>
      </c>
      <c r="AA1054" s="28">
        <f t="shared" ca="1" si="643"/>
        <v>0.12220465551784254</v>
      </c>
      <c r="AB1054" s="28">
        <f ca="1">IF(Riskregister!$E$7="",0,COUNTIF(BH$4:BH$53,"&lt;"&amp;Z1054)*IF(AA1054&lt;0.5,Riskregister!$K$7+(Riskregister!$L$7-Riskregister!$K$7)*SQRT(AA1054/2),Riskregister!$L$7-(Riskregister!$L$7-Riskregister!$K$7)*SQRT((1-AA1054)/2)))</f>
        <v>273032.19527553656</v>
      </c>
      <c r="AC1054" s="28">
        <f t="shared" ca="1" si="644"/>
        <v>0.31702005787114707</v>
      </c>
      <c r="AD1054" s="28">
        <f t="shared" ca="1" si="644"/>
        <v>0.26250293018643756</v>
      </c>
      <c r="AE1054" s="28">
        <f ca="1">IF(Riskregister!$E$8="",0,COUNTIF(BI$4:BI$53,"&lt;"&amp;AC1054)*IF(AD1054&lt;0.5,Riskregister!$K$8+(Riskregister!$L$8-Riskregister!$K$8)*SQRT(AD1054/2),Riskregister!$L$8-(Riskregister!$L$8-Riskregister!$K$8)*SQRT((1-AD1054)/2)))</f>
        <v>0</v>
      </c>
      <c r="AF1054" s="28">
        <f t="shared" ca="1" si="645"/>
        <v>0.65547140661037373</v>
      </c>
      <c r="AG1054" s="28">
        <f t="shared" ca="1" si="645"/>
        <v>0.9463681059673914</v>
      </c>
      <c r="AH1054" s="28">
        <f>IF(Riskregister!$E$9="",0,COUNTIF(BJ$4:BJ$53,"&lt;"&amp;AF1054)*IF(AG1054&lt;0.5,Riskregister!$K$9+(Riskregister!$L$9-Riskregister!$K$9)*SQRT(AG1054/2),Riskregister!$L$9-(Riskregister!$L$9-Riskregister!$K$9)*SQRT((1-AG1054)/2)))</f>
        <v>0</v>
      </c>
      <c r="AI1054" s="28">
        <f t="shared" ca="1" si="646"/>
        <v>0.86910198913917769</v>
      </c>
      <c r="AJ1054" s="28">
        <f t="shared" ca="1" si="646"/>
        <v>0.25019662629855521</v>
      </c>
      <c r="AK1054" s="28">
        <f>IF(Riskregister!$E$10="",0,COUNTIF(BK$4:BK$53,"&lt;"&amp;AI1054)*IF(AJ1054&lt;0.5,Riskregister!$K$10+(Riskregister!$L$10-Riskregister!$K$10)*SQRT(AJ1054/2),Riskregister!$L$10-(Riskregister!$L$10-Riskregister!$K$10)*SQRT((1-AJ1054)/2)))</f>
        <v>0</v>
      </c>
      <c r="AL1054" s="28">
        <f t="shared" ca="1" si="647"/>
        <v>0.84417575603990924</v>
      </c>
      <c r="AM1054" s="28">
        <f t="shared" ca="1" si="647"/>
        <v>0.44211387659676871</v>
      </c>
      <c r="AN1054" s="28">
        <f>IF(Riskregister!$E$11="",0,COUNTIF(BL$4:BL$53,"&lt;"&amp;AL1054)*IF(AM1054&lt;0.5,Riskregister!$K$11+(Riskregister!$L$11-Riskregister!$K$11)*SQRT(AM1054/2),Riskregister!$L$11-(Riskregister!$L$11-Riskregister!$K$11)*SQRT((1-AM1054)/2)))</f>
        <v>0</v>
      </c>
      <c r="AO1054" s="28">
        <f t="shared" ca="1" si="648"/>
        <v>0.5313850235577523</v>
      </c>
      <c r="AP1054" s="28">
        <f t="shared" ca="1" si="648"/>
        <v>0.26878790226919835</v>
      </c>
      <c r="AQ1054" s="28">
        <f>IF(Riskregister!$E$12="",0,COUNTIF(BM$4:BM$53,"&lt;"&amp;AO1054)*IF(AP1054&lt;0.5,Riskregister!$K$12+(Riskregister!$L$12-Riskregister!$K$12)*SQRT(AP1054/2),Riskregister!$L$12-(Riskregister!$L$12-Riskregister!$K$12)*SQRT((1-AP1054)/2)))</f>
        <v>0</v>
      </c>
      <c r="AR1054" s="28">
        <f t="shared" ca="1" si="649"/>
        <v>0.67954054853606116</v>
      </c>
      <c r="AS1054" s="28">
        <f t="shared" ca="1" si="649"/>
        <v>0.38042120067996787</v>
      </c>
      <c r="AT1054" s="28">
        <f>IF(Riskregister!$E$13="",0,COUNTIF(BN$4:BN$53,"&lt;"&amp;AR1054)*IF(AS1054&lt;0.5,Riskregister!$K$13+(Riskregister!$L$13-Riskregister!$K$13)*SQRT(AS1054/2),Riskregister!$L$13-(Riskregister!$L$13-Riskregister!$K$13)*SQRT((1-AS1054)/2)))</f>
        <v>0</v>
      </c>
      <c r="AU1054" s="28">
        <f t="shared" ca="1" si="650"/>
        <v>0.37815235444942452</v>
      </c>
      <c r="AV1054" s="28">
        <f t="shared" ca="1" si="650"/>
        <v>0.1153384489610616</v>
      </c>
      <c r="AW1054" s="28">
        <f>IF(Riskregister!$E$14="",0,COUNTIF(BO$4:BO$53,"&lt;"&amp;AU1054)*IF(AV1054&lt;0.5,Riskregister!$K$14+(Riskregister!$L$14-Riskregister!$K$14)*SQRT(AV1054/2),Riskregister!$L$14-(Riskregister!$L$14-Riskregister!$K$14)*SQRT((1-AV1054)/2)))</f>
        <v>0</v>
      </c>
      <c r="AX1054" s="28">
        <f t="shared" ca="1" si="651"/>
        <v>0.98184839596923656</v>
      </c>
      <c r="AY1054" s="28">
        <f t="shared" ca="1" si="651"/>
        <v>9.5742120540363018E-2</v>
      </c>
      <c r="AZ1054" s="28">
        <f>IF(Riskregister!$E$15="",0,COUNTIF(BP$4:BP$53,"&lt;"&amp;AX1054)*IF(AY1054&lt;0.5,Riskregister!$K$15+(Riskregister!$L$15-Riskregister!$K$15)*SQRT(AY1054/2),Riskregister!$L$15-(Riskregister!$L$15-Riskregister!$K$15)*SQRT((1-AY1054)/2)))</f>
        <v>0</v>
      </c>
      <c r="BA1054" s="28">
        <f t="shared" ca="1" si="652"/>
        <v>0.70343383419166094</v>
      </c>
      <c r="BB1054" s="28">
        <f t="shared" ca="1" si="652"/>
        <v>0.53453316284572416</v>
      </c>
      <c r="BC1054" s="28">
        <f>IF(Riskregister!$E$16="",0,COUNTIF(BQ$4:BQ$53,"&lt;"&amp;BA1054)*IF(BB1054&lt;0.5,Riskregister!$K$16+(Riskregister!$L$16-Riskregister!$K$16)*SQRT(BB1054/2),Riskregister!$L$16-(Riskregister!$L$16-Riskregister!$K$16)*SQRT((1-BB1054)/2)))</f>
        <v>0</v>
      </c>
      <c r="BD1054" s="28">
        <f t="shared" ca="1" si="640"/>
        <v>727168.98366181552</v>
      </c>
    </row>
    <row r="1055" spans="20:56" x14ac:dyDescent="0.35">
      <c r="T1055" s="28">
        <f t="shared" ca="1" si="641"/>
        <v>0.80966333917699385</v>
      </c>
      <c r="U1055" s="28">
        <f t="shared" ca="1" si="641"/>
        <v>0.86798122817586698</v>
      </c>
      <c r="V1055" s="28">
        <f ca="1">IF(Riskregister!$E$5="",0,COUNTIF(BF$4:BF$53,"&lt;"&amp;T1055)*IF(U1055&lt;0.5,Riskregister!$K$5+(Riskregister!$L$5-Riskregister!$K$5)*SQRT(U1055/2),Riskregister!$L$5-(Riskregister!$L$5-Riskregister!$K$5)*SQRT((1-U1055)/2)))</f>
        <v>484384.68679628347</v>
      </c>
      <c r="W1055" s="28">
        <f t="shared" ca="1" si="642"/>
        <v>0.84995837166121391</v>
      </c>
      <c r="X1055" s="28">
        <f t="shared" ca="1" si="642"/>
        <v>0.19947416634000203</v>
      </c>
      <c r="Y1055" s="28">
        <f ca="1">IF(Riskregister!$E$6="",0,COUNTIF(BG$4:BG$53,"&lt;"&amp;W1055)*IF(X1055&lt;0.5,Riskregister!$K$6+(Riskregister!$L$6-Riskregister!$K$6)*SQRT(X1055/2),Riskregister!$L$6-(Riskregister!$L$6-Riskregister!$K$6)*SQRT((1-X1055)/2)))</f>
        <v>768461.21193165262</v>
      </c>
      <c r="Z1055" s="28">
        <f t="shared" ca="1" si="643"/>
        <v>0.62045357346064145</v>
      </c>
      <c r="AA1055" s="28">
        <f t="shared" ca="1" si="643"/>
        <v>0.58115823423916591</v>
      </c>
      <c r="AB1055" s="28">
        <f ca="1">IF(Riskregister!$E$7="",0,COUNTIF(BH$4:BH$53,"&lt;"&amp;Z1055)*IF(AA1055&lt;0.5,Riskregister!$K$7+(Riskregister!$L$7-Riskregister!$K$7)*SQRT(AA1055/2),Riskregister!$L$7-(Riskregister!$L$7-Riskregister!$K$7)*SQRT((1-AA1055)/2)))</f>
        <v>0</v>
      </c>
      <c r="AC1055" s="28">
        <f t="shared" ca="1" si="644"/>
        <v>0.89060057324578712</v>
      </c>
      <c r="AD1055" s="28">
        <f t="shared" ca="1" si="644"/>
        <v>0.32834661762997708</v>
      </c>
      <c r="AE1055" s="28">
        <f ca="1">IF(Riskregister!$E$8="",0,COUNTIF(BI$4:BI$53,"&lt;"&amp;AC1055)*IF(AD1055&lt;0.5,Riskregister!$K$8+(Riskregister!$L$8-Riskregister!$K$8)*SQRT(AD1055/2),Riskregister!$L$8-(Riskregister!$L$8-Riskregister!$K$8)*SQRT((1-AD1055)/2)))</f>
        <v>0</v>
      </c>
      <c r="AF1055" s="28">
        <f t="shared" ca="1" si="645"/>
        <v>0.7265803762837969</v>
      </c>
      <c r="AG1055" s="28">
        <f t="shared" ca="1" si="645"/>
        <v>0.78723358345330241</v>
      </c>
      <c r="AH1055" s="28">
        <f>IF(Riskregister!$E$9="",0,COUNTIF(BJ$4:BJ$53,"&lt;"&amp;AF1055)*IF(AG1055&lt;0.5,Riskregister!$K$9+(Riskregister!$L$9-Riskregister!$K$9)*SQRT(AG1055/2),Riskregister!$L$9-(Riskregister!$L$9-Riskregister!$K$9)*SQRT((1-AG1055)/2)))</f>
        <v>0</v>
      </c>
      <c r="AI1055" s="28">
        <f t="shared" ca="1" si="646"/>
        <v>0.64047065668903824</v>
      </c>
      <c r="AJ1055" s="28">
        <f t="shared" ca="1" si="646"/>
        <v>0.55103100512139214</v>
      </c>
      <c r="AK1055" s="28">
        <f>IF(Riskregister!$E$10="",0,COUNTIF(BK$4:BK$53,"&lt;"&amp;AI1055)*IF(AJ1055&lt;0.5,Riskregister!$K$10+(Riskregister!$L$10-Riskregister!$K$10)*SQRT(AJ1055/2),Riskregister!$L$10-(Riskregister!$L$10-Riskregister!$K$10)*SQRT((1-AJ1055)/2)))</f>
        <v>0</v>
      </c>
      <c r="AL1055" s="28">
        <f t="shared" ca="1" si="647"/>
        <v>0.5439282735300095</v>
      </c>
      <c r="AM1055" s="28">
        <f t="shared" ca="1" si="647"/>
        <v>0.53658389823796115</v>
      </c>
      <c r="AN1055" s="28">
        <f>IF(Riskregister!$E$11="",0,COUNTIF(BL$4:BL$53,"&lt;"&amp;AL1055)*IF(AM1055&lt;0.5,Riskregister!$K$11+(Riskregister!$L$11-Riskregister!$K$11)*SQRT(AM1055/2),Riskregister!$L$11-(Riskregister!$L$11-Riskregister!$K$11)*SQRT((1-AM1055)/2)))</f>
        <v>0</v>
      </c>
      <c r="AO1055" s="28">
        <f t="shared" ca="1" si="648"/>
        <v>0.24600445749520072</v>
      </c>
      <c r="AP1055" s="28">
        <f t="shared" ca="1" si="648"/>
        <v>4.3328626161878825E-2</v>
      </c>
      <c r="AQ1055" s="28">
        <f>IF(Riskregister!$E$12="",0,COUNTIF(BM$4:BM$53,"&lt;"&amp;AO1055)*IF(AP1055&lt;0.5,Riskregister!$K$12+(Riskregister!$L$12-Riskregister!$K$12)*SQRT(AP1055/2),Riskregister!$L$12-(Riskregister!$L$12-Riskregister!$K$12)*SQRT((1-AP1055)/2)))</f>
        <v>0</v>
      </c>
      <c r="AR1055" s="28">
        <f t="shared" ca="1" si="649"/>
        <v>0.69482720350162119</v>
      </c>
      <c r="AS1055" s="28">
        <f t="shared" ca="1" si="649"/>
        <v>0.50103117677832121</v>
      </c>
      <c r="AT1055" s="28">
        <f>IF(Riskregister!$E$13="",0,COUNTIF(BN$4:BN$53,"&lt;"&amp;AR1055)*IF(AS1055&lt;0.5,Riskregister!$K$13+(Riskregister!$L$13-Riskregister!$K$13)*SQRT(AS1055/2),Riskregister!$L$13-(Riskregister!$L$13-Riskregister!$K$13)*SQRT((1-AS1055)/2)))</f>
        <v>0</v>
      </c>
      <c r="AU1055" s="28">
        <f t="shared" ca="1" si="650"/>
        <v>0.59266599088509286</v>
      </c>
      <c r="AV1055" s="28">
        <f t="shared" ca="1" si="650"/>
        <v>7.9880780619806524E-2</v>
      </c>
      <c r="AW1055" s="28">
        <f>IF(Riskregister!$E$14="",0,COUNTIF(BO$4:BO$53,"&lt;"&amp;AU1055)*IF(AV1055&lt;0.5,Riskregister!$K$14+(Riskregister!$L$14-Riskregister!$K$14)*SQRT(AV1055/2),Riskregister!$L$14-(Riskregister!$L$14-Riskregister!$K$14)*SQRT((1-AV1055)/2)))</f>
        <v>0</v>
      </c>
      <c r="AX1055" s="28">
        <f t="shared" ca="1" si="651"/>
        <v>0.45441810643040548</v>
      </c>
      <c r="AY1055" s="28">
        <f t="shared" ca="1" si="651"/>
        <v>0.62211594563245753</v>
      </c>
      <c r="AZ1055" s="28">
        <f>IF(Riskregister!$E$15="",0,COUNTIF(BP$4:BP$53,"&lt;"&amp;AX1055)*IF(AY1055&lt;0.5,Riskregister!$K$15+(Riskregister!$L$15-Riskregister!$K$15)*SQRT(AY1055/2),Riskregister!$L$15-(Riskregister!$L$15-Riskregister!$K$15)*SQRT((1-AY1055)/2)))</f>
        <v>0</v>
      </c>
      <c r="BA1055" s="28">
        <f t="shared" ca="1" si="652"/>
        <v>0.2942079486191066</v>
      </c>
      <c r="BB1055" s="28">
        <f t="shared" ca="1" si="652"/>
        <v>0.22050049126053028</v>
      </c>
      <c r="BC1055" s="28">
        <f>IF(Riskregister!$E$16="",0,COUNTIF(BQ$4:BQ$53,"&lt;"&amp;BA1055)*IF(BB1055&lt;0.5,Riskregister!$K$16+(Riskregister!$L$16-Riskregister!$K$16)*SQRT(BB1055/2),Riskregister!$L$16-(Riskregister!$L$16-Riskregister!$K$16)*SQRT((1-BB1055)/2)))</f>
        <v>0</v>
      </c>
      <c r="BD1055" s="28">
        <f t="shared" ca="1" si="640"/>
        <v>1252845.8987279362</v>
      </c>
    </row>
    <row r="1056" spans="20:56" x14ac:dyDescent="0.35">
      <c r="T1056" s="28">
        <f t="shared" ca="1" si="641"/>
        <v>0.82479335981776791</v>
      </c>
      <c r="U1056" s="28">
        <f t="shared" ca="1" si="641"/>
        <v>0.92455279515364763</v>
      </c>
      <c r="V1056" s="28">
        <f ca="1">IF(Riskregister!$E$5="",0,COUNTIF(BF$4:BF$53,"&lt;"&amp;T1056)*IF(U1056&lt;0.5,Riskregister!$K$5+(Riskregister!$L$5-Riskregister!$K$5)*SQRT(U1056/2),Riskregister!$L$5-(Riskregister!$L$5-Riskregister!$K$5)*SQRT((1-U1056)/2)))</f>
        <v>512598.45830482634</v>
      </c>
      <c r="W1056" s="28">
        <f t="shared" ca="1" si="642"/>
        <v>0.27150872172007123</v>
      </c>
      <c r="X1056" s="28">
        <f t="shared" ca="1" si="642"/>
        <v>0.26813628839081072</v>
      </c>
      <c r="Y1056" s="28">
        <f ca="1">IF(Riskregister!$E$6="",0,COUNTIF(BG$4:BG$53,"&lt;"&amp;W1056)*IF(X1056&lt;0.5,Riskregister!$K$6+(Riskregister!$L$6-Riskregister!$K$6)*SQRT(X1056/2),Riskregister!$L$6-(Riskregister!$L$6-Riskregister!$K$6)*SQRT((1-X1056)/2)))</f>
        <v>0</v>
      </c>
      <c r="Z1056" s="28">
        <f t="shared" ca="1" si="643"/>
        <v>0.76636539375260815</v>
      </c>
      <c r="AA1056" s="28">
        <f t="shared" ca="1" si="643"/>
        <v>0.93884870808686849</v>
      </c>
      <c r="AB1056" s="28">
        <f ca="1">IF(Riskregister!$E$7="",0,COUNTIF(BH$4:BH$53,"&lt;"&amp;Z1056)*IF(AA1056&lt;0.5,Riskregister!$K$7+(Riskregister!$L$7-Riskregister!$K$7)*SQRT(AA1056/2),Riskregister!$L$7-(Riskregister!$L$7-Riskregister!$K$7)*SQRT((1-AA1056)/2)))</f>
        <v>338799.37394373072</v>
      </c>
      <c r="AC1056" s="28">
        <f t="shared" ca="1" si="644"/>
        <v>0.25547197564329993</v>
      </c>
      <c r="AD1056" s="28">
        <f t="shared" ca="1" si="644"/>
        <v>0.38021798427081677</v>
      </c>
      <c r="AE1056" s="28">
        <f ca="1">IF(Riskregister!$E$8="",0,COUNTIF(BI$4:BI$53,"&lt;"&amp;AC1056)*IF(AD1056&lt;0.5,Riskregister!$K$8+(Riskregister!$L$8-Riskregister!$K$8)*SQRT(AD1056/2),Riskregister!$L$8-(Riskregister!$L$8-Riskregister!$K$8)*SQRT((1-AD1056)/2)))</f>
        <v>0</v>
      </c>
      <c r="AF1056" s="28">
        <f t="shared" ca="1" si="645"/>
        <v>0.6874723130954945</v>
      </c>
      <c r="AG1056" s="28">
        <f t="shared" ca="1" si="645"/>
        <v>0.51548967398548151</v>
      </c>
      <c r="AH1056" s="28">
        <f>IF(Riskregister!$E$9="",0,COUNTIF(BJ$4:BJ$53,"&lt;"&amp;AF1056)*IF(AG1056&lt;0.5,Riskregister!$K$9+(Riskregister!$L$9-Riskregister!$K$9)*SQRT(AG1056/2),Riskregister!$L$9-(Riskregister!$L$9-Riskregister!$K$9)*SQRT((1-AG1056)/2)))</f>
        <v>0</v>
      </c>
      <c r="AI1056" s="28">
        <f t="shared" ca="1" si="646"/>
        <v>0.39918701497567832</v>
      </c>
      <c r="AJ1056" s="28">
        <f t="shared" ca="1" si="646"/>
        <v>0.84862553855974787</v>
      </c>
      <c r="AK1056" s="28">
        <f>IF(Riskregister!$E$10="",0,COUNTIF(BK$4:BK$53,"&lt;"&amp;AI1056)*IF(AJ1056&lt;0.5,Riskregister!$K$10+(Riskregister!$L$10-Riskregister!$K$10)*SQRT(AJ1056/2),Riskregister!$L$10-(Riskregister!$L$10-Riskregister!$K$10)*SQRT((1-AJ1056)/2)))</f>
        <v>0</v>
      </c>
      <c r="AL1056" s="28">
        <f t="shared" ca="1" si="647"/>
        <v>0.91102142673654429</v>
      </c>
      <c r="AM1056" s="28">
        <f t="shared" ca="1" si="647"/>
        <v>0.42513467488429646</v>
      </c>
      <c r="AN1056" s="28">
        <f>IF(Riskregister!$E$11="",0,COUNTIF(BL$4:BL$53,"&lt;"&amp;AL1056)*IF(AM1056&lt;0.5,Riskregister!$K$11+(Riskregister!$L$11-Riskregister!$K$11)*SQRT(AM1056/2),Riskregister!$L$11-(Riskregister!$L$11-Riskregister!$K$11)*SQRT((1-AM1056)/2)))</f>
        <v>0</v>
      </c>
      <c r="AO1056" s="28">
        <f t="shared" ca="1" si="648"/>
        <v>0.71174993433945788</v>
      </c>
      <c r="AP1056" s="28">
        <f t="shared" ca="1" si="648"/>
        <v>0.62798186796777611</v>
      </c>
      <c r="AQ1056" s="28">
        <f>IF(Riskregister!$E$12="",0,COUNTIF(BM$4:BM$53,"&lt;"&amp;AO1056)*IF(AP1056&lt;0.5,Riskregister!$K$12+(Riskregister!$L$12-Riskregister!$K$12)*SQRT(AP1056/2),Riskregister!$L$12-(Riskregister!$L$12-Riskregister!$K$12)*SQRT((1-AP1056)/2)))</f>
        <v>0</v>
      </c>
      <c r="AR1056" s="28">
        <f t="shared" ca="1" si="649"/>
        <v>2.6846017024297453E-2</v>
      </c>
      <c r="AS1056" s="28">
        <f t="shared" ca="1" si="649"/>
        <v>0.63755558788725908</v>
      </c>
      <c r="AT1056" s="28">
        <f>IF(Riskregister!$E$13="",0,COUNTIF(BN$4:BN$53,"&lt;"&amp;AR1056)*IF(AS1056&lt;0.5,Riskregister!$K$13+(Riskregister!$L$13-Riskregister!$K$13)*SQRT(AS1056/2),Riskregister!$L$13-(Riskregister!$L$13-Riskregister!$K$13)*SQRT((1-AS1056)/2)))</f>
        <v>0</v>
      </c>
      <c r="AU1056" s="28">
        <f t="shared" ca="1" si="650"/>
        <v>3.6374842754767545E-2</v>
      </c>
      <c r="AV1056" s="28">
        <f t="shared" ca="1" si="650"/>
        <v>6.9447084659489677E-3</v>
      </c>
      <c r="AW1056" s="28">
        <f>IF(Riskregister!$E$14="",0,COUNTIF(BO$4:BO$53,"&lt;"&amp;AU1056)*IF(AV1056&lt;0.5,Riskregister!$K$14+(Riskregister!$L$14-Riskregister!$K$14)*SQRT(AV1056/2),Riskregister!$L$14-(Riskregister!$L$14-Riskregister!$K$14)*SQRT((1-AV1056)/2)))</f>
        <v>0</v>
      </c>
      <c r="AX1056" s="28">
        <f t="shared" ca="1" si="651"/>
        <v>0.73117450423176922</v>
      </c>
      <c r="AY1056" s="28">
        <f t="shared" ca="1" si="651"/>
        <v>2.3361836604923525E-2</v>
      </c>
      <c r="AZ1056" s="28">
        <f>IF(Riskregister!$E$15="",0,COUNTIF(BP$4:BP$53,"&lt;"&amp;AX1056)*IF(AY1056&lt;0.5,Riskregister!$K$15+(Riskregister!$L$15-Riskregister!$K$15)*SQRT(AY1056/2),Riskregister!$L$15-(Riskregister!$L$15-Riskregister!$K$15)*SQRT((1-AY1056)/2)))</f>
        <v>0</v>
      </c>
      <c r="BA1056" s="28">
        <f t="shared" ca="1" si="652"/>
        <v>0.36829427906064827</v>
      </c>
      <c r="BB1056" s="28">
        <f t="shared" ca="1" si="652"/>
        <v>0.43879193054715082</v>
      </c>
      <c r="BC1056" s="28">
        <f>IF(Riskregister!$E$16="",0,COUNTIF(BQ$4:BQ$53,"&lt;"&amp;BA1056)*IF(BB1056&lt;0.5,Riskregister!$K$16+(Riskregister!$L$16-Riskregister!$K$16)*SQRT(BB1056/2),Riskregister!$L$16-(Riskregister!$L$16-Riskregister!$K$16)*SQRT((1-BB1056)/2)))</f>
        <v>0</v>
      </c>
      <c r="BD1056" s="28">
        <f t="shared" ca="1" si="640"/>
        <v>851397.83224855713</v>
      </c>
    </row>
    <row r="1057" spans="20:56" x14ac:dyDescent="0.35">
      <c r="T1057" s="28">
        <f t="shared" ca="1" si="641"/>
        <v>0.32426398701383319</v>
      </c>
      <c r="U1057" s="28">
        <f t="shared" ca="1" si="641"/>
        <v>0.34849631621310928</v>
      </c>
      <c r="V1057" s="28">
        <f ca="1">IF(Riskregister!$E$5="",0,COUNTIF(BF$4:BF$53,"&lt;"&amp;T1057)*IF(U1057&lt;0.5,Riskregister!$K$5+(Riskregister!$L$5-Riskregister!$K$5)*SQRT(U1057/2),Riskregister!$L$5-(Riskregister!$L$5-Riskregister!$K$5)*SQRT((1-U1057)/2)))</f>
        <v>0</v>
      </c>
      <c r="W1057" s="28">
        <f t="shared" ca="1" si="642"/>
        <v>0.60165320364748276</v>
      </c>
      <c r="X1057" s="28">
        <f t="shared" ca="1" si="642"/>
        <v>0.29257299326320163</v>
      </c>
      <c r="Y1057" s="28">
        <f ca="1">IF(Riskregister!$E$6="",0,COUNTIF(BG$4:BG$53,"&lt;"&amp;W1057)*IF(X1057&lt;0.5,Riskregister!$K$6+(Riskregister!$L$6-Riskregister!$K$6)*SQRT(X1057/2),Riskregister!$L$6-(Riskregister!$L$6-Riskregister!$K$6)*SQRT((1-X1057)/2)))</f>
        <v>0</v>
      </c>
      <c r="Z1057" s="28">
        <f t="shared" ca="1" si="643"/>
        <v>0.54895396506805849</v>
      </c>
      <c r="AA1057" s="28">
        <f t="shared" ca="1" si="643"/>
        <v>0.68498280445139681</v>
      </c>
      <c r="AB1057" s="28">
        <f ca="1">IF(Riskregister!$E$7="",0,COUNTIF(BH$4:BH$53,"&lt;"&amp;Z1057)*IF(AA1057&lt;0.5,Riskregister!$K$7+(Riskregister!$L$7-Riskregister!$K$7)*SQRT(AA1057/2),Riskregister!$L$7-(Riskregister!$L$7-Riskregister!$K$7)*SQRT((1-AA1057)/2)))</f>
        <v>0</v>
      </c>
      <c r="AC1057" s="28">
        <f t="shared" ca="1" si="644"/>
        <v>0.2119620630213499</v>
      </c>
      <c r="AD1057" s="28">
        <f t="shared" ca="1" si="644"/>
        <v>0.11350354829341658</v>
      </c>
      <c r="AE1057" s="28">
        <f ca="1">IF(Riskregister!$E$8="",0,COUNTIF(BI$4:BI$53,"&lt;"&amp;AC1057)*IF(AD1057&lt;0.5,Riskregister!$K$8+(Riskregister!$L$8-Riskregister!$K$8)*SQRT(AD1057/2),Riskregister!$L$8-(Riskregister!$L$8-Riskregister!$K$8)*SQRT((1-AD1057)/2)))</f>
        <v>0</v>
      </c>
      <c r="AF1057" s="28">
        <f t="shared" ca="1" si="645"/>
        <v>0.2037933166930388</v>
      </c>
      <c r="AG1057" s="28">
        <f t="shared" ca="1" si="645"/>
        <v>0.95536786677531127</v>
      </c>
      <c r="AH1057" s="28">
        <f>IF(Riskregister!$E$9="",0,COUNTIF(BJ$4:BJ$53,"&lt;"&amp;AF1057)*IF(AG1057&lt;0.5,Riskregister!$K$9+(Riskregister!$L$9-Riskregister!$K$9)*SQRT(AG1057/2),Riskregister!$L$9-(Riskregister!$L$9-Riskregister!$K$9)*SQRT((1-AG1057)/2)))</f>
        <v>0</v>
      </c>
      <c r="AI1057" s="28">
        <f t="shared" ca="1" si="646"/>
        <v>0.49387038250106063</v>
      </c>
      <c r="AJ1057" s="28">
        <f t="shared" ca="1" si="646"/>
        <v>6.1479170382243375E-2</v>
      </c>
      <c r="AK1057" s="28">
        <f>IF(Riskregister!$E$10="",0,COUNTIF(BK$4:BK$53,"&lt;"&amp;AI1057)*IF(AJ1057&lt;0.5,Riskregister!$K$10+(Riskregister!$L$10-Riskregister!$K$10)*SQRT(AJ1057/2),Riskregister!$L$10-(Riskregister!$L$10-Riskregister!$K$10)*SQRT((1-AJ1057)/2)))</f>
        <v>0</v>
      </c>
      <c r="AL1057" s="28">
        <f t="shared" ca="1" si="647"/>
        <v>0.62767371784318382</v>
      </c>
      <c r="AM1057" s="28">
        <f t="shared" ca="1" si="647"/>
        <v>0.30552595125676918</v>
      </c>
      <c r="AN1057" s="28">
        <f>IF(Riskregister!$E$11="",0,COUNTIF(BL$4:BL$53,"&lt;"&amp;AL1057)*IF(AM1057&lt;0.5,Riskregister!$K$11+(Riskregister!$L$11-Riskregister!$K$11)*SQRT(AM1057/2),Riskregister!$L$11-(Riskregister!$L$11-Riskregister!$K$11)*SQRT((1-AM1057)/2)))</f>
        <v>0</v>
      </c>
      <c r="AO1057" s="28">
        <f t="shared" ca="1" si="648"/>
        <v>0.87227025896646704</v>
      </c>
      <c r="AP1057" s="28">
        <f t="shared" ca="1" si="648"/>
        <v>0.377892363573472</v>
      </c>
      <c r="AQ1057" s="28">
        <f>IF(Riskregister!$E$12="",0,COUNTIF(BM$4:BM$53,"&lt;"&amp;AO1057)*IF(AP1057&lt;0.5,Riskregister!$K$12+(Riskregister!$L$12-Riskregister!$K$12)*SQRT(AP1057/2),Riskregister!$L$12-(Riskregister!$L$12-Riskregister!$K$12)*SQRT((1-AP1057)/2)))</f>
        <v>0</v>
      </c>
      <c r="AR1057" s="28">
        <f t="shared" ca="1" si="649"/>
        <v>0.42622307868438758</v>
      </c>
      <c r="AS1057" s="28">
        <f t="shared" ca="1" si="649"/>
        <v>0.45628617096256519</v>
      </c>
      <c r="AT1057" s="28">
        <f>IF(Riskregister!$E$13="",0,COUNTIF(BN$4:BN$53,"&lt;"&amp;AR1057)*IF(AS1057&lt;0.5,Riskregister!$K$13+(Riskregister!$L$13-Riskregister!$K$13)*SQRT(AS1057/2),Riskregister!$L$13-(Riskregister!$L$13-Riskregister!$K$13)*SQRT((1-AS1057)/2)))</f>
        <v>0</v>
      </c>
      <c r="AU1057" s="28">
        <f t="shared" ca="1" si="650"/>
        <v>0.20822459548546368</v>
      </c>
      <c r="AV1057" s="28">
        <f t="shared" ca="1" si="650"/>
        <v>0.75918987929150905</v>
      </c>
      <c r="AW1057" s="28">
        <f>IF(Riskregister!$E$14="",0,COUNTIF(BO$4:BO$53,"&lt;"&amp;AU1057)*IF(AV1057&lt;0.5,Riskregister!$K$14+(Riskregister!$L$14-Riskregister!$K$14)*SQRT(AV1057/2),Riskregister!$L$14-(Riskregister!$L$14-Riskregister!$K$14)*SQRT((1-AV1057)/2)))</f>
        <v>0</v>
      </c>
      <c r="AX1057" s="28">
        <f t="shared" ca="1" si="651"/>
        <v>0.79950376528030775</v>
      </c>
      <c r="AY1057" s="28">
        <f t="shared" ca="1" si="651"/>
        <v>0.50478634639367592</v>
      </c>
      <c r="AZ1057" s="28">
        <f>IF(Riskregister!$E$15="",0,COUNTIF(BP$4:BP$53,"&lt;"&amp;AX1057)*IF(AY1057&lt;0.5,Riskregister!$K$15+(Riskregister!$L$15-Riskregister!$K$15)*SQRT(AY1057/2),Riskregister!$L$15-(Riskregister!$L$15-Riskregister!$K$15)*SQRT((1-AY1057)/2)))</f>
        <v>0</v>
      </c>
      <c r="BA1057" s="28">
        <f t="shared" ca="1" si="652"/>
        <v>0.36019142505354396</v>
      </c>
      <c r="BB1057" s="28">
        <f t="shared" ca="1" si="652"/>
        <v>0.42955909852727925</v>
      </c>
      <c r="BC1057" s="28">
        <f>IF(Riskregister!$E$16="",0,COUNTIF(BQ$4:BQ$53,"&lt;"&amp;BA1057)*IF(BB1057&lt;0.5,Riskregister!$K$16+(Riskregister!$L$16-Riskregister!$K$16)*SQRT(BB1057/2),Riskregister!$L$16-(Riskregister!$L$16-Riskregister!$K$16)*SQRT((1-BB1057)/2)))</f>
        <v>0</v>
      </c>
      <c r="BD1057" s="28">
        <f t="shared" ca="1" si="640"/>
        <v>0</v>
      </c>
    </row>
    <row r="1058" spans="20:56" x14ac:dyDescent="0.35">
      <c r="T1058" s="28">
        <f t="shared" ca="1" si="641"/>
        <v>4.5884574750722051E-2</v>
      </c>
      <c r="U1058" s="28">
        <f t="shared" ca="1" si="641"/>
        <v>0.10297169930941619</v>
      </c>
      <c r="V1058" s="28">
        <f ca="1">IF(Riskregister!$E$5="",0,COUNTIF(BF$4:BF$53,"&lt;"&amp;T1058)*IF(U1058&lt;0.5,Riskregister!$K$5+(Riskregister!$L$5-Riskregister!$K$5)*SQRT(U1058/2),Riskregister!$L$5-(Riskregister!$L$5-Riskregister!$K$5)*SQRT((1-U1058)/2)))</f>
        <v>0</v>
      </c>
      <c r="W1058" s="28">
        <f t="shared" ca="1" si="642"/>
        <v>0.26440334073922178</v>
      </c>
      <c r="X1058" s="28">
        <f t="shared" ca="1" si="642"/>
        <v>0.32360119028414036</v>
      </c>
      <c r="Y1058" s="28">
        <f ca="1">IF(Riskregister!$E$6="",0,COUNTIF(BG$4:BG$53,"&lt;"&amp;W1058)*IF(X1058&lt;0.5,Riskregister!$K$6+(Riskregister!$L$6-Riskregister!$K$6)*SQRT(X1058/2),Riskregister!$L$6-(Riskregister!$L$6-Riskregister!$K$6)*SQRT((1-X1058)/2)))</f>
        <v>0</v>
      </c>
      <c r="Z1058" s="28">
        <f t="shared" ca="1" si="643"/>
        <v>0.95718441786042108</v>
      </c>
      <c r="AA1058" s="28">
        <f t="shared" ca="1" si="643"/>
        <v>1.950595923222731E-2</v>
      </c>
      <c r="AB1058" s="28">
        <f ca="1">IF(Riskregister!$E$7="",0,COUNTIF(BH$4:BH$53,"&lt;"&amp;Z1058)*IF(AA1058&lt;0.5,Riskregister!$K$7+(Riskregister!$L$7-Riskregister!$K$7)*SQRT(AA1058/2),Riskregister!$L$7-(Riskregister!$L$7-Riskregister!$K$7)*SQRT((1-AA1058)/2)))</f>
        <v>169130.02250755957</v>
      </c>
      <c r="AC1058" s="28">
        <f t="shared" ca="1" si="644"/>
        <v>0.72627652929956199</v>
      </c>
      <c r="AD1058" s="28">
        <f t="shared" ca="1" si="644"/>
        <v>0.61298954630103142</v>
      </c>
      <c r="AE1058" s="28">
        <f ca="1">IF(Riskregister!$E$8="",0,COUNTIF(BI$4:BI$53,"&lt;"&amp;AC1058)*IF(AD1058&lt;0.5,Riskregister!$K$8+(Riskregister!$L$8-Riskregister!$K$8)*SQRT(AD1058/2),Riskregister!$L$8-(Riskregister!$L$8-Riskregister!$K$8)*SQRT((1-AD1058)/2)))</f>
        <v>0</v>
      </c>
      <c r="AF1058" s="28">
        <f t="shared" ca="1" si="645"/>
        <v>0.98876003295245718</v>
      </c>
      <c r="AG1058" s="28">
        <f t="shared" ca="1" si="645"/>
        <v>0.59038643076546893</v>
      </c>
      <c r="AH1058" s="28">
        <f>IF(Riskregister!$E$9="",0,COUNTIF(BJ$4:BJ$53,"&lt;"&amp;AF1058)*IF(AG1058&lt;0.5,Riskregister!$K$9+(Riskregister!$L$9-Riskregister!$K$9)*SQRT(AG1058/2),Riskregister!$L$9-(Riskregister!$L$9-Riskregister!$K$9)*SQRT((1-AG1058)/2)))</f>
        <v>0</v>
      </c>
      <c r="AI1058" s="28">
        <f t="shared" ca="1" si="646"/>
        <v>0.19559807293137899</v>
      </c>
      <c r="AJ1058" s="28">
        <f t="shared" ca="1" si="646"/>
        <v>0.59842082586278589</v>
      </c>
      <c r="AK1058" s="28">
        <f>IF(Riskregister!$E$10="",0,COUNTIF(BK$4:BK$53,"&lt;"&amp;AI1058)*IF(AJ1058&lt;0.5,Riskregister!$K$10+(Riskregister!$L$10-Riskregister!$K$10)*SQRT(AJ1058/2),Riskregister!$L$10-(Riskregister!$L$10-Riskregister!$K$10)*SQRT((1-AJ1058)/2)))</f>
        <v>0</v>
      </c>
      <c r="AL1058" s="28">
        <f t="shared" ca="1" si="647"/>
        <v>0.5044099521177895</v>
      </c>
      <c r="AM1058" s="28">
        <f t="shared" ca="1" si="647"/>
        <v>0.92474361660108739</v>
      </c>
      <c r="AN1058" s="28">
        <f>IF(Riskregister!$E$11="",0,COUNTIF(BL$4:BL$53,"&lt;"&amp;AL1058)*IF(AM1058&lt;0.5,Riskregister!$K$11+(Riskregister!$L$11-Riskregister!$K$11)*SQRT(AM1058/2),Riskregister!$L$11-(Riskregister!$L$11-Riskregister!$K$11)*SQRT((1-AM1058)/2)))</f>
        <v>0</v>
      </c>
      <c r="AO1058" s="28">
        <f t="shared" ca="1" si="648"/>
        <v>0.58867205730127936</v>
      </c>
      <c r="AP1058" s="28">
        <f t="shared" ca="1" si="648"/>
        <v>0.51214676510518653</v>
      </c>
      <c r="AQ1058" s="28">
        <f>IF(Riskregister!$E$12="",0,COUNTIF(BM$4:BM$53,"&lt;"&amp;AO1058)*IF(AP1058&lt;0.5,Riskregister!$K$12+(Riskregister!$L$12-Riskregister!$K$12)*SQRT(AP1058/2),Riskregister!$L$12-(Riskregister!$L$12-Riskregister!$K$12)*SQRT((1-AP1058)/2)))</f>
        <v>0</v>
      </c>
      <c r="AR1058" s="28">
        <f t="shared" ca="1" si="649"/>
        <v>0.76772056356962359</v>
      </c>
      <c r="AS1058" s="28">
        <f t="shared" ca="1" si="649"/>
        <v>0.68634508291158525</v>
      </c>
      <c r="AT1058" s="28">
        <f>IF(Riskregister!$E$13="",0,COUNTIF(BN$4:BN$53,"&lt;"&amp;AR1058)*IF(AS1058&lt;0.5,Riskregister!$K$13+(Riskregister!$L$13-Riskregister!$K$13)*SQRT(AS1058/2),Riskregister!$L$13-(Riskregister!$L$13-Riskregister!$K$13)*SQRT((1-AS1058)/2)))</f>
        <v>0</v>
      </c>
      <c r="AU1058" s="28">
        <f t="shared" ca="1" si="650"/>
        <v>0.56546406067785926</v>
      </c>
      <c r="AV1058" s="28">
        <f t="shared" ca="1" si="650"/>
        <v>0.78603531251421077</v>
      </c>
      <c r="AW1058" s="28">
        <f>IF(Riskregister!$E$14="",0,COUNTIF(BO$4:BO$53,"&lt;"&amp;AU1058)*IF(AV1058&lt;0.5,Riskregister!$K$14+(Riskregister!$L$14-Riskregister!$K$14)*SQRT(AV1058/2),Riskregister!$L$14-(Riskregister!$L$14-Riskregister!$K$14)*SQRT((1-AV1058)/2)))</f>
        <v>0</v>
      </c>
      <c r="AX1058" s="28">
        <f t="shared" ca="1" si="651"/>
        <v>0.97076932400328597</v>
      </c>
      <c r="AY1058" s="28">
        <f t="shared" ca="1" si="651"/>
        <v>0.74331356847495578</v>
      </c>
      <c r="AZ1058" s="28">
        <f>IF(Riskregister!$E$15="",0,COUNTIF(BP$4:BP$53,"&lt;"&amp;AX1058)*IF(AY1058&lt;0.5,Riskregister!$K$15+(Riskregister!$L$15-Riskregister!$K$15)*SQRT(AY1058/2),Riskregister!$L$15-(Riskregister!$L$15-Riskregister!$K$15)*SQRT((1-AY1058)/2)))</f>
        <v>0</v>
      </c>
      <c r="BA1058" s="28">
        <f t="shared" ca="1" si="652"/>
        <v>0.53638188648901564</v>
      </c>
      <c r="BB1058" s="28">
        <f t="shared" ca="1" si="652"/>
        <v>0.39378812333461943</v>
      </c>
      <c r="BC1058" s="28">
        <f>IF(Riskregister!$E$16="",0,COUNTIF(BQ$4:BQ$53,"&lt;"&amp;BA1058)*IF(BB1058&lt;0.5,Riskregister!$K$16+(Riskregister!$L$16-Riskregister!$K$16)*SQRT(BB1058/2),Riskregister!$L$16-(Riskregister!$L$16-Riskregister!$K$16)*SQRT((1-BB1058)/2)))</f>
        <v>0</v>
      </c>
      <c r="BD1058" s="28">
        <f t="shared" ca="1" si="640"/>
        <v>169130.02250755957</v>
      </c>
    </row>
    <row r="1059" spans="20:56" x14ac:dyDescent="0.35">
      <c r="T1059" s="28">
        <f t="shared" ca="1" si="641"/>
        <v>0.37786517867692881</v>
      </c>
      <c r="U1059" s="28">
        <f t="shared" ca="1" si="641"/>
        <v>5.0992444526064329E-2</v>
      </c>
      <c r="V1059" s="28">
        <f ca="1">IF(Riskregister!$E$5="",0,COUNTIF(BF$4:BF$53,"&lt;"&amp;T1059)*IF(U1059&lt;0.5,Riskregister!$K$5+(Riskregister!$L$5-Riskregister!$K$5)*SQRT(U1059/2),Riskregister!$L$5-(Riskregister!$L$5-Riskregister!$K$5)*SQRT((1-U1059)/2)))</f>
        <v>0</v>
      </c>
      <c r="W1059" s="28">
        <f t="shared" ca="1" si="642"/>
        <v>0.22007905907167924</v>
      </c>
      <c r="X1059" s="28">
        <f t="shared" ca="1" si="642"/>
        <v>0.42888259825899711</v>
      </c>
      <c r="Y1059" s="28">
        <f ca="1">IF(Riskregister!$E$6="",0,COUNTIF(BG$4:BG$53,"&lt;"&amp;W1059)*IF(X1059&lt;0.5,Riskregister!$K$6+(Riskregister!$L$6-Riskregister!$K$6)*SQRT(X1059/2),Riskregister!$L$6-(Riskregister!$L$6-Riskregister!$K$6)*SQRT((1-X1059)/2)))</f>
        <v>0</v>
      </c>
      <c r="Z1059" s="28">
        <f t="shared" ca="1" si="643"/>
        <v>0.89927668029257057</v>
      </c>
      <c r="AA1059" s="28">
        <f t="shared" ca="1" si="643"/>
        <v>0.45589801259234031</v>
      </c>
      <c r="AB1059" s="28">
        <f ca="1">IF(Riskregister!$E$7="",0,COUNTIF(BH$4:BH$53,"&lt;"&amp;Z1059)*IF(AA1059&lt;0.5,Riskregister!$K$7+(Riskregister!$L$7-Riskregister!$K$7)*SQRT(AA1059/2),Riskregister!$L$7-(Riskregister!$L$7-Riskregister!$K$7)*SQRT((1-AA1059)/2)))</f>
        <v>217104.01931515842</v>
      </c>
      <c r="AC1059" s="28">
        <f t="shared" ca="1" si="644"/>
        <v>0.69652244011898323</v>
      </c>
      <c r="AD1059" s="28">
        <f t="shared" ca="1" si="644"/>
        <v>0.38886563885245817</v>
      </c>
      <c r="AE1059" s="28">
        <f ca="1">IF(Riskregister!$E$8="",0,COUNTIF(BI$4:BI$53,"&lt;"&amp;AC1059)*IF(AD1059&lt;0.5,Riskregister!$K$8+(Riskregister!$L$8-Riskregister!$K$8)*SQRT(AD1059/2),Riskregister!$L$8-(Riskregister!$L$8-Riskregister!$K$8)*SQRT((1-AD1059)/2)))</f>
        <v>0</v>
      </c>
      <c r="AF1059" s="28">
        <f t="shared" ca="1" si="645"/>
        <v>0.83783405280782031</v>
      </c>
      <c r="AG1059" s="28">
        <f t="shared" ca="1" si="645"/>
        <v>0.21691327105474068</v>
      </c>
      <c r="AH1059" s="28">
        <f>IF(Riskregister!$E$9="",0,COUNTIF(BJ$4:BJ$53,"&lt;"&amp;AF1059)*IF(AG1059&lt;0.5,Riskregister!$K$9+(Riskregister!$L$9-Riskregister!$K$9)*SQRT(AG1059/2),Riskregister!$L$9-(Riskregister!$L$9-Riskregister!$K$9)*SQRT((1-AG1059)/2)))</f>
        <v>0</v>
      </c>
      <c r="AI1059" s="28">
        <f t="shared" ca="1" si="646"/>
        <v>7.3269670063161207E-2</v>
      </c>
      <c r="AJ1059" s="28">
        <f t="shared" ca="1" si="646"/>
        <v>3.6482648583324062E-2</v>
      </c>
      <c r="AK1059" s="28">
        <f>IF(Riskregister!$E$10="",0,COUNTIF(BK$4:BK$53,"&lt;"&amp;AI1059)*IF(AJ1059&lt;0.5,Riskregister!$K$10+(Riskregister!$L$10-Riskregister!$K$10)*SQRT(AJ1059/2),Riskregister!$L$10-(Riskregister!$L$10-Riskregister!$K$10)*SQRT((1-AJ1059)/2)))</f>
        <v>0</v>
      </c>
      <c r="AL1059" s="28">
        <f t="shared" ca="1" si="647"/>
        <v>0.50846222863427237</v>
      </c>
      <c r="AM1059" s="28">
        <f t="shared" ca="1" si="647"/>
        <v>0.34436043665202198</v>
      </c>
      <c r="AN1059" s="28">
        <f>IF(Riskregister!$E$11="",0,COUNTIF(BL$4:BL$53,"&lt;"&amp;AL1059)*IF(AM1059&lt;0.5,Riskregister!$K$11+(Riskregister!$L$11-Riskregister!$K$11)*SQRT(AM1059/2),Riskregister!$L$11-(Riskregister!$L$11-Riskregister!$K$11)*SQRT((1-AM1059)/2)))</f>
        <v>0</v>
      </c>
      <c r="AO1059" s="28">
        <f t="shared" ca="1" si="648"/>
        <v>0.7567715346644095</v>
      </c>
      <c r="AP1059" s="28">
        <f t="shared" ca="1" si="648"/>
        <v>0.71296997013294827</v>
      </c>
      <c r="AQ1059" s="28">
        <f>IF(Riskregister!$E$12="",0,COUNTIF(BM$4:BM$53,"&lt;"&amp;AO1059)*IF(AP1059&lt;0.5,Riskregister!$K$12+(Riskregister!$L$12-Riskregister!$K$12)*SQRT(AP1059/2),Riskregister!$L$12-(Riskregister!$L$12-Riskregister!$K$12)*SQRT((1-AP1059)/2)))</f>
        <v>0</v>
      </c>
      <c r="AR1059" s="28">
        <f t="shared" ca="1" si="649"/>
        <v>5.2470158519883903E-2</v>
      </c>
      <c r="AS1059" s="28">
        <f t="shared" ca="1" si="649"/>
        <v>0.57231672029837877</v>
      </c>
      <c r="AT1059" s="28">
        <f>IF(Riskregister!$E$13="",0,COUNTIF(BN$4:BN$53,"&lt;"&amp;AR1059)*IF(AS1059&lt;0.5,Riskregister!$K$13+(Riskregister!$L$13-Riskregister!$K$13)*SQRT(AS1059/2),Riskregister!$L$13-(Riskregister!$L$13-Riskregister!$K$13)*SQRT((1-AS1059)/2)))</f>
        <v>0</v>
      </c>
      <c r="AU1059" s="28">
        <f t="shared" ca="1" si="650"/>
        <v>0.55712776729309144</v>
      </c>
      <c r="AV1059" s="28">
        <f t="shared" ca="1" si="650"/>
        <v>0.83090092940914273</v>
      </c>
      <c r="AW1059" s="28">
        <f>IF(Riskregister!$E$14="",0,COUNTIF(BO$4:BO$53,"&lt;"&amp;AU1059)*IF(AV1059&lt;0.5,Riskregister!$K$14+(Riskregister!$L$14-Riskregister!$K$14)*SQRT(AV1059/2),Riskregister!$L$14-(Riskregister!$L$14-Riskregister!$K$14)*SQRT((1-AV1059)/2)))</f>
        <v>0</v>
      </c>
      <c r="AX1059" s="28">
        <f t="shared" ca="1" si="651"/>
        <v>0.89604696135799389</v>
      </c>
      <c r="AY1059" s="28">
        <f t="shared" ca="1" si="651"/>
        <v>0.72081159342975154</v>
      </c>
      <c r="AZ1059" s="28">
        <f>IF(Riskregister!$E$15="",0,COUNTIF(BP$4:BP$53,"&lt;"&amp;AX1059)*IF(AY1059&lt;0.5,Riskregister!$K$15+(Riskregister!$L$15-Riskregister!$K$15)*SQRT(AY1059/2),Riskregister!$L$15-(Riskregister!$L$15-Riskregister!$K$15)*SQRT((1-AY1059)/2)))</f>
        <v>0</v>
      </c>
      <c r="BA1059" s="28">
        <f t="shared" ca="1" si="652"/>
        <v>0.88762325331902292</v>
      </c>
      <c r="BB1059" s="28">
        <f t="shared" ca="1" si="652"/>
        <v>0.77091377979290732</v>
      </c>
      <c r="BC1059" s="28">
        <f>IF(Riskregister!$E$16="",0,COUNTIF(BQ$4:BQ$53,"&lt;"&amp;BA1059)*IF(BB1059&lt;0.5,Riskregister!$K$16+(Riskregister!$L$16-Riskregister!$K$16)*SQRT(BB1059/2),Riskregister!$L$16-(Riskregister!$L$16-Riskregister!$K$16)*SQRT((1-BB1059)/2)))</f>
        <v>0</v>
      </c>
      <c r="BD1059" s="28">
        <f t="shared" ca="1" si="640"/>
        <v>217104.01931515842</v>
      </c>
    </row>
    <row r="1060" spans="20:56" x14ac:dyDescent="0.35">
      <c r="T1060" s="28">
        <f t="shared" ca="1" si="641"/>
        <v>0.8517813794824417</v>
      </c>
      <c r="U1060" s="28">
        <f t="shared" ca="1" si="641"/>
        <v>0.29187636351598578</v>
      </c>
      <c r="V1060" s="28">
        <f ca="1">IF(Riskregister!$E$5="",0,COUNTIF(BF$4:BF$53,"&lt;"&amp;T1060)*IF(U1060&lt;0.5,Riskregister!$K$5+(Riskregister!$L$5-Riskregister!$K$5)*SQRT(U1060/2),Riskregister!$L$5-(Riskregister!$L$5-Riskregister!$K$5)*SQRT((1-U1060)/2)))</f>
        <v>321908.35292676603</v>
      </c>
      <c r="W1060" s="28">
        <f t="shared" ca="1" si="642"/>
        <v>9.9032388375521752E-3</v>
      </c>
      <c r="X1060" s="28">
        <f t="shared" ca="1" si="642"/>
        <v>0.73129917811174339</v>
      </c>
      <c r="Y1060" s="28">
        <f ca="1">IF(Riskregister!$E$6="",0,COUNTIF(BG$4:BG$53,"&lt;"&amp;W1060)*IF(X1060&lt;0.5,Riskregister!$K$6+(Riskregister!$L$6-Riskregister!$K$6)*SQRT(X1060/2),Riskregister!$L$6-(Riskregister!$L$6-Riskregister!$K$6)*SQRT((1-X1060)/2)))</f>
        <v>0</v>
      </c>
      <c r="Z1060" s="28">
        <f t="shared" ca="1" si="643"/>
        <v>0.38422299458789932</v>
      </c>
      <c r="AA1060" s="28">
        <f t="shared" ca="1" si="643"/>
        <v>0.24094510222280707</v>
      </c>
      <c r="AB1060" s="28">
        <f ca="1">IF(Riskregister!$E$7="",0,COUNTIF(BH$4:BH$53,"&lt;"&amp;Z1060)*IF(AA1060&lt;0.5,Riskregister!$K$7+(Riskregister!$L$7-Riskregister!$K$7)*SQRT(AA1060/2),Riskregister!$L$7-(Riskregister!$L$7-Riskregister!$K$7)*SQRT((1-AA1060)/2)))</f>
        <v>0</v>
      </c>
      <c r="AC1060" s="28">
        <f t="shared" ca="1" si="644"/>
        <v>0.4166157116798509</v>
      </c>
      <c r="AD1060" s="28">
        <f t="shared" ca="1" si="644"/>
        <v>2.0571118525943621E-2</v>
      </c>
      <c r="AE1060" s="28">
        <f ca="1">IF(Riskregister!$E$8="",0,COUNTIF(BI$4:BI$53,"&lt;"&amp;AC1060)*IF(AD1060&lt;0.5,Riskregister!$K$8+(Riskregister!$L$8-Riskregister!$K$8)*SQRT(AD1060/2),Riskregister!$L$8-(Riskregister!$L$8-Riskregister!$K$8)*SQRT((1-AD1060)/2)))</f>
        <v>0</v>
      </c>
      <c r="AF1060" s="28">
        <f t="shared" ca="1" si="645"/>
        <v>0.45154696167746333</v>
      </c>
      <c r="AG1060" s="28">
        <f t="shared" ca="1" si="645"/>
        <v>0.62703599674399024</v>
      </c>
      <c r="AH1060" s="28">
        <f>IF(Riskregister!$E$9="",0,COUNTIF(BJ$4:BJ$53,"&lt;"&amp;AF1060)*IF(AG1060&lt;0.5,Riskregister!$K$9+(Riskregister!$L$9-Riskregister!$K$9)*SQRT(AG1060/2),Riskregister!$L$9-(Riskregister!$L$9-Riskregister!$K$9)*SQRT((1-AG1060)/2)))</f>
        <v>0</v>
      </c>
      <c r="AI1060" s="28">
        <f t="shared" ca="1" si="646"/>
        <v>0.72246119743795545</v>
      </c>
      <c r="AJ1060" s="28">
        <f t="shared" ca="1" si="646"/>
        <v>0.1806685457112468</v>
      </c>
      <c r="AK1060" s="28">
        <f>IF(Riskregister!$E$10="",0,COUNTIF(BK$4:BK$53,"&lt;"&amp;AI1060)*IF(AJ1060&lt;0.5,Riskregister!$K$10+(Riskregister!$L$10-Riskregister!$K$10)*SQRT(AJ1060/2),Riskregister!$L$10-(Riskregister!$L$10-Riskregister!$K$10)*SQRT((1-AJ1060)/2)))</f>
        <v>0</v>
      </c>
      <c r="AL1060" s="28">
        <f t="shared" ca="1" si="647"/>
        <v>0.770157806547491</v>
      </c>
      <c r="AM1060" s="28">
        <f t="shared" ca="1" si="647"/>
        <v>0.679615762735575</v>
      </c>
      <c r="AN1060" s="28">
        <f>IF(Riskregister!$E$11="",0,COUNTIF(BL$4:BL$53,"&lt;"&amp;AL1060)*IF(AM1060&lt;0.5,Riskregister!$K$11+(Riskregister!$L$11-Riskregister!$K$11)*SQRT(AM1060/2),Riskregister!$L$11-(Riskregister!$L$11-Riskregister!$K$11)*SQRT((1-AM1060)/2)))</f>
        <v>0</v>
      </c>
      <c r="AO1060" s="28">
        <f t="shared" ca="1" si="648"/>
        <v>0.51410858608099752</v>
      </c>
      <c r="AP1060" s="28">
        <f t="shared" ca="1" si="648"/>
        <v>0.27506233881737185</v>
      </c>
      <c r="AQ1060" s="28">
        <f>IF(Riskregister!$E$12="",0,COUNTIF(BM$4:BM$53,"&lt;"&amp;AO1060)*IF(AP1060&lt;0.5,Riskregister!$K$12+(Riskregister!$L$12-Riskregister!$K$12)*SQRT(AP1060/2),Riskregister!$L$12-(Riskregister!$L$12-Riskregister!$K$12)*SQRT((1-AP1060)/2)))</f>
        <v>0</v>
      </c>
      <c r="AR1060" s="28">
        <f t="shared" ca="1" si="649"/>
        <v>0.74749531386377166</v>
      </c>
      <c r="AS1060" s="28">
        <f t="shared" ca="1" si="649"/>
        <v>0.3684512557920423</v>
      </c>
      <c r="AT1060" s="28">
        <f>IF(Riskregister!$E$13="",0,COUNTIF(BN$4:BN$53,"&lt;"&amp;AR1060)*IF(AS1060&lt;0.5,Riskregister!$K$13+(Riskregister!$L$13-Riskregister!$K$13)*SQRT(AS1060/2),Riskregister!$L$13-(Riskregister!$L$13-Riskregister!$K$13)*SQRT((1-AS1060)/2)))</f>
        <v>0</v>
      </c>
      <c r="AU1060" s="28">
        <f t="shared" ca="1" si="650"/>
        <v>0.94593584615827631</v>
      </c>
      <c r="AV1060" s="28">
        <f t="shared" ca="1" si="650"/>
        <v>0.13341029612159905</v>
      </c>
      <c r="AW1060" s="28">
        <f>IF(Riskregister!$E$14="",0,COUNTIF(BO$4:BO$53,"&lt;"&amp;AU1060)*IF(AV1060&lt;0.5,Riskregister!$K$14+(Riskregister!$L$14-Riskregister!$K$14)*SQRT(AV1060/2),Riskregister!$L$14-(Riskregister!$L$14-Riskregister!$K$14)*SQRT((1-AV1060)/2)))</f>
        <v>0</v>
      </c>
      <c r="AX1060" s="28">
        <f t="shared" ca="1" si="651"/>
        <v>0.53921596386372506</v>
      </c>
      <c r="AY1060" s="28">
        <f t="shared" ca="1" si="651"/>
        <v>0.46171787586032764</v>
      </c>
      <c r="AZ1060" s="28">
        <f>IF(Riskregister!$E$15="",0,COUNTIF(BP$4:BP$53,"&lt;"&amp;AX1060)*IF(AY1060&lt;0.5,Riskregister!$K$15+(Riskregister!$L$15-Riskregister!$K$15)*SQRT(AY1060/2),Riskregister!$L$15-(Riskregister!$L$15-Riskregister!$K$15)*SQRT((1-AY1060)/2)))</f>
        <v>0</v>
      </c>
      <c r="BA1060" s="28">
        <f t="shared" ca="1" si="652"/>
        <v>0.15621358365424554</v>
      </c>
      <c r="BB1060" s="28">
        <f t="shared" ca="1" si="652"/>
        <v>0.82162607640827989</v>
      </c>
      <c r="BC1060" s="28">
        <f>IF(Riskregister!$E$16="",0,COUNTIF(BQ$4:BQ$53,"&lt;"&amp;BA1060)*IF(BB1060&lt;0.5,Riskregister!$K$16+(Riskregister!$L$16-Riskregister!$K$16)*SQRT(BB1060/2),Riskregister!$L$16-(Riskregister!$L$16-Riskregister!$K$16)*SQRT((1-BB1060)/2)))</f>
        <v>0</v>
      </c>
      <c r="BD1060" s="28">
        <f t="shared" ca="1" si="640"/>
        <v>321908.35292676603</v>
      </c>
    </row>
    <row r="1061" spans="20:56" x14ac:dyDescent="0.35">
      <c r="T1061" s="28">
        <f t="shared" ca="1" si="641"/>
        <v>0.36990818398569303</v>
      </c>
      <c r="U1061" s="28">
        <f t="shared" ca="1" si="641"/>
        <v>7.492349491435002E-2</v>
      </c>
      <c r="V1061" s="28">
        <f ca="1">IF(Riskregister!$E$5="",0,COUNTIF(BF$4:BF$53,"&lt;"&amp;T1061)*IF(U1061&lt;0.5,Riskregister!$K$5+(Riskregister!$L$5-Riskregister!$K$5)*SQRT(U1061/2),Riskregister!$L$5-(Riskregister!$L$5-Riskregister!$K$5)*SQRT((1-U1061)/2)))</f>
        <v>0</v>
      </c>
      <c r="W1061" s="28">
        <f t="shared" ca="1" si="642"/>
        <v>0.59567439382538301</v>
      </c>
      <c r="X1061" s="28">
        <f t="shared" ca="1" si="642"/>
        <v>0.22128190903744371</v>
      </c>
      <c r="Y1061" s="28">
        <f ca="1">IF(Riskregister!$E$6="",0,COUNTIF(BG$4:BG$53,"&lt;"&amp;W1061)*IF(X1061&lt;0.5,Riskregister!$K$6+(Riskregister!$L$6-Riskregister!$K$6)*SQRT(X1061/2),Riskregister!$L$6-(Riskregister!$L$6-Riskregister!$K$6)*SQRT((1-X1061)/2)))</f>
        <v>0</v>
      </c>
      <c r="Z1061" s="28">
        <f t="shared" ca="1" si="643"/>
        <v>0.5203254342058623</v>
      </c>
      <c r="AA1061" s="28">
        <f t="shared" ca="1" si="643"/>
        <v>0.92645334738579121</v>
      </c>
      <c r="AB1061" s="28">
        <f ca="1">IF(Riskregister!$E$7="",0,COUNTIF(BH$4:BH$53,"&lt;"&amp;Z1061)*IF(AA1061&lt;0.5,Riskregister!$K$7+(Riskregister!$L$7-Riskregister!$K$7)*SQRT(AA1061/2),Riskregister!$L$7-(Riskregister!$L$7-Riskregister!$K$7)*SQRT((1-AA1061)/2)))</f>
        <v>0</v>
      </c>
      <c r="AC1061" s="28">
        <f t="shared" ca="1" si="644"/>
        <v>0.2014992006871511</v>
      </c>
      <c r="AD1061" s="28">
        <f t="shared" ca="1" si="644"/>
        <v>0.26310406472282344</v>
      </c>
      <c r="AE1061" s="28">
        <f ca="1">IF(Riskregister!$E$8="",0,COUNTIF(BI$4:BI$53,"&lt;"&amp;AC1061)*IF(AD1061&lt;0.5,Riskregister!$K$8+(Riskregister!$L$8-Riskregister!$K$8)*SQRT(AD1061/2),Riskregister!$L$8-(Riskregister!$L$8-Riskregister!$K$8)*SQRT((1-AD1061)/2)))</f>
        <v>0</v>
      </c>
      <c r="AF1061" s="28">
        <f t="shared" ca="1" si="645"/>
        <v>0.47251852800133221</v>
      </c>
      <c r="AG1061" s="28">
        <f t="shared" ca="1" si="645"/>
        <v>0.48814423606140411</v>
      </c>
      <c r="AH1061" s="28">
        <f>IF(Riskregister!$E$9="",0,COUNTIF(BJ$4:BJ$53,"&lt;"&amp;AF1061)*IF(AG1061&lt;0.5,Riskregister!$K$9+(Riskregister!$L$9-Riskregister!$K$9)*SQRT(AG1061/2),Riskregister!$L$9-(Riskregister!$L$9-Riskregister!$K$9)*SQRT((1-AG1061)/2)))</f>
        <v>0</v>
      </c>
      <c r="AI1061" s="28">
        <f t="shared" ca="1" si="646"/>
        <v>0.60086351587067799</v>
      </c>
      <c r="AJ1061" s="28">
        <f t="shared" ca="1" si="646"/>
        <v>0.32486575451281618</v>
      </c>
      <c r="AK1061" s="28">
        <f>IF(Riskregister!$E$10="",0,COUNTIF(BK$4:BK$53,"&lt;"&amp;AI1061)*IF(AJ1061&lt;0.5,Riskregister!$K$10+(Riskregister!$L$10-Riskregister!$K$10)*SQRT(AJ1061/2),Riskregister!$L$10-(Riskregister!$L$10-Riskregister!$K$10)*SQRT((1-AJ1061)/2)))</f>
        <v>0</v>
      </c>
      <c r="AL1061" s="28">
        <f t="shared" ca="1" si="647"/>
        <v>0.4019546778183114</v>
      </c>
      <c r="AM1061" s="28">
        <f t="shared" ca="1" si="647"/>
        <v>0.54246107816120903</v>
      </c>
      <c r="AN1061" s="28">
        <f>IF(Riskregister!$E$11="",0,COUNTIF(BL$4:BL$53,"&lt;"&amp;AL1061)*IF(AM1061&lt;0.5,Riskregister!$K$11+(Riskregister!$L$11-Riskregister!$K$11)*SQRT(AM1061/2),Riskregister!$L$11-(Riskregister!$L$11-Riskregister!$K$11)*SQRT((1-AM1061)/2)))</f>
        <v>0</v>
      </c>
      <c r="AO1061" s="28">
        <f t="shared" ca="1" si="648"/>
        <v>0.7591642989353814</v>
      </c>
      <c r="AP1061" s="28">
        <f t="shared" ca="1" si="648"/>
        <v>0.83223767003718663</v>
      </c>
      <c r="AQ1061" s="28">
        <f>IF(Riskregister!$E$12="",0,COUNTIF(BM$4:BM$53,"&lt;"&amp;AO1061)*IF(AP1061&lt;0.5,Riskregister!$K$12+(Riskregister!$L$12-Riskregister!$K$12)*SQRT(AP1061/2),Riskregister!$L$12-(Riskregister!$L$12-Riskregister!$K$12)*SQRT((1-AP1061)/2)))</f>
        <v>0</v>
      </c>
      <c r="AR1061" s="28">
        <f t="shared" ca="1" si="649"/>
        <v>0.15303439540547525</v>
      </c>
      <c r="AS1061" s="28">
        <f t="shared" ca="1" si="649"/>
        <v>0.41756540481846827</v>
      </c>
      <c r="AT1061" s="28">
        <f>IF(Riskregister!$E$13="",0,COUNTIF(BN$4:BN$53,"&lt;"&amp;AR1061)*IF(AS1061&lt;0.5,Riskregister!$K$13+(Riskregister!$L$13-Riskregister!$K$13)*SQRT(AS1061/2),Riskregister!$L$13-(Riskregister!$L$13-Riskregister!$K$13)*SQRT((1-AS1061)/2)))</f>
        <v>0</v>
      </c>
      <c r="AU1061" s="28">
        <f t="shared" ca="1" si="650"/>
        <v>0.17801324429920407</v>
      </c>
      <c r="AV1061" s="28">
        <f t="shared" ca="1" si="650"/>
        <v>2.2839234589744351E-4</v>
      </c>
      <c r="AW1061" s="28">
        <f>IF(Riskregister!$E$14="",0,COUNTIF(BO$4:BO$53,"&lt;"&amp;AU1061)*IF(AV1061&lt;0.5,Riskregister!$K$14+(Riskregister!$L$14-Riskregister!$K$14)*SQRT(AV1061/2),Riskregister!$L$14-(Riskregister!$L$14-Riskregister!$K$14)*SQRT((1-AV1061)/2)))</f>
        <v>0</v>
      </c>
      <c r="AX1061" s="28">
        <f t="shared" ca="1" si="651"/>
        <v>0.61907284055444689</v>
      </c>
      <c r="AY1061" s="28">
        <f t="shared" ca="1" si="651"/>
        <v>0.71392852468458201</v>
      </c>
      <c r="AZ1061" s="28">
        <f>IF(Riskregister!$E$15="",0,COUNTIF(BP$4:BP$53,"&lt;"&amp;AX1061)*IF(AY1061&lt;0.5,Riskregister!$K$15+(Riskregister!$L$15-Riskregister!$K$15)*SQRT(AY1061/2),Riskregister!$L$15-(Riskregister!$L$15-Riskregister!$K$15)*SQRT((1-AY1061)/2)))</f>
        <v>0</v>
      </c>
      <c r="BA1061" s="28">
        <f t="shared" ca="1" si="652"/>
        <v>0.41434647956186788</v>
      </c>
      <c r="BB1061" s="28">
        <f t="shared" ca="1" si="652"/>
        <v>0.71556750721464524</v>
      </c>
      <c r="BC1061" s="28">
        <f>IF(Riskregister!$E$16="",0,COUNTIF(BQ$4:BQ$53,"&lt;"&amp;BA1061)*IF(BB1061&lt;0.5,Riskregister!$K$16+(Riskregister!$L$16-Riskregister!$K$16)*SQRT(BB1061/2),Riskregister!$L$16-(Riskregister!$L$16-Riskregister!$K$16)*SQRT((1-BB1061)/2)))</f>
        <v>0</v>
      </c>
      <c r="BD1061" s="28">
        <f t="shared" ca="1" si="640"/>
        <v>0</v>
      </c>
    </row>
    <row r="1062" spans="20:56" x14ac:dyDescent="0.35">
      <c r="T1062" s="28">
        <f t="shared" ca="1" si="641"/>
        <v>0.71853215827615602</v>
      </c>
      <c r="U1062" s="28">
        <f t="shared" ca="1" si="641"/>
        <v>0.33255113248925883</v>
      </c>
      <c r="V1062" s="28">
        <f ca="1">IF(Riskregister!$E$5="",0,COUNTIF(BF$4:BF$53,"&lt;"&amp;T1062)*IF(U1062&lt;0.5,Riskregister!$K$5+(Riskregister!$L$5-Riskregister!$K$5)*SQRT(U1062/2),Riskregister!$L$5-(Riskregister!$L$5-Riskregister!$K$5)*SQRT((1-U1062)/2)))</f>
        <v>333496.05490183563</v>
      </c>
      <c r="W1062" s="28">
        <f t="shared" ca="1" si="642"/>
        <v>0.17018266534269988</v>
      </c>
      <c r="X1062" s="28">
        <f t="shared" ca="1" si="642"/>
        <v>0.87398574132737417</v>
      </c>
      <c r="Y1062" s="28">
        <f ca="1">IF(Riskregister!$E$6="",0,COUNTIF(BG$4:BG$53,"&lt;"&amp;W1062)*IF(X1062&lt;0.5,Riskregister!$K$6+(Riskregister!$L$6-Riskregister!$K$6)*SQRT(X1062/2),Riskregister!$L$6-(Riskregister!$L$6-Riskregister!$K$6)*SQRT((1-X1062)/2)))</f>
        <v>0</v>
      </c>
      <c r="Z1062" s="28">
        <f t="shared" ca="1" si="643"/>
        <v>0.28939399730852011</v>
      </c>
      <c r="AA1062" s="28">
        <f t="shared" ca="1" si="643"/>
        <v>0.53096012968898565</v>
      </c>
      <c r="AB1062" s="28">
        <f ca="1">IF(Riskregister!$E$7="",0,COUNTIF(BH$4:BH$53,"&lt;"&amp;Z1062)*IF(AA1062&lt;0.5,Riskregister!$K$7+(Riskregister!$L$7-Riskregister!$K$7)*SQRT(AA1062/2),Riskregister!$L$7-(Riskregister!$L$7-Riskregister!$K$7)*SQRT((1-AA1062)/2)))</f>
        <v>0</v>
      </c>
      <c r="AC1062" s="28">
        <f t="shared" ca="1" si="644"/>
        <v>0.21351073771024465</v>
      </c>
      <c r="AD1062" s="28">
        <f t="shared" ca="1" si="644"/>
        <v>0.49524247896519225</v>
      </c>
      <c r="AE1062" s="28">
        <f ca="1">IF(Riskregister!$E$8="",0,COUNTIF(BI$4:BI$53,"&lt;"&amp;AC1062)*IF(AD1062&lt;0.5,Riskregister!$K$8+(Riskregister!$L$8-Riskregister!$K$8)*SQRT(AD1062/2),Riskregister!$L$8-(Riskregister!$L$8-Riskregister!$K$8)*SQRT((1-AD1062)/2)))</f>
        <v>0</v>
      </c>
      <c r="AF1062" s="28">
        <f t="shared" ca="1" si="645"/>
        <v>0.87059517204175996</v>
      </c>
      <c r="AG1062" s="28">
        <f t="shared" ca="1" si="645"/>
        <v>0.34474013675821846</v>
      </c>
      <c r="AH1062" s="28">
        <f>IF(Riskregister!$E$9="",0,COUNTIF(BJ$4:BJ$53,"&lt;"&amp;AF1062)*IF(AG1062&lt;0.5,Riskregister!$K$9+(Riskregister!$L$9-Riskregister!$K$9)*SQRT(AG1062/2),Riskregister!$L$9-(Riskregister!$L$9-Riskregister!$K$9)*SQRT((1-AG1062)/2)))</f>
        <v>0</v>
      </c>
      <c r="AI1062" s="28">
        <f t="shared" ca="1" si="646"/>
        <v>0.48486439254802938</v>
      </c>
      <c r="AJ1062" s="28">
        <f t="shared" ca="1" si="646"/>
        <v>0.56220964427683862</v>
      </c>
      <c r="AK1062" s="28">
        <f>IF(Riskregister!$E$10="",0,COUNTIF(BK$4:BK$53,"&lt;"&amp;AI1062)*IF(AJ1062&lt;0.5,Riskregister!$K$10+(Riskregister!$L$10-Riskregister!$K$10)*SQRT(AJ1062/2),Riskregister!$L$10-(Riskregister!$L$10-Riskregister!$K$10)*SQRT((1-AJ1062)/2)))</f>
        <v>0</v>
      </c>
      <c r="AL1062" s="28">
        <f t="shared" ca="1" si="647"/>
        <v>0.38175405939303531</v>
      </c>
      <c r="AM1062" s="28">
        <f t="shared" ca="1" si="647"/>
        <v>0.74216464293042739</v>
      </c>
      <c r="AN1062" s="28">
        <f>IF(Riskregister!$E$11="",0,COUNTIF(BL$4:BL$53,"&lt;"&amp;AL1062)*IF(AM1062&lt;0.5,Riskregister!$K$11+(Riskregister!$L$11-Riskregister!$K$11)*SQRT(AM1062/2),Riskregister!$L$11-(Riskregister!$L$11-Riskregister!$K$11)*SQRT((1-AM1062)/2)))</f>
        <v>0</v>
      </c>
      <c r="AO1062" s="28">
        <f t="shared" ca="1" si="648"/>
        <v>0.10780999988200712</v>
      </c>
      <c r="AP1062" s="28">
        <f t="shared" ca="1" si="648"/>
        <v>0.95023840088582445</v>
      </c>
      <c r="AQ1062" s="28">
        <f>IF(Riskregister!$E$12="",0,COUNTIF(BM$4:BM$53,"&lt;"&amp;AO1062)*IF(AP1062&lt;0.5,Riskregister!$K$12+(Riskregister!$L$12-Riskregister!$K$12)*SQRT(AP1062/2),Riskregister!$L$12-(Riskregister!$L$12-Riskregister!$K$12)*SQRT((1-AP1062)/2)))</f>
        <v>0</v>
      </c>
      <c r="AR1062" s="28">
        <f t="shared" ca="1" si="649"/>
        <v>0.61593981537575482</v>
      </c>
      <c r="AS1062" s="28">
        <f t="shared" ca="1" si="649"/>
        <v>0.7526799237331453</v>
      </c>
      <c r="AT1062" s="28">
        <f>IF(Riskregister!$E$13="",0,COUNTIF(BN$4:BN$53,"&lt;"&amp;AR1062)*IF(AS1062&lt;0.5,Riskregister!$K$13+(Riskregister!$L$13-Riskregister!$K$13)*SQRT(AS1062/2),Riskregister!$L$13-(Riskregister!$L$13-Riskregister!$K$13)*SQRT((1-AS1062)/2)))</f>
        <v>0</v>
      </c>
      <c r="AU1062" s="28">
        <f t="shared" ca="1" si="650"/>
        <v>0.62104602149188448</v>
      </c>
      <c r="AV1062" s="28">
        <f t="shared" ca="1" si="650"/>
        <v>0.83112660308430641</v>
      </c>
      <c r="AW1062" s="28">
        <f>IF(Riskregister!$E$14="",0,COUNTIF(BO$4:BO$53,"&lt;"&amp;AU1062)*IF(AV1062&lt;0.5,Riskregister!$K$14+(Riskregister!$L$14-Riskregister!$K$14)*SQRT(AV1062/2),Riskregister!$L$14-(Riskregister!$L$14-Riskregister!$K$14)*SQRT((1-AV1062)/2)))</f>
        <v>0</v>
      </c>
      <c r="AX1062" s="28">
        <f t="shared" ca="1" si="651"/>
        <v>0.40243239792557006</v>
      </c>
      <c r="AY1062" s="28">
        <f t="shared" ca="1" si="651"/>
        <v>0.1654798322578932</v>
      </c>
      <c r="AZ1062" s="28">
        <f>IF(Riskregister!$E$15="",0,COUNTIF(BP$4:BP$53,"&lt;"&amp;AX1062)*IF(AY1062&lt;0.5,Riskregister!$K$15+(Riskregister!$L$15-Riskregister!$K$15)*SQRT(AY1062/2),Riskregister!$L$15-(Riskregister!$L$15-Riskregister!$K$15)*SQRT((1-AY1062)/2)))</f>
        <v>0</v>
      </c>
      <c r="BA1062" s="28">
        <f t="shared" ca="1" si="652"/>
        <v>0.92128501544219477</v>
      </c>
      <c r="BB1062" s="28">
        <f t="shared" ca="1" si="652"/>
        <v>0.22914642408770547</v>
      </c>
      <c r="BC1062" s="28">
        <f>IF(Riskregister!$E$16="",0,COUNTIF(BQ$4:BQ$53,"&lt;"&amp;BA1062)*IF(BB1062&lt;0.5,Riskregister!$K$16+(Riskregister!$L$16-Riskregister!$K$16)*SQRT(BB1062/2),Riskregister!$L$16-(Riskregister!$L$16-Riskregister!$K$16)*SQRT((1-BB1062)/2)))</f>
        <v>0</v>
      </c>
      <c r="BD1062" s="28">
        <f t="shared" ca="1" si="640"/>
        <v>333496.05490183563</v>
      </c>
    </row>
    <row r="1063" spans="20:56" x14ac:dyDescent="0.35">
      <c r="T1063" s="28">
        <f t="shared" ca="1" si="641"/>
        <v>0.33646220590915665</v>
      </c>
      <c r="U1063" s="28">
        <f t="shared" ca="1" si="641"/>
        <v>0.47674426455893204</v>
      </c>
      <c r="V1063" s="28">
        <f ca="1">IF(Riskregister!$E$5="",0,COUNTIF(BF$4:BF$53,"&lt;"&amp;T1063)*IF(U1063&lt;0.5,Riskregister!$K$5+(Riskregister!$L$5-Riskregister!$K$5)*SQRT(U1063/2),Riskregister!$L$5-(Riskregister!$L$5-Riskregister!$K$5)*SQRT((1-U1063)/2)))</f>
        <v>0</v>
      </c>
      <c r="W1063" s="28">
        <f t="shared" ca="1" si="642"/>
        <v>0.28588247343926831</v>
      </c>
      <c r="X1063" s="28">
        <f t="shared" ca="1" si="642"/>
        <v>0.94713233991477008</v>
      </c>
      <c r="Y1063" s="28">
        <f ca="1">IF(Riskregister!$E$6="",0,COUNTIF(BG$4:BG$53,"&lt;"&amp;W1063)*IF(X1063&lt;0.5,Riskregister!$K$6+(Riskregister!$L$6-Riskregister!$K$6)*SQRT(X1063/2),Riskregister!$L$6-(Riskregister!$L$6-Riskregister!$K$6)*SQRT((1-X1063)/2)))</f>
        <v>0</v>
      </c>
      <c r="Z1063" s="28">
        <f t="shared" ca="1" si="643"/>
        <v>4.0734556719210668E-2</v>
      </c>
      <c r="AA1063" s="28">
        <f t="shared" ca="1" si="643"/>
        <v>0.16446971985562708</v>
      </c>
      <c r="AB1063" s="28">
        <f ca="1">IF(Riskregister!$E$7="",0,COUNTIF(BH$4:BH$53,"&lt;"&amp;Z1063)*IF(AA1063&lt;0.5,Riskregister!$K$7+(Riskregister!$L$7-Riskregister!$K$7)*SQRT(AA1063/2),Riskregister!$L$7-(Riskregister!$L$7-Riskregister!$K$7)*SQRT((1-AA1063)/2)))</f>
        <v>0</v>
      </c>
      <c r="AC1063" s="28">
        <f t="shared" ca="1" si="644"/>
        <v>0.78734985411641112</v>
      </c>
      <c r="AD1063" s="28">
        <f t="shared" ca="1" si="644"/>
        <v>0.73250876820382027</v>
      </c>
      <c r="AE1063" s="28">
        <f ca="1">IF(Riskregister!$E$8="",0,COUNTIF(BI$4:BI$53,"&lt;"&amp;AC1063)*IF(AD1063&lt;0.5,Riskregister!$K$8+(Riskregister!$L$8-Riskregister!$K$8)*SQRT(AD1063/2),Riskregister!$L$8-(Riskregister!$L$8-Riskregister!$K$8)*SQRT((1-AD1063)/2)))</f>
        <v>0</v>
      </c>
      <c r="AF1063" s="28">
        <f t="shared" ca="1" si="645"/>
        <v>0.77805791888992126</v>
      </c>
      <c r="AG1063" s="28">
        <f t="shared" ca="1" si="645"/>
        <v>4.4142131812236807E-2</v>
      </c>
      <c r="AH1063" s="28">
        <f>IF(Riskregister!$E$9="",0,COUNTIF(BJ$4:BJ$53,"&lt;"&amp;AF1063)*IF(AG1063&lt;0.5,Riskregister!$K$9+(Riskregister!$L$9-Riskregister!$K$9)*SQRT(AG1063/2),Riskregister!$L$9-(Riskregister!$L$9-Riskregister!$K$9)*SQRT((1-AG1063)/2)))</f>
        <v>0</v>
      </c>
      <c r="AI1063" s="28">
        <f t="shared" ca="1" si="646"/>
        <v>0.78066474096299354</v>
      </c>
      <c r="AJ1063" s="28">
        <f t="shared" ca="1" si="646"/>
        <v>0.50962193695649283</v>
      </c>
      <c r="AK1063" s="28">
        <f>IF(Riskregister!$E$10="",0,COUNTIF(BK$4:BK$53,"&lt;"&amp;AI1063)*IF(AJ1063&lt;0.5,Riskregister!$K$10+(Riskregister!$L$10-Riskregister!$K$10)*SQRT(AJ1063/2),Riskregister!$L$10-(Riskregister!$L$10-Riskregister!$K$10)*SQRT((1-AJ1063)/2)))</f>
        <v>0</v>
      </c>
      <c r="AL1063" s="28">
        <f t="shared" ca="1" si="647"/>
        <v>0.73479929607687189</v>
      </c>
      <c r="AM1063" s="28">
        <f t="shared" ca="1" si="647"/>
        <v>0.55594402847615076</v>
      </c>
      <c r="AN1063" s="28">
        <f>IF(Riskregister!$E$11="",0,COUNTIF(BL$4:BL$53,"&lt;"&amp;AL1063)*IF(AM1063&lt;0.5,Riskregister!$K$11+(Riskregister!$L$11-Riskregister!$K$11)*SQRT(AM1063/2),Riskregister!$L$11-(Riskregister!$L$11-Riskregister!$K$11)*SQRT((1-AM1063)/2)))</f>
        <v>0</v>
      </c>
      <c r="AO1063" s="28">
        <f t="shared" ca="1" si="648"/>
        <v>4.4913123810327304E-2</v>
      </c>
      <c r="AP1063" s="28">
        <f t="shared" ca="1" si="648"/>
        <v>0.86735011058654943</v>
      </c>
      <c r="AQ1063" s="28">
        <f>IF(Riskregister!$E$12="",0,COUNTIF(BM$4:BM$53,"&lt;"&amp;AO1063)*IF(AP1063&lt;0.5,Riskregister!$K$12+(Riskregister!$L$12-Riskregister!$K$12)*SQRT(AP1063/2),Riskregister!$L$12-(Riskregister!$L$12-Riskregister!$K$12)*SQRT((1-AP1063)/2)))</f>
        <v>0</v>
      </c>
      <c r="AR1063" s="28">
        <f t="shared" ca="1" si="649"/>
        <v>0.86501965688744198</v>
      </c>
      <c r="AS1063" s="28">
        <f t="shared" ca="1" si="649"/>
        <v>0.72847894452537532</v>
      </c>
      <c r="AT1063" s="28">
        <f>IF(Riskregister!$E$13="",0,COUNTIF(BN$4:BN$53,"&lt;"&amp;AR1063)*IF(AS1063&lt;0.5,Riskregister!$K$13+(Riskregister!$L$13-Riskregister!$K$13)*SQRT(AS1063/2),Riskregister!$L$13-(Riskregister!$L$13-Riskregister!$K$13)*SQRT((1-AS1063)/2)))</f>
        <v>0</v>
      </c>
      <c r="AU1063" s="28">
        <f t="shared" ca="1" si="650"/>
        <v>0.5857672260644301</v>
      </c>
      <c r="AV1063" s="28">
        <f t="shared" ca="1" si="650"/>
        <v>0.83736154891381309</v>
      </c>
      <c r="AW1063" s="28">
        <f>IF(Riskregister!$E$14="",0,COUNTIF(BO$4:BO$53,"&lt;"&amp;AU1063)*IF(AV1063&lt;0.5,Riskregister!$K$14+(Riskregister!$L$14-Riskregister!$K$14)*SQRT(AV1063/2),Riskregister!$L$14-(Riskregister!$L$14-Riskregister!$K$14)*SQRT((1-AV1063)/2)))</f>
        <v>0</v>
      </c>
      <c r="AX1063" s="28">
        <f t="shared" ca="1" si="651"/>
        <v>0.27971405593426457</v>
      </c>
      <c r="AY1063" s="28">
        <f t="shared" ca="1" si="651"/>
        <v>0.91291858569524198</v>
      </c>
      <c r="AZ1063" s="28">
        <f>IF(Riskregister!$E$15="",0,COUNTIF(BP$4:BP$53,"&lt;"&amp;AX1063)*IF(AY1063&lt;0.5,Riskregister!$K$15+(Riskregister!$L$15-Riskregister!$K$15)*SQRT(AY1063/2),Riskregister!$L$15-(Riskregister!$L$15-Riskregister!$K$15)*SQRT((1-AY1063)/2)))</f>
        <v>0</v>
      </c>
      <c r="BA1063" s="28">
        <f t="shared" ca="1" si="652"/>
        <v>0.38066379726336996</v>
      </c>
      <c r="BB1063" s="28">
        <f t="shared" ca="1" si="652"/>
        <v>0.66677596153407204</v>
      </c>
      <c r="BC1063" s="28">
        <f>IF(Riskregister!$E$16="",0,COUNTIF(BQ$4:BQ$53,"&lt;"&amp;BA1063)*IF(BB1063&lt;0.5,Riskregister!$K$16+(Riskregister!$L$16-Riskregister!$K$16)*SQRT(BB1063/2),Riskregister!$L$16-(Riskregister!$L$16-Riskregister!$K$16)*SQRT((1-BB1063)/2)))</f>
        <v>0</v>
      </c>
      <c r="BD1063" s="28">
        <f t="shared" ca="1" si="640"/>
        <v>0</v>
      </c>
    </row>
    <row r="1064" spans="20:56" x14ac:dyDescent="0.35">
      <c r="T1064" s="28">
        <f t="shared" ref="T1064:U1083" ca="1" si="653">RAND()</f>
        <v>0.83270985087174387</v>
      </c>
      <c r="U1064" s="28">
        <f t="shared" ca="1" si="653"/>
        <v>0.79084270954154257</v>
      </c>
      <c r="V1064" s="28">
        <f ca="1">IF(Riskregister!$E$5="",0,COUNTIF(BF$4:BF$53,"&lt;"&amp;T1064)*IF(U1064&lt;0.5,Riskregister!$K$5+(Riskregister!$L$5-Riskregister!$K$5)*SQRT(U1064/2),Riskregister!$L$5-(Riskregister!$L$5-Riskregister!$K$5)*SQRT((1-U1064)/2)))</f>
        <v>454476.20243094664</v>
      </c>
      <c r="W1064" s="28">
        <f t="shared" ref="W1064:X1083" ca="1" si="654">RAND()</f>
        <v>0.57866541223714274</v>
      </c>
      <c r="X1064" s="28">
        <f t="shared" ca="1" si="654"/>
        <v>0.90990406638675525</v>
      </c>
      <c r="Y1064" s="28">
        <f ca="1">IF(Riskregister!$E$6="",0,COUNTIF(BG$4:BG$53,"&lt;"&amp;W1064)*IF(X1064&lt;0.5,Riskregister!$K$6+(Riskregister!$L$6-Riskregister!$K$6)*SQRT(X1064/2),Riskregister!$L$6-(Riskregister!$L$6-Riskregister!$K$6)*SQRT((1-X1064)/2)))</f>
        <v>0</v>
      </c>
      <c r="Z1064" s="28">
        <f t="shared" ref="Z1064:AA1083" ca="1" si="655">RAND()</f>
        <v>0.43979679346058864</v>
      </c>
      <c r="AA1064" s="28">
        <f t="shared" ca="1" si="655"/>
        <v>0.53903348672957463</v>
      </c>
      <c r="AB1064" s="28">
        <f ca="1">IF(Riskregister!$E$7="",0,COUNTIF(BH$4:BH$53,"&lt;"&amp;Z1064)*IF(AA1064&lt;0.5,Riskregister!$K$7+(Riskregister!$L$7-Riskregister!$K$7)*SQRT(AA1064/2),Riskregister!$L$7-(Riskregister!$L$7-Riskregister!$K$7)*SQRT((1-AA1064)/2)))</f>
        <v>0</v>
      </c>
      <c r="AC1064" s="28">
        <f t="shared" ref="AC1064:AD1083" ca="1" si="656">RAND()</f>
        <v>0.37209853669736792</v>
      </c>
      <c r="AD1064" s="28">
        <f t="shared" ca="1" si="656"/>
        <v>0.28712268022524345</v>
      </c>
      <c r="AE1064" s="28">
        <f ca="1">IF(Riskregister!$E$8="",0,COUNTIF(BI$4:BI$53,"&lt;"&amp;AC1064)*IF(AD1064&lt;0.5,Riskregister!$K$8+(Riskregister!$L$8-Riskregister!$K$8)*SQRT(AD1064/2),Riskregister!$L$8-(Riskregister!$L$8-Riskregister!$K$8)*SQRT((1-AD1064)/2)))</f>
        <v>0</v>
      </c>
      <c r="AF1064" s="28">
        <f t="shared" ref="AF1064:AG1083" ca="1" si="657">RAND()</f>
        <v>0.71207679378848088</v>
      </c>
      <c r="AG1064" s="28">
        <f t="shared" ca="1" si="657"/>
        <v>0.42851712844055712</v>
      </c>
      <c r="AH1064" s="28">
        <f>IF(Riskregister!$E$9="",0,COUNTIF(BJ$4:BJ$53,"&lt;"&amp;AF1064)*IF(AG1064&lt;0.5,Riskregister!$K$9+(Riskregister!$L$9-Riskregister!$K$9)*SQRT(AG1064/2),Riskregister!$L$9-(Riskregister!$L$9-Riskregister!$K$9)*SQRT((1-AG1064)/2)))</f>
        <v>0</v>
      </c>
      <c r="AI1064" s="28">
        <f t="shared" ref="AI1064:AJ1083" ca="1" si="658">RAND()</f>
        <v>0.25143361724984281</v>
      </c>
      <c r="AJ1064" s="28">
        <f t="shared" ca="1" si="658"/>
        <v>0.11162862581831823</v>
      </c>
      <c r="AK1064" s="28">
        <f>IF(Riskregister!$E$10="",0,COUNTIF(BK$4:BK$53,"&lt;"&amp;AI1064)*IF(AJ1064&lt;0.5,Riskregister!$K$10+(Riskregister!$L$10-Riskregister!$K$10)*SQRT(AJ1064/2),Riskregister!$L$10-(Riskregister!$L$10-Riskregister!$K$10)*SQRT((1-AJ1064)/2)))</f>
        <v>0</v>
      </c>
      <c r="AL1064" s="28">
        <f t="shared" ref="AL1064:AM1083" ca="1" si="659">RAND()</f>
        <v>0.30815121264081702</v>
      </c>
      <c r="AM1064" s="28">
        <f t="shared" ca="1" si="659"/>
        <v>0.16624875308170484</v>
      </c>
      <c r="AN1064" s="28">
        <f>IF(Riskregister!$E$11="",0,COUNTIF(BL$4:BL$53,"&lt;"&amp;AL1064)*IF(AM1064&lt;0.5,Riskregister!$K$11+(Riskregister!$L$11-Riskregister!$K$11)*SQRT(AM1064/2),Riskregister!$L$11-(Riskregister!$L$11-Riskregister!$K$11)*SQRT((1-AM1064)/2)))</f>
        <v>0</v>
      </c>
      <c r="AO1064" s="28">
        <f t="shared" ref="AO1064:AP1083" ca="1" si="660">RAND()</f>
        <v>0.10703571163926828</v>
      </c>
      <c r="AP1064" s="28">
        <f t="shared" ca="1" si="660"/>
        <v>0.25828627165537521</v>
      </c>
      <c r="AQ1064" s="28">
        <f>IF(Riskregister!$E$12="",0,COUNTIF(BM$4:BM$53,"&lt;"&amp;AO1064)*IF(AP1064&lt;0.5,Riskregister!$K$12+(Riskregister!$L$12-Riskregister!$K$12)*SQRT(AP1064/2),Riskregister!$L$12-(Riskregister!$L$12-Riskregister!$K$12)*SQRT((1-AP1064)/2)))</f>
        <v>0</v>
      </c>
      <c r="AR1064" s="28">
        <f t="shared" ref="AR1064:AS1083" ca="1" si="661">RAND()</f>
        <v>0.44560805417640126</v>
      </c>
      <c r="AS1064" s="28">
        <f t="shared" ca="1" si="661"/>
        <v>0.52344974652031484</v>
      </c>
      <c r="AT1064" s="28">
        <f>IF(Riskregister!$E$13="",0,COUNTIF(BN$4:BN$53,"&lt;"&amp;AR1064)*IF(AS1064&lt;0.5,Riskregister!$K$13+(Riskregister!$L$13-Riskregister!$K$13)*SQRT(AS1064/2),Riskregister!$L$13-(Riskregister!$L$13-Riskregister!$K$13)*SQRT((1-AS1064)/2)))</f>
        <v>0</v>
      </c>
      <c r="AU1064" s="28">
        <f t="shared" ref="AU1064:AV1083" ca="1" si="662">RAND()</f>
        <v>0.32957772249479345</v>
      </c>
      <c r="AV1064" s="28">
        <f t="shared" ca="1" si="662"/>
        <v>0.12856672501579425</v>
      </c>
      <c r="AW1064" s="28">
        <f>IF(Riskregister!$E$14="",0,COUNTIF(BO$4:BO$53,"&lt;"&amp;AU1064)*IF(AV1064&lt;0.5,Riskregister!$K$14+(Riskregister!$L$14-Riskregister!$K$14)*SQRT(AV1064/2),Riskregister!$L$14-(Riskregister!$L$14-Riskregister!$K$14)*SQRT((1-AV1064)/2)))</f>
        <v>0</v>
      </c>
      <c r="AX1064" s="28">
        <f t="shared" ref="AX1064:AY1083" ca="1" si="663">RAND()</f>
        <v>0.5072109406083678</v>
      </c>
      <c r="AY1064" s="28">
        <f t="shared" ca="1" si="663"/>
        <v>0.79576056429169495</v>
      </c>
      <c r="AZ1064" s="28">
        <f>IF(Riskregister!$E$15="",0,COUNTIF(BP$4:BP$53,"&lt;"&amp;AX1064)*IF(AY1064&lt;0.5,Riskregister!$K$15+(Riskregister!$L$15-Riskregister!$K$15)*SQRT(AY1064/2),Riskregister!$L$15-(Riskregister!$L$15-Riskregister!$K$15)*SQRT((1-AY1064)/2)))</f>
        <v>0</v>
      </c>
      <c r="BA1064" s="28">
        <f t="shared" ref="BA1064:BB1083" ca="1" si="664">RAND()</f>
        <v>0.7376899431220465</v>
      </c>
      <c r="BB1064" s="28">
        <f t="shared" ca="1" si="664"/>
        <v>0.99295426645149887</v>
      </c>
      <c r="BC1064" s="28">
        <f>IF(Riskregister!$E$16="",0,COUNTIF(BQ$4:BQ$53,"&lt;"&amp;BA1064)*IF(BB1064&lt;0.5,Riskregister!$K$16+(Riskregister!$L$16-Riskregister!$K$16)*SQRT(BB1064/2),Riskregister!$L$16-(Riskregister!$L$16-Riskregister!$K$16)*SQRT((1-BB1064)/2)))</f>
        <v>0</v>
      </c>
      <c r="BD1064" s="28">
        <f t="shared" ca="1" si="640"/>
        <v>454476.20243094664</v>
      </c>
    </row>
    <row r="1065" spans="20:56" x14ac:dyDescent="0.35">
      <c r="T1065" s="28">
        <f t="shared" ca="1" si="653"/>
        <v>0.79677567355063528</v>
      </c>
      <c r="U1065" s="28">
        <f t="shared" ca="1" si="653"/>
        <v>0.87536571623507597</v>
      </c>
      <c r="V1065" s="28">
        <f ca="1">IF(Riskregister!$E$5="",0,COUNTIF(BF$4:BF$53,"&lt;"&amp;T1065)*IF(U1065&lt;0.5,Riskregister!$K$5+(Riskregister!$L$5-Riskregister!$K$5)*SQRT(U1065/2),Riskregister!$L$5-(Riskregister!$L$5-Riskregister!$K$5)*SQRT((1-U1065)/2)))</f>
        <v>487664.69285572518</v>
      </c>
      <c r="W1065" s="28">
        <f t="shared" ca="1" si="654"/>
        <v>0.87399614458358754</v>
      </c>
      <c r="X1065" s="28">
        <f t="shared" ca="1" si="654"/>
        <v>0.48389554612629648</v>
      </c>
      <c r="Y1065" s="28">
        <f ca="1">IF(Riskregister!$E$6="",0,COUNTIF(BG$4:BG$53,"&lt;"&amp;W1065)*IF(X1065&lt;0.5,Riskregister!$K$6+(Riskregister!$L$6-Riskregister!$K$6)*SQRT(X1065/2),Riskregister!$L$6-(Riskregister!$L$6-Riskregister!$K$6)*SQRT((1-X1065)/2)))</f>
        <v>1085387.3642223501</v>
      </c>
      <c r="Z1065" s="28">
        <f t="shared" ca="1" si="655"/>
        <v>2.0106914087262839E-2</v>
      </c>
      <c r="AA1065" s="28">
        <f t="shared" ca="1" si="655"/>
        <v>0.93773045300528068</v>
      </c>
      <c r="AB1065" s="28">
        <f ca="1">IF(Riskregister!$E$7="",0,COUNTIF(BH$4:BH$53,"&lt;"&amp;Z1065)*IF(AA1065&lt;0.5,Riskregister!$K$7+(Riskregister!$L$7-Riskregister!$K$7)*SQRT(AA1065/2),Riskregister!$L$7-(Riskregister!$L$7-Riskregister!$K$7)*SQRT((1-AA1065)/2)))</f>
        <v>0</v>
      </c>
      <c r="AC1065" s="28">
        <f t="shared" ca="1" si="656"/>
        <v>0.9208147552505529</v>
      </c>
      <c r="AD1065" s="28">
        <f t="shared" ca="1" si="656"/>
        <v>0.62242220344195742</v>
      </c>
      <c r="AE1065" s="28">
        <f ca="1">IF(Riskregister!$E$8="",0,COUNTIF(BI$4:BI$53,"&lt;"&amp;AC1065)*IF(AD1065&lt;0.5,Riskregister!$K$8+(Riskregister!$L$8-Riskregister!$K$8)*SQRT(AD1065/2),Riskregister!$L$8-(Riskregister!$L$8-Riskregister!$K$8)*SQRT((1-AD1065)/2)))</f>
        <v>0</v>
      </c>
      <c r="AF1065" s="28">
        <f t="shared" ca="1" si="657"/>
        <v>0.54443486336022462</v>
      </c>
      <c r="AG1065" s="28">
        <f t="shared" ca="1" si="657"/>
        <v>0.69868634385281947</v>
      </c>
      <c r="AH1065" s="28">
        <f>IF(Riskregister!$E$9="",0,COUNTIF(BJ$4:BJ$53,"&lt;"&amp;AF1065)*IF(AG1065&lt;0.5,Riskregister!$K$9+(Riskregister!$L$9-Riskregister!$K$9)*SQRT(AG1065/2),Riskregister!$L$9-(Riskregister!$L$9-Riskregister!$K$9)*SQRT((1-AG1065)/2)))</f>
        <v>0</v>
      </c>
      <c r="AI1065" s="28">
        <f t="shared" ca="1" si="658"/>
        <v>5.7136219983681014E-2</v>
      </c>
      <c r="AJ1065" s="28">
        <f t="shared" ca="1" si="658"/>
        <v>0.29806864867231575</v>
      </c>
      <c r="AK1065" s="28">
        <f>IF(Riskregister!$E$10="",0,COUNTIF(BK$4:BK$53,"&lt;"&amp;AI1065)*IF(AJ1065&lt;0.5,Riskregister!$K$10+(Riskregister!$L$10-Riskregister!$K$10)*SQRT(AJ1065/2),Riskregister!$L$10-(Riskregister!$L$10-Riskregister!$K$10)*SQRT((1-AJ1065)/2)))</f>
        <v>0</v>
      </c>
      <c r="AL1065" s="28">
        <f t="shared" ca="1" si="659"/>
        <v>0.25495564065264753</v>
      </c>
      <c r="AM1065" s="28">
        <f t="shared" ca="1" si="659"/>
        <v>0.74664313909277669</v>
      </c>
      <c r="AN1065" s="28">
        <f>IF(Riskregister!$E$11="",0,COUNTIF(BL$4:BL$53,"&lt;"&amp;AL1065)*IF(AM1065&lt;0.5,Riskregister!$K$11+(Riskregister!$L$11-Riskregister!$K$11)*SQRT(AM1065/2),Riskregister!$L$11-(Riskregister!$L$11-Riskregister!$K$11)*SQRT((1-AM1065)/2)))</f>
        <v>0</v>
      </c>
      <c r="AO1065" s="28">
        <f t="shared" ca="1" si="660"/>
        <v>0.56353812479672349</v>
      </c>
      <c r="AP1065" s="28">
        <f t="shared" ca="1" si="660"/>
        <v>0.22234539192589264</v>
      </c>
      <c r="AQ1065" s="28">
        <f>IF(Riskregister!$E$12="",0,COUNTIF(BM$4:BM$53,"&lt;"&amp;AO1065)*IF(AP1065&lt;0.5,Riskregister!$K$12+(Riskregister!$L$12-Riskregister!$K$12)*SQRT(AP1065/2),Riskregister!$L$12-(Riskregister!$L$12-Riskregister!$K$12)*SQRT((1-AP1065)/2)))</f>
        <v>0</v>
      </c>
      <c r="AR1065" s="28">
        <f t="shared" ca="1" si="661"/>
        <v>0.30245981472700167</v>
      </c>
      <c r="AS1065" s="28">
        <f t="shared" ca="1" si="661"/>
        <v>0.97792744228213124</v>
      </c>
      <c r="AT1065" s="28">
        <f>IF(Riskregister!$E$13="",0,COUNTIF(BN$4:BN$53,"&lt;"&amp;AR1065)*IF(AS1065&lt;0.5,Riskregister!$K$13+(Riskregister!$L$13-Riskregister!$K$13)*SQRT(AS1065/2),Riskregister!$L$13-(Riskregister!$L$13-Riskregister!$K$13)*SQRT((1-AS1065)/2)))</f>
        <v>0</v>
      </c>
      <c r="AU1065" s="28">
        <f t="shared" ca="1" si="662"/>
        <v>0.98507202146858341</v>
      </c>
      <c r="AV1065" s="28">
        <f t="shared" ca="1" si="662"/>
        <v>0.29173470981142002</v>
      </c>
      <c r="AW1065" s="28">
        <f>IF(Riskregister!$E$14="",0,COUNTIF(BO$4:BO$53,"&lt;"&amp;AU1065)*IF(AV1065&lt;0.5,Riskregister!$K$14+(Riskregister!$L$14-Riskregister!$K$14)*SQRT(AV1065/2),Riskregister!$L$14-(Riskregister!$L$14-Riskregister!$K$14)*SQRT((1-AV1065)/2)))</f>
        <v>0</v>
      </c>
      <c r="AX1065" s="28">
        <f t="shared" ca="1" si="663"/>
        <v>0.7238922405721101</v>
      </c>
      <c r="AY1065" s="28">
        <f t="shared" ca="1" si="663"/>
        <v>0.61332386253412141</v>
      </c>
      <c r="AZ1065" s="28">
        <f>IF(Riskregister!$E$15="",0,COUNTIF(BP$4:BP$53,"&lt;"&amp;AX1065)*IF(AY1065&lt;0.5,Riskregister!$K$15+(Riskregister!$L$15-Riskregister!$K$15)*SQRT(AY1065/2),Riskregister!$L$15-(Riskregister!$L$15-Riskregister!$K$15)*SQRT((1-AY1065)/2)))</f>
        <v>0</v>
      </c>
      <c r="BA1065" s="28">
        <f t="shared" ca="1" si="664"/>
        <v>0.45977384767756546</v>
      </c>
      <c r="BB1065" s="28">
        <f t="shared" ca="1" si="664"/>
        <v>0.2248493435299046</v>
      </c>
      <c r="BC1065" s="28">
        <f>IF(Riskregister!$E$16="",0,COUNTIF(BQ$4:BQ$53,"&lt;"&amp;BA1065)*IF(BB1065&lt;0.5,Riskregister!$K$16+(Riskregister!$L$16-Riskregister!$K$16)*SQRT(BB1065/2),Riskregister!$L$16-(Riskregister!$L$16-Riskregister!$K$16)*SQRT((1-BB1065)/2)))</f>
        <v>0</v>
      </c>
      <c r="BD1065" s="28">
        <f t="shared" ca="1" si="640"/>
        <v>1573052.0570780751</v>
      </c>
    </row>
    <row r="1066" spans="20:56" x14ac:dyDescent="0.35">
      <c r="T1066" s="28">
        <f t="shared" ca="1" si="653"/>
        <v>0.90602357861362215</v>
      </c>
      <c r="U1066" s="28">
        <f t="shared" ca="1" si="653"/>
        <v>0.22727482432735358</v>
      </c>
      <c r="V1066" s="28">
        <f ca="1">IF(Riskregister!$E$5="",0,COUNTIF(BF$4:BF$53,"&lt;"&amp;T1066)*IF(U1066&lt;0.5,Riskregister!$K$5+(Riskregister!$L$5-Riskregister!$K$5)*SQRT(U1066/2),Riskregister!$L$5-(Riskregister!$L$5-Riskregister!$K$5)*SQRT((1-U1066)/2)))</f>
        <v>301695.66890041571</v>
      </c>
      <c r="W1066" s="28">
        <f t="shared" ca="1" si="654"/>
        <v>6.9806213651661397E-2</v>
      </c>
      <c r="X1066" s="28">
        <f t="shared" ca="1" si="654"/>
        <v>0.58793305634262305</v>
      </c>
      <c r="Y1066" s="28">
        <f ca="1">IF(Riskregister!$E$6="",0,COUNTIF(BG$4:BG$53,"&lt;"&amp;W1066)*IF(X1066&lt;0.5,Riskregister!$K$6+(Riskregister!$L$6-Riskregister!$K$6)*SQRT(X1066/2),Riskregister!$L$6-(Riskregister!$L$6-Riskregister!$K$6)*SQRT((1-X1066)/2)))</f>
        <v>0</v>
      </c>
      <c r="Z1066" s="28">
        <f t="shared" ca="1" si="655"/>
        <v>6.0800847941116509E-2</v>
      </c>
      <c r="AA1066" s="28">
        <f t="shared" ca="1" si="655"/>
        <v>0.18532349305376761</v>
      </c>
      <c r="AB1066" s="28">
        <f ca="1">IF(Riskregister!$E$7="",0,COUNTIF(BH$4:BH$53,"&lt;"&amp;Z1066)*IF(AA1066&lt;0.5,Riskregister!$K$7+(Riskregister!$L$7-Riskregister!$K$7)*SQRT(AA1066/2),Riskregister!$L$7-(Riskregister!$L$7-Riskregister!$K$7)*SQRT((1-AA1066)/2)))</f>
        <v>0</v>
      </c>
      <c r="AC1066" s="28">
        <f t="shared" ca="1" si="656"/>
        <v>0.36963455592542271</v>
      </c>
      <c r="AD1066" s="28">
        <f t="shared" ca="1" si="656"/>
        <v>0.9050026710436172</v>
      </c>
      <c r="AE1066" s="28">
        <f ca="1">IF(Riskregister!$E$8="",0,COUNTIF(BI$4:BI$53,"&lt;"&amp;AC1066)*IF(AD1066&lt;0.5,Riskregister!$K$8+(Riskregister!$L$8-Riskregister!$K$8)*SQRT(AD1066/2),Riskregister!$L$8-(Riskregister!$L$8-Riskregister!$K$8)*SQRT((1-AD1066)/2)))</f>
        <v>0</v>
      </c>
      <c r="AF1066" s="28">
        <f t="shared" ca="1" si="657"/>
        <v>0.9000585290922215</v>
      </c>
      <c r="AG1066" s="28">
        <f t="shared" ca="1" si="657"/>
        <v>0.35119543048145774</v>
      </c>
      <c r="AH1066" s="28">
        <f>IF(Riskregister!$E$9="",0,COUNTIF(BJ$4:BJ$53,"&lt;"&amp;AF1066)*IF(AG1066&lt;0.5,Riskregister!$K$9+(Riskregister!$L$9-Riskregister!$K$9)*SQRT(AG1066/2),Riskregister!$L$9-(Riskregister!$L$9-Riskregister!$K$9)*SQRT((1-AG1066)/2)))</f>
        <v>0</v>
      </c>
      <c r="AI1066" s="28">
        <f t="shared" ca="1" si="658"/>
        <v>0.49411966715762479</v>
      </c>
      <c r="AJ1066" s="28">
        <f t="shared" ca="1" si="658"/>
        <v>6.8587748057524212E-2</v>
      </c>
      <c r="AK1066" s="28">
        <f>IF(Riskregister!$E$10="",0,COUNTIF(BK$4:BK$53,"&lt;"&amp;AI1066)*IF(AJ1066&lt;0.5,Riskregister!$K$10+(Riskregister!$L$10-Riskregister!$K$10)*SQRT(AJ1066/2),Riskregister!$L$10-(Riskregister!$L$10-Riskregister!$K$10)*SQRT((1-AJ1066)/2)))</f>
        <v>0</v>
      </c>
      <c r="AL1066" s="28">
        <f t="shared" ca="1" si="659"/>
        <v>0.5841807747792821</v>
      </c>
      <c r="AM1066" s="28">
        <f t="shared" ca="1" si="659"/>
        <v>0.45582930362535212</v>
      </c>
      <c r="AN1066" s="28">
        <f>IF(Riskregister!$E$11="",0,COUNTIF(BL$4:BL$53,"&lt;"&amp;AL1066)*IF(AM1066&lt;0.5,Riskregister!$K$11+(Riskregister!$L$11-Riskregister!$K$11)*SQRT(AM1066/2),Riskregister!$L$11-(Riskregister!$L$11-Riskregister!$K$11)*SQRT((1-AM1066)/2)))</f>
        <v>0</v>
      </c>
      <c r="AO1066" s="28">
        <f t="shared" ca="1" si="660"/>
        <v>0.38390120244793358</v>
      </c>
      <c r="AP1066" s="28">
        <f t="shared" ca="1" si="660"/>
        <v>0.92227551181969558</v>
      </c>
      <c r="AQ1066" s="28">
        <f>IF(Riskregister!$E$12="",0,COUNTIF(BM$4:BM$53,"&lt;"&amp;AO1066)*IF(AP1066&lt;0.5,Riskregister!$K$12+(Riskregister!$L$12-Riskregister!$K$12)*SQRT(AP1066/2),Riskregister!$L$12-(Riskregister!$L$12-Riskregister!$K$12)*SQRT((1-AP1066)/2)))</f>
        <v>0</v>
      </c>
      <c r="AR1066" s="28">
        <f t="shared" ca="1" si="661"/>
        <v>0.26455084138879492</v>
      </c>
      <c r="AS1066" s="28">
        <f t="shared" ca="1" si="661"/>
        <v>0.88726168609878331</v>
      </c>
      <c r="AT1066" s="28">
        <f>IF(Riskregister!$E$13="",0,COUNTIF(BN$4:BN$53,"&lt;"&amp;AR1066)*IF(AS1066&lt;0.5,Riskregister!$K$13+(Riskregister!$L$13-Riskregister!$K$13)*SQRT(AS1066/2),Riskregister!$L$13-(Riskregister!$L$13-Riskregister!$K$13)*SQRT((1-AS1066)/2)))</f>
        <v>0</v>
      </c>
      <c r="AU1066" s="28">
        <f t="shared" ca="1" si="662"/>
        <v>0.80116681354331165</v>
      </c>
      <c r="AV1066" s="28">
        <f t="shared" ca="1" si="662"/>
        <v>0.21623587050212534</v>
      </c>
      <c r="AW1066" s="28">
        <f>IF(Riskregister!$E$14="",0,COUNTIF(BO$4:BO$53,"&lt;"&amp;AU1066)*IF(AV1066&lt;0.5,Riskregister!$K$14+(Riskregister!$L$14-Riskregister!$K$14)*SQRT(AV1066/2),Riskregister!$L$14-(Riskregister!$L$14-Riskregister!$K$14)*SQRT((1-AV1066)/2)))</f>
        <v>0</v>
      </c>
      <c r="AX1066" s="28">
        <f t="shared" ca="1" si="663"/>
        <v>0.24917704919356332</v>
      </c>
      <c r="AY1066" s="28">
        <f t="shared" ca="1" si="663"/>
        <v>7.5237384838729549E-2</v>
      </c>
      <c r="AZ1066" s="28">
        <f>IF(Riskregister!$E$15="",0,COUNTIF(BP$4:BP$53,"&lt;"&amp;AX1066)*IF(AY1066&lt;0.5,Riskregister!$K$15+(Riskregister!$L$15-Riskregister!$K$15)*SQRT(AY1066/2),Riskregister!$L$15-(Riskregister!$L$15-Riskregister!$K$15)*SQRT((1-AY1066)/2)))</f>
        <v>0</v>
      </c>
      <c r="BA1066" s="28">
        <f t="shared" ca="1" si="664"/>
        <v>0.10516413802031355</v>
      </c>
      <c r="BB1066" s="28">
        <f t="shared" ca="1" si="664"/>
        <v>0.7242132976778215</v>
      </c>
      <c r="BC1066" s="28">
        <f>IF(Riskregister!$E$16="",0,COUNTIF(BQ$4:BQ$53,"&lt;"&amp;BA1066)*IF(BB1066&lt;0.5,Riskregister!$K$16+(Riskregister!$L$16-Riskregister!$K$16)*SQRT(BB1066/2),Riskregister!$L$16-(Riskregister!$L$16-Riskregister!$K$16)*SQRT((1-BB1066)/2)))</f>
        <v>0</v>
      </c>
      <c r="BD1066" s="28">
        <f t="shared" ca="1" si="640"/>
        <v>301695.66890041571</v>
      </c>
    </row>
    <row r="1067" spans="20:56" x14ac:dyDescent="0.35">
      <c r="T1067" s="28">
        <f t="shared" ca="1" si="653"/>
        <v>0.31987117717760949</v>
      </c>
      <c r="U1067" s="28">
        <f t="shared" ca="1" si="653"/>
        <v>0.72061347420346311</v>
      </c>
      <c r="V1067" s="28">
        <f ca="1">IF(Riskregister!$E$5="",0,COUNTIF(BF$4:BF$53,"&lt;"&amp;T1067)*IF(U1067&lt;0.5,Riskregister!$K$5+(Riskregister!$L$5-Riskregister!$K$5)*SQRT(U1067/2),Riskregister!$L$5-(Riskregister!$L$5-Riskregister!$K$5)*SQRT((1-U1067)/2)))</f>
        <v>0</v>
      </c>
      <c r="W1067" s="28">
        <f t="shared" ca="1" si="654"/>
        <v>0.92776685999632125</v>
      </c>
      <c r="X1067" s="28">
        <f t="shared" ca="1" si="654"/>
        <v>0.15493935783811841</v>
      </c>
      <c r="Y1067" s="28">
        <f ca="1">IF(Riskregister!$E$6="",0,COUNTIF(BG$4:BG$53,"&lt;"&amp;W1067)*IF(X1067&lt;0.5,Riskregister!$K$6+(Riskregister!$L$6-Riskregister!$K$6)*SQRT(X1067/2),Riskregister!$L$6-(Riskregister!$L$6-Riskregister!$K$6)*SQRT((1-X1067)/2)))</f>
        <v>1402001.5163616305</v>
      </c>
      <c r="Z1067" s="28">
        <f t="shared" ca="1" si="655"/>
        <v>0.36264485031174365</v>
      </c>
      <c r="AA1067" s="28">
        <f t="shared" ca="1" si="655"/>
        <v>0.62657234194739475</v>
      </c>
      <c r="AB1067" s="28">
        <f ca="1">IF(Riskregister!$E$7="",0,COUNTIF(BH$4:BH$53,"&lt;"&amp;Z1067)*IF(AA1067&lt;0.5,Riskregister!$K$7+(Riskregister!$L$7-Riskregister!$K$7)*SQRT(AA1067/2),Riskregister!$L$7-(Riskregister!$L$7-Riskregister!$K$7)*SQRT((1-AA1067)/2)))</f>
        <v>0</v>
      </c>
      <c r="AC1067" s="28">
        <f t="shared" ca="1" si="656"/>
        <v>0.41206865829559169</v>
      </c>
      <c r="AD1067" s="28">
        <f t="shared" ca="1" si="656"/>
        <v>0.61509063531681152</v>
      </c>
      <c r="AE1067" s="28">
        <f ca="1">IF(Riskregister!$E$8="",0,COUNTIF(BI$4:BI$53,"&lt;"&amp;AC1067)*IF(AD1067&lt;0.5,Riskregister!$K$8+(Riskregister!$L$8-Riskregister!$K$8)*SQRT(AD1067/2),Riskregister!$L$8-(Riskregister!$L$8-Riskregister!$K$8)*SQRT((1-AD1067)/2)))</f>
        <v>0</v>
      </c>
      <c r="AF1067" s="28">
        <f t="shared" ca="1" si="657"/>
        <v>0.40999026525350968</v>
      </c>
      <c r="AG1067" s="28">
        <f t="shared" ca="1" si="657"/>
        <v>0.41684943032806465</v>
      </c>
      <c r="AH1067" s="28">
        <f>IF(Riskregister!$E$9="",0,COUNTIF(BJ$4:BJ$53,"&lt;"&amp;AF1067)*IF(AG1067&lt;0.5,Riskregister!$K$9+(Riskregister!$L$9-Riskregister!$K$9)*SQRT(AG1067/2),Riskregister!$L$9-(Riskregister!$L$9-Riskregister!$K$9)*SQRT((1-AG1067)/2)))</f>
        <v>0</v>
      </c>
      <c r="AI1067" s="28">
        <f t="shared" ca="1" si="658"/>
        <v>0.35600213792492963</v>
      </c>
      <c r="AJ1067" s="28">
        <f t="shared" ca="1" si="658"/>
        <v>0.83767888990016726</v>
      </c>
      <c r="AK1067" s="28">
        <f>IF(Riskregister!$E$10="",0,COUNTIF(BK$4:BK$53,"&lt;"&amp;AI1067)*IF(AJ1067&lt;0.5,Riskregister!$K$10+(Riskregister!$L$10-Riskregister!$K$10)*SQRT(AJ1067/2),Riskregister!$L$10-(Riskregister!$L$10-Riskregister!$K$10)*SQRT((1-AJ1067)/2)))</f>
        <v>0</v>
      </c>
      <c r="AL1067" s="28">
        <f t="shared" ca="1" si="659"/>
        <v>0.40400529560544529</v>
      </c>
      <c r="AM1067" s="28">
        <f t="shared" ca="1" si="659"/>
        <v>0.41567609801718819</v>
      </c>
      <c r="AN1067" s="28">
        <f>IF(Riskregister!$E$11="",0,COUNTIF(BL$4:BL$53,"&lt;"&amp;AL1067)*IF(AM1067&lt;0.5,Riskregister!$K$11+(Riskregister!$L$11-Riskregister!$K$11)*SQRT(AM1067/2),Riskregister!$L$11-(Riskregister!$L$11-Riskregister!$K$11)*SQRT((1-AM1067)/2)))</f>
        <v>0</v>
      </c>
      <c r="AO1067" s="28">
        <f t="shared" ca="1" si="660"/>
        <v>0.37628067776747876</v>
      </c>
      <c r="AP1067" s="28">
        <f t="shared" ca="1" si="660"/>
        <v>6.1321954387245414E-2</v>
      </c>
      <c r="AQ1067" s="28">
        <f>IF(Riskregister!$E$12="",0,COUNTIF(BM$4:BM$53,"&lt;"&amp;AO1067)*IF(AP1067&lt;0.5,Riskregister!$K$12+(Riskregister!$L$12-Riskregister!$K$12)*SQRT(AP1067/2),Riskregister!$L$12-(Riskregister!$L$12-Riskregister!$K$12)*SQRT((1-AP1067)/2)))</f>
        <v>0</v>
      </c>
      <c r="AR1067" s="28">
        <f t="shared" ca="1" si="661"/>
        <v>0.71776543629679768</v>
      </c>
      <c r="AS1067" s="28">
        <f t="shared" ca="1" si="661"/>
        <v>0.80552885701254628</v>
      </c>
      <c r="AT1067" s="28">
        <f>IF(Riskregister!$E$13="",0,COUNTIF(BN$4:BN$53,"&lt;"&amp;AR1067)*IF(AS1067&lt;0.5,Riskregister!$K$13+(Riskregister!$L$13-Riskregister!$K$13)*SQRT(AS1067/2),Riskregister!$L$13-(Riskregister!$L$13-Riskregister!$K$13)*SQRT((1-AS1067)/2)))</f>
        <v>0</v>
      </c>
      <c r="AU1067" s="28">
        <f t="shared" ca="1" si="662"/>
        <v>0.46697989850958932</v>
      </c>
      <c r="AV1067" s="28">
        <f t="shared" ca="1" si="662"/>
        <v>0.9557319596330397</v>
      </c>
      <c r="AW1067" s="28">
        <f>IF(Riskregister!$E$14="",0,COUNTIF(BO$4:BO$53,"&lt;"&amp;AU1067)*IF(AV1067&lt;0.5,Riskregister!$K$14+(Riskregister!$L$14-Riskregister!$K$14)*SQRT(AV1067/2),Riskregister!$L$14-(Riskregister!$L$14-Riskregister!$K$14)*SQRT((1-AV1067)/2)))</f>
        <v>0</v>
      </c>
      <c r="AX1067" s="28">
        <f t="shared" ca="1" si="663"/>
        <v>0.85062619550534257</v>
      </c>
      <c r="AY1067" s="28">
        <f t="shared" ca="1" si="663"/>
        <v>0.6536973180325808</v>
      </c>
      <c r="AZ1067" s="28">
        <f>IF(Riskregister!$E$15="",0,COUNTIF(BP$4:BP$53,"&lt;"&amp;AX1067)*IF(AY1067&lt;0.5,Riskregister!$K$15+(Riskregister!$L$15-Riskregister!$K$15)*SQRT(AY1067/2),Riskregister!$L$15-(Riskregister!$L$15-Riskregister!$K$15)*SQRT((1-AY1067)/2)))</f>
        <v>0</v>
      </c>
      <c r="BA1067" s="28">
        <f t="shared" ca="1" si="664"/>
        <v>0.6560113962413483</v>
      </c>
      <c r="BB1067" s="28">
        <f t="shared" ca="1" si="664"/>
        <v>3.3193681191193369E-2</v>
      </c>
      <c r="BC1067" s="28">
        <f>IF(Riskregister!$E$16="",0,COUNTIF(BQ$4:BQ$53,"&lt;"&amp;BA1067)*IF(BB1067&lt;0.5,Riskregister!$K$16+(Riskregister!$L$16-Riskregister!$K$16)*SQRT(BB1067/2),Riskregister!$L$16-(Riskregister!$L$16-Riskregister!$K$16)*SQRT((1-BB1067)/2)))</f>
        <v>0</v>
      </c>
      <c r="BD1067" s="28">
        <f t="shared" ca="1" si="640"/>
        <v>1402001.5163616305</v>
      </c>
    </row>
    <row r="1068" spans="20:56" x14ac:dyDescent="0.35">
      <c r="T1068" s="28">
        <f t="shared" ca="1" si="653"/>
        <v>0.51100887784211813</v>
      </c>
      <c r="U1068" s="28">
        <f t="shared" ca="1" si="653"/>
        <v>5.162253068664624E-2</v>
      </c>
      <c r="V1068" s="28">
        <f ca="1">IF(Riskregister!$E$5="",0,COUNTIF(BF$4:BF$53,"&lt;"&amp;T1068)*IF(U1068&lt;0.5,Riskregister!$K$5+(Riskregister!$L$5-Riskregister!$K$5)*SQRT(U1068/2),Riskregister!$L$5-(Riskregister!$L$5-Riskregister!$K$5)*SQRT((1-U1068)/2)))</f>
        <v>0</v>
      </c>
      <c r="W1068" s="28">
        <f t="shared" ca="1" si="654"/>
        <v>0.10909074953124698</v>
      </c>
      <c r="X1068" s="28">
        <f t="shared" ca="1" si="654"/>
        <v>0.61655785925463302</v>
      </c>
      <c r="Y1068" s="28">
        <f ca="1">IF(Riskregister!$E$6="",0,COUNTIF(BG$4:BG$53,"&lt;"&amp;W1068)*IF(X1068&lt;0.5,Riskregister!$K$6+(Riskregister!$L$6-Riskregister!$K$6)*SQRT(X1068/2),Riskregister!$L$6-(Riskregister!$L$6-Riskregister!$K$6)*SQRT((1-X1068)/2)))</f>
        <v>0</v>
      </c>
      <c r="Z1068" s="28">
        <f t="shared" ca="1" si="655"/>
        <v>0.4845038732381679</v>
      </c>
      <c r="AA1068" s="28">
        <f t="shared" ca="1" si="655"/>
        <v>0.22921693666613763</v>
      </c>
      <c r="AB1068" s="28">
        <f ca="1">IF(Riskregister!$E$7="",0,COUNTIF(BH$4:BH$53,"&lt;"&amp;Z1068)*IF(AA1068&lt;0.5,Riskregister!$K$7+(Riskregister!$L$7-Riskregister!$K$7)*SQRT(AA1068/2),Riskregister!$L$7-(Riskregister!$L$7-Riskregister!$K$7)*SQRT((1-AA1068)/2)))</f>
        <v>0</v>
      </c>
      <c r="AC1068" s="28">
        <f t="shared" ca="1" si="656"/>
        <v>1.0243040803664005E-2</v>
      </c>
      <c r="AD1068" s="28">
        <f t="shared" ca="1" si="656"/>
        <v>0.4232990624474442</v>
      </c>
      <c r="AE1068" s="28">
        <f ca="1">IF(Riskregister!$E$8="",0,COUNTIF(BI$4:BI$53,"&lt;"&amp;AC1068)*IF(AD1068&lt;0.5,Riskregister!$K$8+(Riskregister!$L$8-Riskregister!$K$8)*SQRT(AD1068/2),Riskregister!$L$8-(Riskregister!$L$8-Riskregister!$K$8)*SQRT((1-AD1068)/2)))</f>
        <v>0</v>
      </c>
      <c r="AF1068" s="28">
        <f t="shared" ca="1" si="657"/>
        <v>0.58809534442971334</v>
      </c>
      <c r="AG1068" s="28">
        <f t="shared" ca="1" si="657"/>
        <v>0.74888629659467032</v>
      </c>
      <c r="AH1068" s="28">
        <f>IF(Riskregister!$E$9="",0,COUNTIF(BJ$4:BJ$53,"&lt;"&amp;AF1068)*IF(AG1068&lt;0.5,Riskregister!$K$9+(Riskregister!$L$9-Riskregister!$K$9)*SQRT(AG1068/2),Riskregister!$L$9-(Riskregister!$L$9-Riskregister!$K$9)*SQRT((1-AG1068)/2)))</f>
        <v>0</v>
      </c>
      <c r="AI1068" s="28">
        <f t="shared" ca="1" si="658"/>
        <v>0.63798130001559983</v>
      </c>
      <c r="AJ1068" s="28">
        <f t="shared" ca="1" si="658"/>
        <v>0.21070484416884849</v>
      </c>
      <c r="AK1068" s="28">
        <f>IF(Riskregister!$E$10="",0,COUNTIF(BK$4:BK$53,"&lt;"&amp;AI1068)*IF(AJ1068&lt;0.5,Riskregister!$K$10+(Riskregister!$L$10-Riskregister!$K$10)*SQRT(AJ1068/2),Riskregister!$L$10-(Riskregister!$L$10-Riskregister!$K$10)*SQRT((1-AJ1068)/2)))</f>
        <v>0</v>
      </c>
      <c r="AL1068" s="28">
        <f t="shared" ca="1" si="659"/>
        <v>0.19967289867685245</v>
      </c>
      <c r="AM1068" s="28">
        <f t="shared" ca="1" si="659"/>
        <v>4.7492213191491217E-3</v>
      </c>
      <c r="AN1068" s="28">
        <f>IF(Riskregister!$E$11="",0,COUNTIF(BL$4:BL$53,"&lt;"&amp;AL1068)*IF(AM1068&lt;0.5,Riskregister!$K$11+(Riskregister!$L$11-Riskregister!$K$11)*SQRT(AM1068/2),Riskregister!$L$11-(Riskregister!$L$11-Riskregister!$K$11)*SQRT((1-AM1068)/2)))</f>
        <v>0</v>
      </c>
      <c r="AO1068" s="28">
        <f t="shared" ca="1" si="660"/>
        <v>0.95660161773101504</v>
      </c>
      <c r="AP1068" s="28">
        <f t="shared" ca="1" si="660"/>
        <v>0.30872140445813945</v>
      </c>
      <c r="AQ1068" s="28">
        <f>IF(Riskregister!$E$12="",0,COUNTIF(BM$4:BM$53,"&lt;"&amp;AO1068)*IF(AP1068&lt;0.5,Riskregister!$K$12+(Riskregister!$L$12-Riskregister!$K$12)*SQRT(AP1068/2),Riskregister!$L$12-(Riskregister!$L$12-Riskregister!$K$12)*SQRT((1-AP1068)/2)))</f>
        <v>0</v>
      </c>
      <c r="AR1068" s="28">
        <f t="shared" ca="1" si="661"/>
        <v>0.4976322486960334</v>
      </c>
      <c r="AS1068" s="28">
        <f t="shared" ca="1" si="661"/>
        <v>0.27476800429537063</v>
      </c>
      <c r="AT1068" s="28">
        <f>IF(Riskregister!$E$13="",0,COUNTIF(BN$4:BN$53,"&lt;"&amp;AR1068)*IF(AS1068&lt;0.5,Riskregister!$K$13+(Riskregister!$L$13-Riskregister!$K$13)*SQRT(AS1068/2),Riskregister!$L$13-(Riskregister!$L$13-Riskregister!$K$13)*SQRT((1-AS1068)/2)))</f>
        <v>0</v>
      </c>
      <c r="AU1068" s="28">
        <f t="shared" ca="1" si="662"/>
        <v>2.0832757110909816E-2</v>
      </c>
      <c r="AV1068" s="28">
        <f t="shared" ca="1" si="662"/>
        <v>7.9212675555765721E-2</v>
      </c>
      <c r="AW1068" s="28">
        <f>IF(Riskregister!$E$14="",0,COUNTIF(BO$4:BO$53,"&lt;"&amp;AU1068)*IF(AV1068&lt;0.5,Riskregister!$K$14+(Riskregister!$L$14-Riskregister!$K$14)*SQRT(AV1068/2),Riskregister!$L$14-(Riskregister!$L$14-Riskregister!$K$14)*SQRT((1-AV1068)/2)))</f>
        <v>0</v>
      </c>
      <c r="AX1068" s="28">
        <f t="shared" ca="1" si="663"/>
        <v>0.63807819267738541</v>
      </c>
      <c r="AY1068" s="28">
        <f t="shared" ca="1" si="663"/>
        <v>0.73945875232237268</v>
      </c>
      <c r="AZ1068" s="28">
        <f>IF(Riskregister!$E$15="",0,COUNTIF(BP$4:BP$53,"&lt;"&amp;AX1068)*IF(AY1068&lt;0.5,Riskregister!$K$15+(Riskregister!$L$15-Riskregister!$K$15)*SQRT(AY1068/2),Riskregister!$L$15-(Riskregister!$L$15-Riskregister!$K$15)*SQRT((1-AY1068)/2)))</f>
        <v>0</v>
      </c>
      <c r="BA1068" s="28">
        <f t="shared" ca="1" si="664"/>
        <v>0.51447888562025446</v>
      </c>
      <c r="BB1068" s="28">
        <f t="shared" ca="1" si="664"/>
        <v>0.23831397165401591</v>
      </c>
      <c r="BC1068" s="28">
        <f>IF(Riskregister!$E$16="",0,COUNTIF(BQ$4:BQ$53,"&lt;"&amp;BA1068)*IF(BB1068&lt;0.5,Riskregister!$K$16+(Riskregister!$L$16-Riskregister!$K$16)*SQRT(BB1068/2),Riskregister!$L$16-(Riskregister!$L$16-Riskregister!$K$16)*SQRT((1-BB1068)/2)))</f>
        <v>0</v>
      </c>
      <c r="BD1068" s="28">
        <f t="shared" ca="1" si="640"/>
        <v>0</v>
      </c>
    </row>
    <row r="1069" spans="20:56" x14ac:dyDescent="0.35">
      <c r="T1069" s="28">
        <f t="shared" ca="1" si="653"/>
        <v>0.59669781155939605</v>
      </c>
      <c r="U1069" s="28">
        <f t="shared" ca="1" si="653"/>
        <v>0.1406950849290457</v>
      </c>
      <c r="V1069" s="28">
        <f ca="1">IF(Riskregister!$E$5="",0,COUNTIF(BF$4:BF$53,"&lt;"&amp;T1069)*IF(U1069&lt;0.5,Riskregister!$K$5+(Riskregister!$L$5-Riskregister!$K$5)*SQRT(U1069/2),Riskregister!$L$5-(Riskregister!$L$5-Riskregister!$K$5)*SQRT((1-U1069)/2)))</f>
        <v>0</v>
      </c>
      <c r="W1069" s="28">
        <f t="shared" ca="1" si="654"/>
        <v>0.66020291192650726</v>
      </c>
      <c r="X1069" s="28">
        <f t="shared" ca="1" si="654"/>
        <v>0.42503640805179232</v>
      </c>
      <c r="Y1069" s="28">
        <f ca="1">IF(Riskregister!$E$6="",0,COUNTIF(BG$4:BG$53,"&lt;"&amp;W1069)*IF(X1069&lt;0.5,Riskregister!$K$6+(Riskregister!$L$6-Riskregister!$K$6)*SQRT(X1069/2),Riskregister!$L$6-(Riskregister!$L$6-Riskregister!$K$6)*SQRT((1-X1069)/2)))</f>
        <v>1029794.5414642734</v>
      </c>
      <c r="Z1069" s="28">
        <f t="shared" ca="1" si="655"/>
        <v>0.87815438281168379</v>
      </c>
      <c r="AA1069" s="28">
        <f t="shared" ca="1" si="655"/>
        <v>0.35650996167657667</v>
      </c>
      <c r="AB1069" s="28">
        <f ca="1">IF(Riskregister!$E$7="",0,COUNTIF(BH$4:BH$53,"&lt;"&amp;Z1069)*IF(AA1069&lt;0.5,Riskregister!$K$7+(Riskregister!$L$7-Riskregister!$K$7)*SQRT(AA1069/2),Riskregister!$L$7-(Riskregister!$L$7-Riskregister!$K$7)*SQRT((1-AA1069)/2)))</f>
        <v>197770.88736517192</v>
      </c>
      <c r="AC1069" s="28">
        <f t="shared" ca="1" si="656"/>
        <v>0.2542498760622468</v>
      </c>
      <c r="AD1069" s="28">
        <f t="shared" ca="1" si="656"/>
        <v>0.54708700319841863</v>
      </c>
      <c r="AE1069" s="28">
        <f ca="1">IF(Riskregister!$E$8="",0,COUNTIF(BI$4:BI$53,"&lt;"&amp;AC1069)*IF(AD1069&lt;0.5,Riskregister!$K$8+(Riskregister!$L$8-Riskregister!$K$8)*SQRT(AD1069/2),Riskregister!$L$8-(Riskregister!$L$8-Riskregister!$K$8)*SQRT((1-AD1069)/2)))</f>
        <v>0</v>
      </c>
      <c r="AF1069" s="28">
        <f t="shared" ca="1" si="657"/>
        <v>0.75524353961199597</v>
      </c>
      <c r="AG1069" s="28">
        <f t="shared" ca="1" si="657"/>
        <v>0.58626671703177735</v>
      </c>
      <c r="AH1069" s="28">
        <f>IF(Riskregister!$E$9="",0,COUNTIF(BJ$4:BJ$53,"&lt;"&amp;AF1069)*IF(AG1069&lt;0.5,Riskregister!$K$9+(Riskregister!$L$9-Riskregister!$K$9)*SQRT(AG1069/2),Riskregister!$L$9-(Riskregister!$L$9-Riskregister!$K$9)*SQRT((1-AG1069)/2)))</f>
        <v>0</v>
      </c>
      <c r="AI1069" s="28">
        <f t="shared" ca="1" si="658"/>
        <v>6.3855760457062205E-2</v>
      </c>
      <c r="AJ1069" s="28">
        <f t="shared" ca="1" si="658"/>
        <v>0.45870512453979517</v>
      </c>
      <c r="AK1069" s="28">
        <f>IF(Riskregister!$E$10="",0,COUNTIF(BK$4:BK$53,"&lt;"&amp;AI1069)*IF(AJ1069&lt;0.5,Riskregister!$K$10+(Riskregister!$L$10-Riskregister!$K$10)*SQRT(AJ1069/2),Riskregister!$L$10-(Riskregister!$L$10-Riskregister!$K$10)*SQRT((1-AJ1069)/2)))</f>
        <v>0</v>
      </c>
      <c r="AL1069" s="28">
        <f t="shared" ca="1" si="659"/>
        <v>0.43184431920919975</v>
      </c>
      <c r="AM1069" s="28">
        <f t="shared" ca="1" si="659"/>
        <v>0.6106243428243725</v>
      </c>
      <c r="AN1069" s="28">
        <f>IF(Riskregister!$E$11="",0,COUNTIF(BL$4:BL$53,"&lt;"&amp;AL1069)*IF(AM1069&lt;0.5,Riskregister!$K$11+(Riskregister!$L$11-Riskregister!$K$11)*SQRT(AM1069/2),Riskregister!$L$11-(Riskregister!$L$11-Riskregister!$K$11)*SQRT((1-AM1069)/2)))</f>
        <v>0</v>
      </c>
      <c r="AO1069" s="28">
        <f t="shared" ca="1" si="660"/>
        <v>0.91909500183272375</v>
      </c>
      <c r="AP1069" s="28">
        <f t="shared" ca="1" si="660"/>
        <v>0.71205877798361572</v>
      </c>
      <c r="AQ1069" s="28">
        <f>IF(Riskregister!$E$12="",0,COUNTIF(BM$4:BM$53,"&lt;"&amp;AO1069)*IF(AP1069&lt;0.5,Riskregister!$K$12+(Riskregister!$L$12-Riskregister!$K$12)*SQRT(AP1069/2),Riskregister!$L$12-(Riskregister!$L$12-Riskregister!$K$12)*SQRT((1-AP1069)/2)))</f>
        <v>0</v>
      </c>
      <c r="AR1069" s="28">
        <f t="shared" ca="1" si="661"/>
        <v>0.92472964942273372</v>
      </c>
      <c r="AS1069" s="28">
        <f t="shared" ca="1" si="661"/>
        <v>7.3848556045807534E-2</v>
      </c>
      <c r="AT1069" s="28">
        <f>IF(Riskregister!$E$13="",0,COUNTIF(BN$4:BN$53,"&lt;"&amp;AR1069)*IF(AS1069&lt;0.5,Riskregister!$K$13+(Riskregister!$L$13-Riskregister!$K$13)*SQRT(AS1069/2),Riskregister!$L$13-(Riskregister!$L$13-Riskregister!$K$13)*SQRT((1-AS1069)/2)))</f>
        <v>0</v>
      </c>
      <c r="AU1069" s="28">
        <f t="shared" ca="1" si="662"/>
        <v>0.89807020635819068</v>
      </c>
      <c r="AV1069" s="28">
        <f t="shared" ca="1" si="662"/>
        <v>0.44891900665275852</v>
      </c>
      <c r="AW1069" s="28">
        <f>IF(Riskregister!$E$14="",0,COUNTIF(BO$4:BO$53,"&lt;"&amp;AU1069)*IF(AV1069&lt;0.5,Riskregister!$K$14+(Riskregister!$L$14-Riskregister!$K$14)*SQRT(AV1069/2),Riskregister!$L$14-(Riskregister!$L$14-Riskregister!$K$14)*SQRT((1-AV1069)/2)))</f>
        <v>0</v>
      </c>
      <c r="AX1069" s="28">
        <f t="shared" ca="1" si="663"/>
        <v>8.9431920009861665E-2</v>
      </c>
      <c r="AY1069" s="28">
        <f t="shared" ca="1" si="663"/>
        <v>0.96258960776099212</v>
      </c>
      <c r="AZ1069" s="28">
        <f>IF(Riskregister!$E$15="",0,COUNTIF(BP$4:BP$53,"&lt;"&amp;AX1069)*IF(AY1069&lt;0.5,Riskregister!$K$15+(Riskregister!$L$15-Riskregister!$K$15)*SQRT(AY1069/2),Riskregister!$L$15-(Riskregister!$L$15-Riskregister!$K$15)*SQRT((1-AY1069)/2)))</f>
        <v>0</v>
      </c>
      <c r="BA1069" s="28">
        <f t="shared" ca="1" si="664"/>
        <v>0.84270299880936839</v>
      </c>
      <c r="BB1069" s="28">
        <f t="shared" ca="1" si="664"/>
        <v>0.10277052411133369</v>
      </c>
      <c r="BC1069" s="28">
        <f>IF(Riskregister!$E$16="",0,COUNTIF(BQ$4:BQ$53,"&lt;"&amp;BA1069)*IF(BB1069&lt;0.5,Riskregister!$K$16+(Riskregister!$L$16-Riskregister!$K$16)*SQRT(BB1069/2),Riskregister!$L$16-(Riskregister!$L$16-Riskregister!$K$16)*SQRT((1-BB1069)/2)))</f>
        <v>0</v>
      </c>
      <c r="BD1069" s="28">
        <f t="shared" ca="1" si="640"/>
        <v>1227565.4288294453</v>
      </c>
    </row>
    <row r="1070" spans="20:56" x14ac:dyDescent="0.35">
      <c r="T1070" s="28">
        <f t="shared" ca="1" si="653"/>
        <v>0.43366183408272674</v>
      </c>
      <c r="U1070" s="28">
        <f t="shared" ca="1" si="653"/>
        <v>0.98629654700080926</v>
      </c>
      <c r="V1070" s="28">
        <f ca="1">IF(Riskregister!$E$5="",0,COUNTIF(BF$4:BF$53,"&lt;"&amp;T1070)*IF(U1070&lt;0.5,Riskregister!$K$5+(Riskregister!$L$5-Riskregister!$K$5)*SQRT(U1070/2),Riskregister!$L$5-(Riskregister!$L$5-Riskregister!$K$5)*SQRT((1-U1070)/2)))</f>
        <v>0</v>
      </c>
      <c r="W1070" s="28">
        <f t="shared" ca="1" si="654"/>
        <v>0.61653880058590771</v>
      </c>
      <c r="X1070" s="28">
        <f t="shared" ca="1" si="654"/>
        <v>0.33058594274568531</v>
      </c>
      <c r="Y1070" s="28">
        <f ca="1">IF(Riskregister!$E$6="",0,COUNTIF(BG$4:BG$53,"&lt;"&amp;W1070)*IF(X1070&lt;0.5,Riskregister!$K$6+(Riskregister!$L$6-Riskregister!$K$6)*SQRT(X1070/2),Riskregister!$L$6-(Riskregister!$L$6-Riskregister!$K$6)*SQRT((1-X1070)/2)))</f>
        <v>931812.28962624713</v>
      </c>
      <c r="Z1070" s="28">
        <f t="shared" ca="1" si="655"/>
        <v>0.27314192515192215</v>
      </c>
      <c r="AA1070" s="28">
        <f t="shared" ca="1" si="655"/>
        <v>0.81435631870468839</v>
      </c>
      <c r="AB1070" s="28">
        <f ca="1">IF(Riskregister!$E$7="",0,COUNTIF(BH$4:BH$53,"&lt;"&amp;Z1070)*IF(AA1070&lt;0.5,Riskregister!$K$7+(Riskregister!$L$7-Riskregister!$K$7)*SQRT(AA1070/2),Riskregister!$L$7-(Riskregister!$L$7-Riskregister!$K$7)*SQRT((1-AA1070)/2)))</f>
        <v>0</v>
      </c>
      <c r="AC1070" s="28">
        <f t="shared" ca="1" si="656"/>
        <v>0.4227533413725828</v>
      </c>
      <c r="AD1070" s="28">
        <f t="shared" ca="1" si="656"/>
        <v>0.45000538459053629</v>
      </c>
      <c r="AE1070" s="28">
        <f ca="1">IF(Riskregister!$E$8="",0,COUNTIF(BI$4:BI$53,"&lt;"&amp;AC1070)*IF(AD1070&lt;0.5,Riskregister!$K$8+(Riskregister!$L$8-Riskregister!$K$8)*SQRT(AD1070/2),Riskregister!$L$8-(Riskregister!$L$8-Riskregister!$K$8)*SQRT((1-AD1070)/2)))</f>
        <v>0</v>
      </c>
      <c r="AF1070" s="28">
        <f t="shared" ca="1" si="657"/>
        <v>0.16544899653570089</v>
      </c>
      <c r="AG1070" s="28">
        <f t="shared" ca="1" si="657"/>
        <v>0.21526256400678356</v>
      </c>
      <c r="AH1070" s="28">
        <f>IF(Riskregister!$E$9="",0,COUNTIF(BJ$4:BJ$53,"&lt;"&amp;AF1070)*IF(AG1070&lt;0.5,Riskregister!$K$9+(Riskregister!$L$9-Riskregister!$K$9)*SQRT(AG1070/2),Riskregister!$L$9-(Riskregister!$L$9-Riskregister!$K$9)*SQRT((1-AG1070)/2)))</f>
        <v>0</v>
      </c>
      <c r="AI1070" s="28">
        <f t="shared" ca="1" si="658"/>
        <v>0.95349420076514591</v>
      </c>
      <c r="AJ1070" s="28">
        <f t="shared" ca="1" si="658"/>
        <v>0.50108773775385573</v>
      </c>
      <c r="AK1070" s="28">
        <f>IF(Riskregister!$E$10="",0,COUNTIF(BK$4:BK$53,"&lt;"&amp;AI1070)*IF(AJ1070&lt;0.5,Riskregister!$K$10+(Riskregister!$L$10-Riskregister!$K$10)*SQRT(AJ1070/2),Riskregister!$L$10-(Riskregister!$L$10-Riskregister!$K$10)*SQRT((1-AJ1070)/2)))</f>
        <v>0</v>
      </c>
      <c r="AL1070" s="28">
        <f t="shared" ca="1" si="659"/>
        <v>0.58897018700727655</v>
      </c>
      <c r="AM1070" s="28">
        <f t="shared" ca="1" si="659"/>
        <v>0.84686549460754668</v>
      </c>
      <c r="AN1070" s="28">
        <f>IF(Riskregister!$E$11="",0,COUNTIF(BL$4:BL$53,"&lt;"&amp;AL1070)*IF(AM1070&lt;0.5,Riskregister!$K$11+(Riskregister!$L$11-Riskregister!$K$11)*SQRT(AM1070/2),Riskregister!$L$11-(Riskregister!$L$11-Riskregister!$K$11)*SQRT((1-AM1070)/2)))</f>
        <v>0</v>
      </c>
      <c r="AO1070" s="28">
        <f t="shared" ca="1" si="660"/>
        <v>0.7344922606711054</v>
      </c>
      <c r="AP1070" s="28">
        <f t="shared" ca="1" si="660"/>
        <v>0.16969043443775589</v>
      </c>
      <c r="AQ1070" s="28">
        <f>IF(Riskregister!$E$12="",0,COUNTIF(BM$4:BM$53,"&lt;"&amp;AO1070)*IF(AP1070&lt;0.5,Riskregister!$K$12+(Riskregister!$L$12-Riskregister!$K$12)*SQRT(AP1070/2),Riskregister!$L$12-(Riskregister!$L$12-Riskregister!$K$12)*SQRT((1-AP1070)/2)))</f>
        <v>0</v>
      </c>
      <c r="AR1070" s="28">
        <f t="shared" ca="1" si="661"/>
        <v>0.64442008971345455</v>
      </c>
      <c r="AS1070" s="28">
        <f t="shared" ca="1" si="661"/>
        <v>0.7477937577887479</v>
      </c>
      <c r="AT1070" s="28">
        <f>IF(Riskregister!$E$13="",0,COUNTIF(BN$4:BN$53,"&lt;"&amp;AR1070)*IF(AS1070&lt;0.5,Riskregister!$K$13+(Riskregister!$L$13-Riskregister!$K$13)*SQRT(AS1070/2),Riskregister!$L$13-(Riskregister!$L$13-Riskregister!$K$13)*SQRT((1-AS1070)/2)))</f>
        <v>0</v>
      </c>
      <c r="AU1070" s="28">
        <f t="shared" ca="1" si="662"/>
        <v>0.30143805684561753</v>
      </c>
      <c r="AV1070" s="28">
        <f t="shared" ca="1" si="662"/>
        <v>0.18146924303727696</v>
      </c>
      <c r="AW1070" s="28">
        <f>IF(Riskregister!$E$14="",0,COUNTIF(BO$4:BO$53,"&lt;"&amp;AU1070)*IF(AV1070&lt;0.5,Riskregister!$K$14+(Riskregister!$L$14-Riskregister!$K$14)*SQRT(AV1070/2),Riskregister!$L$14-(Riskregister!$L$14-Riskregister!$K$14)*SQRT((1-AV1070)/2)))</f>
        <v>0</v>
      </c>
      <c r="AX1070" s="28">
        <f t="shared" ca="1" si="663"/>
        <v>0.59340907262011244</v>
      </c>
      <c r="AY1070" s="28">
        <f t="shared" ca="1" si="663"/>
        <v>0.78579201559940781</v>
      </c>
      <c r="AZ1070" s="28">
        <f>IF(Riskregister!$E$15="",0,COUNTIF(BP$4:BP$53,"&lt;"&amp;AX1070)*IF(AY1070&lt;0.5,Riskregister!$K$15+(Riskregister!$L$15-Riskregister!$K$15)*SQRT(AY1070/2),Riskregister!$L$15-(Riskregister!$L$15-Riskregister!$K$15)*SQRT((1-AY1070)/2)))</f>
        <v>0</v>
      </c>
      <c r="BA1070" s="28">
        <f t="shared" ca="1" si="664"/>
        <v>0.64082941323806419</v>
      </c>
      <c r="BB1070" s="28">
        <f t="shared" ca="1" si="664"/>
        <v>0.81526244412791371</v>
      </c>
      <c r="BC1070" s="28">
        <f>IF(Riskregister!$E$16="",0,COUNTIF(BQ$4:BQ$53,"&lt;"&amp;BA1070)*IF(BB1070&lt;0.5,Riskregister!$K$16+(Riskregister!$L$16-Riskregister!$K$16)*SQRT(BB1070/2),Riskregister!$L$16-(Riskregister!$L$16-Riskregister!$K$16)*SQRT((1-BB1070)/2)))</f>
        <v>0</v>
      </c>
      <c r="BD1070" s="28">
        <f t="shared" ca="1" si="640"/>
        <v>931812.28962624713</v>
      </c>
    </row>
    <row r="1071" spans="20:56" x14ac:dyDescent="0.35">
      <c r="T1071" s="28">
        <f t="shared" ca="1" si="653"/>
        <v>0.64322938325179868</v>
      </c>
      <c r="U1071" s="28">
        <f t="shared" ca="1" si="653"/>
        <v>0.90229344395896272</v>
      </c>
      <c r="V1071" s="28">
        <f ca="1">IF(Riskregister!$E$5="",0,COUNTIF(BF$4:BF$53,"&lt;"&amp;T1071)*IF(U1071&lt;0.5,Riskregister!$K$5+(Riskregister!$L$5-Riskregister!$K$5)*SQRT(U1071/2),Riskregister!$L$5-(Riskregister!$L$5-Riskregister!$K$5)*SQRT((1-U1071)/2)))</f>
        <v>500537.50053836859</v>
      </c>
      <c r="W1071" s="28">
        <f t="shared" ca="1" si="654"/>
        <v>0.56834182965027713</v>
      </c>
      <c r="X1071" s="28">
        <f t="shared" ca="1" si="654"/>
        <v>0.27110575857776253</v>
      </c>
      <c r="Y1071" s="28">
        <f ca="1">IF(Riskregister!$E$6="",0,COUNTIF(BG$4:BG$53,"&lt;"&amp;W1071)*IF(X1071&lt;0.5,Riskregister!$K$6+(Riskregister!$L$6-Riskregister!$K$6)*SQRT(X1071/2),Riskregister!$L$6-(Riskregister!$L$6-Riskregister!$K$6)*SQRT((1-X1071)/2)))</f>
        <v>0</v>
      </c>
      <c r="Z1071" s="28">
        <f t="shared" ca="1" si="655"/>
        <v>0.96996760898457146</v>
      </c>
      <c r="AA1071" s="28">
        <f t="shared" ca="1" si="655"/>
        <v>0.41792242346995778</v>
      </c>
      <c r="AB1071" s="28">
        <f ca="1">IF(Riskregister!$E$7="",0,COUNTIF(BH$4:BH$53,"&lt;"&amp;Z1071)*IF(AA1071&lt;0.5,Riskregister!$K$7+(Riskregister!$L$7-Riskregister!$K$7)*SQRT(AA1071/2),Riskregister!$L$7-(Riskregister!$L$7-Riskregister!$K$7)*SQRT((1-AA1071)/2)))</f>
        <v>419985.92742515984</v>
      </c>
      <c r="AC1071" s="28">
        <f t="shared" ca="1" si="656"/>
        <v>4.3455384692934862E-2</v>
      </c>
      <c r="AD1071" s="28">
        <f t="shared" ca="1" si="656"/>
        <v>0.43902949544036818</v>
      </c>
      <c r="AE1071" s="28">
        <f ca="1">IF(Riskregister!$E$8="",0,COUNTIF(BI$4:BI$53,"&lt;"&amp;AC1071)*IF(AD1071&lt;0.5,Riskregister!$K$8+(Riskregister!$L$8-Riskregister!$K$8)*SQRT(AD1071/2),Riskregister!$L$8-(Riskregister!$L$8-Riskregister!$K$8)*SQRT((1-AD1071)/2)))</f>
        <v>0</v>
      </c>
      <c r="AF1071" s="28">
        <f t="shared" ca="1" si="657"/>
        <v>0.24854463518577974</v>
      </c>
      <c r="AG1071" s="28">
        <f t="shared" ca="1" si="657"/>
        <v>0.2063701942219075</v>
      </c>
      <c r="AH1071" s="28">
        <f>IF(Riskregister!$E$9="",0,COUNTIF(BJ$4:BJ$53,"&lt;"&amp;AF1071)*IF(AG1071&lt;0.5,Riskregister!$K$9+(Riskregister!$L$9-Riskregister!$K$9)*SQRT(AG1071/2),Riskregister!$L$9-(Riskregister!$L$9-Riskregister!$K$9)*SQRT((1-AG1071)/2)))</f>
        <v>0</v>
      </c>
      <c r="AI1071" s="28">
        <f t="shared" ca="1" si="658"/>
        <v>0.18398228540908534</v>
      </c>
      <c r="AJ1071" s="28">
        <f t="shared" ca="1" si="658"/>
        <v>0.87724742148096091</v>
      </c>
      <c r="AK1071" s="28">
        <f>IF(Riskregister!$E$10="",0,COUNTIF(BK$4:BK$53,"&lt;"&amp;AI1071)*IF(AJ1071&lt;0.5,Riskregister!$K$10+(Riskregister!$L$10-Riskregister!$K$10)*SQRT(AJ1071/2),Riskregister!$L$10-(Riskregister!$L$10-Riskregister!$K$10)*SQRT((1-AJ1071)/2)))</f>
        <v>0</v>
      </c>
      <c r="AL1071" s="28">
        <f t="shared" ca="1" si="659"/>
        <v>0.81448402991990276</v>
      </c>
      <c r="AM1071" s="28">
        <f t="shared" ca="1" si="659"/>
        <v>0.40034271590415804</v>
      </c>
      <c r="AN1071" s="28">
        <f>IF(Riskregister!$E$11="",0,COUNTIF(BL$4:BL$53,"&lt;"&amp;AL1071)*IF(AM1071&lt;0.5,Riskregister!$K$11+(Riskregister!$L$11-Riskregister!$K$11)*SQRT(AM1071/2),Riskregister!$L$11-(Riskregister!$L$11-Riskregister!$K$11)*SQRT((1-AM1071)/2)))</f>
        <v>0</v>
      </c>
      <c r="AO1071" s="28">
        <f t="shared" ca="1" si="660"/>
        <v>0.20325084185911446</v>
      </c>
      <c r="AP1071" s="28">
        <f t="shared" ca="1" si="660"/>
        <v>0.40523821863696086</v>
      </c>
      <c r="AQ1071" s="28">
        <f>IF(Riskregister!$E$12="",0,COUNTIF(BM$4:BM$53,"&lt;"&amp;AO1071)*IF(AP1071&lt;0.5,Riskregister!$K$12+(Riskregister!$L$12-Riskregister!$K$12)*SQRT(AP1071/2),Riskregister!$L$12-(Riskregister!$L$12-Riskregister!$K$12)*SQRT((1-AP1071)/2)))</f>
        <v>0</v>
      </c>
      <c r="AR1071" s="28">
        <f t="shared" ca="1" si="661"/>
        <v>2.5557779447404894E-3</v>
      </c>
      <c r="AS1071" s="28">
        <f t="shared" ca="1" si="661"/>
        <v>0.40583066740502238</v>
      </c>
      <c r="AT1071" s="28">
        <f>IF(Riskregister!$E$13="",0,COUNTIF(BN$4:BN$53,"&lt;"&amp;AR1071)*IF(AS1071&lt;0.5,Riskregister!$K$13+(Riskregister!$L$13-Riskregister!$K$13)*SQRT(AS1071/2),Riskregister!$L$13-(Riskregister!$L$13-Riskregister!$K$13)*SQRT((1-AS1071)/2)))</f>
        <v>0</v>
      </c>
      <c r="AU1071" s="28">
        <f t="shared" ca="1" si="662"/>
        <v>0.6337272401418903</v>
      </c>
      <c r="AV1071" s="28">
        <f t="shared" ca="1" si="662"/>
        <v>0.52477972575412468</v>
      </c>
      <c r="AW1071" s="28">
        <f>IF(Riskregister!$E$14="",0,COUNTIF(BO$4:BO$53,"&lt;"&amp;AU1071)*IF(AV1071&lt;0.5,Riskregister!$K$14+(Riskregister!$L$14-Riskregister!$K$14)*SQRT(AV1071/2),Riskregister!$L$14-(Riskregister!$L$14-Riskregister!$K$14)*SQRT((1-AV1071)/2)))</f>
        <v>0</v>
      </c>
      <c r="AX1071" s="28">
        <f t="shared" ca="1" si="663"/>
        <v>0.11710314934322441</v>
      </c>
      <c r="AY1071" s="28">
        <f t="shared" ca="1" si="663"/>
        <v>0.64901287271016428</v>
      </c>
      <c r="AZ1071" s="28">
        <f>IF(Riskregister!$E$15="",0,COUNTIF(BP$4:BP$53,"&lt;"&amp;AX1071)*IF(AY1071&lt;0.5,Riskregister!$K$15+(Riskregister!$L$15-Riskregister!$K$15)*SQRT(AY1071/2),Riskregister!$L$15-(Riskregister!$L$15-Riskregister!$K$15)*SQRT((1-AY1071)/2)))</f>
        <v>0</v>
      </c>
      <c r="BA1071" s="28">
        <f t="shared" ca="1" si="664"/>
        <v>0.522529916720472</v>
      </c>
      <c r="BB1071" s="28">
        <f t="shared" ca="1" si="664"/>
        <v>5.1536502979565246E-2</v>
      </c>
      <c r="BC1071" s="28">
        <f>IF(Riskregister!$E$16="",0,COUNTIF(BQ$4:BQ$53,"&lt;"&amp;BA1071)*IF(BB1071&lt;0.5,Riskregister!$K$16+(Riskregister!$L$16-Riskregister!$K$16)*SQRT(BB1071/2),Riskregister!$L$16-(Riskregister!$L$16-Riskregister!$K$16)*SQRT((1-BB1071)/2)))</f>
        <v>0</v>
      </c>
      <c r="BD1071" s="28">
        <f t="shared" ca="1" si="640"/>
        <v>920523.42796352843</v>
      </c>
    </row>
    <row r="1072" spans="20:56" x14ac:dyDescent="0.35">
      <c r="T1072" s="28">
        <f t="shared" ca="1" si="653"/>
        <v>0.5143650986634033</v>
      </c>
      <c r="U1072" s="28">
        <f t="shared" ca="1" si="653"/>
        <v>0.55992898629355714</v>
      </c>
      <c r="V1072" s="28">
        <f ca="1">IF(Riskregister!$E$5="",0,COUNTIF(BF$4:BF$53,"&lt;"&amp;T1072)*IF(U1072&lt;0.5,Riskregister!$K$5+(Riskregister!$L$5-Riskregister!$K$5)*SQRT(U1072/2),Riskregister!$L$5-(Riskregister!$L$5-Riskregister!$K$5)*SQRT((1-U1072)/2)))</f>
        <v>0</v>
      </c>
      <c r="W1072" s="28">
        <f t="shared" ca="1" si="654"/>
        <v>0.81645853682328851</v>
      </c>
      <c r="X1072" s="28">
        <f t="shared" ca="1" si="654"/>
        <v>0.96930336864225575</v>
      </c>
      <c r="Y1072" s="28">
        <f ca="1">IF(Riskregister!$E$6="",0,COUNTIF(BG$4:BG$53,"&lt;"&amp;W1072)*IF(X1072&lt;0.5,Riskregister!$K$6+(Riskregister!$L$6-Riskregister!$K$6)*SQRT(X1072/2),Riskregister!$L$6-(Riskregister!$L$6-Riskregister!$K$6)*SQRT((1-X1072)/2)))</f>
        <v>1777001.0251154825</v>
      </c>
      <c r="Z1072" s="28">
        <f t="shared" ca="1" si="655"/>
        <v>0.55197951901700848</v>
      </c>
      <c r="AA1072" s="28">
        <f t="shared" ca="1" si="655"/>
        <v>0.89394937535521646</v>
      </c>
      <c r="AB1072" s="28">
        <f ca="1">IF(Riskregister!$E$7="",0,COUNTIF(BH$4:BH$53,"&lt;"&amp;Z1072)*IF(AA1072&lt;0.5,Riskregister!$K$7+(Riskregister!$L$7-Riskregister!$K$7)*SQRT(AA1072/2),Riskregister!$L$7-(Riskregister!$L$7-Riskregister!$K$7)*SQRT((1-AA1072)/2)))</f>
        <v>0</v>
      </c>
      <c r="AC1072" s="28">
        <f t="shared" ca="1" si="656"/>
        <v>5.8815846892918855E-2</v>
      </c>
      <c r="AD1072" s="28">
        <f t="shared" ca="1" si="656"/>
        <v>0.12826520372297723</v>
      </c>
      <c r="AE1072" s="28">
        <f ca="1">IF(Riskregister!$E$8="",0,COUNTIF(BI$4:BI$53,"&lt;"&amp;AC1072)*IF(AD1072&lt;0.5,Riskregister!$K$8+(Riskregister!$L$8-Riskregister!$K$8)*SQRT(AD1072/2),Riskregister!$L$8-(Riskregister!$L$8-Riskregister!$K$8)*SQRT((1-AD1072)/2)))</f>
        <v>0</v>
      </c>
      <c r="AF1072" s="28">
        <f t="shared" ca="1" si="657"/>
        <v>0.71421782263092182</v>
      </c>
      <c r="AG1072" s="28">
        <f t="shared" ca="1" si="657"/>
        <v>0.23638674663968151</v>
      </c>
      <c r="AH1072" s="28">
        <f>IF(Riskregister!$E$9="",0,COUNTIF(BJ$4:BJ$53,"&lt;"&amp;AF1072)*IF(AG1072&lt;0.5,Riskregister!$K$9+(Riskregister!$L$9-Riskregister!$K$9)*SQRT(AG1072/2),Riskregister!$L$9-(Riskregister!$L$9-Riskregister!$K$9)*SQRT((1-AG1072)/2)))</f>
        <v>0</v>
      </c>
      <c r="AI1072" s="28">
        <f t="shared" ca="1" si="658"/>
        <v>0.15220863498389692</v>
      </c>
      <c r="AJ1072" s="28">
        <f t="shared" ca="1" si="658"/>
        <v>0.58882290019979311</v>
      </c>
      <c r="AK1072" s="28">
        <f>IF(Riskregister!$E$10="",0,COUNTIF(BK$4:BK$53,"&lt;"&amp;AI1072)*IF(AJ1072&lt;0.5,Riskregister!$K$10+(Riskregister!$L$10-Riskregister!$K$10)*SQRT(AJ1072/2),Riskregister!$L$10-(Riskregister!$L$10-Riskregister!$K$10)*SQRT((1-AJ1072)/2)))</f>
        <v>0</v>
      </c>
      <c r="AL1072" s="28">
        <f t="shared" ca="1" si="659"/>
        <v>1.2120601288383881E-2</v>
      </c>
      <c r="AM1072" s="28">
        <f t="shared" ca="1" si="659"/>
        <v>0.30361501397021684</v>
      </c>
      <c r="AN1072" s="28">
        <f>IF(Riskregister!$E$11="",0,COUNTIF(BL$4:BL$53,"&lt;"&amp;AL1072)*IF(AM1072&lt;0.5,Riskregister!$K$11+(Riskregister!$L$11-Riskregister!$K$11)*SQRT(AM1072/2),Riskregister!$L$11-(Riskregister!$L$11-Riskregister!$K$11)*SQRT((1-AM1072)/2)))</f>
        <v>0</v>
      </c>
      <c r="AO1072" s="28">
        <f t="shared" ca="1" si="660"/>
        <v>0.20230638223531705</v>
      </c>
      <c r="AP1072" s="28">
        <f t="shared" ca="1" si="660"/>
        <v>0.64809741723710357</v>
      </c>
      <c r="AQ1072" s="28">
        <f>IF(Riskregister!$E$12="",0,COUNTIF(BM$4:BM$53,"&lt;"&amp;AO1072)*IF(AP1072&lt;0.5,Riskregister!$K$12+(Riskregister!$L$12-Riskregister!$K$12)*SQRT(AP1072/2),Riskregister!$L$12-(Riskregister!$L$12-Riskregister!$K$12)*SQRT((1-AP1072)/2)))</f>
        <v>0</v>
      </c>
      <c r="AR1072" s="28">
        <f t="shared" ca="1" si="661"/>
        <v>0.97928341458945622</v>
      </c>
      <c r="AS1072" s="28">
        <f t="shared" ca="1" si="661"/>
        <v>0.78717559943804527</v>
      </c>
      <c r="AT1072" s="28">
        <f>IF(Riskregister!$E$13="",0,COUNTIF(BN$4:BN$53,"&lt;"&amp;AR1072)*IF(AS1072&lt;0.5,Riskregister!$K$13+(Riskregister!$L$13-Riskregister!$K$13)*SQRT(AS1072/2),Riskregister!$L$13-(Riskregister!$L$13-Riskregister!$K$13)*SQRT((1-AS1072)/2)))</f>
        <v>0</v>
      </c>
      <c r="AU1072" s="28">
        <f t="shared" ca="1" si="662"/>
        <v>0.68620810607947491</v>
      </c>
      <c r="AV1072" s="28">
        <f t="shared" ca="1" si="662"/>
        <v>7.6828306319258632E-2</v>
      </c>
      <c r="AW1072" s="28">
        <f>IF(Riskregister!$E$14="",0,COUNTIF(BO$4:BO$53,"&lt;"&amp;AU1072)*IF(AV1072&lt;0.5,Riskregister!$K$14+(Riskregister!$L$14-Riskregister!$K$14)*SQRT(AV1072/2),Riskregister!$L$14-(Riskregister!$L$14-Riskregister!$K$14)*SQRT((1-AV1072)/2)))</f>
        <v>0</v>
      </c>
      <c r="AX1072" s="28">
        <f t="shared" ca="1" si="663"/>
        <v>0.93180769060416757</v>
      </c>
      <c r="AY1072" s="28">
        <f t="shared" ca="1" si="663"/>
        <v>0.27084481360915136</v>
      </c>
      <c r="AZ1072" s="28">
        <f>IF(Riskregister!$E$15="",0,COUNTIF(BP$4:BP$53,"&lt;"&amp;AX1072)*IF(AY1072&lt;0.5,Riskregister!$K$15+(Riskregister!$L$15-Riskregister!$K$15)*SQRT(AY1072/2),Riskregister!$L$15-(Riskregister!$L$15-Riskregister!$K$15)*SQRT((1-AY1072)/2)))</f>
        <v>0</v>
      </c>
      <c r="BA1072" s="28">
        <f t="shared" ca="1" si="664"/>
        <v>0.98371013673462782</v>
      </c>
      <c r="BB1072" s="28">
        <f t="shared" ca="1" si="664"/>
        <v>0.50272926935782469</v>
      </c>
      <c r="BC1072" s="28">
        <f>IF(Riskregister!$E$16="",0,COUNTIF(BQ$4:BQ$53,"&lt;"&amp;BA1072)*IF(BB1072&lt;0.5,Riskregister!$K$16+(Riskregister!$L$16-Riskregister!$K$16)*SQRT(BB1072/2),Riskregister!$L$16-(Riskregister!$L$16-Riskregister!$K$16)*SQRT((1-BB1072)/2)))</f>
        <v>0</v>
      </c>
      <c r="BD1072" s="28">
        <f t="shared" ca="1" si="640"/>
        <v>1777001.0251154825</v>
      </c>
    </row>
    <row r="1073" spans="20:56" x14ac:dyDescent="0.35">
      <c r="T1073" s="28">
        <f t="shared" ca="1" si="653"/>
        <v>0.75462152438016172</v>
      </c>
      <c r="U1073" s="28">
        <f t="shared" ca="1" si="653"/>
        <v>0.65699332999809734</v>
      </c>
      <c r="V1073" s="28">
        <f ca="1">IF(Riskregister!$E$5="",0,COUNTIF(BF$4:BF$53,"&lt;"&amp;T1073)*IF(U1073&lt;0.5,Riskregister!$K$5+(Riskregister!$L$5-Riskregister!$K$5)*SQRT(U1073/2),Riskregister!$L$5-(Riskregister!$L$5-Riskregister!$K$5)*SQRT((1-U1073)/2)))</f>
        <v>413641.67489030003</v>
      </c>
      <c r="W1073" s="28">
        <f t="shared" ca="1" si="654"/>
        <v>0.84555342384482501</v>
      </c>
      <c r="X1073" s="28">
        <f t="shared" ca="1" si="654"/>
        <v>0.59518852764611718</v>
      </c>
      <c r="Y1073" s="28">
        <f ca="1">IF(Riskregister!$E$6="",0,COUNTIF(BG$4:BG$53,"&lt;"&amp;W1073)*IF(X1073&lt;0.5,Riskregister!$K$6+(Riskregister!$L$6-Riskregister!$K$6)*SQRT(X1073/2),Riskregister!$L$6-(Riskregister!$L$6-Riskregister!$K$6)*SQRT((1-X1073)/2)))</f>
        <v>1190188.5495911469</v>
      </c>
      <c r="Z1073" s="28">
        <f t="shared" ca="1" si="655"/>
        <v>0.85453762369399933</v>
      </c>
      <c r="AA1073" s="28">
        <f t="shared" ca="1" si="655"/>
        <v>0.6051627450115773</v>
      </c>
      <c r="AB1073" s="28">
        <f ca="1">IF(Riskregister!$E$7="",0,COUNTIF(BH$4:BH$53,"&lt;"&amp;Z1073)*IF(AA1073&lt;0.5,Riskregister!$K$7+(Riskregister!$L$7-Riskregister!$K$7)*SQRT(AA1073/2),Riskregister!$L$7-(Riskregister!$L$7-Riskregister!$K$7)*SQRT((1-AA1073)/2)))</f>
        <v>244488.64392578628</v>
      </c>
      <c r="AC1073" s="28">
        <f t="shared" ca="1" si="656"/>
        <v>0.60737729981306965</v>
      </c>
      <c r="AD1073" s="28">
        <f t="shared" ca="1" si="656"/>
        <v>0.83819643855610781</v>
      </c>
      <c r="AE1073" s="28">
        <f ca="1">IF(Riskregister!$E$8="",0,COUNTIF(BI$4:BI$53,"&lt;"&amp;AC1073)*IF(AD1073&lt;0.5,Riskregister!$K$8+(Riskregister!$L$8-Riskregister!$K$8)*SQRT(AD1073/2),Riskregister!$L$8-(Riskregister!$L$8-Riskregister!$K$8)*SQRT((1-AD1073)/2)))</f>
        <v>0</v>
      </c>
      <c r="AF1073" s="28">
        <f t="shared" ca="1" si="657"/>
        <v>0.79819310217813288</v>
      </c>
      <c r="AG1073" s="28">
        <f t="shared" ca="1" si="657"/>
        <v>1.3643159099030799E-2</v>
      </c>
      <c r="AH1073" s="28">
        <f>IF(Riskregister!$E$9="",0,COUNTIF(BJ$4:BJ$53,"&lt;"&amp;AF1073)*IF(AG1073&lt;0.5,Riskregister!$K$9+(Riskregister!$L$9-Riskregister!$K$9)*SQRT(AG1073/2),Riskregister!$L$9-(Riskregister!$L$9-Riskregister!$K$9)*SQRT((1-AG1073)/2)))</f>
        <v>0</v>
      </c>
      <c r="AI1073" s="28">
        <f t="shared" ca="1" si="658"/>
        <v>0.65402704450520943</v>
      </c>
      <c r="AJ1073" s="28">
        <f t="shared" ca="1" si="658"/>
        <v>0.82360671780215955</v>
      </c>
      <c r="AK1073" s="28">
        <f>IF(Riskregister!$E$10="",0,COUNTIF(BK$4:BK$53,"&lt;"&amp;AI1073)*IF(AJ1073&lt;0.5,Riskregister!$K$10+(Riskregister!$L$10-Riskregister!$K$10)*SQRT(AJ1073/2),Riskregister!$L$10-(Riskregister!$L$10-Riskregister!$K$10)*SQRT((1-AJ1073)/2)))</f>
        <v>0</v>
      </c>
      <c r="AL1073" s="28">
        <f t="shared" ca="1" si="659"/>
        <v>0.763111952217435</v>
      </c>
      <c r="AM1073" s="28">
        <f t="shared" ca="1" si="659"/>
        <v>0.35358931686902839</v>
      </c>
      <c r="AN1073" s="28">
        <f>IF(Riskregister!$E$11="",0,COUNTIF(BL$4:BL$53,"&lt;"&amp;AL1073)*IF(AM1073&lt;0.5,Riskregister!$K$11+(Riskregister!$L$11-Riskregister!$K$11)*SQRT(AM1073/2),Riskregister!$L$11-(Riskregister!$L$11-Riskregister!$K$11)*SQRT((1-AM1073)/2)))</f>
        <v>0</v>
      </c>
      <c r="AO1073" s="28">
        <f t="shared" ca="1" si="660"/>
        <v>1.2384172762528345E-2</v>
      </c>
      <c r="AP1073" s="28">
        <f t="shared" ca="1" si="660"/>
        <v>0.63809656068191567</v>
      </c>
      <c r="AQ1073" s="28">
        <f>IF(Riskregister!$E$12="",0,COUNTIF(BM$4:BM$53,"&lt;"&amp;AO1073)*IF(AP1073&lt;0.5,Riskregister!$K$12+(Riskregister!$L$12-Riskregister!$K$12)*SQRT(AP1073/2),Riskregister!$L$12-(Riskregister!$L$12-Riskregister!$K$12)*SQRT((1-AP1073)/2)))</f>
        <v>0</v>
      </c>
      <c r="AR1073" s="28">
        <f t="shared" ca="1" si="661"/>
        <v>0.7427063020340402</v>
      </c>
      <c r="AS1073" s="28">
        <f t="shared" ca="1" si="661"/>
        <v>0.10466753553588992</v>
      </c>
      <c r="AT1073" s="28">
        <f>IF(Riskregister!$E$13="",0,COUNTIF(BN$4:BN$53,"&lt;"&amp;AR1073)*IF(AS1073&lt;0.5,Riskregister!$K$13+(Riskregister!$L$13-Riskregister!$K$13)*SQRT(AS1073/2),Riskregister!$L$13-(Riskregister!$L$13-Riskregister!$K$13)*SQRT((1-AS1073)/2)))</f>
        <v>0</v>
      </c>
      <c r="AU1073" s="28">
        <f t="shared" ca="1" si="662"/>
        <v>0.51881958826412355</v>
      </c>
      <c r="AV1073" s="28">
        <f t="shared" ca="1" si="662"/>
        <v>0.94390405189145754</v>
      </c>
      <c r="AW1073" s="28">
        <f>IF(Riskregister!$E$14="",0,COUNTIF(BO$4:BO$53,"&lt;"&amp;AU1073)*IF(AV1073&lt;0.5,Riskregister!$K$14+(Riskregister!$L$14-Riskregister!$K$14)*SQRT(AV1073/2),Riskregister!$L$14-(Riskregister!$L$14-Riskregister!$K$14)*SQRT((1-AV1073)/2)))</f>
        <v>0</v>
      </c>
      <c r="AX1073" s="28">
        <f t="shared" ca="1" si="663"/>
        <v>0.77056264166682009</v>
      </c>
      <c r="AY1073" s="28">
        <f t="shared" ca="1" si="663"/>
        <v>0.1262251403371204</v>
      </c>
      <c r="AZ1073" s="28">
        <f>IF(Riskregister!$E$15="",0,COUNTIF(BP$4:BP$53,"&lt;"&amp;AX1073)*IF(AY1073&lt;0.5,Riskregister!$K$15+(Riskregister!$L$15-Riskregister!$K$15)*SQRT(AY1073/2),Riskregister!$L$15-(Riskregister!$L$15-Riskregister!$K$15)*SQRT((1-AY1073)/2)))</f>
        <v>0</v>
      </c>
      <c r="BA1073" s="28">
        <f t="shared" ca="1" si="664"/>
        <v>0.70884515120199476</v>
      </c>
      <c r="BB1073" s="28">
        <f t="shared" ca="1" si="664"/>
        <v>0.76585094539338494</v>
      </c>
      <c r="BC1073" s="28">
        <f>IF(Riskregister!$E$16="",0,COUNTIF(BQ$4:BQ$53,"&lt;"&amp;BA1073)*IF(BB1073&lt;0.5,Riskregister!$K$16+(Riskregister!$L$16-Riskregister!$K$16)*SQRT(BB1073/2),Riskregister!$L$16-(Riskregister!$L$16-Riskregister!$K$16)*SQRT((1-BB1073)/2)))</f>
        <v>0</v>
      </c>
      <c r="BD1073" s="28">
        <f t="shared" ca="1" si="640"/>
        <v>1848318.8684072332</v>
      </c>
    </row>
    <row r="1074" spans="20:56" x14ac:dyDescent="0.35">
      <c r="T1074" s="28">
        <f t="shared" ca="1" si="653"/>
        <v>0.20762980028841371</v>
      </c>
      <c r="U1074" s="28">
        <f t="shared" ca="1" si="653"/>
        <v>0.46594849653609605</v>
      </c>
      <c r="V1074" s="28">
        <f ca="1">IF(Riskregister!$E$5="",0,COUNTIF(BF$4:BF$53,"&lt;"&amp;T1074)*IF(U1074&lt;0.5,Riskregister!$K$5+(Riskregister!$L$5-Riskregister!$K$5)*SQRT(U1074/2),Riskregister!$L$5-(Riskregister!$L$5-Riskregister!$K$5)*SQRT((1-U1074)/2)))</f>
        <v>0</v>
      </c>
      <c r="W1074" s="28">
        <f t="shared" ca="1" si="654"/>
        <v>0.9081467213305664</v>
      </c>
      <c r="X1074" s="28">
        <f t="shared" ca="1" si="654"/>
        <v>0.19304703610068474</v>
      </c>
      <c r="Y1074" s="28">
        <f ca="1">IF(Riskregister!$E$6="",0,COUNTIF(BG$4:BG$53,"&lt;"&amp;W1074)*IF(X1074&lt;0.5,Riskregister!$K$6+(Riskregister!$L$6-Riskregister!$K$6)*SQRT(X1074/2),Riskregister!$L$6-(Riskregister!$L$6-Riskregister!$K$6)*SQRT((1-X1074)/2)))</f>
        <v>759228.21681591612</v>
      </c>
      <c r="Z1074" s="28">
        <f t="shared" ca="1" si="655"/>
        <v>0.52138465210664042</v>
      </c>
      <c r="AA1074" s="28">
        <f t="shared" ca="1" si="655"/>
        <v>0.87392603572433913</v>
      </c>
      <c r="AB1074" s="28">
        <f ca="1">IF(Riskregister!$E$7="",0,COUNTIF(BH$4:BH$53,"&lt;"&amp;Z1074)*IF(AA1074&lt;0.5,Riskregister!$K$7+(Riskregister!$L$7-Riskregister!$K$7)*SQRT(AA1074/2),Riskregister!$L$7-(Riskregister!$L$7-Riskregister!$K$7)*SQRT((1-AA1074)/2)))</f>
        <v>0</v>
      </c>
      <c r="AC1074" s="28">
        <f t="shared" ca="1" si="656"/>
        <v>0.81779908778321475</v>
      </c>
      <c r="AD1074" s="28">
        <f t="shared" ca="1" si="656"/>
        <v>0.98501133906749139</v>
      </c>
      <c r="AE1074" s="28">
        <f ca="1">IF(Riskregister!$E$8="",0,COUNTIF(BI$4:BI$53,"&lt;"&amp;AC1074)*IF(AD1074&lt;0.5,Riskregister!$K$8+(Riskregister!$L$8-Riskregister!$K$8)*SQRT(AD1074/2),Riskregister!$L$8-(Riskregister!$L$8-Riskregister!$K$8)*SQRT((1-AD1074)/2)))</f>
        <v>0</v>
      </c>
      <c r="AF1074" s="28">
        <f t="shared" ca="1" si="657"/>
        <v>0.25017821959993403</v>
      </c>
      <c r="AG1074" s="28">
        <f t="shared" ca="1" si="657"/>
        <v>0.84525095610689593</v>
      </c>
      <c r="AH1074" s="28">
        <f>IF(Riskregister!$E$9="",0,COUNTIF(BJ$4:BJ$53,"&lt;"&amp;AF1074)*IF(AG1074&lt;0.5,Riskregister!$K$9+(Riskregister!$L$9-Riskregister!$K$9)*SQRT(AG1074/2),Riskregister!$L$9-(Riskregister!$L$9-Riskregister!$K$9)*SQRT((1-AG1074)/2)))</f>
        <v>0</v>
      </c>
      <c r="AI1074" s="28">
        <f t="shared" ca="1" si="658"/>
        <v>0.59153826980924562</v>
      </c>
      <c r="AJ1074" s="28">
        <f t="shared" ca="1" si="658"/>
        <v>0.57059222118850428</v>
      </c>
      <c r="AK1074" s="28">
        <f>IF(Riskregister!$E$10="",0,COUNTIF(BK$4:BK$53,"&lt;"&amp;AI1074)*IF(AJ1074&lt;0.5,Riskregister!$K$10+(Riskregister!$L$10-Riskregister!$K$10)*SQRT(AJ1074/2),Riskregister!$L$10-(Riskregister!$L$10-Riskregister!$K$10)*SQRT((1-AJ1074)/2)))</f>
        <v>0</v>
      </c>
      <c r="AL1074" s="28">
        <f t="shared" ca="1" si="659"/>
        <v>0.43223308023525409</v>
      </c>
      <c r="AM1074" s="28">
        <f t="shared" ca="1" si="659"/>
        <v>0.14826171703540536</v>
      </c>
      <c r="AN1074" s="28">
        <f>IF(Riskregister!$E$11="",0,COUNTIF(BL$4:BL$53,"&lt;"&amp;AL1074)*IF(AM1074&lt;0.5,Riskregister!$K$11+(Riskregister!$L$11-Riskregister!$K$11)*SQRT(AM1074/2),Riskregister!$L$11-(Riskregister!$L$11-Riskregister!$K$11)*SQRT((1-AM1074)/2)))</f>
        <v>0</v>
      </c>
      <c r="AO1074" s="28">
        <f t="shared" ca="1" si="660"/>
        <v>0.74304602837496447</v>
      </c>
      <c r="AP1074" s="28">
        <f t="shared" ca="1" si="660"/>
        <v>0.99236362382864829</v>
      </c>
      <c r="AQ1074" s="28">
        <f>IF(Riskregister!$E$12="",0,COUNTIF(BM$4:BM$53,"&lt;"&amp;AO1074)*IF(AP1074&lt;0.5,Riskregister!$K$12+(Riskregister!$L$12-Riskregister!$K$12)*SQRT(AP1074/2),Riskregister!$L$12-(Riskregister!$L$12-Riskregister!$K$12)*SQRT((1-AP1074)/2)))</f>
        <v>0</v>
      </c>
      <c r="AR1074" s="28">
        <f t="shared" ca="1" si="661"/>
        <v>0.43104757514759195</v>
      </c>
      <c r="AS1074" s="28">
        <f t="shared" ca="1" si="661"/>
        <v>0.17003590170363303</v>
      </c>
      <c r="AT1074" s="28">
        <f>IF(Riskregister!$E$13="",0,COUNTIF(BN$4:BN$53,"&lt;"&amp;AR1074)*IF(AS1074&lt;0.5,Riskregister!$K$13+(Riskregister!$L$13-Riskregister!$K$13)*SQRT(AS1074/2),Riskregister!$L$13-(Riskregister!$L$13-Riskregister!$K$13)*SQRT((1-AS1074)/2)))</f>
        <v>0</v>
      </c>
      <c r="AU1074" s="28">
        <f t="shared" ca="1" si="662"/>
        <v>0.96456990394453934</v>
      </c>
      <c r="AV1074" s="28">
        <f t="shared" ca="1" si="662"/>
        <v>0.72113721069389458</v>
      </c>
      <c r="AW1074" s="28">
        <f>IF(Riskregister!$E$14="",0,COUNTIF(BO$4:BO$53,"&lt;"&amp;AU1074)*IF(AV1074&lt;0.5,Riskregister!$K$14+(Riskregister!$L$14-Riskregister!$K$14)*SQRT(AV1074/2),Riskregister!$L$14-(Riskregister!$L$14-Riskregister!$K$14)*SQRT((1-AV1074)/2)))</f>
        <v>0</v>
      </c>
      <c r="AX1074" s="28">
        <f t="shared" ca="1" si="663"/>
        <v>0.18115799654782438</v>
      </c>
      <c r="AY1074" s="28">
        <f t="shared" ca="1" si="663"/>
        <v>0.66118725721380533</v>
      </c>
      <c r="AZ1074" s="28">
        <f>IF(Riskregister!$E$15="",0,COUNTIF(BP$4:BP$53,"&lt;"&amp;AX1074)*IF(AY1074&lt;0.5,Riskregister!$K$15+(Riskregister!$L$15-Riskregister!$K$15)*SQRT(AY1074/2),Riskregister!$L$15-(Riskregister!$L$15-Riskregister!$K$15)*SQRT((1-AY1074)/2)))</f>
        <v>0</v>
      </c>
      <c r="BA1074" s="28">
        <f t="shared" ca="1" si="664"/>
        <v>0.46547354822280418</v>
      </c>
      <c r="BB1074" s="28">
        <f t="shared" ca="1" si="664"/>
        <v>6.8453906930369346E-2</v>
      </c>
      <c r="BC1074" s="28">
        <f>IF(Riskregister!$E$16="",0,COUNTIF(BQ$4:BQ$53,"&lt;"&amp;BA1074)*IF(BB1074&lt;0.5,Riskregister!$K$16+(Riskregister!$L$16-Riskregister!$K$16)*SQRT(BB1074/2),Riskregister!$L$16-(Riskregister!$L$16-Riskregister!$K$16)*SQRT((1-BB1074)/2)))</f>
        <v>0</v>
      </c>
      <c r="BD1074" s="28">
        <f t="shared" ca="1" si="640"/>
        <v>759228.21681591612</v>
      </c>
    </row>
    <row r="1075" spans="20:56" x14ac:dyDescent="0.35">
      <c r="T1075" s="28">
        <f t="shared" ca="1" si="653"/>
        <v>0.34026419437186328</v>
      </c>
      <c r="U1075" s="28">
        <f t="shared" ca="1" si="653"/>
        <v>8.0629740368983516E-2</v>
      </c>
      <c r="V1075" s="28">
        <f ca="1">IF(Riskregister!$E$5="",0,COUNTIF(BF$4:BF$53,"&lt;"&amp;T1075)*IF(U1075&lt;0.5,Riskregister!$K$5+(Riskregister!$L$5-Riskregister!$K$5)*SQRT(U1075/2),Riskregister!$L$5-(Riskregister!$L$5-Riskregister!$K$5)*SQRT((1-U1075)/2)))</f>
        <v>0</v>
      </c>
      <c r="W1075" s="28">
        <f t="shared" ca="1" si="654"/>
        <v>0.40388174999166526</v>
      </c>
      <c r="X1075" s="28">
        <f t="shared" ca="1" si="654"/>
        <v>0.31191315052908253</v>
      </c>
      <c r="Y1075" s="28">
        <f ca="1">IF(Riskregister!$E$6="",0,COUNTIF(BG$4:BG$53,"&lt;"&amp;W1075)*IF(X1075&lt;0.5,Riskregister!$K$6+(Riskregister!$L$6-Riskregister!$K$6)*SQRT(X1075/2),Riskregister!$L$6-(Riskregister!$L$6-Riskregister!$K$6)*SQRT((1-X1075)/2)))</f>
        <v>0</v>
      </c>
      <c r="Z1075" s="28">
        <f t="shared" ca="1" si="655"/>
        <v>4.8323759237219321E-2</v>
      </c>
      <c r="AA1075" s="28">
        <f t="shared" ca="1" si="655"/>
        <v>0.56755839916765594</v>
      </c>
      <c r="AB1075" s="28">
        <f ca="1">IF(Riskregister!$E$7="",0,COUNTIF(BH$4:BH$53,"&lt;"&amp;Z1075)*IF(AA1075&lt;0.5,Riskregister!$K$7+(Riskregister!$L$7-Riskregister!$K$7)*SQRT(AA1075/2),Riskregister!$L$7-(Riskregister!$L$7-Riskregister!$K$7)*SQRT((1-AA1075)/2)))</f>
        <v>0</v>
      </c>
      <c r="AC1075" s="28">
        <f t="shared" ca="1" si="656"/>
        <v>0.33397842000557021</v>
      </c>
      <c r="AD1075" s="28">
        <f t="shared" ca="1" si="656"/>
        <v>0.77228986919183595</v>
      </c>
      <c r="AE1075" s="28">
        <f ca="1">IF(Riskregister!$E$8="",0,COUNTIF(BI$4:BI$53,"&lt;"&amp;AC1075)*IF(AD1075&lt;0.5,Riskregister!$K$8+(Riskregister!$L$8-Riskregister!$K$8)*SQRT(AD1075/2),Riskregister!$L$8-(Riskregister!$L$8-Riskregister!$K$8)*SQRT((1-AD1075)/2)))</f>
        <v>0</v>
      </c>
      <c r="AF1075" s="28">
        <f t="shared" ca="1" si="657"/>
        <v>0.16466111909374015</v>
      </c>
      <c r="AG1075" s="28">
        <f t="shared" ca="1" si="657"/>
        <v>0.6553578399886052</v>
      </c>
      <c r="AH1075" s="28">
        <f>IF(Riskregister!$E$9="",0,COUNTIF(BJ$4:BJ$53,"&lt;"&amp;AF1075)*IF(AG1075&lt;0.5,Riskregister!$K$9+(Riskregister!$L$9-Riskregister!$K$9)*SQRT(AG1075/2),Riskregister!$L$9-(Riskregister!$L$9-Riskregister!$K$9)*SQRT((1-AG1075)/2)))</f>
        <v>0</v>
      </c>
      <c r="AI1075" s="28">
        <f t="shared" ca="1" si="658"/>
        <v>0.79665004318871957</v>
      </c>
      <c r="AJ1075" s="28">
        <f t="shared" ca="1" si="658"/>
        <v>0.62188945847351462</v>
      </c>
      <c r="AK1075" s="28">
        <f>IF(Riskregister!$E$10="",0,COUNTIF(BK$4:BK$53,"&lt;"&amp;AI1075)*IF(AJ1075&lt;0.5,Riskregister!$K$10+(Riskregister!$L$10-Riskregister!$K$10)*SQRT(AJ1075/2),Riskregister!$L$10-(Riskregister!$L$10-Riskregister!$K$10)*SQRT((1-AJ1075)/2)))</f>
        <v>0</v>
      </c>
      <c r="AL1075" s="28">
        <f t="shared" ca="1" si="659"/>
        <v>0.48405022044979862</v>
      </c>
      <c r="AM1075" s="28">
        <f t="shared" ca="1" si="659"/>
        <v>0.83319702510546068</v>
      </c>
      <c r="AN1075" s="28">
        <f>IF(Riskregister!$E$11="",0,COUNTIF(BL$4:BL$53,"&lt;"&amp;AL1075)*IF(AM1075&lt;0.5,Riskregister!$K$11+(Riskregister!$L$11-Riskregister!$K$11)*SQRT(AM1075/2),Riskregister!$L$11-(Riskregister!$L$11-Riskregister!$K$11)*SQRT((1-AM1075)/2)))</f>
        <v>0</v>
      </c>
      <c r="AO1075" s="28">
        <f t="shared" ca="1" si="660"/>
        <v>0.12428592927738924</v>
      </c>
      <c r="AP1075" s="28">
        <f t="shared" ca="1" si="660"/>
        <v>0.88392273405592492</v>
      </c>
      <c r="AQ1075" s="28">
        <f>IF(Riskregister!$E$12="",0,COUNTIF(BM$4:BM$53,"&lt;"&amp;AO1075)*IF(AP1075&lt;0.5,Riskregister!$K$12+(Riskregister!$L$12-Riskregister!$K$12)*SQRT(AP1075/2),Riskregister!$L$12-(Riskregister!$L$12-Riskregister!$K$12)*SQRT((1-AP1075)/2)))</f>
        <v>0</v>
      </c>
      <c r="AR1075" s="28">
        <f t="shared" ca="1" si="661"/>
        <v>0.45760716350515451</v>
      </c>
      <c r="AS1075" s="28">
        <f t="shared" ca="1" si="661"/>
        <v>0.85612366970884612</v>
      </c>
      <c r="AT1075" s="28">
        <f>IF(Riskregister!$E$13="",0,COUNTIF(BN$4:BN$53,"&lt;"&amp;AR1075)*IF(AS1075&lt;0.5,Riskregister!$K$13+(Riskregister!$L$13-Riskregister!$K$13)*SQRT(AS1075/2),Riskregister!$L$13-(Riskregister!$L$13-Riskregister!$K$13)*SQRT((1-AS1075)/2)))</f>
        <v>0</v>
      </c>
      <c r="AU1075" s="28">
        <f t="shared" ca="1" si="662"/>
        <v>0.15581790878958435</v>
      </c>
      <c r="AV1075" s="28">
        <f t="shared" ca="1" si="662"/>
        <v>0.93040525660007489</v>
      </c>
      <c r="AW1075" s="28">
        <f>IF(Riskregister!$E$14="",0,COUNTIF(BO$4:BO$53,"&lt;"&amp;AU1075)*IF(AV1075&lt;0.5,Riskregister!$K$14+(Riskregister!$L$14-Riskregister!$K$14)*SQRT(AV1075/2),Riskregister!$L$14-(Riskregister!$L$14-Riskregister!$K$14)*SQRT((1-AV1075)/2)))</f>
        <v>0</v>
      </c>
      <c r="AX1075" s="28">
        <f t="shared" ca="1" si="663"/>
        <v>0.94800129692808321</v>
      </c>
      <c r="AY1075" s="28">
        <f t="shared" ca="1" si="663"/>
        <v>0.5503370474287228</v>
      </c>
      <c r="AZ1075" s="28">
        <f>IF(Riskregister!$E$15="",0,COUNTIF(BP$4:BP$53,"&lt;"&amp;AX1075)*IF(AY1075&lt;0.5,Riskregister!$K$15+(Riskregister!$L$15-Riskregister!$K$15)*SQRT(AY1075/2),Riskregister!$L$15-(Riskregister!$L$15-Riskregister!$K$15)*SQRT((1-AY1075)/2)))</f>
        <v>0</v>
      </c>
      <c r="BA1075" s="28">
        <f t="shared" ca="1" si="664"/>
        <v>0.64352883944522032</v>
      </c>
      <c r="BB1075" s="28">
        <f t="shared" ca="1" si="664"/>
        <v>0.63476523078346236</v>
      </c>
      <c r="BC1075" s="28">
        <f>IF(Riskregister!$E$16="",0,COUNTIF(BQ$4:BQ$53,"&lt;"&amp;BA1075)*IF(BB1075&lt;0.5,Riskregister!$K$16+(Riskregister!$L$16-Riskregister!$K$16)*SQRT(BB1075/2),Riskregister!$L$16-(Riskregister!$L$16-Riskregister!$K$16)*SQRT((1-BB1075)/2)))</f>
        <v>0</v>
      </c>
      <c r="BD1075" s="28">
        <f t="shared" ca="1" si="640"/>
        <v>0</v>
      </c>
    </row>
    <row r="1076" spans="20:56" x14ac:dyDescent="0.35">
      <c r="T1076" s="28">
        <f t="shared" ca="1" si="653"/>
        <v>0.35806552463481567</v>
      </c>
      <c r="U1076" s="28">
        <f t="shared" ca="1" si="653"/>
        <v>0.51243240499098586</v>
      </c>
      <c r="V1076" s="28">
        <f ca="1">IF(Riskregister!$E$5="",0,COUNTIF(BF$4:BF$53,"&lt;"&amp;T1076)*IF(U1076&lt;0.5,Riskregister!$K$5+(Riskregister!$L$5-Riskregister!$K$5)*SQRT(U1076/2),Riskregister!$L$5-(Riskregister!$L$5-Riskregister!$K$5)*SQRT((1-U1076)/2)))</f>
        <v>0</v>
      </c>
      <c r="W1076" s="28">
        <f t="shared" ca="1" si="654"/>
        <v>0.45492093181626903</v>
      </c>
      <c r="X1076" s="28">
        <f t="shared" ca="1" si="654"/>
        <v>0.62303800828763201</v>
      </c>
      <c r="Y1076" s="28">
        <f ca="1">IF(Riskregister!$E$6="",0,COUNTIF(BG$4:BG$53,"&lt;"&amp;W1076)*IF(X1076&lt;0.5,Riskregister!$K$6+(Riskregister!$L$6-Riskregister!$K$6)*SQRT(X1076/2),Riskregister!$L$6-(Riskregister!$L$6-Riskregister!$K$6)*SQRT((1-X1076)/2)))</f>
        <v>0</v>
      </c>
      <c r="Z1076" s="28">
        <f t="shared" ca="1" si="655"/>
        <v>0.34553001823473173</v>
      </c>
      <c r="AA1076" s="28">
        <f t="shared" ca="1" si="655"/>
        <v>0.8094251562371606</v>
      </c>
      <c r="AB1076" s="28">
        <f ca="1">IF(Riskregister!$E$7="",0,COUNTIF(BH$4:BH$53,"&lt;"&amp;Z1076)*IF(AA1076&lt;0.5,Riskregister!$K$7+(Riskregister!$L$7-Riskregister!$K$7)*SQRT(AA1076/2),Riskregister!$L$7-(Riskregister!$L$7-Riskregister!$K$7)*SQRT((1-AA1076)/2)))</f>
        <v>0</v>
      </c>
      <c r="AC1076" s="28">
        <f t="shared" ca="1" si="656"/>
        <v>0.63026019494073482</v>
      </c>
      <c r="AD1076" s="28">
        <f t="shared" ca="1" si="656"/>
        <v>0.23821744530142674</v>
      </c>
      <c r="AE1076" s="28">
        <f ca="1">IF(Riskregister!$E$8="",0,COUNTIF(BI$4:BI$53,"&lt;"&amp;AC1076)*IF(AD1076&lt;0.5,Riskregister!$K$8+(Riskregister!$L$8-Riskregister!$K$8)*SQRT(AD1076/2),Riskregister!$L$8-(Riskregister!$L$8-Riskregister!$K$8)*SQRT((1-AD1076)/2)))</f>
        <v>0</v>
      </c>
      <c r="AF1076" s="28">
        <f t="shared" ca="1" si="657"/>
        <v>0.50710781465957178</v>
      </c>
      <c r="AG1076" s="28">
        <f t="shared" ca="1" si="657"/>
        <v>0.22332449710644453</v>
      </c>
      <c r="AH1076" s="28">
        <f>IF(Riskregister!$E$9="",0,COUNTIF(BJ$4:BJ$53,"&lt;"&amp;AF1076)*IF(AG1076&lt;0.5,Riskregister!$K$9+(Riskregister!$L$9-Riskregister!$K$9)*SQRT(AG1076/2),Riskregister!$L$9-(Riskregister!$L$9-Riskregister!$K$9)*SQRT((1-AG1076)/2)))</f>
        <v>0</v>
      </c>
      <c r="AI1076" s="28">
        <f t="shared" ca="1" si="658"/>
        <v>0.86408014915622833</v>
      </c>
      <c r="AJ1076" s="28">
        <f t="shared" ca="1" si="658"/>
        <v>0.14650919169922283</v>
      </c>
      <c r="AK1076" s="28">
        <f>IF(Riskregister!$E$10="",0,COUNTIF(BK$4:BK$53,"&lt;"&amp;AI1076)*IF(AJ1076&lt;0.5,Riskregister!$K$10+(Riskregister!$L$10-Riskregister!$K$10)*SQRT(AJ1076/2),Riskregister!$L$10-(Riskregister!$L$10-Riskregister!$K$10)*SQRT((1-AJ1076)/2)))</f>
        <v>0</v>
      </c>
      <c r="AL1076" s="28">
        <f t="shared" ca="1" si="659"/>
        <v>0.30573376643071726</v>
      </c>
      <c r="AM1076" s="28">
        <f t="shared" ca="1" si="659"/>
        <v>0.91155910943352048</v>
      </c>
      <c r="AN1076" s="28">
        <f>IF(Riskregister!$E$11="",0,COUNTIF(BL$4:BL$53,"&lt;"&amp;AL1076)*IF(AM1076&lt;0.5,Riskregister!$K$11+(Riskregister!$L$11-Riskregister!$K$11)*SQRT(AM1076/2),Riskregister!$L$11-(Riskregister!$L$11-Riskregister!$K$11)*SQRT((1-AM1076)/2)))</f>
        <v>0</v>
      </c>
      <c r="AO1076" s="28">
        <f t="shared" ca="1" si="660"/>
        <v>0.59086158132864752</v>
      </c>
      <c r="AP1076" s="28">
        <f t="shared" ca="1" si="660"/>
        <v>0.99877319654586638</v>
      </c>
      <c r="AQ1076" s="28">
        <f>IF(Riskregister!$E$12="",0,COUNTIF(BM$4:BM$53,"&lt;"&amp;AO1076)*IF(AP1076&lt;0.5,Riskregister!$K$12+(Riskregister!$L$12-Riskregister!$K$12)*SQRT(AP1076/2),Riskregister!$L$12-(Riskregister!$L$12-Riskregister!$K$12)*SQRT((1-AP1076)/2)))</f>
        <v>0</v>
      </c>
      <c r="AR1076" s="28">
        <f t="shared" ca="1" si="661"/>
        <v>0.81795850412935756</v>
      </c>
      <c r="AS1076" s="28">
        <f t="shared" ca="1" si="661"/>
        <v>0.42263930127613569</v>
      </c>
      <c r="AT1076" s="28">
        <f>IF(Riskregister!$E$13="",0,COUNTIF(BN$4:BN$53,"&lt;"&amp;AR1076)*IF(AS1076&lt;0.5,Riskregister!$K$13+(Riskregister!$L$13-Riskregister!$K$13)*SQRT(AS1076/2),Riskregister!$L$13-(Riskregister!$L$13-Riskregister!$K$13)*SQRT((1-AS1076)/2)))</f>
        <v>0</v>
      </c>
      <c r="AU1076" s="28">
        <f t="shared" ca="1" si="662"/>
        <v>0.26732474529691941</v>
      </c>
      <c r="AV1076" s="28">
        <f t="shared" ca="1" si="662"/>
        <v>0.59401817349599229</v>
      </c>
      <c r="AW1076" s="28">
        <f>IF(Riskregister!$E$14="",0,COUNTIF(BO$4:BO$53,"&lt;"&amp;AU1076)*IF(AV1076&lt;0.5,Riskregister!$K$14+(Riskregister!$L$14-Riskregister!$K$14)*SQRT(AV1076/2),Riskregister!$L$14-(Riskregister!$L$14-Riskregister!$K$14)*SQRT((1-AV1076)/2)))</f>
        <v>0</v>
      </c>
      <c r="AX1076" s="28">
        <f t="shared" ca="1" si="663"/>
        <v>2.1250213538295148E-2</v>
      </c>
      <c r="AY1076" s="28">
        <f t="shared" ca="1" si="663"/>
        <v>0.53053222203160866</v>
      </c>
      <c r="AZ1076" s="28">
        <f>IF(Riskregister!$E$15="",0,COUNTIF(BP$4:BP$53,"&lt;"&amp;AX1076)*IF(AY1076&lt;0.5,Riskregister!$K$15+(Riskregister!$L$15-Riskregister!$K$15)*SQRT(AY1076/2),Riskregister!$L$15-(Riskregister!$L$15-Riskregister!$K$15)*SQRT((1-AY1076)/2)))</f>
        <v>0</v>
      </c>
      <c r="BA1076" s="28">
        <f t="shared" ca="1" si="664"/>
        <v>0.90930923940756447</v>
      </c>
      <c r="BB1076" s="28">
        <f t="shared" ca="1" si="664"/>
        <v>0.11691369939929974</v>
      </c>
      <c r="BC1076" s="28">
        <f>IF(Riskregister!$E$16="",0,COUNTIF(BQ$4:BQ$53,"&lt;"&amp;BA1076)*IF(BB1076&lt;0.5,Riskregister!$K$16+(Riskregister!$L$16-Riskregister!$K$16)*SQRT(BB1076/2),Riskregister!$L$16-(Riskregister!$L$16-Riskregister!$K$16)*SQRT((1-BB1076)/2)))</f>
        <v>0</v>
      </c>
      <c r="BD1076" s="28">
        <f t="shared" ca="1" si="640"/>
        <v>0</v>
      </c>
    </row>
    <row r="1077" spans="20:56" x14ac:dyDescent="0.35">
      <c r="T1077" s="28">
        <f t="shared" ca="1" si="653"/>
        <v>0.32085554781726511</v>
      </c>
      <c r="U1077" s="28">
        <f t="shared" ca="1" si="653"/>
        <v>0.9974429413165784</v>
      </c>
      <c r="V1077" s="28">
        <f ca="1">IF(Riskregister!$E$5="",0,COUNTIF(BF$4:BF$53,"&lt;"&amp;T1077)*IF(U1077&lt;0.5,Riskregister!$K$5+(Riskregister!$L$5-Riskregister!$K$5)*SQRT(U1077/2),Riskregister!$L$5-(Riskregister!$L$5-Riskregister!$K$5)*SQRT((1-U1077)/2)))</f>
        <v>0</v>
      </c>
      <c r="W1077" s="28">
        <f t="shared" ca="1" si="654"/>
        <v>0.92664426743267914</v>
      </c>
      <c r="X1077" s="28">
        <f t="shared" ca="1" si="654"/>
        <v>0.68236746197663567</v>
      </c>
      <c r="Y1077" s="28">
        <f ca="1">IF(Riskregister!$E$6="",0,COUNTIF(BG$4:BG$53,"&lt;"&amp;W1077)*IF(X1077&lt;0.5,Riskregister!$K$6+(Riskregister!$L$6-Riskregister!$K$6)*SQRT(X1077/2),Riskregister!$L$6-(Riskregister!$L$6-Riskregister!$K$6)*SQRT((1-X1077)/2)))</f>
        <v>2565336.6783836004</v>
      </c>
      <c r="Z1077" s="28">
        <f t="shared" ca="1" si="655"/>
        <v>0.17275137032897747</v>
      </c>
      <c r="AA1077" s="28">
        <f t="shared" ca="1" si="655"/>
        <v>0.74877320549051185</v>
      </c>
      <c r="AB1077" s="28">
        <f ca="1">IF(Riskregister!$E$7="",0,COUNTIF(BH$4:BH$53,"&lt;"&amp;Z1077)*IF(AA1077&lt;0.5,Riskregister!$K$7+(Riskregister!$L$7-Riskregister!$K$7)*SQRT(AA1077/2),Riskregister!$L$7-(Riskregister!$L$7-Riskregister!$K$7)*SQRT((1-AA1077)/2)))</f>
        <v>0</v>
      </c>
      <c r="AC1077" s="28">
        <f t="shared" ca="1" si="656"/>
        <v>0.51390552577340776</v>
      </c>
      <c r="AD1077" s="28">
        <f t="shared" ca="1" si="656"/>
        <v>0.7476714157458263</v>
      </c>
      <c r="AE1077" s="28">
        <f ca="1">IF(Riskregister!$E$8="",0,COUNTIF(BI$4:BI$53,"&lt;"&amp;AC1077)*IF(AD1077&lt;0.5,Riskregister!$K$8+(Riskregister!$L$8-Riskregister!$K$8)*SQRT(AD1077/2),Riskregister!$L$8-(Riskregister!$L$8-Riskregister!$K$8)*SQRT((1-AD1077)/2)))</f>
        <v>0</v>
      </c>
      <c r="AF1077" s="28">
        <f t="shared" ca="1" si="657"/>
        <v>0.568617035622482</v>
      </c>
      <c r="AG1077" s="28">
        <f t="shared" ca="1" si="657"/>
        <v>0.90262404242852579</v>
      </c>
      <c r="AH1077" s="28">
        <f>IF(Riskregister!$E$9="",0,COUNTIF(BJ$4:BJ$53,"&lt;"&amp;AF1077)*IF(AG1077&lt;0.5,Riskregister!$K$9+(Riskregister!$L$9-Riskregister!$K$9)*SQRT(AG1077/2),Riskregister!$L$9-(Riskregister!$L$9-Riskregister!$K$9)*SQRT((1-AG1077)/2)))</f>
        <v>0</v>
      </c>
      <c r="AI1077" s="28">
        <f t="shared" ca="1" si="658"/>
        <v>0.32954275494229235</v>
      </c>
      <c r="AJ1077" s="28">
        <f t="shared" ca="1" si="658"/>
        <v>0.48450158535797816</v>
      </c>
      <c r="AK1077" s="28">
        <f>IF(Riskregister!$E$10="",0,COUNTIF(BK$4:BK$53,"&lt;"&amp;AI1077)*IF(AJ1077&lt;0.5,Riskregister!$K$10+(Riskregister!$L$10-Riskregister!$K$10)*SQRT(AJ1077/2),Riskregister!$L$10-(Riskregister!$L$10-Riskregister!$K$10)*SQRT((1-AJ1077)/2)))</f>
        <v>0</v>
      </c>
      <c r="AL1077" s="28">
        <f t="shared" ca="1" si="659"/>
        <v>0.23074766152255044</v>
      </c>
      <c r="AM1077" s="28">
        <f t="shared" ca="1" si="659"/>
        <v>0.19604711716123946</v>
      </c>
      <c r="AN1077" s="28">
        <f>IF(Riskregister!$E$11="",0,COUNTIF(BL$4:BL$53,"&lt;"&amp;AL1077)*IF(AM1077&lt;0.5,Riskregister!$K$11+(Riskregister!$L$11-Riskregister!$K$11)*SQRT(AM1077/2),Riskregister!$L$11-(Riskregister!$L$11-Riskregister!$K$11)*SQRT((1-AM1077)/2)))</f>
        <v>0</v>
      </c>
      <c r="AO1077" s="28">
        <f t="shared" ca="1" si="660"/>
        <v>0.64221012456029747</v>
      </c>
      <c r="AP1077" s="28">
        <f t="shared" ca="1" si="660"/>
        <v>0.127011209967682</v>
      </c>
      <c r="AQ1077" s="28">
        <f>IF(Riskregister!$E$12="",0,COUNTIF(BM$4:BM$53,"&lt;"&amp;AO1077)*IF(AP1077&lt;0.5,Riskregister!$K$12+(Riskregister!$L$12-Riskregister!$K$12)*SQRT(AP1077/2),Riskregister!$L$12-(Riskregister!$L$12-Riskregister!$K$12)*SQRT((1-AP1077)/2)))</f>
        <v>0</v>
      </c>
      <c r="AR1077" s="28">
        <f t="shared" ca="1" si="661"/>
        <v>0.58998744916465606</v>
      </c>
      <c r="AS1077" s="28">
        <f t="shared" ca="1" si="661"/>
        <v>9.2733072392674254E-2</v>
      </c>
      <c r="AT1077" s="28">
        <f>IF(Riskregister!$E$13="",0,COUNTIF(BN$4:BN$53,"&lt;"&amp;AR1077)*IF(AS1077&lt;0.5,Riskregister!$K$13+(Riskregister!$L$13-Riskregister!$K$13)*SQRT(AS1077/2),Riskregister!$L$13-(Riskregister!$L$13-Riskregister!$K$13)*SQRT((1-AS1077)/2)))</f>
        <v>0</v>
      </c>
      <c r="AU1077" s="28">
        <f t="shared" ca="1" si="662"/>
        <v>0.47990472712841326</v>
      </c>
      <c r="AV1077" s="28">
        <f t="shared" ca="1" si="662"/>
        <v>0.67844310305595634</v>
      </c>
      <c r="AW1077" s="28">
        <f>IF(Riskregister!$E$14="",0,COUNTIF(BO$4:BO$53,"&lt;"&amp;AU1077)*IF(AV1077&lt;0.5,Riskregister!$K$14+(Riskregister!$L$14-Riskregister!$K$14)*SQRT(AV1077/2),Riskregister!$L$14-(Riskregister!$L$14-Riskregister!$K$14)*SQRT((1-AV1077)/2)))</f>
        <v>0</v>
      </c>
      <c r="AX1077" s="28">
        <f t="shared" ca="1" si="663"/>
        <v>0.79272096711751161</v>
      </c>
      <c r="AY1077" s="28">
        <f t="shared" ca="1" si="663"/>
        <v>0.4421520881009503</v>
      </c>
      <c r="AZ1077" s="28">
        <f>IF(Riskregister!$E$15="",0,COUNTIF(BP$4:BP$53,"&lt;"&amp;AX1077)*IF(AY1077&lt;0.5,Riskregister!$K$15+(Riskregister!$L$15-Riskregister!$K$15)*SQRT(AY1077/2),Riskregister!$L$15-(Riskregister!$L$15-Riskregister!$K$15)*SQRT((1-AY1077)/2)))</f>
        <v>0</v>
      </c>
      <c r="BA1077" s="28">
        <f t="shared" ca="1" si="664"/>
        <v>6.459827245063654E-2</v>
      </c>
      <c r="BB1077" s="28">
        <f t="shared" ca="1" si="664"/>
        <v>0.35143194652667475</v>
      </c>
      <c r="BC1077" s="28">
        <f>IF(Riskregister!$E$16="",0,COUNTIF(BQ$4:BQ$53,"&lt;"&amp;BA1077)*IF(BB1077&lt;0.5,Riskregister!$K$16+(Riskregister!$L$16-Riskregister!$K$16)*SQRT(BB1077/2),Riskregister!$L$16-(Riskregister!$L$16-Riskregister!$K$16)*SQRT((1-BB1077)/2)))</f>
        <v>0</v>
      </c>
      <c r="BD1077" s="28">
        <f t="shared" ca="1" si="640"/>
        <v>2565336.6783836004</v>
      </c>
    </row>
    <row r="1078" spans="20:56" x14ac:dyDescent="0.35">
      <c r="T1078" s="28">
        <f t="shared" ca="1" si="653"/>
        <v>0.16144781282525289</v>
      </c>
      <c r="U1078" s="28">
        <f t="shared" ca="1" si="653"/>
        <v>0.76015469301216243</v>
      </c>
      <c r="V1078" s="28">
        <f ca="1">IF(Riskregister!$E$5="",0,COUNTIF(BF$4:BF$53,"&lt;"&amp;T1078)*IF(U1078&lt;0.5,Riskregister!$K$5+(Riskregister!$L$5-Riskregister!$K$5)*SQRT(U1078/2),Riskregister!$L$5-(Riskregister!$L$5-Riskregister!$K$5)*SQRT((1-U1078)/2)))</f>
        <v>0</v>
      </c>
      <c r="W1078" s="28">
        <f t="shared" ca="1" si="654"/>
        <v>0.49129123732764113</v>
      </c>
      <c r="X1078" s="28">
        <f t="shared" ca="1" si="654"/>
        <v>0.65304008873882036</v>
      </c>
      <c r="Y1078" s="28">
        <f ca="1">IF(Riskregister!$E$6="",0,COUNTIF(BG$4:BG$53,"&lt;"&amp;W1078)*IF(X1078&lt;0.5,Riskregister!$K$6+(Riskregister!$L$6-Riskregister!$K$6)*SQRT(X1078/2),Riskregister!$L$6-(Riskregister!$L$6-Riskregister!$K$6)*SQRT((1-X1078)/2)))</f>
        <v>0</v>
      </c>
      <c r="Z1078" s="28">
        <f t="shared" ca="1" si="655"/>
        <v>0.78393026384183639</v>
      </c>
      <c r="AA1078" s="28">
        <f t="shared" ca="1" si="655"/>
        <v>0.51803980664556104</v>
      </c>
      <c r="AB1078" s="28">
        <f ca="1">IF(Riskregister!$E$7="",0,COUNTIF(BH$4:BH$53,"&lt;"&amp;Z1078)*IF(AA1078&lt;0.5,Riskregister!$K$7+(Riskregister!$L$7-Riskregister!$K$7)*SQRT(AA1078/2),Riskregister!$L$7-(Riskregister!$L$7-Riskregister!$K$7)*SQRT((1-AA1078)/2)))</f>
        <v>228185.96726995963</v>
      </c>
      <c r="AC1078" s="28">
        <f t="shared" ca="1" si="656"/>
        <v>0.45766860370115048</v>
      </c>
      <c r="AD1078" s="28">
        <f t="shared" ca="1" si="656"/>
        <v>0.99873843469907841</v>
      </c>
      <c r="AE1078" s="28">
        <f ca="1">IF(Riskregister!$E$8="",0,COUNTIF(BI$4:BI$53,"&lt;"&amp;AC1078)*IF(AD1078&lt;0.5,Riskregister!$K$8+(Riskregister!$L$8-Riskregister!$K$8)*SQRT(AD1078/2),Riskregister!$L$8-(Riskregister!$L$8-Riskregister!$K$8)*SQRT((1-AD1078)/2)))</f>
        <v>0</v>
      </c>
      <c r="AF1078" s="28">
        <f t="shared" ca="1" si="657"/>
        <v>0.31295690485358096</v>
      </c>
      <c r="AG1078" s="28">
        <f t="shared" ca="1" si="657"/>
        <v>0.93033333676670582</v>
      </c>
      <c r="AH1078" s="28">
        <f>IF(Riskregister!$E$9="",0,COUNTIF(BJ$4:BJ$53,"&lt;"&amp;AF1078)*IF(AG1078&lt;0.5,Riskregister!$K$9+(Riskregister!$L$9-Riskregister!$K$9)*SQRT(AG1078/2),Riskregister!$L$9-(Riskregister!$L$9-Riskregister!$K$9)*SQRT((1-AG1078)/2)))</f>
        <v>0</v>
      </c>
      <c r="AI1078" s="28">
        <f t="shared" ca="1" si="658"/>
        <v>0.56674598208615801</v>
      </c>
      <c r="AJ1078" s="28">
        <f t="shared" ca="1" si="658"/>
        <v>0.89039068775417451</v>
      </c>
      <c r="AK1078" s="28">
        <f>IF(Riskregister!$E$10="",0,COUNTIF(BK$4:BK$53,"&lt;"&amp;AI1078)*IF(AJ1078&lt;0.5,Riskregister!$K$10+(Riskregister!$L$10-Riskregister!$K$10)*SQRT(AJ1078/2),Riskregister!$L$10-(Riskregister!$L$10-Riskregister!$K$10)*SQRT((1-AJ1078)/2)))</f>
        <v>0</v>
      </c>
      <c r="AL1078" s="28">
        <f t="shared" ca="1" si="659"/>
        <v>0.43376617451963773</v>
      </c>
      <c r="AM1078" s="28">
        <f t="shared" ca="1" si="659"/>
        <v>0.84645134995545213</v>
      </c>
      <c r="AN1078" s="28">
        <f>IF(Riskregister!$E$11="",0,COUNTIF(BL$4:BL$53,"&lt;"&amp;AL1078)*IF(AM1078&lt;0.5,Riskregister!$K$11+(Riskregister!$L$11-Riskregister!$K$11)*SQRT(AM1078/2),Riskregister!$L$11-(Riskregister!$L$11-Riskregister!$K$11)*SQRT((1-AM1078)/2)))</f>
        <v>0</v>
      </c>
      <c r="AO1078" s="28">
        <f t="shared" ca="1" si="660"/>
        <v>0.60590961962749446</v>
      </c>
      <c r="AP1078" s="28">
        <f t="shared" ca="1" si="660"/>
        <v>0.36380301895149525</v>
      </c>
      <c r="AQ1078" s="28">
        <f>IF(Riskregister!$E$12="",0,COUNTIF(BM$4:BM$53,"&lt;"&amp;AO1078)*IF(AP1078&lt;0.5,Riskregister!$K$12+(Riskregister!$L$12-Riskregister!$K$12)*SQRT(AP1078/2),Riskregister!$L$12-(Riskregister!$L$12-Riskregister!$K$12)*SQRT((1-AP1078)/2)))</f>
        <v>0</v>
      </c>
      <c r="AR1078" s="28">
        <f t="shared" ca="1" si="661"/>
        <v>3.1461853232206072E-2</v>
      </c>
      <c r="AS1078" s="28">
        <f t="shared" ca="1" si="661"/>
        <v>0.42400041481030393</v>
      </c>
      <c r="AT1078" s="28">
        <f>IF(Riskregister!$E$13="",0,COUNTIF(BN$4:BN$53,"&lt;"&amp;AR1078)*IF(AS1078&lt;0.5,Riskregister!$K$13+(Riskregister!$L$13-Riskregister!$K$13)*SQRT(AS1078/2),Riskregister!$L$13-(Riskregister!$L$13-Riskregister!$K$13)*SQRT((1-AS1078)/2)))</f>
        <v>0</v>
      </c>
      <c r="AU1078" s="28">
        <f t="shared" ca="1" si="662"/>
        <v>0.60303859943026794</v>
      </c>
      <c r="AV1078" s="28">
        <f t="shared" ca="1" si="662"/>
        <v>0.27163446233916178</v>
      </c>
      <c r="AW1078" s="28">
        <f>IF(Riskregister!$E$14="",0,COUNTIF(BO$4:BO$53,"&lt;"&amp;AU1078)*IF(AV1078&lt;0.5,Riskregister!$K$14+(Riskregister!$L$14-Riskregister!$K$14)*SQRT(AV1078/2),Riskregister!$L$14-(Riskregister!$L$14-Riskregister!$K$14)*SQRT((1-AV1078)/2)))</f>
        <v>0</v>
      </c>
      <c r="AX1078" s="28">
        <f t="shared" ca="1" si="663"/>
        <v>6.4756711803011235E-3</v>
      </c>
      <c r="AY1078" s="28">
        <f t="shared" ca="1" si="663"/>
        <v>0.88774853532410203</v>
      </c>
      <c r="AZ1078" s="28">
        <f>IF(Riskregister!$E$15="",0,COUNTIF(BP$4:BP$53,"&lt;"&amp;AX1078)*IF(AY1078&lt;0.5,Riskregister!$K$15+(Riskregister!$L$15-Riskregister!$K$15)*SQRT(AY1078/2),Riskregister!$L$15-(Riskregister!$L$15-Riskregister!$K$15)*SQRT((1-AY1078)/2)))</f>
        <v>0</v>
      </c>
      <c r="BA1078" s="28">
        <f t="shared" ca="1" si="664"/>
        <v>0.5357752082351005</v>
      </c>
      <c r="BB1078" s="28">
        <f t="shared" ca="1" si="664"/>
        <v>0.94798854386982412</v>
      </c>
      <c r="BC1078" s="28">
        <f>IF(Riskregister!$E$16="",0,COUNTIF(BQ$4:BQ$53,"&lt;"&amp;BA1078)*IF(BB1078&lt;0.5,Riskregister!$K$16+(Riskregister!$L$16-Riskregister!$K$16)*SQRT(BB1078/2),Riskregister!$L$16-(Riskregister!$L$16-Riskregister!$K$16)*SQRT((1-BB1078)/2)))</f>
        <v>0</v>
      </c>
      <c r="BD1078" s="28">
        <f t="shared" ca="1" si="640"/>
        <v>228185.96726995963</v>
      </c>
    </row>
    <row r="1079" spans="20:56" x14ac:dyDescent="0.35">
      <c r="T1079" s="28">
        <f t="shared" ca="1" si="653"/>
        <v>0.68351502951274978</v>
      </c>
      <c r="U1079" s="28">
        <f t="shared" ca="1" si="653"/>
        <v>7.181320346468123E-2</v>
      </c>
      <c r="V1079" s="28">
        <f ca="1">IF(Riskregister!$E$5="",0,COUNTIF(BF$4:BF$53,"&lt;"&amp;T1079)*IF(U1079&lt;0.5,Riskregister!$K$5+(Riskregister!$L$5-Riskregister!$K$5)*SQRT(U1079/2),Riskregister!$L$5-(Riskregister!$L$5-Riskregister!$K$5)*SQRT((1-U1079)/2)))</f>
        <v>235270.66817375697</v>
      </c>
      <c r="W1079" s="28">
        <f t="shared" ca="1" si="654"/>
        <v>0.26700730482323431</v>
      </c>
      <c r="X1079" s="28">
        <f t="shared" ca="1" si="654"/>
        <v>0.63842713079928448</v>
      </c>
      <c r="Y1079" s="28">
        <f ca="1">IF(Riskregister!$E$6="",0,COUNTIF(BG$4:BG$53,"&lt;"&amp;W1079)*IF(X1079&lt;0.5,Riskregister!$K$6+(Riskregister!$L$6-Riskregister!$K$6)*SQRT(X1079/2),Riskregister!$L$6-(Riskregister!$L$6-Riskregister!$K$6)*SQRT((1-X1079)/2)))</f>
        <v>0</v>
      </c>
      <c r="Z1079" s="28">
        <f t="shared" ca="1" si="655"/>
        <v>3.4094672233648482E-2</v>
      </c>
      <c r="AA1079" s="28">
        <f t="shared" ca="1" si="655"/>
        <v>6.5065837172741059E-2</v>
      </c>
      <c r="AB1079" s="28">
        <f ca="1">IF(Riskregister!$E$7="",0,COUNTIF(BH$4:BH$53,"&lt;"&amp;Z1079)*IF(AA1079&lt;0.5,Riskregister!$K$7+(Riskregister!$L$7-Riskregister!$K$7)*SQRT(AA1079/2),Riskregister!$L$7-(Riskregister!$L$7-Riskregister!$K$7)*SQRT((1-AA1079)/2)))</f>
        <v>0</v>
      </c>
      <c r="AC1079" s="28">
        <f t="shared" ca="1" si="656"/>
        <v>0.67634938736123107</v>
      </c>
      <c r="AD1079" s="28">
        <f t="shared" ca="1" si="656"/>
        <v>0.31204112382729898</v>
      </c>
      <c r="AE1079" s="28">
        <f ca="1">IF(Riskregister!$E$8="",0,COUNTIF(BI$4:BI$53,"&lt;"&amp;AC1079)*IF(AD1079&lt;0.5,Riskregister!$K$8+(Riskregister!$L$8-Riskregister!$K$8)*SQRT(AD1079/2),Riskregister!$L$8-(Riskregister!$L$8-Riskregister!$K$8)*SQRT((1-AD1079)/2)))</f>
        <v>0</v>
      </c>
      <c r="AF1079" s="28">
        <f t="shared" ca="1" si="657"/>
        <v>0.40037903345516823</v>
      </c>
      <c r="AG1079" s="28">
        <f t="shared" ca="1" si="657"/>
        <v>0.25383823913201398</v>
      </c>
      <c r="AH1079" s="28">
        <f>IF(Riskregister!$E$9="",0,COUNTIF(BJ$4:BJ$53,"&lt;"&amp;AF1079)*IF(AG1079&lt;0.5,Riskregister!$K$9+(Riskregister!$L$9-Riskregister!$K$9)*SQRT(AG1079/2),Riskregister!$L$9-(Riskregister!$L$9-Riskregister!$K$9)*SQRT((1-AG1079)/2)))</f>
        <v>0</v>
      </c>
      <c r="AI1079" s="28">
        <f t="shared" ca="1" si="658"/>
        <v>0.73744373166473065</v>
      </c>
      <c r="AJ1079" s="28">
        <f t="shared" ca="1" si="658"/>
        <v>0.37404303570763553</v>
      </c>
      <c r="AK1079" s="28">
        <f>IF(Riskregister!$E$10="",0,COUNTIF(BK$4:BK$53,"&lt;"&amp;AI1079)*IF(AJ1079&lt;0.5,Riskregister!$K$10+(Riskregister!$L$10-Riskregister!$K$10)*SQRT(AJ1079/2),Riskregister!$L$10-(Riskregister!$L$10-Riskregister!$K$10)*SQRT((1-AJ1079)/2)))</f>
        <v>0</v>
      </c>
      <c r="AL1079" s="28">
        <f t="shared" ca="1" si="659"/>
        <v>0.61908662401755932</v>
      </c>
      <c r="AM1079" s="28">
        <f t="shared" ca="1" si="659"/>
        <v>0.58306115429342753</v>
      </c>
      <c r="AN1079" s="28">
        <f>IF(Riskregister!$E$11="",0,COUNTIF(BL$4:BL$53,"&lt;"&amp;AL1079)*IF(AM1079&lt;0.5,Riskregister!$K$11+(Riskregister!$L$11-Riskregister!$K$11)*SQRT(AM1079/2),Riskregister!$L$11-(Riskregister!$L$11-Riskregister!$K$11)*SQRT((1-AM1079)/2)))</f>
        <v>0</v>
      </c>
      <c r="AO1079" s="28">
        <f t="shared" ca="1" si="660"/>
        <v>0.51542224067488052</v>
      </c>
      <c r="AP1079" s="28">
        <f t="shared" ca="1" si="660"/>
        <v>0.77792895471460355</v>
      </c>
      <c r="AQ1079" s="28">
        <f>IF(Riskregister!$E$12="",0,COUNTIF(BM$4:BM$53,"&lt;"&amp;AO1079)*IF(AP1079&lt;0.5,Riskregister!$K$12+(Riskregister!$L$12-Riskregister!$K$12)*SQRT(AP1079/2),Riskregister!$L$12-(Riskregister!$L$12-Riskregister!$K$12)*SQRT((1-AP1079)/2)))</f>
        <v>0</v>
      </c>
      <c r="AR1079" s="28">
        <f t="shared" ca="1" si="661"/>
        <v>0.5995023334758568</v>
      </c>
      <c r="AS1079" s="28">
        <f t="shared" ca="1" si="661"/>
        <v>0.55193062701560291</v>
      </c>
      <c r="AT1079" s="28">
        <f>IF(Riskregister!$E$13="",0,COUNTIF(BN$4:BN$53,"&lt;"&amp;AR1079)*IF(AS1079&lt;0.5,Riskregister!$K$13+(Riskregister!$L$13-Riskregister!$K$13)*SQRT(AS1079/2),Riskregister!$L$13-(Riskregister!$L$13-Riskregister!$K$13)*SQRT((1-AS1079)/2)))</f>
        <v>0</v>
      </c>
      <c r="AU1079" s="28">
        <f t="shared" ca="1" si="662"/>
        <v>0.25386315962615147</v>
      </c>
      <c r="AV1079" s="28">
        <f t="shared" ca="1" si="662"/>
        <v>0.76117704367230266</v>
      </c>
      <c r="AW1079" s="28">
        <f>IF(Riskregister!$E$14="",0,COUNTIF(BO$4:BO$53,"&lt;"&amp;AU1079)*IF(AV1079&lt;0.5,Riskregister!$K$14+(Riskregister!$L$14-Riskregister!$K$14)*SQRT(AV1079/2),Riskregister!$L$14-(Riskregister!$L$14-Riskregister!$K$14)*SQRT((1-AV1079)/2)))</f>
        <v>0</v>
      </c>
      <c r="AX1079" s="28">
        <f t="shared" ca="1" si="663"/>
        <v>0.19021293714351095</v>
      </c>
      <c r="AY1079" s="28">
        <f t="shared" ca="1" si="663"/>
        <v>0.73640324272382363</v>
      </c>
      <c r="AZ1079" s="28">
        <f>IF(Riskregister!$E$15="",0,COUNTIF(BP$4:BP$53,"&lt;"&amp;AX1079)*IF(AY1079&lt;0.5,Riskregister!$K$15+(Riskregister!$L$15-Riskregister!$K$15)*SQRT(AY1079/2),Riskregister!$L$15-(Riskregister!$L$15-Riskregister!$K$15)*SQRT((1-AY1079)/2)))</f>
        <v>0</v>
      </c>
      <c r="BA1079" s="28">
        <f t="shared" ca="1" si="664"/>
        <v>0.77729154355729113</v>
      </c>
      <c r="BB1079" s="28">
        <f t="shared" ca="1" si="664"/>
        <v>0.54728322255841866</v>
      </c>
      <c r="BC1079" s="28">
        <f>IF(Riskregister!$E$16="",0,COUNTIF(BQ$4:BQ$53,"&lt;"&amp;BA1079)*IF(BB1079&lt;0.5,Riskregister!$K$16+(Riskregister!$L$16-Riskregister!$K$16)*SQRT(BB1079/2),Riskregister!$L$16-(Riskregister!$L$16-Riskregister!$K$16)*SQRT((1-BB1079)/2)))</f>
        <v>0</v>
      </c>
      <c r="BD1079" s="28">
        <f t="shared" ca="1" si="640"/>
        <v>235270.66817375697</v>
      </c>
    </row>
    <row r="1080" spans="20:56" x14ac:dyDescent="0.35">
      <c r="T1080" s="28">
        <f t="shared" ca="1" si="653"/>
        <v>0.95259289582396067</v>
      </c>
      <c r="U1080" s="28">
        <f t="shared" ca="1" si="653"/>
        <v>0.6048792175001374</v>
      </c>
      <c r="V1080" s="28">
        <f ca="1">IF(Riskregister!$E$5="",0,COUNTIF(BF$4:BF$53,"&lt;"&amp;T1080)*IF(U1080&lt;0.5,Riskregister!$K$5+(Riskregister!$L$5-Riskregister!$K$5)*SQRT(U1080/2),Riskregister!$L$5-(Riskregister!$L$5-Riskregister!$K$5)*SQRT((1-U1080)/2)))</f>
        <v>799970.10497658513</v>
      </c>
      <c r="W1080" s="28">
        <f t="shared" ca="1" si="654"/>
        <v>0.52970795836888174</v>
      </c>
      <c r="X1080" s="28">
        <f t="shared" ca="1" si="654"/>
        <v>0.85388616943659923</v>
      </c>
      <c r="Y1080" s="28">
        <f ca="1">IF(Riskregister!$E$6="",0,COUNTIF(BG$4:BG$53,"&lt;"&amp;W1080)*IF(X1080&lt;0.5,Riskregister!$K$6+(Riskregister!$L$6-Riskregister!$K$6)*SQRT(X1080/2),Riskregister!$L$6-(Riskregister!$L$6-Riskregister!$K$6)*SQRT((1-X1080)/2)))</f>
        <v>0</v>
      </c>
      <c r="Z1080" s="28">
        <f t="shared" ca="1" si="655"/>
        <v>0.2076255946502108</v>
      </c>
      <c r="AA1080" s="28">
        <f t="shared" ca="1" si="655"/>
        <v>0.34550249340163119</v>
      </c>
      <c r="AB1080" s="28">
        <f ca="1">IF(Riskregister!$E$7="",0,COUNTIF(BH$4:BH$53,"&lt;"&amp;Z1080)*IF(AA1080&lt;0.5,Riskregister!$K$7+(Riskregister!$L$7-Riskregister!$K$7)*SQRT(AA1080/2),Riskregister!$L$7-(Riskregister!$L$7-Riskregister!$K$7)*SQRT((1-AA1080)/2)))</f>
        <v>0</v>
      </c>
      <c r="AC1080" s="28">
        <f t="shared" ca="1" si="656"/>
        <v>0.24109031702619288</v>
      </c>
      <c r="AD1080" s="28">
        <f t="shared" ca="1" si="656"/>
        <v>0.14898294463568751</v>
      </c>
      <c r="AE1080" s="28">
        <f ca="1">IF(Riskregister!$E$8="",0,COUNTIF(BI$4:BI$53,"&lt;"&amp;AC1080)*IF(AD1080&lt;0.5,Riskregister!$K$8+(Riskregister!$L$8-Riskregister!$K$8)*SQRT(AD1080/2),Riskregister!$L$8-(Riskregister!$L$8-Riskregister!$K$8)*SQRT((1-AD1080)/2)))</f>
        <v>0</v>
      </c>
      <c r="AF1080" s="28">
        <f t="shared" ca="1" si="657"/>
        <v>0.58287989183027666</v>
      </c>
      <c r="AG1080" s="28">
        <f t="shared" ca="1" si="657"/>
        <v>0.49342493251110509</v>
      </c>
      <c r="AH1080" s="28">
        <f>IF(Riskregister!$E$9="",0,COUNTIF(BJ$4:BJ$53,"&lt;"&amp;AF1080)*IF(AG1080&lt;0.5,Riskregister!$K$9+(Riskregister!$L$9-Riskregister!$K$9)*SQRT(AG1080/2),Riskregister!$L$9-(Riskregister!$L$9-Riskregister!$K$9)*SQRT((1-AG1080)/2)))</f>
        <v>0</v>
      </c>
      <c r="AI1080" s="28">
        <f t="shared" ca="1" si="658"/>
        <v>0.37242776440046732</v>
      </c>
      <c r="AJ1080" s="28">
        <f t="shared" ca="1" si="658"/>
        <v>0.93281815986002126</v>
      </c>
      <c r="AK1080" s="28">
        <f>IF(Riskregister!$E$10="",0,COUNTIF(BK$4:BK$53,"&lt;"&amp;AI1080)*IF(AJ1080&lt;0.5,Riskregister!$K$10+(Riskregister!$L$10-Riskregister!$K$10)*SQRT(AJ1080/2),Riskregister!$L$10-(Riskregister!$L$10-Riskregister!$K$10)*SQRT((1-AJ1080)/2)))</f>
        <v>0</v>
      </c>
      <c r="AL1080" s="28">
        <f t="shared" ca="1" si="659"/>
        <v>0.49988940686290217</v>
      </c>
      <c r="AM1080" s="28">
        <f t="shared" ca="1" si="659"/>
        <v>0.28311202910710997</v>
      </c>
      <c r="AN1080" s="28">
        <f>IF(Riskregister!$E$11="",0,COUNTIF(BL$4:BL$53,"&lt;"&amp;AL1080)*IF(AM1080&lt;0.5,Riskregister!$K$11+(Riskregister!$L$11-Riskregister!$K$11)*SQRT(AM1080/2),Riskregister!$L$11-(Riskregister!$L$11-Riskregister!$K$11)*SQRT((1-AM1080)/2)))</f>
        <v>0</v>
      </c>
      <c r="AO1080" s="28">
        <f t="shared" ca="1" si="660"/>
        <v>0.12824800686944826</v>
      </c>
      <c r="AP1080" s="28">
        <f t="shared" ca="1" si="660"/>
        <v>0.15918512072092461</v>
      </c>
      <c r="AQ1080" s="28">
        <f>IF(Riskregister!$E$12="",0,COUNTIF(BM$4:BM$53,"&lt;"&amp;AO1080)*IF(AP1080&lt;0.5,Riskregister!$K$12+(Riskregister!$L$12-Riskregister!$K$12)*SQRT(AP1080/2),Riskregister!$L$12-(Riskregister!$L$12-Riskregister!$K$12)*SQRT((1-AP1080)/2)))</f>
        <v>0</v>
      </c>
      <c r="AR1080" s="28">
        <f t="shared" ca="1" si="661"/>
        <v>0.40528020849049629</v>
      </c>
      <c r="AS1080" s="28">
        <f t="shared" ca="1" si="661"/>
        <v>0.77296828721030086</v>
      </c>
      <c r="AT1080" s="28">
        <f>IF(Riskregister!$E$13="",0,COUNTIF(BN$4:BN$53,"&lt;"&amp;AR1080)*IF(AS1080&lt;0.5,Riskregister!$K$13+(Riskregister!$L$13-Riskregister!$K$13)*SQRT(AS1080/2),Riskregister!$L$13-(Riskregister!$L$13-Riskregister!$K$13)*SQRT((1-AS1080)/2)))</f>
        <v>0</v>
      </c>
      <c r="AU1080" s="28">
        <f t="shared" ca="1" si="662"/>
        <v>8.8141311400840139E-2</v>
      </c>
      <c r="AV1080" s="28">
        <f t="shared" ca="1" si="662"/>
        <v>0.39579488337727931</v>
      </c>
      <c r="AW1080" s="28">
        <f>IF(Riskregister!$E$14="",0,COUNTIF(BO$4:BO$53,"&lt;"&amp;AU1080)*IF(AV1080&lt;0.5,Riskregister!$K$14+(Riskregister!$L$14-Riskregister!$K$14)*SQRT(AV1080/2),Riskregister!$L$14-(Riskregister!$L$14-Riskregister!$K$14)*SQRT((1-AV1080)/2)))</f>
        <v>0</v>
      </c>
      <c r="AX1080" s="28">
        <f t="shared" ca="1" si="663"/>
        <v>0.71035304903730478</v>
      </c>
      <c r="AY1080" s="28">
        <f t="shared" ca="1" si="663"/>
        <v>0.72868403624003031</v>
      </c>
      <c r="AZ1080" s="28">
        <f>IF(Riskregister!$E$15="",0,COUNTIF(BP$4:BP$53,"&lt;"&amp;AX1080)*IF(AY1080&lt;0.5,Riskregister!$K$15+(Riskregister!$L$15-Riskregister!$K$15)*SQRT(AY1080/2),Riskregister!$L$15-(Riskregister!$L$15-Riskregister!$K$15)*SQRT((1-AY1080)/2)))</f>
        <v>0</v>
      </c>
      <c r="BA1080" s="28">
        <f t="shared" ca="1" si="664"/>
        <v>0.78114634770543478</v>
      </c>
      <c r="BB1080" s="28">
        <f t="shared" ca="1" si="664"/>
        <v>0.10108039709717853</v>
      </c>
      <c r="BC1080" s="28">
        <f>IF(Riskregister!$E$16="",0,COUNTIF(BQ$4:BQ$53,"&lt;"&amp;BA1080)*IF(BB1080&lt;0.5,Riskregister!$K$16+(Riskregister!$L$16-Riskregister!$K$16)*SQRT(BB1080/2),Riskregister!$L$16-(Riskregister!$L$16-Riskregister!$K$16)*SQRT((1-BB1080)/2)))</f>
        <v>0</v>
      </c>
      <c r="BD1080" s="28">
        <f t="shared" ca="1" si="640"/>
        <v>799970.10497658513</v>
      </c>
    </row>
    <row r="1081" spans="20:56" x14ac:dyDescent="0.35">
      <c r="T1081" s="28">
        <f t="shared" ca="1" si="653"/>
        <v>0.77987667360449875</v>
      </c>
      <c r="U1081" s="28">
        <f t="shared" ca="1" si="653"/>
        <v>0.58224338143828669</v>
      </c>
      <c r="V1081" s="28">
        <f ca="1">IF(Riskregister!$E$5="",0,COUNTIF(BF$4:BF$53,"&lt;"&amp;T1081)*IF(U1081&lt;0.5,Riskregister!$K$5+(Riskregister!$L$5-Riskregister!$K$5)*SQRT(U1081/2),Riskregister!$L$5-(Riskregister!$L$5-Riskregister!$K$5)*SQRT((1-U1081)/2)))</f>
        <v>394335.57033513678</v>
      </c>
      <c r="W1081" s="28">
        <f t="shared" ca="1" si="654"/>
        <v>0.83141184618686825</v>
      </c>
      <c r="X1081" s="28">
        <f t="shared" ca="1" si="654"/>
        <v>0.29381532898055851</v>
      </c>
      <c r="Y1081" s="28">
        <f ca="1">IF(Riskregister!$E$6="",0,COUNTIF(BG$4:BG$53,"&lt;"&amp;W1081)*IF(X1081&lt;0.5,Riskregister!$K$6+(Riskregister!$L$6-Riskregister!$K$6)*SQRT(X1081/2),Riskregister!$L$6-(Riskregister!$L$6-Riskregister!$K$6)*SQRT((1-X1081)/2)))</f>
        <v>889913.64165995782</v>
      </c>
      <c r="Z1081" s="28">
        <f t="shared" ca="1" si="655"/>
        <v>0.7358259934545015</v>
      </c>
      <c r="AA1081" s="28">
        <f t="shared" ca="1" si="655"/>
        <v>7.3439514056241162E-2</v>
      </c>
      <c r="AB1081" s="28">
        <f ca="1">IF(Riskregister!$E$7="",0,COUNTIF(BH$4:BH$53,"&lt;"&amp;Z1081)*IF(AA1081&lt;0.5,Riskregister!$K$7+(Riskregister!$L$7-Riskregister!$K$7)*SQRT(AA1081/2),Riskregister!$L$7-(Riskregister!$L$7-Riskregister!$K$7)*SQRT((1-AA1081)/2)))</f>
        <v>117068.39968230025</v>
      </c>
      <c r="AC1081" s="28">
        <f t="shared" ca="1" si="656"/>
        <v>0.4554594485209329</v>
      </c>
      <c r="AD1081" s="28">
        <f t="shared" ca="1" si="656"/>
        <v>0.28520431663371049</v>
      </c>
      <c r="AE1081" s="28">
        <f ca="1">IF(Riskregister!$E$8="",0,COUNTIF(BI$4:BI$53,"&lt;"&amp;AC1081)*IF(AD1081&lt;0.5,Riskregister!$K$8+(Riskregister!$L$8-Riskregister!$K$8)*SQRT(AD1081/2),Riskregister!$L$8-(Riskregister!$L$8-Riskregister!$K$8)*SQRT((1-AD1081)/2)))</f>
        <v>0</v>
      </c>
      <c r="AF1081" s="28">
        <f t="shared" ca="1" si="657"/>
        <v>0.99829346811595576</v>
      </c>
      <c r="AG1081" s="28">
        <f t="shared" ca="1" si="657"/>
        <v>0.3262964915748704</v>
      </c>
      <c r="AH1081" s="28">
        <f>IF(Riskregister!$E$9="",0,COUNTIF(BJ$4:BJ$53,"&lt;"&amp;AF1081)*IF(AG1081&lt;0.5,Riskregister!$K$9+(Riskregister!$L$9-Riskregister!$K$9)*SQRT(AG1081/2),Riskregister!$L$9-(Riskregister!$L$9-Riskregister!$K$9)*SQRT((1-AG1081)/2)))</f>
        <v>0</v>
      </c>
      <c r="AI1081" s="28">
        <f t="shared" ca="1" si="658"/>
        <v>8.1993600876775208E-2</v>
      </c>
      <c r="AJ1081" s="28">
        <f t="shared" ca="1" si="658"/>
        <v>0.59890460010851598</v>
      </c>
      <c r="AK1081" s="28">
        <f>IF(Riskregister!$E$10="",0,COUNTIF(BK$4:BK$53,"&lt;"&amp;AI1081)*IF(AJ1081&lt;0.5,Riskregister!$K$10+(Riskregister!$L$10-Riskregister!$K$10)*SQRT(AJ1081/2),Riskregister!$L$10-(Riskregister!$L$10-Riskregister!$K$10)*SQRT((1-AJ1081)/2)))</f>
        <v>0</v>
      </c>
      <c r="AL1081" s="28">
        <f t="shared" ca="1" si="659"/>
        <v>0.60176428274000981</v>
      </c>
      <c r="AM1081" s="28">
        <f t="shared" ca="1" si="659"/>
        <v>0.10509657851301524</v>
      </c>
      <c r="AN1081" s="28">
        <f>IF(Riskregister!$E$11="",0,COUNTIF(BL$4:BL$53,"&lt;"&amp;AL1081)*IF(AM1081&lt;0.5,Riskregister!$K$11+(Riskregister!$L$11-Riskregister!$K$11)*SQRT(AM1081/2),Riskregister!$L$11-(Riskregister!$L$11-Riskregister!$K$11)*SQRT((1-AM1081)/2)))</f>
        <v>0</v>
      </c>
      <c r="AO1081" s="28">
        <f t="shared" ca="1" si="660"/>
        <v>0.74929772314965015</v>
      </c>
      <c r="AP1081" s="28">
        <f t="shared" ca="1" si="660"/>
        <v>0.67612653104814424</v>
      </c>
      <c r="AQ1081" s="28">
        <f>IF(Riskregister!$E$12="",0,COUNTIF(BM$4:BM$53,"&lt;"&amp;AO1081)*IF(AP1081&lt;0.5,Riskregister!$K$12+(Riskregister!$L$12-Riskregister!$K$12)*SQRT(AP1081/2),Riskregister!$L$12-(Riskregister!$L$12-Riskregister!$K$12)*SQRT((1-AP1081)/2)))</f>
        <v>0</v>
      </c>
      <c r="AR1081" s="28">
        <f t="shared" ca="1" si="661"/>
        <v>0.1174559227726435</v>
      </c>
      <c r="AS1081" s="28">
        <f t="shared" ca="1" si="661"/>
        <v>0.60268605782040519</v>
      </c>
      <c r="AT1081" s="28">
        <f>IF(Riskregister!$E$13="",0,COUNTIF(BN$4:BN$53,"&lt;"&amp;AR1081)*IF(AS1081&lt;0.5,Riskregister!$K$13+(Riskregister!$L$13-Riskregister!$K$13)*SQRT(AS1081/2),Riskregister!$L$13-(Riskregister!$L$13-Riskregister!$K$13)*SQRT((1-AS1081)/2)))</f>
        <v>0</v>
      </c>
      <c r="AU1081" s="28">
        <f t="shared" ca="1" si="662"/>
        <v>0.6264253096062431</v>
      </c>
      <c r="AV1081" s="28">
        <f t="shared" ca="1" si="662"/>
        <v>0.61430909651410726</v>
      </c>
      <c r="AW1081" s="28">
        <f>IF(Riskregister!$E$14="",0,COUNTIF(BO$4:BO$53,"&lt;"&amp;AU1081)*IF(AV1081&lt;0.5,Riskregister!$K$14+(Riskregister!$L$14-Riskregister!$K$14)*SQRT(AV1081/2),Riskregister!$L$14-(Riskregister!$L$14-Riskregister!$K$14)*SQRT((1-AV1081)/2)))</f>
        <v>0</v>
      </c>
      <c r="AX1081" s="28">
        <f t="shared" ca="1" si="663"/>
        <v>0.1021610470143639</v>
      </c>
      <c r="AY1081" s="28">
        <f t="shared" ca="1" si="663"/>
        <v>0.73959727010701048</v>
      </c>
      <c r="AZ1081" s="28">
        <f>IF(Riskregister!$E$15="",0,COUNTIF(BP$4:BP$53,"&lt;"&amp;AX1081)*IF(AY1081&lt;0.5,Riskregister!$K$15+(Riskregister!$L$15-Riskregister!$K$15)*SQRT(AY1081/2),Riskregister!$L$15-(Riskregister!$L$15-Riskregister!$K$15)*SQRT((1-AY1081)/2)))</f>
        <v>0</v>
      </c>
      <c r="BA1081" s="28">
        <f t="shared" ca="1" si="664"/>
        <v>0.96702415890143911</v>
      </c>
      <c r="BB1081" s="28">
        <f t="shared" ca="1" si="664"/>
        <v>0.4601454292081939</v>
      </c>
      <c r="BC1081" s="28">
        <f>IF(Riskregister!$E$16="",0,COUNTIF(BQ$4:BQ$53,"&lt;"&amp;BA1081)*IF(BB1081&lt;0.5,Riskregister!$K$16+(Riskregister!$L$16-Riskregister!$K$16)*SQRT(BB1081/2),Riskregister!$L$16-(Riskregister!$L$16-Riskregister!$K$16)*SQRT((1-BB1081)/2)))</f>
        <v>0</v>
      </c>
      <c r="BD1081" s="28">
        <f t="shared" ca="1" si="640"/>
        <v>1401317.6116773947</v>
      </c>
    </row>
    <row r="1082" spans="20:56" x14ac:dyDescent="0.35">
      <c r="T1082" s="28">
        <f t="shared" ca="1" si="653"/>
        <v>0.82942159065060816</v>
      </c>
      <c r="U1082" s="28">
        <f t="shared" ca="1" si="653"/>
        <v>0.6361616140062778</v>
      </c>
      <c r="V1082" s="28">
        <f ca="1">IF(Riskregister!$E$5="",0,COUNTIF(BF$4:BF$53,"&lt;"&amp;T1082)*IF(U1082&lt;0.5,Riskregister!$K$5+(Riskregister!$L$5-Riskregister!$K$5)*SQRT(U1082/2),Riskregister!$L$5-(Riskregister!$L$5-Riskregister!$K$5)*SQRT((1-U1082)/2)))</f>
        <v>408066.06193311105</v>
      </c>
      <c r="W1082" s="28">
        <f t="shared" ca="1" si="654"/>
        <v>0.81364379125634378</v>
      </c>
      <c r="X1082" s="28">
        <f t="shared" ca="1" si="654"/>
        <v>0.399838839532483</v>
      </c>
      <c r="Y1082" s="28">
        <f ca="1">IF(Riskregister!$E$6="",0,COUNTIF(BG$4:BG$53,"&lt;"&amp;W1082)*IF(X1082&lt;0.5,Riskregister!$K$6+(Riskregister!$L$6-Riskregister!$K$6)*SQRT(X1082/2),Riskregister!$L$6-(Riskregister!$L$6-Riskregister!$K$6)*SQRT((1-X1082)/2)))</f>
        <v>1004822.2909702628</v>
      </c>
      <c r="Z1082" s="28">
        <f t="shared" ca="1" si="655"/>
        <v>0.43960623136880028</v>
      </c>
      <c r="AA1082" s="28">
        <f t="shared" ca="1" si="655"/>
        <v>0.7290936167808213</v>
      </c>
      <c r="AB1082" s="28">
        <f ca="1">IF(Riskregister!$E$7="",0,COUNTIF(BH$4:BH$53,"&lt;"&amp;Z1082)*IF(AA1082&lt;0.5,Riskregister!$K$7+(Riskregister!$L$7-Riskregister!$K$7)*SQRT(AA1082/2),Riskregister!$L$7-(Riskregister!$L$7-Riskregister!$K$7)*SQRT((1-AA1082)/2)))</f>
        <v>0</v>
      </c>
      <c r="AC1082" s="28">
        <f t="shared" ca="1" si="656"/>
        <v>0.1139928549449688</v>
      </c>
      <c r="AD1082" s="28">
        <f t="shared" ca="1" si="656"/>
        <v>0.13822550622674212</v>
      </c>
      <c r="AE1082" s="28">
        <f ca="1">IF(Riskregister!$E$8="",0,COUNTIF(BI$4:BI$53,"&lt;"&amp;AC1082)*IF(AD1082&lt;0.5,Riskregister!$K$8+(Riskregister!$L$8-Riskregister!$K$8)*SQRT(AD1082/2),Riskregister!$L$8-(Riskregister!$L$8-Riskregister!$K$8)*SQRT((1-AD1082)/2)))</f>
        <v>0</v>
      </c>
      <c r="AF1082" s="28">
        <f t="shared" ca="1" si="657"/>
        <v>0.16466831611677091</v>
      </c>
      <c r="AG1082" s="28">
        <f t="shared" ca="1" si="657"/>
        <v>0.80302699769436847</v>
      </c>
      <c r="AH1082" s="28">
        <f>IF(Riskregister!$E$9="",0,COUNTIF(BJ$4:BJ$53,"&lt;"&amp;AF1082)*IF(AG1082&lt;0.5,Riskregister!$K$9+(Riskregister!$L$9-Riskregister!$K$9)*SQRT(AG1082/2),Riskregister!$L$9-(Riskregister!$L$9-Riskregister!$K$9)*SQRT((1-AG1082)/2)))</f>
        <v>0</v>
      </c>
      <c r="AI1082" s="28">
        <f t="shared" ca="1" si="658"/>
        <v>0.81899980652150939</v>
      </c>
      <c r="AJ1082" s="28">
        <f t="shared" ca="1" si="658"/>
        <v>0.42249204481103286</v>
      </c>
      <c r="AK1082" s="28">
        <f>IF(Riskregister!$E$10="",0,COUNTIF(BK$4:BK$53,"&lt;"&amp;AI1082)*IF(AJ1082&lt;0.5,Riskregister!$K$10+(Riskregister!$L$10-Riskregister!$K$10)*SQRT(AJ1082/2),Riskregister!$L$10-(Riskregister!$L$10-Riskregister!$K$10)*SQRT((1-AJ1082)/2)))</f>
        <v>0</v>
      </c>
      <c r="AL1082" s="28">
        <f t="shared" ca="1" si="659"/>
        <v>0.60885527403568573</v>
      </c>
      <c r="AM1082" s="28">
        <f t="shared" ca="1" si="659"/>
        <v>0.6358317157150537</v>
      </c>
      <c r="AN1082" s="28">
        <f>IF(Riskregister!$E$11="",0,COUNTIF(BL$4:BL$53,"&lt;"&amp;AL1082)*IF(AM1082&lt;0.5,Riskregister!$K$11+(Riskregister!$L$11-Riskregister!$K$11)*SQRT(AM1082/2),Riskregister!$L$11-(Riskregister!$L$11-Riskregister!$K$11)*SQRT((1-AM1082)/2)))</f>
        <v>0</v>
      </c>
      <c r="AO1082" s="28">
        <f t="shared" ca="1" si="660"/>
        <v>0.75356201071257856</v>
      </c>
      <c r="AP1082" s="28">
        <f t="shared" ca="1" si="660"/>
        <v>0.53630881660247298</v>
      </c>
      <c r="AQ1082" s="28">
        <f>IF(Riskregister!$E$12="",0,COUNTIF(BM$4:BM$53,"&lt;"&amp;AO1082)*IF(AP1082&lt;0.5,Riskregister!$K$12+(Riskregister!$L$12-Riskregister!$K$12)*SQRT(AP1082/2),Riskregister!$L$12-(Riskregister!$L$12-Riskregister!$K$12)*SQRT((1-AP1082)/2)))</f>
        <v>0</v>
      </c>
      <c r="AR1082" s="28">
        <f t="shared" ca="1" si="661"/>
        <v>0.15125652981674775</v>
      </c>
      <c r="AS1082" s="28">
        <f t="shared" ca="1" si="661"/>
        <v>0.22049027121367826</v>
      </c>
      <c r="AT1082" s="28">
        <f>IF(Riskregister!$E$13="",0,COUNTIF(BN$4:BN$53,"&lt;"&amp;AR1082)*IF(AS1082&lt;0.5,Riskregister!$K$13+(Riskregister!$L$13-Riskregister!$K$13)*SQRT(AS1082/2),Riskregister!$L$13-(Riskregister!$L$13-Riskregister!$K$13)*SQRT((1-AS1082)/2)))</f>
        <v>0</v>
      </c>
      <c r="AU1082" s="28">
        <f t="shared" ca="1" si="662"/>
        <v>0.48973862536569301</v>
      </c>
      <c r="AV1082" s="28">
        <f t="shared" ca="1" si="662"/>
        <v>0.43251092832046589</v>
      </c>
      <c r="AW1082" s="28">
        <f>IF(Riskregister!$E$14="",0,COUNTIF(BO$4:BO$53,"&lt;"&amp;AU1082)*IF(AV1082&lt;0.5,Riskregister!$K$14+(Riskregister!$L$14-Riskregister!$K$14)*SQRT(AV1082/2),Riskregister!$L$14-(Riskregister!$L$14-Riskregister!$K$14)*SQRT((1-AV1082)/2)))</f>
        <v>0</v>
      </c>
      <c r="AX1082" s="28">
        <f t="shared" ca="1" si="663"/>
        <v>0.79785948135321172</v>
      </c>
      <c r="AY1082" s="28">
        <f t="shared" ca="1" si="663"/>
        <v>0.34497563413399512</v>
      </c>
      <c r="AZ1082" s="28">
        <f>IF(Riskregister!$E$15="",0,COUNTIF(BP$4:BP$53,"&lt;"&amp;AX1082)*IF(AY1082&lt;0.5,Riskregister!$K$15+(Riskregister!$L$15-Riskregister!$K$15)*SQRT(AY1082/2),Riskregister!$L$15-(Riskregister!$L$15-Riskregister!$K$15)*SQRT((1-AY1082)/2)))</f>
        <v>0</v>
      </c>
      <c r="BA1082" s="28">
        <f t="shared" ca="1" si="664"/>
        <v>0.7056449777046222</v>
      </c>
      <c r="BB1082" s="28">
        <f t="shared" ca="1" si="664"/>
        <v>0.68488156176282911</v>
      </c>
      <c r="BC1082" s="28">
        <f>IF(Riskregister!$E$16="",0,COUNTIF(BQ$4:BQ$53,"&lt;"&amp;BA1082)*IF(BB1082&lt;0.5,Riskregister!$K$16+(Riskregister!$L$16-Riskregister!$K$16)*SQRT(BB1082/2),Riskregister!$L$16-(Riskregister!$L$16-Riskregister!$K$16)*SQRT((1-BB1082)/2)))</f>
        <v>0</v>
      </c>
      <c r="BD1082" s="28">
        <f t="shared" ca="1" si="640"/>
        <v>1412888.352903374</v>
      </c>
    </row>
    <row r="1083" spans="20:56" x14ac:dyDescent="0.35">
      <c r="T1083" s="28">
        <f t="shared" ca="1" si="653"/>
        <v>0.1011435597068483</v>
      </c>
      <c r="U1083" s="28">
        <f t="shared" ca="1" si="653"/>
        <v>0.47907736325910866</v>
      </c>
      <c r="V1083" s="28">
        <f ca="1">IF(Riskregister!$E$5="",0,COUNTIF(BF$4:BF$53,"&lt;"&amp;T1083)*IF(U1083&lt;0.5,Riskregister!$K$5+(Riskregister!$L$5-Riskregister!$K$5)*SQRT(U1083/2),Riskregister!$L$5-(Riskregister!$L$5-Riskregister!$K$5)*SQRT((1-U1083)/2)))</f>
        <v>0</v>
      </c>
      <c r="W1083" s="28">
        <f t="shared" ca="1" si="654"/>
        <v>0.89690715354699768</v>
      </c>
      <c r="X1083" s="28">
        <f t="shared" ca="1" si="654"/>
        <v>0.17798754681146922</v>
      </c>
      <c r="Y1083" s="28">
        <f ca="1">IF(Riskregister!$E$6="",0,COUNTIF(BG$4:BG$53,"&lt;"&amp;W1083)*IF(X1083&lt;0.5,Riskregister!$K$6+(Riskregister!$L$6-Riskregister!$K$6)*SQRT(X1083/2),Riskregister!$L$6-(Riskregister!$L$6-Riskregister!$K$6)*SQRT((1-X1083)/2)))</f>
        <v>736972.83528552926</v>
      </c>
      <c r="Z1083" s="28">
        <f t="shared" ca="1" si="655"/>
        <v>0.41661301935511019</v>
      </c>
      <c r="AA1083" s="28">
        <f t="shared" ca="1" si="655"/>
        <v>0.78155907890680354</v>
      </c>
      <c r="AB1083" s="28">
        <f ca="1">IF(Riskregister!$E$7="",0,COUNTIF(BH$4:BH$53,"&lt;"&amp;Z1083)*IF(AA1083&lt;0.5,Riskregister!$K$7+(Riskregister!$L$7-Riskregister!$K$7)*SQRT(AA1083/2),Riskregister!$L$7-(Riskregister!$L$7-Riskregister!$K$7)*SQRT((1-AA1083)/2)))</f>
        <v>0</v>
      </c>
      <c r="AC1083" s="28">
        <f t="shared" ca="1" si="656"/>
        <v>0.78888542678561924</v>
      </c>
      <c r="AD1083" s="28">
        <f t="shared" ca="1" si="656"/>
        <v>0.36968396121224245</v>
      </c>
      <c r="AE1083" s="28">
        <f ca="1">IF(Riskregister!$E$8="",0,COUNTIF(BI$4:BI$53,"&lt;"&amp;AC1083)*IF(AD1083&lt;0.5,Riskregister!$K$8+(Riskregister!$L$8-Riskregister!$K$8)*SQRT(AD1083/2),Riskregister!$L$8-(Riskregister!$L$8-Riskregister!$K$8)*SQRT((1-AD1083)/2)))</f>
        <v>0</v>
      </c>
      <c r="AF1083" s="28">
        <f t="shared" ca="1" si="657"/>
        <v>0.99188410663991744</v>
      </c>
      <c r="AG1083" s="28">
        <f t="shared" ca="1" si="657"/>
        <v>0.85672017726448635</v>
      </c>
      <c r="AH1083" s="28">
        <f>IF(Riskregister!$E$9="",0,COUNTIF(BJ$4:BJ$53,"&lt;"&amp;AF1083)*IF(AG1083&lt;0.5,Riskregister!$K$9+(Riskregister!$L$9-Riskregister!$K$9)*SQRT(AG1083/2),Riskregister!$L$9-(Riskregister!$L$9-Riskregister!$K$9)*SQRT((1-AG1083)/2)))</f>
        <v>0</v>
      </c>
      <c r="AI1083" s="28">
        <f t="shared" ca="1" si="658"/>
        <v>0.94521008672853668</v>
      </c>
      <c r="AJ1083" s="28">
        <f t="shared" ca="1" si="658"/>
        <v>0.49945456845756342</v>
      </c>
      <c r="AK1083" s="28">
        <f>IF(Riskregister!$E$10="",0,COUNTIF(BK$4:BK$53,"&lt;"&amp;AI1083)*IF(AJ1083&lt;0.5,Riskregister!$K$10+(Riskregister!$L$10-Riskregister!$K$10)*SQRT(AJ1083/2),Riskregister!$L$10-(Riskregister!$L$10-Riskregister!$K$10)*SQRT((1-AJ1083)/2)))</f>
        <v>0</v>
      </c>
      <c r="AL1083" s="28">
        <f t="shared" ca="1" si="659"/>
        <v>0.67932398306961328</v>
      </c>
      <c r="AM1083" s="28">
        <f t="shared" ca="1" si="659"/>
        <v>0.6726671891360464</v>
      </c>
      <c r="AN1083" s="28">
        <f>IF(Riskregister!$E$11="",0,COUNTIF(BL$4:BL$53,"&lt;"&amp;AL1083)*IF(AM1083&lt;0.5,Riskregister!$K$11+(Riskregister!$L$11-Riskregister!$K$11)*SQRT(AM1083/2),Riskregister!$L$11-(Riskregister!$L$11-Riskregister!$K$11)*SQRT((1-AM1083)/2)))</f>
        <v>0</v>
      </c>
      <c r="AO1083" s="28">
        <f t="shared" ca="1" si="660"/>
        <v>0.41763595789024754</v>
      </c>
      <c r="AP1083" s="28">
        <f t="shared" ca="1" si="660"/>
        <v>0.76289382787047944</v>
      </c>
      <c r="AQ1083" s="28">
        <f>IF(Riskregister!$E$12="",0,COUNTIF(BM$4:BM$53,"&lt;"&amp;AO1083)*IF(AP1083&lt;0.5,Riskregister!$K$12+(Riskregister!$L$12-Riskregister!$K$12)*SQRT(AP1083/2),Riskregister!$L$12-(Riskregister!$L$12-Riskregister!$K$12)*SQRT((1-AP1083)/2)))</f>
        <v>0</v>
      </c>
      <c r="AR1083" s="28">
        <f t="shared" ca="1" si="661"/>
        <v>0.74908188346237103</v>
      </c>
      <c r="AS1083" s="28">
        <f t="shared" ca="1" si="661"/>
        <v>0.64886843828545904</v>
      </c>
      <c r="AT1083" s="28">
        <f>IF(Riskregister!$E$13="",0,COUNTIF(BN$4:BN$53,"&lt;"&amp;AR1083)*IF(AS1083&lt;0.5,Riskregister!$K$13+(Riskregister!$L$13-Riskregister!$K$13)*SQRT(AS1083/2),Riskregister!$L$13-(Riskregister!$L$13-Riskregister!$K$13)*SQRT((1-AS1083)/2)))</f>
        <v>0</v>
      </c>
      <c r="AU1083" s="28">
        <f t="shared" ca="1" si="662"/>
        <v>0.79538008994266274</v>
      </c>
      <c r="AV1083" s="28">
        <f t="shared" ca="1" si="662"/>
        <v>0.58594769837481864</v>
      </c>
      <c r="AW1083" s="28">
        <f>IF(Riskregister!$E$14="",0,COUNTIF(BO$4:BO$53,"&lt;"&amp;AU1083)*IF(AV1083&lt;0.5,Riskregister!$K$14+(Riskregister!$L$14-Riskregister!$K$14)*SQRT(AV1083/2),Riskregister!$L$14-(Riskregister!$L$14-Riskregister!$K$14)*SQRT((1-AV1083)/2)))</f>
        <v>0</v>
      </c>
      <c r="AX1083" s="28">
        <f t="shared" ca="1" si="663"/>
        <v>0.1914608044658429</v>
      </c>
      <c r="AY1083" s="28">
        <f t="shared" ca="1" si="663"/>
        <v>6.8294600495186319E-2</v>
      </c>
      <c r="AZ1083" s="28">
        <f>IF(Riskregister!$E$15="",0,COUNTIF(BP$4:BP$53,"&lt;"&amp;AX1083)*IF(AY1083&lt;0.5,Riskregister!$K$15+(Riskregister!$L$15-Riskregister!$K$15)*SQRT(AY1083/2),Riskregister!$L$15-(Riskregister!$L$15-Riskregister!$K$15)*SQRT((1-AY1083)/2)))</f>
        <v>0</v>
      </c>
      <c r="BA1083" s="28">
        <f t="shared" ca="1" si="664"/>
        <v>0.50673199940217484</v>
      </c>
      <c r="BB1083" s="28">
        <f t="shared" ca="1" si="664"/>
        <v>0.72043238874845228</v>
      </c>
      <c r="BC1083" s="28">
        <f>IF(Riskregister!$E$16="",0,COUNTIF(BQ$4:BQ$53,"&lt;"&amp;BA1083)*IF(BB1083&lt;0.5,Riskregister!$K$16+(Riskregister!$L$16-Riskregister!$K$16)*SQRT(BB1083/2),Riskregister!$L$16-(Riskregister!$L$16-Riskregister!$K$16)*SQRT((1-BB1083)/2)))</f>
        <v>0</v>
      </c>
      <c r="BD1083" s="28">
        <f t="shared" ca="1" si="640"/>
        <v>736972.83528552926</v>
      </c>
    </row>
    <row r="1084" spans="20:56" x14ac:dyDescent="0.35">
      <c r="T1084" s="28">
        <f t="shared" ref="T1084:U1103" ca="1" si="665">RAND()</f>
        <v>0.13210214380733398</v>
      </c>
      <c r="U1084" s="28">
        <f t="shared" ca="1" si="665"/>
        <v>0.5464089206329481</v>
      </c>
      <c r="V1084" s="28">
        <f ca="1">IF(Riskregister!$E$5="",0,COUNTIF(BF$4:BF$53,"&lt;"&amp;T1084)*IF(U1084&lt;0.5,Riskregister!$K$5+(Riskregister!$L$5-Riskregister!$K$5)*SQRT(U1084/2),Riskregister!$L$5-(Riskregister!$L$5-Riskregister!$K$5)*SQRT((1-U1084)/2)))</f>
        <v>0</v>
      </c>
      <c r="W1084" s="28">
        <f t="shared" ref="W1084:X1103" ca="1" si="666">RAND()</f>
        <v>0.24415220587240194</v>
      </c>
      <c r="X1084" s="28">
        <f t="shared" ca="1" si="666"/>
        <v>0.71836845858341603</v>
      </c>
      <c r="Y1084" s="28">
        <f ca="1">IF(Riskregister!$E$6="",0,COUNTIF(BG$4:BG$53,"&lt;"&amp;W1084)*IF(X1084&lt;0.5,Riskregister!$K$6+(Riskregister!$L$6-Riskregister!$K$6)*SQRT(X1084/2),Riskregister!$L$6-(Riskregister!$L$6-Riskregister!$K$6)*SQRT((1-X1084)/2)))</f>
        <v>0</v>
      </c>
      <c r="Z1084" s="28">
        <f t="shared" ref="Z1084:AA1103" ca="1" si="667">RAND()</f>
        <v>0.64611391004324203</v>
      </c>
      <c r="AA1084" s="28">
        <f t="shared" ca="1" si="667"/>
        <v>0.61428625783575885</v>
      </c>
      <c r="AB1084" s="28">
        <f ca="1">IF(Riskregister!$E$7="",0,COUNTIF(BH$4:BH$53,"&lt;"&amp;Z1084)*IF(AA1084&lt;0.5,Riskregister!$K$7+(Riskregister!$L$7-Riskregister!$K$7)*SQRT(AA1084/2),Riskregister!$L$7-(Riskregister!$L$7-Riskregister!$K$7)*SQRT((1-AA1084)/2)))</f>
        <v>0</v>
      </c>
      <c r="AC1084" s="28">
        <f t="shared" ref="AC1084:AD1103" ca="1" si="668">RAND()</f>
        <v>0.26736901574874072</v>
      </c>
      <c r="AD1084" s="28">
        <f t="shared" ca="1" si="668"/>
        <v>0.2188813289292878</v>
      </c>
      <c r="AE1084" s="28">
        <f ca="1">IF(Riskregister!$E$8="",0,COUNTIF(BI$4:BI$53,"&lt;"&amp;AC1084)*IF(AD1084&lt;0.5,Riskregister!$K$8+(Riskregister!$L$8-Riskregister!$K$8)*SQRT(AD1084/2),Riskregister!$L$8-(Riskregister!$L$8-Riskregister!$K$8)*SQRT((1-AD1084)/2)))</f>
        <v>0</v>
      </c>
      <c r="AF1084" s="28">
        <f t="shared" ref="AF1084:AG1103" ca="1" si="669">RAND()</f>
        <v>0.64450561881256629</v>
      </c>
      <c r="AG1084" s="28">
        <f t="shared" ca="1" si="669"/>
        <v>0.49815294864475901</v>
      </c>
      <c r="AH1084" s="28">
        <f>IF(Riskregister!$E$9="",0,COUNTIF(BJ$4:BJ$53,"&lt;"&amp;AF1084)*IF(AG1084&lt;0.5,Riskregister!$K$9+(Riskregister!$L$9-Riskregister!$K$9)*SQRT(AG1084/2),Riskregister!$L$9-(Riskregister!$L$9-Riskregister!$K$9)*SQRT((1-AG1084)/2)))</f>
        <v>0</v>
      </c>
      <c r="AI1084" s="28">
        <f t="shared" ref="AI1084:AJ1103" ca="1" si="670">RAND()</f>
        <v>0.87032500842353233</v>
      </c>
      <c r="AJ1084" s="28">
        <f t="shared" ca="1" si="670"/>
        <v>0.30445969235592074</v>
      </c>
      <c r="AK1084" s="28">
        <f>IF(Riskregister!$E$10="",0,COUNTIF(BK$4:BK$53,"&lt;"&amp;AI1084)*IF(AJ1084&lt;0.5,Riskregister!$K$10+(Riskregister!$L$10-Riskregister!$K$10)*SQRT(AJ1084/2),Riskregister!$L$10-(Riskregister!$L$10-Riskregister!$K$10)*SQRT((1-AJ1084)/2)))</f>
        <v>0</v>
      </c>
      <c r="AL1084" s="28">
        <f t="shared" ref="AL1084:AM1103" ca="1" si="671">RAND()</f>
        <v>0.76947011642649421</v>
      </c>
      <c r="AM1084" s="28">
        <f t="shared" ca="1" si="671"/>
        <v>0.63617414702383235</v>
      </c>
      <c r="AN1084" s="28">
        <f>IF(Riskregister!$E$11="",0,COUNTIF(BL$4:BL$53,"&lt;"&amp;AL1084)*IF(AM1084&lt;0.5,Riskregister!$K$11+(Riskregister!$L$11-Riskregister!$K$11)*SQRT(AM1084/2),Riskregister!$L$11-(Riskregister!$L$11-Riskregister!$K$11)*SQRT((1-AM1084)/2)))</f>
        <v>0</v>
      </c>
      <c r="AO1084" s="28">
        <f t="shared" ref="AO1084:AP1103" ca="1" si="672">RAND()</f>
        <v>1.8691438875090172E-2</v>
      </c>
      <c r="AP1084" s="28">
        <f t="shared" ca="1" si="672"/>
        <v>0.32583492018110982</v>
      </c>
      <c r="AQ1084" s="28">
        <f>IF(Riskregister!$E$12="",0,COUNTIF(BM$4:BM$53,"&lt;"&amp;AO1084)*IF(AP1084&lt;0.5,Riskregister!$K$12+(Riskregister!$L$12-Riskregister!$K$12)*SQRT(AP1084/2),Riskregister!$L$12-(Riskregister!$L$12-Riskregister!$K$12)*SQRT((1-AP1084)/2)))</f>
        <v>0</v>
      </c>
      <c r="AR1084" s="28">
        <f t="shared" ref="AR1084:AS1103" ca="1" si="673">RAND()</f>
        <v>6.3818705086523542E-2</v>
      </c>
      <c r="AS1084" s="28">
        <f t="shared" ca="1" si="673"/>
        <v>0.32254938257131838</v>
      </c>
      <c r="AT1084" s="28">
        <f>IF(Riskregister!$E$13="",0,COUNTIF(BN$4:BN$53,"&lt;"&amp;AR1084)*IF(AS1084&lt;0.5,Riskregister!$K$13+(Riskregister!$L$13-Riskregister!$K$13)*SQRT(AS1084/2),Riskregister!$L$13-(Riskregister!$L$13-Riskregister!$K$13)*SQRT((1-AS1084)/2)))</f>
        <v>0</v>
      </c>
      <c r="AU1084" s="28">
        <f t="shared" ref="AU1084:AV1103" ca="1" si="674">RAND()</f>
        <v>0.12192016677093609</v>
      </c>
      <c r="AV1084" s="28">
        <f t="shared" ca="1" si="674"/>
        <v>0.49888492163534826</v>
      </c>
      <c r="AW1084" s="28">
        <f>IF(Riskregister!$E$14="",0,COUNTIF(BO$4:BO$53,"&lt;"&amp;AU1084)*IF(AV1084&lt;0.5,Riskregister!$K$14+(Riskregister!$L$14-Riskregister!$K$14)*SQRT(AV1084/2),Riskregister!$L$14-(Riskregister!$L$14-Riskregister!$K$14)*SQRT((1-AV1084)/2)))</f>
        <v>0</v>
      </c>
      <c r="AX1084" s="28">
        <f t="shared" ref="AX1084:AY1103" ca="1" si="675">RAND()</f>
        <v>0.47230003523495778</v>
      </c>
      <c r="AY1084" s="28">
        <f t="shared" ca="1" si="675"/>
        <v>0.1091158702087065</v>
      </c>
      <c r="AZ1084" s="28">
        <f>IF(Riskregister!$E$15="",0,COUNTIF(BP$4:BP$53,"&lt;"&amp;AX1084)*IF(AY1084&lt;0.5,Riskregister!$K$15+(Riskregister!$L$15-Riskregister!$K$15)*SQRT(AY1084/2),Riskregister!$L$15-(Riskregister!$L$15-Riskregister!$K$15)*SQRT((1-AY1084)/2)))</f>
        <v>0</v>
      </c>
      <c r="BA1084" s="28">
        <f t="shared" ref="BA1084:BB1103" ca="1" si="676">RAND()</f>
        <v>0.11662211977920911</v>
      </c>
      <c r="BB1084" s="28">
        <f t="shared" ca="1" si="676"/>
        <v>0.64823838688252522</v>
      </c>
      <c r="BC1084" s="28">
        <f>IF(Riskregister!$E$16="",0,COUNTIF(BQ$4:BQ$53,"&lt;"&amp;BA1084)*IF(BB1084&lt;0.5,Riskregister!$K$16+(Riskregister!$L$16-Riskregister!$K$16)*SQRT(BB1084/2),Riskregister!$L$16-(Riskregister!$L$16-Riskregister!$K$16)*SQRT((1-BB1084)/2)))</f>
        <v>0</v>
      </c>
      <c r="BD1084" s="28">
        <f t="shared" ca="1" si="640"/>
        <v>0</v>
      </c>
    </row>
    <row r="1085" spans="20:56" x14ac:dyDescent="0.35">
      <c r="T1085" s="28">
        <f t="shared" ca="1" si="665"/>
        <v>0.57374746367838803</v>
      </c>
      <c r="U1085" s="28">
        <f t="shared" ca="1" si="665"/>
        <v>0.422432313325946</v>
      </c>
      <c r="V1085" s="28">
        <f ca="1">IF(Riskregister!$E$5="",0,COUNTIF(BF$4:BF$53,"&lt;"&amp;T1085)*IF(U1085&lt;0.5,Riskregister!$K$5+(Riskregister!$L$5-Riskregister!$K$5)*SQRT(U1085/2),Riskregister!$L$5-(Riskregister!$L$5-Riskregister!$K$5)*SQRT((1-U1085)/2)))</f>
        <v>0</v>
      </c>
      <c r="W1085" s="28">
        <f t="shared" ca="1" si="666"/>
        <v>0.4887928629201862</v>
      </c>
      <c r="X1085" s="28">
        <f t="shared" ca="1" si="666"/>
        <v>7.3158466615763529E-2</v>
      </c>
      <c r="Y1085" s="28">
        <f ca="1">IF(Riskregister!$E$6="",0,COUNTIF(BG$4:BG$53,"&lt;"&amp;W1085)*IF(X1085&lt;0.5,Riskregister!$K$6+(Riskregister!$L$6-Riskregister!$K$6)*SQRT(X1085/2),Riskregister!$L$6-(Riskregister!$L$6-Riskregister!$K$6)*SQRT((1-X1085)/2)))</f>
        <v>0</v>
      </c>
      <c r="Z1085" s="28">
        <f t="shared" ca="1" si="667"/>
        <v>0.12090707979317161</v>
      </c>
      <c r="AA1085" s="28">
        <f t="shared" ca="1" si="667"/>
        <v>0.6232109296086229</v>
      </c>
      <c r="AB1085" s="28">
        <f ca="1">IF(Riskregister!$E$7="",0,COUNTIF(BH$4:BH$53,"&lt;"&amp;Z1085)*IF(AA1085&lt;0.5,Riskregister!$K$7+(Riskregister!$L$7-Riskregister!$K$7)*SQRT(AA1085/2),Riskregister!$L$7-(Riskregister!$L$7-Riskregister!$K$7)*SQRT((1-AA1085)/2)))</f>
        <v>0</v>
      </c>
      <c r="AC1085" s="28">
        <f t="shared" ca="1" si="668"/>
        <v>0.54128026923904493</v>
      </c>
      <c r="AD1085" s="28">
        <f t="shared" ca="1" si="668"/>
        <v>0.26508717188562492</v>
      </c>
      <c r="AE1085" s="28">
        <f ca="1">IF(Riskregister!$E$8="",0,COUNTIF(BI$4:BI$53,"&lt;"&amp;AC1085)*IF(AD1085&lt;0.5,Riskregister!$K$8+(Riskregister!$L$8-Riskregister!$K$8)*SQRT(AD1085/2),Riskregister!$L$8-(Riskregister!$L$8-Riskregister!$K$8)*SQRT((1-AD1085)/2)))</f>
        <v>0</v>
      </c>
      <c r="AF1085" s="28">
        <f t="shared" ca="1" si="669"/>
        <v>0.14093715311157007</v>
      </c>
      <c r="AG1085" s="28">
        <f t="shared" ca="1" si="669"/>
        <v>0.26402094521350261</v>
      </c>
      <c r="AH1085" s="28">
        <f>IF(Riskregister!$E$9="",0,COUNTIF(BJ$4:BJ$53,"&lt;"&amp;AF1085)*IF(AG1085&lt;0.5,Riskregister!$K$9+(Riskregister!$L$9-Riskregister!$K$9)*SQRT(AG1085/2),Riskregister!$L$9-(Riskregister!$L$9-Riskregister!$K$9)*SQRT((1-AG1085)/2)))</f>
        <v>0</v>
      </c>
      <c r="AI1085" s="28">
        <f t="shared" ca="1" si="670"/>
        <v>9.3388527410920186E-2</v>
      </c>
      <c r="AJ1085" s="28">
        <f t="shared" ca="1" si="670"/>
        <v>2.0575237951868219E-2</v>
      </c>
      <c r="AK1085" s="28">
        <f>IF(Riskregister!$E$10="",0,COUNTIF(BK$4:BK$53,"&lt;"&amp;AI1085)*IF(AJ1085&lt;0.5,Riskregister!$K$10+(Riskregister!$L$10-Riskregister!$K$10)*SQRT(AJ1085/2),Riskregister!$L$10-(Riskregister!$L$10-Riskregister!$K$10)*SQRT((1-AJ1085)/2)))</f>
        <v>0</v>
      </c>
      <c r="AL1085" s="28">
        <f t="shared" ca="1" si="671"/>
        <v>6.6201185626766579E-2</v>
      </c>
      <c r="AM1085" s="28">
        <f t="shared" ca="1" si="671"/>
        <v>0.41550145812299066</v>
      </c>
      <c r="AN1085" s="28">
        <f>IF(Riskregister!$E$11="",0,COUNTIF(BL$4:BL$53,"&lt;"&amp;AL1085)*IF(AM1085&lt;0.5,Riskregister!$K$11+(Riskregister!$L$11-Riskregister!$K$11)*SQRT(AM1085/2),Riskregister!$L$11-(Riskregister!$L$11-Riskregister!$K$11)*SQRT((1-AM1085)/2)))</f>
        <v>0</v>
      </c>
      <c r="AO1085" s="28">
        <f t="shared" ca="1" si="672"/>
        <v>0.69758050930808846</v>
      </c>
      <c r="AP1085" s="28">
        <f t="shared" ca="1" si="672"/>
        <v>6.1625098500990849E-2</v>
      </c>
      <c r="AQ1085" s="28">
        <f>IF(Riskregister!$E$12="",0,COUNTIF(BM$4:BM$53,"&lt;"&amp;AO1085)*IF(AP1085&lt;0.5,Riskregister!$K$12+(Riskregister!$L$12-Riskregister!$K$12)*SQRT(AP1085/2),Riskregister!$L$12-(Riskregister!$L$12-Riskregister!$K$12)*SQRT((1-AP1085)/2)))</f>
        <v>0</v>
      </c>
      <c r="AR1085" s="28">
        <f t="shared" ca="1" si="673"/>
        <v>0.36156890225364502</v>
      </c>
      <c r="AS1085" s="28">
        <f t="shared" ca="1" si="673"/>
        <v>0.91352845646395997</v>
      </c>
      <c r="AT1085" s="28">
        <f>IF(Riskregister!$E$13="",0,COUNTIF(BN$4:BN$53,"&lt;"&amp;AR1085)*IF(AS1085&lt;0.5,Riskregister!$K$13+(Riskregister!$L$13-Riskregister!$K$13)*SQRT(AS1085/2),Riskregister!$L$13-(Riskregister!$L$13-Riskregister!$K$13)*SQRT((1-AS1085)/2)))</f>
        <v>0</v>
      </c>
      <c r="AU1085" s="28">
        <f t="shared" ca="1" si="674"/>
        <v>0.43170543246859483</v>
      </c>
      <c r="AV1085" s="28">
        <f t="shared" ca="1" si="674"/>
        <v>0.87144370688662554</v>
      </c>
      <c r="AW1085" s="28">
        <f>IF(Riskregister!$E$14="",0,COUNTIF(BO$4:BO$53,"&lt;"&amp;AU1085)*IF(AV1085&lt;0.5,Riskregister!$K$14+(Riskregister!$L$14-Riskregister!$K$14)*SQRT(AV1085/2),Riskregister!$L$14-(Riskregister!$L$14-Riskregister!$K$14)*SQRT((1-AV1085)/2)))</f>
        <v>0</v>
      </c>
      <c r="AX1085" s="28">
        <f t="shared" ca="1" si="675"/>
        <v>0.6176501671350485</v>
      </c>
      <c r="AY1085" s="28">
        <f t="shared" ca="1" si="675"/>
        <v>0.29573102582548849</v>
      </c>
      <c r="AZ1085" s="28">
        <f>IF(Riskregister!$E$15="",0,COUNTIF(BP$4:BP$53,"&lt;"&amp;AX1085)*IF(AY1085&lt;0.5,Riskregister!$K$15+(Riskregister!$L$15-Riskregister!$K$15)*SQRT(AY1085/2),Riskregister!$L$15-(Riskregister!$L$15-Riskregister!$K$15)*SQRT((1-AY1085)/2)))</f>
        <v>0</v>
      </c>
      <c r="BA1085" s="28">
        <f t="shared" ca="1" si="676"/>
        <v>0.46418590454337261</v>
      </c>
      <c r="BB1085" s="28">
        <f t="shared" ca="1" si="676"/>
        <v>0.25827637134382331</v>
      </c>
      <c r="BC1085" s="28">
        <f>IF(Riskregister!$E$16="",0,COUNTIF(BQ$4:BQ$53,"&lt;"&amp;BA1085)*IF(BB1085&lt;0.5,Riskregister!$K$16+(Riskregister!$L$16-Riskregister!$K$16)*SQRT(BB1085/2),Riskregister!$L$16-(Riskregister!$L$16-Riskregister!$K$16)*SQRT((1-BB1085)/2)))</f>
        <v>0</v>
      </c>
      <c r="BD1085" s="28">
        <f t="shared" ca="1" si="640"/>
        <v>0</v>
      </c>
    </row>
    <row r="1086" spans="20:56" x14ac:dyDescent="0.35">
      <c r="T1086" s="28">
        <f t="shared" ca="1" si="665"/>
        <v>0.49179608455162493</v>
      </c>
      <c r="U1086" s="28">
        <f t="shared" ca="1" si="665"/>
        <v>0.35312245518764362</v>
      </c>
      <c r="V1086" s="28">
        <f ca="1">IF(Riskregister!$E$5="",0,COUNTIF(BF$4:BF$53,"&lt;"&amp;T1086)*IF(U1086&lt;0.5,Riskregister!$K$5+(Riskregister!$L$5-Riskregister!$K$5)*SQRT(U1086/2),Riskregister!$L$5-(Riskregister!$L$5-Riskregister!$K$5)*SQRT((1-U1086)/2)))</f>
        <v>0</v>
      </c>
      <c r="W1086" s="28">
        <f t="shared" ca="1" si="666"/>
        <v>0.78675158096333497</v>
      </c>
      <c r="X1086" s="28">
        <f t="shared" ca="1" si="666"/>
        <v>0.86926450185848081</v>
      </c>
      <c r="Y1086" s="28">
        <f ca="1">IF(Riskregister!$E$6="",0,COUNTIF(BG$4:BG$53,"&lt;"&amp;W1086)*IF(X1086&lt;0.5,Riskregister!$K$6+(Riskregister!$L$6-Riskregister!$K$6)*SQRT(X1086/2),Riskregister!$L$6-(Riskregister!$L$6-Riskregister!$K$6)*SQRT((1-X1086)/2)))</f>
        <v>1539791.8873061221</v>
      </c>
      <c r="Z1086" s="28">
        <f t="shared" ca="1" si="667"/>
        <v>0.79964123385832742</v>
      </c>
      <c r="AA1086" s="28">
        <f t="shared" ca="1" si="667"/>
        <v>0.2465018909903367</v>
      </c>
      <c r="AB1086" s="28">
        <f ca="1">IF(Riskregister!$E$7="",0,COUNTIF(BH$4:BH$53,"&lt;"&amp;Z1086)*IF(AA1086&lt;0.5,Riskregister!$K$7+(Riskregister!$L$7-Riskregister!$K$7)*SQRT(AA1086/2),Riskregister!$L$7-(Riskregister!$L$7-Riskregister!$K$7)*SQRT((1-AA1086)/2)))</f>
        <v>172874.89907689905</v>
      </c>
      <c r="AC1086" s="28">
        <f t="shared" ca="1" si="668"/>
        <v>0.34545267326176832</v>
      </c>
      <c r="AD1086" s="28">
        <f t="shared" ca="1" si="668"/>
        <v>0.55911207661490736</v>
      </c>
      <c r="AE1086" s="28">
        <f ca="1">IF(Riskregister!$E$8="",0,COUNTIF(BI$4:BI$53,"&lt;"&amp;AC1086)*IF(AD1086&lt;0.5,Riskregister!$K$8+(Riskregister!$L$8-Riskregister!$K$8)*SQRT(AD1086/2),Riskregister!$L$8-(Riskregister!$L$8-Riskregister!$K$8)*SQRT((1-AD1086)/2)))</f>
        <v>0</v>
      </c>
      <c r="AF1086" s="28">
        <f t="shared" ca="1" si="669"/>
        <v>0.18828859258932418</v>
      </c>
      <c r="AG1086" s="28">
        <f t="shared" ca="1" si="669"/>
        <v>0.99879792147469382</v>
      </c>
      <c r="AH1086" s="28">
        <f>IF(Riskregister!$E$9="",0,COUNTIF(BJ$4:BJ$53,"&lt;"&amp;AF1086)*IF(AG1086&lt;0.5,Riskregister!$K$9+(Riskregister!$L$9-Riskregister!$K$9)*SQRT(AG1086/2),Riskregister!$L$9-(Riskregister!$L$9-Riskregister!$K$9)*SQRT((1-AG1086)/2)))</f>
        <v>0</v>
      </c>
      <c r="AI1086" s="28">
        <f t="shared" ca="1" si="670"/>
        <v>0.90570438932705777</v>
      </c>
      <c r="AJ1086" s="28">
        <f t="shared" ca="1" si="670"/>
        <v>0.75926714223288005</v>
      </c>
      <c r="AK1086" s="28">
        <f>IF(Riskregister!$E$10="",0,COUNTIF(BK$4:BK$53,"&lt;"&amp;AI1086)*IF(AJ1086&lt;0.5,Riskregister!$K$10+(Riskregister!$L$10-Riskregister!$K$10)*SQRT(AJ1086/2),Riskregister!$L$10-(Riskregister!$L$10-Riskregister!$K$10)*SQRT((1-AJ1086)/2)))</f>
        <v>0</v>
      </c>
      <c r="AL1086" s="28">
        <f t="shared" ca="1" si="671"/>
        <v>0.81061880109308271</v>
      </c>
      <c r="AM1086" s="28">
        <f t="shared" ca="1" si="671"/>
        <v>0.22050919712563277</v>
      </c>
      <c r="AN1086" s="28">
        <f>IF(Riskregister!$E$11="",0,COUNTIF(BL$4:BL$53,"&lt;"&amp;AL1086)*IF(AM1086&lt;0.5,Riskregister!$K$11+(Riskregister!$L$11-Riskregister!$K$11)*SQRT(AM1086/2),Riskregister!$L$11-(Riskregister!$L$11-Riskregister!$K$11)*SQRT((1-AM1086)/2)))</f>
        <v>0</v>
      </c>
      <c r="AO1086" s="28">
        <f t="shared" ca="1" si="672"/>
        <v>0.27040740056970058</v>
      </c>
      <c r="AP1086" s="28">
        <f t="shared" ca="1" si="672"/>
        <v>0.2757092749018385</v>
      </c>
      <c r="AQ1086" s="28">
        <f>IF(Riskregister!$E$12="",0,COUNTIF(BM$4:BM$53,"&lt;"&amp;AO1086)*IF(AP1086&lt;0.5,Riskregister!$K$12+(Riskregister!$L$12-Riskregister!$K$12)*SQRT(AP1086/2),Riskregister!$L$12-(Riskregister!$L$12-Riskregister!$K$12)*SQRT((1-AP1086)/2)))</f>
        <v>0</v>
      </c>
      <c r="AR1086" s="28">
        <f t="shared" ca="1" si="673"/>
        <v>0.65504865695244352</v>
      </c>
      <c r="AS1086" s="28">
        <f t="shared" ca="1" si="673"/>
        <v>0.90651159084342947</v>
      </c>
      <c r="AT1086" s="28">
        <f>IF(Riskregister!$E$13="",0,COUNTIF(BN$4:BN$53,"&lt;"&amp;AR1086)*IF(AS1086&lt;0.5,Riskregister!$K$13+(Riskregister!$L$13-Riskregister!$K$13)*SQRT(AS1086/2),Riskregister!$L$13-(Riskregister!$L$13-Riskregister!$K$13)*SQRT((1-AS1086)/2)))</f>
        <v>0</v>
      </c>
      <c r="AU1086" s="28">
        <f t="shared" ca="1" si="674"/>
        <v>0.56700521564425421</v>
      </c>
      <c r="AV1086" s="28">
        <f t="shared" ca="1" si="674"/>
        <v>0.27698255012005524</v>
      </c>
      <c r="AW1086" s="28">
        <f>IF(Riskregister!$E$14="",0,COUNTIF(BO$4:BO$53,"&lt;"&amp;AU1086)*IF(AV1086&lt;0.5,Riskregister!$K$14+(Riskregister!$L$14-Riskregister!$K$14)*SQRT(AV1086/2),Riskregister!$L$14-(Riskregister!$L$14-Riskregister!$K$14)*SQRT((1-AV1086)/2)))</f>
        <v>0</v>
      </c>
      <c r="AX1086" s="28">
        <f t="shared" ca="1" si="675"/>
        <v>0.22116557843865658</v>
      </c>
      <c r="AY1086" s="28">
        <f t="shared" ca="1" si="675"/>
        <v>0.5237779595975125</v>
      </c>
      <c r="AZ1086" s="28">
        <f>IF(Riskregister!$E$15="",0,COUNTIF(BP$4:BP$53,"&lt;"&amp;AX1086)*IF(AY1086&lt;0.5,Riskregister!$K$15+(Riskregister!$L$15-Riskregister!$K$15)*SQRT(AY1086/2),Riskregister!$L$15-(Riskregister!$L$15-Riskregister!$K$15)*SQRT((1-AY1086)/2)))</f>
        <v>0</v>
      </c>
      <c r="BA1086" s="28">
        <f t="shared" ca="1" si="676"/>
        <v>0.53363902927196594</v>
      </c>
      <c r="BB1086" s="28">
        <f t="shared" ca="1" si="676"/>
        <v>0.28714719476408412</v>
      </c>
      <c r="BC1086" s="28">
        <f>IF(Riskregister!$E$16="",0,COUNTIF(BQ$4:BQ$53,"&lt;"&amp;BA1086)*IF(BB1086&lt;0.5,Riskregister!$K$16+(Riskregister!$L$16-Riskregister!$K$16)*SQRT(BB1086/2),Riskregister!$L$16-(Riskregister!$L$16-Riskregister!$K$16)*SQRT((1-BB1086)/2)))</f>
        <v>0</v>
      </c>
      <c r="BD1086" s="28">
        <f t="shared" ca="1" si="640"/>
        <v>1712666.7863830212</v>
      </c>
    </row>
    <row r="1087" spans="20:56" x14ac:dyDescent="0.35">
      <c r="T1087" s="28">
        <f t="shared" ca="1" si="665"/>
        <v>0.80840396908714351</v>
      </c>
      <c r="U1087" s="28">
        <f t="shared" ca="1" si="665"/>
        <v>0.99746184813908467</v>
      </c>
      <c r="V1087" s="28">
        <f ca="1">IF(Riskregister!$E$5="",0,COUNTIF(BF$4:BF$53,"&lt;"&amp;T1087)*IF(U1087&lt;0.5,Riskregister!$K$5+(Riskregister!$L$5-Riskregister!$K$5)*SQRT(U1087/2),Riskregister!$L$5-(Riskregister!$L$5-Riskregister!$K$5)*SQRT((1-U1087)/2)))</f>
        <v>583969.15860231675</v>
      </c>
      <c r="W1087" s="28">
        <f t="shared" ca="1" si="666"/>
        <v>0.62638994040153018</v>
      </c>
      <c r="X1087" s="28">
        <f t="shared" ca="1" si="666"/>
        <v>0.52378551053607336</v>
      </c>
      <c r="Y1087" s="28">
        <f ca="1">IF(Riskregister!$E$6="",0,COUNTIF(BG$4:BG$53,"&lt;"&amp;W1087)*IF(X1087&lt;0.5,Riskregister!$K$6+(Riskregister!$L$6-Riskregister!$K$6)*SQRT(X1087/2),Riskregister!$L$6-(Riskregister!$L$6-Riskregister!$K$6)*SQRT((1-X1087)/2)))</f>
        <v>1121667.7889707328</v>
      </c>
      <c r="Z1087" s="28">
        <f t="shared" ca="1" si="667"/>
        <v>0.33044009022600995</v>
      </c>
      <c r="AA1087" s="28">
        <f t="shared" ca="1" si="667"/>
        <v>0.53141754430182575</v>
      </c>
      <c r="AB1087" s="28">
        <f ca="1">IF(Riskregister!$E$7="",0,COUNTIF(BH$4:BH$53,"&lt;"&amp;Z1087)*IF(AA1087&lt;0.5,Riskregister!$K$7+(Riskregister!$L$7-Riskregister!$K$7)*SQRT(AA1087/2),Riskregister!$L$7-(Riskregister!$L$7-Riskregister!$K$7)*SQRT((1-AA1087)/2)))</f>
        <v>0</v>
      </c>
      <c r="AC1087" s="28">
        <f t="shared" ca="1" si="668"/>
        <v>0.40722684668534281</v>
      </c>
      <c r="AD1087" s="28">
        <f t="shared" ca="1" si="668"/>
        <v>0.34258269744295322</v>
      </c>
      <c r="AE1087" s="28">
        <f ca="1">IF(Riskregister!$E$8="",0,COUNTIF(BI$4:BI$53,"&lt;"&amp;AC1087)*IF(AD1087&lt;0.5,Riskregister!$K$8+(Riskregister!$L$8-Riskregister!$K$8)*SQRT(AD1087/2),Riskregister!$L$8-(Riskregister!$L$8-Riskregister!$K$8)*SQRT((1-AD1087)/2)))</f>
        <v>0</v>
      </c>
      <c r="AF1087" s="28">
        <f t="shared" ca="1" si="669"/>
        <v>0.20283143763357447</v>
      </c>
      <c r="AG1087" s="28">
        <f t="shared" ca="1" si="669"/>
        <v>0.86040889155833689</v>
      </c>
      <c r="AH1087" s="28">
        <f>IF(Riskregister!$E$9="",0,COUNTIF(BJ$4:BJ$53,"&lt;"&amp;AF1087)*IF(AG1087&lt;0.5,Riskregister!$K$9+(Riskregister!$L$9-Riskregister!$K$9)*SQRT(AG1087/2),Riskregister!$L$9-(Riskregister!$L$9-Riskregister!$K$9)*SQRT((1-AG1087)/2)))</f>
        <v>0</v>
      </c>
      <c r="AI1087" s="28">
        <f t="shared" ca="1" si="670"/>
        <v>0.10766133252692012</v>
      </c>
      <c r="AJ1087" s="28">
        <f t="shared" ca="1" si="670"/>
        <v>0.83931411217121532</v>
      </c>
      <c r="AK1087" s="28">
        <f>IF(Riskregister!$E$10="",0,COUNTIF(BK$4:BK$53,"&lt;"&amp;AI1087)*IF(AJ1087&lt;0.5,Riskregister!$K$10+(Riskregister!$L$10-Riskregister!$K$10)*SQRT(AJ1087/2),Riskregister!$L$10-(Riskregister!$L$10-Riskregister!$K$10)*SQRT((1-AJ1087)/2)))</f>
        <v>0</v>
      </c>
      <c r="AL1087" s="28">
        <f t="shared" ca="1" si="671"/>
        <v>7.8221504275706066E-2</v>
      </c>
      <c r="AM1087" s="28">
        <f t="shared" ca="1" si="671"/>
        <v>0.32222957111280981</v>
      </c>
      <c r="AN1087" s="28">
        <f>IF(Riskregister!$E$11="",0,COUNTIF(BL$4:BL$53,"&lt;"&amp;AL1087)*IF(AM1087&lt;0.5,Riskregister!$K$11+(Riskregister!$L$11-Riskregister!$K$11)*SQRT(AM1087/2),Riskregister!$L$11-(Riskregister!$L$11-Riskregister!$K$11)*SQRT((1-AM1087)/2)))</f>
        <v>0</v>
      </c>
      <c r="AO1087" s="28">
        <f t="shared" ca="1" si="672"/>
        <v>0.554590850963811</v>
      </c>
      <c r="AP1087" s="28">
        <f t="shared" ca="1" si="672"/>
        <v>0.68792146863254677</v>
      </c>
      <c r="AQ1087" s="28">
        <f>IF(Riskregister!$E$12="",0,COUNTIF(BM$4:BM$53,"&lt;"&amp;AO1087)*IF(AP1087&lt;0.5,Riskregister!$K$12+(Riskregister!$L$12-Riskregister!$K$12)*SQRT(AP1087/2),Riskregister!$L$12-(Riskregister!$L$12-Riskregister!$K$12)*SQRT((1-AP1087)/2)))</f>
        <v>0</v>
      </c>
      <c r="AR1087" s="28">
        <f t="shared" ca="1" si="673"/>
        <v>0.99709578982927993</v>
      </c>
      <c r="AS1087" s="28">
        <f t="shared" ca="1" si="673"/>
        <v>5.6156048028880967E-2</v>
      </c>
      <c r="AT1087" s="28">
        <f>IF(Riskregister!$E$13="",0,COUNTIF(BN$4:BN$53,"&lt;"&amp;AR1087)*IF(AS1087&lt;0.5,Riskregister!$K$13+(Riskregister!$L$13-Riskregister!$K$13)*SQRT(AS1087/2),Riskregister!$L$13-(Riskregister!$L$13-Riskregister!$K$13)*SQRT((1-AS1087)/2)))</f>
        <v>0</v>
      </c>
      <c r="AU1087" s="28">
        <f t="shared" ca="1" si="674"/>
        <v>0.69980891133297285</v>
      </c>
      <c r="AV1087" s="28">
        <f t="shared" ca="1" si="674"/>
        <v>9.8585548308975479E-2</v>
      </c>
      <c r="AW1087" s="28">
        <f>IF(Riskregister!$E$14="",0,COUNTIF(BO$4:BO$53,"&lt;"&amp;AU1087)*IF(AV1087&lt;0.5,Riskregister!$K$14+(Riskregister!$L$14-Riskregister!$K$14)*SQRT(AV1087/2),Riskregister!$L$14-(Riskregister!$L$14-Riskregister!$K$14)*SQRT((1-AV1087)/2)))</f>
        <v>0</v>
      </c>
      <c r="AX1087" s="28">
        <f t="shared" ca="1" si="675"/>
        <v>0.47967119792378599</v>
      </c>
      <c r="AY1087" s="28">
        <f t="shared" ca="1" si="675"/>
        <v>0.81984806716004599</v>
      </c>
      <c r="AZ1087" s="28">
        <f>IF(Riskregister!$E$15="",0,COUNTIF(BP$4:BP$53,"&lt;"&amp;AX1087)*IF(AY1087&lt;0.5,Riskregister!$K$15+(Riskregister!$L$15-Riskregister!$K$15)*SQRT(AY1087/2),Riskregister!$L$15-(Riskregister!$L$15-Riskregister!$K$15)*SQRT((1-AY1087)/2)))</f>
        <v>0</v>
      </c>
      <c r="BA1087" s="28">
        <f t="shared" ca="1" si="676"/>
        <v>0.53242749315771065</v>
      </c>
      <c r="BB1087" s="28">
        <f t="shared" ca="1" si="676"/>
        <v>0.36513817117939251</v>
      </c>
      <c r="BC1087" s="28">
        <f>IF(Riskregister!$E$16="",0,COUNTIF(BQ$4:BQ$53,"&lt;"&amp;BA1087)*IF(BB1087&lt;0.5,Riskregister!$K$16+(Riskregister!$L$16-Riskregister!$K$16)*SQRT(BB1087/2),Riskregister!$L$16-(Riskregister!$L$16-Riskregister!$K$16)*SQRT((1-BB1087)/2)))</f>
        <v>0</v>
      </c>
      <c r="BD1087" s="28">
        <f t="shared" ca="1" si="640"/>
        <v>1705636.9475730495</v>
      </c>
    </row>
    <row r="1088" spans="20:56" x14ac:dyDescent="0.35">
      <c r="T1088" s="28">
        <f t="shared" ca="1" si="665"/>
        <v>0.78168621654659798</v>
      </c>
      <c r="U1088" s="28">
        <f t="shared" ca="1" si="665"/>
        <v>0.57907920570116622</v>
      </c>
      <c r="V1088" s="28">
        <f ca="1">IF(Riskregister!$E$5="",0,COUNTIF(BF$4:BF$53,"&lt;"&amp;T1088)*IF(U1088&lt;0.5,Riskregister!$K$5+(Riskregister!$L$5-Riskregister!$K$5)*SQRT(U1088/2),Riskregister!$L$5-(Riskregister!$L$5-Riskregister!$K$5)*SQRT((1-U1088)/2)))</f>
        <v>393558.16697491537</v>
      </c>
      <c r="W1088" s="28">
        <f t="shared" ca="1" si="666"/>
        <v>0.69485915496271911</v>
      </c>
      <c r="X1088" s="28">
        <f t="shared" ca="1" si="666"/>
        <v>0.85107801737965572</v>
      </c>
      <c r="Y1088" s="28">
        <f ca="1">IF(Riskregister!$E$6="",0,COUNTIF(BG$4:BG$53,"&lt;"&amp;W1088)*IF(X1088&lt;0.5,Riskregister!$K$6+(Riskregister!$L$6-Riskregister!$K$6)*SQRT(X1088/2),Riskregister!$L$6-(Riskregister!$L$6-Riskregister!$K$6)*SQRT((1-X1088)/2)))</f>
        <v>1508824.2556426898</v>
      </c>
      <c r="Z1088" s="28">
        <f t="shared" ca="1" si="667"/>
        <v>0.18223200705396214</v>
      </c>
      <c r="AA1088" s="28">
        <f t="shared" ca="1" si="667"/>
        <v>0.62973757830121169</v>
      </c>
      <c r="AB1088" s="28">
        <f ca="1">IF(Riskregister!$E$7="",0,COUNTIF(BH$4:BH$53,"&lt;"&amp;Z1088)*IF(AA1088&lt;0.5,Riskregister!$K$7+(Riskregister!$L$7-Riskregister!$K$7)*SQRT(AA1088/2),Riskregister!$L$7-(Riskregister!$L$7-Riskregister!$K$7)*SQRT((1-AA1088)/2)))</f>
        <v>0</v>
      </c>
      <c r="AC1088" s="28">
        <f t="shared" ca="1" si="668"/>
        <v>0.22736351607612248</v>
      </c>
      <c r="AD1088" s="28">
        <f t="shared" ca="1" si="668"/>
        <v>0.85984068956761117</v>
      </c>
      <c r="AE1088" s="28">
        <f ca="1">IF(Riskregister!$E$8="",0,COUNTIF(BI$4:BI$53,"&lt;"&amp;AC1088)*IF(AD1088&lt;0.5,Riskregister!$K$8+(Riskregister!$L$8-Riskregister!$K$8)*SQRT(AD1088/2),Riskregister!$L$8-(Riskregister!$L$8-Riskregister!$K$8)*SQRT((1-AD1088)/2)))</f>
        <v>0</v>
      </c>
      <c r="AF1088" s="28">
        <f t="shared" ca="1" si="669"/>
        <v>0.68925347090283118</v>
      </c>
      <c r="AG1088" s="28">
        <f t="shared" ca="1" si="669"/>
        <v>8.4486711692799532E-2</v>
      </c>
      <c r="AH1088" s="28">
        <f>IF(Riskregister!$E$9="",0,COUNTIF(BJ$4:BJ$53,"&lt;"&amp;AF1088)*IF(AG1088&lt;0.5,Riskregister!$K$9+(Riskregister!$L$9-Riskregister!$K$9)*SQRT(AG1088/2),Riskregister!$L$9-(Riskregister!$L$9-Riskregister!$K$9)*SQRT((1-AG1088)/2)))</f>
        <v>0</v>
      </c>
      <c r="AI1088" s="28">
        <f t="shared" ca="1" si="670"/>
        <v>0.91689302738629219</v>
      </c>
      <c r="AJ1088" s="28">
        <f t="shared" ca="1" si="670"/>
        <v>0.57373725347999172</v>
      </c>
      <c r="AK1088" s="28">
        <f>IF(Riskregister!$E$10="",0,COUNTIF(BK$4:BK$53,"&lt;"&amp;AI1088)*IF(AJ1088&lt;0.5,Riskregister!$K$10+(Riskregister!$L$10-Riskregister!$K$10)*SQRT(AJ1088/2),Riskregister!$L$10-(Riskregister!$L$10-Riskregister!$K$10)*SQRT((1-AJ1088)/2)))</f>
        <v>0</v>
      </c>
      <c r="AL1088" s="28">
        <f t="shared" ca="1" si="671"/>
        <v>0.66170499825323481</v>
      </c>
      <c r="AM1088" s="28">
        <f t="shared" ca="1" si="671"/>
        <v>0.44935287214079767</v>
      </c>
      <c r="AN1088" s="28">
        <f>IF(Riskregister!$E$11="",0,COUNTIF(BL$4:BL$53,"&lt;"&amp;AL1088)*IF(AM1088&lt;0.5,Riskregister!$K$11+(Riskregister!$L$11-Riskregister!$K$11)*SQRT(AM1088/2),Riskregister!$L$11-(Riskregister!$L$11-Riskregister!$K$11)*SQRT((1-AM1088)/2)))</f>
        <v>0</v>
      </c>
      <c r="AO1088" s="28">
        <f t="shared" ca="1" si="672"/>
        <v>0.80064566764762612</v>
      </c>
      <c r="AP1088" s="28">
        <f t="shared" ca="1" si="672"/>
        <v>0.55964478285409935</v>
      </c>
      <c r="AQ1088" s="28">
        <f>IF(Riskregister!$E$12="",0,COUNTIF(BM$4:BM$53,"&lt;"&amp;AO1088)*IF(AP1088&lt;0.5,Riskregister!$K$12+(Riskregister!$L$12-Riskregister!$K$12)*SQRT(AP1088/2),Riskregister!$L$12-(Riskregister!$L$12-Riskregister!$K$12)*SQRT((1-AP1088)/2)))</f>
        <v>0</v>
      </c>
      <c r="AR1088" s="28">
        <f t="shared" ca="1" si="673"/>
        <v>0.99817466609405903</v>
      </c>
      <c r="AS1088" s="28">
        <f t="shared" ca="1" si="673"/>
        <v>0.87422956544017572</v>
      </c>
      <c r="AT1088" s="28">
        <f>IF(Riskregister!$E$13="",0,COUNTIF(BN$4:BN$53,"&lt;"&amp;AR1088)*IF(AS1088&lt;0.5,Riskregister!$K$13+(Riskregister!$L$13-Riskregister!$K$13)*SQRT(AS1088/2),Riskregister!$L$13-(Riskregister!$L$13-Riskregister!$K$13)*SQRT((1-AS1088)/2)))</f>
        <v>0</v>
      </c>
      <c r="AU1088" s="28">
        <f t="shared" ca="1" si="674"/>
        <v>2.7695333888503315E-2</v>
      </c>
      <c r="AV1088" s="28">
        <f t="shared" ca="1" si="674"/>
        <v>0.78012166830212748</v>
      </c>
      <c r="AW1088" s="28">
        <f>IF(Riskregister!$E$14="",0,COUNTIF(BO$4:BO$53,"&lt;"&amp;AU1088)*IF(AV1088&lt;0.5,Riskregister!$K$14+(Riskregister!$L$14-Riskregister!$K$14)*SQRT(AV1088/2),Riskregister!$L$14-(Riskregister!$L$14-Riskregister!$K$14)*SQRT((1-AV1088)/2)))</f>
        <v>0</v>
      </c>
      <c r="AX1088" s="28">
        <f t="shared" ca="1" si="675"/>
        <v>0.50436928317420471</v>
      </c>
      <c r="AY1088" s="28">
        <f t="shared" ca="1" si="675"/>
        <v>0.75986044969135091</v>
      </c>
      <c r="AZ1088" s="28">
        <f>IF(Riskregister!$E$15="",0,COUNTIF(BP$4:BP$53,"&lt;"&amp;AX1088)*IF(AY1088&lt;0.5,Riskregister!$K$15+(Riskregister!$L$15-Riskregister!$K$15)*SQRT(AY1088/2),Riskregister!$L$15-(Riskregister!$L$15-Riskregister!$K$15)*SQRT((1-AY1088)/2)))</f>
        <v>0</v>
      </c>
      <c r="BA1088" s="28">
        <f t="shared" ca="1" si="676"/>
        <v>0.76430242167145879</v>
      </c>
      <c r="BB1088" s="28">
        <f t="shared" ca="1" si="676"/>
        <v>4.7488371583815581E-2</v>
      </c>
      <c r="BC1088" s="28">
        <f>IF(Riskregister!$E$16="",0,COUNTIF(BQ$4:BQ$53,"&lt;"&amp;BA1088)*IF(BB1088&lt;0.5,Riskregister!$K$16+(Riskregister!$L$16-Riskregister!$K$16)*SQRT(BB1088/2),Riskregister!$L$16-(Riskregister!$L$16-Riskregister!$K$16)*SQRT((1-BB1088)/2)))</f>
        <v>0</v>
      </c>
      <c r="BD1088" s="28">
        <f t="shared" ca="1" si="640"/>
        <v>1902382.4226176052</v>
      </c>
    </row>
    <row r="1089" spans="20:56" x14ac:dyDescent="0.35">
      <c r="T1089" s="28">
        <f t="shared" ca="1" si="665"/>
        <v>0.35641910589131209</v>
      </c>
      <c r="U1089" s="28">
        <f t="shared" ca="1" si="665"/>
        <v>0.64961317962441123</v>
      </c>
      <c r="V1089" s="28">
        <f ca="1">IF(Riskregister!$E$5="",0,COUNTIF(BF$4:BF$53,"&lt;"&amp;T1089)*IF(U1089&lt;0.5,Riskregister!$K$5+(Riskregister!$L$5-Riskregister!$K$5)*SQRT(U1089/2),Riskregister!$L$5-(Riskregister!$L$5-Riskregister!$K$5)*SQRT((1-U1089)/2)))</f>
        <v>0</v>
      </c>
      <c r="W1089" s="28">
        <f t="shared" ca="1" si="666"/>
        <v>0.33545163354197838</v>
      </c>
      <c r="X1089" s="28">
        <f t="shared" ca="1" si="666"/>
        <v>0.77166678966920743</v>
      </c>
      <c r="Y1089" s="28">
        <f ca="1">IF(Riskregister!$E$6="",0,COUNTIF(BG$4:BG$53,"&lt;"&amp;W1089)*IF(X1089&lt;0.5,Riskregister!$K$6+(Riskregister!$L$6-Riskregister!$K$6)*SQRT(X1089/2),Riskregister!$L$6-(Riskregister!$L$6-Riskregister!$K$6)*SQRT((1-X1089)/2)))</f>
        <v>0</v>
      </c>
      <c r="Z1089" s="28">
        <f t="shared" ca="1" si="667"/>
        <v>0.50393988310051174</v>
      </c>
      <c r="AA1089" s="28">
        <f t="shared" ca="1" si="667"/>
        <v>0.26528785971979718</v>
      </c>
      <c r="AB1089" s="28">
        <f ca="1">IF(Riskregister!$E$7="",0,COUNTIF(BH$4:BH$53,"&lt;"&amp;Z1089)*IF(AA1089&lt;0.5,Riskregister!$K$7+(Riskregister!$L$7-Riskregister!$K$7)*SQRT(AA1089/2),Riskregister!$L$7-(Riskregister!$L$7-Riskregister!$K$7)*SQRT((1-AA1089)/2)))</f>
        <v>0</v>
      </c>
      <c r="AC1089" s="28">
        <f t="shared" ca="1" si="668"/>
        <v>0.77016003575709624</v>
      </c>
      <c r="AD1089" s="28">
        <f t="shared" ca="1" si="668"/>
        <v>0.56056369246373838</v>
      </c>
      <c r="AE1089" s="28">
        <f ca="1">IF(Riskregister!$E$8="",0,COUNTIF(BI$4:BI$53,"&lt;"&amp;AC1089)*IF(AD1089&lt;0.5,Riskregister!$K$8+(Riskregister!$L$8-Riskregister!$K$8)*SQRT(AD1089/2),Riskregister!$L$8-(Riskregister!$L$8-Riskregister!$K$8)*SQRT((1-AD1089)/2)))</f>
        <v>0</v>
      </c>
      <c r="AF1089" s="28">
        <f t="shared" ca="1" si="669"/>
        <v>0.10544921389617112</v>
      </c>
      <c r="AG1089" s="28">
        <f t="shared" ca="1" si="669"/>
        <v>0.3966502666502868</v>
      </c>
      <c r="AH1089" s="28">
        <f>IF(Riskregister!$E$9="",0,COUNTIF(BJ$4:BJ$53,"&lt;"&amp;AF1089)*IF(AG1089&lt;0.5,Riskregister!$K$9+(Riskregister!$L$9-Riskregister!$K$9)*SQRT(AG1089/2),Riskregister!$L$9-(Riskregister!$L$9-Riskregister!$K$9)*SQRT((1-AG1089)/2)))</f>
        <v>0</v>
      </c>
      <c r="AI1089" s="28">
        <f t="shared" ca="1" si="670"/>
        <v>0.40682523603989884</v>
      </c>
      <c r="AJ1089" s="28">
        <f t="shared" ca="1" si="670"/>
        <v>8.2138969192032674E-3</v>
      </c>
      <c r="AK1089" s="28">
        <f>IF(Riskregister!$E$10="",0,COUNTIF(BK$4:BK$53,"&lt;"&amp;AI1089)*IF(AJ1089&lt;0.5,Riskregister!$K$10+(Riskregister!$L$10-Riskregister!$K$10)*SQRT(AJ1089/2),Riskregister!$L$10-(Riskregister!$L$10-Riskregister!$K$10)*SQRT((1-AJ1089)/2)))</f>
        <v>0</v>
      </c>
      <c r="AL1089" s="28">
        <f t="shared" ca="1" si="671"/>
        <v>0.68444333656013712</v>
      </c>
      <c r="AM1089" s="28">
        <f t="shared" ca="1" si="671"/>
        <v>8.5809012418795905E-2</v>
      </c>
      <c r="AN1089" s="28">
        <f>IF(Riskregister!$E$11="",0,COUNTIF(BL$4:BL$53,"&lt;"&amp;AL1089)*IF(AM1089&lt;0.5,Riskregister!$K$11+(Riskregister!$L$11-Riskregister!$K$11)*SQRT(AM1089/2),Riskregister!$L$11-(Riskregister!$L$11-Riskregister!$K$11)*SQRT((1-AM1089)/2)))</f>
        <v>0</v>
      </c>
      <c r="AO1089" s="28">
        <f t="shared" ca="1" si="672"/>
        <v>9.7293731562569929E-2</v>
      </c>
      <c r="AP1089" s="28">
        <f t="shared" ca="1" si="672"/>
        <v>0.3042044503472987</v>
      </c>
      <c r="AQ1089" s="28">
        <f>IF(Riskregister!$E$12="",0,COUNTIF(BM$4:BM$53,"&lt;"&amp;AO1089)*IF(AP1089&lt;0.5,Riskregister!$K$12+(Riskregister!$L$12-Riskregister!$K$12)*SQRT(AP1089/2),Riskregister!$L$12-(Riskregister!$L$12-Riskregister!$K$12)*SQRT((1-AP1089)/2)))</f>
        <v>0</v>
      </c>
      <c r="AR1089" s="28">
        <f t="shared" ca="1" si="673"/>
        <v>2.6630074783897673E-3</v>
      </c>
      <c r="AS1089" s="28">
        <f t="shared" ca="1" si="673"/>
        <v>0.48124032408409412</v>
      </c>
      <c r="AT1089" s="28">
        <f>IF(Riskregister!$E$13="",0,COUNTIF(BN$4:BN$53,"&lt;"&amp;AR1089)*IF(AS1089&lt;0.5,Riskregister!$K$13+(Riskregister!$L$13-Riskregister!$K$13)*SQRT(AS1089/2),Riskregister!$L$13-(Riskregister!$L$13-Riskregister!$K$13)*SQRT((1-AS1089)/2)))</f>
        <v>0</v>
      </c>
      <c r="AU1089" s="28">
        <f t="shared" ca="1" si="674"/>
        <v>0.58525481071943841</v>
      </c>
      <c r="AV1089" s="28">
        <f t="shared" ca="1" si="674"/>
        <v>0.76358048143732538</v>
      </c>
      <c r="AW1089" s="28">
        <f>IF(Riskregister!$E$14="",0,COUNTIF(BO$4:BO$53,"&lt;"&amp;AU1089)*IF(AV1089&lt;0.5,Riskregister!$K$14+(Riskregister!$L$14-Riskregister!$K$14)*SQRT(AV1089/2),Riskregister!$L$14-(Riskregister!$L$14-Riskregister!$K$14)*SQRT((1-AV1089)/2)))</f>
        <v>0</v>
      </c>
      <c r="AX1089" s="28">
        <f t="shared" ca="1" si="675"/>
        <v>0.95476862638459148</v>
      </c>
      <c r="AY1089" s="28">
        <f t="shared" ca="1" si="675"/>
        <v>4.5645113903078904E-2</v>
      </c>
      <c r="AZ1089" s="28">
        <f>IF(Riskregister!$E$15="",0,COUNTIF(BP$4:BP$53,"&lt;"&amp;AX1089)*IF(AY1089&lt;0.5,Riskregister!$K$15+(Riskregister!$L$15-Riskregister!$K$15)*SQRT(AY1089/2),Riskregister!$L$15-(Riskregister!$L$15-Riskregister!$K$15)*SQRT((1-AY1089)/2)))</f>
        <v>0</v>
      </c>
      <c r="BA1089" s="28">
        <f t="shared" ca="1" si="676"/>
        <v>0.40399456700281022</v>
      </c>
      <c r="BB1089" s="28">
        <f t="shared" ca="1" si="676"/>
        <v>0.52167034630421361</v>
      </c>
      <c r="BC1089" s="28">
        <f>IF(Riskregister!$E$16="",0,COUNTIF(BQ$4:BQ$53,"&lt;"&amp;BA1089)*IF(BB1089&lt;0.5,Riskregister!$K$16+(Riskregister!$L$16-Riskregister!$K$16)*SQRT(BB1089/2),Riskregister!$L$16-(Riskregister!$L$16-Riskregister!$K$16)*SQRT((1-BB1089)/2)))</f>
        <v>0</v>
      </c>
      <c r="BD1089" s="28">
        <f t="shared" ca="1" si="640"/>
        <v>0</v>
      </c>
    </row>
    <row r="1090" spans="20:56" x14ac:dyDescent="0.35">
      <c r="T1090" s="28">
        <f t="shared" ca="1" si="665"/>
        <v>0.59074618210647345</v>
      </c>
      <c r="U1090" s="28">
        <f t="shared" ca="1" si="665"/>
        <v>0.32504821554430252</v>
      </c>
      <c r="V1090" s="28">
        <f ca="1">IF(Riskregister!$E$5="",0,COUNTIF(BF$4:BF$53,"&lt;"&amp;T1090)*IF(U1090&lt;0.5,Riskregister!$K$5+(Riskregister!$L$5-Riskregister!$K$5)*SQRT(U1090/2),Riskregister!$L$5-(Riskregister!$L$5-Riskregister!$K$5)*SQRT((1-U1090)/2)))</f>
        <v>0</v>
      </c>
      <c r="W1090" s="28">
        <f t="shared" ca="1" si="666"/>
        <v>0.45877042285264502</v>
      </c>
      <c r="X1090" s="28">
        <f t="shared" ca="1" si="666"/>
        <v>0.722654621099729</v>
      </c>
      <c r="Y1090" s="28">
        <f ca="1">IF(Riskregister!$E$6="",0,COUNTIF(BG$4:BG$53,"&lt;"&amp;W1090)*IF(X1090&lt;0.5,Riskregister!$K$6+(Riskregister!$L$6-Riskregister!$K$6)*SQRT(X1090/2),Riskregister!$L$6-(Riskregister!$L$6-Riskregister!$K$6)*SQRT((1-X1090)/2)))</f>
        <v>0</v>
      </c>
      <c r="Z1090" s="28">
        <f t="shared" ca="1" si="667"/>
        <v>0.51841735127150301</v>
      </c>
      <c r="AA1090" s="28">
        <f t="shared" ca="1" si="667"/>
        <v>5.4454646913222882E-2</v>
      </c>
      <c r="AB1090" s="28">
        <f ca="1">IF(Riskregister!$E$7="",0,COUNTIF(BH$4:BH$53,"&lt;"&amp;Z1090)*IF(AA1090&lt;0.5,Riskregister!$K$7+(Riskregister!$L$7-Riskregister!$K$7)*SQRT(AA1090/2),Riskregister!$L$7-(Riskregister!$L$7-Riskregister!$K$7)*SQRT((1-AA1090)/2)))</f>
        <v>0</v>
      </c>
      <c r="AC1090" s="28">
        <f t="shared" ca="1" si="668"/>
        <v>0.87124336109119493</v>
      </c>
      <c r="AD1090" s="28">
        <f t="shared" ca="1" si="668"/>
        <v>0.55723642276541252</v>
      </c>
      <c r="AE1090" s="28">
        <f ca="1">IF(Riskregister!$E$8="",0,COUNTIF(BI$4:BI$53,"&lt;"&amp;AC1090)*IF(AD1090&lt;0.5,Riskregister!$K$8+(Riskregister!$L$8-Riskregister!$K$8)*SQRT(AD1090/2),Riskregister!$L$8-(Riskregister!$L$8-Riskregister!$K$8)*SQRT((1-AD1090)/2)))</f>
        <v>0</v>
      </c>
      <c r="AF1090" s="28">
        <f t="shared" ca="1" si="669"/>
        <v>0.29219371551675066</v>
      </c>
      <c r="AG1090" s="28">
        <f t="shared" ca="1" si="669"/>
        <v>0.47671440304146373</v>
      </c>
      <c r="AH1090" s="28">
        <f>IF(Riskregister!$E$9="",0,COUNTIF(BJ$4:BJ$53,"&lt;"&amp;AF1090)*IF(AG1090&lt;0.5,Riskregister!$K$9+(Riskregister!$L$9-Riskregister!$K$9)*SQRT(AG1090/2),Riskregister!$L$9-(Riskregister!$L$9-Riskregister!$K$9)*SQRT((1-AG1090)/2)))</f>
        <v>0</v>
      </c>
      <c r="AI1090" s="28">
        <f t="shared" ca="1" si="670"/>
        <v>0.65779499854107359</v>
      </c>
      <c r="AJ1090" s="28">
        <f t="shared" ca="1" si="670"/>
        <v>2.3744565256250683E-3</v>
      </c>
      <c r="AK1090" s="28">
        <f>IF(Riskregister!$E$10="",0,COUNTIF(BK$4:BK$53,"&lt;"&amp;AI1090)*IF(AJ1090&lt;0.5,Riskregister!$K$10+(Riskregister!$L$10-Riskregister!$K$10)*SQRT(AJ1090/2),Riskregister!$L$10-(Riskregister!$L$10-Riskregister!$K$10)*SQRT((1-AJ1090)/2)))</f>
        <v>0</v>
      </c>
      <c r="AL1090" s="28">
        <f t="shared" ca="1" si="671"/>
        <v>0.92166062993819198</v>
      </c>
      <c r="AM1090" s="28">
        <f t="shared" ca="1" si="671"/>
        <v>0.5401851584159667</v>
      </c>
      <c r="AN1090" s="28">
        <f>IF(Riskregister!$E$11="",0,COUNTIF(BL$4:BL$53,"&lt;"&amp;AL1090)*IF(AM1090&lt;0.5,Riskregister!$K$11+(Riskregister!$L$11-Riskregister!$K$11)*SQRT(AM1090/2),Riskregister!$L$11-(Riskregister!$L$11-Riskregister!$K$11)*SQRT((1-AM1090)/2)))</f>
        <v>0</v>
      </c>
      <c r="AO1090" s="28">
        <f t="shared" ca="1" si="672"/>
        <v>0.39213796434852299</v>
      </c>
      <c r="AP1090" s="28">
        <f t="shared" ca="1" si="672"/>
        <v>4.7474521740501929E-2</v>
      </c>
      <c r="AQ1090" s="28">
        <f>IF(Riskregister!$E$12="",0,COUNTIF(BM$4:BM$53,"&lt;"&amp;AO1090)*IF(AP1090&lt;0.5,Riskregister!$K$12+(Riskregister!$L$12-Riskregister!$K$12)*SQRT(AP1090/2),Riskregister!$L$12-(Riskregister!$L$12-Riskregister!$K$12)*SQRT((1-AP1090)/2)))</f>
        <v>0</v>
      </c>
      <c r="AR1090" s="28">
        <f t="shared" ca="1" si="673"/>
        <v>4.0536985571895112E-2</v>
      </c>
      <c r="AS1090" s="28">
        <f t="shared" ca="1" si="673"/>
        <v>0.3276747316771067</v>
      </c>
      <c r="AT1090" s="28">
        <f>IF(Riskregister!$E$13="",0,COUNTIF(BN$4:BN$53,"&lt;"&amp;AR1090)*IF(AS1090&lt;0.5,Riskregister!$K$13+(Riskregister!$L$13-Riskregister!$K$13)*SQRT(AS1090/2),Riskregister!$L$13-(Riskregister!$L$13-Riskregister!$K$13)*SQRT((1-AS1090)/2)))</f>
        <v>0</v>
      </c>
      <c r="AU1090" s="28">
        <f t="shared" ca="1" si="674"/>
        <v>0.5438199432127343</v>
      </c>
      <c r="AV1090" s="28">
        <f t="shared" ca="1" si="674"/>
        <v>0.53333809929585296</v>
      </c>
      <c r="AW1090" s="28">
        <f>IF(Riskregister!$E$14="",0,COUNTIF(BO$4:BO$53,"&lt;"&amp;AU1090)*IF(AV1090&lt;0.5,Riskregister!$K$14+(Riskregister!$L$14-Riskregister!$K$14)*SQRT(AV1090/2),Riskregister!$L$14-(Riskregister!$L$14-Riskregister!$K$14)*SQRT((1-AV1090)/2)))</f>
        <v>0</v>
      </c>
      <c r="AX1090" s="28">
        <f t="shared" ca="1" si="675"/>
        <v>0.41375603464850574</v>
      </c>
      <c r="AY1090" s="28">
        <f t="shared" ca="1" si="675"/>
        <v>0.22967283722541243</v>
      </c>
      <c r="AZ1090" s="28">
        <f>IF(Riskregister!$E$15="",0,COUNTIF(BP$4:BP$53,"&lt;"&amp;AX1090)*IF(AY1090&lt;0.5,Riskregister!$K$15+(Riskregister!$L$15-Riskregister!$K$15)*SQRT(AY1090/2),Riskregister!$L$15-(Riskregister!$L$15-Riskregister!$K$15)*SQRT((1-AY1090)/2)))</f>
        <v>0</v>
      </c>
      <c r="BA1090" s="28">
        <f t="shared" ca="1" si="676"/>
        <v>0.46712994912626915</v>
      </c>
      <c r="BB1090" s="28">
        <f t="shared" ca="1" si="676"/>
        <v>0.67187167790645241</v>
      </c>
      <c r="BC1090" s="28">
        <f>IF(Riskregister!$E$16="",0,COUNTIF(BQ$4:BQ$53,"&lt;"&amp;BA1090)*IF(BB1090&lt;0.5,Riskregister!$K$16+(Riskregister!$L$16-Riskregister!$K$16)*SQRT(BB1090/2),Riskregister!$L$16-(Riskregister!$L$16-Riskregister!$K$16)*SQRT((1-BB1090)/2)))</f>
        <v>0</v>
      </c>
      <c r="BD1090" s="28">
        <f t="shared" ca="1" si="640"/>
        <v>0</v>
      </c>
    </row>
    <row r="1091" spans="20:56" x14ac:dyDescent="0.35">
      <c r="T1091" s="28">
        <f t="shared" ca="1" si="665"/>
        <v>0.29717408655863009</v>
      </c>
      <c r="U1091" s="28">
        <f t="shared" ca="1" si="665"/>
        <v>0.20387208970589865</v>
      </c>
      <c r="V1091" s="28">
        <f ca="1">IF(Riskregister!$E$5="",0,COUNTIF(BF$4:BF$53,"&lt;"&amp;T1091)*IF(U1091&lt;0.5,Riskregister!$K$5+(Riskregister!$L$5-Riskregister!$K$5)*SQRT(U1091/2),Riskregister!$L$5-(Riskregister!$L$5-Riskregister!$K$5)*SQRT((1-U1091)/2)))</f>
        <v>0</v>
      </c>
      <c r="W1091" s="28">
        <f t="shared" ca="1" si="666"/>
        <v>0.41734257378349171</v>
      </c>
      <c r="X1091" s="28">
        <f t="shared" ca="1" si="666"/>
        <v>0.38234092424461719</v>
      </c>
      <c r="Y1091" s="28">
        <f ca="1">IF(Riskregister!$E$6="",0,COUNTIF(BG$4:BG$53,"&lt;"&amp;W1091)*IF(X1091&lt;0.5,Riskregister!$K$6+(Riskregister!$L$6-Riskregister!$K$6)*SQRT(X1091/2),Riskregister!$L$6-(Riskregister!$L$6-Riskregister!$K$6)*SQRT((1-X1091)/2)))</f>
        <v>0</v>
      </c>
      <c r="Z1091" s="28">
        <f t="shared" ca="1" si="667"/>
        <v>0.5159113905699384</v>
      </c>
      <c r="AA1091" s="28">
        <f t="shared" ca="1" si="667"/>
        <v>0.42427292706768038</v>
      </c>
      <c r="AB1091" s="28">
        <f ca="1">IF(Riskregister!$E$7="",0,COUNTIF(BH$4:BH$53,"&lt;"&amp;Z1091)*IF(AA1091&lt;0.5,Riskregister!$K$7+(Riskregister!$L$7-Riskregister!$K$7)*SQRT(AA1091/2),Riskregister!$L$7-(Riskregister!$L$7-Riskregister!$K$7)*SQRT((1-AA1091)/2)))</f>
        <v>0</v>
      </c>
      <c r="AC1091" s="28">
        <f t="shared" ca="1" si="668"/>
        <v>0.35726065375527905</v>
      </c>
      <c r="AD1091" s="28">
        <f t="shared" ca="1" si="668"/>
        <v>0.65963878761554229</v>
      </c>
      <c r="AE1091" s="28">
        <f ca="1">IF(Riskregister!$E$8="",0,COUNTIF(BI$4:BI$53,"&lt;"&amp;AC1091)*IF(AD1091&lt;0.5,Riskregister!$K$8+(Riskregister!$L$8-Riskregister!$K$8)*SQRT(AD1091/2),Riskregister!$L$8-(Riskregister!$L$8-Riskregister!$K$8)*SQRT((1-AD1091)/2)))</f>
        <v>0</v>
      </c>
      <c r="AF1091" s="28">
        <f t="shared" ca="1" si="669"/>
        <v>0.20744062475556946</v>
      </c>
      <c r="AG1091" s="28">
        <f t="shared" ca="1" si="669"/>
        <v>0.84359655121512356</v>
      </c>
      <c r="AH1091" s="28">
        <f>IF(Riskregister!$E$9="",0,COUNTIF(BJ$4:BJ$53,"&lt;"&amp;AF1091)*IF(AG1091&lt;0.5,Riskregister!$K$9+(Riskregister!$L$9-Riskregister!$K$9)*SQRT(AG1091/2),Riskregister!$L$9-(Riskregister!$L$9-Riskregister!$K$9)*SQRT((1-AG1091)/2)))</f>
        <v>0</v>
      </c>
      <c r="AI1091" s="28">
        <f t="shared" ca="1" si="670"/>
        <v>0.55822256235282919</v>
      </c>
      <c r="AJ1091" s="28">
        <f t="shared" ca="1" si="670"/>
        <v>0.3785774299601834</v>
      </c>
      <c r="AK1091" s="28">
        <f>IF(Riskregister!$E$10="",0,COUNTIF(BK$4:BK$53,"&lt;"&amp;AI1091)*IF(AJ1091&lt;0.5,Riskregister!$K$10+(Riskregister!$L$10-Riskregister!$K$10)*SQRT(AJ1091/2),Riskregister!$L$10-(Riskregister!$L$10-Riskregister!$K$10)*SQRT((1-AJ1091)/2)))</f>
        <v>0</v>
      </c>
      <c r="AL1091" s="28">
        <f t="shared" ca="1" si="671"/>
        <v>0.85116927526395181</v>
      </c>
      <c r="AM1091" s="28">
        <f t="shared" ca="1" si="671"/>
        <v>5.7893167229884024E-2</v>
      </c>
      <c r="AN1091" s="28">
        <f>IF(Riskregister!$E$11="",0,COUNTIF(BL$4:BL$53,"&lt;"&amp;AL1091)*IF(AM1091&lt;0.5,Riskregister!$K$11+(Riskregister!$L$11-Riskregister!$K$11)*SQRT(AM1091/2),Riskregister!$L$11-(Riskregister!$L$11-Riskregister!$K$11)*SQRT((1-AM1091)/2)))</f>
        <v>0</v>
      </c>
      <c r="AO1091" s="28">
        <f t="shared" ca="1" si="672"/>
        <v>0.56895189252192679</v>
      </c>
      <c r="AP1091" s="28">
        <f t="shared" ca="1" si="672"/>
        <v>0.19770653212145151</v>
      </c>
      <c r="AQ1091" s="28">
        <f>IF(Riskregister!$E$12="",0,COUNTIF(BM$4:BM$53,"&lt;"&amp;AO1091)*IF(AP1091&lt;0.5,Riskregister!$K$12+(Riskregister!$L$12-Riskregister!$K$12)*SQRT(AP1091/2),Riskregister!$L$12-(Riskregister!$L$12-Riskregister!$K$12)*SQRT((1-AP1091)/2)))</f>
        <v>0</v>
      </c>
      <c r="AR1091" s="28">
        <f t="shared" ca="1" si="673"/>
        <v>0.814707699800021</v>
      </c>
      <c r="AS1091" s="28">
        <f t="shared" ca="1" si="673"/>
        <v>9.1664612600594775E-2</v>
      </c>
      <c r="AT1091" s="28">
        <f>IF(Riskregister!$E$13="",0,COUNTIF(BN$4:BN$53,"&lt;"&amp;AR1091)*IF(AS1091&lt;0.5,Riskregister!$K$13+(Riskregister!$L$13-Riskregister!$K$13)*SQRT(AS1091/2),Riskregister!$L$13-(Riskregister!$L$13-Riskregister!$K$13)*SQRT((1-AS1091)/2)))</f>
        <v>0</v>
      </c>
      <c r="AU1091" s="28">
        <f t="shared" ca="1" si="674"/>
        <v>0.48691131394646858</v>
      </c>
      <c r="AV1091" s="28">
        <f t="shared" ca="1" si="674"/>
        <v>0.18397023210157926</v>
      </c>
      <c r="AW1091" s="28">
        <f>IF(Riskregister!$E$14="",0,COUNTIF(BO$4:BO$53,"&lt;"&amp;AU1091)*IF(AV1091&lt;0.5,Riskregister!$K$14+(Riskregister!$L$14-Riskregister!$K$14)*SQRT(AV1091/2),Riskregister!$L$14-(Riskregister!$L$14-Riskregister!$K$14)*SQRT((1-AV1091)/2)))</f>
        <v>0</v>
      </c>
      <c r="AX1091" s="28">
        <f t="shared" ca="1" si="675"/>
        <v>0.26676907297847929</v>
      </c>
      <c r="AY1091" s="28">
        <f t="shared" ca="1" si="675"/>
        <v>0.1224849489265839</v>
      </c>
      <c r="AZ1091" s="28">
        <f>IF(Riskregister!$E$15="",0,COUNTIF(BP$4:BP$53,"&lt;"&amp;AX1091)*IF(AY1091&lt;0.5,Riskregister!$K$15+(Riskregister!$L$15-Riskregister!$K$15)*SQRT(AY1091/2),Riskregister!$L$15-(Riskregister!$L$15-Riskregister!$K$15)*SQRT((1-AY1091)/2)))</f>
        <v>0</v>
      </c>
      <c r="BA1091" s="28">
        <f t="shared" ca="1" si="676"/>
        <v>0.24201447968170142</v>
      </c>
      <c r="BB1091" s="28">
        <f t="shared" ca="1" si="676"/>
        <v>0.38912631713939416</v>
      </c>
      <c r="BC1091" s="28">
        <f>IF(Riskregister!$E$16="",0,COUNTIF(BQ$4:BQ$53,"&lt;"&amp;BA1091)*IF(BB1091&lt;0.5,Riskregister!$K$16+(Riskregister!$L$16-Riskregister!$K$16)*SQRT(BB1091/2),Riskregister!$L$16-(Riskregister!$L$16-Riskregister!$K$16)*SQRT((1-BB1091)/2)))</f>
        <v>0</v>
      </c>
      <c r="BD1091" s="28">
        <f t="shared" ca="1" si="640"/>
        <v>0</v>
      </c>
    </row>
    <row r="1092" spans="20:56" x14ac:dyDescent="0.35">
      <c r="T1092" s="28">
        <f t="shared" ca="1" si="665"/>
        <v>0.94144482977030652</v>
      </c>
      <c r="U1092" s="28">
        <f t="shared" ca="1" si="665"/>
        <v>0.78322907228821892</v>
      </c>
      <c r="V1092" s="28">
        <f ca="1">IF(Riskregister!$E$5="",0,COUNTIF(BF$4:BF$53,"&lt;"&amp;T1092)*IF(U1092&lt;0.5,Riskregister!$K$5+(Riskregister!$L$5-Riskregister!$K$5)*SQRT(U1092/2),Riskregister!$L$5-(Riskregister!$L$5-Riskregister!$K$5)*SQRT((1-U1092)/2)))</f>
        <v>903702.470946396</v>
      </c>
      <c r="W1092" s="28">
        <f t="shared" ca="1" si="666"/>
        <v>0.12899001857106573</v>
      </c>
      <c r="X1092" s="28">
        <f t="shared" ca="1" si="666"/>
        <v>0.96809885766108883</v>
      </c>
      <c r="Y1092" s="28">
        <f ca="1">IF(Riskregister!$E$6="",0,COUNTIF(BG$4:BG$53,"&lt;"&amp;W1092)*IF(X1092&lt;0.5,Riskregister!$K$6+(Riskregister!$L$6-Riskregister!$K$6)*SQRT(X1092/2),Riskregister!$L$6-(Riskregister!$L$6-Riskregister!$K$6)*SQRT((1-X1092)/2)))</f>
        <v>0</v>
      </c>
      <c r="Z1092" s="28">
        <f t="shared" ca="1" si="667"/>
        <v>0.32765391913554709</v>
      </c>
      <c r="AA1092" s="28">
        <f t="shared" ca="1" si="667"/>
        <v>0.86836838041588071</v>
      </c>
      <c r="AB1092" s="28">
        <f ca="1">IF(Riskregister!$E$7="",0,COUNTIF(BH$4:BH$53,"&lt;"&amp;Z1092)*IF(AA1092&lt;0.5,Riskregister!$K$7+(Riskregister!$L$7-Riskregister!$K$7)*SQRT(AA1092/2),Riskregister!$L$7-(Riskregister!$L$7-Riskregister!$K$7)*SQRT((1-AA1092)/2)))</f>
        <v>0</v>
      </c>
      <c r="AC1092" s="28">
        <f t="shared" ca="1" si="668"/>
        <v>0.88173747590429319</v>
      </c>
      <c r="AD1092" s="28">
        <f t="shared" ca="1" si="668"/>
        <v>0.77795426780912535</v>
      </c>
      <c r="AE1092" s="28">
        <f ca="1">IF(Riskregister!$E$8="",0,COUNTIF(BI$4:BI$53,"&lt;"&amp;AC1092)*IF(AD1092&lt;0.5,Riskregister!$K$8+(Riskregister!$L$8-Riskregister!$K$8)*SQRT(AD1092/2),Riskregister!$L$8-(Riskregister!$L$8-Riskregister!$K$8)*SQRT((1-AD1092)/2)))</f>
        <v>0</v>
      </c>
      <c r="AF1092" s="28">
        <f t="shared" ca="1" si="669"/>
        <v>0.99002096082761271</v>
      </c>
      <c r="AG1092" s="28">
        <f t="shared" ca="1" si="669"/>
        <v>0.48669255353366403</v>
      </c>
      <c r="AH1092" s="28">
        <f>IF(Riskregister!$E$9="",0,COUNTIF(BJ$4:BJ$53,"&lt;"&amp;AF1092)*IF(AG1092&lt;0.5,Riskregister!$K$9+(Riskregister!$L$9-Riskregister!$K$9)*SQRT(AG1092/2),Riskregister!$L$9-(Riskregister!$L$9-Riskregister!$K$9)*SQRT((1-AG1092)/2)))</f>
        <v>0</v>
      </c>
      <c r="AI1092" s="28">
        <f t="shared" ca="1" si="670"/>
        <v>0.47288376651230657</v>
      </c>
      <c r="AJ1092" s="28">
        <f t="shared" ca="1" si="670"/>
        <v>0.22007040081792006</v>
      </c>
      <c r="AK1092" s="28">
        <f>IF(Riskregister!$E$10="",0,COUNTIF(BK$4:BK$53,"&lt;"&amp;AI1092)*IF(AJ1092&lt;0.5,Riskregister!$K$10+(Riskregister!$L$10-Riskregister!$K$10)*SQRT(AJ1092/2),Riskregister!$L$10-(Riskregister!$L$10-Riskregister!$K$10)*SQRT((1-AJ1092)/2)))</f>
        <v>0</v>
      </c>
      <c r="AL1092" s="28">
        <f t="shared" ca="1" si="671"/>
        <v>0.57341053351015714</v>
      </c>
      <c r="AM1092" s="28">
        <f t="shared" ca="1" si="671"/>
        <v>0.34771378233752381</v>
      </c>
      <c r="AN1092" s="28">
        <f>IF(Riskregister!$E$11="",0,COUNTIF(BL$4:BL$53,"&lt;"&amp;AL1092)*IF(AM1092&lt;0.5,Riskregister!$K$11+(Riskregister!$L$11-Riskregister!$K$11)*SQRT(AM1092/2),Riskregister!$L$11-(Riskregister!$L$11-Riskregister!$K$11)*SQRT((1-AM1092)/2)))</f>
        <v>0</v>
      </c>
      <c r="AO1092" s="28">
        <f t="shared" ca="1" si="672"/>
        <v>0.60911651693093782</v>
      </c>
      <c r="AP1092" s="28">
        <f t="shared" ca="1" si="672"/>
        <v>0.40485222155767664</v>
      </c>
      <c r="AQ1092" s="28">
        <f>IF(Riskregister!$E$12="",0,COUNTIF(BM$4:BM$53,"&lt;"&amp;AO1092)*IF(AP1092&lt;0.5,Riskregister!$K$12+(Riskregister!$L$12-Riskregister!$K$12)*SQRT(AP1092/2),Riskregister!$L$12-(Riskregister!$L$12-Riskregister!$K$12)*SQRT((1-AP1092)/2)))</f>
        <v>0</v>
      </c>
      <c r="AR1092" s="28">
        <f t="shared" ca="1" si="673"/>
        <v>0.14815505821251351</v>
      </c>
      <c r="AS1092" s="28">
        <f t="shared" ca="1" si="673"/>
        <v>0.65206580721417873</v>
      </c>
      <c r="AT1092" s="28">
        <f>IF(Riskregister!$E$13="",0,COUNTIF(BN$4:BN$53,"&lt;"&amp;AR1092)*IF(AS1092&lt;0.5,Riskregister!$K$13+(Riskregister!$L$13-Riskregister!$K$13)*SQRT(AS1092/2),Riskregister!$L$13-(Riskregister!$L$13-Riskregister!$K$13)*SQRT((1-AS1092)/2)))</f>
        <v>0</v>
      </c>
      <c r="AU1092" s="28">
        <f t="shared" ca="1" si="674"/>
        <v>0.24937304955168071</v>
      </c>
      <c r="AV1092" s="28">
        <f t="shared" ca="1" si="674"/>
        <v>0.24624552284113777</v>
      </c>
      <c r="AW1092" s="28">
        <f>IF(Riskregister!$E$14="",0,COUNTIF(BO$4:BO$53,"&lt;"&amp;AU1092)*IF(AV1092&lt;0.5,Riskregister!$K$14+(Riskregister!$L$14-Riskregister!$K$14)*SQRT(AV1092/2),Riskregister!$L$14-(Riskregister!$L$14-Riskregister!$K$14)*SQRT((1-AV1092)/2)))</f>
        <v>0</v>
      </c>
      <c r="AX1092" s="28">
        <f t="shared" ca="1" si="675"/>
        <v>0.95564973883131732</v>
      </c>
      <c r="AY1092" s="28">
        <f t="shared" ca="1" si="675"/>
        <v>0.74750837910028189</v>
      </c>
      <c r="AZ1092" s="28">
        <f>IF(Riskregister!$E$15="",0,COUNTIF(BP$4:BP$53,"&lt;"&amp;AX1092)*IF(AY1092&lt;0.5,Riskregister!$K$15+(Riskregister!$L$15-Riskregister!$K$15)*SQRT(AY1092/2),Riskregister!$L$15-(Riskregister!$L$15-Riskregister!$K$15)*SQRT((1-AY1092)/2)))</f>
        <v>0</v>
      </c>
      <c r="BA1092" s="28">
        <f t="shared" ca="1" si="676"/>
        <v>0.36010830094330115</v>
      </c>
      <c r="BB1092" s="28">
        <f t="shared" ca="1" si="676"/>
        <v>0.59496628515844707</v>
      </c>
      <c r="BC1092" s="28">
        <f>IF(Riskregister!$E$16="",0,COUNTIF(BQ$4:BQ$53,"&lt;"&amp;BA1092)*IF(BB1092&lt;0.5,Riskregister!$K$16+(Riskregister!$L$16-Riskregister!$K$16)*SQRT(BB1092/2),Riskregister!$L$16-(Riskregister!$L$16-Riskregister!$K$16)*SQRT((1-BB1092)/2)))</f>
        <v>0</v>
      </c>
      <c r="BD1092" s="28">
        <f t="shared" ref="BD1092:BD1155" ca="1" si="677">V1092+Y1092+AB1092+AE1092+AH1092+AK1092+AN1092+AQ1092+AT1092+AW1092+AZ1092+BC1092</f>
        <v>903702.470946396</v>
      </c>
    </row>
    <row r="1093" spans="20:56" x14ac:dyDescent="0.35">
      <c r="T1093" s="28">
        <f t="shared" ca="1" si="665"/>
        <v>0.35302178690728991</v>
      </c>
      <c r="U1093" s="28">
        <f t="shared" ca="1" si="665"/>
        <v>0.48051956470269752</v>
      </c>
      <c r="V1093" s="28">
        <f ca="1">IF(Riskregister!$E$5="",0,COUNTIF(BF$4:BF$53,"&lt;"&amp;T1093)*IF(U1093&lt;0.5,Riskregister!$K$5+(Riskregister!$L$5-Riskregister!$K$5)*SQRT(U1093/2),Riskregister!$L$5-(Riskregister!$L$5-Riskregister!$K$5)*SQRT((1-U1093)/2)))</f>
        <v>0</v>
      </c>
      <c r="W1093" s="28">
        <f t="shared" ca="1" si="666"/>
        <v>0.21448080799817359</v>
      </c>
      <c r="X1093" s="28">
        <f t="shared" ca="1" si="666"/>
        <v>0.82912794704279758</v>
      </c>
      <c r="Y1093" s="28">
        <f ca="1">IF(Riskregister!$E$6="",0,COUNTIF(BG$4:BG$53,"&lt;"&amp;W1093)*IF(X1093&lt;0.5,Riskregister!$K$6+(Riskregister!$L$6-Riskregister!$K$6)*SQRT(X1093/2),Riskregister!$L$6-(Riskregister!$L$6-Riskregister!$K$6)*SQRT((1-X1093)/2)))</f>
        <v>0</v>
      </c>
      <c r="Z1093" s="28">
        <f t="shared" ca="1" si="667"/>
        <v>0.37530196501065605</v>
      </c>
      <c r="AA1093" s="28">
        <f t="shared" ca="1" si="667"/>
        <v>0.87094560131792087</v>
      </c>
      <c r="AB1093" s="28">
        <f ca="1">IF(Riskregister!$E$7="",0,COUNTIF(BH$4:BH$53,"&lt;"&amp;Z1093)*IF(AA1093&lt;0.5,Riskregister!$K$7+(Riskregister!$L$7-Riskregister!$K$7)*SQRT(AA1093/2),Riskregister!$L$7-(Riskregister!$L$7-Riskregister!$K$7)*SQRT((1-AA1093)/2)))</f>
        <v>0</v>
      </c>
      <c r="AC1093" s="28">
        <f t="shared" ca="1" si="668"/>
        <v>0.88296805750962126</v>
      </c>
      <c r="AD1093" s="28">
        <f t="shared" ca="1" si="668"/>
        <v>0.89131827106857875</v>
      </c>
      <c r="AE1093" s="28">
        <f ca="1">IF(Riskregister!$E$8="",0,COUNTIF(BI$4:BI$53,"&lt;"&amp;AC1093)*IF(AD1093&lt;0.5,Riskregister!$K$8+(Riskregister!$L$8-Riskregister!$K$8)*SQRT(AD1093/2),Riskregister!$L$8-(Riskregister!$L$8-Riskregister!$K$8)*SQRT((1-AD1093)/2)))</f>
        <v>0</v>
      </c>
      <c r="AF1093" s="28">
        <f t="shared" ca="1" si="669"/>
        <v>0.89200834758451863</v>
      </c>
      <c r="AG1093" s="28">
        <f t="shared" ca="1" si="669"/>
        <v>0.7898886021074577</v>
      </c>
      <c r="AH1093" s="28">
        <f>IF(Riskregister!$E$9="",0,COUNTIF(BJ$4:BJ$53,"&lt;"&amp;AF1093)*IF(AG1093&lt;0.5,Riskregister!$K$9+(Riskregister!$L$9-Riskregister!$K$9)*SQRT(AG1093/2),Riskregister!$L$9-(Riskregister!$L$9-Riskregister!$K$9)*SQRT((1-AG1093)/2)))</f>
        <v>0</v>
      </c>
      <c r="AI1093" s="28">
        <f t="shared" ca="1" si="670"/>
        <v>0.10214879810193123</v>
      </c>
      <c r="AJ1093" s="28">
        <f t="shared" ca="1" si="670"/>
        <v>0.96640456783992212</v>
      </c>
      <c r="AK1093" s="28">
        <f>IF(Riskregister!$E$10="",0,COUNTIF(BK$4:BK$53,"&lt;"&amp;AI1093)*IF(AJ1093&lt;0.5,Riskregister!$K$10+(Riskregister!$L$10-Riskregister!$K$10)*SQRT(AJ1093/2),Riskregister!$L$10-(Riskregister!$L$10-Riskregister!$K$10)*SQRT((1-AJ1093)/2)))</f>
        <v>0</v>
      </c>
      <c r="AL1093" s="28">
        <f t="shared" ca="1" si="671"/>
        <v>0.28503232101660247</v>
      </c>
      <c r="AM1093" s="28">
        <f t="shared" ca="1" si="671"/>
        <v>1.4802189193820814E-2</v>
      </c>
      <c r="AN1093" s="28">
        <f>IF(Riskregister!$E$11="",0,COUNTIF(BL$4:BL$53,"&lt;"&amp;AL1093)*IF(AM1093&lt;0.5,Riskregister!$K$11+(Riskregister!$L$11-Riskregister!$K$11)*SQRT(AM1093/2),Riskregister!$L$11-(Riskregister!$L$11-Riskregister!$K$11)*SQRT((1-AM1093)/2)))</f>
        <v>0</v>
      </c>
      <c r="AO1093" s="28">
        <f t="shared" ca="1" si="672"/>
        <v>0.35028311732480388</v>
      </c>
      <c r="AP1093" s="28">
        <f t="shared" ca="1" si="672"/>
        <v>0.49145327289054741</v>
      </c>
      <c r="AQ1093" s="28">
        <f>IF(Riskregister!$E$12="",0,COUNTIF(BM$4:BM$53,"&lt;"&amp;AO1093)*IF(AP1093&lt;0.5,Riskregister!$K$12+(Riskregister!$L$12-Riskregister!$K$12)*SQRT(AP1093/2),Riskregister!$L$12-(Riskregister!$L$12-Riskregister!$K$12)*SQRT((1-AP1093)/2)))</f>
        <v>0</v>
      </c>
      <c r="AR1093" s="28">
        <f t="shared" ca="1" si="673"/>
        <v>0.72828531889744152</v>
      </c>
      <c r="AS1093" s="28">
        <f t="shared" ca="1" si="673"/>
        <v>0.90392738359867075</v>
      </c>
      <c r="AT1093" s="28">
        <f>IF(Riskregister!$E$13="",0,COUNTIF(BN$4:BN$53,"&lt;"&amp;AR1093)*IF(AS1093&lt;0.5,Riskregister!$K$13+(Riskregister!$L$13-Riskregister!$K$13)*SQRT(AS1093/2),Riskregister!$L$13-(Riskregister!$L$13-Riskregister!$K$13)*SQRT((1-AS1093)/2)))</f>
        <v>0</v>
      </c>
      <c r="AU1093" s="28">
        <f t="shared" ca="1" si="674"/>
        <v>0.32664776099766957</v>
      </c>
      <c r="AV1093" s="28">
        <f t="shared" ca="1" si="674"/>
        <v>0.4091091414170055</v>
      </c>
      <c r="AW1093" s="28">
        <f>IF(Riskregister!$E$14="",0,COUNTIF(BO$4:BO$53,"&lt;"&amp;AU1093)*IF(AV1093&lt;0.5,Riskregister!$K$14+(Riskregister!$L$14-Riskregister!$K$14)*SQRT(AV1093/2),Riskregister!$L$14-(Riskregister!$L$14-Riskregister!$K$14)*SQRT((1-AV1093)/2)))</f>
        <v>0</v>
      </c>
      <c r="AX1093" s="28">
        <f t="shared" ca="1" si="675"/>
        <v>0.47363644126872484</v>
      </c>
      <c r="AY1093" s="28">
        <f t="shared" ca="1" si="675"/>
        <v>0.59587949683434827</v>
      </c>
      <c r="AZ1093" s="28">
        <f>IF(Riskregister!$E$15="",0,COUNTIF(BP$4:BP$53,"&lt;"&amp;AX1093)*IF(AY1093&lt;0.5,Riskregister!$K$15+(Riskregister!$L$15-Riskregister!$K$15)*SQRT(AY1093/2),Riskregister!$L$15-(Riskregister!$L$15-Riskregister!$K$15)*SQRT((1-AY1093)/2)))</f>
        <v>0</v>
      </c>
      <c r="BA1093" s="28">
        <f t="shared" ca="1" si="676"/>
        <v>0.44509942372525613</v>
      </c>
      <c r="BB1093" s="28">
        <f t="shared" ca="1" si="676"/>
        <v>0.79942418978052443</v>
      </c>
      <c r="BC1093" s="28">
        <f>IF(Riskregister!$E$16="",0,COUNTIF(BQ$4:BQ$53,"&lt;"&amp;BA1093)*IF(BB1093&lt;0.5,Riskregister!$K$16+(Riskregister!$L$16-Riskregister!$K$16)*SQRT(BB1093/2),Riskregister!$L$16-(Riskregister!$L$16-Riskregister!$K$16)*SQRT((1-BB1093)/2)))</f>
        <v>0</v>
      </c>
      <c r="BD1093" s="28">
        <f t="shared" ca="1" si="677"/>
        <v>0</v>
      </c>
    </row>
    <row r="1094" spans="20:56" x14ac:dyDescent="0.35">
      <c r="T1094" s="28">
        <f t="shared" ca="1" si="665"/>
        <v>0.23511435070476672</v>
      </c>
      <c r="U1094" s="28">
        <f t="shared" ca="1" si="665"/>
        <v>0.71051689434114407</v>
      </c>
      <c r="V1094" s="28">
        <f ca="1">IF(Riskregister!$E$5="",0,COUNTIF(BF$4:BF$53,"&lt;"&amp;T1094)*IF(U1094&lt;0.5,Riskregister!$K$5+(Riskregister!$L$5-Riskregister!$K$5)*SQRT(U1094/2),Riskregister!$L$5-(Riskregister!$L$5-Riskregister!$K$5)*SQRT((1-U1094)/2)))</f>
        <v>0</v>
      </c>
      <c r="W1094" s="28">
        <f t="shared" ca="1" si="666"/>
        <v>0.11125579317637335</v>
      </c>
      <c r="X1094" s="28">
        <f t="shared" ca="1" si="666"/>
        <v>0.26736456268362341</v>
      </c>
      <c r="Y1094" s="28">
        <f ca="1">IF(Riskregister!$E$6="",0,COUNTIF(BG$4:BG$53,"&lt;"&amp;W1094)*IF(X1094&lt;0.5,Riskregister!$K$6+(Riskregister!$L$6-Riskregister!$K$6)*SQRT(X1094/2),Riskregister!$L$6-(Riskregister!$L$6-Riskregister!$K$6)*SQRT((1-X1094)/2)))</f>
        <v>0</v>
      </c>
      <c r="Z1094" s="28">
        <f t="shared" ca="1" si="667"/>
        <v>0.35333052854821456</v>
      </c>
      <c r="AA1094" s="28">
        <f t="shared" ca="1" si="667"/>
        <v>0.83986965200974217</v>
      </c>
      <c r="AB1094" s="28">
        <f ca="1">IF(Riskregister!$E$7="",0,COUNTIF(BH$4:BH$53,"&lt;"&amp;Z1094)*IF(AA1094&lt;0.5,Riskregister!$K$7+(Riskregister!$L$7-Riskregister!$K$7)*SQRT(AA1094/2),Riskregister!$L$7-(Riskregister!$L$7-Riskregister!$K$7)*SQRT((1-AA1094)/2)))</f>
        <v>0</v>
      </c>
      <c r="AC1094" s="28">
        <f t="shared" ca="1" si="668"/>
        <v>0.2032706252862313</v>
      </c>
      <c r="AD1094" s="28">
        <f t="shared" ca="1" si="668"/>
        <v>0.36822918736264199</v>
      </c>
      <c r="AE1094" s="28">
        <f ca="1">IF(Riskregister!$E$8="",0,COUNTIF(BI$4:BI$53,"&lt;"&amp;AC1094)*IF(AD1094&lt;0.5,Riskregister!$K$8+(Riskregister!$L$8-Riskregister!$K$8)*SQRT(AD1094/2),Riskregister!$L$8-(Riskregister!$L$8-Riskregister!$K$8)*SQRT((1-AD1094)/2)))</f>
        <v>0</v>
      </c>
      <c r="AF1094" s="28">
        <f t="shared" ca="1" si="669"/>
        <v>0.93433726029207687</v>
      </c>
      <c r="AG1094" s="28">
        <f t="shared" ca="1" si="669"/>
        <v>5.2903501854078772E-2</v>
      </c>
      <c r="AH1094" s="28">
        <f>IF(Riskregister!$E$9="",0,COUNTIF(BJ$4:BJ$53,"&lt;"&amp;AF1094)*IF(AG1094&lt;0.5,Riskregister!$K$9+(Riskregister!$L$9-Riskregister!$K$9)*SQRT(AG1094/2),Riskregister!$L$9-(Riskregister!$L$9-Riskregister!$K$9)*SQRT((1-AG1094)/2)))</f>
        <v>0</v>
      </c>
      <c r="AI1094" s="28">
        <f t="shared" ca="1" si="670"/>
        <v>0.20265570692762147</v>
      </c>
      <c r="AJ1094" s="28">
        <f t="shared" ca="1" si="670"/>
        <v>0.41532454608677616</v>
      </c>
      <c r="AK1094" s="28">
        <f>IF(Riskregister!$E$10="",0,COUNTIF(BK$4:BK$53,"&lt;"&amp;AI1094)*IF(AJ1094&lt;0.5,Riskregister!$K$10+(Riskregister!$L$10-Riskregister!$K$10)*SQRT(AJ1094/2),Riskregister!$L$10-(Riskregister!$L$10-Riskregister!$K$10)*SQRT((1-AJ1094)/2)))</f>
        <v>0</v>
      </c>
      <c r="AL1094" s="28">
        <f t="shared" ca="1" si="671"/>
        <v>0.6100024435089797</v>
      </c>
      <c r="AM1094" s="28">
        <f t="shared" ca="1" si="671"/>
        <v>0.89203149569670703</v>
      </c>
      <c r="AN1094" s="28">
        <f>IF(Riskregister!$E$11="",0,COUNTIF(BL$4:BL$53,"&lt;"&amp;AL1094)*IF(AM1094&lt;0.5,Riskregister!$K$11+(Riskregister!$L$11-Riskregister!$K$11)*SQRT(AM1094/2),Riskregister!$L$11-(Riskregister!$L$11-Riskregister!$K$11)*SQRT((1-AM1094)/2)))</f>
        <v>0</v>
      </c>
      <c r="AO1094" s="28">
        <f t="shared" ca="1" si="672"/>
        <v>0.14996574551397368</v>
      </c>
      <c r="AP1094" s="28">
        <f t="shared" ca="1" si="672"/>
        <v>0.1922919565100234</v>
      </c>
      <c r="AQ1094" s="28">
        <f>IF(Riskregister!$E$12="",0,COUNTIF(BM$4:BM$53,"&lt;"&amp;AO1094)*IF(AP1094&lt;0.5,Riskregister!$K$12+(Riskregister!$L$12-Riskregister!$K$12)*SQRT(AP1094/2),Riskregister!$L$12-(Riskregister!$L$12-Riskregister!$K$12)*SQRT((1-AP1094)/2)))</f>
        <v>0</v>
      </c>
      <c r="AR1094" s="28">
        <f t="shared" ca="1" si="673"/>
        <v>0.74582118916366091</v>
      </c>
      <c r="AS1094" s="28">
        <f t="shared" ca="1" si="673"/>
        <v>9.5122975596524717E-2</v>
      </c>
      <c r="AT1094" s="28">
        <f>IF(Riskregister!$E$13="",0,COUNTIF(BN$4:BN$53,"&lt;"&amp;AR1094)*IF(AS1094&lt;0.5,Riskregister!$K$13+(Riskregister!$L$13-Riskregister!$K$13)*SQRT(AS1094/2),Riskregister!$L$13-(Riskregister!$L$13-Riskregister!$K$13)*SQRT((1-AS1094)/2)))</f>
        <v>0</v>
      </c>
      <c r="AU1094" s="28">
        <f t="shared" ca="1" si="674"/>
        <v>0.37239843624422986</v>
      </c>
      <c r="AV1094" s="28">
        <f t="shared" ca="1" si="674"/>
        <v>0.99448686387120255</v>
      </c>
      <c r="AW1094" s="28">
        <f>IF(Riskregister!$E$14="",0,COUNTIF(BO$4:BO$53,"&lt;"&amp;AU1094)*IF(AV1094&lt;0.5,Riskregister!$K$14+(Riskregister!$L$14-Riskregister!$K$14)*SQRT(AV1094/2),Riskregister!$L$14-(Riskregister!$L$14-Riskregister!$K$14)*SQRT((1-AV1094)/2)))</f>
        <v>0</v>
      </c>
      <c r="AX1094" s="28">
        <f t="shared" ca="1" si="675"/>
        <v>0.23370194541804457</v>
      </c>
      <c r="AY1094" s="28">
        <f t="shared" ca="1" si="675"/>
        <v>0.67015421157771438</v>
      </c>
      <c r="AZ1094" s="28">
        <f>IF(Riskregister!$E$15="",0,COUNTIF(BP$4:BP$53,"&lt;"&amp;AX1094)*IF(AY1094&lt;0.5,Riskregister!$K$15+(Riskregister!$L$15-Riskregister!$K$15)*SQRT(AY1094/2),Riskregister!$L$15-(Riskregister!$L$15-Riskregister!$K$15)*SQRT((1-AY1094)/2)))</f>
        <v>0</v>
      </c>
      <c r="BA1094" s="28">
        <f t="shared" ca="1" si="676"/>
        <v>0.73181609275154347</v>
      </c>
      <c r="BB1094" s="28">
        <f t="shared" ca="1" si="676"/>
        <v>0.22047136240844811</v>
      </c>
      <c r="BC1094" s="28">
        <f>IF(Riskregister!$E$16="",0,COUNTIF(BQ$4:BQ$53,"&lt;"&amp;BA1094)*IF(BB1094&lt;0.5,Riskregister!$K$16+(Riskregister!$L$16-Riskregister!$K$16)*SQRT(BB1094/2),Riskregister!$L$16-(Riskregister!$L$16-Riskregister!$K$16)*SQRT((1-BB1094)/2)))</f>
        <v>0</v>
      </c>
      <c r="BD1094" s="28">
        <f t="shared" ca="1" si="677"/>
        <v>0</v>
      </c>
    </row>
    <row r="1095" spans="20:56" x14ac:dyDescent="0.35">
      <c r="T1095" s="28">
        <f t="shared" ca="1" si="665"/>
        <v>0.57476176634568088</v>
      </c>
      <c r="U1095" s="28">
        <f t="shared" ca="1" si="665"/>
        <v>0.41731194391120685</v>
      </c>
      <c r="V1095" s="28">
        <f ca="1">IF(Riskregister!$E$5="",0,COUNTIF(BF$4:BF$53,"&lt;"&amp;T1095)*IF(U1095&lt;0.5,Riskregister!$K$5+(Riskregister!$L$5-Riskregister!$K$5)*SQRT(U1095/2),Riskregister!$L$5-(Riskregister!$L$5-Riskregister!$K$5)*SQRT((1-U1095)/2)))</f>
        <v>0</v>
      </c>
      <c r="W1095" s="28">
        <f t="shared" ca="1" si="666"/>
        <v>0.65516704970212547</v>
      </c>
      <c r="X1095" s="28">
        <f t="shared" ca="1" si="666"/>
        <v>0.4524229100419761</v>
      </c>
      <c r="Y1095" s="28">
        <f ca="1">IF(Riskregister!$E$6="",0,COUNTIF(BG$4:BG$53,"&lt;"&amp;W1095)*IF(X1095&lt;0.5,Riskregister!$K$6+(Riskregister!$L$6-Riskregister!$K$6)*SQRT(X1095/2),Riskregister!$L$6-(Riskregister!$L$6-Riskregister!$K$6)*SQRT((1-X1095)/2)))</f>
        <v>1056110.4568150076</v>
      </c>
      <c r="Z1095" s="28">
        <f t="shared" ca="1" si="667"/>
        <v>0.80738216593031953</v>
      </c>
      <c r="AA1095" s="28">
        <f t="shared" ca="1" si="667"/>
        <v>0.75467583865220234</v>
      </c>
      <c r="AB1095" s="28">
        <f ca="1">IF(Riskregister!$E$7="",0,COUNTIF(BH$4:BH$53,"&lt;"&amp;Z1095)*IF(AA1095&lt;0.5,Riskregister!$K$7+(Riskregister!$L$7-Riskregister!$K$7)*SQRT(AA1095/2),Riskregister!$L$7-(Riskregister!$L$7-Riskregister!$K$7)*SQRT((1-AA1095)/2)))</f>
        <v>277418.98645160173</v>
      </c>
      <c r="AC1095" s="28">
        <f t="shared" ca="1" si="668"/>
        <v>0.29805894385199849</v>
      </c>
      <c r="AD1095" s="28">
        <f t="shared" ca="1" si="668"/>
        <v>0.41198806595579496</v>
      </c>
      <c r="AE1095" s="28">
        <f ca="1">IF(Riskregister!$E$8="",0,COUNTIF(BI$4:BI$53,"&lt;"&amp;AC1095)*IF(AD1095&lt;0.5,Riskregister!$K$8+(Riskregister!$L$8-Riskregister!$K$8)*SQRT(AD1095/2),Riskregister!$L$8-(Riskregister!$L$8-Riskregister!$K$8)*SQRT((1-AD1095)/2)))</f>
        <v>0</v>
      </c>
      <c r="AF1095" s="28">
        <f t="shared" ca="1" si="669"/>
        <v>0.9566631700669781</v>
      </c>
      <c r="AG1095" s="28">
        <f t="shared" ca="1" si="669"/>
        <v>0.63405251785831496</v>
      </c>
      <c r="AH1095" s="28">
        <f>IF(Riskregister!$E$9="",0,COUNTIF(BJ$4:BJ$53,"&lt;"&amp;AF1095)*IF(AG1095&lt;0.5,Riskregister!$K$9+(Riskregister!$L$9-Riskregister!$K$9)*SQRT(AG1095/2),Riskregister!$L$9-(Riskregister!$L$9-Riskregister!$K$9)*SQRT((1-AG1095)/2)))</f>
        <v>0</v>
      </c>
      <c r="AI1095" s="28">
        <f t="shared" ca="1" si="670"/>
        <v>0.56760713336093993</v>
      </c>
      <c r="AJ1095" s="28">
        <f t="shared" ca="1" si="670"/>
        <v>0.96134544390163168</v>
      </c>
      <c r="AK1095" s="28">
        <f>IF(Riskregister!$E$10="",0,COUNTIF(BK$4:BK$53,"&lt;"&amp;AI1095)*IF(AJ1095&lt;0.5,Riskregister!$K$10+(Riskregister!$L$10-Riskregister!$K$10)*SQRT(AJ1095/2),Riskregister!$L$10-(Riskregister!$L$10-Riskregister!$K$10)*SQRT((1-AJ1095)/2)))</f>
        <v>0</v>
      </c>
      <c r="AL1095" s="28">
        <f t="shared" ca="1" si="671"/>
        <v>0.26044487032184338</v>
      </c>
      <c r="AM1095" s="28">
        <f t="shared" ca="1" si="671"/>
        <v>0.79443074139732661</v>
      </c>
      <c r="AN1095" s="28">
        <f>IF(Riskregister!$E$11="",0,COUNTIF(BL$4:BL$53,"&lt;"&amp;AL1095)*IF(AM1095&lt;0.5,Riskregister!$K$11+(Riskregister!$L$11-Riskregister!$K$11)*SQRT(AM1095/2),Riskregister!$L$11-(Riskregister!$L$11-Riskregister!$K$11)*SQRT((1-AM1095)/2)))</f>
        <v>0</v>
      </c>
      <c r="AO1095" s="28">
        <f t="shared" ca="1" si="672"/>
        <v>0.81991238058723537</v>
      </c>
      <c r="AP1095" s="28">
        <f t="shared" ca="1" si="672"/>
        <v>0.1204928945638889</v>
      </c>
      <c r="AQ1095" s="28">
        <f>IF(Riskregister!$E$12="",0,COUNTIF(BM$4:BM$53,"&lt;"&amp;AO1095)*IF(AP1095&lt;0.5,Riskregister!$K$12+(Riskregister!$L$12-Riskregister!$K$12)*SQRT(AP1095/2),Riskregister!$L$12-(Riskregister!$L$12-Riskregister!$K$12)*SQRT((1-AP1095)/2)))</f>
        <v>0</v>
      </c>
      <c r="AR1095" s="28">
        <f t="shared" ca="1" si="673"/>
        <v>0.26747533760624143</v>
      </c>
      <c r="AS1095" s="28">
        <f t="shared" ca="1" si="673"/>
        <v>0.45179669764117047</v>
      </c>
      <c r="AT1095" s="28">
        <f>IF(Riskregister!$E$13="",0,COUNTIF(BN$4:BN$53,"&lt;"&amp;AR1095)*IF(AS1095&lt;0.5,Riskregister!$K$13+(Riskregister!$L$13-Riskregister!$K$13)*SQRT(AS1095/2),Riskregister!$L$13-(Riskregister!$L$13-Riskregister!$K$13)*SQRT((1-AS1095)/2)))</f>
        <v>0</v>
      </c>
      <c r="AU1095" s="28">
        <f t="shared" ca="1" si="674"/>
        <v>0.51574102993130611</v>
      </c>
      <c r="AV1095" s="28">
        <f t="shared" ca="1" si="674"/>
        <v>0.19649444456175247</v>
      </c>
      <c r="AW1095" s="28">
        <f>IF(Riskregister!$E$14="",0,COUNTIF(BO$4:BO$53,"&lt;"&amp;AU1095)*IF(AV1095&lt;0.5,Riskregister!$K$14+(Riskregister!$L$14-Riskregister!$K$14)*SQRT(AV1095/2),Riskregister!$L$14-(Riskregister!$L$14-Riskregister!$K$14)*SQRT((1-AV1095)/2)))</f>
        <v>0</v>
      </c>
      <c r="AX1095" s="28">
        <f t="shared" ca="1" si="675"/>
        <v>0.27586102432150694</v>
      </c>
      <c r="AY1095" s="28">
        <f t="shared" ca="1" si="675"/>
        <v>0.76074283179960389</v>
      </c>
      <c r="AZ1095" s="28">
        <f>IF(Riskregister!$E$15="",0,COUNTIF(BP$4:BP$53,"&lt;"&amp;AX1095)*IF(AY1095&lt;0.5,Riskregister!$K$15+(Riskregister!$L$15-Riskregister!$K$15)*SQRT(AY1095/2),Riskregister!$L$15-(Riskregister!$L$15-Riskregister!$K$15)*SQRT((1-AY1095)/2)))</f>
        <v>0</v>
      </c>
      <c r="BA1095" s="28">
        <f t="shared" ca="1" si="676"/>
        <v>0.48259566810767407</v>
      </c>
      <c r="BB1095" s="28">
        <f t="shared" ca="1" si="676"/>
        <v>0.58083656814833895</v>
      </c>
      <c r="BC1095" s="28">
        <f>IF(Riskregister!$E$16="",0,COUNTIF(BQ$4:BQ$53,"&lt;"&amp;BA1095)*IF(BB1095&lt;0.5,Riskregister!$K$16+(Riskregister!$L$16-Riskregister!$K$16)*SQRT(BB1095/2),Riskregister!$L$16-(Riskregister!$L$16-Riskregister!$K$16)*SQRT((1-BB1095)/2)))</f>
        <v>0</v>
      </c>
      <c r="BD1095" s="28">
        <f t="shared" ca="1" si="677"/>
        <v>1333529.4432666092</v>
      </c>
    </row>
    <row r="1096" spans="20:56" x14ac:dyDescent="0.35">
      <c r="T1096" s="28">
        <f t="shared" ca="1" si="665"/>
        <v>0.48986632787141593</v>
      </c>
      <c r="U1096" s="28">
        <f t="shared" ca="1" si="665"/>
        <v>0.67233439538362627</v>
      </c>
      <c r="V1096" s="28">
        <f ca="1">IF(Riskregister!$E$5="",0,COUNTIF(BF$4:BF$53,"&lt;"&amp;T1096)*IF(U1096&lt;0.5,Riskregister!$K$5+(Riskregister!$L$5-Riskregister!$K$5)*SQRT(U1096/2),Riskregister!$L$5-(Riskregister!$L$5-Riskregister!$K$5)*SQRT((1-U1096)/2)))</f>
        <v>0</v>
      </c>
      <c r="W1096" s="28">
        <f t="shared" ca="1" si="666"/>
        <v>0.4144602927943164</v>
      </c>
      <c r="X1096" s="28">
        <f t="shared" ca="1" si="666"/>
        <v>0.92764040953953719</v>
      </c>
      <c r="Y1096" s="28">
        <f ca="1">IF(Riskregister!$E$6="",0,COUNTIF(BG$4:BG$53,"&lt;"&amp;W1096)*IF(X1096&lt;0.5,Riskregister!$K$6+(Riskregister!$L$6-Riskregister!$K$6)*SQRT(X1096/2),Riskregister!$L$6-(Riskregister!$L$6-Riskregister!$K$6)*SQRT((1-X1096)/2)))</f>
        <v>0</v>
      </c>
      <c r="Z1096" s="28">
        <f t="shared" ca="1" si="667"/>
        <v>0.39514825617702776</v>
      </c>
      <c r="AA1096" s="28">
        <f t="shared" ca="1" si="667"/>
        <v>0.66385170808012928</v>
      </c>
      <c r="AB1096" s="28">
        <f ca="1">IF(Riskregister!$E$7="",0,COUNTIF(BH$4:BH$53,"&lt;"&amp;Z1096)*IF(AA1096&lt;0.5,Riskregister!$K$7+(Riskregister!$L$7-Riskregister!$K$7)*SQRT(AA1096/2),Riskregister!$L$7-(Riskregister!$L$7-Riskregister!$K$7)*SQRT((1-AA1096)/2)))</f>
        <v>0</v>
      </c>
      <c r="AC1096" s="28">
        <f t="shared" ca="1" si="668"/>
        <v>0.37370113066396204</v>
      </c>
      <c r="AD1096" s="28">
        <f t="shared" ca="1" si="668"/>
        <v>0.77416072564826699</v>
      </c>
      <c r="AE1096" s="28">
        <f ca="1">IF(Riskregister!$E$8="",0,COUNTIF(BI$4:BI$53,"&lt;"&amp;AC1096)*IF(AD1096&lt;0.5,Riskregister!$K$8+(Riskregister!$L$8-Riskregister!$K$8)*SQRT(AD1096/2),Riskregister!$L$8-(Riskregister!$L$8-Riskregister!$K$8)*SQRT((1-AD1096)/2)))</f>
        <v>0</v>
      </c>
      <c r="AF1096" s="28">
        <f t="shared" ca="1" si="669"/>
        <v>0.99882272318307874</v>
      </c>
      <c r="AG1096" s="28">
        <f t="shared" ca="1" si="669"/>
        <v>0.80864366189514258</v>
      </c>
      <c r="AH1096" s="28">
        <f>IF(Riskregister!$E$9="",0,COUNTIF(BJ$4:BJ$53,"&lt;"&amp;AF1096)*IF(AG1096&lt;0.5,Riskregister!$K$9+(Riskregister!$L$9-Riskregister!$K$9)*SQRT(AG1096/2),Riskregister!$L$9-(Riskregister!$L$9-Riskregister!$K$9)*SQRT((1-AG1096)/2)))</f>
        <v>0</v>
      </c>
      <c r="AI1096" s="28">
        <f t="shared" ca="1" si="670"/>
        <v>0.79121031469802627</v>
      </c>
      <c r="AJ1096" s="28">
        <f t="shared" ca="1" si="670"/>
        <v>7.1842302180009421E-2</v>
      </c>
      <c r="AK1096" s="28">
        <f>IF(Riskregister!$E$10="",0,COUNTIF(BK$4:BK$53,"&lt;"&amp;AI1096)*IF(AJ1096&lt;0.5,Riskregister!$K$10+(Riskregister!$L$10-Riskregister!$K$10)*SQRT(AJ1096/2),Riskregister!$L$10-(Riskregister!$L$10-Riskregister!$K$10)*SQRT((1-AJ1096)/2)))</f>
        <v>0</v>
      </c>
      <c r="AL1096" s="28">
        <f t="shared" ca="1" si="671"/>
        <v>0.16996784961145772</v>
      </c>
      <c r="AM1096" s="28">
        <f t="shared" ca="1" si="671"/>
        <v>0.13614942136233121</v>
      </c>
      <c r="AN1096" s="28">
        <f>IF(Riskregister!$E$11="",0,COUNTIF(BL$4:BL$53,"&lt;"&amp;AL1096)*IF(AM1096&lt;0.5,Riskregister!$K$11+(Riskregister!$L$11-Riskregister!$K$11)*SQRT(AM1096/2),Riskregister!$L$11-(Riskregister!$L$11-Riskregister!$K$11)*SQRT((1-AM1096)/2)))</f>
        <v>0</v>
      </c>
      <c r="AO1096" s="28">
        <f t="shared" ca="1" si="672"/>
        <v>4.8289926244834191E-2</v>
      </c>
      <c r="AP1096" s="28">
        <f t="shared" ca="1" si="672"/>
        <v>0.33722034155053859</v>
      </c>
      <c r="AQ1096" s="28">
        <f>IF(Riskregister!$E$12="",0,COUNTIF(BM$4:BM$53,"&lt;"&amp;AO1096)*IF(AP1096&lt;0.5,Riskregister!$K$12+(Riskregister!$L$12-Riskregister!$K$12)*SQRT(AP1096/2),Riskregister!$L$12-(Riskregister!$L$12-Riskregister!$K$12)*SQRT((1-AP1096)/2)))</f>
        <v>0</v>
      </c>
      <c r="AR1096" s="28">
        <f t="shared" ca="1" si="673"/>
        <v>0.79055683170143565</v>
      </c>
      <c r="AS1096" s="28">
        <f t="shared" ca="1" si="673"/>
        <v>9.4508772202181346E-2</v>
      </c>
      <c r="AT1096" s="28">
        <f>IF(Riskregister!$E$13="",0,COUNTIF(BN$4:BN$53,"&lt;"&amp;AR1096)*IF(AS1096&lt;0.5,Riskregister!$K$13+(Riskregister!$L$13-Riskregister!$K$13)*SQRT(AS1096/2),Riskregister!$L$13-(Riskregister!$L$13-Riskregister!$K$13)*SQRT((1-AS1096)/2)))</f>
        <v>0</v>
      </c>
      <c r="AU1096" s="28">
        <f t="shared" ca="1" si="674"/>
        <v>0.21132127820327651</v>
      </c>
      <c r="AV1096" s="28">
        <f t="shared" ca="1" si="674"/>
        <v>0.84757591960773804</v>
      </c>
      <c r="AW1096" s="28">
        <f>IF(Riskregister!$E$14="",0,COUNTIF(BO$4:BO$53,"&lt;"&amp;AU1096)*IF(AV1096&lt;0.5,Riskregister!$K$14+(Riskregister!$L$14-Riskregister!$K$14)*SQRT(AV1096/2),Riskregister!$L$14-(Riskregister!$L$14-Riskregister!$K$14)*SQRT((1-AV1096)/2)))</f>
        <v>0</v>
      </c>
      <c r="AX1096" s="28">
        <f t="shared" ca="1" si="675"/>
        <v>7.3338862162188545E-2</v>
      </c>
      <c r="AY1096" s="28">
        <f t="shared" ca="1" si="675"/>
        <v>0.72758378923665001</v>
      </c>
      <c r="AZ1096" s="28">
        <f>IF(Riskregister!$E$15="",0,COUNTIF(BP$4:BP$53,"&lt;"&amp;AX1096)*IF(AY1096&lt;0.5,Riskregister!$K$15+(Riskregister!$L$15-Riskregister!$K$15)*SQRT(AY1096/2),Riskregister!$L$15-(Riskregister!$L$15-Riskregister!$K$15)*SQRT((1-AY1096)/2)))</f>
        <v>0</v>
      </c>
      <c r="BA1096" s="28">
        <f t="shared" ca="1" si="676"/>
        <v>0.62174212649484584</v>
      </c>
      <c r="BB1096" s="28">
        <f t="shared" ca="1" si="676"/>
        <v>3.869851260260937E-2</v>
      </c>
      <c r="BC1096" s="28">
        <f>IF(Riskregister!$E$16="",0,COUNTIF(BQ$4:BQ$53,"&lt;"&amp;BA1096)*IF(BB1096&lt;0.5,Riskregister!$K$16+(Riskregister!$L$16-Riskregister!$K$16)*SQRT(BB1096/2),Riskregister!$L$16-(Riskregister!$L$16-Riskregister!$K$16)*SQRT((1-BB1096)/2)))</f>
        <v>0</v>
      </c>
      <c r="BD1096" s="28">
        <f t="shared" ca="1" si="677"/>
        <v>0</v>
      </c>
    </row>
    <row r="1097" spans="20:56" x14ac:dyDescent="0.35">
      <c r="T1097" s="28">
        <f t="shared" ca="1" si="665"/>
        <v>0.63436265546337989</v>
      </c>
      <c r="U1097" s="28">
        <f t="shared" ca="1" si="665"/>
        <v>0.28472204795427702</v>
      </c>
      <c r="V1097" s="28">
        <f ca="1">IF(Riskregister!$E$5="",0,COUNTIF(BF$4:BF$53,"&lt;"&amp;T1097)*IF(U1097&lt;0.5,Riskregister!$K$5+(Riskregister!$L$5-Riskregister!$K$5)*SQRT(U1097/2),Riskregister!$L$5-(Riskregister!$L$5-Riskregister!$K$5)*SQRT((1-U1097)/2)))</f>
        <v>319788.41937944572</v>
      </c>
      <c r="W1097" s="28">
        <f t="shared" ca="1" si="666"/>
        <v>7.5652093043121704E-2</v>
      </c>
      <c r="X1097" s="28">
        <f t="shared" ca="1" si="666"/>
        <v>6.6339012175026246E-2</v>
      </c>
      <c r="Y1097" s="28">
        <f ca="1">IF(Riskregister!$E$6="",0,COUNTIF(BG$4:BG$53,"&lt;"&amp;W1097)*IF(X1097&lt;0.5,Riskregister!$K$6+(Riskregister!$L$6-Riskregister!$K$6)*SQRT(X1097/2),Riskregister!$L$6-(Riskregister!$L$6-Riskregister!$K$6)*SQRT((1-X1097)/2)))</f>
        <v>0</v>
      </c>
      <c r="Z1097" s="28">
        <f t="shared" ca="1" si="667"/>
        <v>0.90938342008383211</v>
      </c>
      <c r="AA1097" s="28">
        <f t="shared" ca="1" si="667"/>
        <v>0.43381046196690209</v>
      </c>
      <c r="AB1097" s="28">
        <f ca="1">IF(Riskregister!$E$7="",0,COUNTIF(BH$4:BH$53,"&lt;"&amp;Z1097)*IF(AA1097&lt;0.5,Riskregister!$K$7+(Riskregister!$L$7-Riskregister!$K$7)*SQRT(AA1097/2),Riskregister!$L$7-(Riskregister!$L$7-Riskregister!$K$7)*SQRT((1-AA1097)/2)))</f>
        <v>213005.79988292672</v>
      </c>
      <c r="AC1097" s="28">
        <f t="shared" ca="1" si="668"/>
        <v>0.62384852783881295</v>
      </c>
      <c r="AD1097" s="28">
        <f t="shared" ca="1" si="668"/>
        <v>0.14164352677295255</v>
      </c>
      <c r="AE1097" s="28">
        <f ca="1">IF(Riskregister!$E$8="",0,COUNTIF(BI$4:BI$53,"&lt;"&amp;AC1097)*IF(AD1097&lt;0.5,Riskregister!$K$8+(Riskregister!$L$8-Riskregister!$K$8)*SQRT(AD1097/2),Riskregister!$L$8-(Riskregister!$L$8-Riskregister!$K$8)*SQRT((1-AD1097)/2)))</f>
        <v>0</v>
      </c>
      <c r="AF1097" s="28">
        <f t="shared" ca="1" si="669"/>
        <v>6.4033379280272751E-2</v>
      </c>
      <c r="AG1097" s="28">
        <f t="shared" ca="1" si="669"/>
        <v>0.85762759057204352</v>
      </c>
      <c r="AH1097" s="28">
        <f>IF(Riskregister!$E$9="",0,COUNTIF(BJ$4:BJ$53,"&lt;"&amp;AF1097)*IF(AG1097&lt;0.5,Riskregister!$K$9+(Riskregister!$L$9-Riskregister!$K$9)*SQRT(AG1097/2),Riskregister!$L$9-(Riskregister!$L$9-Riskregister!$K$9)*SQRT((1-AG1097)/2)))</f>
        <v>0</v>
      </c>
      <c r="AI1097" s="28">
        <f t="shared" ca="1" si="670"/>
        <v>0.32864822207903055</v>
      </c>
      <c r="AJ1097" s="28">
        <f t="shared" ca="1" si="670"/>
        <v>0.44215937604709288</v>
      </c>
      <c r="AK1097" s="28">
        <f>IF(Riskregister!$E$10="",0,COUNTIF(BK$4:BK$53,"&lt;"&amp;AI1097)*IF(AJ1097&lt;0.5,Riskregister!$K$10+(Riskregister!$L$10-Riskregister!$K$10)*SQRT(AJ1097/2),Riskregister!$L$10-(Riskregister!$L$10-Riskregister!$K$10)*SQRT((1-AJ1097)/2)))</f>
        <v>0</v>
      </c>
      <c r="AL1097" s="28">
        <f t="shared" ca="1" si="671"/>
        <v>1.3265954449754314E-2</v>
      </c>
      <c r="AM1097" s="28">
        <f t="shared" ca="1" si="671"/>
        <v>4.1382972136702389E-2</v>
      </c>
      <c r="AN1097" s="28">
        <f>IF(Riskregister!$E$11="",0,COUNTIF(BL$4:BL$53,"&lt;"&amp;AL1097)*IF(AM1097&lt;0.5,Riskregister!$K$11+(Riskregister!$L$11-Riskregister!$K$11)*SQRT(AM1097/2),Riskregister!$L$11-(Riskregister!$L$11-Riskregister!$K$11)*SQRT((1-AM1097)/2)))</f>
        <v>0</v>
      </c>
      <c r="AO1097" s="28">
        <f t="shared" ca="1" si="672"/>
        <v>0.47703604710232494</v>
      </c>
      <c r="AP1097" s="28">
        <f t="shared" ca="1" si="672"/>
        <v>0.2357021807966857</v>
      </c>
      <c r="AQ1097" s="28">
        <f>IF(Riskregister!$E$12="",0,COUNTIF(BM$4:BM$53,"&lt;"&amp;AO1097)*IF(AP1097&lt;0.5,Riskregister!$K$12+(Riskregister!$L$12-Riskregister!$K$12)*SQRT(AP1097/2),Riskregister!$L$12-(Riskregister!$L$12-Riskregister!$K$12)*SQRT((1-AP1097)/2)))</f>
        <v>0</v>
      </c>
      <c r="AR1097" s="28">
        <f t="shared" ca="1" si="673"/>
        <v>0.76136230831681129</v>
      </c>
      <c r="AS1097" s="28">
        <f t="shared" ca="1" si="673"/>
        <v>0.77329614966637239</v>
      </c>
      <c r="AT1097" s="28">
        <f>IF(Riskregister!$E$13="",0,COUNTIF(BN$4:BN$53,"&lt;"&amp;AR1097)*IF(AS1097&lt;0.5,Riskregister!$K$13+(Riskregister!$L$13-Riskregister!$K$13)*SQRT(AS1097/2),Riskregister!$L$13-(Riskregister!$L$13-Riskregister!$K$13)*SQRT((1-AS1097)/2)))</f>
        <v>0</v>
      </c>
      <c r="AU1097" s="28">
        <f t="shared" ca="1" si="674"/>
        <v>0.24193934322285271</v>
      </c>
      <c r="AV1097" s="28">
        <f t="shared" ca="1" si="674"/>
        <v>0.67767564799543556</v>
      </c>
      <c r="AW1097" s="28">
        <f>IF(Riskregister!$E$14="",0,COUNTIF(BO$4:BO$53,"&lt;"&amp;AU1097)*IF(AV1097&lt;0.5,Riskregister!$K$14+(Riskregister!$L$14-Riskregister!$K$14)*SQRT(AV1097/2),Riskregister!$L$14-(Riskregister!$L$14-Riskregister!$K$14)*SQRT((1-AV1097)/2)))</f>
        <v>0</v>
      </c>
      <c r="AX1097" s="28">
        <f t="shared" ca="1" si="675"/>
        <v>0.39743735221768151</v>
      </c>
      <c r="AY1097" s="28">
        <f t="shared" ca="1" si="675"/>
        <v>0.81963646632863907</v>
      </c>
      <c r="AZ1097" s="28">
        <f>IF(Riskregister!$E$15="",0,COUNTIF(BP$4:BP$53,"&lt;"&amp;AX1097)*IF(AY1097&lt;0.5,Riskregister!$K$15+(Riskregister!$L$15-Riskregister!$K$15)*SQRT(AY1097/2),Riskregister!$L$15-(Riskregister!$L$15-Riskregister!$K$15)*SQRT((1-AY1097)/2)))</f>
        <v>0</v>
      </c>
      <c r="BA1097" s="28">
        <f t="shared" ca="1" si="676"/>
        <v>0.84864692971539557</v>
      </c>
      <c r="BB1097" s="28">
        <f t="shared" ca="1" si="676"/>
        <v>0.26837476159988716</v>
      </c>
      <c r="BC1097" s="28">
        <f>IF(Riskregister!$E$16="",0,COUNTIF(BQ$4:BQ$53,"&lt;"&amp;BA1097)*IF(BB1097&lt;0.5,Riskregister!$K$16+(Riskregister!$L$16-Riskregister!$K$16)*SQRT(BB1097/2),Riskregister!$L$16-(Riskregister!$L$16-Riskregister!$K$16)*SQRT((1-BB1097)/2)))</f>
        <v>0</v>
      </c>
      <c r="BD1097" s="28">
        <f t="shared" ca="1" si="677"/>
        <v>532794.21926237247</v>
      </c>
    </row>
    <row r="1098" spans="20:56" x14ac:dyDescent="0.35">
      <c r="T1098" s="28">
        <f t="shared" ca="1" si="665"/>
        <v>0.69332068715574324</v>
      </c>
      <c r="U1098" s="28">
        <f t="shared" ca="1" si="665"/>
        <v>0.22755748511196139</v>
      </c>
      <c r="V1098" s="28">
        <f ca="1">IF(Riskregister!$E$5="",0,COUNTIF(BF$4:BF$53,"&lt;"&amp;T1098)*IF(U1098&lt;0.5,Riskregister!$K$5+(Riskregister!$L$5-Riskregister!$K$5)*SQRT(U1098/2),Riskregister!$L$5-(Riskregister!$L$5-Riskregister!$K$5)*SQRT((1-U1098)/2)))</f>
        <v>301789.97123521072</v>
      </c>
      <c r="W1098" s="28">
        <f t="shared" ca="1" si="666"/>
        <v>0.31251938696133852</v>
      </c>
      <c r="X1098" s="28">
        <f t="shared" ca="1" si="666"/>
        <v>0.53200113264314519</v>
      </c>
      <c r="Y1098" s="28">
        <f ca="1">IF(Riskregister!$E$6="",0,COUNTIF(BG$4:BG$53,"&lt;"&amp;W1098)*IF(X1098&lt;0.5,Riskregister!$K$6+(Riskregister!$L$6-Riskregister!$K$6)*SQRT(X1098/2),Riskregister!$L$6-(Riskregister!$L$6-Riskregister!$K$6)*SQRT((1-X1098)/2)))</f>
        <v>0</v>
      </c>
      <c r="Z1098" s="28">
        <f t="shared" ca="1" si="667"/>
        <v>0.41226953254671761</v>
      </c>
      <c r="AA1098" s="28">
        <f t="shared" ca="1" si="667"/>
        <v>0.45761528371075388</v>
      </c>
      <c r="AB1098" s="28">
        <f ca="1">IF(Riskregister!$E$7="",0,COUNTIF(BH$4:BH$53,"&lt;"&amp;Z1098)*IF(AA1098&lt;0.5,Riskregister!$K$7+(Riskregister!$L$7-Riskregister!$K$7)*SQRT(AA1098/2),Riskregister!$L$7-(Riskregister!$L$7-Riskregister!$K$7)*SQRT((1-AA1098)/2)))</f>
        <v>0</v>
      </c>
      <c r="AC1098" s="28">
        <f t="shared" ca="1" si="668"/>
        <v>0.47759860901892848</v>
      </c>
      <c r="AD1098" s="28">
        <f t="shared" ca="1" si="668"/>
        <v>0.73560656837691563</v>
      </c>
      <c r="AE1098" s="28">
        <f ca="1">IF(Riskregister!$E$8="",0,COUNTIF(BI$4:BI$53,"&lt;"&amp;AC1098)*IF(AD1098&lt;0.5,Riskregister!$K$8+(Riskregister!$L$8-Riskregister!$K$8)*SQRT(AD1098/2),Riskregister!$L$8-(Riskregister!$L$8-Riskregister!$K$8)*SQRT((1-AD1098)/2)))</f>
        <v>0</v>
      </c>
      <c r="AF1098" s="28">
        <f t="shared" ca="1" si="669"/>
        <v>0.81708838407810858</v>
      </c>
      <c r="AG1098" s="28">
        <f t="shared" ca="1" si="669"/>
        <v>0.95201664433220612</v>
      </c>
      <c r="AH1098" s="28">
        <f>IF(Riskregister!$E$9="",0,COUNTIF(BJ$4:BJ$53,"&lt;"&amp;AF1098)*IF(AG1098&lt;0.5,Riskregister!$K$9+(Riskregister!$L$9-Riskregister!$K$9)*SQRT(AG1098/2),Riskregister!$L$9-(Riskregister!$L$9-Riskregister!$K$9)*SQRT((1-AG1098)/2)))</f>
        <v>0</v>
      </c>
      <c r="AI1098" s="28">
        <f t="shared" ca="1" si="670"/>
        <v>0.70616621015332792</v>
      </c>
      <c r="AJ1098" s="28">
        <f t="shared" ca="1" si="670"/>
        <v>0.91072675885429788</v>
      </c>
      <c r="AK1098" s="28">
        <f>IF(Riskregister!$E$10="",0,COUNTIF(BK$4:BK$53,"&lt;"&amp;AI1098)*IF(AJ1098&lt;0.5,Riskregister!$K$10+(Riskregister!$L$10-Riskregister!$K$10)*SQRT(AJ1098/2),Riskregister!$L$10-(Riskregister!$L$10-Riskregister!$K$10)*SQRT((1-AJ1098)/2)))</f>
        <v>0</v>
      </c>
      <c r="AL1098" s="28">
        <f t="shared" ca="1" si="671"/>
        <v>0.73829369237633802</v>
      </c>
      <c r="AM1098" s="28">
        <f t="shared" ca="1" si="671"/>
        <v>0.50352101348453149</v>
      </c>
      <c r="AN1098" s="28">
        <f>IF(Riskregister!$E$11="",0,COUNTIF(BL$4:BL$53,"&lt;"&amp;AL1098)*IF(AM1098&lt;0.5,Riskregister!$K$11+(Riskregister!$L$11-Riskregister!$K$11)*SQRT(AM1098/2),Riskregister!$L$11-(Riskregister!$L$11-Riskregister!$K$11)*SQRT((1-AM1098)/2)))</f>
        <v>0</v>
      </c>
      <c r="AO1098" s="28">
        <f t="shared" ca="1" si="672"/>
        <v>0.14903001846046737</v>
      </c>
      <c r="AP1098" s="28">
        <f t="shared" ca="1" si="672"/>
        <v>0.35177272647429281</v>
      </c>
      <c r="AQ1098" s="28">
        <f>IF(Riskregister!$E$12="",0,COUNTIF(BM$4:BM$53,"&lt;"&amp;AO1098)*IF(AP1098&lt;0.5,Riskregister!$K$12+(Riskregister!$L$12-Riskregister!$K$12)*SQRT(AP1098/2),Riskregister!$L$12-(Riskregister!$L$12-Riskregister!$K$12)*SQRT((1-AP1098)/2)))</f>
        <v>0</v>
      </c>
      <c r="AR1098" s="28">
        <f t="shared" ca="1" si="673"/>
        <v>0.37894165243499778</v>
      </c>
      <c r="AS1098" s="28">
        <f t="shared" ca="1" si="673"/>
        <v>0.88045244483785745</v>
      </c>
      <c r="AT1098" s="28">
        <f>IF(Riskregister!$E$13="",0,COUNTIF(BN$4:BN$53,"&lt;"&amp;AR1098)*IF(AS1098&lt;0.5,Riskregister!$K$13+(Riskregister!$L$13-Riskregister!$K$13)*SQRT(AS1098/2),Riskregister!$L$13-(Riskregister!$L$13-Riskregister!$K$13)*SQRT((1-AS1098)/2)))</f>
        <v>0</v>
      </c>
      <c r="AU1098" s="28">
        <f t="shared" ca="1" si="674"/>
        <v>0.37155585730264851</v>
      </c>
      <c r="AV1098" s="28">
        <f t="shared" ca="1" si="674"/>
        <v>0.53709065018934887</v>
      </c>
      <c r="AW1098" s="28">
        <f>IF(Riskregister!$E$14="",0,COUNTIF(BO$4:BO$53,"&lt;"&amp;AU1098)*IF(AV1098&lt;0.5,Riskregister!$K$14+(Riskregister!$L$14-Riskregister!$K$14)*SQRT(AV1098/2),Riskregister!$L$14-(Riskregister!$L$14-Riskregister!$K$14)*SQRT((1-AV1098)/2)))</f>
        <v>0</v>
      </c>
      <c r="AX1098" s="28">
        <f t="shared" ca="1" si="675"/>
        <v>0.48952097999413113</v>
      </c>
      <c r="AY1098" s="28">
        <f t="shared" ca="1" si="675"/>
        <v>0.12820416686717162</v>
      </c>
      <c r="AZ1098" s="28">
        <f>IF(Riskregister!$E$15="",0,COUNTIF(BP$4:BP$53,"&lt;"&amp;AX1098)*IF(AY1098&lt;0.5,Riskregister!$K$15+(Riskregister!$L$15-Riskregister!$K$15)*SQRT(AY1098/2),Riskregister!$L$15-(Riskregister!$L$15-Riskregister!$K$15)*SQRT((1-AY1098)/2)))</f>
        <v>0</v>
      </c>
      <c r="BA1098" s="28">
        <f t="shared" ca="1" si="676"/>
        <v>0.29902247775847646</v>
      </c>
      <c r="BB1098" s="28">
        <f t="shared" ca="1" si="676"/>
        <v>0.44158741411541846</v>
      </c>
      <c r="BC1098" s="28">
        <f>IF(Riskregister!$E$16="",0,COUNTIF(BQ$4:BQ$53,"&lt;"&amp;BA1098)*IF(BB1098&lt;0.5,Riskregister!$K$16+(Riskregister!$L$16-Riskregister!$K$16)*SQRT(BB1098/2),Riskregister!$L$16-(Riskregister!$L$16-Riskregister!$K$16)*SQRT((1-BB1098)/2)))</f>
        <v>0</v>
      </c>
      <c r="BD1098" s="28">
        <f t="shared" ca="1" si="677"/>
        <v>301789.97123521072</v>
      </c>
    </row>
    <row r="1099" spans="20:56" x14ac:dyDescent="0.35">
      <c r="T1099" s="28">
        <f t="shared" ca="1" si="665"/>
        <v>0.68338991872226462</v>
      </c>
      <c r="U1099" s="28">
        <f t="shared" ca="1" si="665"/>
        <v>0.92658497520856087</v>
      </c>
      <c r="V1099" s="28">
        <f ca="1">IF(Riskregister!$E$5="",0,COUNTIF(BF$4:BF$53,"&lt;"&amp;T1099)*IF(U1099&lt;0.5,Riskregister!$K$5+(Riskregister!$L$5-Riskregister!$K$5)*SQRT(U1099/2),Riskregister!$L$5-(Riskregister!$L$5-Riskregister!$K$5)*SQRT((1-U1099)/2)))</f>
        <v>513783.57894151943</v>
      </c>
      <c r="W1099" s="28">
        <f t="shared" ca="1" si="666"/>
        <v>0.78705659743916756</v>
      </c>
      <c r="X1099" s="28">
        <f t="shared" ca="1" si="666"/>
        <v>0.22332439971183837</v>
      </c>
      <c r="Y1099" s="28">
        <f ca="1">IF(Riskregister!$E$6="",0,COUNTIF(BG$4:BG$53,"&lt;"&amp;W1099)*IF(X1099&lt;0.5,Riskregister!$K$6+(Riskregister!$L$6-Riskregister!$K$6)*SQRT(X1099/2),Riskregister!$L$6-(Riskregister!$L$6-Riskregister!$K$6)*SQRT((1-X1099)/2)))</f>
        <v>801486.09920195001</v>
      </c>
      <c r="Z1099" s="28">
        <f t="shared" ca="1" si="667"/>
        <v>0.20792829365824861</v>
      </c>
      <c r="AA1099" s="28">
        <f t="shared" ca="1" si="667"/>
        <v>3.9284044667364237E-2</v>
      </c>
      <c r="AB1099" s="28">
        <f ca="1">IF(Riskregister!$E$7="",0,COUNTIF(BH$4:BH$53,"&lt;"&amp;Z1099)*IF(AA1099&lt;0.5,Riskregister!$K$7+(Riskregister!$L$7-Riskregister!$K$7)*SQRT(AA1099/2),Riskregister!$L$7-(Riskregister!$L$7-Riskregister!$K$7)*SQRT((1-AA1099)/2)))</f>
        <v>0</v>
      </c>
      <c r="AC1099" s="28">
        <f t="shared" ca="1" si="668"/>
        <v>0.52908951185278852</v>
      </c>
      <c r="AD1099" s="28">
        <f t="shared" ca="1" si="668"/>
        <v>0.92864552200982198</v>
      </c>
      <c r="AE1099" s="28">
        <f ca="1">IF(Riskregister!$E$8="",0,COUNTIF(BI$4:BI$53,"&lt;"&amp;AC1099)*IF(AD1099&lt;0.5,Riskregister!$K$8+(Riskregister!$L$8-Riskregister!$K$8)*SQRT(AD1099/2),Riskregister!$L$8-(Riskregister!$L$8-Riskregister!$K$8)*SQRT((1-AD1099)/2)))</f>
        <v>0</v>
      </c>
      <c r="AF1099" s="28">
        <f t="shared" ca="1" si="669"/>
        <v>0.37620542748498731</v>
      </c>
      <c r="AG1099" s="28">
        <f t="shared" ca="1" si="669"/>
        <v>0.25666054371505453</v>
      </c>
      <c r="AH1099" s="28">
        <f>IF(Riskregister!$E$9="",0,COUNTIF(BJ$4:BJ$53,"&lt;"&amp;AF1099)*IF(AG1099&lt;0.5,Riskregister!$K$9+(Riskregister!$L$9-Riskregister!$K$9)*SQRT(AG1099/2),Riskregister!$L$9-(Riskregister!$L$9-Riskregister!$K$9)*SQRT((1-AG1099)/2)))</f>
        <v>0</v>
      </c>
      <c r="AI1099" s="28">
        <f t="shared" ca="1" si="670"/>
        <v>0.77982612752006975</v>
      </c>
      <c r="AJ1099" s="28">
        <f t="shared" ca="1" si="670"/>
        <v>0.5064097923947718</v>
      </c>
      <c r="AK1099" s="28">
        <f>IF(Riskregister!$E$10="",0,COUNTIF(BK$4:BK$53,"&lt;"&amp;AI1099)*IF(AJ1099&lt;0.5,Riskregister!$K$10+(Riskregister!$L$10-Riskregister!$K$10)*SQRT(AJ1099/2),Riskregister!$L$10-(Riskregister!$L$10-Riskregister!$K$10)*SQRT((1-AJ1099)/2)))</f>
        <v>0</v>
      </c>
      <c r="AL1099" s="28">
        <f t="shared" ca="1" si="671"/>
        <v>0.28681528146095092</v>
      </c>
      <c r="AM1099" s="28">
        <f t="shared" ca="1" si="671"/>
        <v>0.25786978325420007</v>
      </c>
      <c r="AN1099" s="28">
        <f>IF(Riskregister!$E$11="",0,COUNTIF(BL$4:BL$53,"&lt;"&amp;AL1099)*IF(AM1099&lt;0.5,Riskregister!$K$11+(Riskregister!$L$11-Riskregister!$K$11)*SQRT(AM1099/2),Riskregister!$L$11-(Riskregister!$L$11-Riskregister!$K$11)*SQRT((1-AM1099)/2)))</f>
        <v>0</v>
      </c>
      <c r="AO1099" s="28">
        <f t="shared" ca="1" si="672"/>
        <v>0.28453023511720243</v>
      </c>
      <c r="AP1099" s="28">
        <f t="shared" ca="1" si="672"/>
        <v>0.4636530327910432</v>
      </c>
      <c r="AQ1099" s="28">
        <f>IF(Riskregister!$E$12="",0,COUNTIF(BM$4:BM$53,"&lt;"&amp;AO1099)*IF(AP1099&lt;0.5,Riskregister!$K$12+(Riskregister!$L$12-Riskregister!$K$12)*SQRT(AP1099/2),Riskregister!$L$12-(Riskregister!$L$12-Riskregister!$K$12)*SQRT((1-AP1099)/2)))</f>
        <v>0</v>
      </c>
      <c r="AR1099" s="28">
        <f t="shared" ca="1" si="673"/>
        <v>1.9359037506414545E-2</v>
      </c>
      <c r="AS1099" s="28">
        <f t="shared" ca="1" si="673"/>
        <v>0.17859305697840633</v>
      </c>
      <c r="AT1099" s="28">
        <f>IF(Riskregister!$E$13="",0,COUNTIF(BN$4:BN$53,"&lt;"&amp;AR1099)*IF(AS1099&lt;0.5,Riskregister!$K$13+(Riskregister!$L$13-Riskregister!$K$13)*SQRT(AS1099/2),Riskregister!$L$13-(Riskregister!$L$13-Riskregister!$K$13)*SQRT((1-AS1099)/2)))</f>
        <v>0</v>
      </c>
      <c r="AU1099" s="28">
        <f t="shared" ca="1" si="674"/>
        <v>0.78312954586220995</v>
      </c>
      <c r="AV1099" s="28">
        <f t="shared" ca="1" si="674"/>
        <v>0.34999868842551407</v>
      </c>
      <c r="AW1099" s="28">
        <f>IF(Riskregister!$E$14="",0,COUNTIF(BO$4:BO$53,"&lt;"&amp;AU1099)*IF(AV1099&lt;0.5,Riskregister!$K$14+(Riskregister!$L$14-Riskregister!$K$14)*SQRT(AV1099/2),Riskregister!$L$14-(Riskregister!$L$14-Riskregister!$K$14)*SQRT((1-AV1099)/2)))</f>
        <v>0</v>
      </c>
      <c r="AX1099" s="28">
        <f t="shared" ca="1" si="675"/>
        <v>0.65100013501399578</v>
      </c>
      <c r="AY1099" s="28">
        <f t="shared" ca="1" si="675"/>
        <v>0.77438628253846498</v>
      </c>
      <c r="AZ1099" s="28">
        <f>IF(Riskregister!$E$15="",0,COUNTIF(BP$4:BP$53,"&lt;"&amp;AX1099)*IF(AY1099&lt;0.5,Riskregister!$K$15+(Riskregister!$L$15-Riskregister!$K$15)*SQRT(AY1099/2),Riskregister!$L$15-(Riskregister!$L$15-Riskregister!$K$15)*SQRT((1-AY1099)/2)))</f>
        <v>0</v>
      </c>
      <c r="BA1099" s="28">
        <f t="shared" ca="1" si="676"/>
        <v>0.48158496287495756</v>
      </c>
      <c r="BB1099" s="28">
        <f t="shared" ca="1" si="676"/>
        <v>0.18428557016234426</v>
      </c>
      <c r="BC1099" s="28">
        <f>IF(Riskregister!$E$16="",0,COUNTIF(BQ$4:BQ$53,"&lt;"&amp;BA1099)*IF(BB1099&lt;0.5,Riskregister!$K$16+(Riskregister!$L$16-Riskregister!$K$16)*SQRT(BB1099/2),Riskregister!$L$16-(Riskregister!$L$16-Riskregister!$K$16)*SQRT((1-BB1099)/2)))</f>
        <v>0</v>
      </c>
      <c r="BD1099" s="28">
        <f t="shared" ca="1" si="677"/>
        <v>1315269.6781434694</v>
      </c>
    </row>
    <row r="1100" spans="20:56" x14ac:dyDescent="0.35">
      <c r="T1100" s="28">
        <f t="shared" ca="1" si="665"/>
        <v>0.88475549649105667</v>
      </c>
      <c r="U1100" s="28">
        <f t="shared" ca="1" si="665"/>
        <v>0.99881070679779427</v>
      </c>
      <c r="V1100" s="28">
        <f ca="1">IF(Riskregister!$E$5="",0,COUNTIF(BF$4:BF$53,"&lt;"&amp;T1100)*IF(U1100&lt;0.5,Riskregister!$K$5+(Riskregister!$L$5-Riskregister!$K$5)*SQRT(U1100/2),Riskregister!$L$5-(Riskregister!$L$5-Riskregister!$K$5)*SQRT((1-U1100)/2)))</f>
        <v>589026.58044530649</v>
      </c>
      <c r="W1100" s="28">
        <f t="shared" ca="1" si="666"/>
        <v>0.14368744710519177</v>
      </c>
      <c r="X1100" s="28">
        <f t="shared" ca="1" si="666"/>
        <v>0.84441422187836679</v>
      </c>
      <c r="Y1100" s="28">
        <f ca="1">IF(Riskregister!$E$6="",0,COUNTIF(BG$4:BG$53,"&lt;"&amp;W1100)*IF(X1100&lt;0.5,Riskregister!$K$6+(Riskregister!$L$6-Riskregister!$K$6)*SQRT(X1100/2),Riskregister!$L$6-(Riskregister!$L$6-Riskregister!$K$6)*SQRT((1-X1100)/2)))</f>
        <v>0</v>
      </c>
      <c r="Z1100" s="28">
        <f t="shared" ca="1" si="667"/>
        <v>0.8315821841131571</v>
      </c>
      <c r="AA1100" s="28">
        <f t="shared" ca="1" si="667"/>
        <v>0.12120728905886369</v>
      </c>
      <c r="AB1100" s="28">
        <f ca="1">IF(Riskregister!$E$7="",0,COUNTIF(BH$4:BH$53,"&lt;"&amp;Z1100)*IF(AA1100&lt;0.5,Riskregister!$K$7+(Riskregister!$L$7-Riskregister!$K$7)*SQRT(AA1100/2),Riskregister!$L$7-(Riskregister!$L$7-Riskregister!$K$7)*SQRT((1-AA1100)/2)))</f>
        <v>136162.3261922251</v>
      </c>
      <c r="AC1100" s="28">
        <f t="shared" ca="1" si="668"/>
        <v>0.95654062976785037</v>
      </c>
      <c r="AD1100" s="28">
        <f t="shared" ca="1" si="668"/>
        <v>0.98190645898825124</v>
      </c>
      <c r="AE1100" s="28">
        <f ca="1">IF(Riskregister!$E$8="",0,COUNTIF(BI$4:BI$53,"&lt;"&amp;AC1100)*IF(AD1100&lt;0.5,Riskregister!$K$8+(Riskregister!$L$8-Riskregister!$K$8)*SQRT(AD1100/2),Riskregister!$L$8-(Riskregister!$L$8-Riskregister!$K$8)*SQRT((1-AD1100)/2)))</f>
        <v>0</v>
      </c>
      <c r="AF1100" s="28">
        <f t="shared" ca="1" si="669"/>
        <v>0.7906331029270518</v>
      </c>
      <c r="AG1100" s="28">
        <f t="shared" ca="1" si="669"/>
        <v>0.83422393514373616</v>
      </c>
      <c r="AH1100" s="28">
        <f>IF(Riskregister!$E$9="",0,COUNTIF(BJ$4:BJ$53,"&lt;"&amp;AF1100)*IF(AG1100&lt;0.5,Riskregister!$K$9+(Riskregister!$L$9-Riskregister!$K$9)*SQRT(AG1100/2),Riskregister!$L$9-(Riskregister!$L$9-Riskregister!$K$9)*SQRT((1-AG1100)/2)))</f>
        <v>0</v>
      </c>
      <c r="AI1100" s="28">
        <f t="shared" ca="1" si="670"/>
        <v>8.584718932672275E-2</v>
      </c>
      <c r="AJ1100" s="28">
        <f t="shared" ca="1" si="670"/>
        <v>0.30986269103641062</v>
      </c>
      <c r="AK1100" s="28">
        <f>IF(Riskregister!$E$10="",0,COUNTIF(BK$4:BK$53,"&lt;"&amp;AI1100)*IF(AJ1100&lt;0.5,Riskregister!$K$10+(Riskregister!$L$10-Riskregister!$K$10)*SQRT(AJ1100/2),Riskregister!$L$10-(Riskregister!$L$10-Riskregister!$K$10)*SQRT((1-AJ1100)/2)))</f>
        <v>0</v>
      </c>
      <c r="AL1100" s="28">
        <f t="shared" ca="1" si="671"/>
        <v>0.86106792733346882</v>
      </c>
      <c r="AM1100" s="28">
        <f t="shared" ca="1" si="671"/>
        <v>0.90029895120059789</v>
      </c>
      <c r="AN1100" s="28">
        <f>IF(Riskregister!$E$11="",0,COUNTIF(BL$4:BL$53,"&lt;"&amp;AL1100)*IF(AM1100&lt;0.5,Riskregister!$K$11+(Riskregister!$L$11-Riskregister!$K$11)*SQRT(AM1100/2),Riskregister!$L$11-(Riskregister!$L$11-Riskregister!$K$11)*SQRT((1-AM1100)/2)))</f>
        <v>0</v>
      </c>
      <c r="AO1100" s="28">
        <f t="shared" ca="1" si="672"/>
        <v>3.5666483406746163E-2</v>
      </c>
      <c r="AP1100" s="28">
        <f t="shared" ca="1" si="672"/>
        <v>4.4749023301488333E-2</v>
      </c>
      <c r="AQ1100" s="28">
        <f>IF(Riskregister!$E$12="",0,COUNTIF(BM$4:BM$53,"&lt;"&amp;AO1100)*IF(AP1100&lt;0.5,Riskregister!$K$12+(Riskregister!$L$12-Riskregister!$K$12)*SQRT(AP1100/2),Riskregister!$L$12-(Riskregister!$L$12-Riskregister!$K$12)*SQRT((1-AP1100)/2)))</f>
        <v>0</v>
      </c>
      <c r="AR1100" s="28">
        <f t="shared" ca="1" si="673"/>
        <v>0.19389846796041343</v>
      </c>
      <c r="AS1100" s="28">
        <f t="shared" ca="1" si="673"/>
        <v>0.1844738782042481</v>
      </c>
      <c r="AT1100" s="28">
        <f>IF(Riskregister!$E$13="",0,COUNTIF(BN$4:BN$53,"&lt;"&amp;AR1100)*IF(AS1100&lt;0.5,Riskregister!$K$13+(Riskregister!$L$13-Riskregister!$K$13)*SQRT(AS1100/2),Riskregister!$L$13-(Riskregister!$L$13-Riskregister!$K$13)*SQRT((1-AS1100)/2)))</f>
        <v>0</v>
      </c>
      <c r="AU1100" s="28">
        <f t="shared" ca="1" si="674"/>
        <v>0.56175673414926264</v>
      </c>
      <c r="AV1100" s="28">
        <f t="shared" ca="1" si="674"/>
        <v>0.52930029102779186</v>
      </c>
      <c r="AW1100" s="28">
        <f>IF(Riskregister!$E$14="",0,COUNTIF(BO$4:BO$53,"&lt;"&amp;AU1100)*IF(AV1100&lt;0.5,Riskregister!$K$14+(Riskregister!$L$14-Riskregister!$K$14)*SQRT(AV1100/2),Riskregister!$L$14-(Riskregister!$L$14-Riskregister!$K$14)*SQRT((1-AV1100)/2)))</f>
        <v>0</v>
      </c>
      <c r="AX1100" s="28">
        <f t="shared" ca="1" si="675"/>
        <v>0.14743048094059408</v>
      </c>
      <c r="AY1100" s="28">
        <f t="shared" ca="1" si="675"/>
        <v>0.96951833247724728</v>
      </c>
      <c r="AZ1100" s="28">
        <f>IF(Riskregister!$E$15="",0,COUNTIF(BP$4:BP$53,"&lt;"&amp;AX1100)*IF(AY1100&lt;0.5,Riskregister!$K$15+(Riskregister!$L$15-Riskregister!$K$15)*SQRT(AY1100/2),Riskregister!$L$15-(Riskregister!$L$15-Riskregister!$K$15)*SQRT((1-AY1100)/2)))</f>
        <v>0</v>
      </c>
      <c r="BA1100" s="28">
        <f t="shared" ca="1" si="676"/>
        <v>0.2485155608321602</v>
      </c>
      <c r="BB1100" s="28">
        <f t="shared" ca="1" si="676"/>
        <v>0.95375399703688679</v>
      </c>
      <c r="BC1100" s="28">
        <f>IF(Riskregister!$E$16="",0,COUNTIF(BQ$4:BQ$53,"&lt;"&amp;BA1100)*IF(BB1100&lt;0.5,Riskregister!$K$16+(Riskregister!$L$16-Riskregister!$K$16)*SQRT(BB1100/2),Riskregister!$L$16-(Riskregister!$L$16-Riskregister!$K$16)*SQRT((1-BB1100)/2)))</f>
        <v>0</v>
      </c>
      <c r="BD1100" s="28">
        <f t="shared" ca="1" si="677"/>
        <v>725188.90663753159</v>
      </c>
    </row>
    <row r="1101" spans="20:56" x14ac:dyDescent="0.35">
      <c r="T1101" s="28">
        <f t="shared" ca="1" si="665"/>
        <v>0.41629208463674217</v>
      </c>
      <c r="U1101" s="28">
        <f t="shared" ca="1" si="665"/>
        <v>0.40583672947043348</v>
      </c>
      <c r="V1101" s="28">
        <f ca="1">IF(Riskregister!$E$5="",0,COUNTIF(BF$4:BF$53,"&lt;"&amp;T1101)*IF(U1101&lt;0.5,Riskregister!$K$5+(Riskregister!$L$5-Riskregister!$K$5)*SQRT(U1101/2),Riskregister!$L$5-(Riskregister!$L$5-Riskregister!$K$5)*SQRT((1-U1101)/2)))</f>
        <v>0</v>
      </c>
      <c r="W1101" s="28">
        <f t="shared" ca="1" si="666"/>
        <v>0.33667409378955404</v>
      </c>
      <c r="X1101" s="28">
        <f t="shared" ca="1" si="666"/>
        <v>0.72462544949343977</v>
      </c>
      <c r="Y1101" s="28">
        <f ca="1">IF(Riskregister!$E$6="",0,COUNTIF(BG$4:BG$53,"&lt;"&amp;W1101)*IF(X1101&lt;0.5,Riskregister!$K$6+(Riskregister!$L$6-Riskregister!$K$6)*SQRT(X1101/2),Riskregister!$L$6-(Riskregister!$L$6-Riskregister!$K$6)*SQRT((1-X1101)/2)))</f>
        <v>0</v>
      </c>
      <c r="Z1101" s="28">
        <f t="shared" ca="1" si="667"/>
        <v>0.41285387676086749</v>
      </c>
      <c r="AA1101" s="28">
        <f t="shared" ca="1" si="667"/>
        <v>0.46907408198652079</v>
      </c>
      <c r="AB1101" s="28">
        <f ca="1">IF(Riskregister!$E$7="",0,COUNTIF(BH$4:BH$53,"&lt;"&amp;Z1101)*IF(AA1101&lt;0.5,Riskregister!$K$7+(Riskregister!$L$7-Riskregister!$K$7)*SQRT(AA1101/2),Riskregister!$L$7-(Riskregister!$L$7-Riskregister!$K$7)*SQRT((1-AA1101)/2)))</f>
        <v>0</v>
      </c>
      <c r="AC1101" s="28">
        <f t="shared" ca="1" si="668"/>
        <v>0.80430931417712237</v>
      </c>
      <c r="AD1101" s="28">
        <f t="shared" ca="1" si="668"/>
        <v>0.25462560931173694</v>
      </c>
      <c r="AE1101" s="28">
        <f ca="1">IF(Riskregister!$E$8="",0,COUNTIF(BI$4:BI$53,"&lt;"&amp;AC1101)*IF(AD1101&lt;0.5,Riskregister!$K$8+(Riskregister!$L$8-Riskregister!$K$8)*SQRT(AD1101/2),Riskregister!$L$8-(Riskregister!$L$8-Riskregister!$K$8)*SQRT((1-AD1101)/2)))</f>
        <v>0</v>
      </c>
      <c r="AF1101" s="28">
        <f t="shared" ca="1" si="669"/>
        <v>0.24070739980292111</v>
      </c>
      <c r="AG1101" s="28">
        <f t="shared" ca="1" si="669"/>
        <v>0.17624061666877888</v>
      </c>
      <c r="AH1101" s="28">
        <f>IF(Riskregister!$E$9="",0,COUNTIF(BJ$4:BJ$53,"&lt;"&amp;AF1101)*IF(AG1101&lt;0.5,Riskregister!$K$9+(Riskregister!$L$9-Riskregister!$K$9)*SQRT(AG1101/2),Riskregister!$L$9-(Riskregister!$L$9-Riskregister!$K$9)*SQRT((1-AG1101)/2)))</f>
        <v>0</v>
      </c>
      <c r="AI1101" s="28">
        <f t="shared" ca="1" si="670"/>
        <v>0.45385625251640516</v>
      </c>
      <c r="AJ1101" s="28">
        <f t="shared" ca="1" si="670"/>
        <v>0.20816417043035962</v>
      </c>
      <c r="AK1101" s="28">
        <f>IF(Riskregister!$E$10="",0,COUNTIF(BK$4:BK$53,"&lt;"&amp;AI1101)*IF(AJ1101&lt;0.5,Riskregister!$K$10+(Riskregister!$L$10-Riskregister!$K$10)*SQRT(AJ1101/2),Riskregister!$L$10-(Riskregister!$L$10-Riskregister!$K$10)*SQRT((1-AJ1101)/2)))</f>
        <v>0</v>
      </c>
      <c r="AL1101" s="28">
        <f t="shared" ca="1" si="671"/>
        <v>0.1280734010012774</v>
      </c>
      <c r="AM1101" s="28">
        <f t="shared" ca="1" si="671"/>
        <v>2.138167309827621E-2</v>
      </c>
      <c r="AN1101" s="28">
        <f>IF(Riskregister!$E$11="",0,COUNTIF(BL$4:BL$53,"&lt;"&amp;AL1101)*IF(AM1101&lt;0.5,Riskregister!$K$11+(Riskregister!$L$11-Riskregister!$K$11)*SQRT(AM1101/2),Riskregister!$L$11-(Riskregister!$L$11-Riskregister!$K$11)*SQRT((1-AM1101)/2)))</f>
        <v>0</v>
      </c>
      <c r="AO1101" s="28">
        <f t="shared" ca="1" si="672"/>
        <v>4.3752479193806204E-2</v>
      </c>
      <c r="AP1101" s="28">
        <f t="shared" ca="1" si="672"/>
        <v>0.85114196085412686</v>
      </c>
      <c r="AQ1101" s="28">
        <f>IF(Riskregister!$E$12="",0,COUNTIF(BM$4:BM$53,"&lt;"&amp;AO1101)*IF(AP1101&lt;0.5,Riskregister!$K$12+(Riskregister!$L$12-Riskregister!$K$12)*SQRT(AP1101/2),Riskregister!$L$12-(Riskregister!$L$12-Riskregister!$K$12)*SQRT((1-AP1101)/2)))</f>
        <v>0</v>
      </c>
      <c r="AR1101" s="28">
        <f t="shared" ca="1" si="673"/>
        <v>0.61505437853577338</v>
      </c>
      <c r="AS1101" s="28">
        <f t="shared" ca="1" si="673"/>
        <v>0.10740886006342198</v>
      </c>
      <c r="AT1101" s="28">
        <f>IF(Riskregister!$E$13="",0,COUNTIF(BN$4:BN$53,"&lt;"&amp;AR1101)*IF(AS1101&lt;0.5,Riskregister!$K$13+(Riskregister!$L$13-Riskregister!$K$13)*SQRT(AS1101/2),Riskregister!$L$13-(Riskregister!$L$13-Riskregister!$K$13)*SQRT((1-AS1101)/2)))</f>
        <v>0</v>
      </c>
      <c r="AU1101" s="28">
        <f t="shared" ca="1" si="674"/>
        <v>6.7510653932039033E-2</v>
      </c>
      <c r="AV1101" s="28">
        <f t="shared" ca="1" si="674"/>
        <v>0.95680433969407275</v>
      </c>
      <c r="AW1101" s="28">
        <f>IF(Riskregister!$E$14="",0,COUNTIF(BO$4:BO$53,"&lt;"&amp;AU1101)*IF(AV1101&lt;0.5,Riskregister!$K$14+(Riskregister!$L$14-Riskregister!$K$14)*SQRT(AV1101/2),Riskregister!$L$14-(Riskregister!$L$14-Riskregister!$K$14)*SQRT((1-AV1101)/2)))</f>
        <v>0</v>
      </c>
      <c r="AX1101" s="28">
        <f t="shared" ca="1" si="675"/>
        <v>0.41144779200617576</v>
      </c>
      <c r="AY1101" s="28">
        <f t="shared" ca="1" si="675"/>
        <v>0.24661916992781474</v>
      </c>
      <c r="AZ1101" s="28">
        <f>IF(Riskregister!$E$15="",0,COUNTIF(BP$4:BP$53,"&lt;"&amp;AX1101)*IF(AY1101&lt;0.5,Riskregister!$K$15+(Riskregister!$L$15-Riskregister!$K$15)*SQRT(AY1101/2),Riskregister!$L$15-(Riskregister!$L$15-Riskregister!$K$15)*SQRT((1-AY1101)/2)))</f>
        <v>0</v>
      </c>
      <c r="BA1101" s="28">
        <f t="shared" ca="1" si="676"/>
        <v>0.66177829000442734</v>
      </c>
      <c r="BB1101" s="28">
        <f t="shared" ca="1" si="676"/>
        <v>0.61728948275386641</v>
      </c>
      <c r="BC1101" s="28">
        <f>IF(Riskregister!$E$16="",0,COUNTIF(BQ$4:BQ$53,"&lt;"&amp;BA1101)*IF(BB1101&lt;0.5,Riskregister!$K$16+(Riskregister!$L$16-Riskregister!$K$16)*SQRT(BB1101/2),Riskregister!$L$16-(Riskregister!$L$16-Riskregister!$K$16)*SQRT((1-BB1101)/2)))</f>
        <v>0</v>
      </c>
      <c r="BD1101" s="28">
        <f t="shared" ca="1" si="677"/>
        <v>0</v>
      </c>
    </row>
    <row r="1102" spans="20:56" x14ac:dyDescent="0.35">
      <c r="T1102" s="28">
        <f t="shared" ca="1" si="665"/>
        <v>0.76366102511456879</v>
      </c>
      <c r="U1102" s="28">
        <f t="shared" ca="1" si="665"/>
        <v>0.55049058110754079</v>
      </c>
      <c r="V1102" s="28">
        <f ca="1">IF(Riskregister!$E$5="",0,COUNTIF(BF$4:BF$53,"&lt;"&amp;T1102)*IF(U1102&lt;0.5,Riskregister!$K$5+(Riskregister!$L$5-Riskregister!$K$5)*SQRT(U1102/2),Riskregister!$L$5-(Riskregister!$L$5-Riskregister!$K$5)*SQRT((1-U1102)/2)))</f>
        <v>386662.64119273087</v>
      </c>
      <c r="W1102" s="28">
        <f t="shared" ca="1" si="666"/>
        <v>0.55628116220571111</v>
      </c>
      <c r="X1102" s="28">
        <f t="shared" ca="1" si="666"/>
        <v>0.33419239504750542</v>
      </c>
      <c r="Y1102" s="28">
        <f ca="1">IF(Riskregister!$E$6="",0,COUNTIF(BG$4:BG$53,"&lt;"&amp;W1102)*IF(X1102&lt;0.5,Riskregister!$K$6+(Riskregister!$L$6-Riskregister!$K$6)*SQRT(X1102/2),Riskregister!$L$6-(Riskregister!$L$6-Riskregister!$K$6)*SQRT((1-X1102)/2)))</f>
        <v>0</v>
      </c>
      <c r="Z1102" s="28">
        <f t="shared" ca="1" si="667"/>
        <v>0.48267151201542191</v>
      </c>
      <c r="AA1102" s="28">
        <f t="shared" ca="1" si="667"/>
        <v>0.70358076120328517</v>
      </c>
      <c r="AB1102" s="28">
        <f ca="1">IF(Riskregister!$E$7="",0,COUNTIF(BH$4:BH$53,"&lt;"&amp;Z1102)*IF(AA1102&lt;0.5,Riskregister!$K$7+(Riskregister!$L$7-Riskregister!$K$7)*SQRT(AA1102/2),Riskregister!$L$7-(Riskregister!$L$7-Riskregister!$K$7)*SQRT((1-AA1102)/2)))</f>
        <v>0</v>
      </c>
      <c r="AC1102" s="28">
        <f t="shared" ca="1" si="668"/>
        <v>9.2042704241820705E-2</v>
      </c>
      <c r="AD1102" s="28">
        <f t="shared" ca="1" si="668"/>
        <v>0.89580664187043146</v>
      </c>
      <c r="AE1102" s="28">
        <f ca="1">IF(Riskregister!$E$8="",0,COUNTIF(BI$4:BI$53,"&lt;"&amp;AC1102)*IF(AD1102&lt;0.5,Riskregister!$K$8+(Riskregister!$L$8-Riskregister!$K$8)*SQRT(AD1102/2),Riskregister!$L$8-(Riskregister!$L$8-Riskregister!$K$8)*SQRT((1-AD1102)/2)))</f>
        <v>0</v>
      </c>
      <c r="AF1102" s="28">
        <f t="shared" ca="1" si="669"/>
        <v>0.10096040460308853</v>
      </c>
      <c r="AG1102" s="28">
        <f t="shared" ca="1" si="669"/>
        <v>0.25992977768913528</v>
      </c>
      <c r="AH1102" s="28">
        <f>IF(Riskregister!$E$9="",0,COUNTIF(BJ$4:BJ$53,"&lt;"&amp;AF1102)*IF(AG1102&lt;0.5,Riskregister!$K$9+(Riskregister!$L$9-Riskregister!$K$9)*SQRT(AG1102/2),Riskregister!$L$9-(Riskregister!$L$9-Riskregister!$K$9)*SQRT((1-AG1102)/2)))</f>
        <v>0</v>
      </c>
      <c r="AI1102" s="28">
        <f t="shared" ca="1" si="670"/>
        <v>0.82606375271796084</v>
      </c>
      <c r="AJ1102" s="28">
        <f t="shared" ca="1" si="670"/>
        <v>0.99094550559905337</v>
      </c>
      <c r="AK1102" s="28">
        <f>IF(Riskregister!$E$10="",0,COUNTIF(BK$4:BK$53,"&lt;"&amp;AI1102)*IF(AJ1102&lt;0.5,Riskregister!$K$10+(Riskregister!$L$10-Riskregister!$K$10)*SQRT(AJ1102/2),Riskregister!$L$10-(Riskregister!$L$10-Riskregister!$K$10)*SQRT((1-AJ1102)/2)))</f>
        <v>0</v>
      </c>
      <c r="AL1102" s="28">
        <f t="shared" ca="1" si="671"/>
        <v>0.47610965209809408</v>
      </c>
      <c r="AM1102" s="28">
        <f t="shared" ca="1" si="671"/>
        <v>0.97553670541879023</v>
      </c>
      <c r="AN1102" s="28">
        <f>IF(Riskregister!$E$11="",0,COUNTIF(BL$4:BL$53,"&lt;"&amp;AL1102)*IF(AM1102&lt;0.5,Riskregister!$K$11+(Riskregister!$L$11-Riskregister!$K$11)*SQRT(AM1102/2),Riskregister!$L$11-(Riskregister!$L$11-Riskregister!$K$11)*SQRT((1-AM1102)/2)))</f>
        <v>0</v>
      </c>
      <c r="AO1102" s="28">
        <f t="shared" ca="1" si="672"/>
        <v>0.95411295778804006</v>
      </c>
      <c r="AP1102" s="28">
        <f t="shared" ca="1" si="672"/>
        <v>4.2214311189906484E-3</v>
      </c>
      <c r="AQ1102" s="28">
        <f>IF(Riskregister!$E$12="",0,COUNTIF(BM$4:BM$53,"&lt;"&amp;AO1102)*IF(AP1102&lt;0.5,Riskregister!$K$12+(Riskregister!$L$12-Riskregister!$K$12)*SQRT(AP1102/2),Riskregister!$L$12-(Riskregister!$L$12-Riskregister!$K$12)*SQRT((1-AP1102)/2)))</f>
        <v>0</v>
      </c>
      <c r="AR1102" s="28">
        <f t="shared" ca="1" si="673"/>
        <v>0.20958532977355071</v>
      </c>
      <c r="AS1102" s="28">
        <f t="shared" ca="1" si="673"/>
        <v>0.70678889317087612</v>
      </c>
      <c r="AT1102" s="28">
        <f>IF(Riskregister!$E$13="",0,COUNTIF(BN$4:BN$53,"&lt;"&amp;AR1102)*IF(AS1102&lt;0.5,Riskregister!$K$13+(Riskregister!$L$13-Riskregister!$K$13)*SQRT(AS1102/2),Riskregister!$L$13-(Riskregister!$L$13-Riskregister!$K$13)*SQRT((1-AS1102)/2)))</f>
        <v>0</v>
      </c>
      <c r="AU1102" s="28">
        <f t="shared" ca="1" si="674"/>
        <v>0.92643490251489735</v>
      </c>
      <c r="AV1102" s="28">
        <f t="shared" ca="1" si="674"/>
        <v>0.77837124943596114</v>
      </c>
      <c r="AW1102" s="28">
        <f>IF(Riskregister!$E$14="",0,COUNTIF(BO$4:BO$53,"&lt;"&amp;AU1102)*IF(AV1102&lt;0.5,Riskregister!$K$14+(Riskregister!$L$14-Riskregister!$K$14)*SQRT(AV1102/2),Riskregister!$L$14-(Riskregister!$L$14-Riskregister!$K$14)*SQRT((1-AV1102)/2)))</f>
        <v>0</v>
      </c>
      <c r="AX1102" s="28">
        <f t="shared" ca="1" si="675"/>
        <v>3.8884308232019604E-2</v>
      </c>
      <c r="AY1102" s="28">
        <f t="shared" ca="1" si="675"/>
        <v>0.46068819160285235</v>
      </c>
      <c r="AZ1102" s="28">
        <f>IF(Riskregister!$E$15="",0,COUNTIF(BP$4:BP$53,"&lt;"&amp;AX1102)*IF(AY1102&lt;0.5,Riskregister!$K$15+(Riskregister!$L$15-Riskregister!$K$15)*SQRT(AY1102/2),Riskregister!$L$15-(Riskregister!$L$15-Riskregister!$K$15)*SQRT((1-AY1102)/2)))</f>
        <v>0</v>
      </c>
      <c r="BA1102" s="28">
        <f t="shared" ca="1" si="676"/>
        <v>0.25905281627498611</v>
      </c>
      <c r="BB1102" s="28">
        <f t="shared" ca="1" si="676"/>
        <v>0.20458820342385919</v>
      </c>
      <c r="BC1102" s="28">
        <f>IF(Riskregister!$E$16="",0,COUNTIF(BQ$4:BQ$53,"&lt;"&amp;BA1102)*IF(BB1102&lt;0.5,Riskregister!$K$16+(Riskregister!$L$16-Riskregister!$K$16)*SQRT(BB1102/2),Riskregister!$L$16-(Riskregister!$L$16-Riskregister!$K$16)*SQRT((1-BB1102)/2)))</f>
        <v>0</v>
      </c>
      <c r="BD1102" s="28">
        <f t="shared" ca="1" si="677"/>
        <v>386662.64119273087</v>
      </c>
    </row>
    <row r="1103" spans="20:56" x14ac:dyDescent="0.35">
      <c r="T1103" s="28">
        <f t="shared" ca="1" si="665"/>
        <v>0.28879071949369617</v>
      </c>
      <c r="U1103" s="28">
        <f t="shared" ca="1" si="665"/>
        <v>9.854939387914663E-2</v>
      </c>
      <c r="V1103" s="28">
        <f ca="1">IF(Riskregister!$E$5="",0,COUNTIF(BF$4:BF$53,"&lt;"&amp;T1103)*IF(U1103&lt;0.5,Riskregister!$K$5+(Riskregister!$L$5-Riskregister!$K$5)*SQRT(U1103/2),Riskregister!$L$5-(Riskregister!$L$5-Riskregister!$K$5)*SQRT((1-U1103)/2)))</f>
        <v>0</v>
      </c>
      <c r="W1103" s="28">
        <f t="shared" ca="1" si="666"/>
        <v>0.3509287529134808</v>
      </c>
      <c r="X1103" s="28">
        <f t="shared" ca="1" si="666"/>
        <v>0.45914370497263368</v>
      </c>
      <c r="Y1103" s="28">
        <f ca="1">IF(Riskregister!$E$6="",0,COUNTIF(BG$4:BG$53,"&lt;"&amp;W1103)*IF(X1103&lt;0.5,Riskregister!$K$6+(Riskregister!$L$6-Riskregister!$K$6)*SQRT(X1103/2),Riskregister!$L$6-(Riskregister!$L$6-Riskregister!$K$6)*SQRT((1-X1103)/2)))</f>
        <v>0</v>
      </c>
      <c r="Z1103" s="28">
        <f t="shared" ca="1" si="667"/>
        <v>0.27962263394855047</v>
      </c>
      <c r="AA1103" s="28">
        <f t="shared" ca="1" si="667"/>
        <v>0.68660498855667573</v>
      </c>
      <c r="AB1103" s="28">
        <f ca="1">IF(Riskregister!$E$7="",0,COUNTIF(BH$4:BH$53,"&lt;"&amp;Z1103)*IF(AA1103&lt;0.5,Riskregister!$K$7+(Riskregister!$L$7-Riskregister!$K$7)*SQRT(AA1103/2),Riskregister!$L$7-(Riskregister!$L$7-Riskregister!$K$7)*SQRT((1-AA1103)/2)))</f>
        <v>0</v>
      </c>
      <c r="AC1103" s="28">
        <f t="shared" ca="1" si="668"/>
        <v>0.38092990063747001</v>
      </c>
      <c r="AD1103" s="28">
        <f t="shared" ca="1" si="668"/>
        <v>0.68775505743016019</v>
      </c>
      <c r="AE1103" s="28">
        <f ca="1">IF(Riskregister!$E$8="",0,COUNTIF(BI$4:BI$53,"&lt;"&amp;AC1103)*IF(AD1103&lt;0.5,Riskregister!$K$8+(Riskregister!$L$8-Riskregister!$K$8)*SQRT(AD1103/2),Riskregister!$L$8-(Riskregister!$L$8-Riskregister!$K$8)*SQRT((1-AD1103)/2)))</f>
        <v>0</v>
      </c>
      <c r="AF1103" s="28">
        <f t="shared" ca="1" si="669"/>
        <v>0.24590860271785597</v>
      </c>
      <c r="AG1103" s="28">
        <f t="shared" ca="1" si="669"/>
        <v>0.65270924446577505</v>
      </c>
      <c r="AH1103" s="28">
        <f>IF(Riskregister!$E$9="",0,COUNTIF(BJ$4:BJ$53,"&lt;"&amp;AF1103)*IF(AG1103&lt;0.5,Riskregister!$K$9+(Riskregister!$L$9-Riskregister!$K$9)*SQRT(AG1103/2),Riskregister!$L$9-(Riskregister!$L$9-Riskregister!$K$9)*SQRT((1-AG1103)/2)))</f>
        <v>0</v>
      </c>
      <c r="AI1103" s="28">
        <f t="shared" ca="1" si="670"/>
        <v>0.43436050997299103</v>
      </c>
      <c r="AJ1103" s="28">
        <f t="shared" ca="1" si="670"/>
        <v>0.42658558056618334</v>
      </c>
      <c r="AK1103" s="28">
        <f>IF(Riskregister!$E$10="",0,COUNTIF(BK$4:BK$53,"&lt;"&amp;AI1103)*IF(AJ1103&lt;0.5,Riskregister!$K$10+(Riskregister!$L$10-Riskregister!$K$10)*SQRT(AJ1103/2),Riskregister!$L$10-(Riskregister!$L$10-Riskregister!$K$10)*SQRT((1-AJ1103)/2)))</f>
        <v>0</v>
      </c>
      <c r="AL1103" s="28">
        <f t="shared" ca="1" si="671"/>
        <v>0.47922008359718882</v>
      </c>
      <c r="AM1103" s="28">
        <f t="shared" ca="1" si="671"/>
        <v>0.48887952373388555</v>
      </c>
      <c r="AN1103" s="28">
        <f>IF(Riskregister!$E$11="",0,COUNTIF(BL$4:BL$53,"&lt;"&amp;AL1103)*IF(AM1103&lt;0.5,Riskregister!$K$11+(Riskregister!$L$11-Riskregister!$K$11)*SQRT(AM1103/2),Riskregister!$L$11-(Riskregister!$L$11-Riskregister!$K$11)*SQRT((1-AM1103)/2)))</f>
        <v>0</v>
      </c>
      <c r="AO1103" s="28">
        <f t="shared" ca="1" si="672"/>
        <v>0.44984281334604992</v>
      </c>
      <c r="AP1103" s="28">
        <f t="shared" ca="1" si="672"/>
        <v>0.33663336778383024</v>
      </c>
      <c r="AQ1103" s="28">
        <f>IF(Riskregister!$E$12="",0,COUNTIF(BM$4:BM$53,"&lt;"&amp;AO1103)*IF(AP1103&lt;0.5,Riskregister!$K$12+(Riskregister!$L$12-Riskregister!$K$12)*SQRT(AP1103/2),Riskregister!$L$12-(Riskregister!$L$12-Riskregister!$K$12)*SQRT((1-AP1103)/2)))</f>
        <v>0</v>
      </c>
      <c r="AR1103" s="28">
        <f t="shared" ca="1" si="673"/>
        <v>0.76428610712348966</v>
      </c>
      <c r="AS1103" s="28">
        <f t="shared" ca="1" si="673"/>
        <v>0.36703630868756243</v>
      </c>
      <c r="AT1103" s="28">
        <f>IF(Riskregister!$E$13="",0,COUNTIF(BN$4:BN$53,"&lt;"&amp;AR1103)*IF(AS1103&lt;0.5,Riskregister!$K$13+(Riskregister!$L$13-Riskregister!$K$13)*SQRT(AS1103/2),Riskregister!$L$13-(Riskregister!$L$13-Riskregister!$K$13)*SQRT((1-AS1103)/2)))</f>
        <v>0</v>
      </c>
      <c r="AU1103" s="28">
        <f t="shared" ca="1" si="674"/>
        <v>1.0835294186636757E-2</v>
      </c>
      <c r="AV1103" s="28">
        <f t="shared" ca="1" si="674"/>
        <v>0.39104829733674829</v>
      </c>
      <c r="AW1103" s="28">
        <f>IF(Riskregister!$E$14="",0,COUNTIF(BO$4:BO$53,"&lt;"&amp;AU1103)*IF(AV1103&lt;0.5,Riskregister!$K$14+(Riskregister!$L$14-Riskregister!$K$14)*SQRT(AV1103/2),Riskregister!$L$14-(Riskregister!$L$14-Riskregister!$K$14)*SQRT((1-AV1103)/2)))</f>
        <v>0</v>
      </c>
      <c r="AX1103" s="28">
        <f t="shared" ca="1" si="675"/>
        <v>0.79281790044957323</v>
      </c>
      <c r="AY1103" s="28">
        <f t="shared" ca="1" si="675"/>
        <v>0.85025695465690054</v>
      </c>
      <c r="AZ1103" s="28">
        <f>IF(Riskregister!$E$15="",0,COUNTIF(BP$4:BP$53,"&lt;"&amp;AX1103)*IF(AY1103&lt;0.5,Riskregister!$K$15+(Riskregister!$L$15-Riskregister!$K$15)*SQRT(AY1103/2),Riskregister!$L$15-(Riskregister!$L$15-Riskregister!$K$15)*SQRT((1-AY1103)/2)))</f>
        <v>0</v>
      </c>
      <c r="BA1103" s="28">
        <f t="shared" ca="1" si="676"/>
        <v>0.66976110121308385</v>
      </c>
      <c r="BB1103" s="28">
        <f t="shared" ca="1" si="676"/>
        <v>0.53785317061848303</v>
      </c>
      <c r="BC1103" s="28">
        <f>IF(Riskregister!$E$16="",0,COUNTIF(BQ$4:BQ$53,"&lt;"&amp;BA1103)*IF(BB1103&lt;0.5,Riskregister!$K$16+(Riskregister!$L$16-Riskregister!$K$16)*SQRT(BB1103/2),Riskregister!$L$16-(Riskregister!$L$16-Riskregister!$K$16)*SQRT((1-BB1103)/2)))</f>
        <v>0</v>
      </c>
      <c r="BD1103" s="28">
        <f t="shared" ca="1" si="677"/>
        <v>0</v>
      </c>
    </row>
    <row r="1104" spans="20:56" x14ac:dyDescent="0.35">
      <c r="T1104" s="28">
        <f t="shared" ref="T1104:U1123" ca="1" si="678">RAND()</f>
        <v>0.65297888473595067</v>
      </c>
      <c r="U1104" s="28">
        <f t="shared" ca="1" si="678"/>
        <v>0.19685761161684134</v>
      </c>
      <c r="V1104" s="28">
        <f ca="1">IF(Riskregister!$E$5="",0,COUNTIF(BF$4:BF$53,"&lt;"&amp;T1104)*IF(U1104&lt;0.5,Riskregister!$K$5+(Riskregister!$L$5-Riskregister!$K$5)*SQRT(U1104/2),Riskregister!$L$5-(Riskregister!$L$5-Riskregister!$K$5)*SQRT((1-U1104)/2)))</f>
        <v>291180.14441204257</v>
      </c>
      <c r="W1104" s="28">
        <f t="shared" ref="W1104:X1123" ca="1" si="679">RAND()</f>
        <v>0.31310216192536244</v>
      </c>
      <c r="X1104" s="28">
        <f t="shared" ca="1" si="679"/>
        <v>0.88397452794846731</v>
      </c>
      <c r="Y1104" s="28">
        <f ca="1">IF(Riskregister!$E$6="",0,COUNTIF(BG$4:BG$53,"&lt;"&amp;W1104)*IF(X1104&lt;0.5,Riskregister!$K$6+(Riskregister!$L$6-Riskregister!$K$6)*SQRT(X1104/2),Riskregister!$L$6-(Riskregister!$L$6-Riskregister!$K$6)*SQRT((1-X1104)/2)))</f>
        <v>0</v>
      </c>
      <c r="Z1104" s="28">
        <f t="shared" ref="Z1104:AA1123" ca="1" si="680">RAND()</f>
        <v>0.33829440787047205</v>
      </c>
      <c r="AA1104" s="28">
        <f t="shared" ca="1" si="680"/>
        <v>0.59886620053455553</v>
      </c>
      <c r="AB1104" s="28">
        <f ca="1">IF(Riskregister!$E$7="",0,COUNTIF(BH$4:BH$53,"&lt;"&amp;Z1104)*IF(AA1104&lt;0.5,Riskregister!$K$7+(Riskregister!$L$7-Riskregister!$K$7)*SQRT(AA1104/2),Riskregister!$L$7-(Riskregister!$L$7-Riskregister!$K$7)*SQRT((1-AA1104)/2)))</f>
        <v>0</v>
      </c>
      <c r="AC1104" s="28">
        <f t="shared" ref="AC1104:AD1123" ca="1" si="681">RAND()</f>
        <v>0.53530970632935948</v>
      </c>
      <c r="AD1104" s="28">
        <f t="shared" ca="1" si="681"/>
        <v>4.2360556784910242E-2</v>
      </c>
      <c r="AE1104" s="28">
        <f ca="1">IF(Riskregister!$E$8="",0,COUNTIF(BI$4:BI$53,"&lt;"&amp;AC1104)*IF(AD1104&lt;0.5,Riskregister!$K$8+(Riskregister!$L$8-Riskregister!$K$8)*SQRT(AD1104/2),Riskregister!$L$8-(Riskregister!$L$8-Riskregister!$K$8)*SQRT((1-AD1104)/2)))</f>
        <v>0</v>
      </c>
      <c r="AF1104" s="28">
        <f t="shared" ref="AF1104:AG1123" ca="1" si="682">RAND()</f>
        <v>0.9360844901226345</v>
      </c>
      <c r="AG1104" s="28">
        <f t="shared" ca="1" si="682"/>
        <v>0.87997068173588133</v>
      </c>
      <c r="AH1104" s="28">
        <f>IF(Riskregister!$E$9="",0,COUNTIF(BJ$4:BJ$53,"&lt;"&amp;AF1104)*IF(AG1104&lt;0.5,Riskregister!$K$9+(Riskregister!$L$9-Riskregister!$K$9)*SQRT(AG1104/2),Riskregister!$L$9-(Riskregister!$L$9-Riskregister!$K$9)*SQRT((1-AG1104)/2)))</f>
        <v>0</v>
      </c>
      <c r="AI1104" s="28">
        <f t="shared" ref="AI1104:AJ1123" ca="1" si="683">RAND()</f>
        <v>5.6779056105698E-3</v>
      </c>
      <c r="AJ1104" s="28">
        <f t="shared" ca="1" si="683"/>
        <v>0.8599930758123745</v>
      </c>
      <c r="AK1104" s="28">
        <f>IF(Riskregister!$E$10="",0,COUNTIF(BK$4:BK$53,"&lt;"&amp;AI1104)*IF(AJ1104&lt;0.5,Riskregister!$K$10+(Riskregister!$L$10-Riskregister!$K$10)*SQRT(AJ1104/2),Riskregister!$L$10-(Riskregister!$L$10-Riskregister!$K$10)*SQRT((1-AJ1104)/2)))</f>
        <v>0</v>
      </c>
      <c r="AL1104" s="28">
        <f t="shared" ref="AL1104:AM1123" ca="1" si="684">RAND()</f>
        <v>0.37298800848627589</v>
      </c>
      <c r="AM1104" s="28">
        <f t="shared" ca="1" si="684"/>
        <v>7.1718352562332166E-2</v>
      </c>
      <c r="AN1104" s="28">
        <f>IF(Riskregister!$E$11="",0,COUNTIF(BL$4:BL$53,"&lt;"&amp;AL1104)*IF(AM1104&lt;0.5,Riskregister!$K$11+(Riskregister!$L$11-Riskregister!$K$11)*SQRT(AM1104/2),Riskregister!$L$11-(Riskregister!$L$11-Riskregister!$K$11)*SQRT((1-AM1104)/2)))</f>
        <v>0</v>
      </c>
      <c r="AO1104" s="28">
        <f t="shared" ref="AO1104:AP1123" ca="1" si="685">RAND()</f>
        <v>0.65746612142018346</v>
      </c>
      <c r="AP1104" s="28">
        <f t="shared" ca="1" si="685"/>
        <v>0.33204654167897985</v>
      </c>
      <c r="AQ1104" s="28">
        <f>IF(Riskregister!$E$12="",0,COUNTIF(BM$4:BM$53,"&lt;"&amp;AO1104)*IF(AP1104&lt;0.5,Riskregister!$K$12+(Riskregister!$L$12-Riskregister!$K$12)*SQRT(AP1104/2),Riskregister!$L$12-(Riskregister!$L$12-Riskregister!$K$12)*SQRT((1-AP1104)/2)))</f>
        <v>0</v>
      </c>
      <c r="AR1104" s="28">
        <f t="shared" ref="AR1104:AS1123" ca="1" si="686">RAND()</f>
        <v>0.30882771212729221</v>
      </c>
      <c r="AS1104" s="28">
        <f t="shared" ca="1" si="686"/>
        <v>0.72695758340203864</v>
      </c>
      <c r="AT1104" s="28">
        <f>IF(Riskregister!$E$13="",0,COUNTIF(BN$4:BN$53,"&lt;"&amp;AR1104)*IF(AS1104&lt;0.5,Riskregister!$K$13+(Riskregister!$L$13-Riskregister!$K$13)*SQRT(AS1104/2),Riskregister!$L$13-(Riskregister!$L$13-Riskregister!$K$13)*SQRT((1-AS1104)/2)))</f>
        <v>0</v>
      </c>
      <c r="AU1104" s="28">
        <f t="shared" ref="AU1104:AV1123" ca="1" si="687">RAND()</f>
        <v>0.59368227522714201</v>
      </c>
      <c r="AV1104" s="28">
        <f t="shared" ca="1" si="687"/>
        <v>0.37823306099210352</v>
      </c>
      <c r="AW1104" s="28">
        <f>IF(Riskregister!$E$14="",0,COUNTIF(BO$4:BO$53,"&lt;"&amp;AU1104)*IF(AV1104&lt;0.5,Riskregister!$K$14+(Riskregister!$L$14-Riskregister!$K$14)*SQRT(AV1104/2),Riskregister!$L$14-(Riskregister!$L$14-Riskregister!$K$14)*SQRT((1-AV1104)/2)))</f>
        <v>0</v>
      </c>
      <c r="AX1104" s="28">
        <f t="shared" ref="AX1104:AY1123" ca="1" si="688">RAND()</f>
        <v>0.88152067314696669</v>
      </c>
      <c r="AY1104" s="28">
        <f t="shared" ca="1" si="688"/>
        <v>0.82143103389609629</v>
      </c>
      <c r="AZ1104" s="28">
        <f>IF(Riskregister!$E$15="",0,COUNTIF(BP$4:BP$53,"&lt;"&amp;AX1104)*IF(AY1104&lt;0.5,Riskregister!$K$15+(Riskregister!$L$15-Riskregister!$K$15)*SQRT(AY1104/2),Riskregister!$L$15-(Riskregister!$L$15-Riskregister!$K$15)*SQRT((1-AY1104)/2)))</f>
        <v>0</v>
      </c>
      <c r="BA1104" s="28">
        <f t="shared" ref="BA1104:BB1123" ca="1" si="689">RAND()</f>
        <v>0.37050827045268764</v>
      </c>
      <c r="BB1104" s="28">
        <f t="shared" ca="1" si="689"/>
        <v>0.42902573210664718</v>
      </c>
      <c r="BC1104" s="28">
        <f>IF(Riskregister!$E$16="",0,COUNTIF(BQ$4:BQ$53,"&lt;"&amp;BA1104)*IF(BB1104&lt;0.5,Riskregister!$K$16+(Riskregister!$L$16-Riskregister!$K$16)*SQRT(BB1104/2),Riskregister!$L$16-(Riskregister!$L$16-Riskregister!$K$16)*SQRT((1-BB1104)/2)))</f>
        <v>0</v>
      </c>
      <c r="BD1104" s="28">
        <f t="shared" ca="1" si="677"/>
        <v>291180.14441204257</v>
      </c>
    </row>
    <row r="1105" spans="20:56" x14ac:dyDescent="0.35">
      <c r="T1105" s="28">
        <f t="shared" ca="1" si="678"/>
        <v>0.75231636515956868</v>
      </c>
      <c r="U1105" s="28">
        <f t="shared" ca="1" si="678"/>
        <v>0.69145539070255901</v>
      </c>
      <c r="V1105" s="28">
        <f ca="1">IF(Riskregister!$E$5="",0,COUNTIF(BF$4:BF$53,"&lt;"&amp;T1105)*IF(U1105&lt;0.5,Riskregister!$K$5+(Riskregister!$L$5-Riskregister!$K$5)*SQRT(U1105/2),Riskregister!$L$5-(Riskregister!$L$5-Riskregister!$K$5)*SQRT((1-U1105)/2)))</f>
        <v>423251.19041032868</v>
      </c>
      <c r="W1105" s="28">
        <f t="shared" ca="1" si="679"/>
        <v>0.52729009776215507</v>
      </c>
      <c r="X1105" s="28">
        <f t="shared" ca="1" si="679"/>
        <v>0.71162147229177042</v>
      </c>
      <c r="Y1105" s="28">
        <f ca="1">IF(Riskregister!$E$6="",0,COUNTIF(BG$4:BG$53,"&lt;"&amp;W1105)*IF(X1105&lt;0.5,Riskregister!$K$6+(Riskregister!$L$6-Riskregister!$K$6)*SQRT(X1105/2),Riskregister!$L$6-(Riskregister!$L$6-Riskregister!$K$6)*SQRT((1-X1105)/2)))</f>
        <v>0</v>
      </c>
      <c r="Z1105" s="28">
        <f t="shared" ca="1" si="680"/>
        <v>0.56486756969432361</v>
      </c>
      <c r="AA1105" s="28">
        <f t="shared" ca="1" si="680"/>
        <v>1.7116683272107358E-2</v>
      </c>
      <c r="AB1105" s="28">
        <f ca="1">IF(Riskregister!$E$7="",0,COUNTIF(BH$4:BH$53,"&lt;"&amp;Z1105)*IF(AA1105&lt;0.5,Riskregister!$K$7+(Riskregister!$L$7-Riskregister!$K$7)*SQRT(AA1105/2),Riskregister!$L$7-(Riskregister!$L$7-Riskregister!$K$7)*SQRT((1-AA1105)/2)))</f>
        <v>0</v>
      </c>
      <c r="AC1105" s="28">
        <f t="shared" ca="1" si="681"/>
        <v>0.466885629778232</v>
      </c>
      <c r="AD1105" s="28">
        <f t="shared" ca="1" si="681"/>
        <v>0.15581579708051363</v>
      </c>
      <c r="AE1105" s="28">
        <f ca="1">IF(Riskregister!$E$8="",0,COUNTIF(BI$4:BI$53,"&lt;"&amp;AC1105)*IF(AD1105&lt;0.5,Riskregister!$K$8+(Riskregister!$L$8-Riskregister!$K$8)*SQRT(AD1105/2),Riskregister!$L$8-(Riskregister!$L$8-Riskregister!$K$8)*SQRT((1-AD1105)/2)))</f>
        <v>0</v>
      </c>
      <c r="AF1105" s="28">
        <f t="shared" ca="1" si="682"/>
        <v>0.62459089386525413</v>
      </c>
      <c r="AG1105" s="28">
        <f t="shared" ca="1" si="682"/>
        <v>0.66358721542301335</v>
      </c>
      <c r="AH1105" s="28">
        <f>IF(Riskregister!$E$9="",0,COUNTIF(BJ$4:BJ$53,"&lt;"&amp;AF1105)*IF(AG1105&lt;0.5,Riskregister!$K$9+(Riskregister!$L$9-Riskregister!$K$9)*SQRT(AG1105/2),Riskregister!$L$9-(Riskregister!$L$9-Riskregister!$K$9)*SQRT((1-AG1105)/2)))</f>
        <v>0</v>
      </c>
      <c r="AI1105" s="28">
        <f t="shared" ca="1" si="683"/>
        <v>0.84248021031215514</v>
      </c>
      <c r="AJ1105" s="28">
        <f t="shared" ca="1" si="683"/>
        <v>7.2224249613099589E-2</v>
      </c>
      <c r="AK1105" s="28">
        <f>IF(Riskregister!$E$10="",0,COUNTIF(BK$4:BK$53,"&lt;"&amp;AI1105)*IF(AJ1105&lt;0.5,Riskregister!$K$10+(Riskregister!$L$10-Riskregister!$K$10)*SQRT(AJ1105/2),Riskregister!$L$10-(Riskregister!$L$10-Riskregister!$K$10)*SQRT((1-AJ1105)/2)))</f>
        <v>0</v>
      </c>
      <c r="AL1105" s="28">
        <f t="shared" ca="1" si="684"/>
        <v>0.73332560684047665</v>
      </c>
      <c r="AM1105" s="28">
        <f t="shared" ca="1" si="684"/>
        <v>0.8809831164952634</v>
      </c>
      <c r="AN1105" s="28">
        <f>IF(Riskregister!$E$11="",0,COUNTIF(BL$4:BL$53,"&lt;"&amp;AL1105)*IF(AM1105&lt;0.5,Riskregister!$K$11+(Riskregister!$L$11-Riskregister!$K$11)*SQRT(AM1105/2),Riskregister!$L$11-(Riskregister!$L$11-Riskregister!$K$11)*SQRT((1-AM1105)/2)))</f>
        <v>0</v>
      </c>
      <c r="AO1105" s="28">
        <f t="shared" ca="1" si="685"/>
        <v>0.89202219178399345</v>
      </c>
      <c r="AP1105" s="28">
        <f t="shared" ca="1" si="685"/>
        <v>5.4774898412105477E-2</v>
      </c>
      <c r="AQ1105" s="28">
        <f>IF(Riskregister!$E$12="",0,COUNTIF(BM$4:BM$53,"&lt;"&amp;AO1105)*IF(AP1105&lt;0.5,Riskregister!$K$12+(Riskregister!$L$12-Riskregister!$K$12)*SQRT(AP1105/2),Riskregister!$L$12-(Riskregister!$L$12-Riskregister!$K$12)*SQRT((1-AP1105)/2)))</f>
        <v>0</v>
      </c>
      <c r="AR1105" s="28">
        <f t="shared" ca="1" si="686"/>
        <v>0.38644157829965231</v>
      </c>
      <c r="AS1105" s="28">
        <f t="shared" ca="1" si="686"/>
        <v>0.71897768797923145</v>
      </c>
      <c r="AT1105" s="28">
        <f>IF(Riskregister!$E$13="",0,COUNTIF(BN$4:BN$53,"&lt;"&amp;AR1105)*IF(AS1105&lt;0.5,Riskregister!$K$13+(Riskregister!$L$13-Riskregister!$K$13)*SQRT(AS1105/2),Riskregister!$L$13-(Riskregister!$L$13-Riskregister!$K$13)*SQRT((1-AS1105)/2)))</f>
        <v>0</v>
      </c>
      <c r="AU1105" s="28">
        <f t="shared" ca="1" si="687"/>
        <v>0.82255884956390113</v>
      </c>
      <c r="AV1105" s="28">
        <f t="shared" ca="1" si="687"/>
        <v>0.39926315728097694</v>
      </c>
      <c r="AW1105" s="28">
        <f>IF(Riskregister!$E$14="",0,COUNTIF(BO$4:BO$53,"&lt;"&amp;AU1105)*IF(AV1105&lt;0.5,Riskregister!$K$14+(Riskregister!$L$14-Riskregister!$K$14)*SQRT(AV1105/2),Riskregister!$L$14-(Riskregister!$L$14-Riskregister!$K$14)*SQRT((1-AV1105)/2)))</f>
        <v>0</v>
      </c>
      <c r="AX1105" s="28">
        <f t="shared" ca="1" si="688"/>
        <v>0.32233756715081774</v>
      </c>
      <c r="AY1105" s="28">
        <f t="shared" ca="1" si="688"/>
        <v>1.4268591099480865E-2</v>
      </c>
      <c r="AZ1105" s="28">
        <f>IF(Riskregister!$E$15="",0,COUNTIF(BP$4:BP$53,"&lt;"&amp;AX1105)*IF(AY1105&lt;0.5,Riskregister!$K$15+(Riskregister!$L$15-Riskregister!$K$15)*SQRT(AY1105/2),Riskregister!$L$15-(Riskregister!$L$15-Riskregister!$K$15)*SQRT((1-AY1105)/2)))</f>
        <v>0</v>
      </c>
      <c r="BA1105" s="28">
        <f t="shared" ca="1" si="689"/>
        <v>0.93939808798233093</v>
      </c>
      <c r="BB1105" s="28">
        <f t="shared" ca="1" si="689"/>
        <v>0.57565858216038279</v>
      </c>
      <c r="BC1105" s="28">
        <f>IF(Riskregister!$E$16="",0,COUNTIF(BQ$4:BQ$53,"&lt;"&amp;BA1105)*IF(BB1105&lt;0.5,Riskregister!$K$16+(Riskregister!$L$16-Riskregister!$K$16)*SQRT(BB1105/2),Riskregister!$L$16-(Riskregister!$L$16-Riskregister!$K$16)*SQRT((1-BB1105)/2)))</f>
        <v>0</v>
      </c>
      <c r="BD1105" s="28">
        <f t="shared" ca="1" si="677"/>
        <v>423251.19041032868</v>
      </c>
    </row>
    <row r="1106" spans="20:56" x14ac:dyDescent="0.35">
      <c r="T1106" s="28">
        <f t="shared" ca="1" si="678"/>
        <v>0.8241130320447223</v>
      </c>
      <c r="U1106" s="28">
        <f t="shared" ca="1" si="678"/>
        <v>0.17527362807981028</v>
      </c>
      <c r="V1106" s="28">
        <f ca="1">IF(Riskregister!$E$5="",0,COUNTIF(BF$4:BF$53,"&lt;"&amp;T1106)*IF(U1106&lt;0.5,Riskregister!$K$5+(Riskregister!$L$5-Riskregister!$K$5)*SQRT(U1106/2),Riskregister!$L$5-(Riskregister!$L$5-Riskregister!$K$5)*SQRT((1-U1106)/2)))</f>
        <v>283215.82054351049</v>
      </c>
      <c r="W1106" s="28">
        <f t="shared" ca="1" si="679"/>
        <v>0.94491325097415635</v>
      </c>
      <c r="X1106" s="28">
        <f t="shared" ca="1" si="679"/>
        <v>0.82196807113644466</v>
      </c>
      <c r="Y1106" s="28">
        <f ca="1">IF(Riskregister!$E$6="",0,COUNTIF(BG$4:BG$53,"&lt;"&amp;W1106)*IF(X1106&lt;0.5,Riskregister!$K$6+(Riskregister!$L$6-Riskregister!$K$6)*SQRT(X1106/2),Riskregister!$L$6-(Riskregister!$L$6-Riskregister!$K$6)*SQRT((1-X1106)/2)))</f>
        <v>2925920.4410120081</v>
      </c>
      <c r="Z1106" s="28">
        <f t="shared" ca="1" si="680"/>
        <v>0.25010391872298487</v>
      </c>
      <c r="AA1106" s="28">
        <f t="shared" ca="1" si="680"/>
        <v>0.3791965538376123</v>
      </c>
      <c r="AB1106" s="28">
        <f ca="1">IF(Riskregister!$E$7="",0,COUNTIF(BH$4:BH$53,"&lt;"&amp;Z1106)*IF(AA1106&lt;0.5,Riskregister!$K$7+(Riskregister!$L$7-Riskregister!$K$7)*SQRT(AA1106/2),Riskregister!$L$7-(Riskregister!$L$7-Riskregister!$K$7)*SQRT((1-AA1106)/2)))</f>
        <v>0</v>
      </c>
      <c r="AC1106" s="28">
        <f t="shared" ca="1" si="681"/>
        <v>0.36621971276401943</v>
      </c>
      <c r="AD1106" s="28">
        <f t="shared" ca="1" si="681"/>
        <v>0.89255154427658068</v>
      </c>
      <c r="AE1106" s="28">
        <f ca="1">IF(Riskregister!$E$8="",0,COUNTIF(BI$4:BI$53,"&lt;"&amp;AC1106)*IF(AD1106&lt;0.5,Riskregister!$K$8+(Riskregister!$L$8-Riskregister!$K$8)*SQRT(AD1106/2),Riskregister!$L$8-(Riskregister!$L$8-Riskregister!$K$8)*SQRT((1-AD1106)/2)))</f>
        <v>0</v>
      </c>
      <c r="AF1106" s="28">
        <f t="shared" ca="1" si="682"/>
        <v>0.80362347345953711</v>
      </c>
      <c r="AG1106" s="28">
        <f t="shared" ca="1" si="682"/>
        <v>0.28997831795214712</v>
      </c>
      <c r="AH1106" s="28">
        <f>IF(Riskregister!$E$9="",0,COUNTIF(BJ$4:BJ$53,"&lt;"&amp;AF1106)*IF(AG1106&lt;0.5,Riskregister!$K$9+(Riskregister!$L$9-Riskregister!$K$9)*SQRT(AG1106/2),Riskregister!$L$9-(Riskregister!$L$9-Riskregister!$K$9)*SQRT((1-AG1106)/2)))</f>
        <v>0</v>
      </c>
      <c r="AI1106" s="28">
        <f t="shared" ca="1" si="683"/>
        <v>0.77528497063023272</v>
      </c>
      <c r="AJ1106" s="28">
        <f t="shared" ca="1" si="683"/>
        <v>9.6886559979654896E-2</v>
      </c>
      <c r="AK1106" s="28">
        <f>IF(Riskregister!$E$10="",0,COUNTIF(BK$4:BK$53,"&lt;"&amp;AI1106)*IF(AJ1106&lt;0.5,Riskregister!$K$10+(Riskregister!$L$10-Riskregister!$K$10)*SQRT(AJ1106/2),Riskregister!$L$10-(Riskregister!$L$10-Riskregister!$K$10)*SQRT((1-AJ1106)/2)))</f>
        <v>0</v>
      </c>
      <c r="AL1106" s="28">
        <f t="shared" ca="1" si="684"/>
        <v>0.18901775955453326</v>
      </c>
      <c r="AM1106" s="28">
        <f t="shared" ca="1" si="684"/>
        <v>0.18904319211497189</v>
      </c>
      <c r="AN1106" s="28">
        <f>IF(Riskregister!$E$11="",0,COUNTIF(BL$4:BL$53,"&lt;"&amp;AL1106)*IF(AM1106&lt;0.5,Riskregister!$K$11+(Riskregister!$L$11-Riskregister!$K$11)*SQRT(AM1106/2),Riskregister!$L$11-(Riskregister!$L$11-Riskregister!$K$11)*SQRT((1-AM1106)/2)))</f>
        <v>0</v>
      </c>
      <c r="AO1106" s="28">
        <f t="shared" ca="1" si="685"/>
        <v>0.82160382461031556</v>
      </c>
      <c r="AP1106" s="28">
        <f t="shared" ca="1" si="685"/>
        <v>0.43356106183984311</v>
      </c>
      <c r="AQ1106" s="28">
        <f>IF(Riskregister!$E$12="",0,COUNTIF(BM$4:BM$53,"&lt;"&amp;AO1106)*IF(AP1106&lt;0.5,Riskregister!$K$12+(Riskregister!$L$12-Riskregister!$K$12)*SQRT(AP1106/2),Riskregister!$L$12-(Riskregister!$L$12-Riskregister!$K$12)*SQRT((1-AP1106)/2)))</f>
        <v>0</v>
      </c>
      <c r="AR1106" s="28">
        <f t="shared" ca="1" si="686"/>
        <v>0.18023897016779011</v>
      </c>
      <c r="AS1106" s="28">
        <f t="shared" ca="1" si="686"/>
        <v>0.20018702418426859</v>
      </c>
      <c r="AT1106" s="28">
        <f>IF(Riskregister!$E$13="",0,COUNTIF(BN$4:BN$53,"&lt;"&amp;AR1106)*IF(AS1106&lt;0.5,Riskregister!$K$13+(Riskregister!$L$13-Riskregister!$K$13)*SQRT(AS1106/2),Riskregister!$L$13-(Riskregister!$L$13-Riskregister!$K$13)*SQRT((1-AS1106)/2)))</f>
        <v>0</v>
      </c>
      <c r="AU1106" s="28">
        <f t="shared" ca="1" si="687"/>
        <v>0.31192736927710374</v>
      </c>
      <c r="AV1106" s="28">
        <f t="shared" ca="1" si="687"/>
        <v>0.24340895969459475</v>
      </c>
      <c r="AW1106" s="28">
        <f>IF(Riskregister!$E$14="",0,COUNTIF(BO$4:BO$53,"&lt;"&amp;AU1106)*IF(AV1106&lt;0.5,Riskregister!$K$14+(Riskregister!$L$14-Riskregister!$K$14)*SQRT(AV1106/2),Riskregister!$L$14-(Riskregister!$L$14-Riskregister!$K$14)*SQRT((1-AV1106)/2)))</f>
        <v>0</v>
      </c>
      <c r="AX1106" s="28">
        <f t="shared" ca="1" si="688"/>
        <v>0.20476264096774366</v>
      </c>
      <c r="AY1106" s="28">
        <f t="shared" ca="1" si="688"/>
        <v>0.97101783124193375</v>
      </c>
      <c r="AZ1106" s="28">
        <f>IF(Riskregister!$E$15="",0,COUNTIF(BP$4:BP$53,"&lt;"&amp;AX1106)*IF(AY1106&lt;0.5,Riskregister!$K$15+(Riskregister!$L$15-Riskregister!$K$15)*SQRT(AY1106/2),Riskregister!$L$15-(Riskregister!$L$15-Riskregister!$K$15)*SQRT((1-AY1106)/2)))</f>
        <v>0</v>
      </c>
      <c r="BA1106" s="28">
        <f t="shared" ca="1" si="689"/>
        <v>0.51944780229904042</v>
      </c>
      <c r="BB1106" s="28">
        <f t="shared" ca="1" si="689"/>
        <v>0.61470112550861589</v>
      </c>
      <c r="BC1106" s="28">
        <f>IF(Riskregister!$E$16="",0,COUNTIF(BQ$4:BQ$53,"&lt;"&amp;BA1106)*IF(BB1106&lt;0.5,Riskregister!$K$16+(Riskregister!$L$16-Riskregister!$K$16)*SQRT(BB1106/2),Riskregister!$L$16-(Riskregister!$L$16-Riskregister!$K$16)*SQRT((1-BB1106)/2)))</f>
        <v>0</v>
      </c>
      <c r="BD1106" s="28">
        <f t="shared" ca="1" si="677"/>
        <v>3209136.2615555185</v>
      </c>
    </row>
    <row r="1107" spans="20:56" x14ac:dyDescent="0.35">
      <c r="T1107" s="28">
        <f t="shared" ca="1" si="678"/>
        <v>0.36295945432666399</v>
      </c>
      <c r="U1107" s="28">
        <f t="shared" ca="1" si="678"/>
        <v>0.58393092635777755</v>
      </c>
      <c r="V1107" s="28">
        <f ca="1">IF(Riskregister!$E$5="",0,COUNTIF(BF$4:BF$53,"&lt;"&amp;T1107)*IF(U1107&lt;0.5,Riskregister!$K$5+(Riskregister!$L$5-Riskregister!$K$5)*SQRT(U1107/2),Riskregister!$L$5-(Riskregister!$L$5-Riskregister!$K$5)*SQRT((1-U1107)/2)))</f>
        <v>0</v>
      </c>
      <c r="W1107" s="28">
        <f t="shared" ca="1" si="679"/>
        <v>0.60576160536313239</v>
      </c>
      <c r="X1107" s="28">
        <f t="shared" ca="1" si="679"/>
        <v>3.9604497255538162E-2</v>
      </c>
      <c r="Y1107" s="28">
        <f ca="1">IF(Riskregister!$E$6="",0,COUNTIF(BG$4:BG$53,"&lt;"&amp;W1107)*IF(X1107&lt;0.5,Riskregister!$K$6+(Riskregister!$L$6-Riskregister!$K$6)*SQRT(X1107/2),Riskregister!$L$6-(Riskregister!$L$6-Riskregister!$K$6)*SQRT((1-X1107)/2)))</f>
        <v>0</v>
      </c>
      <c r="Z1107" s="28">
        <f t="shared" ca="1" si="680"/>
        <v>0.63329736420430727</v>
      </c>
      <c r="AA1107" s="28">
        <f t="shared" ca="1" si="680"/>
        <v>0.69542224097220429</v>
      </c>
      <c r="AB1107" s="28">
        <f ca="1">IF(Riskregister!$E$7="",0,COUNTIF(BH$4:BH$53,"&lt;"&amp;Z1107)*IF(AA1107&lt;0.5,Riskregister!$K$7+(Riskregister!$L$7-Riskregister!$K$7)*SQRT(AA1107/2),Riskregister!$L$7-(Riskregister!$L$7-Riskregister!$K$7)*SQRT((1-AA1107)/2)))</f>
        <v>0</v>
      </c>
      <c r="AC1107" s="28">
        <f t="shared" ca="1" si="681"/>
        <v>0.77963675014088152</v>
      </c>
      <c r="AD1107" s="28">
        <f t="shared" ca="1" si="681"/>
        <v>0.88626955274781094</v>
      </c>
      <c r="AE1107" s="28">
        <f ca="1">IF(Riskregister!$E$8="",0,COUNTIF(BI$4:BI$53,"&lt;"&amp;AC1107)*IF(AD1107&lt;0.5,Riskregister!$K$8+(Riskregister!$L$8-Riskregister!$K$8)*SQRT(AD1107/2),Riskregister!$L$8-(Riskregister!$L$8-Riskregister!$K$8)*SQRT((1-AD1107)/2)))</f>
        <v>0</v>
      </c>
      <c r="AF1107" s="28">
        <f t="shared" ca="1" si="682"/>
        <v>0.96358334643458721</v>
      </c>
      <c r="AG1107" s="28">
        <f t="shared" ca="1" si="682"/>
        <v>0.59319620008877871</v>
      </c>
      <c r="AH1107" s="28">
        <f>IF(Riskregister!$E$9="",0,COUNTIF(BJ$4:BJ$53,"&lt;"&amp;AF1107)*IF(AG1107&lt;0.5,Riskregister!$K$9+(Riskregister!$L$9-Riskregister!$K$9)*SQRT(AG1107/2),Riskregister!$L$9-(Riskregister!$L$9-Riskregister!$K$9)*SQRT((1-AG1107)/2)))</f>
        <v>0</v>
      </c>
      <c r="AI1107" s="28">
        <f t="shared" ca="1" si="683"/>
        <v>9.1510688153913944E-2</v>
      </c>
      <c r="AJ1107" s="28">
        <f t="shared" ca="1" si="683"/>
        <v>0.1642546601230509</v>
      </c>
      <c r="AK1107" s="28">
        <f>IF(Riskregister!$E$10="",0,COUNTIF(BK$4:BK$53,"&lt;"&amp;AI1107)*IF(AJ1107&lt;0.5,Riskregister!$K$10+(Riskregister!$L$10-Riskregister!$K$10)*SQRT(AJ1107/2),Riskregister!$L$10-(Riskregister!$L$10-Riskregister!$K$10)*SQRT((1-AJ1107)/2)))</f>
        <v>0</v>
      </c>
      <c r="AL1107" s="28">
        <f t="shared" ca="1" si="684"/>
        <v>0.12157621441352651</v>
      </c>
      <c r="AM1107" s="28">
        <f t="shared" ca="1" si="684"/>
        <v>0.57334498422442137</v>
      </c>
      <c r="AN1107" s="28">
        <f>IF(Riskregister!$E$11="",0,COUNTIF(BL$4:BL$53,"&lt;"&amp;AL1107)*IF(AM1107&lt;0.5,Riskregister!$K$11+(Riskregister!$L$11-Riskregister!$K$11)*SQRT(AM1107/2),Riskregister!$L$11-(Riskregister!$L$11-Riskregister!$K$11)*SQRT((1-AM1107)/2)))</f>
        <v>0</v>
      </c>
      <c r="AO1107" s="28">
        <f t="shared" ca="1" si="685"/>
        <v>0.11057595476709248</v>
      </c>
      <c r="AP1107" s="28">
        <f t="shared" ca="1" si="685"/>
        <v>0.65006646187518269</v>
      </c>
      <c r="AQ1107" s="28">
        <f>IF(Riskregister!$E$12="",0,COUNTIF(BM$4:BM$53,"&lt;"&amp;AO1107)*IF(AP1107&lt;0.5,Riskregister!$K$12+(Riskregister!$L$12-Riskregister!$K$12)*SQRT(AP1107/2),Riskregister!$L$12-(Riskregister!$L$12-Riskregister!$K$12)*SQRT((1-AP1107)/2)))</f>
        <v>0</v>
      </c>
      <c r="AR1107" s="28">
        <f t="shared" ca="1" si="686"/>
        <v>0.1592389154039735</v>
      </c>
      <c r="AS1107" s="28">
        <f t="shared" ca="1" si="686"/>
        <v>0.82842155315450949</v>
      </c>
      <c r="AT1107" s="28">
        <f>IF(Riskregister!$E$13="",0,COUNTIF(BN$4:BN$53,"&lt;"&amp;AR1107)*IF(AS1107&lt;0.5,Riskregister!$K$13+(Riskregister!$L$13-Riskregister!$K$13)*SQRT(AS1107/2),Riskregister!$L$13-(Riskregister!$L$13-Riskregister!$K$13)*SQRT((1-AS1107)/2)))</f>
        <v>0</v>
      </c>
      <c r="AU1107" s="28">
        <f t="shared" ca="1" si="687"/>
        <v>0.85612313536608131</v>
      </c>
      <c r="AV1107" s="28">
        <f t="shared" ca="1" si="687"/>
        <v>0.60660048313794834</v>
      </c>
      <c r="AW1107" s="28">
        <f>IF(Riskregister!$E$14="",0,COUNTIF(BO$4:BO$53,"&lt;"&amp;AU1107)*IF(AV1107&lt;0.5,Riskregister!$K$14+(Riskregister!$L$14-Riskregister!$K$14)*SQRT(AV1107/2),Riskregister!$L$14-(Riskregister!$L$14-Riskregister!$K$14)*SQRT((1-AV1107)/2)))</f>
        <v>0</v>
      </c>
      <c r="AX1107" s="28">
        <f t="shared" ca="1" si="688"/>
        <v>0.67035793643183106</v>
      </c>
      <c r="AY1107" s="28">
        <f t="shared" ca="1" si="688"/>
        <v>0.38793321315011287</v>
      </c>
      <c r="AZ1107" s="28">
        <f>IF(Riskregister!$E$15="",0,COUNTIF(BP$4:BP$53,"&lt;"&amp;AX1107)*IF(AY1107&lt;0.5,Riskregister!$K$15+(Riskregister!$L$15-Riskregister!$K$15)*SQRT(AY1107/2),Riskregister!$L$15-(Riskregister!$L$15-Riskregister!$K$15)*SQRT((1-AY1107)/2)))</f>
        <v>0</v>
      </c>
      <c r="BA1107" s="28">
        <f t="shared" ca="1" si="689"/>
        <v>0.9749140281742571</v>
      </c>
      <c r="BB1107" s="28">
        <f t="shared" ca="1" si="689"/>
        <v>0.98978771150395717</v>
      </c>
      <c r="BC1107" s="28">
        <f>IF(Riskregister!$E$16="",0,COUNTIF(BQ$4:BQ$53,"&lt;"&amp;BA1107)*IF(BB1107&lt;0.5,Riskregister!$K$16+(Riskregister!$L$16-Riskregister!$K$16)*SQRT(BB1107/2),Riskregister!$L$16-(Riskregister!$L$16-Riskregister!$K$16)*SQRT((1-BB1107)/2)))</f>
        <v>0</v>
      </c>
      <c r="BD1107" s="28">
        <f t="shared" ca="1" si="677"/>
        <v>0</v>
      </c>
    </row>
    <row r="1108" spans="20:56" x14ac:dyDescent="0.35">
      <c r="T1108" s="28">
        <f t="shared" ca="1" si="678"/>
        <v>0.28799359836396166</v>
      </c>
      <c r="U1108" s="28">
        <f t="shared" ca="1" si="678"/>
        <v>0.21254529003926315</v>
      </c>
      <c r="V1108" s="28">
        <f ca="1">IF(Riskregister!$E$5="",0,COUNTIF(BF$4:BF$53,"&lt;"&amp;T1108)*IF(U1108&lt;0.5,Riskregister!$K$5+(Riskregister!$L$5-Riskregister!$K$5)*SQRT(U1108/2),Riskregister!$L$5-(Riskregister!$L$5-Riskregister!$K$5)*SQRT((1-U1108)/2)))</f>
        <v>0</v>
      </c>
      <c r="W1108" s="28">
        <f t="shared" ca="1" si="679"/>
        <v>0.38918057270014239</v>
      </c>
      <c r="X1108" s="28">
        <f t="shared" ca="1" si="679"/>
        <v>0.60122459777173309</v>
      </c>
      <c r="Y1108" s="28">
        <f ca="1">IF(Riskregister!$E$6="",0,COUNTIF(BG$4:BG$53,"&lt;"&amp;W1108)*IF(X1108&lt;0.5,Riskregister!$K$6+(Riskregister!$L$6-Riskregister!$K$6)*SQRT(X1108/2),Riskregister!$L$6-(Riskregister!$L$6-Riskregister!$K$6)*SQRT((1-X1108)/2)))</f>
        <v>0</v>
      </c>
      <c r="Z1108" s="28">
        <f t="shared" ca="1" si="680"/>
        <v>0.25938294393357331</v>
      </c>
      <c r="AA1108" s="28">
        <f t="shared" ca="1" si="680"/>
        <v>0.57769923605669116</v>
      </c>
      <c r="AB1108" s="28">
        <f ca="1">IF(Riskregister!$E$7="",0,COUNTIF(BH$4:BH$53,"&lt;"&amp;Z1108)*IF(AA1108&lt;0.5,Riskregister!$K$7+(Riskregister!$L$7-Riskregister!$K$7)*SQRT(AA1108/2),Riskregister!$L$7-(Riskregister!$L$7-Riskregister!$K$7)*SQRT((1-AA1108)/2)))</f>
        <v>0</v>
      </c>
      <c r="AC1108" s="28">
        <f t="shared" ca="1" si="681"/>
        <v>0.23278249494813186</v>
      </c>
      <c r="AD1108" s="28">
        <f t="shared" ca="1" si="681"/>
        <v>6.1077704767155683E-2</v>
      </c>
      <c r="AE1108" s="28">
        <f ca="1">IF(Riskregister!$E$8="",0,COUNTIF(BI$4:BI$53,"&lt;"&amp;AC1108)*IF(AD1108&lt;0.5,Riskregister!$K$8+(Riskregister!$L$8-Riskregister!$K$8)*SQRT(AD1108/2),Riskregister!$L$8-(Riskregister!$L$8-Riskregister!$K$8)*SQRT((1-AD1108)/2)))</f>
        <v>0</v>
      </c>
      <c r="AF1108" s="28">
        <f t="shared" ca="1" si="682"/>
        <v>0.58773647204219148</v>
      </c>
      <c r="AG1108" s="28">
        <f t="shared" ca="1" si="682"/>
        <v>0.77033623367809778</v>
      </c>
      <c r="AH1108" s="28">
        <f>IF(Riskregister!$E$9="",0,COUNTIF(BJ$4:BJ$53,"&lt;"&amp;AF1108)*IF(AG1108&lt;0.5,Riskregister!$K$9+(Riskregister!$L$9-Riskregister!$K$9)*SQRT(AG1108/2),Riskregister!$L$9-(Riskregister!$L$9-Riskregister!$K$9)*SQRT((1-AG1108)/2)))</f>
        <v>0</v>
      </c>
      <c r="AI1108" s="28">
        <f t="shared" ca="1" si="683"/>
        <v>0.20826171420922779</v>
      </c>
      <c r="AJ1108" s="28">
        <f t="shared" ca="1" si="683"/>
        <v>0.55157128912720832</v>
      </c>
      <c r="AK1108" s="28">
        <f>IF(Riskregister!$E$10="",0,COUNTIF(BK$4:BK$53,"&lt;"&amp;AI1108)*IF(AJ1108&lt;0.5,Riskregister!$K$10+(Riskregister!$L$10-Riskregister!$K$10)*SQRT(AJ1108/2),Riskregister!$L$10-(Riskregister!$L$10-Riskregister!$K$10)*SQRT((1-AJ1108)/2)))</f>
        <v>0</v>
      </c>
      <c r="AL1108" s="28">
        <f t="shared" ca="1" si="684"/>
        <v>0.9347285940765343</v>
      </c>
      <c r="AM1108" s="28">
        <f t="shared" ca="1" si="684"/>
        <v>0.76466038358151112</v>
      </c>
      <c r="AN1108" s="28">
        <f>IF(Riskregister!$E$11="",0,COUNTIF(BL$4:BL$53,"&lt;"&amp;AL1108)*IF(AM1108&lt;0.5,Riskregister!$K$11+(Riskregister!$L$11-Riskregister!$K$11)*SQRT(AM1108/2),Riskregister!$L$11-(Riskregister!$L$11-Riskregister!$K$11)*SQRT((1-AM1108)/2)))</f>
        <v>0</v>
      </c>
      <c r="AO1108" s="28">
        <f t="shared" ca="1" si="685"/>
        <v>0.98150555570001485</v>
      </c>
      <c r="AP1108" s="28">
        <f t="shared" ca="1" si="685"/>
        <v>0.63072396944367937</v>
      </c>
      <c r="AQ1108" s="28">
        <f>IF(Riskregister!$E$12="",0,COUNTIF(BM$4:BM$53,"&lt;"&amp;AO1108)*IF(AP1108&lt;0.5,Riskregister!$K$12+(Riskregister!$L$12-Riskregister!$K$12)*SQRT(AP1108/2),Riskregister!$L$12-(Riskregister!$L$12-Riskregister!$K$12)*SQRT((1-AP1108)/2)))</f>
        <v>0</v>
      </c>
      <c r="AR1108" s="28">
        <f t="shared" ca="1" si="686"/>
        <v>0.35669794735413851</v>
      </c>
      <c r="AS1108" s="28">
        <f t="shared" ca="1" si="686"/>
        <v>0.90634726234688467</v>
      </c>
      <c r="AT1108" s="28">
        <f>IF(Riskregister!$E$13="",0,COUNTIF(BN$4:BN$53,"&lt;"&amp;AR1108)*IF(AS1108&lt;0.5,Riskregister!$K$13+(Riskregister!$L$13-Riskregister!$K$13)*SQRT(AS1108/2),Riskregister!$L$13-(Riskregister!$L$13-Riskregister!$K$13)*SQRT((1-AS1108)/2)))</f>
        <v>0</v>
      </c>
      <c r="AU1108" s="28">
        <f t="shared" ca="1" si="687"/>
        <v>0.82533083001390573</v>
      </c>
      <c r="AV1108" s="28">
        <f t="shared" ca="1" si="687"/>
        <v>0.81734876308260296</v>
      </c>
      <c r="AW1108" s="28">
        <f>IF(Riskregister!$E$14="",0,COUNTIF(BO$4:BO$53,"&lt;"&amp;AU1108)*IF(AV1108&lt;0.5,Riskregister!$K$14+(Riskregister!$L$14-Riskregister!$K$14)*SQRT(AV1108/2),Riskregister!$L$14-(Riskregister!$L$14-Riskregister!$K$14)*SQRT((1-AV1108)/2)))</f>
        <v>0</v>
      </c>
      <c r="AX1108" s="28">
        <f t="shared" ca="1" si="688"/>
        <v>0.62791796689269452</v>
      </c>
      <c r="AY1108" s="28">
        <f t="shared" ca="1" si="688"/>
        <v>0.68971001528138431</v>
      </c>
      <c r="AZ1108" s="28">
        <f>IF(Riskregister!$E$15="",0,COUNTIF(BP$4:BP$53,"&lt;"&amp;AX1108)*IF(AY1108&lt;0.5,Riskregister!$K$15+(Riskregister!$L$15-Riskregister!$K$15)*SQRT(AY1108/2),Riskregister!$L$15-(Riskregister!$L$15-Riskregister!$K$15)*SQRT((1-AY1108)/2)))</f>
        <v>0</v>
      </c>
      <c r="BA1108" s="28">
        <f t="shared" ca="1" si="689"/>
        <v>0.28860627027239927</v>
      </c>
      <c r="BB1108" s="28">
        <f t="shared" ca="1" si="689"/>
        <v>0.76654618556412779</v>
      </c>
      <c r="BC1108" s="28">
        <f>IF(Riskregister!$E$16="",0,COUNTIF(BQ$4:BQ$53,"&lt;"&amp;BA1108)*IF(BB1108&lt;0.5,Riskregister!$K$16+(Riskregister!$L$16-Riskregister!$K$16)*SQRT(BB1108/2),Riskregister!$L$16-(Riskregister!$L$16-Riskregister!$K$16)*SQRT((1-BB1108)/2)))</f>
        <v>0</v>
      </c>
      <c r="BD1108" s="28">
        <f t="shared" ca="1" si="677"/>
        <v>0</v>
      </c>
    </row>
    <row r="1109" spans="20:56" x14ac:dyDescent="0.35">
      <c r="T1109" s="28">
        <f t="shared" ca="1" si="678"/>
        <v>0.67770541626267766</v>
      </c>
      <c r="U1109" s="28">
        <f t="shared" ca="1" si="678"/>
        <v>7.2501747337704758E-2</v>
      </c>
      <c r="V1109" s="28">
        <f ca="1">IF(Riskregister!$E$5="",0,COUNTIF(BF$4:BF$53,"&lt;"&amp;T1109)*IF(U1109&lt;0.5,Riskregister!$K$5+(Riskregister!$L$5-Riskregister!$K$5)*SQRT(U1109/2),Riskregister!$L$5-(Riskregister!$L$5-Riskregister!$K$5)*SQRT((1-U1109)/2)))</f>
        <v>235678.47989981266</v>
      </c>
      <c r="W1109" s="28">
        <f t="shared" ca="1" si="679"/>
        <v>0.65012734921821391</v>
      </c>
      <c r="X1109" s="28">
        <f t="shared" ca="1" si="679"/>
        <v>0.15729109356872251</v>
      </c>
      <c r="Y1109" s="28">
        <f ca="1">IF(Riskregister!$E$6="",0,COUNTIF(BG$4:BG$53,"&lt;"&amp;W1109)*IF(X1109&lt;0.5,Riskregister!$K$6+(Riskregister!$L$6-Riskregister!$K$6)*SQRT(X1109/2),Riskregister!$L$6-(Riskregister!$L$6-Riskregister!$K$6)*SQRT((1-X1109)/2)))</f>
        <v>704788.64050345914</v>
      </c>
      <c r="Z1109" s="28">
        <f t="shared" ca="1" si="680"/>
        <v>2.3366882991691651E-2</v>
      </c>
      <c r="AA1109" s="28">
        <f t="shared" ca="1" si="680"/>
        <v>0.95779280126996169</v>
      </c>
      <c r="AB1109" s="28">
        <f ca="1">IF(Riskregister!$E$7="",0,COUNTIF(BH$4:BH$53,"&lt;"&amp;Z1109)*IF(AA1109&lt;0.5,Riskregister!$K$7+(Riskregister!$L$7-Riskregister!$K$7)*SQRT(AA1109/2),Riskregister!$L$7-(Riskregister!$L$7-Riskregister!$K$7)*SQRT((1-AA1109)/2)))</f>
        <v>0</v>
      </c>
      <c r="AC1109" s="28">
        <f t="shared" ca="1" si="681"/>
        <v>0.22303828347471433</v>
      </c>
      <c r="AD1109" s="28">
        <f t="shared" ca="1" si="681"/>
        <v>0.54080353975023221</v>
      </c>
      <c r="AE1109" s="28">
        <f ca="1">IF(Riskregister!$E$8="",0,COUNTIF(BI$4:BI$53,"&lt;"&amp;AC1109)*IF(AD1109&lt;0.5,Riskregister!$K$8+(Riskregister!$L$8-Riskregister!$K$8)*SQRT(AD1109/2),Riskregister!$L$8-(Riskregister!$L$8-Riskregister!$K$8)*SQRT((1-AD1109)/2)))</f>
        <v>0</v>
      </c>
      <c r="AF1109" s="28">
        <f t="shared" ca="1" si="682"/>
        <v>0.24511190206728872</v>
      </c>
      <c r="AG1109" s="28">
        <f t="shared" ca="1" si="682"/>
        <v>0.64707013436514094</v>
      </c>
      <c r="AH1109" s="28">
        <f>IF(Riskregister!$E$9="",0,COUNTIF(BJ$4:BJ$53,"&lt;"&amp;AF1109)*IF(AG1109&lt;0.5,Riskregister!$K$9+(Riskregister!$L$9-Riskregister!$K$9)*SQRT(AG1109/2),Riskregister!$L$9-(Riskregister!$L$9-Riskregister!$K$9)*SQRT((1-AG1109)/2)))</f>
        <v>0</v>
      </c>
      <c r="AI1109" s="28">
        <f t="shared" ca="1" si="683"/>
        <v>0.83324215788845812</v>
      </c>
      <c r="AJ1109" s="28">
        <f t="shared" ca="1" si="683"/>
        <v>0.13231781936655451</v>
      </c>
      <c r="AK1109" s="28">
        <f>IF(Riskregister!$E$10="",0,COUNTIF(BK$4:BK$53,"&lt;"&amp;AI1109)*IF(AJ1109&lt;0.5,Riskregister!$K$10+(Riskregister!$L$10-Riskregister!$K$10)*SQRT(AJ1109/2),Riskregister!$L$10-(Riskregister!$L$10-Riskregister!$K$10)*SQRT((1-AJ1109)/2)))</f>
        <v>0</v>
      </c>
      <c r="AL1109" s="28">
        <f t="shared" ca="1" si="684"/>
        <v>0.25392289886657082</v>
      </c>
      <c r="AM1109" s="28">
        <f t="shared" ca="1" si="684"/>
        <v>0.48014692443131557</v>
      </c>
      <c r="AN1109" s="28">
        <f>IF(Riskregister!$E$11="",0,COUNTIF(BL$4:BL$53,"&lt;"&amp;AL1109)*IF(AM1109&lt;0.5,Riskregister!$K$11+(Riskregister!$L$11-Riskregister!$K$11)*SQRT(AM1109/2),Riskregister!$L$11-(Riskregister!$L$11-Riskregister!$K$11)*SQRT((1-AM1109)/2)))</f>
        <v>0</v>
      </c>
      <c r="AO1109" s="28">
        <f t="shared" ca="1" si="685"/>
        <v>0.90051523017230162</v>
      </c>
      <c r="AP1109" s="28">
        <f t="shared" ca="1" si="685"/>
        <v>9.264542800247999E-2</v>
      </c>
      <c r="AQ1109" s="28">
        <f>IF(Riskregister!$E$12="",0,COUNTIF(BM$4:BM$53,"&lt;"&amp;AO1109)*IF(AP1109&lt;0.5,Riskregister!$K$12+(Riskregister!$L$12-Riskregister!$K$12)*SQRT(AP1109/2),Riskregister!$L$12-(Riskregister!$L$12-Riskregister!$K$12)*SQRT((1-AP1109)/2)))</f>
        <v>0</v>
      </c>
      <c r="AR1109" s="28">
        <f t="shared" ca="1" si="686"/>
        <v>0.87148881551489621</v>
      </c>
      <c r="AS1109" s="28">
        <f t="shared" ca="1" si="686"/>
        <v>0.5737675845653426</v>
      </c>
      <c r="AT1109" s="28">
        <f>IF(Riskregister!$E$13="",0,COUNTIF(BN$4:BN$53,"&lt;"&amp;AR1109)*IF(AS1109&lt;0.5,Riskregister!$K$13+(Riskregister!$L$13-Riskregister!$K$13)*SQRT(AS1109/2),Riskregister!$L$13-(Riskregister!$L$13-Riskregister!$K$13)*SQRT((1-AS1109)/2)))</f>
        <v>0</v>
      </c>
      <c r="AU1109" s="28">
        <f t="shared" ca="1" si="687"/>
        <v>0.26332081078068548</v>
      </c>
      <c r="AV1109" s="28">
        <f t="shared" ca="1" si="687"/>
        <v>0.69884329855703442</v>
      </c>
      <c r="AW1109" s="28">
        <f>IF(Riskregister!$E$14="",0,COUNTIF(BO$4:BO$53,"&lt;"&amp;AU1109)*IF(AV1109&lt;0.5,Riskregister!$K$14+(Riskregister!$L$14-Riskregister!$K$14)*SQRT(AV1109/2),Riskregister!$L$14-(Riskregister!$L$14-Riskregister!$K$14)*SQRT((1-AV1109)/2)))</f>
        <v>0</v>
      </c>
      <c r="AX1109" s="28">
        <f t="shared" ca="1" si="688"/>
        <v>0.94874247684074353</v>
      </c>
      <c r="AY1109" s="28">
        <f t="shared" ca="1" si="688"/>
        <v>0.28110788967564748</v>
      </c>
      <c r="AZ1109" s="28">
        <f>IF(Riskregister!$E$15="",0,COUNTIF(BP$4:BP$53,"&lt;"&amp;AX1109)*IF(AY1109&lt;0.5,Riskregister!$K$15+(Riskregister!$L$15-Riskregister!$K$15)*SQRT(AY1109/2),Riskregister!$L$15-(Riskregister!$L$15-Riskregister!$K$15)*SQRT((1-AY1109)/2)))</f>
        <v>0</v>
      </c>
      <c r="BA1109" s="28">
        <f t="shared" ca="1" si="689"/>
        <v>0.1527539431205176</v>
      </c>
      <c r="BB1109" s="28">
        <f t="shared" ca="1" si="689"/>
        <v>0.82034737477539899</v>
      </c>
      <c r="BC1109" s="28">
        <f>IF(Riskregister!$E$16="",0,COUNTIF(BQ$4:BQ$53,"&lt;"&amp;BA1109)*IF(BB1109&lt;0.5,Riskregister!$K$16+(Riskregister!$L$16-Riskregister!$K$16)*SQRT(BB1109/2),Riskregister!$L$16-(Riskregister!$L$16-Riskregister!$K$16)*SQRT((1-BB1109)/2)))</f>
        <v>0</v>
      </c>
      <c r="BD1109" s="28">
        <f t="shared" ca="1" si="677"/>
        <v>940467.12040327187</v>
      </c>
    </row>
    <row r="1110" spans="20:56" x14ac:dyDescent="0.35">
      <c r="T1110" s="28">
        <f t="shared" ca="1" si="678"/>
        <v>0.6475308196077415</v>
      </c>
      <c r="U1110" s="28">
        <f t="shared" ca="1" si="678"/>
        <v>0.28397449683468456</v>
      </c>
      <c r="V1110" s="28">
        <f ca="1">IF(Riskregister!$E$5="",0,COUNTIF(BF$4:BF$53,"&lt;"&amp;T1110)*IF(U1110&lt;0.5,Riskregister!$K$5+(Riskregister!$L$5-Riskregister!$K$5)*SQRT(U1110/2),Riskregister!$L$5-(Riskregister!$L$5-Riskregister!$K$5)*SQRT((1-U1110)/2)))</f>
        <v>319565.3791447765</v>
      </c>
      <c r="W1110" s="28">
        <f t="shared" ca="1" si="679"/>
        <v>0.10794847186456658</v>
      </c>
      <c r="X1110" s="28">
        <f t="shared" ca="1" si="679"/>
        <v>0.6043674055617495</v>
      </c>
      <c r="Y1110" s="28">
        <f ca="1">IF(Riskregister!$E$6="",0,COUNTIF(BG$4:BG$53,"&lt;"&amp;W1110)*IF(X1110&lt;0.5,Riskregister!$K$6+(Riskregister!$L$6-Riskregister!$K$6)*SQRT(X1110/2),Riskregister!$L$6-(Riskregister!$L$6-Riskregister!$K$6)*SQRT((1-X1110)/2)))</f>
        <v>0</v>
      </c>
      <c r="Z1110" s="28">
        <f t="shared" ca="1" si="680"/>
        <v>0.73397853424102366</v>
      </c>
      <c r="AA1110" s="28">
        <f t="shared" ca="1" si="680"/>
        <v>0.88397564358022496</v>
      </c>
      <c r="AB1110" s="28">
        <f ca="1">IF(Riskregister!$E$7="",0,COUNTIF(BH$4:BH$53,"&lt;"&amp;Z1110)*IF(AA1110&lt;0.5,Riskregister!$K$7+(Riskregister!$L$7-Riskregister!$K$7)*SQRT(AA1110/2),Riskregister!$L$7-(Riskregister!$L$7-Riskregister!$K$7)*SQRT((1-AA1110)/2)))</f>
        <v>315699.98914168979</v>
      </c>
      <c r="AC1110" s="28">
        <f t="shared" ca="1" si="681"/>
        <v>0.43059703095028845</v>
      </c>
      <c r="AD1110" s="28">
        <f t="shared" ca="1" si="681"/>
        <v>0.92425326235275607</v>
      </c>
      <c r="AE1110" s="28">
        <f ca="1">IF(Riskregister!$E$8="",0,COUNTIF(BI$4:BI$53,"&lt;"&amp;AC1110)*IF(AD1110&lt;0.5,Riskregister!$K$8+(Riskregister!$L$8-Riskregister!$K$8)*SQRT(AD1110/2),Riskregister!$L$8-(Riskregister!$L$8-Riskregister!$K$8)*SQRT((1-AD1110)/2)))</f>
        <v>0</v>
      </c>
      <c r="AF1110" s="28">
        <f t="shared" ca="1" si="682"/>
        <v>9.5291129565975297E-3</v>
      </c>
      <c r="AG1110" s="28">
        <f t="shared" ca="1" si="682"/>
        <v>8.0789953550808979E-2</v>
      </c>
      <c r="AH1110" s="28">
        <f>IF(Riskregister!$E$9="",0,COUNTIF(BJ$4:BJ$53,"&lt;"&amp;AF1110)*IF(AG1110&lt;0.5,Riskregister!$K$9+(Riskregister!$L$9-Riskregister!$K$9)*SQRT(AG1110/2),Riskregister!$L$9-(Riskregister!$L$9-Riskregister!$K$9)*SQRT((1-AG1110)/2)))</f>
        <v>0</v>
      </c>
      <c r="AI1110" s="28">
        <f t="shared" ca="1" si="683"/>
        <v>0.17346707559818897</v>
      </c>
      <c r="AJ1110" s="28">
        <f t="shared" ca="1" si="683"/>
        <v>0.8887763594909367</v>
      </c>
      <c r="AK1110" s="28">
        <f>IF(Riskregister!$E$10="",0,COUNTIF(BK$4:BK$53,"&lt;"&amp;AI1110)*IF(AJ1110&lt;0.5,Riskregister!$K$10+(Riskregister!$L$10-Riskregister!$K$10)*SQRT(AJ1110/2),Riskregister!$L$10-(Riskregister!$L$10-Riskregister!$K$10)*SQRT((1-AJ1110)/2)))</f>
        <v>0</v>
      </c>
      <c r="AL1110" s="28">
        <f t="shared" ca="1" si="684"/>
        <v>0.92412163116858659</v>
      </c>
      <c r="AM1110" s="28">
        <f t="shared" ca="1" si="684"/>
        <v>0.4186881984117814</v>
      </c>
      <c r="AN1110" s="28">
        <f>IF(Riskregister!$E$11="",0,COUNTIF(BL$4:BL$53,"&lt;"&amp;AL1110)*IF(AM1110&lt;0.5,Riskregister!$K$11+(Riskregister!$L$11-Riskregister!$K$11)*SQRT(AM1110/2),Riskregister!$L$11-(Riskregister!$L$11-Riskregister!$K$11)*SQRT((1-AM1110)/2)))</f>
        <v>0</v>
      </c>
      <c r="AO1110" s="28">
        <f t="shared" ca="1" si="685"/>
        <v>0.30896869190701481</v>
      </c>
      <c r="AP1110" s="28">
        <f t="shared" ca="1" si="685"/>
        <v>0.54285682676803748</v>
      </c>
      <c r="AQ1110" s="28">
        <f>IF(Riskregister!$E$12="",0,COUNTIF(BM$4:BM$53,"&lt;"&amp;AO1110)*IF(AP1110&lt;0.5,Riskregister!$K$12+(Riskregister!$L$12-Riskregister!$K$12)*SQRT(AP1110/2),Riskregister!$L$12-(Riskregister!$L$12-Riskregister!$K$12)*SQRT((1-AP1110)/2)))</f>
        <v>0</v>
      </c>
      <c r="AR1110" s="28">
        <f t="shared" ca="1" si="686"/>
        <v>0.92348717237949474</v>
      </c>
      <c r="AS1110" s="28">
        <f t="shared" ca="1" si="686"/>
        <v>0.89670680785430545</v>
      </c>
      <c r="AT1110" s="28">
        <f>IF(Riskregister!$E$13="",0,COUNTIF(BN$4:BN$53,"&lt;"&amp;AR1110)*IF(AS1110&lt;0.5,Riskregister!$K$13+(Riskregister!$L$13-Riskregister!$K$13)*SQRT(AS1110/2),Riskregister!$L$13-(Riskregister!$L$13-Riskregister!$K$13)*SQRT((1-AS1110)/2)))</f>
        <v>0</v>
      </c>
      <c r="AU1110" s="28">
        <f t="shared" ca="1" si="687"/>
        <v>0.88672953104263452</v>
      </c>
      <c r="AV1110" s="28">
        <f t="shared" ca="1" si="687"/>
        <v>0.49530959802890251</v>
      </c>
      <c r="AW1110" s="28">
        <f>IF(Riskregister!$E$14="",0,COUNTIF(BO$4:BO$53,"&lt;"&amp;AU1110)*IF(AV1110&lt;0.5,Riskregister!$K$14+(Riskregister!$L$14-Riskregister!$K$14)*SQRT(AV1110/2),Riskregister!$L$14-(Riskregister!$L$14-Riskregister!$K$14)*SQRT((1-AV1110)/2)))</f>
        <v>0</v>
      </c>
      <c r="AX1110" s="28">
        <f t="shared" ca="1" si="688"/>
        <v>0.68914054374478939</v>
      </c>
      <c r="AY1110" s="28">
        <f t="shared" ca="1" si="688"/>
        <v>0.4873942014995245</v>
      </c>
      <c r="AZ1110" s="28">
        <f>IF(Riskregister!$E$15="",0,COUNTIF(BP$4:BP$53,"&lt;"&amp;AX1110)*IF(AY1110&lt;0.5,Riskregister!$K$15+(Riskregister!$L$15-Riskregister!$K$15)*SQRT(AY1110/2),Riskregister!$L$15-(Riskregister!$L$15-Riskregister!$K$15)*SQRT((1-AY1110)/2)))</f>
        <v>0</v>
      </c>
      <c r="BA1110" s="28">
        <f t="shared" ca="1" si="689"/>
        <v>0.1549440524893626</v>
      </c>
      <c r="BB1110" s="28">
        <f t="shared" ca="1" si="689"/>
        <v>0.27649029643796852</v>
      </c>
      <c r="BC1110" s="28">
        <f>IF(Riskregister!$E$16="",0,COUNTIF(BQ$4:BQ$53,"&lt;"&amp;BA1110)*IF(BB1110&lt;0.5,Riskregister!$K$16+(Riskregister!$L$16-Riskregister!$K$16)*SQRT(BB1110/2),Riskregister!$L$16-(Riskregister!$L$16-Riskregister!$K$16)*SQRT((1-BB1110)/2)))</f>
        <v>0</v>
      </c>
      <c r="BD1110" s="28">
        <f t="shared" ca="1" si="677"/>
        <v>635265.36828646623</v>
      </c>
    </row>
    <row r="1111" spans="20:56" x14ac:dyDescent="0.35">
      <c r="T1111" s="28">
        <f t="shared" ca="1" si="678"/>
        <v>0.13503537743716265</v>
      </c>
      <c r="U1111" s="28">
        <f t="shared" ca="1" si="678"/>
        <v>0.63102941261700718</v>
      </c>
      <c r="V1111" s="28">
        <f ca="1">IF(Riskregister!$E$5="",0,COUNTIF(BF$4:BF$53,"&lt;"&amp;T1111)*IF(U1111&lt;0.5,Riskregister!$K$5+(Riskregister!$L$5-Riskregister!$K$5)*SQRT(U1111/2),Riskregister!$L$5-(Riskregister!$L$5-Riskregister!$K$5)*SQRT((1-U1111)/2)))</f>
        <v>0</v>
      </c>
      <c r="W1111" s="28">
        <f t="shared" ca="1" si="679"/>
        <v>0.94580595823957303</v>
      </c>
      <c r="X1111" s="28">
        <f t="shared" ca="1" si="679"/>
        <v>0.7246529584687873</v>
      </c>
      <c r="Y1111" s="28">
        <f ca="1">IF(Riskregister!$E$6="",0,COUNTIF(BG$4:BG$53,"&lt;"&amp;W1111)*IF(X1111&lt;0.5,Riskregister!$K$6+(Riskregister!$L$6-Riskregister!$K$6)*SQRT(X1111/2),Riskregister!$L$6-(Riskregister!$L$6-Riskregister!$K$6)*SQRT((1-X1111)/2)))</f>
        <v>2664242.2266285485</v>
      </c>
      <c r="Z1111" s="28">
        <f t="shared" ca="1" si="680"/>
        <v>0.65522906050364338</v>
      </c>
      <c r="AA1111" s="28">
        <f t="shared" ca="1" si="680"/>
        <v>0.93654876424092803</v>
      </c>
      <c r="AB1111" s="28">
        <f ca="1">IF(Riskregister!$E$7="",0,COUNTIF(BH$4:BH$53,"&lt;"&amp;Z1111)*IF(AA1111&lt;0.5,Riskregister!$K$7+(Riskregister!$L$7-Riskregister!$K$7)*SQRT(AA1111/2),Riskregister!$L$7-(Riskregister!$L$7-Riskregister!$K$7)*SQRT((1-AA1111)/2)))</f>
        <v>0</v>
      </c>
      <c r="AC1111" s="28">
        <f t="shared" ca="1" si="681"/>
        <v>0.77080683475559741</v>
      </c>
      <c r="AD1111" s="28">
        <f t="shared" ca="1" si="681"/>
        <v>0.1350267735214391</v>
      </c>
      <c r="AE1111" s="28">
        <f ca="1">IF(Riskregister!$E$8="",0,COUNTIF(BI$4:BI$53,"&lt;"&amp;AC1111)*IF(AD1111&lt;0.5,Riskregister!$K$8+(Riskregister!$L$8-Riskregister!$K$8)*SQRT(AD1111/2),Riskregister!$L$8-(Riskregister!$L$8-Riskregister!$K$8)*SQRT((1-AD1111)/2)))</f>
        <v>0</v>
      </c>
      <c r="AF1111" s="28">
        <f t="shared" ca="1" si="682"/>
        <v>5.0911965045609353E-2</v>
      </c>
      <c r="AG1111" s="28">
        <f t="shared" ca="1" si="682"/>
        <v>0.57403389833368113</v>
      </c>
      <c r="AH1111" s="28">
        <f>IF(Riskregister!$E$9="",0,COUNTIF(BJ$4:BJ$53,"&lt;"&amp;AF1111)*IF(AG1111&lt;0.5,Riskregister!$K$9+(Riskregister!$L$9-Riskregister!$K$9)*SQRT(AG1111/2),Riskregister!$L$9-(Riskregister!$L$9-Riskregister!$K$9)*SQRT((1-AG1111)/2)))</f>
        <v>0</v>
      </c>
      <c r="AI1111" s="28">
        <f t="shared" ca="1" si="683"/>
        <v>0.16160254756594705</v>
      </c>
      <c r="AJ1111" s="28">
        <f t="shared" ca="1" si="683"/>
        <v>0.67137797533940535</v>
      </c>
      <c r="AK1111" s="28">
        <f>IF(Riskregister!$E$10="",0,COUNTIF(BK$4:BK$53,"&lt;"&amp;AI1111)*IF(AJ1111&lt;0.5,Riskregister!$K$10+(Riskregister!$L$10-Riskregister!$K$10)*SQRT(AJ1111/2),Riskregister!$L$10-(Riskregister!$L$10-Riskregister!$K$10)*SQRT((1-AJ1111)/2)))</f>
        <v>0</v>
      </c>
      <c r="AL1111" s="28">
        <f t="shared" ca="1" si="684"/>
        <v>0.36625090181914211</v>
      </c>
      <c r="AM1111" s="28">
        <f t="shared" ca="1" si="684"/>
        <v>0.77737323332295583</v>
      </c>
      <c r="AN1111" s="28">
        <f>IF(Riskregister!$E$11="",0,COUNTIF(BL$4:BL$53,"&lt;"&amp;AL1111)*IF(AM1111&lt;0.5,Riskregister!$K$11+(Riskregister!$L$11-Riskregister!$K$11)*SQRT(AM1111/2),Riskregister!$L$11-(Riskregister!$L$11-Riskregister!$K$11)*SQRT((1-AM1111)/2)))</f>
        <v>0</v>
      </c>
      <c r="AO1111" s="28">
        <f t="shared" ca="1" si="685"/>
        <v>0.69633795178337299</v>
      </c>
      <c r="AP1111" s="28">
        <f t="shared" ca="1" si="685"/>
        <v>0.23137274506449956</v>
      </c>
      <c r="AQ1111" s="28">
        <f>IF(Riskregister!$E$12="",0,COUNTIF(BM$4:BM$53,"&lt;"&amp;AO1111)*IF(AP1111&lt;0.5,Riskregister!$K$12+(Riskregister!$L$12-Riskregister!$K$12)*SQRT(AP1111/2),Riskregister!$L$12-(Riskregister!$L$12-Riskregister!$K$12)*SQRT((1-AP1111)/2)))</f>
        <v>0</v>
      </c>
      <c r="AR1111" s="28">
        <f t="shared" ca="1" si="686"/>
        <v>2.9042827077727762E-2</v>
      </c>
      <c r="AS1111" s="28">
        <f t="shared" ca="1" si="686"/>
        <v>0.96640195077013502</v>
      </c>
      <c r="AT1111" s="28">
        <f>IF(Riskregister!$E$13="",0,COUNTIF(BN$4:BN$53,"&lt;"&amp;AR1111)*IF(AS1111&lt;0.5,Riskregister!$K$13+(Riskregister!$L$13-Riskregister!$K$13)*SQRT(AS1111/2),Riskregister!$L$13-(Riskregister!$L$13-Riskregister!$K$13)*SQRT((1-AS1111)/2)))</f>
        <v>0</v>
      </c>
      <c r="AU1111" s="28">
        <f t="shared" ca="1" si="687"/>
        <v>0.90617940408775288</v>
      </c>
      <c r="AV1111" s="28">
        <f t="shared" ca="1" si="687"/>
        <v>9.9330537177223066E-2</v>
      </c>
      <c r="AW1111" s="28">
        <f>IF(Riskregister!$E$14="",0,COUNTIF(BO$4:BO$53,"&lt;"&amp;AU1111)*IF(AV1111&lt;0.5,Riskregister!$K$14+(Riskregister!$L$14-Riskregister!$K$14)*SQRT(AV1111/2),Riskregister!$L$14-(Riskregister!$L$14-Riskregister!$K$14)*SQRT((1-AV1111)/2)))</f>
        <v>0</v>
      </c>
      <c r="AX1111" s="28">
        <f t="shared" ca="1" si="688"/>
        <v>1.63832848886305E-2</v>
      </c>
      <c r="AY1111" s="28">
        <f t="shared" ca="1" si="688"/>
        <v>0.71001121797808187</v>
      </c>
      <c r="AZ1111" s="28">
        <f>IF(Riskregister!$E$15="",0,COUNTIF(BP$4:BP$53,"&lt;"&amp;AX1111)*IF(AY1111&lt;0.5,Riskregister!$K$15+(Riskregister!$L$15-Riskregister!$K$15)*SQRT(AY1111/2),Riskregister!$L$15-(Riskregister!$L$15-Riskregister!$K$15)*SQRT((1-AY1111)/2)))</f>
        <v>0</v>
      </c>
      <c r="BA1111" s="28">
        <f t="shared" ca="1" si="689"/>
        <v>0.68837946999700272</v>
      </c>
      <c r="BB1111" s="28">
        <f t="shared" ca="1" si="689"/>
        <v>0.23240402949419159</v>
      </c>
      <c r="BC1111" s="28">
        <f>IF(Riskregister!$E$16="",0,COUNTIF(BQ$4:BQ$53,"&lt;"&amp;BA1111)*IF(BB1111&lt;0.5,Riskregister!$K$16+(Riskregister!$L$16-Riskregister!$K$16)*SQRT(BB1111/2),Riskregister!$L$16-(Riskregister!$L$16-Riskregister!$K$16)*SQRT((1-BB1111)/2)))</f>
        <v>0</v>
      </c>
      <c r="BD1111" s="28">
        <f t="shared" ca="1" si="677"/>
        <v>2664242.2266285485</v>
      </c>
    </row>
    <row r="1112" spans="20:56" x14ac:dyDescent="0.35">
      <c r="T1112" s="28">
        <f t="shared" ca="1" si="678"/>
        <v>0.22369008933630241</v>
      </c>
      <c r="U1112" s="28">
        <f t="shared" ca="1" si="678"/>
        <v>0.12738886470546429</v>
      </c>
      <c r="V1112" s="28">
        <f ca="1">IF(Riskregister!$E$5="",0,COUNTIF(BF$4:BF$53,"&lt;"&amp;T1112)*IF(U1112&lt;0.5,Riskregister!$K$5+(Riskregister!$L$5-Riskregister!$K$5)*SQRT(U1112/2),Riskregister!$L$5-(Riskregister!$L$5-Riskregister!$K$5)*SQRT((1-U1112)/2)))</f>
        <v>0</v>
      </c>
      <c r="W1112" s="28">
        <f t="shared" ca="1" si="679"/>
        <v>0.69593594799152814</v>
      </c>
      <c r="X1112" s="28">
        <f t="shared" ca="1" si="679"/>
        <v>0.4935963538314303</v>
      </c>
      <c r="Y1112" s="28">
        <f ca="1">IF(Riskregister!$E$6="",0,COUNTIF(BG$4:BG$53,"&lt;"&amp;W1112)*IF(X1112&lt;0.5,Riskregister!$K$6+(Riskregister!$L$6-Riskregister!$K$6)*SQRT(X1112/2),Riskregister!$L$6-(Riskregister!$L$6-Riskregister!$K$6)*SQRT((1-X1112)/2)))</f>
        <v>1094218.1463194075</v>
      </c>
      <c r="Z1112" s="28">
        <f t="shared" ca="1" si="680"/>
        <v>0.20448807643024525</v>
      </c>
      <c r="AA1112" s="28">
        <f t="shared" ca="1" si="680"/>
        <v>0.80275117441085575</v>
      </c>
      <c r="AB1112" s="28">
        <f ca="1">IF(Riskregister!$E$7="",0,COUNTIF(BH$4:BH$53,"&lt;"&amp;Z1112)*IF(AA1112&lt;0.5,Riskregister!$K$7+(Riskregister!$L$7-Riskregister!$K$7)*SQRT(AA1112/2),Riskregister!$L$7-(Riskregister!$L$7-Riskregister!$K$7)*SQRT((1-AA1112)/2)))</f>
        <v>0</v>
      </c>
      <c r="AC1112" s="28">
        <f t="shared" ca="1" si="681"/>
        <v>0.31713373032548753</v>
      </c>
      <c r="AD1112" s="28">
        <f t="shared" ca="1" si="681"/>
        <v>0.56440558010349928</v>
      </c>
      <c r="AE1112" s="28">
        <f ca="1">IF(Riskregister!$E$8="",0,COUNTIF(BI$4:BI$53,"&lt;"&amp;AC1112)*IF(AD1112&lt;0.5,Riskregister!$K$8+(Riskregister!$L$8-Riskregister!$K$8)*SQRT(AD1112/2),Riskregister!$L$8-(Riskregister!$L$8-Riskregister!$K$8)*SQRT((1-AD1112)/2)))</f>
        <v>0</v>
      </c>
      <c r="AF1112" s="28">
        <f t="shared" ca="1" si="682"/>
        <v>2.7101297533605795E-2</v>
      </c>
      <c r="AG1112" s="28">
        <f t="shared" ca="1" si="682"/>
        <v>0.23843526518504909</v>
      </c>
      <c r="AH1112" s="28">
        <f>IF(Riskregister!$E$9="",0,COUNTIF(BJ$4:BJ$53,"&lt;"&amp;AF1112)*IF(AG1112&lt;0.5,Riskregister!$K$9+(Riskregister!$L$9-Riskregister!$K$9)*SQRT(AG1112/2),Riskregister!$L$9-(Riskregister!$L$9-Riskregister!$K$9)*SQRT((1-AG1112)/2)))</f>
        <v>0</v>
      </c>
      <c r="AI1112" s="28">
        <f t="shared" ca="1" si="683"/>
        <v>0.30688088300882799</v>
      </c>
      <c r="AJ1112" s="28">
        <f t="shared" ca="1" si="683"/>
        <v>0.31463214149867769</v>
      </c>
      <c r="AK1112" s="28">
        <f>IF(Riskregister!$E$10="",0,COUNTIF(BK$4:BK$53,"&lt;"&amp;AI1112)*IF(AJ1112&lt;0.5,Riskregister!$K$10+(Riskregister!$L$10-Riskregister!$K$10)*SQRT(AJ1112/2),Riskregister!$L$10-(Riskregister!$L$10-Riskregister!$K$10)*SQRT((1-AJ1112)/2)))</f>
        <v>0</v>
      </c>
      <c r="AL1112" s="28">
        <f t="shared" ca="1" si="684"/>
        <v>0.1639751894129583</v>
      </c>
      <c r="AM1112" s="28">
        <f t="shared" ca="1" si="684"/>
        <v>0.18740059693287003</v>
      </c>
      <c r="AN1112" s="28">
        <f>IF(Riskregister!$E$11="",0,COUNTIF(BL$4:BL$53,"&lt;"&amp;AL1112)*IF(AM1112&lt;0.5,Riskregister!$K$11+(Riskregister!$L$11-Riskregister!$K$11)*SQRT(AM1112/2),Riskregister!$L$11-(Riskregister!$L$11-Riskregister!$K$11)*SQRT((1-AM1112)/2)))</f>
        <v>0</v>
      </c>
      <c r="AO1112" s="28">
        <f t="shared" ca="1" si="685"/>
        <v>0.57528837178124925</v>
      </c>
      <c r="AP1112" s="28">
        <f t="shared" ca="1" si="685"/>
        <v>0.29593310916235582</v>
      </c>
      <c r="AQ1112" s="28">
        <f>IF(Riskregister!$E$12="",0,COUNTIF(BM$4:BM$53,"&lt;"&amp;AO1112)*IF(AP1112&lt;0.5,Riskregister!$K$12+(Riskregister!$L$12-Riskregister!$K$12)*SQRT(AP1112/2),Riskregister!$L$12-(Riskregister!$L$12-Riskregister!$K$12)*SQRT((1-AP1112)/2)))</f>
        <v>0</v>
      </c>
      <c r="AR1112" s="28">
        <f t="shared" ca="1" si="686"/>
        <v>0.98064657159552759</v>
      </c>
      <c r="AS1112" s="28">
        <f t="shared" ca="1" si="686"/>
        <v>0.57989382129489253</v>
      </c>
      <c r="AT1112" s="28">
        <f>IF(Riskregister!$E$13="",0,COUNTIF(BN$4:BN$53,"&lt;"&amp;AR1112)*IF(AS1112&lt;0.5,Riskregister!$K$13+(Riskregister!$L$13-Riskregister!$K$13)*SQRT(AS1112/2),Riskregister!$L$13-(Riskregister!$L$13-Riskregister!$K$13)*SQRT((1-AS1112)/2)))</f>
        <v>0</v>
      </c>
      <c r="AU1112" s="28">
        <f t="shared" ca="1" si="687"/>
        <v>0.78551410305996883</v>
      </c>
      <c r="AV1112" s="28">
        <f t="shared" ca="1" si="687"/>
        <v>0.15145726649523672</v>
      </c>
      <c r="AW1112" s="28">
        <f>IF(Riskregister!$E$14="",0,COUNTIF(BO$4:BO$53,"&lt;"&amp;AU1112)*IF(AV1112&lt;0.5,Riskregister!$K$14+(Riskregister!$L$14-Riskregister!$K$14)*SQRT(AV1112/2),Riskregister!$L$14-(Riskregister!$L$14-Riskregister!$K$14)*SQRT((1-AV1112)/2)))</f>
        <v>0</v>
      </c>
      <c r="AX1112" s="28">
        <f t="shared" ca="1" si="688"/>
        <v>0.75344321357692134</v>
      </c>
      <c r="AY1112" s="28">
        <f t="shared" ca="1" si="688"/>
        <v>8.4057327578799801E-2</v>
      </c>
      <c r="AZ1112" s="28">
        <f>IF(Riskregister!$E$15="",0,COUNTIF(BP$4:BP$53,"&lt;"&amp;AX1112)*IF(AY1112&lt;0.5,Riskregister!$K$15+(Riskregister!$L$15-Riskregister!$K$15)*SQRT(AY1112/2),Riskregister!$L$15-(Riskregister!$L$15-Riskregister!$K$15)*SQRT((1-AY1112)/2)))</f>
        <v>0</v>
      </c>
      <c r="BA1112" s="28">
        <f t="shared" ca="1" si="689"/>
        <v>7.0709902476019049E-2</v>
      </c>
      <c r="BB1112" s="28">
        <f t="shared" ca="1" si="689"/>
        <v>0.62515598051209109</v>
      </c>
      <c r="BC1112" s="28">
        <f>IF(Riskregister!$E$16="",0,COUNTIF(BQ$4:BQ$53,"&lt;"&amp;BA1112)*IF(BB1112&lt;0.5,Riskregister!$K$16+(Riskregister!$L$16-Riskregister!$K$16)*SQRT(BB1112/2),Riskregister!$L$16-(Riskregister!$L$16-Riskregister!$K$16)*SQRT((1-BB1112)/2)))</f>
        <v>0</v>
      </c>
      <c r="BD1112" s="28">
        <f t="shared" ca="1" si="677"/>
        <v>1094218.1463194075</v>
      </c>
    </row>
    <row r="1113" spans="20:56" x14ac:dyDescent="0.35">
      <c r="T1113" s="28">
        <f t="shared" ca="1" si="678"/>
        <v>0.73630931408841105</v>
      </c>
      <c r="U1113" s="28">
        <f t="shared" ca="1" si="678"/>
        <v>0.62321091508092252</v>
      </c>
      <c r="V1113" s="28">
        <f ca="1">IF(Riskregister!$E$5="",0,COUNTIF(BF$4:BF$53,"&lt;"&amp;T1113)*IF(U1113&lt;0.5,Riskregister!$K$5+(Riskregister!$L$5-Riskregister!$K$5)*SQRT(U1113/2),Riskregister!$L$5-(Riskregister!$L$5-Riskregister!$K$5)*SQRT((1-U1113)/2)))</f>
        <v>404680.0193322337</v>
      </c>
      <c r="W1113" s="28">
        <f t="shared" ca="1" si="679"/>
        <v>0.79171961191300078</v>
      </c>
      <c r="X1113" s="28">
        <f t="shared" ca="1" si="679"/>
        <v>0.52845113802152366</v>
      </c>
      <c r="Y1113" s="28">
        <f ca="1">IF(Riskregister!$E$6="",0,COUNTIF(BG$4:BG$53,"&lt;"&amp;W1113)*IF(X1113&lt;0.5,Riskregister!$K$6+(Riskregister!$L$6-Riskregister!$K$6)*SQRT(X1113/2),Riskregister!$L$6-(Riskregister!$L$6-Riskregister!$K$6)*SQRT((1-X1113)/2)))</f>
        <v>1125981.0320106712</v>
      </c>
      <c r="Z1113" s="28">
        <f t="shared" ca="1" si="680"/>
        <v>0.19304170206266058</v>
      </c>
      <c r="AA1113" s="28">
        <f t="shared" ca="1" si="680"/>
        <v>0.27049156567476196</v>
      </c>
      <c r="AB1113" s="28">
        <f ca="1">IF(Riskregister!$E$7="",0,COUNTIF(BH$4:BH$53,"&lt;"&amp;Z1113)*IF(AA1113&lt;0.5,Riskregister!$K$7+(Riskregister!$L$7-Riskregister!$K$7)*SQRT(AA1113/2),Riskregister!$L$7-(Riskregister!$L$7-Riskregister!$K$7)*SQRT((1-AA1113)/2)))</f>
        <v>0</v>
      </c>
      <c r="AC1113" s="28">
        <f t="shared" ca="1" si="681"/>
        <v>0.19979434178807642</v>
      </c>
      <c r="AD1113" s="28">
        <f t="shared" ca="1" si="681"/>
        <v>3.0757596112730989E-2</v>
      </c>
      <c r="AE1113" s="28">
        <f ca="1">IF(Riskregister!$E$8="",0,COUNTIF(BI$4:BI$53,"&lt;"&amp;AC1113)*IF(AD1113&lt;0.5,Riskregister!$K$8+(Riskregister!$L$8-Riskregister!$K$8)*SQRT(AD1113/2),Riskregister!$L$8-(Riskregister!$L$8-Riskregister!$K$8)*SQRT((1-AD1113)/2)))</f>
        <v>0</v>
      </c>
      <c r="AF1113" s="28">
        <f t="shared" ca="1" si="682"/>
        <v>0.88936380385036318</v>
      </c>
      <c r="AG1113" s="28">
        <f t="shared" ca="1" si="682"/>
        <v>0.52497137967103924</v>
      </c>
      <c r="AH1113" s="28">
        <f>IF(Riskregister!$E$9="",0,COUNTIF(BJ$4:BJ$53,"&lt;"&amp;AF1113)*IF(AG1113&lt;0.5,Riskregister!$K$9+(Riskregister!$L$9-Riskregister!$K$9)*SQRT(AG1113/2),Riskregister!$L$9-(Riskregister!$L$9-Riskregister!$K$9)*SQRT((1-AG1113)/2)))</f>
        <v>0</v>
      </c>
      <c r="AI1113" s="28">
        <f t="shared" ca="1" si="683"/>
        <v>0.19082720170173917</v>
      </c>
      <c r="AJ1113" s="28">
        <f t="shared" ca="1" si="683"/>
        <v>2.9460190728309632E-2</v>
      </c>
      <c r="AK1113" s="28">
        <f>IF(Riskregister!$E$10="",0,COUNTIF(BK$4:BK$53,"&lt;"&amp;AI1113)*IF(AJ1113&lt;0.5,Riskregister!$K$10+(Riskregister!$L$10-Riskregister!$K$10)*SQRT(AJ1113/2),Riskregister!$L$10-(Riskregister!$L$10-Riskregister!$K$10)*SQRT((1-AJ1113)/2)))</f>
        <v>0</v>
      </c>
      <c r="AL1113" s="28">
        <f t="shared" ca="1" si="684"/>
        <v>0.65837394773037383</v>
      </c>
      <c r="AM1113" s="28">
        <f t="shared" ca="1" si="684"/>
        <v>5.7053026108041194E-2</v>
      </c>
      <c r="AN1113" s="28">
        <f>IF(Riskregister!$E$11="",0,COUNTIF(BL$4:BL$53,"&lt;"&amp;AL1113)*IF(AM1113&lt;0.5,Riskregister!$K$11+(Riskregister!$L$11-Riskregister!$K$11)*SQRT(AM1113/2),Riskregister!$L$11-(Riskregister!$L$11-Riskregister!$K$11)*SQRT((1-AM1113)/2)))</f>
        <v>0</v>
      </c>
      <c r="AO1113" s="28">
        <f t="shared" ca="1" si="685"/>
        <v>0.73576284475217124</v>
      </c>
      <c r="AP1113" s="28">
        <f t="shared" ca="1" si="685"/>
        <v>0.85222710183365069</v>
      </c>
      <c r="AQ1113" s="28">
        <f>IF(Riskregister!$E$12="",0,COUNTIF(BM$4:BM$53,"&lt;"&amp;AO1113)*IF(AP1113&lt;0.5,Riskregister!$K$12+(Riskregister!$L$12-Riskregister!$K$12)*SQRT(AP1113/2),Riskregister!$L$12-(Riskregister!$L$12-Riskregister!$K$12)*SQRT((1-AP1113)/2)))</f>
        <v>0</v>
      </c>
      <c r="AR1113" s="28">
        <f t="shared" ca="1" si="686"/>
        <v>0.51346047264770833</v>
      </c>
      <c r="AS1113" s="28">
        <f t="shared" ca="1" si="686"/>
        <v>0.87951513184836716</v>
      </c>
      <c r="AT1113" s="28">
        <f>IF(Riskregister!$E$13="",0,COUNTIF(BN$4:BN$53,"&lt;"&amp;AR1113)*IF(AS1113&lt;0.5,Riskregister!$K$13+(Riskregister!$L$13-Riskregister!$K$13)*SQRT(AS1113/2),Riskregister!$L$13-(Riskregister!$L$13-Riskregister!$K$13)*SQRT((1-AS1113)/2)))</f>
        <v>0</v>
      </c>
      <c r="AU1113" s="28">
        <f t="shared" ca="1" si="687"/>
        <v>0.20862507770898842</v>
      </c>
      <c r="AV1113" s="28">
        <f t="shared" ca="1" si="687"/>
        <v>0.50474682678761595</v>
      </c>
      <c r="AW1113" s="28">
        <f>IF(Riskregister!$E$14="",0,COUNTIF(BO$4:BO$53,"&lt;"&amp;AU1113)*IF(AV1113&lt;0.5,Riskregister!$K$14+(Riskregister!$L$14-Riskregister!$K$14)*SQRT(AV1113/2),Riskregister!$L$14-(Riskregister!$L$14-Riskregister!$K$14)*SQRT((1-AV1113)/2)))</f>
        <v>0</v>
      </c>
      <c r="AX1113" s="28">
        <f t="shared" ca="1" si="688"/>
        <v>0.82709332787478329</v>
      </c>
      <c r="AY1113" s="28">
        <f t="shared" ca="1" si="688"/>
        <v>0.53520219252943058</v>
      </c>
      <c r="AZ1113" s="28">
        <f>IF(Riskregister!$E$15="",0,COUNTIF(BP$4:BP$53,"&lt;"&amp;AX1113)*IF(AY1113&lt;0.5,Riskregister!$K$15+(Riskregister!$L$15-Riskregister!$K$15)*SQRT(AY1113/2),Riskregister!$L$15-(Riskregister!$L$15-Riskregister!$K$15)*SQRT((1-AY1113)/2)))</f>
        <v>0</v>
      </c>
      <c r="BA1113" s="28">
        <f t="shared" ca="1" si="689"/>
        <v>0.31769594414495861</v>
      </c>
      <c r="BB1113" s="28">
        <f t="shared" ca="1" si="689"/>
        <v>0.17887567201885513</v>
      </c>
      <c r="BC1113" s="28">
        <f>IF(Riskregister!$E$16="",0,COUNTIF(BQ$4:BQ$53,"&lt;"&amp;BA1113)*IF(BB1113&lt;0.5,Riskregister!$K$16+(Riskregister!$L$16-Riskregister!$K$16)*SQRT(BB1113/2),Riskregister!$L$16-(Riskregister!$L$16-Riskregister!$K$16)*SQRT((1-BB1113)/2)))</f>
        <v>0</v>
      </c>
      <c r="BD1113" s="28">
        <f t="shared" ca="1" si="677"/>
        <v>1530661.051342905</v>
      </c>
    </row>
    <row r="1114" spans="20:56" x14ac:dyDescent="0.35">
      <c r="T1114" s="28">
        <f t="shared" ca="1" si="678"/>
        <v>0.67859339267420926</v>
      </c>
      <c r="U1114" s="28">
        <f t="shared" ca="1" si="678"/>
        <v>0.5302584882086967</v>
      </c>
      <c r="V1114" s="28">
        <f ca="1">IF(Riskregister!$E$5="",0,COUNTIF(BF$4:BF$53,"&lt;"&amp;T1114)*IF(U1114&lt;0.5,Riskregister!$K$5+(Riskregister!$L$5-Riskregister!$K$5)*SQRT(U1114/2),Riskregister!$L$5-(Riskregister!$L$5-Riskregister!$K$5)*SQRT((1-U1114)/2)))</f>
        <v>381914.40196824213</v>
      </c>
      <c r="W1114" s="28">
        <f t="shared" ca="1" si="679"/>
        <v>0.90305388079343696</v>
      </c>
      <c r="X1114" s="28">
        <f t="shared" ca="1" si="679"/>
        <v>3.2526186488742281E-2</v>
      </c>
      <c r="Y1114" s="28">
        <f ca="1">IF(Riskregister!$E$6="",0,COUNTIF(BG$4:BG$53,"&lt;"&amp;W1114)*IF(X1114&lt;0.5,Riskregister!$K$6+(Riskregister!$L$6-Riskregister!$K$6)*SQRT(X1114/2),Riskregister!$L$6-(Riskregister!$L$6-Riskregister!$K$6)*SQRT((1-X1114)/2)))</f>
        <v>429548.30017179938</v>
      </c>
      <c r="Z1114" s="28">
        <f t="shared" ca="1" si="680"/>
        <v>0.8310329168053191</v>
      </c>
      <c r="AA1114" s="28">
        <f t="shared" ca="1" si="680"/>
        <v>0.80950831369646359</v>
      </c>
      <c r="AB1114" s="28">
        <f ca="1">IF(Riskregister!$E$7="",0,COUNTIF(BH$4:BH$53,"&lt;"&amp;Z1114)*IF(AA1114&lt;0.5,Riskregister!$K$7+(Riskregister!$L$7-Riskregister!$K$7)*SQRT(AA1114/2),Riskregister!$L$7-(Riskregister!$L$7-Riskregister!$K$7)*SQRT((1-AA1114)/2)))</f>
        <v>291983.26154668618</v>
      </c>
      <c r="AC1114" s="28">
        <f t="shared" ca="1" si="681"/>
        <v>0.4144005484124762</v>
      </c>
      <c r="AD1114" s="28">
        <f t="shared" ca="1" si="681"/>
        <v>0.97226180759343062</v>
      </c>
      <c r="AE1114" s="28">
        <f ca="1">IF(Riskregister!$E$8="",0,COUNTIF(BI$4:BI$53,"&lt;"&amp;AC1114)*IF(AD1114&lt;0.5,Riskregister!$K$8+(Riskregister!$L$8-Riskregister!$K$8)*SQRT(AD1114/2),Riskregister!$L$8-(Riskregister!$L$8-Riskregister!$K$8)*SQRT((1-AD1114)/2)))</f>
        <v>0</v>
      </c>
      <c r="AF1114" s="28">
        <f t="shared" ca="1" si="682"/>
        <v>0.61199633801521092</v>
      </c>
      <c r="AG1114" s="28">
        <f t="shared" ca="1" si="682"/>
        <v>0.82012121242588787</v>
      </c>
      <c r="AH1114" s="28">
        <f>IF(Riskregister!$E$9="",0,COUNTIF(BJ$4:BJ$53,"&lt;"&amp;AF1114)*IF(AG1114&lt;0.5,Riskregister!$K$9+(Riskregister!$L$9-Riskregister!$K$9)*SQRT(AG1114/2),Riskregister!$L$9-(Riskregister!$L$9-Riskregister!$K$9)*SQRT((1-AG1114)/2)))</f>
        <v>0</v>
      </c>
      <c r="AI1114" s="28">
        <f t="shared" ca="1" si="683"/>
        <v>0.82281061047172799</v>
      </c>
      <c r="AJ1114" s="28">
        <f t="shared" ca="1" si="683"/>
        <v>0.29244028096369834</v>
      </c>
      <c r="AK1114" s="28">
        <f>IF(Riskregister!$E$10="",0,COUNTIF(BK$4:BK$53,"&lt;"&amp;AI1114)*IF(AJ1114&lt;0.5,Riskregister!$K$10+(Riskregister!$L$10-Riskregister!$K$10)*SQRT(AJ1114/2),Riskregister!$L$10-(Riskregister!$L$10-Riskregister!$K$10)*SQRT((1-AJ1114)/2)))</f>
        <v>0</v>
      </c>
      <c r="AL1114" s="28">
        <f t="shared" ca="1" si="684"/>
        <v>0.90650478754473429</v>
      </c>
      <c r="AM1114" s="28">
        <f t="shared" ca="1" si="684"/>
        <v>0.22667795061628737</v>
      </c>
      <c r="AN1114" s="28">
        <f>IF(Riskregister!$E$11="",0,COUNTIF(BL$4:BL$53,"&lt;"&amp;AL1114)*IF(AM1114&lt;0.5,Riskregister!$K$11+(Riskregister!$L$11-Riskregister!$K$11)*SQRT(AM1114/2),Riskregister!$L$11-(Riskregister!$L$11-Riskregister!$K$11)*SQRT((1-AM1114)/2)))</f>
        <v>0</v>
      </c>
      <c r="AO1114" s="28">
        <f t="shared" ca="1" si="685"/>
        <v>0.80843290838440296</v>
      </c>
      <c r="AP1114" s="28">
        <f t="shared" ca="1" si="685"/>
        <v>0.57744770255783318</v>
      </c>
      <c r="AQ1114" s="28">
        <f>IF(Riskregister!$E$12="",0,COUNTIF(BM$4:BM$53,"&lt;"&amp;AO1114)*IF(AP1114&lt;0.5,Riskregister!$K$12+(Riskregister!$L$12-Riskregister!$K$12)*SQRT(AP1114/2),Riskregister!$L$12-(Riskregister!$L$12-Riskregister!$K$12)*SQRT((1-AP1114)/2)))</f>
        <v>0</v>
      </c>
      <c r="AR1114" s="28">
        <f t="shared" ca="1" si="686"/>
        <v>0.13800964603506793</v>
      </c>
      <c r="AS1114" s="28">
        <f t="shared" ca="1" si="686"/>
        <v>0.81131608380691111</v>
      </c>
      <c r="AT1114" s="28">
        <f>IF(Riskregister!$E$13="",0,COUNTIF(BN$4:BN$53,"&lt;"&amp;AR1114)*IF(AS1114&lt;0.5,Riskregister!$K$13+(Riskregister!$L$13-Riskregister!$K$13)*SQRT(AS1114/2),Riskregister!$L$13-(Riskregister!$L$13-Riskregister!$K$13)*SQRT((1-AS1114)/2)))</f>
        <v>0</v>
      </c>
      <c r="AU1114" s="28">
        <f t="shared" ca="1" si="687"/>
        <v>8.4734218874438105E-2</v>
      </c>
      <c r="AV1114" s="28">
        <f t="shared" ca="1" si="687"/>
        <v>0.81204857455455193</v>
      </c>
      <c r="AW1114" s="28">
        <f>IF(Riskregister!$E$14="",0,COUNTIF(BO$4:BO$53,"&lt;"&amp;AU1114)*IF(AV1114&lt;0.5,Riskregister!$K$14+(Riskregister!$L$14-Riskregister!$K$14)*SQRT(AV1114/2),Riskregister!$L$14-(Riskregister!$L$14-Riskregister!$K$14)*SQRT((1-AV1114)/2)))</f>
        <v>0</v>
      </c>
      <c r="AX1114" s="28">
        <f t="shared" ca="1" si="688"/>
        <v>0.86473078936829684</v>
      </c>
      <c r="AY1114" s="28">
        <f t="shared" ca="1" si="688"/>
        <v>0.49219878039940002</v>
      </c>
      <c r="AZ1114" s="28">
        <f>IF(Riskregister!$E$15="",0,COUNTIF(BP$4:BP$53,"&lt;"&amp;AX1114)*IF(AY1114&lt;0.5,Riskregister!$K$15+(Riskregister!$L$15-Riskregister!$K$15)*SQRT(AY1114/2),Riskregister!$L$15-(Riskregister!$L$15-Riskregister!$K$15)*SQRT((1-AY1114)/2)))</f>
        <v>0</v>
      </c>
      <c r="BA1114" s="28">
        <f t="shared" ca="1" si="689"/>
        <v>0.18899922438807382</v>
      </c>
      <c r="BB1114" s="28">
        <f t="shared" ca="1" si="689"/>
        <v>0.76288771877293715</v>
      </c>
      <c r="BC1114" s="28">
        <f>IF(Riskregister!$E$16="",0,COUNTIF(BQ$4:BQ$53,"&lt;"&amp;BA1114)*IF(BB1114&lt;0.5,Riskregister!$K$16+(Riskregister!$L$16-Riskregister!$K$16)*SQRT(BB1114/2),Riskregister!$L$16-(Riskregister!$L$16-Riskregister!$K$16)*SQRT((1-BB1114)/2)))</f>
        <v>0</v>
      </c>
      <c r="BD1114" s="28">
        <f t="shared" ca="1" si="677"/>
        <v>1103445.9636867277</v>
      </c>
    </row>
    <row r="1115" spans="20:56" x14ac:dyDescent="0.35">
      <c r="T1115" s="28">
        <f t="shared" ca="1" si="678"/>
        <v>0.83116951285661456</v>
      </c>
      <c r="U1115" s="28">
        <f t="shared" ca="1" si="678"/>
        <v>0.36548915551629735</v>
      </c>
      <c r="V1115" s="28">
        <f ca="1">IF(Riskregister!$E$5="",0,COUNTIF(BF$4:BF$53,"&lt;"&amp;T1115)*IF(U1115&lt;0.5,Riskregister!$K$5+(Riskregister!$L$5-Riskregister!$K$5)*SQRT(U1115/2),Riskregister!$L$5-(Riskregister!$L$5-Riskregister!$K$5)*SQRT((1-U1115)/2)))</f>
        <v>342368.85661672242</v>
      </c>
      <c r="W1115" s="28">
        <f t="shared" ca="1" si="679"/>
        <v>0.20398425598569903</v>
      </c>
      <c r="X1115" s="28">
        <f t="shared" ca="1" si="679"/>
        <v>0.89941057361522136</v>
      </c>
      <c r="Y1115" s="28">
        <f ca="1">IF(Riskregister!$E$6="",0,COUNTIF(BG$4:BG$53,"&lt;"&amp;W1115)*IF(X1115&lt;0.5,Riskregister!$K$6+(Riskregister!$L$6-Riskregister!$K$6)*SQRT(X1115/2),Riskregister!$L$6-(Riskregister!$L$6-Riskregister!$K$6)*SQRT((1-X1115)/2)))</f>
        <v>0</v>
      </c>
      <c r="Z1115" s="28">
        <f t="shared" ca="1" si="680"/>
        <v>0.92137097134621249</v>
      </c>
      <c r="AA1115" s="28">
        <f t="shared" ca="1" si="680"/>
        <v>0.29964632547263559</v>
      </c>
      <c r="AB1115" s="28">
        <f ca="1">IF(Riskregister!$E$7="",0,COUNTIF(BH$4:BH$53,"&lt;"&amp;Z1115)*IF(AA1115&lt;0.5,Riskregister!$K$7+(Riskregister!$L$7-Riskregister!$K$7)*SQRT(AA1115/2),Riskregister!$L$7-(Riskregister!$L$7-Riskregister!$K$7)*SQRT((1-AA1115)/2)))</f>
        <v>185474.48997947521</v>
      </c>
      <c r="AC1115" s="28">
        <f t="shared" ca="1" si="681"/>
        <v>0.41045573737843621</v>
      </c>
      <c r="AD1115" s="28">
        <f t="shared" ca="1" si="681"/>
        <v>0.43640105150390873</v>
      </c>
      <c r="AE1115" s="28">
        <f ca="1">IF(Riskregister!$E$8="",0,COUNTIF(BI$4:BI$53,"&lt;"&amp;AC1115)*IF(AD1115&lt;0.5,Riskregister!$K$8+(Riskregister!$L$8-Riskregister!$K$8)*SQRT(AD1115/2),Riskregister!$L$8-(Riskregister!$L$8-Riskregister!$K$8)*SQRT((1-AD1115)/2)))</f>
        <v>0</v>
      </c>
      <c r="AF1115" s="28">
        <f t="shared" ca="1" si="682"/>
        <v>0.51379351968115738</v>
      </c>
      <c r="AG1115" s="28">
        <f t="shared" ca="1" si="682"/>
        <v>0.74866100724584173</v>
      </c>
      <c r="AH1115" s="28">
        <f>IF(Riskregister!$E$9="",0,COUNTIF(BJ$4:BJ$53,"&lt;"&amp;AF1115)*IF(AG1115&lt;0.5,Riskregister!$K$9+(Riskregister!$L$9-Riskregister!$K$9)*SQRT(AG1115/2),Riskregister!$L$9-(Riskregister!$L$9-Riskregister!$K$9)*SQRT((1-AG1115)/2)))</f>
        <v>0</v>
      </c>
      <c r="AI1115" s="28">
        <f t="shared" ca="1" si="683"/>
        <v>1.6656880666826246E-2</v>
      </c>
      <c r="AJ1115" s="28">
        <f t="shared" ca="1" si="683"/>
        <v>0.91018530097665784</v>
      </c>
      <c r="AK1115" s="28">
        <f>IF(Riskregister!$E$10="",0,COUNTIF(BK$4:BK$53,"&lt;"&amp;AI1115)*IF(AJ1115&lt;0.5,Riskregister!$K$10+(Riskregister!$L$10-Riskregister!$K$10)*SQRT(AJ1115/2),Riskregister!$L$10-(Riskregister!$L$10-Riskregister!$K$10)*SQRT((1-AJ1115)/2)))</f>
        <v>0</v>
      </c>
      <c r="AL1115" s="28">
        <f t="shared" ca="1" si="684"/>
        <v>0.54328774562378535</v>
      </c>
      <c r="AM1115" s="28">
        <f t="shared" ca="1" si="684"/>
        <v>0.34989572680530256</v>
      </c>
      <c r="AN1115" s="28">
        <f>IF(Riskregister!$E$11="",0,COUNTIF(BL$4:BL$53,"&lt;"&amp;AL1115)*IF(AM1115&lt;0.5,Riskregister!$K$11+(Riskregister!$L$11-Riskregister!$K$11)*SQRT(AM1115/2),Riskregister!$L$11-(Riskregister!$L$11-Riskregister!$K$11)*SQRT((1-AM1115)/2)))</f>
        <v>0</v>
      </c>
      <c r="AO1115" s="28">
        <f t="shared" ca="1" si="685"/>
        <v>0.21893629299265793</v>
      </c>
      <c r="AP1115" s="28">
        <f t="shared" ca="1" si="685"/>
        <v>0.29602507955007618</v>
      </c>
      <c r="AQ1115" s="28">
        <f>IF(Riskregister!$E$12="",0,COUNTIF(BM$4:BM$53,"&lt;"&amp;AO1115)*IF(AP1115&lt;0.5,Riskregister!$K$12+(Riskregister!$L$12-Riskregister!$K$12)*SQRT(AP1115/2),Riskregister!$L$12-(Riskregister!$L$12-Riskregister!$K$12)*SQRT((1-AP1115)/2)))</f>
        <v>0</v>
      </c>
      <c r="AR1115" s="28">
        <f t="shared" ca="1" si="686"/>
        <v>0.24554157100520979</v>
      </c>
      <c r="AS1115" s="28">
        <f t="shared" ca="1" si="686"/>
        <v>0.96236389626739027</v>
      </c>
      <c r="AT1115" s="28">
        <f>IF(Riskregister!$E$13="",0,COUNTIF(BN$4:BN$53,"&lt;"&amp;AR1115)*IF(AS1115&lt;0.5,Riskregister!$K$13+(Riskregister!$L$13-Riskregister!$K$13)*SQRT(AS1115/2),Riskregister!$L$13-(Riskregister!$L$13-Riskregister!$K$13)*SQRT((1-AS1115)/2)))</f>
        <v>0</v>
      </c>
      <c r="AU1115" s="28">
        <f t="shared" ca="1" si="687"/>
        <v>0.9925520058426841</v>
      </c>
      <c r="AV1115" s="28">
        <f t="shared" ca="1" si="687"/>
        <v>0.60061987349156976</v>
      </c>
      <c r="AW1115" s="28">
        <f>IF(Riskregister!$E$14="",0,COUNTIF(BO$4:BO$53,"&lt;"&amp;AU1115)*IF(AV1115&lt;0.5,Riskregister!$K$14+(Riskregister!$L$14-Riskregister!$K$14)*SQRT(AV1115/2),Riskregister!$L$14-(Riskregister!$L$14-Riskregister!$K$14)*SQRT((1-AV1115)/2)))</f>
        <v>0</v>
      </c>
      <c r="AX1115" s="28">
        <f t="shared" ca="1" si="688"/>
        <v>0.51054827212157905</v>
      </c>
      <c r="AY1115" s="28">
        <f t="shared" ca="1" si="688"/>
        <v>8.8604035281556581E-2</v>
      </c>
      <c r="AZ1115" s="28">
        <f>IF(Riskregister!$E$15="",0,COUNTIF(BP$4:BP$53,"&lt;"&amp;AX1115)*IF(AY1115&lt;0.5,Riskregister!$K$15+(Riskregister!$L$15-Riskregister!$K$15)*SQRT(AY1115/2),Riskregister!$L$15-(Riskregister!$L$15-Riskregister!$K$15)*SQRT((1-AY1115)/2)))</f>
        <v>0</v>
      </c>
      <c r="BA1115" s="28">
        <f t="shared" ca="1" si="689"/>
        <v>0.77539491681126593</v>
      </c>
      <c r="BB1115" s="28">
        <f t="shared" ca="1" si="689"/>
        <v>0.28717610118424108</v>
      </c>
      <c r="BC1115" s="28">
        <f>IF(Riskregister!$E$16="",0,COUNTIF(BQ$4:BQ$53,"&lt;"&amp;BA1115)*IF(BB1115&lt;0.5,Riskregister!$K$16+(Riskregister!$L$16-Riskregister!$K$16)*SQRT(BB1115/2),Riskregister!$L$16-(Riskregister!$L$16-Riskregister!$K$16)*SQRT((1-BB1115)/2)))</f>
        <v>0</v>
      </c>
      <c r="BD1115" s="28">
        <f t="shared" ca="1" si="677"/>
        <v>527843.34659619769</v>
      </c>
    </row>
    <row r="1116" spans="20:56" x14ac:dyDescent="0.35">
      <c r="T1116" s="28">
        <f t="shared" ca="1" si="678"/>
        <v>0.25911863339510388</v>
      </c>
      <c r="U1116" s="28">
        <f t="shared" ca="1" si="678"/>
        <v>0.93672587849897948</v>
      </c>
      <c r="V1116" s="28">
        <f ca="1">IF(Riskregister!$E$5="",0,COUNTIF(BF$4:BF$53,"&lt;"&amp;T1116)*IF(U1116&lt;0.5,Riskregister!$K$5+(Riskregister!$L$5-Riskregister!$K$5)*SQRT(U1116/2),Riskregister!$L$5-(Riskregister!$L$5-Riskregister!$K$5)*SQRT((1-U1116)/2)))</f>
        <v>0</v>
      </c>
      <c r="W1116" s="28">
        <f t="shared" ca="1" si="679"/>
        <v>0.10816539024631733</v>
      </c>
      <c r="X1116" s="28">
        <f t="shared" ca="1" si="679"/>
        <v>0.46765390245816796</v>
      </c>
      <c r="Y1116" s="28">
        <f ca="1">IF(Riskregister!$E$6="",0,COUNTIF(BG$4:BG$53,"&lt;"&amp;W1116)*IF(X1116&lt;0.5,Riskregister!$K$6+(Riskregister!$L$6-Riskregister!$K$6)*SQRT(X1116/2),Riskregister!$L$6-(Riskregister!$L$6-Riskregister!$K$6)*SQRT((1-X1116)/2)))</f>
        <v>0</v>
      </c>
      <c r="Z1116" s="28">
        <f t="shared" ca="1" si="680"/>
        <v>0.70321059103739259</v>
      </c>
      <c r="AA1116" s="28">
        <f t="shared" ca="1" si="680"/>
        <v>0.62005357652984128</v>
      </c>
      <c r="AB1116" s="28">
        <f ca="1">IF(Riskregister!$E$7="",0,COUNTIF(BH$4:BH$53,"&lt;"&amp;Z1116)*IF(AA1116&lt;0.5,Riskregister!$K$7+(Riskregister!$L$7-Riskregister!$K$7)*SQRT(AA1116/2),Riskregister!$L$7-(Riskregister!$L$7-Riskregister!$K$7)*SQRT((1-AA1116)/2)))</f>
        <v>0</v>
      </c>
      <c r="AC1116" s="28">
        <f t="shared" ca="1" si="681"/>
        <v>0.86218932468926324</v>
      </c>
      <c r="AD1116" s="28">
        <f t="shared" ca="1" si="681"/>
        <v>1.6758812609219298E-2</v>
      </c>
      <c r="AE1116" s="28">
        <f ca="1">IF(Riskregister!$E$8="",0,COUNTIF(BI$4:BI$53,"&lt;"&amp;AC1116)*IF(AD1116&lt;0.5,Riskregister!$K$8+(Riskregister!$L$8-Riskregister!$K$8)*SQRT(AD1116/2),Riskregister!$L$8-(Riskregister!$L$8-Riskregister!$K$8)*SQRT((1-AD1116)/2)))</f>
        <v>0</v>
      </c>
      <c r="AF1116" s="28">
        <f t="shared" ca="1" si="682"/>
        <v>0.18811902012373383</v>
      </c>
      <c r="AG1116" s="28">
        <f t="shared" ca="1" si="682"/>
        <v>0.7886262243495753</v>
      </c>
      <c r="AH1116" s="28">
        <f>IF(Riskregister!$E$9="",0,COUNTIF(BJ$4:BJ$53,"&lt;"&amp;AF1116)*IF(AG1116&lt;0.5,Riskregister!$K$9+(Riskregister!$L$9-Riskregister!$K$9)*SQRT(AG1116/2),Riskregister!$L$9-(Riskregister!$L$9-Riskregister!$K$9)*SQRT((1-AG1116)/2)))</f>
        <v>0</v>
      </c>
      <c r="AI1116" s="28">
        <f t="shared" ca="1" si="683"/>
        <v>0.35348058934064508</v>
      </c>
      <c r="AJ1116" s="28">
        <f t="shared" ca="1" si="683"/>
        <v>0.23014663974928584</v>
      </c>
      <c r="AK1116" s="28">
        <f>IF(Riskregister!$E$10="",0,COUNTIF(BK$4:BK$53,"&lt;"&amp;AI1116)*IF(AJ1116&lt;0.5,Riskregister!$K$10+(Riskregister!$L$10-Riskregister!$K$10)*SQRT(AJ1116/2),Riskregister!$L$10-(Riskregister!$L$10-Riskregister!$K$10)*SQRT((1-AJ1116)/2)))</f>
        <v>0</v>
      </c>
      <c r="AL1116" s="28">
        <f t="shared" ca="1" si="684"/>
        <v>7.5100104571851456E-2</v>
      </c>
      <c r="AM1116" s="28">
        <f t="shared" ca="1" si="684"/>
        <v>0.50978734573184825</v>
      </c>
      <c r="AN1116" s="28">
        <f>IF(Riskregister!$E$11="",0,COUNTIF(BL$4:BL$53,"&lt;"&amp;AL1116)*IF(AM1116&lt;0.5,Riskregister!$K$11+(Riskregister!$L$11-Riskregister!$K$11)*SQRT(AM1116/2),Riskregister!$L$11-(Riskregister!$L$11-Riskregister!$K$11)*SQRT((1-AM1116)/2)))</f>
        <v>0</v>
      </c>
      <c r="AO1116" s="28">
        <f t="shared" ca="1" si="685"/>
        <v>0.36945420490352032</v>
      </c>
      <c r="AP1116" s="28">
        <f t="shared" ca="1" si="685"/>
        <v>0.9605578524999967</v>
      </c>
      <c r="AQ1116" s="28">
        <f>IF(Riskregister!$E$12="",0,COUNTIF(BM$4:BM$53,"&lt;"&amp;AO1116)*IF(AP1116&lt;0.5,Riskregister!$K$12+(Riskregister!$L$12-Riskregister!$K$12)*SQRT(AP1116/2),Riskregister!$L$12-(Riskregister!$L$12-Riskregister!$K$12)*SQRT((1-AP1116)/2)))</f>
        <v>0</v>
      </c>
      <c r="AR1116" s="28">
        <f t="shared" ca="1" si="686"/>
        <v>8.6673683586930617E-2</v>
      </c>
      <c r="AS1116" s="28">
        <f t="shared" ca="1" si="686"/>
        <v>0.1249736110389108</v>
      </c>
      <c r="AT1116" s="28">
        <f>IF(Riskregister!$E$13="",0,COUNTIF(BN$4:BN$53,"&lt;"&amp;AR1116)*IF(AS1116&lt;0.5,Riskregister!$K$13+(Riskregister!$L$13-Riskregister!$K$13)*SQRT(AS1116/2),Riskregister!$L$13-(Riskregister!$L$13-Riskregister!$K$13)*SQRT((1-AS1116)/2)))</f>
        <v>0</v>
      </c>
      <c r="AU1116" s="28">
        <f t="shared" ca="1" si="687"/>
        <v>0.45921892008258314</v>
      </c>
      <c r="AV1116" s="28">
        <f t="shared" ca="1" si="687"/>
        <v>0.3059649709327652</v>
      </c>
      <c r="AW1116" s="28">
        <f>IF(Riskregister!$E$14="",0,COUNTIF(BO$4:BO$53,"&lt;"&amp;AU1116)*IF(AV1116&lt;0.5,Riskregister!$K$14+(Riskregister!$L$14-Riskregister!$K$14)*SQRT(AV1116/2),Riskregister!$L$14-(Riskregister!$L$14-Riskregister!$K$14)*SQRT((1-AV1116)/2)))</f>
        <v>0</v>
      </c>
      <c r="AX1116" s="28">
        <f t="shared" ca="1" si="688"/>
        <v>0.2210093385255123</v>
      </c>
      <c r="AY1116" s="28">
        <f t="shared" ca="1" si="688"/>
        <v>6.7513547145355957E-2</v>
      </c>
      <c r="AZ1116" s="28">
        <f>IF(Riskregister!$E$15="",0,COUNTIF(BP$4:BP$53,"&lt;"&amp;AX1116)*IF(AY1116&lt;0.5,Riskregister!$K$15+(Riskregister!$L$15-Riskregister!$K$15)*SQRT(AY1116/2),Riskregister!$L$15-(Riskregister!$L$15-Riskregister!$K$15)*SQRT((1-AY1116)/2)))</f>
        <v>0</v>
      </c>
      <c r="BA1116" s="28">
        <f t="shared" ca="1" si="689"/>
        <v>0.92594745660802957</v>
      </c>
      <c r="BB1116" s="28">
        <f t="shared" ca="1" si="689"/>
        <v>0.86837540893306842</v>
      </c>
      <c r="BC1116" s="28">
        <f>IF(Riskregister!$E$16="",0,COUNTIF(BQ$4:BQ$53,"&lt;"&amp;BA1116)*IF(BB1116&lt;0.5,Riskregister!$K$16+(Riskregister!$L$16-Riskregister!$K$16)*SQRT(BB1116/2),Riskregister!$L$16-(Riskregister!$L$16-Riskregister!$K$16)*SQRT((1-BB1116)/2)))</f>
        <v>0</v>
      </c>
      <c r="BD1116" s="28">
        <f t="shared" ca="1" si="677"/>
        <v>0</v>
      </c>
    </row>
    <row r="1117" spans="20:56" x14ac:dyDescent="0.35">
      <c r="T1117" s="28">
        <f t="shared" ca="1" si="678"/>
        <v>0.79006822074224037</v>
      </c>
      <c r="U1117" s="28">
        <f t="shared" ca="1" si="678"/>
        <v>0.78447339609878597</v>
      </c>
      <c r="V1117" s="28">
        <f ca="1">IF(Riskregister!$E$5="",0,COUNTIF(BF$4:BF$53,"&lt;"&amp;T1117)*IF(U1117&lt;0.5,Riskregister!$K$5+(Riskregister!$L$5-Riskregister!$K$5)*SQRT(U1117/2),Riskregister!$L$5-(Riskregister!$L$5-Riskregister!$K$5)*SQRT((1-U1117)/2)))</f>
        <v>452277.05443974549</v>
      </c>
      <c r="W1117" s="28">
        <f t="shared" ca="1" si="679"/>
        <v>0.89945986204030193</v>
      </c>
      <c r="X1117" s="28">
        <f t="shared" ca="1" si="679"/>
        <v>0.96206920833241427</v>
      </c>
      <c r="Y1117" s="28">
        <f ca="1">IF(Riskregister!$E$6="",0,COUNTIF(BG$4:BG$53,"&lt;"&amp;W1117)*IF(X1117&lt;0.5,Riskregister!$K$6+(Riskregister!$L$6-Riskregister!$K$6)*SQRT(X1117/2),Riskregister!$L$6-(Riskregister!$L$6-Riskregister!$K$6)*SQRT((1-X1117)/2)))</f>
        <v>1752113.1659375818</v>
      </c>
      <c r="Z1117" s="28">
        <f t="shared" ca="1" si="680"/>
        <v>0.6885626469925048</v>
      </c>
      <c r="AA1117" s="28">
        <f t="shared" ca="1" si="680"/>
        <v>0.62293336037033908</v>
      </c>
      <c r="AB1117" s="28">
        <f ca="1">IF(Riskregister!$E$7="",0,COUNTIF(BH$4:BH$53,"&lt;"&amp;Z1117)*IF(AA1117&lt;0.5,Riskregister!$K$7+(Riskregister!$L$7-Riskregister!$K$7)*SQRT(AA1117/2),Riskregister!$L$7-(Riskregister!$L$7-Riskregister!$K$7)*SQRT((1-AA1117)/2)))</f>
        <v>0</v>
      </c>
      <c r="AC1117" s="28">
        <f t="shared" ca="1" si="681"/>
        <v>0.65006676043938882</v>
      </c>
      <c r="AD1117" s="28">
        <f t="shared" ca="1" si="681"/>
        <v>4.8215820761022266E-2</v>
      </c>
      <c r="AE1117" s="28">
        <f ca="1">IF(Riskregister!$E$8="",0,COUNTIF(BI$4:BI$53,"&lt;"&amp;AC1117)*IF(AD1117&lt;0.5,Riskregister!$K$8+(Riskregister!$L$8-Riskregister!$K$8)*SQRT(AD1117/2),Riskregister!$L$8-(Riskregister!$L$8-Riskregister!$K$8)*SQRT((1-AD1117)/2)))</f>
        <v>0</v>
      </c>
      <c r="AF1117" s="28">
        <f t="shared" ca="1" si="682"/>
        <v>0.92560132846788046</v>
      </c>
      <c r="AG1117" s="28">
        <f t="shared" ca="1" si="682"/>
        <v>0.60304378311955209</v>
      </c>
      <c r="AH1117" s="28">
        <f>IF(Riskregister!$E$9="",0,COUNTIF(BJ$4:BJ$53,"&lt;"&amp;AF1117)*IF(AG1117&lt;0.5,Riskregister!$K$9+(Riskregister!$L$9-Riskregister!$K$9)*SQRT(AG1117/2),Riskregister!$L$9-(Riskregister!$L$9-Riskregister!$K$9)*SQRT((1-AG1117)/2)))</f>
        <v>0</v>
      </c>
      <c r="AI1117" s="28">
        <f t="shared" ca="1" si="683"/>
        <v>9.6351734283114054E-2</v>
      </c>
      <c r="AJ1117" s="28">
        <f t="shared" ca="1" si="683"/>
        <v>0.87351709163784408</v>
      </c>
      <c r="AK1117" s="28">
        <f>IF(Riskregister!$E$10="",0,COUNTIF(BK$4:BK$53,"&lt;"&amp;AI1117)*IF(AJ1117&lt;0.5,Riskregister!$K$10+(Riskregister!$L$10-Riskregister!$K$10)*SQRT(AJ1117/2),Riskregister!$L$10-(Riskregister!$L$10-Riskregister!$K$10)*SQRT((1-AJ1117)/2)))</f>
        <v>0</v>
      </c>
      <c r="AL1117" s="28">
        <f t="shared" ca="1" si="684"/>
        <v>0.68266642178491321</v>
      </c>
      <c r="AM1117" s="28">
        <f t="shared" ca="1" si="684"/>
        <v>0.30854196397507572</v>
      </c>
      <c r="AN1117" s="28">
        <f>IF(Riskregister!$E$11="",0,COUNTIF(BL$4:BL$53,"&lt;"&amp;AL1117)*IF(AM1117&lt;0.5,Riskregister!$K$11+(Riskregister!$L$11-Riskregister!$K$11)*SQRT(AM1117/2),Riskregister!$L$11-(Riskregister!$L$11-Riskregister!$K$11)*SQRT((1-AM1117)/2)))</f>
        <v>0</v>
      </c>
      <c r="AO1117" s="28">
        <f t="shared" ca="1" si="685"/>
        <v>0.2587317744121691</v>
      </c>
      <c r="AP1117" s="28">
        <f t="shared" ca="1" si="685"/>
        <v>0.3334907900648082</v>
      </c>
      <c r="AQ1117" s="28">
        <f>IF(Riskregister!$E$12="",0,COUNTIF(BM$4:BM$53,"&lt;"&amp;AO1117)*IF(AP1117&lt;0.5,Riskregister!$K$12+(Riskregister!$L$12-Riskregister!$K$12)*SQRT(AP1117/2),Riskregister!$L$12-(Riskregister!$L$12-Riskregister!$K$12)*SQRT((1-AP1117)/2)))</f>
        <v>0</v>
      </c>
      <c r="AR1117" s="28">
        <f t="shared" ca="1" si="686"/>
        <v>0.59595526550826994</v>
      </c>
      <c r="AS1117" s="28">
        <f t="shared" ca="1" si="686"/>
        <v>0.77989299573176307</v>
      </c>
      <c r="AT1117" s="28">
        <f>IF(Riskregister!$E$13="",0,COUNTIF(BN$4:BN$53,"&lt;"&amp;AR1117)*IF(AS1117&lt;0.5,Riskregister!$K$13+(Riskregister!$L$13-Riskregister!$K$13)*SQRT(AS1117/2),Riskregister!$L$13-(Riskregister!$L$13-Riskregister!$K$13)*SQRT((1-AS1117)/2)))</f>
        <v>0</v>
      </c>
      <c r="AU1117" s="28">
        <f t="shared" ca="1" si="687"/>
        <v>0.33593063081573593</v>
      </c>
      <c r="AV1117" s="28">
        <f t="shared" ca="1" si="687"/>
        <v>0.51118384624657121</v>
      </c>
      <c r="AW1117" s="28">
        <f>IF(Riskregister!$E$14="",0,COUNTIF(BO$4:BO$53,"&lt;"&amp;AU1117)*IF(AV1117&lt;0.5,Riskregister!$K$14+(Riskregister!$L$14-Riskregister!$K$14)*SQRT(AV1117/2),Riskregister!$L$14-(Riskregister!$L$14-Riskregister!$K$14)*SQRT((1-AV1117)/2)))</f>
        <v>0</v>
      </c>
      <c r="AX1117" s="28">
        <f t="shared" ca="1" si="688"/>
        <v>0.21641542751872789</v>
      </c>
      <c r="AY1117" s="28">
        <f t="shared" ca="1" si="688"/>
        <v>0.13712727292044047</v>
      </c>
      <c r="AZ1117" s="28">
        <f>IF(Riskregister!$E$15="",0,COUNTIF(BP$4:BP$53,"&lt;"&amp;AX1117)*IF(AY1117&lt;0.5,Riskregister!$K$15+(Riskregister!$L$15-Riskregister!$K$15)*SQRT(AY1117/2),Riskregister!$L$15-(Riskregister!$L$15-Riskregister!$K$15)*SQRT((1-AY1117)/2)))</f>
        <v>0</v>
      </c>
      <c r="BA1117" s="28">
        <f t="shared" ca="1" si="689"/>
        <v>0.26193726975264497</v>
      </c>
      <c r="BB1117" s="28">
        <f t="shared" ca="1" si="689"/>
        <v>0.83285211007956572</v>
      </c>
      <c r="BC1117" s="28">
        <f>IF(Riskregister!$E$16="",0,COUNTIF(BQ$4:BQ$53,"&lt;"&amp;BA1117)*IF(BB1117&lt;0.5,Riskregister!$K$16+(Riskregister!$L$16-Riskregister!$K$16)*SQRT(BB1117/2),Riskregister!$L$16-(Riskregister!$L$16-Riskregister!$K$16)*SQRT((1-BB1117)/2)))</f>
        <v>0</v>
      </c>
      <c r="BD1117" s="28">
        <f t="shared" ca="1" si="677"/>
        <v>2204390.2203773274</v>
      </c>
    </row>
    <row r="1118" spans="20:56" x14ac:dyDescent="0.35">
      <c r="T1118" s="28">
        <f t="shared" ca="1" si="678"/>
        <v>0.53736119593607057</v>
      </c>
      <c r="U1118" s="28">
        <f t="shared" ca="1" si="678"/>
        <v>0.65169191975350893</v>
      </c>
      <c r="V1118" s="28">
        <f ca="1">IF(Riskregister!$E$5="",0,COUNTIF(BF$4:BF$53,"&lt;"&amp;T1118)*IF(U1118&lt;0.5,Riskregister!$K$5+(Riskregister!$L$5-Riskregister!$K$5)*SQRT(U1118/2),Riskregister!$L$5-(Riskregister!$L$5-Riskregister!$K$5)*SQRT((1-U1118)/2)))</f>
        <v>0</v>
      </c>
      <c r="W1118" s="28">
        <f t="shared" ca="1" si="679"/>
        <v>0.14684174340949119</v>
      </c>
      <c r="X1118" s="28">
        <f t="shared" ca="1" si="679"/>
        <v>0.77461036772811176</v>
      </c>
      <c r="Y1118" s="28">
        <f ca="1">IF(Riskregister!$E$6="",0,COUNTIF(BG$4:BG$53,"&lt;"&amp;W1118)*IF(X1118&lt;0.5,Riskregister!$K$6+(Riskregister!$L$6-Riskregister!$K$6)*SQRT(X1118/2),Riskregister!$L$6-(Riskregister!$L$6-Riskregister!$K$6)*SQRT((1-X1118)/2)))</f>
        <v>0</v>
      </c>
      <c r="Z1118" s="28">
        <f t="shared" ca="1" si="680"/>
        <v>0.58851823692252381</v>
      </c>
      <c r="AA1118" s="28">
        <f t="shared" ca="1" si="680"/>
        <v>0.62549099598436675</v>
      </c>
      <c r="AB1118" s="28">
        <f ca="1">IF(Riskregister!$E$7="",0,COUNTIF(BH$4:BH$53,"&lt;"&amp;Z1118)*IF(AA1118&lt;0.5,Riskregister!$K$7+(Riskregister!$L$7-Riskregister!$K$7)*SQRT(AA1118/2),Riskregister!$L$7-(Riskregister!$L$7-Riskregister!$K$7)*SQRT((1-AA1118)/2)))</f>
        <v>0</v>
      </c>
      <c r="AC1118" s="28">
        <f t="shared" ca="1" si="681"/>
        <v>0.61719156931282582</v>
      </c>
      <c r="AD1118" s="28">
        <f t="shared" ca="1" si="681"/>
        <v>0.17994977724895689</v>
      </c>
      <c r="AE1118" s="28">
        <f ca="1">IF(Riskregister!$E$8="",0,COUNTIF(BI$4:BI$53,"&lt;"&amp;AC1118)*IF(AD1118&lt;0.5,Riskregister!$K$8+(Riskregister!$L$8-Riskregister!$K$8)*SQRT(AD1118/2),Riskregister!$L$8-(Riskregister!$L$8-Riskregister!$K$8)*SQRT((1-AD1118)/2)))</f>
        <v>0</v>
      </c>
      <c r="AF1118" s="28">
        <f t="shared" ca="1" si="682"/>
        <v>0.25502935906601176</v>
      </c>
      <c r="AG1118" s="28">
        <f t="shared" ca="1" si="682"/>
        <v>0.23550702559368986</v>
      </c>
      <c r="AH1118" s="28">
        <f>IF(Riskregister!$E$9="",0,COUNTIF(BJ$4:BJ$53,"&lt;"&amp;AF1118)*IF(AG1118&lt;0.5,Riskregister!$K$9+(Riskregister!$L$9-Riskregister!$K$9)*SQRT(AG1118/2),Riskregister!$L$9-(Riskregister!$L$9-Riskregister!$K$9)*SQRT((1-AG1118)/2)))</f>
        <v>0</v>
      </c>
      <c r="AI1118" s="28">
        <f t="shared" ca="1" si="683"/>
        <v>0.79703462075983966</v>
      </c>
      <c r="AJ1118" s="28">
        <f t="shared" ca="1" si="683"/>
        <v>8.9614996705768113E-2</v>
      </c>
      <c r="AK1118" s="28">
        <f>IF(Riskregister!$E$10="",0,COUNTIF(BK$4:BK$53,"&lt;"&amp;AI1118)*IF(AJ1118&lt;0.5,Riskregister!$K$10+(Riskregister!$L$10-Riskregister!$K$10)*SQRT(AJ1118/2),Riskregister!$L$10-(Riskregister!$L$10-Riskregister!$K$10)*SQRT((1-AJ1118)/2)))</f>
        <v>0</v>
      </c>
      <c r="AL1118" s="28">
        <f t="shared" ca="1" si="684"/>
        <v>0.37114188596572417</v>
      </c>
      <c r="AM1118" s="28">
        <f t="shared" ca="1" si="684"/>
        <v>0.15201921519172479</v>
      </c>
      <c r="AN1118" s="28">
        <f>IF(Riskregister!$E$11="",0,COUNTIF(BL$4:BL$53,"&lt;"&amp;AL1118)*IF(AM1118&lt;0.5,Riskregister!$K$11+(Riskregister!$L$11-Riskregister!$K$11)*SQRT(AM1118/2),Riskregister!$L$11-(Riskregister!$L$11-Riskregister!$K$11)*SQRT((1-AM1118)/2)))</f>
        <v>0</v>
      </c>
      <c r="AO1118" s="28">
        <f t="shared" ca="1" si="685"/>
        <v>0.46621762656052157</v>
      </c>
      <c r="AP1118" s="28">
        <f t="shared" ca="1" si="685"/>
        <v>0.51419565071145867</v>
      </c>
      <c r="AQ1118" s="28">
        <f>IF(Riskregister!$E$12="",0,COUNTIF(BM$4:BM$53,"&lt;"&amp;AO1118)*IF(AP1118&lt;0.5,Riskregister!$K$12+(Riskregister!$L$12-Riskregister!$K$12)*SQRT(AP1118/2),Riskregister!$L$12-(Riskregister!$L$12-Riskregister!$K$12)*SQRT((1-AP1118)/2)))</f>
        <v>0</v>
      </c>
      <c r="AR1118" s="28">
        <f t="shared" ca="1" si="686"/>
        <v>0.9644351200010729</v>
      </c>
      <c r="AS1118" s="28">
        <f t="shared" ca="1" si="686"/>
        <v>0.91919732151560951</v>
      </c>
      <c r="AT1118" s="28">
        <f>IF(Riskregister!$E$13="",0,COUNTIF(BN$4:BN$53,"&lt;"&amp;AR1118)*IF(AS1118&lt;0.5,Riskregister!$K$13+(Riskregister!$L$13-Riskregister!$K$13)*SQRT(AS1118/2),Riskregister!$L$13-(Riskregister!$L$13-Riskregister!$K$13)*SQRT((1-AS1118)/2)))</f>
        <v>0</v>
      </c>
      <c r="AU1118" s="28">
        <f t="shared" ca="1" si="687"/>
        <v>0.16392165060634567</v>
      </c>
      <c r="AV1118" s="28">
        <f t="shared" ca="1" si="687"/>
        <v>0.12278152942306853</v>
      </c>
      <c r="AW1118" s="28">
        <f>IF(Riskregister!$E$14="",0,COUNTIF(BO$4:BO$53,"&lt;"&amp;AU1118)*IF(AV1118&lt;0.5,Riskregister!$K$14+(Riskregister!$L$14-Riskregister!$K$14)*SQRT(AV1118/2),Riskregister!$L$14-(Riskregister!$L$14-Riskregister!$K$14)*SQRT((1-AV1118)/2)))</f>
        <v>0</v>
      </c>
      <c r="AX1118" s="28">
        <f t="shared" ca="1" si="688"/>
        <v>0.80055453815802191</v>
      </c>
      <c r="AY1118" s="28">
        <f t="shared" ca="1" si="688"/>
        <v>3.9405050823659415E-2</v>
      </c>
      <c r="AZ1118" s="28">
        <f>IF(Riskregister!$E$15="",0,COUNTIF(BP$4:BP$53,"&lt;"&amp;AX1118)*IF(AY1118&lt;0.5,Riskregister!$K$15+(Riskregister!$L$15-Riskregister!$K$15)*SQRT(AY1118/2),Riskregister!$L$15-(Riskregister!$L$15-Riskregister!$K$15)*SQRT((1-AY1118)/2)))</f>
        <v>0</v>
      </c>
      <c r="BA1118" s="28">
        <f t="shared" ca="1" si="689"/>
        <v>0.55362542982204022</v>
      </c>
      <c r="BB1118" s="28">
        <f t="shared" ca="1" si="689"/>
        <v>0.75868073549719306</v>
      </c>
      <c r="BC1118" s="28">
        <f>IF(Riskregister!$E$16="",0,COUNTIF(BQ$4:BQ$53,"&lt;"&amp;BA1118)*IF(BB1118&lt;0.5,Riskregister!$K$16+(Riskregister!$L$16-Riskregister!$K$16)*SQRT(BB1118/2),Riskregister!$L$16-(Riskregister!$L$16-Riskregister!$K$16)*SQRT((1-BB1118)/2)))</f>
        <v>0</v>
      </c>
      <c r="BD1118" s="28">
        <f t="shared" ca="1" si="677"/>
        <v>0</v>
      </c>
    </row>
    <row r="1119" spans="20:56" x14ac:dyDescent="0.35">
      <c r="T1119" s="28">
        <f t="shared" ca="1" si="678"/>
        <v>0.97715846227303049</v>
      </c>
      <c r="U1119" s="28">
        <f t="shared" ca="1" si="678"/>
        <v>0.4775188536542162</v>
      </c>
      <c r="V1119" s="28">
        <f ca="1">IF(Riskregister!$E$5="",0,COUNTIF(BF$4:BF$53,"&lt;"&amp;T1119)*IF(U1119&lt;0.5,Riskregister!$K$5+(Riskregister!$L$5-Riskregister!$K$5)*SQRT(U1119/2),Riskregister!$L$5-(Riskregister!$L$5-Riskregister!$K$5)*SQRT((1-U1119)/2)))</f>
        <v>739767.13807418302</v>
      </c>
      <c r="W1119" s="28">
        <f t="shared" ca="1" si="679"/>
        <v>0.1560376223642046</v>
      </c>
      <c r="X1119" s="28">
        <f t="shared" ca="1" si="679"/>
        <v>0.4080767701394491</v>
      </c>
      <c r="Y1119" s="28">
        <f ca="1">IF(Riskregister!$E$6="",0,COUNTIF(BG$4:BG$53,"&lt;"&amp;W1119)*IF(X1119&lt;0.5,Riskregister!$K$6+(Riskregister!$L$6-Riskregister!$K$6)*SQRT(X1119/2),Riskregister!$L$6-(Riskregister!$L$6-Riskregister!$K$6)*SQRT((1-X1119)/2)))</f>
        <v>0</v>
      </c>
      <c r="Z1119" s="28">
        <f t="shared" ca="1" si="680"/>
        <v>4.1580776897447547E-2</v>
      </c>
      <c r="AA1119" s="28">
        <f t="shared" ca="1" si="680"/>
        <v>0.81881758019165851</v>
      </c>
      <c r="AB1119" s="28">
        <f ca="1">IF(Riskregister!$E$7="",0,COUNTIF(BH$4:BH$53,"&lt;"&amp;Z1119)*IF(AA1119&lt;0.5,Riskregister!$K$7+(Riskregister!$L$7-Riskregister!$K$7)*SQRT(AA1119/2),Riskregister!$L$7-(Riskregister!$L$7-Riskregister!$K$7)*SQRT((1-AA1119)/2)))</f>
        <v>0</v>
      </c>
      <c r="AC1119" s="28">
        <f t="shared" ca="1" si="681"/>
        <v>0.47599584194764266</v>
      </c>
      <c r="AD1119" s="28">
        <f t="shared" ca="1" si="681"/>
        <v>0.71008198985679227</v>
      </c>
      <c r="AE1119" s="28">
        <f ca="1">IF(Riskregister!$E$8="",0,COUNTIF(BI$4:BI$53,"&lt;"&amp;AC1119)*IF(AD1119&lt;0.5,Riskregister!$K$8+(Riskregister!$L$8-Riskregister!$K$8)*SQRT(AD1119/2),Riskregister!$L$8-(Riskregister!$L$8-Riskregister!$K$8)*SQRT((1-AD1119)/2)))</f>
        <v>0</v>
      </c>
      <c r="AF1119" s="28">
        <f t="shared" ca="1" si="682"/>
        <v>0.70777870237419005</v>
      </c>
      <c r="AG1119" s="28">
        <f t="shared" ca="1" si="682"/>
        <v>0.86999997232073023</v>
      </c>
      <c r="AH1119" s="28">
        <f>IF(Riskregister!$E$9="",0,COUNTIF(BJ$4:BJ$53,"&lt;"&amp;AF1119)*IF(AG1119&lt;0.5,Riskregister!$K$9+(Riskregister!$L$9-Riskregister!$K$9)*SQRT(AG1119/2),Riskregister!$L$9-(Riskregister!$L$9-Riskregister!$K$9)*SQRT((1-AG1119)/2)))</f>
        <v>0</v>
      </c>
      <c r="AI1119" s="28">
        <f t="shared" ca="1" si="683"/>
        <v>0.23613384321425457</v>
      </c>
      <c r="AJ1119" s="28">
        <f t="shared" ca="1" si="683"/>
        <v>0.65697810730652262</v>
      </c>
      <c r="AK1119" s="28">
        <f>IF(Riskregister!$E$10="",0,COUNTIF(BK$4:BK$53,"&lt;"&amp;AI1119)*IF(AJ1119&lt;0.5,Riskregister!$K$10+(Riskregister!$L$10-Riskregister!$K$10)*SQRT(AJ1119/2),Riskregister!$L$10-(Riskregister!$L$10-Riskregister!$K$10)*SQRT((1-AJ1119)/2)))</f>
        <v>0</v>
      </c>
      <c r="AL1119" s="28">
        <f t="shared" ca="1" si="684"/>
        <v>0.25514102080893475</v>
      </c>
      <c r="AM1119" s="28">
        <f t="shared" ca="1" si="684"/>
        <v>0.8764861587189835</v>
      </c>
      <c r="AN1119" s="28">
        <f>IF(Riskregister!$E$11="",0,COUNTIF(BL$4:BL$53,"&lt;"&amp;AL1119)*IF(AM1119&lt;0.5,Riskregister!$K$11+(Riskregister!$L$11-Riskregister!$K$11)*SQRT(AM1119/2),Riskregister!$L$11-(Riskregister!$L$11-Riskregister!$K$11)*SQRT((1-AM1119)/2)))</f>
        <v>0</v>
      </c>
      <c r="AO1119" s="28">
        <f t="shared" ca="1" si="685"/>
        <v>0.57230190043247098</v>
      </c>
      <c r="AP1119" s="28">
        <f t="shared" ca="1" si="685"/>
        <v>0.17774232683584568</v>
      </c>
      <c r="AQ1119" s="28">
        <f>IF(Riskregister!$E$12="",0,COUNTIF(BM$4:BM$53,"&lt;"&amp;AO1119)*IF(AP1119&lt;0.5,Riskregister!$K$12+(Riskregister!$L$12-Riskregister!$K$12)*SQRT(AP1119/2),Riskregister!$L$12-(Riskregister!$L$12-Riskregister!$K$12)*SQRT((1-AP1119)/2)))</f>
        <v>0</v>
      </c>
      <c r="AR1119" s="28">
        <f t="shared" ca="1" si="686"/>
        <v>0.14845809561740531</v>
      </c>
      <c r="AS1119" s="28">
        <f t="shared" ca="1" si="686"/>
        <v>0.85579756679043828</v>
      </c>
      <c r="AT1119" s="28">
        <f>IF(Riskregister!$E$13="",0,COUNTIF(BN$4:BN$53,"&lt;"&amp;AR1119)*IF(AS1119&lt;0.5,Riskregister!$K$13+(Riskregister!$L$13-Riskregister!$K$13)*SQRT(AS1119/2),Riskregister!$L$13-(Riskregister!$L$13-Riskregister!$K$13)*SQRT((1-AS1119)/2)))</f>
        <v>0</v>
      </c>
      <c r="AU1119" s="28">
        <f t="shared" ca="1" si="687"/>
        <v>0.20003461993734462</v>
      </c>
      <c r="AV1119" s="28">
        <f t="shared" ca="1" si="687"/>
        <v>0.41326460369490647</v>
      </c>
      <c r="AW1119" s="28">
        <f>IF(Riskregister!$E$14="",0,COUNTIF(BO$4:BO$53,"&lt;"&amp;AU1119)*IF(AV1119&lt;0.5,Riskregister!$K$14+(Riskregister!$L$14-Riskregister!$K$14)*SQRT(AV1119/2),Riskregister!$L$14-(Riskregister!$L$14-Riskregister!$K$14)*SQRT((1-AV1119)/2)))</f>
        <v>0</v>
      </c>
      <c r="AX1119" s="28">
        <f t="shared" ca="1" si="688"/>
        <v>0.99361971426839191</v>
      </c>
      <c r="AY1119" s="28">
        <f t="shared" ca="1" si="688"/>
        <v>0.15225313796987483</v>
      </c>
      <c r="AZ1119" s="28">
        <f>IF(Riskregister!$E$15="",0,COUNTIF(BP$4:BP$53,"&lt;"&amp;AX1119)*IF(AY1119&lt;0.5,Riskregister!$K$15+(Riskregister!$L$15-Riskregister!$K$15)*SQRT(AY1119/2),Riskregister!$L$15-(Riskregister!$L$15-Riskregister!$K$15)*SQRT((1-AY1119)/2)))</f>
        <v>0</v>
      </c>
      <c r="BA1119" s="28">
        <f t="shared" ca="1" si="689"/>
        <v>0.58562864918704327</v>
      </c>
      <c r="BB1119" s="28">
        <f t="shared" ca="1" si="689"/>
        <v>0.51719931161449495</v>
      </c>
      <c r="BC1119" s="28">
        <f>IF(Riskregister!$E$16="",0,COUNTIF(BQ$4:BQ$53,"&lt;"&amp;BA1119)*IF(BB1119&lt;0.5,Riskregister!$K$16+(Riskregister!$L$16-Riskregister!$K$16)*SQRT(BB1119/2),Riskregister!$L$16-(Riskregister!$L$16-Riskregister!$K$16)*SQRT((1-BB1119)/2)))</f>
        <v>0</v>
      </c>
      <c r="BD1119" s="28">
        <f t="shared" ca="1" si="677"/>
        <v>739767.13807418302</v>
      </c>
    </row>
    <row r="1120" spans="20:56" x14ac:dyDescent="0.35">
      <c r="T1120" s="28">
        <f t="shared" ca="1" si="678"/>
        <v>0.49011908806901516</v>
      </c>
      <c r="U1120" s="28">
        <f t="shared" ca="1" si="678"/>
        <v>9.9816596162423665E-2</v>
      </c>
      <c r="V1120" s="28">
        <f ca="1">IF(Riskregister!$E$5="",0,COUNTIF(BF$4:BF$53,"&lt;"&amp;T1120)*IF(U1120&lt;0.5,Riskregister!$K$5+(Riskregister!$L$5-Riskregister!$K$5)*SQRT(U1120/2),Riskregister!$L$5-(Riskregister!$L$5-Riskregister!$K$5)*SQRT((1-U1120)/2)))</f>
        <v>0</v>
      </c>
      <c r="W1120" s="28">
        <f t="shared" ca="1" si="679"/>
        <v>0.12054169753315036</v>
      </c>
      <c r="X1120" s="28">
        <f t="shared" ca="1" si="679"/>
        <v>0.40958554640940237</v>
      </c>
      <c r="Y1120" s="28">
        <f ca="1">IF(Riskregister!$E$6="",0,COUNTIF(BG$4:BG$53,"&lt;"&amp;W1120)*IF(X1120&lt;0.5,Riskregister!$K$6+(Riskregister!$L$6-Riskregister!$K$6)*SQRT(X1120/2),Riskregister!$L$6-(Riskregister!$L$6-Riskregister!$K$6)*SQRT((1-X1120)/2)))</f>
        <v>0</v>
      </c>
      <c r="Z1120" s="28">
        <f t="shared" ca="1" si="680"/>
        <v>0.48941880945124261</v>
      </c>
      <c r="AA1120" s="28">
        <f t="shared" ca="1" si="680"/>
        <v>0.67116757575442321</v>
      </c>
      <c r="AB1120" s="28">
        <f ca="1">IF(Riskregister!$E$7="",0,COUNTIF(BH$4:BH$53,"&lt;"&amp;Z1120)*IF(AA1120&lt;0.5,Riskregister!$K$7+(Riskregister!$L$7-Riskregister!$K$7)*SQRT(AA1120/2),Riskregister!$L$7-(Riskregister!$L$7-Riskregister!$K$7)*SQRT((1-AA1120)/2)))</f>
        <v>0</v>
      </c>
      <c r="AC1120" s="28">
        <f t="shared" ca="1" si="681"/>
        <v>0.54321388083551103</v>
      </c>
      <c r="AD1120" s="28">
        <f t="shared" ca="1" si="681"/>
        <v>0.36387867950463848</v>
      </c>
      <c r="AE1120" s="28">
        <f ca="1">IF(Riskregister!$E$8="",0,COUNTIF(BI$4:BI$53,"&lt;"&amp;AC1120)*IF(AD1120&lt;0.5,Riskregister!$K$8+(Riskregister!$L$8-Riskregister!$K$8)*SQRT(AD1120/2),Riskregister!$L$8-(Riskregister!$L$8-Riskregister!$K$8)*SQRT((1-AD1120)/2)))</f>
        <v>0</v>
      </c>
      <c r="AF1120" s="28">
        <f t="shared" ca="1" si="682"/>
        <v>0.65094827492341112</v>
      </c>
      <c r="AG1120" s="28">
        <f t="shared" ca="1" si="682"/>
        <v>0.28214637406220566</v>
      </c>
      <c r="AH1120" s="28">
        <f>IF(Riskregister!$E$9="",0,COUNTIF(BJ$4:BJ$53,"&lt;"&amp;AF1120)*IF(AG1120&lt;0.5,Riskregister!$K$9+(Riskregister!$L$9-Riskregister!$K$9)*SQRT(AG1120/2),Riskregister!$L$9-(Riskregister!$L$9-Riskregister!$K$9)*SQRT((1-AG1120)/2)))</f>
        <v>0</v>
      </c>
      <c r="AI1120" s="28">
        <f t="shared" ca="1" si="683"/>
        <v>0.26122104055532724</v>
      </c>
      <c r="AJ1120" s="28">
        <f t="shared" ca="1" si="683"/>
        <v>0.74923624698559776</v>
      </c>
      <c r="AK1120" s="28">
        <f>IF(Riskregister!$E$10="",0,COUNTIF(BK$4:BK$53,"&lt;"&amp;AI1120)*IF(AJ1120&lt;0.5,Riskregister!$K$10+(Riskregister!$L$10-Riskregister!$K$10)*SQRT(AJ1120/2),Riskregister!$L$10-(Riskregister!$L$10-Riskregister!$K$10)*SQRT((1-AJ1120)/2)))</f>
        <v>0</v>
      </c>
      <c r="AL1120" s="28">
        <f t="shared" ca="1" si="684"/>
        <v>0.44555281945543457</v>
      </c>
      <c r="AM1120" s="28">
        <f t="shared" ca="1" si="684"/>
        <v>0.96749146057253688</v>
      </c>
      <c r="AN1120" s="28">
        <f>IF(Riskregister!$E$11="",0,COUNTIF(BL$4:BL$53,"&lt;"&amp;AL1120)*IF(AM1120&lt;0.5,Riskregister!$K$11+(Riskregister!$L$11-Riskregister!$K$11)*SQRT(AM1120/2),Riskregister!$L$11-(Riskregister!$L$11-Riskregister!$K$11)*SQRT((1-AM1120)/2)))</f>
        <v>0</v>
      </c>
      <c r="AO1120" s="28">
        <f t="shared" ca="1" si="685"/>
        <v>0.49606851535704388</v>
      </c>
      <c r="AP1120" s="28">
        <f t="shared" ca="1" si="685"/>
        <v>0.61596317414385171</v>
      </c>
      <c r="AQ1120" s="28">
        <f>IF(Riskregister!$E$12="",0,COUNTIF(BM$4:BM$53,"&lt;"&amp;AO1120)*IF(AP1120&lt;0.5,Riskregister!$K$12+(Riskregister!$L$12-Riskregister!$K$12)*SQRT(AP1120/2),Riskregister!$L$12-(Riskregister!$L$12-Riskregister!$K$12)*SQRT((1-AP1120)/2)))</f>
        <v>0</v>
      </c>
      <c r="AR1120" s="28">
        <f t="shared" ca="1" si="686"/>
        <v>0.55640902174661844</v>
      </c>
      <c r="AS1120" s="28">
        <f t="shared" ca="1" si="686"/>
        <v>0.6264081704224832</v>
      </c>
      <c r="AT1120" s="28">
        <f>IF(Riskregister!$E$13="",0,COUNTIF(BN$4:BN$53,"&lt;"&amp;AR1120)*IF(AS1120&lt;0.5,Riskregister!$K$13+(Riskregister!$L$13-Riskregister!$K$13)*SQRT(AS1120/2),Riskregister!$L$13-(Riskregister!$L$13-Riskregister!$K$13)*SQRT((1-AS1120)/2)))</f>
        <v>0</v>
      </c>
      <c r="AU1120" s="28">
        <f t="shared" ca="1" si="687"/>
        <v>0.36702436689149665</v>
      </c>
      <c r="AV1120" s="28">
        <f t="shared" ca="1" si="687"/>
        <v>0.29296509376289059</v>
      </c>
      <c r="AW1120" s="28">
        <f>IF(Riskregister!$E$14="",0,COUNTIF(BO$4:BO$53,"&lt;"&amp;AU1120)*IF(AV1120&lt;0.5,Riskregister!$K$14+(Riskregister!$L$14-Riskregister!$K$14)*SQRT(AV1120/2),Riskregister!$L$14-(Riskregister!$L$14-Riskregister!$K$14)*SQRT((1-AV1120)/2)))</f>
        <v>0</v>
      </c>
      <c r="AX1120" s="28">
        <f t="shared" ca="1" si="688"/>
        <v>0.62040370135251344</v>
      </c>
      <c r="AY1120" s="28">
        <f t="shared" ca="1" si="688"/>
        <v>0.12798759695678552</v>
      </c>
      <c r="AZ1120" s="28">
        <f>IF(Riskregister!$E$15="",0,COUNTIF(BP$4:BP$53,"&lt;"&amp;AX1120)*IF(AY1120&lt;0.5,Riskregister!$K$15+(Riskregister!$L$15-Riskregister!$K$15)*SQRT(AY1120/2),Riskregister!$L$15-(Riskregister!$L$15-Riskregister!$K$15)*SQRT((1-AY1120)/2)))</f>
        <v>0</v>
      </c>
      <c r="BA1120" s="28">
        <f t="shared" ca="1" si="689"/>
        <v>0.61844472642209847</v>
      </c>
      <c r="BB1120" s="28">
        <f t="shared" ca="1" si="689"/>
        <v>0.83309863619223934</v>
      </c>
      <c r="BC1120" s="28">
        <f>IF(Riskregister!$E$16="",0,COUNTIF(BQ$4:BQ$53,"&lt;"&amp;BA1120)*IF(BB1120&lt;0.5,Riskregister!$K$16+(Riskregister!$L$16-Riskregister!$K$16)*SQRT(BB1120/2),Riskregister!$L$16-(Riskregister!$L$16-Riskregister!$K$16)*SQRT((1-BB1120)/2)))</f>
        <v>0</v>
      </c>
      <c r="BD1120" s="28">
        <f t="shared" ca="1" si="677"/>
        <v>0</v>
      </c>
    </row>
    <row r="1121" spans="20:56" x14ac:dyDescent="0.35">
      <c r="T1121" s="28">
        <f t="shared" ca="1" si="678"/>
        <v>0.59790781373426205</v>
      </c>
      <c r="U1121" s="28">
        <f t="shared" ca="1" si="678"/>
        <v>0.44436415265884188</v>
      </c>
      <c r="V1121" s="28">
        <f ca="1">IF(Riskregister!$E$5="",0,COUNTIF(BF$4:BF$53,"&lt;"&amp;T1121)*IF(U1121&lt;0.5,Riskregister!$K$5+(Riskregister!$L$5-Riskregister!$K$5)*SQRT(U1121/2),Riskregister!$L$5-(Riskregister!$L$5-Riskregister!$K$5)*SQRT((1-U1121)/2)))</f>
        <v>0</v>
      </c>
      <c r="W1121" s="28">
        <f t="shared" ca="1" si="679"/>
        <v>0.49889932908360102</v>
      </c>
      <c r="X1121" s="28">
        <f t="shared" ca="1" si="679"/>
        <v>0.60621098806858875</v>
      </c>
      <c r="Y1121" s="28">
        <f ca="1">IF(Riskregister!$E$6="",0,COUNTIF(BG$4:BG$53,"&lt;"&amp;W1121)*IF(X1121&lt;0.5,Riskregister!$K$6+(Riskregister!$L$6-Riskregister!$K$6)*SQRT(X1121/2),Riskregister!$L$6-(Riskregister!$L$6-Riskregister!$K$6)*SQRT((1-X1121)/2)))</f>
        <v>0</v>
      </c>
      <c r="Z1121" s="28">
        <f t="shared" ca="1" si="680"/>
        <v>0.56696603439593207</v>
      </c>
      <c r="AA1121" s="28">
        <f t="shared" ca="1" si="680"/>
        <v>0.82855059233718342</v>
      </c>
      <c r="AB1121" s="28">
        <f ca="1">IF(Riskregister!$E$7="",0,COUNTIF(BH$4:BH$53,"&lt;"&amp;Z1121)*IF(AA1121&lt;0.5,Riskregister!$K$7+(Riskregister!$L$7-Riskregister!$K$7)*SQRT(AA1121/2),Riskregister!$L$7-(Riskregister!$L$7-Riskregister!$K$7)*SQRT((1-AA1121)/2)))</f>
        <v>0</v>
      </c>
      <c r="AC1121" s="28">
        <f t="shared" ca="1" si="681"/>
        <v>0.60103713561686201</v>
      </c>
      <c r="AD1121" s="28">
        <f t="shared" ca="1" si="681"/>
        <v>0.57205782722119747</v>
      </c>
      <c r="AE1121" s="28">
        <f ca="1">IF(Riskregister!$E$8="",0,COUNTIF(BI$4:BI$53,"&lt;"&amp;AC1121)*IF(AD1121&lt;0.5,Riskregister!$K$8+(Riskregister!$L$8-Riskregister!$K$8)*SQRT(AD1121/2),Riskregister!$L$8-(Riskregister!$L$8-Riskregister!$K$8)*SQRT((1-AD1121)/2)))</f>
        <v>0</v>
      </c>
      <c r="AF1121" s="28">
        <f t="shared" ca="1" si="682"/>
        <v>0.83899743060383292</v>
      </c>
      <c r="AG1121" s="28">
        <f t="shared" ca="1" si="682"/>
        <v>0.36654327645076568</v>
      </c>
      <c r="AH1121" s="28">
        <f>IF(Riskregister!$E$9="",0,COUNTIF(BJ$4:BJ$53,"&lt;"&amp;AF1121)*IF(AG1121&lt;0.5,Riskregister!$K$9+(Riskregister!$L$9-Riskregister!$K$9)*SQRT(AG1121/2),Riskregister!$L$9-(Riskregister!$L$9-Riskregister!$K$9)*SQRT((1-AG1121)/2)))</f>
        <v>0</v>
      </c>
      <c r="AI1121" s="28">
        <f t="shared" ca="1" si="683"/>
        <v>0.10878717765041124</v>
      </c>
      <c r="AJ1121" s="28">
        <f t="shared" ca="1" si="683"/>
        <v>0.82150556778590733</v>
      </c>
      <c r="AK1121" s="28">
        <f>IF(Riskregister!$E$10="",0,COUNTIF(BK$4:BK$53,"&lt;"&amp;AI1121)*IF(AJ1121&lt;0.5,Riskregister!$K$10+(Riskregister!$L$10-Riskregister!$K$10)*SQRT(AJ1121/2),Riskregister!$L$10-(Riskregister!$L$10-Riskregister!$K$10)*SQRT((1-AJ1121)/2)))</f>
        <v>0</v>
      </c>
      <c r="AL1121" s="28">
        <f t="shared" ca="1" si="684"/>
        <v>0.54759412184142231</v>
      </c>
      <c r="AM1121" s="28">
        <f t="shared" ca="1" si="684"/>
        <v>0.19854014635232364</v>
      </c>
      <c r="AN1121" s="28">
        <f>IF(Riskregister!$E$11="",0,COUNTIF(BL$4:BL$53,"&lt;"&amp;AL1121)*IF(AM1121&lt;0.5,Riskregister!$K$11+(Riskregister!$L$11-Riskregister!$K$11)*SQRT(AM1121/2),Riskregister!$L$11-(Riskregister!$L$11-Riskregister!$K$11)*SQRT((1-AM1121)/2)))</f>
        <v>0</v>
      </c>
      <c r="AO1121" s="28">
        <f t="shared" ca="1" si="685"/>
        <v>0.35517386236713511</v>
      </c>
      <c r="AP1121" s="28">
        <f t="shared" ca="1" si="685"/>
        <v>0.99686285444324119</v>
      </c>
      <c r="AQ1121" s="28">
        <f>IF(Riskregister!$E$12="",0,COUNTIF(BM$4:BM$53,"&lt;"&amp;AO1121)*IF(AP1121&lt;0.5,Riskregister!$K$12+(Riskregister!$L$12-Riskregister!$K$12)*SQRT(AP1121/2),Riskregister!$L$12-(Riskregister!$L$12-Riskregister!$K$12)*SQRT((1-AP1121)/2)))</f>
        <v>0</v>
      </c>
      <c r="AR1121" s="28">
        <f t="shared" ca="1" si="686"/>
        <v>0.26014702639086118</v>
      </c>
      <c r="AS1121" s="28">
        <f t="shared" ca="1" si="686"/>
        <v>0.16209857334780009</v>
      </c>
      <c r="AT1121" s="28">
        <f>IF(Riskregister!$E$13="",0,COUNTIF(BN$4:BN$53,"&lt;"&amp;AR1121)*IF(AS1121&lt;0.5,Riskregister!$K$13+(Riskregister!$L$13-Riskregister!$K$13)*SQRT(AS1121/2),Riskregister!$L$13-(Riskregister!$L$13-Riskregister!$K$13)*SQRT((1-AS1121)/2)))</f>
        <v>0</v>
      </c>
      <c r="AU1121" s="28">
        <f t="shared" ca="1" si="687"/>
        <v>0.7553007450716348</v>
      </c>
      <c r="AV1121" s="28">
        <f t="shared" ca="1" si="687"/>
        <v>0.75274833452446255</v>
      </c>
      <c r="AW1121" s="28">
        <f>IF(Riskregister!$E$14="",0,COUNTIF(BO$4:BO$53,"&lt;"&amp;AU1121)*IF(AV1121&lt;0.5,Riskregister!$K$14+(Riskregister!$L$14-Riskregister!$K$14)*SQRT(AV1121/2),Riskregister!$L$14-(Riskregister!$L$14-Riskregister!$K$14)*SQRT((1-AV1121)/2)))</f>
        <v>0</v>
      </c>
      <c r="AX1121" s="28">
        <f t="shared" ca="1" si="688"/>
        <v>0.47660728594760304</v>
      </c>
      <c r="AY1121" s="28">
        <f t="shared" ca="1" si="688"/>
        <v>1.2391788643166146E-2</v>
      </c>
      <c r="AZ1121" s="28">
        <f>IF(Riskregister!$E$15="",0,COUNTIF(BP$4:BP$53,"&lt;"&amp;AX1121)*IF(AY1121&lt;0.5,Riskregister!$K$15+(Riskregister!$L$15-Riskregister!$K$15)*SQRT(AY1121/2),Riskregister!$L$15-(Riskregister!$L$15-Riskregister!$K$15)*SQRT((1-AY1121)/2)))</f>
        <v>0</v>
      </c>
      <c r="BA1121" s="28">
        <f t="shared" ca="1" si="689"/>
        <v>0.44905225117007475</v>
      </c>
      <c r="BB1121" s="28">
        <f t="shared" ca="1" si="689"/>
        <v>0.71395690361221598</v>
      </c>
      <c r="BC1121" s="28">
        <f>IF(Riskregister!$E$16="",0,COUNTIF(BQ$4:BQ$53,"&lt;"&amp;BA1121)*IF(BB1121&lt;0.5,Riskregister!$K$16+(Riskregister!$L$16-Riskregister!$K$16)*SQRT(BB1121/2),Riskregister!$L$16-(Riskregister!$L$16-Riskregister!$K$16)*SQRT((1-BB1121)/2)))</f>
        <v>0</v>
      </c>
      <c r="BD1121" s="28">
        <f t="shared" ca="1" si="677"/>
        <v>0</v>
      </c>
    </row>
    <row r="1122" spans="20:56" x14ac:dyDescent="0.35">
      <c r="T1122" s="28">
        <f t="shared" ca="1" si="678"/>
        <v>0.49913904049563973</v>
      </c>
      <c r="U1122" s="28">
        <f t="shared" ca="1" si="678"/>
        <v>0.91024635815062171</v>
      </c>
      <c r="V1122" s="28">
        <f ca="1">IF(Riskregister!$E$5="",0,COUNTIF(BF$4:BF$53,"&lt;"&amp;T1122)*IF(U1122&lt;0.5,Riskregister!$K$5+(Riskregister!$L$5-Riskregister!$K$5)*SQRT(U1122/2),Riskregister!$L$5-(Riskregister!$L$5-Riskregister!$K$5)*SQRT((1-U1122)/2)))</f>
        <v>0</v>
      </c>
      <c r="W1122" s="28">
        <f t="shared" ca="1" si="679"/>
        <v>0.9412173253606867</v>
      </c>
      <c r="X1122" s="28">
        <f t="shared" ca="1" si="679"/>
        <v>0.89314247314011219</v>
      </c>
      <c r="Y1122" s="28">
        <f ca="1">IF(Riskregister!$E$6="",0,COUNTIF(BG$4:BG$53,"&lt;"&amp;W1122)*IF(X1122&lt;0.5,Riskregister!$K$6+(Riskregister!$L$6-Riskregister!$K$6)*SQRT(X1122/2),Riskregister!$L$6-(Riskregister!$L$6-Riskregister!$K$6)*SQRT((1-X1122)/2)))</f>
        <v>3167872.1408028253</v>
      </c>
      <c r="Z1122" s="28">
        <f t="shared" ca="1" si="680"/>
        <v>0.93545002294339985</v>
      </c>
      <c r="AA1122" s="28">
        <f t="shared" ca="1" si="680"/>
        <v>0.35637963687964413</v>
      </c>
      <c r="AB1122" s="28">
        <f ca="1">IF(Riskregister!$E$7="",0,COUNTIF(BH$4:BH$53,"&lt;"&amp;Z1122)*IF(AA1122&lt;0.5,Riskregister!$K$7+(Riskregister!$L$7-Riskregister!$K$7)*SQRT(AA1122/2),Riskregister!$L$7-(Riskregister!$L$7-Riskregister!$K$7)*SQRT((1-AA1122)/2)))</f>
        <v>197743.87553762831</v>
      </c>
      <c r="AC1122" s="28">
        <f t="shared" ca="1" si="681"/>
        <v>0.53088690877043343</v>
      </c>
      <c r="AD1122" s="28">
        <f t="shared" ca="1" si="681"/>
        <v>6.2486651269909044E-2</v>
      </c>
      <c r="AE1122" s="28">
        <f ca="1">IF(Riskregister!$E$8="",0,COUNTIF(BI$4:BI$53,"&lt;"&amp;AC1122)*IF(AD1122&lt;0.5,Riskregister!$K$8+(Riskregister!$L$8-Riskregister!$K$8)*SQRT(AD1122/2),Riskregister!$L$8-(Riskregister!$L$8-Riskregister!$K$8)*SQRT((1-AD1122)/2)))</f>
        <v>0</v>
      </c>
      <c r="AF1122" s="28">
        <f t="shared" ca="1" si="682"/>
        <v>0.91406113824910995</v>
      </c>
      <c r="AG1122" s="28">
        <f t="shared" ca="1" si="682"/>
        <v>0.21703374882333393</v>
      </c>
      <c r="AH1122" s="28">
        <f>IF(Riskregister!$E$9="",0,COUNTIF(BJ$4:BJ$53,"&lt;"&amp;AF1122)*IF(AG1122&lt;0.5,Riskregister!$K$9+(Riskregister!$L$9-Riskregister!$K$9)*SQRT(AG1122/2),Riskregister!$L$9-(Riskregister!$L$9-Riskregister!$K$9)*SQRT((1-AG1122)/2)))</f>
        <v>0</v>
      </c>
      <c r="AI1122" s="28">
        <f t="shared" ca="1" si="683"/>
        <v>0.63331169678921906</v>
      </c>
      <c r="AJ1122" s="28">
        <f t="shared" ca="1" si="683"/>
        <v>0.75468591131644369</v>
      </c>
      <c r="AK1122" s="28">
        <f>IF(Riskregister!$E$10="",0,COUNTIF(BK$4:BK$53,"&lt;"&amp;AI1122)*IF(AJ1122&lt;0.5,Riskregister!$K$10+(Riskregister!$L$10-Riskregister!$K$10)*SQRT(AJ1122/2),Riskregister!$L$10-(Riskregister!$L$10-Riskregister!$K$10)*SQRT((1-AJ1122)/2)))</f>
        <v>0</v>
      </c>
      <c r="AL1122" s="28">
        <f t="shared" ca="1" si="684"/>
        <v>0.44757622254899365</v>
      </c>
      <c r="AM1122" s="28">
        <f t="shared" ca="1" si="684"/>
        <v>0.40071923700153278</v>
      </c>
      <c r="AN1122" s="28">
        <f>IF(Riskregister!$E$11="",0,COUNTIF(BL$4:BL$53,"&lt;"&amp;AL1122)*IF(AM1122&lt;0.5,Riskregister!$K$11+(Riskregister!$L$11-Riskregister!$K$11)*SQRT(AM1122/2),Riskregister!$L$11-(Riskregister!$L$11-Riskregister!$K$11)*SQRT((1-AM1122)/2)))</f>
        <v>0</v>
      </c>
      <c r="AO1122" s="28">
        <f t="shared" ca="1" si="685"/>
        <v>0.5076679127884387</v>
      </c>
      <c r="AP1122" s="28">
        <f t="shared" ca="1" si="685"/>
        <v>0.70745584078700563</v>
      </c>
      <c r="AQ1122" s="28">
        <f>IF(Riskregister!$E$12="",0,COUNTIF(BM$4:BM$53,"&lt;"&amp;AO1122)*IF(AP1122&lt;0.5,Riskregister!$K$12+(Riskregister!$L$12-Riskregister!$K$12)*SQRT(AP1122/2),Riskregister!$L$12-(Riskregister!$L$12-Riskregister!$K$12)*SQRT((1-AP1122)/2)))</f>
        <v>0</v>
      </c>
      <c r="AR1122" s="28">
        <f t="shared" ca="1" si="686"/>
        <v>0.61133857377212097</v>
      </c>
      <c r="AS1122" s="28">
        <f t="shared" ca="1" si="686"/>
        <v>0.54028485298474382</v>
      </c>
      <c r="AT1122" s="28">
        <f>IF(Riskregister!$E$13="",0,COUNTIF(BN$4:BN$53,"&lt;"&amp;AR1122)*IF(AS1122&lt;0.5,Riskregister!$K$13+(Riskregister!$L$13-Riskregister!$K$13)*SQRT(AS1122/2),Riskregister!$L$13-(Riskregister!$L$13-Riskregister!$K$13)*SQRT((1-AS1122)/2)))</f>
        <v>0</v>
      </c>
      <c r="AU1122" s="28">
        <f t="shared" ca="1" si="687"/>
        <v>0.35994041263267396</v>
      </c>
      <c r="AV1122" s="28">
        <f t="shared" ca="1" si="687"/>
        <v>0.96972155374729396</v>
      </c>
      <c r="AW1122" s="28">
        <f>IF(Riskregister!$E$14="",0,COUNTIF(BO$4:BO$53,"&lt;"&amp;AU1122)*IF(AV1122&lt;0.5,Riskregister!$K$14+(Riskregister!$L$14-Riskregister!$K$14)*SQRT(AV1122/2),Riskregister!$L$14-(Riskregister!$L$14-Riskregister!$K$14)*SQRT((1-AV1122)/2)))</f>
        <v>0</v>
      </c>
      <c r="AX1122" s="28">
        <f t="shared" ca="1" si="688"/>
        <v>0.89385108731442131</v>
      </c>
      <c r="AY1122" s="28">
        <f t="shared" ca="1" si="688"/>
        <v>0.30957788172100487</v>
      </c>
      <c r="AZ1122" s="28">
        <f>IF(Riskregister!$E$15="",0,COUNTIF(BP$4:BP$53,"&lt;"&amp;AX1122)*IF(AY1122&lt;0.5,Riskregister!$K$15+(Riskregister!$L$15-Riskregister!$K$15)*SQRT(AY1122/2),Riskregister!$L$15-(Riskregister!$L$15-Riskregister!$K$15)*SQRT((1-AY1122)/2)))</f>
        <v>0</v>
      </c>
      <c r="BA1122" s="28">
        <f t="shared" ca="1" si="689"/>
        <v>3.9804220366312704E-2</v>
      </c>
      <c r="BB1122" s="28">
        <f t="shared" ca="1" si="689"/>
        <v>0.10133318805808289</v>
      </c>
      <c r="BC1122" s="28">
        <f>IF(Riskregister!$E$16="",0,COUNTIF(BQ$4:BQ$53,"&lt;"&amp;BA1122)*IF(BB1122&lt;0.5,Riskregister!$K$16+(Riskregister!$L$16-Riskregister!$K$16)*SQRT(BB1122/2),Riskregister!$L$16-(Riskregister!$L$16-Riskregister!$K$16)*SQRT((1-BB1122)/2)))</f>
        <v>0</v>
      </c>
      <c r="BD1122" s="28">
        <f t="shared" ca="1" si="677"/>
        <v>3365616.0163404536</v>
      </c>
    </row>
    <row r="1123" spans="20:56" x14ac:dyDescent="0.35">
      <c r="T1123" s="28">
        <f t="shared" ca="1" si="678"/>
        <v>0.68508770403067498</v>
      </c>
      <c r="U1123" s="28">
        <f t="shared" ca="1" si="678"/>
        <v>0.17688894547608403</v>
      </c>
      <c r="V1123" s="28">
        <f ca="1">IF(Riskregister!$E$5="",0,COUNTIF(BF$4:BF$53,"&lt;"&amp;T1123)*IF(U1123&lt;0.5,Riskregister!$K$5+(Riskregister!$L$5-Riskregister!$K$5)*SQRT(U1123/2),Riskregister!$L$5-(Riskregister!$L$5-Riskregister!$K$5)*SQRT((1-U1123)/2)))</f>
        <v>283828.26954516559</v>
      </c>
      <c r="W1123" s="28">
        <f t="shared" ca="1" si="679"/>
        <v>0.52158664188684811</v>
      </c>
      <c r="X1123" s="28">
        <f t="shared" ca="1" si="679"/>
        <v>6.9952455925625268E-2</v>
      </c>
      <c r="Y1123" s="28">
        <f ca="1">IF(Riskregister!$E$6="",0,COUNTIF(BG$4:BG$53,"&lt;"&amp;W1123)*IF(X1123&lt;0.5,Riskregister!$K$6+(Riskregister!$L$6-Riskregister!$K$6)*SQRT(X1123/2),Riskregister!$L$6-(Riskregister!$L$6-Riskregister!$K$6)*SQRT((1-X1123)/2)))</f>
        <v>0</v>
      </c>
      <c r="Z1123" s="28">
        <f t="shared" ca="1" si="680"/>
        <v>0.67594783651553447</v>
      </c>
      <c r="AA1123" s="28">
        <f t="shared" ca="1" si="680"/>
        <v>0.75825561024136967</v>
      </c>
      <c r="AB1123" s="28">
        <f ca="1">IF(Riskregister!$E$7="",0,COUNTIF(BH$4:BH$53,"&lt;"&amp;Z1123)*IF(AA1123&lt;0.5,Riskregister!$K$7+(Riskregister!$L$7-Riskregister!$K$7)*SQRT(AA1123/2),Riskregister!$L$7-(Riskregister!$L$7-Riskregister!$K$7)*SQRT((1-AA1123)/2)))</f>
        <v>0</v>
      </c>
      <c r="AC1123" s="28">
        <f t="shared" ca="1" si="681"/>
        <v>0.88833592111301407</v>
      </c>
      <c r="AD1123" s="28">
        <f t="shared" ca="1" si="681"/>
        <v>0.71548176872447122</v>
      </c>
      <c r="AE1123" s="28">
        <f ca="1">IF(Riskregister!$E$8="",0,COUNTIF(BI$4:BI$53,"&lt;"&amp;AC1123)*IF(AD1123&lt;0.5,Riskregister!$K$8+(Riskregister!$L$8-Riskregister!$K$8)*SQRT(AD1123/2),Riskregister!$L$8-(Riskregister!$L$8-Riskregister!$K$8)*SQRT((1-AD1123)/2)))</f>
        <v>0</v>
      </c>
      <c r="AF1123" s="28">
        <f t="shared" ca="1" si="682"/>
        <v>0.12168487580638299</v>
      </c>
      <c r="AG1123" s="28">
        <f t="shared" ca="1" si="682"/>
        <v>0.16310050337478477</v>
      </c>
      <c r="AH1123" s="28">
        <f>IF(Riskregister!$E$9="",0,COUNTIF(BJ$4:BJ$53,"&lt;"&amp;AF1123)*IF(AG1123&lt;0.5,Riskregister!$K$9+(Riskregister!$L$9-Riskregister!$K$9)*SQRT(AG1123/2),Riskregister!$L$9-(Riskregister!$L$9-Riskregister!$K$9)*SQRT((1-AG1123)/2)))</f>
        <v>0</v>
      </c>
      <c r="AI1123" s="28">
        <f t="shared" ca="1" si="683"/>
        <v>9.8434107867058085E-2</v>
      </c>
      <c r="AJ1123" s="28">
        <f t="shared" ca="1" si="683"/>
        <v>0.92841685342363156</v>
      </c>
      <c r="AK1123" s="28">
        <f>IF(Riskregister!$E$10="",0,COUNTIF(BK$4:BK$53,"&lt;"&amp;AI1123)*IF(AJ1123&lt;0.5,Riskregister!$K$10+(Riskregister!$L$10-Riskregister!$K$10)*SQRT(AJ1123/2),Riskregister!$L$10-(Riskregister!$L$10-Riskregister!$K$10)*SQRT((1-AJ1123)/2)))</f>
        <v>0</v>
      </c>
      <c r="AL1123" s="28">
        <f t="shared" ca="1" si="684"/>
        <v>0.18384640052079082</v>
      </c>
      <c r="AM1123" s="28">
        <f t="shared" ca="1" si="684"/>
        <v>0.97518789991800725</v>
      </c>
      <c r="AN1123" s="28">
        <f>IF(Riskregister!$E$11="",0,COUNTIF(BL$4:BL$53,"&lt;"&amp;AL1123)*IF(AM1123&lt;0.5,Riskregister!$K$11+(Riskregister!$L$11-Riskregister!$K$11)*SQRT(AM1123/2),Riskregister!$L$11-(Riskregister!$L$11-Riskregister!$K$11)*SQRT((1-AM1123)/2)))</f>
        <v>0</v>
      </c>
      <c r="AO1123" s="28">
        <f t="shared" ca="1" si="685"/>
        <v>0.91461947651034425</v>
      </c>
      <c r="AP1123" s="28">
        <f t="shared" ca="1" si="685"/>
        <v>0.93820416896466918</v>
      </c>
      <c r="AQ1123" s="28">
        <f>IF(Riskregister!$E$12="",0,COUNTIF(BM$4:BM$53,"&lt;"&amp;AO1123)*IF(AP1123&lt;0.5,Riskregister!$K$12+(Riskregister!$L$12-Riskregister!$K$12)*SQRT(AP1123/2),Riskregister!$L$12-(Riskregister!$L$12-Riskregister!$K$12)*SQRT((1-AP1123)/2)))</f>
        <v>0</v>
      </c>
      <c r="AR1123" s="28">
        <f t="shared" ca="1" si="686"/>
        <v>0.24654044720225221</v>
      </c>
      <c r="AS1123" s="28">
        <f t="shared" ca="1" si="686"/>
        <v>0.27399104945683883</v>
      </c>
      <c r="AT1123" s="28">
        <f>IF(Riskregister!$E$13="",0,COUNTIF(BN$4:BN$53,"&lt;"&amp;AR1123)*IF(AS1123&lt;0.5,Riskregister!$K$13+(Riskregister!$L$13-Riskregister!$K$13)*SQRT(AS1123/2),Riskregister!$L$13-(Riskregister!$L$13-Riskregister!$K$13)*SQRT((1-AS1123)/2)))</f>
        <v>0</v>
      </c>
      <c r="AU1123" s="28">
        <f t="shared" ca="1" si="687"/>
        <v>0.39377281033970413</v>
      </c>
      <c r="AV1123" s="28">
        <f t="shared" ca="1" si="687"/>
        <v>0.81653990859883463</v>
      </c>
      <c r="AW1123" s="28">
        <f>IF(Riskregister!$E$14="",0,COUNTIF(BO$4:BO$53,"&lt;"&amp;AU1123)*IF(AV1123&lt;0.5,Riskregister!$K$14+(Riskregister!$L$14-Riskregister!$K$14)*SQRT(AV1123/2),Riskregister!$L$14-(Riskregister!$L$14-Riskregister!$K$14)*SQRT((1-AV1123)/2)))</f>
        <v>0</v>
      </c>
      <c r="AX1123" s="28">
        <f t="shared" ca="1" si="688"/>
        <v>0.91152089276146064</v>
      </c>
      <c r="AY1123" s="28">
        <f t="shared" ca="1" si="688"/>
        <v>0.60789267059820673</v>
      </c>
      <c r="AZ1123" s="28">
        <f>IF(Riskregister!$E$15="",0,COUNTIF(BP$4:BP$53,"&lt;"&amp;AX1123)*IF(AY1123&lt;0.5,Riskregister!$K$15+(Riskregister!$L$15-Riskregister!$K$15)*SQRT(AY1123/2),Riskregister!$L$15-(Riskregister!$L$15-Riskregister!$K$15)*SQRT((1-AY1123)/2)))</f>
        <v>0</v>
      </c>
      <c r="BA1123" s="28">
        <f t="shared" ca="1" si="689"/>
        <v>0.90774821432152719</v>
      </c>
      <c r="BB1123" s="28">
        <f t="shared" ca="1" si="689"/>
        <v>0.10271201834674504</v>
      </c>
      <c r="BC1123" s="28">
        <f>IF(Riskregister!$E$16="",0,COUNTIF(BQ$4:BQ$53,"&lt;"&amp;BA1123)*IF(BB1123&lt;0.5,Riskregister!$K$16+(Riskregister!$L$16-Riskregister!$K$16)*SQRT(BB1123/2),Riskregister!$L$16-(Riskregister!$L$16-Riskregister!$K$16)*SQRT((1-BB1123)/2)))</f>
        <v>0</v>
      </c>
      <c r="BD1123" s="28">
        <f t="shared" ca="1" si="677"/>
        <v>283828.26954516559</v>
      </c>
    </row>
    <row r="1124" spans="20:56" x14ac:dyDescent="0.35">
      <c r="T1124" s="28">
        <f t="shared" ref="T1124:U1143" ca="1" si="690">RAND()</f>
        <v>0.53565311964021511</v>
      </c>
      <c r="U1124" s="28">
        <f t="shared" ca="1" si="690"/>
        <v>0.68089759996392407</v>
      </c>
      <c r="V1124" s="28">
        <f ca="1">IF(Riskregister!$E$5="",0,COUNTIF(BF$4:BF$53,"&lt;"&amp;T1124)*IF(U1124&lt;0.5,Riskregister!$K$5+(Riskregister!$L$5-Riskregister!$K$5)*SQRT(U1124/2),Riskregister!$L$5-(Riskregister!$L$5-Riskregister!$K$5)*SQRT((1-U1124)/2)))</f>
        <v>0</v>
      </c>
      <c r="W1124" s="28">
        <f t="shared" ref="W1124:X1143" ca="1" si="691">RAND()</f>
        <v>0.74217040890973551</v>
      </c>
      <c r="X1124" s="28">
        <f t="shared" ca="1" si="691"/>
        <v>0.7625694072752025</v>
      </c>
      <c r="Y1124" s="28">
        <f ca="1">IF(Riskregister!$E$6="",0,COUNTIF(BG$4:BG$53,"&lt;"&amp;W1124)*IF(X1124&lt;0.5,Riskregister!$K$6+(Riskregister!$L$6-Riskregister!$K$6)*SQRT(X1124/2),Riskregister!$L$6-(Riskregister!$L$6-Riskregister!$K$6)*SQRT((1-X1124)/2)))</f>
        <v>1379808.4487723394</v>
      </c>
      <c r="Z1124" s="28">
        <f t="shared" ref="Z1124:AA1143" ca="1" si="692">RAND()</f>
        <v>0.70050419688361787</v>
      </c>
      <c r="AA1124" s="28">
        <f t="shared" ca="1" si="692"/>
        <v>0.18386456538841622</v>
      </c>
      <c r="AB1124" s="28">
        <f ca="1">IF(Riskregister!$E$7="",0,COUNTIF(BH$4:BH$53,"&lt;"&amp;Z1124)*IF(AA1124&lt;0.5,Riskregister!$K$7+(Riskregister!$L$7-Riskregister!$K$7)*SQRT(AA1124/2),Riskregister!$L$7-(Riskregister!$L$7-Riskregister!$K$7)*SQRT((1-AA1124)/2)))</f>
        <v>0</v>
      </c>
      <c r="AC1124" s="28">
        <f t="shared" ref="AC1124:AD1143" ca="1" si="693">RAND()</f>
        <v>0.49854390619605904</v>
      </c>
      <c r="AD1124" s="28">
        <f t="shared" ca="1" si="693"/>
        <v>0.83333911180648579</v>
      </c>
      <c r="AE1124" s="28">
        <f ca="1">IF(Riskregister!$E$8="",0,COUNTIF(BI$4:BI$53,"&lt;"&amp;AC1124)*IF(AD1124&lt;0.5,Riskregister!$K$8+(Riskregister!$L$8-Riskregister!$K$8)*SQRT(AD1124/2),Riskregister!$L$8-(Riskregister!$L$8-Riskregister!$K$8)*SQRT((1-AD1124)/2)))</f>
        <v>0</v>
      </c>
      <c r="AF1124" s="28">
        <f t="shared" ref="AF1124:AG1143" ca="1" si="694">RAND()</f>
        <v>0.75690714584994334</v>
      </c>
      <c r="AG1124" s="28">
        <f t="shared" ca="1" si="694"/>
        <v>0.20925158623320717</v>
      </c>
      <c r="AH1124" s="28">
        <f>IF(Riskregister!$E$9="",0,COUNTIF(BJ$4:BJ$53,"&lt;"&amp;AF1124)*IF(AG1124&lt;0.5,Riskregister!$K$9+(Riskregister!$L$9-Riskregister!$K$9)*SQRT(AG1124/2),Riskregister!$L$9-(Riskregister!$L$9-Riskregister!$K$9)*SQRT((1-AG1124)/2)))</f>
        <v>0</v>
      </c>
      <c r="AI1124" s="28">
        <f t="shared" ref="AI1124:AJ1143" ca="1" si="695">RAND()</f>
        <v>0.74542278853722965</v>
      </c>
      <c r="AJ1124" s="28">
        <f t="shared" ca="1" si="695"/>
        <v>0.27625322586733958</v>
      </c>
      <c r="AK1124" s="28">
        <f>IF(Riskregister!$E$10="",0,COUNTIF(BK$4:BK$53,"&lt;"&amp;AI1124)*IF(AJ1124&lt;0.5,Riskregister!$K$10+(Riskregister!$L$10-Riskregister!$K$10)*SQRT(AJ1124/2),Riskregister!$L$10-(Riskregister!$L$10-Riskregister!$K$10)*SQRT((1-AJ1124)/2)))</f>
        <v>0</v>
      </c>
      <c r="AL1124" s="28">
        <f t="shared" ref="AL1124:AM1143" ca="1" si="696">RAND()</f>
        <v>0.62186817656865045</v>
      </c>
      <c r="AM1124" s="28">
        <f t="shared" ca="1" si="696"/>
        <v>0.28369583266160003</v>
      </c>
      <c r="AN1124" s="28">
        <f>IF(Riskregister!$E$11="",0,COUNTIF(BL$4:BL$53,"&lt;"&amp;AL1124)*IF(AM1124&lt;0.5,Riskregister!$K$11+(Riskregister!$L$11-Riskregister!$K$11)*SQRT(AM1124/2),Riskregister!$L$11-(Riskregister!$L$11-Riskregister!$K$11)*SQRT((1-AM1124)/2)))</f>
        <v>0</v>
      </c>
      <c r="AO1124" s="28">
        <f t="shared" ref="AO1124:AP1143" ca="1" si="697">RAND()</f>
        <v>0.40481569236816095</v>
      </c>
      <c r="AP1124" s="28">
        <f t="shared" ca="1" si="697"/>
        <v>0.87006417649711831</v>
      </c>
      <c r="AQ1124" s="28">
        <f>IF(Riskregister!$E$12="",0,COUNTIF(BM$4:BM$53,"&lt;"&amp;AO1124)*IF(AP1124&lt;0.5,Riskregister!$K$12+(Riskregister!$L$12-Riskregister!$K$12)*SQRT(AP1124/2),Riskregister!$L$12-(Riskregister!$L$12-Riskregister!$K$12)*SQRT((1-AP1124)/2)))</f>
        <v>0</v>
      </c>
      <c r="AR1124" s="28">
        <f t="shared" ref="AR1124:AS1143" ca="1" si="698">RAND()</f>
        <v>0.23654185126037708</v>
      </c>
      <c r="AS1124" s="28">
        <f t="shared" ca="1" si="698"/>
        <v>0.23936703864911779</v>
      </c>
      <c r="AT1124" s="28">
        <f>IF(Riskregister!$E$13="",0,COUNTIF(BN$4:BN$53,"&lt;"&amp;AR1124)*IF(AS1124&lt;0.5,Riskregister!$K$13+(Riskregister!$L$13-Riskregister!$K$13)*SQRT(AS1124/2),Riskregister!$L$13-(Riskregister!$L$13-Riskregister!$K$13)*SQRT((1-AS1124)/2)))</f>
        <v>0</v>
      </c>
      <c r="AU1124" s="28">
        <f t="shared" ref="AU1124:AV1143" ca="1" si="699">RAND()</f>
        <v>0.92584049381531597</v>
      </c>
      <c r="AV1124" s="28">
        <f t="shared" ca="1" si="699"/>
        <v>0.30520447593213185</v>
      </c>
      <c r="AW1124" s="28">
        <f>IF(Riskregister!$E$14="",0,COUNTIF(BO$4:BO$53,"&lt;"&amp;AU1124)*IF(AV1124&lt;0.5,Riskregister!$K$14+(Riskregister!$L$14-Riskregister!$K$14)*SQRT(AV1124/2),Riskregister!$L$14-(Riskregister!$L$14-Riskregister!$K$14)*SQRT((1-AV1124)/2)))</f>
        <v>0</v>
      </c>
      <c r="AX1124" s="28">
        <f t="shared" ref="AX1124:AY1143" ca="1" si="700">RAND()</f>
        <v>0.79436855345981094</v>
      </c>
      <c r="AY1124" s="28">
        <f t="shared" ca="1" si="700"/>
        <v>0.2595462814169387</v>
      </c>
      <c r="AZ1124" s="28">
        <f>IF(Riskregister!$E$15="",0,COUNTIF(BP$4:BP$53,"&lt;"&amp;AX1124)*IF(AY1124&lt;0.5,Riskregister!$K$15+(Riskregister!$L$15-Riskregister!$K$15)*SQRT(AY1124/2),Riskregister!$L$15-(Riskregister!$L$15-Riskregister!$K$15)*SQRT((1-AY1124)/2)))</f>
        <v>0</v>
      </c>
      <c r="BA1124" s="28">
        <f t="shared" ref="BA1124:BB1143" ca="1" si="701">RAND()</f>
        <v>0.46216333570019685</v>
      </c>
      <c r="BB1124" s="28">
        <f t="shared" ca="1" si="701"/>
        <v>0.19330022938704927</v>
      </c>
      <c r="BC1124" s="28">
        <f>IF(Riskregister!$E$16="",0,COUNTIF(BQ$4:BQ$53,"&lt;"&amp;BA1124)*IF(BB1124&lt;0.5,Riskregister!$K$16+(Riskregister!$L$16-Riskregister!$K$16)*SQRT(BB1124/2),Riskregister!$L$16-(Riskregister!$L$16-Riskregister!$K$16)*SQRT((1-BB1124)/2)))</f>
        <v>0</v>
      </c>
      <c r="BD1124" s="28">
        <f t="shared" ca="1" si="677"/>
        <v>1379808.4487723394</v>
      </c>
    </row>
    <row r="1125" spans="20:56" x14ac:dyDescent="0.35">
      <c r="T1125" s="28">
        <f t="shared" ca="1" si="690"/>
        <v>0.10976196527859827</v>
      </c>
      <c r="U1125" s="28">
        <f t="shared" ca="1" si="690"/>
        <v>0.36985832132673613</v>
      </c>
      <c r="V1125" s="28">
        <f ca="1">IF(Riskregister!$E$5="",0,COUNTIF(BF$4:BF$53,"&lt;"&amp;T1125)*IF(U1125&lt;0.5,Riskregister!$K$5+(Riskregister!$L$5-Riskregister!$K$5)*SQRT(U1125/2),Riskregister!$L$5-(Riskregister!$L$5-Riskregister!$K$5)*SQRT((1-U1125)/2)))</f>
        <v>0</v>
      </c>
      <c r="W1125" s="28">
        <f t="shared" ca="1" si="691"/>
        <v>1.0794940047126222E-2</v>
      </c>
      <c r="X1125" s="28">
        <f t="shared" ca="1" si="691"/>
        <v>0.70451536439405671</v>
      </c>
      <c r="Y1125" s="28">
        <f ca="1">IF(Riskregister!$E$6="",0,COUNTIF(BG$4:BG$53,"&lt;"&amp;W1125)*IF(X1125&lt;0.5,Riskregister!$K$6+(Riskregister!$L$6-Riskregister!$K$6)*SQRT(X1125/2),Riskregister!$L$6-(Riskregister!$L$6-Riskregister!$K$6)*SQRT((1-X1125)/2)))</f>
        <v>0</v>
      </c>
      <c r="Z1125" s="28">
        <f t="shared" ca="1" si="692"/>
        <v>0.94529224110009935</v>
      </c>
      <c r="AA1125" s="28">
        <f t="shared" ca="1" si="692"/>
        <v>0.24923648909513529</v>
      </c>
      <c r="AB1125" s="28">
        <f ca="1">IF(Riskregister!$E$7="",0,COUNTIF(BH$4:BH$53,"&lt;"&amp;Z1125)*IF(AA1125&lt;0.5,Riskregister!$K$7+(Riskregister!$L$7-Riskregister!$K$7)*SQRT(AA1125/2),Riskregister!$L$7-(Riskregister!$L$7-Riskregister!$K$7)*SQRT((1-AA1125)/2)))</f>
        <v>173554.5829060057</v>
      </c>
      <c r="AC1125" s="28">
        <f t="shared" ca="1" si="693"/>
        <v>0.57529878836718207</v>
      </c>
      <c r="AD1125" s="28">
        <f t="shared" ca="1" si="693"/>
        <v>7.1048906891092778E-2</v>
      </c>
      <c r="AE1125" s="28">
        <f ca="1">IF(Riskregister!$E$8="",0,COUNTIF(BI$4:BI$53,"&lt;"&amp;AC1125)*IF(AD1125&lt;0.5,Riskregister!$K$8+(Riskregister!$L$8-Riskregister!$K$8)*SQRT(AD1125/2),Riskregister!$L$8-(Riskregister!$L$8-Riskregister!$K$8)*SQRT((1-AD1125)/2)))</f>
        <v>0</v>
      </c>
      <c r="AF1125" s="28">
        <f t="shared" ca="1" si="694"/>
        <v>0.794512545957198</v>
      </c>
      <c r="AG1125" s="28">
        <f t="shared" ca="1" si="694"/>
        <v>0.41939727314979347</v>
      </c>
      <c r="AH1125" s="28">
        <f>IF(Riskregister!$E$9="",0,COUNTIF(BJ$4:BJ$53,"&lt;"&amp;AF1125)*IF(AG1125&lt;0.5,Riskregister!$K$9+(Riskregister!$L$9-Riskregister!$K$9)*SQRT(AG1125/2),Riskregister!$L$9-(Riskregister!$L$9-Riskregister!$K$9)*SQRT((1-AG1125)/2)))</f>
        <v>0</v>
      </c>
      <c r="AI1125" s="28">
        <f t="shared" ca="1" si="695"/>
        <v>0.61751089856069075</v>
      </c>
      <c r="AJ1125" s="28">
        <f t="shared" ca="1" si="695"/>
        <v>0.61233216261390067</v>
      </c>
      <c r="AK1125" s="28">
        <f>IF(Riskregister!$E$10="",0,COUNTIF(BK$4:BK$53,"&lt;"&amp;AI1125)*IF(AJ1125&lt;0.5,Riskregister!$K$10+(Riskregister!$L$10-Riskregister!$K$10)*SQRT(AJ1125/2),Riskregister!$L$10-(Riskregister!$L$10-Riskregister!$K$10)*SQRT((1-AJ1125)/2)))</f>
        <v>0</v>
      </c>
      <c r="AL1125" s="28">
        <f t="shared" ca="1" si="696"/>
        <v>0.75885829202765342</v>
      </c>
      <c r="AM1125" s="28">
        <f t="shared" ca="1" si="696"/>
        <v>0.64030016048554916</v>
      </c>
      <c r="AN1125" s="28">
        <f>IF(Riskregister!$E$11="",0,COUNTIF(BL$4:BL$53,"&lt;"&amp;AL1125)*IF(AM1125&lt;0.5,Riskregister!$K$11+(Riskregister!$L$11-Riskregister!$K$11)*SQRT(AM1125/2),Riskregister!$L$11-(Riskregister!$L$11-Riskregister!$K$11)*SQRT((1-AM1125)/2)))</f>
        <v>0</v>
      </c>
      <c r="AO1125" s="28">
        <f t="shared" ca="1" si="697"/>
        <v>0.16955896400053094</v>
      </c>
      <c r="AP1125" s="28">
        <f t="shared" ca="1" si="697"/>
        <v>0.81034164715930568</v>
      </c>
      <c r="AQ1125" s="28">
        <f>IF(Riskregister!$E$12="",0,COUNTIF(BM$4:BM$53,"&lt;"&amp;AO1125)*IF(AP1125&lt;0.5,Riskregister!$K$12+(Riskregister!$L$12-Riskregister!$K$12)*SQRT(AP1125/2),Riskregister!$L$12-(Riskregister!$L$12-Riskregister!$K$12)*SQRT((1-AP1125)/2)))</f>
        <v>0</v>
      </c>
      <c r="AR1125" s="28">
        <f t="shared" ca="1" si="698"/>
        <v>0.25160306365084484</v>
      </c>
      <c r="AS1125" s="28">
        <f t="shared" ca="1" si="698"/>
        <v>0.83304782558947299</v>
      </c>
      <c r="AT1125" s="28">
        <f>IF(Riskregister!$E$13="",0,COUNTIF(BN$4:BN$53,"&lt;"&amp;AR1125)*IF(AS1125&lt;0.5,Riskregister!$K$13+(Riskregister!$L$13-Riskregister!$K$13)*SQRT(AS1125/2),Riskregister!$L$13-(Riskregister!$L$13-Riskregister!$K$13)*SQRT((1-AS1125)/2)))</f>
        <v>0</v>
      </c>
      <c r="AU1125" s="28">
        <f t="shared" ca="1" si="699"/>
        <v>6.0479887213226613E-2</v>
      </c>
      <c r="AV1125" s="28">
        <f t="shared" ca="1" si="699"/>
        <v>0.83037779435863679</v>
      </c>
      <c r="AW1125" s="28">
        <f>IF(Riskregister!$E$14="",0,COUNTIF(BO$4:BO$53,"&lt;"&amp;AU1125)*IF(AV1125&lt;0.5,Riskregister!$K$14+(Riskregister!$L$14-Riskregister!$K$14)*SQRT(AV1125/2),Riskregister!$L$14-(Riskregister!$L$14-Riskregister!$K$14)*SQRT((1-AV1125)/2)))</f>
        <v>0</v>
      </c>
      <c r="AX1125" s="28">
        <f t="shared" ca="1" si="700"/>
        <v>0.18293830509186448</v>
      </c>
      <c r="AY1125" s="28">
        <f t="shared" ca="1" si="700"/>
        <v>0.61100199973404523</v>
      </c>
      <c r="AZ1125" s="28">
        <f>IF(Riskregister!$E$15="",0,COUNTIF(BP$4:BP$53,"&lt;"&amp;AX1125)*IF(AY1125&lt;0.5,Riskregister!$K$15+(Riskregister!$L$15-Riskregister!$K$15)*SQRT(AY1125/2),Riskregister!$L$15-(Riskregister!$L$15-Riskregister!$K$15)*SQRT((1-AY1125)/2)))</f>
        <v>0</v>
      </c>
      <c r="BA1125" s="28">
        <f t="shared" ca="1" si="701"/>
        <v>0.14804353163714745</v>
      </c>
      <c r="BB1125" s="28">
        <f t="shared" ca="1" si="701"/>
        <v>6.7439324302505987E-2</v>
      </c>
      <c r="BC1125" s="28">
        <f>IF(Riskregister!$E$16="",0,COUNTIF(BQ$4:BQ$53,"&lt;"&amp;BA1125)*IF(BB1125&lt;0.5,Riskregister!$K$16+(Riskregister!$L$16-Riskregister!$K$16)*SQRT(BB1125/2),Riskregister!$L$16-(Riskregister!$L$16-Riskregister!$K$16)*SQRT((1-BB1125)/2)))</f>
        <v>0</v>
      </c>
      <c r="BD1125" s="28">
        <f t="shared" ca="1" si="677"/>
        <v>173554.5829060057</v>
      </c>
    </row>
    <row r="1126" spans="20:56" x14ac:dyDescent="0.35">
      <c r="T1126" s="28">
        <f t="shared" ca="1" si="690"/>
        <v>0.67542063060236024</v>
      </c>
      <c r="U1126" s="28">
        <f t="shared" ca="1" si="690"/>
        <v>0.10716485963600908</v>
      </c>
      <c r="V1126" s="28">
        <f ca="1">IF(Riskregister!$E$5="",0,COUNTIF(BF$4:BF$53,"&lt;"&amp;T1126)*IF(U1126&lt;0.5,Riskregister!$K$5+(Riskregister!$L$5-Riskregister!$K$5)*SQRT(U1126/2),Riskregister!$L$5-(Riskregister!$L$5-Riskregister!$K$5)*SQRT((1-U1126)/2)))</f>
        <v>254165.45510938799</v>
      </c>
      <c r="W1126" s="28">
        <f t="shared" ca="1" si="691"/>
        <v>0.43480342646323966</v>
      </c>
      <c r="X1126" s="28">
        <f t="shared" ca="1" si="691"/>
        <v>0.69846866514001682</v>
      </c>
      <c r="Y1126" s="28">
        <f ca="1">IF(Riskregister!$E$6="",0,COUNTIF(BG$4:BG$53,"&lt;"&amp;W1126)*IF(X1126&lt;0.5,Riskregister!$K$6+(Riskregister!$L$6-Riskregister!$K$6)*SQRT(X1126/2),Riskregister!$L$6-(Riskregister!$L$6-Riskregister!$K$6)*SQRT((1-X1126)/2)))</f>
        <v>0</v>
      </c>
      <c r="Z1126" s="28">
        <f t="shared" ca="1" si="692"/>
        <v>0.46235093165889318</v>
      </c>
      <c r="AA1126" s="28">
        <f t="shared" ca="1" si="692"/>
        <v>0.31365723073128182</v>
      </c>
      <c r="AB1126" s="28">
        <f ca="1">IF(Riskregister!$E$7="",0,COUNTIF(BH$4:BH$53,"&lt;"&amp;Z1126)*IF(AA1126&lt;0.5,Riskregister!$K$7+(Riskregister!$L$7-Riskregister!$K$7)*SQRT(AA1126/2),Riskregister!$L$7-(Riskregister!$L$7-Riskregister!$K$7)*SQRT((1-AA1126)/2)))</f>
        <v>0</v>
      </c>
      <c r="AC1126" s="28">
        <f t="shared" ca="1" si="693"/>
        <v>0.87640504310232437</v>
      </c>
      <c r="AD1126" s="28">
        <f t="shared" ca="1" si="693"/>
        <v>0.77206016096578778</v>
      </c>
      <c r="AE1126" s="28">
        <f ca="1">IF(Riskregister!$E$8="",0,COUNTIF(BI$4:BI$53,"&lt;"&amp;AC1126)*IF(AD1126&lt;0.5,Riskregister!$K$8+(Riskregister!$L$8-Riskregister!$K$8)*SQRT(AD1126/2),Riskregister!$L$8-(Riskregister!$L$8-Riskregister!$K$8)*SQRT((1-AD1126)/2)))</f>
        <v>0</v>
      </c>
      <c r="AF1126" s="28">
        <f t="shared" ca="1" si="694"/>
        <v>0.27185797082839624</v>
      </c>
      <c r="AG1126" s="28">
        <f t="shared" ca="1" si="694"/>
        <v>0.36507984746483746</v>
      </c>
      <c r="AH1126" s="28">
        <f>IF(Riskregister!$E$9="",0,COUNTIF(BJ$4:BJ$53,"&lt;"&amp;AF1126)*IF(AG1126&lt;0.5,Riskregister!$K$9+(Riskregister!$L$9-Riskregister!$K$9)*SQRT(AG1126/2),Riskregister!$L$9-(Riskregister!$L$9-Riskregister!$K$9)*SQRT((1-AG1126)/2)))</f>
        <v>0</v>
      </c>
      <c r="AI1126" s="28">
        <f t="shared" ca="1" si="695"/>
        <v>0.12339790775139547</v>
      </c>
      <c r="AJ1126" s="28">
        <f t="shared" ca="1" si="695"/>
        <v>0.8175187081299139</v>
      </c>
      <c r="AK1126" s="28">
        <f>IF(Riskregister!$E$10="",0,COUNTIF(BK$4:BK$53,"&lt;"&amp;AI1126)*IF(AJ1126&lt;0.5,Riskregister!$K$10+(Riskregister!$L$10-Riskregister!$K$10)*SQRT(AJ1126/2),Riskregister!$L$10-(Riskregister!$L$10-Riskregister!$K$10)*SQRT((1-AJ1126)/2)))</f>
        <v>0</v>
      </c>
      <c r="AL1126" s="28">
        <f t="shared" ca="1" si="696"/>
        <v>0.27787797126993563</v>
      </c>
      <c r="AM1126" s="28">
        <f t="shared" ca="1" si="696"/>
        <v>0.61375704165987788</v>
      </c>
      <c r="AN1126" s="28">
        <f>IF(Riskregister!$E$11="",0,COUNTIF(BL$4:BL$53,"&lt;"&amp;AL1126)*IF(AM1126&lt;0.5,Riskregister!$K$11+(Riskregister!$L$11-Riskregister!$K$11)*SQRT(AM1126/2),Riskregister!$L$11-(Riskregister!$L$11-Riskregister!$K$11)*SQRT((1-AM1126)/2)))</f>
        <v>0</v>
      </c>
      <c r="AO1126" s="28">
        <f t="shared" ca="1" si="697"/>
        <v>0.6981297311556921</v>
      </c>
      <c r="AP1126" s="28">
        <f t="shared" ca="1" si="697"/>
        <v>0.75352144398507992</v>
      </c>
      <c r="AQ1126" s="28">
        <f>IF(Riskregister!$E$12="",0,COUNTIF(BM$4:BM$53,"&lt;"&amp;AO1126)*IF(AP1126&lt;0.5,Riskregister!$K$12+(Riskregister!$L$12-Riskregister!$K$12)*SQRT(AP1126/2),Riskregister!$L$12-(Riskregister!$L$12-Riskregister!$K$12)*SQRT((1-AP1126)/2)))</f>
        <v>0</v>
      </c>
      <c r="AR1126" s="28">
        <f t="shared" ca="1" si="698"/>
        <v>5.1174108769838744E-2</v>
      </c>
      <c r="AS1126" s="28">
        <f t="shared" ca="1" si="698"/>
        <v>0.43384274640938514</v>
      </c>
      <c r="AT1126" s="28">
        <f>IF(Riskregister!$E$13="",0,COUNTIF(BN$4:BN$53,"&lt;"&amp;AR1126)*IF(AS1126&lt;0.5,Riskregister!$K$13+(Riskregister!$L$13-Riskregister!$K$13)*SQRT(AS1126/2),Riskregister!$L$13-(Riskregister!$L$13-Riskregister!$K$13)*SQRT((1-AS1126)/2)))</f>
        <v>0</v>
      </c>
      <c r="AU1126" s="28">
        <f t="shared" ca="1" si="699"/>
        <v>0.26593837486188043</v>
      </c>
      <c r="AV1126" s="28">
        <f t="shared" ca="1" si="699"/>
        <v>0.46699575744436228</v>
      </c>
      <c r="AW1126" s="28">
        <f>IF(Riskregister!$E$14="",0,COUNTIF(BO$4:BO$53,"&lt;"&amp;AU1126)*IF(AV1126&lt;0.5,Riskregister!$K$14+(Riskregister!$L$14-Riskregister!$K$14)*SQRT(AV1126/2),Riskregister!$L$14-(Riskregister!$L$14-Riskregister!$K$14)*SQRT((1-AV1126)/2)))</f>
        <v>0</v>
      </c>
      <c r="AX1126" s="28">
        <f t="shared" ca="1" si="700"/>
        <v>0.84473628269004963</v>
      </c>
      <c r="AY1126" s="28">
        <f t="shared" ca="1" si="700"/>
        <v>0.52419625637244227</v>
      </c>
      <c r="AZ1126" s="28">
        <f>IF(Riskregister!$E$15="",0,COUNTIF(BP$4:BP$53,"&lt;"&amp;AX1126)*IF(AY1126&lt;0.5,Riskregister!$K$15+(Riskregister!$L$15-Riskregister!$K$15)*SQRT(AY1126/2),Riskregister!$L$15-(Riskregister!$L$15-Riskregister!$K$15)*SQRT((1-AY1126)/2)))</f>
        <v>0</v>
      </c>
      <c r="BA1126" s="28">
        <f t="shared" ca="1" si="701"/>
        <v>0.70778705470919823</v>
      </c>
      <c r="BB1126" s="28">
        <f t="shared" ca="1" si="701"/>
        <v>3.7532625033945832E-2</v>
      </c>
      <c r="BC1126" s="28">
        <f>IF(Riskregister!$E$16="",0,COUNTIF(BQ$4:BQ$53,"&lt;"&amp;BA1126)*IF(BB1126&lt;0.5,Riskregister!$K$16+(Riskregister!$L$16-Riskregister!$K$16)*SQRT(BB1126/2),Riskregister!$L$16-(Riskregister!$L$16-Riskregister!$K$16)*SQRT((1-BB1126)/2)))</f>
        <v>0</v>
      </c>
      <c r="BD1126" s="28">
        <f t="shared" ca="1" si="677"/>
        <v>254165.45510938799</v>
      </c>
    </row>
    <row r="1127" spans="20:56" x14ac:dyDescent="0.35">
      <c r="T1127" s="28">
        <f t="shared" ca="1" si="690"/>
        <v>0.77998036402208204</v>
      </c>
      <c r="U1127" s="28">
        <f t="shared" ca="1" si="690"/>
        <v>0.37754978553621754</v>
      </c>
      <c r="V1127" s="28">
        <f ca="1">IF(Riskregister!$E$5="",0,COUNTIF(BF$4:BF$53,"&lt;"&amp;T1127)*IF(U1127&lt;0.5,Riskregister!$K$5+(Riskregister!$L$5-Riskregister!$K$5)*SQRT(U1127/2),Riskregister!$L$5-(Riskregister!$L$5-Riskregister!$K$5)*SQRT((1-U1127)/2)))</f>
        <v>345517.04730161518</v>
      </c>
      <c r="W1127" s="28">
        <f t="shared" ca="1" si="691"/>
        <v>0.2969230177432759</v>
      </c>
      <c r="X1127" s="28">
        <f t="shared" ca="1" si="691"/>
        <v>0.9280277310421492</v>
      </c>
      <c r="Y1127" s="28">
        <f ca="1">IF(Riskregister!$E$6="",0,COUNTIF(BG$4:BG$53,"&lt;"&amp;W1127)*IF(X1127&lt;0.5,Riskregister!$K$6+(Riskregister!$L$6-Riskregister!$K$6)*SQRT(X1127/2),Riskregister!$L$6-(Riskregister!$L$6-Riskregister!$K$6)*SQRT((1-X1127)/2)))</f>
        <v>0</v>
      </c>
      <c r="Z1127" s="28">
        <f t="shared" ca="1" si="692"/>
        <v>0.96693797492074363</v>
      </c>
      <c r="AA1127" s="28">
        <f t="shared" ca="1" si="692"/>
        <v>2.6426498995653858E-2</v>
      </c>
      <c r="AB1127" s="28">
        <f ca="1">IF(Riskregister!$E$7="",0,COUNTIF(BH$4:BH$53,"&lt;"&amp;Z1127)*IF(AA1127&lt;0.5,Riskregister!$K$7+(Riskregister!$L$7-Riskregister!$K$7)*SQRT(AA1127/2),Riskregister!$L$7-(Riskregister!$L$7-Riskregister!$K$7)*SQRT((1-AA1127)/2)))</f>
        <v>180464.22965476767</v>
      </c>
      <c r="AC1127" s="28">
        <f t="shared" ca="1" si="693"/>
        <v>0.39389773896768732</v>
      </c>
      <c r="AD1127" s="28">
        <f t="shared" ca="1" si="693"/>
        <v>0.51620602737061749</v>
      </c>
      <c r="AE1127" s="28">
        <f ca="1">IF(Riskregister!$E$8="",0,COUNTIF(BI$4:BI$53,"&lt;"&amp;AC1127)*IF(AD1127&lt;0.5,Riskregister!$K$8+(Riskregister!$L$8-Riskregister!$K$8)*SQRT(AD1127/2),Riskregister!$L$8-(Riskregister!$L$8-Riskregister!$K$8)*SQRT((1-AD1127)/2)))</f>
        <v>0</v>
      </c>
      <c r="AF1127" s="28">
        <f t="shared" ca="1" si="694"/>
        <v>0.41865866065247714</v>
      </c>
      <c r="AG1127" s="28">
        <f t="shared" ca="1" si="694"/>
        <v>0.94671658545156634</v>
      </c>
      <c r="AH1127" s="28">
        <f>IF(Riskregister!$E$9="",0,COUNTIF(BJ$4:BJ$53,"&lt;"&amp;AF1127)*IF(AG1127&lt;0.5,Riskregister!$K$9+(Riskregister!$L$9-Riskregister!$K$9)*SQRT(AG1127/2),Riskregister!$L$9-(Riskregister!$L$9-Riskregister!$K$9)*SQRT((1-AG1127)/2)))</f>
        <v>0</v>
      </c>
      <c r="AI1127" s="28">
        <f t="shared" ca="1" si="695"/>
        <v>1.6721720572088206E-4</v>
      </c>
      <c r="AJ1127" s="28">
        <f t="shared" ca="1" si="695"/>
        <v>0.22654465577811556</v>
      </c>
      <c r="AK1127" s="28">
        <f>IF(Riskregister!$E$10="",0,COUNTIF(BK$4:BK$53,"&lt;"&amp;AI1127)*IF(AJ1127&lt;0.5,Riskregister!$K$10+(Riskregister!$L$10-Riskregister!$K$10)*SQRT(AJ1127/2),Riskregister!$L$10-(Riskregister!$L$10-Riskregister!$K$10)*SQRT((1-AJ1127)/2)))</f>
        <v>0</v>
      </c>
      <c r="AL1127" s="28">
        <f t="shared" ca="1" si="696"/>
        <v>0.14003190551809386</v>
      </c>
      <c r="AM1127" s="28">
        <f t="shared" ca="1" si="696"/>
        <v>0.5477172660399926</v>
      </c>
      <c r="AN1127" s="28">
        <f>IF(Riskregister!$E$11="",0,COUNTIF(BL$4:BL$53,"&lt;"&amp;AL1127)*IF(AM1127&lt;0.5,Riskregister!$K$11+(Riskregister!$L$11-Riskregister!$K$11)*SQRT(AM1127/2),Riskregister!$L$11-(Riskregister!$L$11-Riskregister!$K$11)*SQRT((1-AM1127)/2)))</f>
        <v>0</v>
      </c>
      <c r="AO1127" s="28">
        <f t="shared" ca="1" si="697"/>
        <v>0.40710128667089129</v>
      </c>
      <c r="AP1127" s="28">
        <f t="shared" ca="1" si="697"/>
        <v>0.89128434112095356</v>
      </c>
      <c r="AQ1127" s="28">
        <f>IF(Riskregister!$E$12="",0,COUNTIF(BM$4:BM$53,"&lt;"&amp;AO1127)*IF(AP1127&lt;0.5,Riskregister!$K$12+(Riskregister!$L$12-Riskregister!$K$12)*SQRT(AP1127/2),Riskregister!$L$12-(Riskregister!$L$12-Riskregister!$K$12)*SQRT((1-AP1127)/2)))</f>
        <v>0</v>
      </c>
      <c r="AR1127" s="28">
        <f t="shared" ca="1" si="698"/>
        <v>7.5090185130201381E-2</v>
      </c>
      <c r="AS1127" s="28">
        <f t="shared" ca="1" si="698"/>
        <v>0.39720402506783015</v>
      </c>
      <c r="AT1127" s="28">
        <f>IF(Riskregister!$E$13="",0,COUNTIF(BN$4:BN$53,"&lt;"&amp;AR1127)*IF(AS1127&lt;0.5,Riskregister!$K$13+(Riskregister!$L$13-Riskregister!$K$13)*SQRT(AS1127/2),Riskregister!$L$13-(Riskregister!$L$13-Riskregister!$K$13)*SQRT((1-AS1127)/2)))</f>
        <v>0</v>
      </c>
      <c r="AU1127" s="28">
        <f t="shared" ca="1" si="699"/>
        <v>0.14655275199977913</v>
      </c>
      <c r="AV1127" s="28">
        <f t="shared" ca="1" si="699"/>
        <v>0.46050689254666111</v>
      </c>
      <c r="AW1127" s="28">
        <f>IF(Riskregister!$E$14="",0,COUNTIF(BO$4:BO$53,"&lt;"&amp;AU1127)*IF(AV1127&lt;0.5,Riskregister!$K$14+(Riskregister!$L$14-Riskregister!$K$14)*SQRT(AV1127/2),Riskregister!$L$14-(Riskregister!$L$14-Riskregister!$K$14)*SQRT((1-AV1127)/2)))</f>
        <v>0</v>
      </c>
      <c r="AX1127" s="28">
        <f t="shared" ca="1" si="700"/>
        <v>0.30937693704461022</v>
      </c>
      <c r="AY1127" s="28">
        <f t="shared" ca="1" si="700"/>
        <v>0.48197916818805275</v>
      </c>
      <c r="AZ1127" s="28">
        <f>IF(Riskregister!$E$15="",0,COUNTIF(BP$4:BP$53,"&lt;"&amp;AX1127)*IF(AY1127&lt;0.5,Riskregister!$K$15+(Riskregister!$L$15-Riskregister!$K$15)*SQRT(AY1127/2),Riskregister!$L$15-(Riskregister!$L$15-Riskregister!$K$15)*SQRT((1-AY1127)/2)))</f>
        <v>0</v>
      </c>
      <c r="BA1127" s="28">
        <f t="shared" ca="1" si="701"/>
        <v>0.93013504205880415</v>
      </c>
      <c r="BB1127" s="28">
        <f t="shared" ca="1" si="701"/>
        <v>0.49198504642141239</v>
      </c>
      <c r="BC1127" s="28">
        <f>IF(Riskregister!$E$16="",0,COUNTIF(BQ$4:BQ$53,"&lt;"&amp;BA1127)*IF(BB1127&lt;0.5,Riskregister!$K$16+(Riskregister!$L$16-Riskregister!$K$16)*SQRT(BB1127/2),Riskregister!$L$16-(Riskregister!$L$16-Riskregister!$K$16)*SQRT((1-BB1127)/2)))</f>
        <v>0</v>
      </c>
      <c r="BD1127" s="28">
        <f t="shared" ca="1" si="677"/>
        <v>525981.27695638291</v>
      </c>
    </row>
    <row r="1128" spans="20:56" x14ac:dyDescent="0.35">
      <c r="T1128" s="28">
        <f t="shared" ca="1" si="690"/>
        <v>0.39718621503821183</v>
      </c>
      <c r="U1128" s="28">
        <f t="shared" ca="1" si="690"/>
        <v>0.43719468703160858</v>
      </c>
      <c r="V1128" s="28">
        <f ca="1">IF(Riskregister!$E$5="",0,COUNTIF(BF$4:BF$53,"&lt;"&amp;T1128)*IF(U1128&lt;0.5,Riskregister!$K$5+(Riskregister!$L$5-Riskregister!$K$5)*SQRT(U1128/2),Riskregister!$L$5-(Riskregister!$L$5-Riskregister!$K$5)*SQRT((1-U1128)/2)))</f>
        <v>0</v>
      </c>
      <c r="W1128" s="28">
        <f t="shared" ca="1" si="691"/>
        <v>0.3481568016243245</v>
      </c>
      <c r="X1128" s="28">
        <f t="shared" ca="1" si="691"/>
        <v>0.84973058580470473</v>
      </c>
      <c r="Y1128" s="28">
        <f ca="1">IF(Riskregister!$E$6="",0,COUNTIF(BG$4:BG$53,"&lt;"&amp;W1128)*IF(X1128&lt;0.5,Riskregister!$K$6+(Riskregister!$L$6-Riskregister!$K$6)*SQRT(X1128/2),Riskregister!$L$6-(Riskregister!$L$6-Riskregister!$K$6)*SQRT((1-X1128)/2)))</f>
        <v>0</v>
      </c>
      <c r="Z1128" s="28">
        <f t="shared" ca="1" si="692"/>
        <v>9.3373557975512389E-3</v>
      </c>
      <c r="AA1128" s="28">
        <f t="shared" ca="1" si="692"/>
        <v>0.46327125377428457</v>
      </c>
      <c r="AB1128" s="28">
        <f ca="1">IF(Riskregister!$E$7="",0,COUNTIF(BH$4:BH$53,"&lt;"&amp;Z1128)*IF(AA1128&lt;0.5,Riskregister!$K$7+(Riskregister!$L$7-Riskregister!$K$7)*SQRT(AA1128/2),Riskregister!$L$7-(Riskregister!$L$7-Riskregister!$K$7)*SQRT((1-AA1128)/2)))</f>
        <v>0</v>
      </c>
      <c r="AC1128" s="28">
        <f t="shared" ca="1" si="693"/>
        <v>0.72834690975844085</v>
      </c>
      <c r="AD1128" s="28">
        <f t="shared" ca="1" si="693"/>
        <v>0.58802658528738061</v>
      </c>
      <c r="AE1128" s="28">
        <f ca="1">IF(Riskregister!$E$8="",0,COUNTIF(BI$4:BI$53,"&lt;"&amp;AC1128)*IF(AD1128&lt;0.5,Riskregister!$K$8+(Riskregister!$L$8-Riskregister!$K$8)*SQRT(AD1128/2),Riskregister!$L$8-(Riskregister!$L$8-Riskregister!$K$8)*SQRT((1-AD1128)/2)))</f>
        <v>0</v>
      </c>
      <c r="AF1128" s="28">
        <f t="shared" ca="1" si="694"/>
        <v>0.13613308579076266</v>
      </c>
      <c r="AG1128" s="28">
        <f t="shared" ca="1" si="694"/>
        <v>0.57081276142880555</v>
      </c>
      <c r="AH1128" s="28">
        <f>IF(Riskregister!$E$9="",0,COUNTIF(BJ$4:BJ$53,"&lt;"&amp;AF1128)*IF(AG1128&lt;0.5,Riskregister!$K$9+(Riskregister!$L$9-Riskregister!$K$9)*SQRT(AG1128/2),Riskregister!$L$9-(Riskregister!$L$9-Riskregister!$K$9)*SQRT((1-AG1128)/2)))</f>
        <v>0</v>
      </c>
      <c r="AI1128" s="28">
        <f t="shared" ca="1" si="695"/>
        <v>0.66935412353617019</v>
      </c>
      <c r="AJ1128" s="28">
        <f t="shared" ca="1" si="695"/>
        <v>0.21986896241704679</v>
      </c>
      <c r="AK1128" s="28">
        <f>IF(Riskregister!$E$10="",0,COUNTIF(BK$4:BK$53,"&lt;"&amp;AI1128)*IF(AJ1128&lt;0.5,Riskregister!$K$10+(Riskregister!$L$10-Riskregister!$K$10)*SQRT(AJ1128/2),Riskregister!$L$10-(Riskregister!$L$10-Riskregister!$K$10)*SQRT((1-AJ1128)/2)))</f>
        <v>0</v>
      </c>
      <c r="AL1128" s="28">
        <f t="shared" ca="1" si="696"/>
        <v>0.39689972464562506</v>
      </c>
      <c r="AM1128" s="28">
        <f t="shared" ca="1" si="696"/>
        <v>0.29175434293973701</v>
      </c>
      <c r="AN1128" s="28">
        <f>IF(Riskregister!$E$11="",0,COUNTIF(BL$4:BL$53,"&lt;"&amp;AL1128)*IF(AM1128&lt;0.5,Riskregister!$K$11+(Riskregister!$L$11-Riskregister!$K$11)*SQRT(AM1128/2),Riskregister!$L$11-(Riskregister!$L$11-Riskregister!$K$11)*SQRT((1-AM1128)/2)))</f>
        <v>0</v>
      </c>
      <c r="AO1128" s="28">
        <f t="shared" ca="1" si="697"/>
        <v>2.6423450702001361E-2</v>
      </c>
      <c r="AP1128" s="28">
        <f t="shared" ca="1" si="697"/>
        <v>0.59091008191466787</v>
      </c>
      <c r="AQ1128" s="28">
        <f>IF(Riskregister!$E$12="",0,COUNTIF(BM$4:BM$53,"&lt;"&amp;AO1128)*IF(AP1128&lt;0.5,Riskregister!$K$12+(Riskregister!$L$12-Riskregister!$K$12)*SQRT(AP1128/2),Riskregister!$L$12-(Riskregister!$L$12-Riskregister!$K$12)*SQRT((1-AP1128)/2)))</f>
        <v>0</v>
      </c>
      <c r="AR1128" s="28">
        <f t="shared" ca="1" si="698"/>
        <v>0.37936520152455311</v>
      </c>
      <c r="AS1128" s="28">
        <f t="shared" ca="1" si="698"/>
        <v>2.6250634498586223E-2</v>
      </c>
      <c r="AT1128" s="28">
        <f>IF(Riskregister!$E$13="",0,COUNTIF(BN$4:BN$53,"&lt;"&amp;AR1128)*IF(AS1128&lt;0.5,Riskregister!$K$13+(Riskregister!$L$13-Riskregister!$K$13)*SQRT(AS1128/2),Riskregister!$L$13-(Riskregister!$L$13-Riskregister!$K$13)*SQRT((1-AS1128)/2)))</f>
        <v>0</v>
      </c>
      <c r="AU1128" s="28">
        <f t="shared" ca="1" si="699"/>
        <v>4.7671044087617132E-3</v>
      </c>
      <c r="AV1128" s="28">
        <f t="shared" ca="1" si="699"/>
        <v>0.31131432550395466</v>
      </c>
      <c r="AW1128" s="28">
        <f>IF(Riskregister!$E$14="",0,COUNTIF(BO$4:BO$53,"&lt;"&amp;AU1128)*IF(AV1128&lt;0.5,Riskregister!$K$14+(Riskregister!$L$14-Riskregister!$K$14)*SQRT(AV1128/2),Riskregister!$L$14-(Riskregister!$L$14-Riskregister!$K$14)*SQRT((1-AV1128)/2)))</f>
        <v>0</v>
      </c>
      <c r="AX1128" s="28">
        <f t="shared" ca="1" si="700"/>
        <v>6.6662616134408714E-2</v>
      </c>
      <c r="AY1128" s="28">
        <f t="shared" ca="1" si="700"/>
        <v>0.3873164246762798</v>
      </c>
      <c r="AZ1128" s="28">
        <f>IF(Riskregister!$E$15="",0,COUNTIF(BP$4:BP$53,"&lt;"&amp;AX1128)*IF(AY1128&lt;0.5,Riskregister!$K$15+(Riskregister!$L$15-Riskregister!$K$15)*SQRT(AY1128/2),Riskregister!$L$15-(Riskregister!$L$15-Riskregister!$K$15)*SQRT((1-AY1128)/2)))</f>
        <v>0</v>
      </c>
      <c r="BA1128" s="28">
        <f t="shared" ca="1" si="701"/>
        <v>0.42951340644249492</v>
      </c>
      <c r="BB1128" s="28">
        <f t="shared" ca="1" si="701"/>
        <v>7.6842873192932926E-2</v>
      </c>
      <c r="BC1128" s="28">
        <f>IF(Riskregister!$E$16="",0,COUNTIF(BQ$4:BQ$53,"&lt;"&amp;BA1128)*IF(BB1128&lt;0.5,Riskregister!$K$16+(Riskregister!$L$16-Riskregister!$K$16)*SQRT(BB1128/2),Riskregister!$L$16-(Riskregister!$L$16-Riskregister!$K$16)*SQRT((1-BB1128)/2)))</f>
        <v>0</v>
      </c>
      <c r="BD1128" s="28">
        <f t="shared" ca="1" si="677"/>
        <v>0</v>
      </c>
    </row>
    <row r="1129" spans="20:56" x14ac:dyDescent="0.35">
      <c r="T1129" s="28">
        <f t="shared" ca="1" si="690"/>
        <v>0.46571995797724475</v>
      </c>
      <c r="U1129" s="28">
        <f t="shared" ca="1" si="690"/>
        <v>0.57407798055478876</v>
      </c>
      <c r="V1129" s="28">
        <f ca="1">IF(Riskregister!$E$5="",0,COUNTIF(BF$4:BF$53,"&lt;"&amp;T1129)*IF(U1129&lt;0.5,Riskregister!$K$5+(Riskregister!$L$5-Riskregister!$K$5)*SQRT(U1129/2),Riskregister!$L$5-(Riskregister!$L$5-Riskregister!$K$5)*SQRT((1-U1129)/2)))</f>
        <v>0</v>
      </c>
      <c r="W1129" s="28">
        <f t="shared" ca="1" si="691"/>
        <v>1.3539617768187462E-2</v>
      </c>
      <c r="X1129" s="28">
        <f t="shared" ca="1" si="691"/>
        <v>0.37279988203896408</v>
      </c>
      <c r="Y1129" s="28">
        <f ca="1">IF(Riskregister!$E$6="",0,COUNTIF(BG$4:BG$53,"&lt;"&amp;W1129)*IF(X1129&lt;0.5,Riskregister!$K$6+(Riskregister!$L$6-Riskregister!$K$6)*SQRT(X1129/2),Riskregister!$L$6-(Riskregister!$L$6-Riskregister!$K$6)*SQRT((1-X1129)/2)))</f>
        <v>0</v>
      </c>
      <c r="Z1129" s="28">
        <f t="shared" ca="1" si="692"/>
        <v>0.23613163615393673</v>
      </c>
      <c r="AA1129" s="28">
        <f t="shared" ca="1" si="692"/>
        <v>0.52972117112466177</v>
      </c>
      <c r="AB1129" s="28">
        <f ca="1">IF(Riskregister!$E$7="",0,COUNTIF(BH$4:BH$53,"&lt;"&amp;Z1129)*IF(AA1129&lt;0.5,Riskregister!$K$7+(Riskregister!$L$7-Riskregister!$K$7)*SQRT(AA1129/2),Riskregister!$L$7-(Riskregister!$L$7-Riskregister!$K$7)*SQRT((1-AA1129)/2)))</f>
        <v>0</v>
      </c>
      <c r="AC1129" s="28">
        <f t="shared" ca="1" si="693"/>
        <v>0.49785401001830343</v>
      </c>
      <c r="AD1129" s="28">
        <f t="shared" ca="1" si="693"/>
        <v>0.78351803608245352</v>
      </c>
      <c r="AE1129" s="28">
        <f ca="1">IF(Riskregister!$E$8="",0,COUNTIF(BI$4:BI$53,"&lt;"&amp;AC1129)*IF(AD1129&lt;0.5,Riskregister!$K$8+(Riskregister!$L$8-Riskregister!$K$8)*SQRT(AD1129/2),Riskregister!$L$8-(Riskregister!$L$8-Riskregister!$K$8)*SQRT((1-AD1129)/2)))</f>
        <v>0</v>
      </c>
      <c r="AF1129" s="28">
        <f t="shared" ca="1" si="694"/>
        <v>0.1837484961887984</v>
      </c>
      <c r="AG1129" s="28">
        <f t="shared" ca="1" si="694"/>
        <v>0.21850975816400753</v>
      </c>
      <c r="AH1129" s="28">
        <f>IF(Riskregister!$E$9="",0,COUNTIF(BJ$4:BJ$53,"&lt;"&amp;AF1129)*IF(AG1129&lt;0.5,Riskregister!$K$9+(Riskregister!$L$9-Riskregister!$K$9)*SQRT(AG1129/2),Riskregister!$L$9-(Riskregister!$L$9-Riskregister!$K$9)*SQRT((1-AG1129)/2)))</f>
        <v>0</v>
      </c>
      <c r="AI1129" s="28">
        <f t="shared" ca="1" si="695"/>
        <v>0.53529949569801516</v>
      </c>
      <c r="AJ1129" s="28">
        <f t="shared" ca="1" si="695"/>
        <v>1.1173261749465646E-2</v>
      </c>
      <c r="AK1129" s="28">
        <f>IF(Riskregister!$E$10="",0,COUNTIF(BK$4:BK$53,"&lt;"&amp;AI1129)*IF(AJ1129&lt;0.5,Riskregister!$K$10+(Riskregister!$L$10-Riskregister!$K$10)*SQRT(AJ1129/2),Riskregister!$L$10-(Riskregister!$L$10-Riskregister!$K$10)*SQRT((1-AJ1129)/2)))</f>
        <v>0</v>
      </c>
      <c r="AL1129" s="28">
        <f t="shared" ca="1" si="696"/>
        <v>0.34715703302141132</v>
      </c>
      <c r="AM1129" s="28">
        <f t="shared" ca="1" si="696"/>
        <v>0.42633274234974095</v>
      </c>
      <c r="AN1129" s="28">
        <f>IF(Riskregister!$E$11="",0,COUNTIF(BL$4:BL$53,"&lt;"&amp;AL1129)*IF(AM1129&lt;0.5,Riskregister!$K$11+(Riskregister!$L$11-Riskregister!$K$11)*SQRT(AM1129/2),Riskregister!$L$11-(Riskregister!$L$11-Riskregister!$K$11)*SQRT((1-AM1129)/2)))</f>
        <v>0</v>
      </c>
      <c r="AO1129" s="28">
        <f t="shared" ca="1" si="697"/>
        <v>0.67773060734257751</v>
      </c>
      <c r="AP1129" s="28">
        <f t="shared" ca="1" si="697"/>
        <v>0.80064307527304801</v>
      </c>
      <c r="AQ1129" s="28">
        <f>IF(Riskregister!$E$12="",0,COUNTIF(BM$4:BM$53,"&lt;"&amp;AO1129)*IF(AP1129&lt;0.5,Riskregister!$K$12+(Riskregister!$L$12-Riskregister!$K$12)*SQRT(AP1129/2),Riskregister!$L$12-(Riskregister!$L$12-Riskregister!$K$12)*SQRT((1-AP1129)/2)))</f>
        <v>0</v>
      </c>
      <c r="AR1129" s="28">
        <f t="shared" ca="1" si="698"/>
        <v>5.0788804876206406E-2</v>
      </c>
      <c r="AS1129" s="28">
        <f t="shared" ca="1" si="698"/>
        <v>0.84258329091960238</v>
      </c>
      <c r="AT1129" s="28">
        <f>IF(Riskregister!$E$13="",0,COUNTIF(BN$4:BN$53,"&lt;"&amp;AR1129)*IF(AS1129&lt;0.5,Riskregister!$K$13+(Riskregister!$L$13-Riskregister!$K$13)*SQRT(AS1129/2),Riskregister!$L$13-(Riskregister!$L$13-Riskregister!$K$13)*SQRT((1-AS1129)/2)))</f>
        <v>0</v>
      </c>
      <c r="AU1129" s="28">
        <f t="shared" ca="1" si="699"/>
        <v>0.48105901497789261</v>
      </c>
      <c r="AV1129" s="28">
        <f t="shared" ca="1" si="699"/>
        <v>0.64512645926916024</v>
      </c>
      <c r="AW1129" s="28">
        <f>IF(Riskregister!$E$14="",0,COUNTIF(BO$4:BO$53,"&lt;"&amp;AU1129)*IF(AV1129&lt;0.5,Riskregister!$K$14+(Riskregister!$L$14-Riskregister!$K$14)*SQRT(AV1129/2),Riskregister!$L$14-(Riskregister!$L$14-Riskregister!$K$14)*SQRT((1-AV1129)/2)))</f>
        <v>0</v>
      </c>
      <c r="AX1129" s="28">
        <f t="shared" ca="1" si="700"/>
        <v>0.52029521869494688</v>
      </c>
      <c r="AY1129" s="28">
        <f t="shared" ca="1" si="700"/>
        <v>0.9354825330543538</v>
      </c>
      <c r="AZ1129" s="28">
        <f>IF(Riskregister!$E$15="",0,COUNTIF(BP$4:BP$53,"&lt;"&amp;AX1129)*IF(AY1129&lt;0.5,Riskregister!$K$15+(Riskregister!$L$15-Riskregister!$K$15)*SQRT(AY1129/2),Riskregister!$L$15-(Riskregister!$L$15-Riskregister!$K$15)*SQRT((1-AY1129)/2)))</f>
        <v>0</v>
      </c>
      <c r="BA1129" s="28">
        <f t="shared" ca="1" si="701"/>
        <v>0.55202088721829023</v>
      </c>
      <c r="BB1129" s="28">
        <f t="shared" ca="1" si="701"/>
        <v>0.45631186467125529</v>
      </c>
      <c r="BC1129" s="28">
        <f>IF(Riskregister!$E$16="",0,COUNTIF(BQ$4:BQ$53,"&lt;"&amp;BA1129)*IF(BB1129&lt;0.5,Riskregister!$K$16+(Riskregister!$L$16-Riskregister!$K$16)*SQRT(BB1129/2),Riskregister!$L$16-(Riskregister!$L$16-Riskregister!$K$16)*SQRT((1-BB1129)/2)))</f>
        <v>0</v>
      </c>
      <c r="BD1129" s="28">
        <f t="shared" ca="1" si="677"/>
        <v>0</v>
      </c>
    </row>
    <row r="1130" spans="20:56" x14ac:dyDescent="0.35">
      <c r="T1130" s="28">
        <f t="shared" ca="1" si="690"/>
        <v>0.57221623845087455</v>
      </c>
      <c r="U1130" s="28">
        <f t="shared" ca="1" si="690"/>
        <v>0.53592880774464691</v>
      </c>
      <c r="V1130" s="28">
        <f ca="1">IF(Riskregister!$E$5="",0,COUNTIF(BF$4:BF$53,"&lt;"&amp;T1130)*IF(U1130&lt;0.5,Riskregister!$K$5+(Riskregister!$L$5-Riskregister!$K$5)*SQRT(U1130/2),Riskregister!$L$5-(Riskregister!$L$5-Riskregister!$K$5)*SQRT((1-U1130)/2)))</f>
        <v>0</v>
      </c>
      <c r="W1130" s="28">
        <f t="shared" ca="1" si="691"/>
        <v>0.54323218922488092</v>
      </c>
      <c r="X1130" s="28">
        <f t="shared" ca="1" si="691"/>
        <v>0.33714163761703297</v>
      </c>
      <c r="Y1130" s="28">
        <f ca="1">IF(Riskregister!$E$6="",0,COUNTIF(BG$4:BG$53,"&lt;"&amp;W1130)*IF(X1130&lt;0.5,Riskregister!$K$6+(Riskregister!$L$6-Riskregister!$K$6)*SQRT(X1130/2),Riskregister!$L$6-(Riskregister!$L$6-Riskregister!$K$6)*SQRT((1-X1130)/2)))</f>
        <v>0</v>
      </c>
      <c r="Z1130" s="28">
        <f t="shared" ca="1" si="692"/>
        <v>0.5625073013110049</v>
      </c>
      <c r="AA1130" s="28">
        <f t="shared" ca="1" si="692"/>
        <v>0.34408056905390494</v>
      </c>
      <c r="AB1130" s="28">
        <f ca="1">IF(Riskregister!$E$7="",0,COUNTIF(BH$4:BH$53,"&lt;"&amp;Z1130)*IF(AA1130&lt;0.5,Riskregister!$K$7+(Riskregister!$L$7-Riskregister!$K$7)*SQRT(AA1130/2),Riskregister!$L$7-(Riskregister!$L$7-Riskregister!$K$7)*SQRT((1-AA1130)/2)))</f>
        <v>0</v>
      </c>
      <c r="AC1130" s="28">
        <f t="shared" ca="1" si="693"/>
        <v>0.94519727786227448</v>
      </c>
      <c r="AD1130" s="28">
        <f t="shared" ca="1" si="693"/>
        <v>0.14430612916420305</v>
      </c>
      <c r="AE1130" s="28">
        <f ca="1">IF(Riskregister!$E$8="",0,COUNTIF(BI$4:BI$53,"&lt;"&amp;AC1130)*IF(AD1130&lt;0.5,Riskregister!$K$8+(Riskregister!$L$8-Riskregister!$K$8)*SQRT(AD1130/2),Riskregister!$L$8-(Riskregister!$L$8-Riskregister!$K$8)*SQRT((1-AD1130)/2)))</f>
        <v>0</v>
      </c>
      <c r="AF1130" s="28">
        <f t="shared" ca="1" si="694"/>
        <v>0.79415124386965741</v>
      </c>
      <c r="AG1130" s="28">
        <f t="shared" ca="1" si="694"/>
        <v>6.5743566881976023E-2</v>
      </c>
      <c r="AH1130" s="28">
        <f>IF(Riskregister!$E$9="",0,COUNTIF(BJ$4:BJ$53,"&lt;"&amp;AF1130)*IF(AG1130&lt;0.5,Riskregister!$K$9+(Riskregister!$L$9-Riskregister!$K$9)*SQRT(AG1130/2),Riskregister!$L$9-(Riskregister!$L$9-Riskregister!$K$9)*SQRT((1-AG1130)/2)))</f>
        <v>0</v>
      </c>
      <c r="AI1130" s="28">
        <f t="shared" ca="1" si="695"/>
        <v>0.31662462203657615</v>
      </c>
      <c r="AJ1130" s="28">
        <f t="shared" ca="1" si="695"/>
        <v>0.15521168158768184</v>
      </c>
      <c r="AK1130" s="28">
        <f>IF(Riskregister!$E$10="",0,COUNTIF(BK$4:BK$53,"&lt;"&amp;AI1130)*IF(AJ1130&lt;0.5,Riskregister!$K$10+(Riskregister!$L$10-Riskregister!$K$10)*SQRT(AJ1130/2),Riskregister!$L$10-(Riskregister!$L$10-Riskregister!$K$10)*SQRT((1-AJ1130)/2)))</f>
        <v>0</v>
      </c>
      <c r="AL1130" s="28">
        <f t="shared" ca="1" si="696"/>
        <v>0.9695371448668606</v>
      </c>
      <c r="AM1130" s="28">
        <f t="shared" ca="1" si="696"/>
        <v>0.84086999134993956</v>
      </c>
      <c r="AN1130" s="28">
        <f>IF(Riskregister!$E$11="",0,COUNTIF(BL$4:BL$53,"&lt;"&amp;AL1130)*IF(AM1130&lt;0.5,Riskregister!$K$11+(Riskregister!$L$11-Riskregister!$K$11)*SQRT(AM1130/2),Riskregister!$L$11-(Riskregister!$L$11-Riskregister!$K$11)*SQRT((1-AM1130)/2)))</f>
        <v>0</v>
      </c>
      <c r="AO1130" s="28">
        <f t="shared" ca="1" si="697"/>
        <v>0.63347366624359669</v>
      </c>
      <c r="AP1130" s="28">
        <f t="shared" ca="1" si="697"/>
        <v>0.56225385794109983</v>
      </c>
      <c r="AQ1130" s="28">
        <f>IF(Riskregister!$E$12="",0,COUNTIF(BM$4:BM$53,"&lt;"&amp;AO1130)*IF(AP1130&lt;0.5,Riskregister!$K$12+(Riskregister!$L$12-Riskregister!$K$12)*SQRT(AP1130/2),Riskregister!$L$12-(Riskregister!$L$12-Riskregister!$K$12)*SQRT((1-AP1130)/2)))</f>
        <v>0</v>
      </c>
      <c r="AR1130" s="28">
        <f t="shared" ca="1" si="698"/>
        <v>0.58983463359069321</v>
      </c>
      <c r="AS1130" s="28">
        <f t="shared" ca="1" si="698"/>
        <v>0.85014752562737494</v>
      </c>
      <c r="AT1130" s="28">
        <f>IF(Riskregister!$E$13="",0,COUNTIF(BN$4:BN$53,"&lt;"&amp;AR1130)*IF(AS1130&lt;0.5,Riskregister!$K$13+(Riskregister!$L$13-Riskregister!$K$13)*SQRT(AS1130/2),Riskregister!$L$13-(Riskregister!$L$13-Riskregister!$K$13)*SQRT((1-AS1130)/2)))</f>
        <v>0</v>
      </c>
      <c r="AU1130" s="28">
        <f t="shared" ca="1" si="699"/>
        <v>8.2236062560988143E-2</v>
      </c>
      <c r="AV1130" s="28">
        <f t="shared" ca="1" si="699"/>
        <v>0.33720321854699509</v>
      </c>
      <c r="AW1130" s="28">
        <f>IF(Riskregister!$E$14="",0,COUNTIF(BO$4:BO$53,"&lt;"&amp;AU1130)*IF(AV1130&lt;0.5,Riskregister!$K$14+(Riskregister!$L$14-Riskregister!$K$14)*SQRT(AV1130/2),Riskregister!$L$14-(Riskregister!$L$14-Riskregister!$K$14)*SQRT((1-AV1130)/2)))</f>
        <v>0</v>
      </c>
      <c r="AX1130" s="28">
        <f t="shared" ca="1" si="700"/>
        <v>0.10662086351970057</v>
      </c>
      <c r="AY1130" s="28">
        <f t="shared" ca="1" si="700"/>
        <v>0.29403988369802314</v>
      </c>
      <c r="AZ1130" s="28">
        <f>IF(Riskregister!$E$15="",0,COUNTIF(BP$4:BP$53,"&lt;"&amp;AX1130)*IF(AY1130&lt;0.5,Riskregister!$K$15+(Riskregister!$L$15-Riskregister!$K$15)*SQRT(AY1130/2),Riskregister!$L$15-(Riskregister!$L$15-Riskregister!$K$15)*SQRT((1-AY1130)/2)))</f>
        <v>0</v>
      </c>
      <c r="BA1130" s="28">
        <f t="shared" ca="1" si="701"/>
        <v>0.63105013997765846</v>
      </c>
      <c r="BB1130" s="28">
        <f t="shared" ca="1" si="701"/>
        <v>4.9682978227047037E-2</v>
      </c>
      <c r="BC1130" s="28">
        <f>IF(Riskregister!$E$16="",0,COUNTIF(BQ$4:BQ$53,"&lt;"&amp;BA1130)*IF(BB1130&lt;0.5,Riskregister!$K$16+(Riskregister!$L$16-Riskregister!$K$16)*SQRT(BB1130/2),Riskregister!$L$16-(Riskregister!$L$16-Riskregister!$K$16)*SQRT((1-BB1130)/2)))</f>
        <v>0</v>
      </c>
      <c r="BD1130" s="28">
        <f t="shared" ca="1" si="677"/>
        <v>0</v>
      </c>
    </row>
    <row r="1131" spans="20:56" x14ac:dyDescent="0.35">
      <c r="T1131" s="28">
        <f t="shared" ca="1" si="690"/>
        <v>0.70473783453769334</v>
      </c>
      <c r="U1131" s="28">
        <f t="shared" ca="1" si="690"/>
        <v>0.80628800349507912</v>
      </c>
      <c r="V1131" s="28">
        <f ca="1">IF(Riskregister!$E$5="",0,COUNTIF(BF$4:BF$53,"&lt;"&amp;T1131)*IF(U1131&lt;0.5,Riskregister!$K$5+(Riskregister!$L$5-Riskregister!$K$5)*SQRT(U1131/2),Riskregister!$L$5-(Riskregister!$L$5-Riskregister!$K$5)*SQRT((1-U1131)/2)))</f>
        <v>459952.36651009327</v>
      </c>
      <c r="W1131" s="28">
        <f t="shared" ca="1" si="691"/>
        <v>0.93643470532397877</v>
      </c>
      <c r="X1131" s="28">
        <f t="shared" ca="1" si="691"/>
        <v>0.60609980190910173</v>
      </c>
      <c r="Y1131" s="28">
        <f ca="1">IF(Riskregister!$E$6="",0,COUNTIF(BG$4:BG$53,"&lt;"&amp;W1131)*IF(X1131&lt;0.5,Riskregister!$K$6+(Riskregister!$L$6-Riskregister!$K$6)*SQRT(X1131/2),Riskregister!$L$6-(Riskregister!$L$6-Riskregister!$K$6)*SQRT((1-X1131)/2)))</f>
        <v>2402353.8302774858</v>
      </c>
      <c r="Z1131" s="28">
        <f t="shared" ca="1" si="692"/>
        <v>0.1682435238896457</v>
      </c>
      <c r="AA1131" s="28">
        <f t="shared" ca="1" si="692"/>
        <v>0.78914470452247598</v>
      </c>
      <c r="AB1131" s="28">
        <f ca="1">IF(Riskregister!$E$7="",0,COUNTIF(BH$4:BH$53,"&lt;"&amp;Z1131)*IF(AA1131&lt;0.5,Riskregister!$K$7+(Riskregister!$L$7-Riskregister!$K$7)*SQRT(AA1131/2),Riskregister!$L$7-(Riskregister!$L$7-Riskregister!$K$7)*SQRT((1-AA1131)/2)))</f>
        <v>0</v>
      </c>
      <c r="AC1131" s="28">
        <f t="shared" ca="1" si="693"/>
        <v>0.23192999594247188</v>
      </c>
      <c r="AD1131" s="28">
        <f t="shared" ca="1" si="693"/>
        <v>0.90159621915845278</v>
      </c>
      <c r="AE1131" s="28">
        <f ca="1">IF(Riskregister!$E$8="",0,COUNTIF(BI$4:BI$53,"&lt;"&amp;AC1131)*IF(AD1131&lt;0.5,Riskregister!$K$8+(Riskregister!$L$8-Riskregister!$K$8)*SQRT(AD1131/2),Riskregister!$L$8-(Riskregister!$L$8-Riskregister!$K$8)*SQRT((1-AD1131)/2)))</f>
        <v>0</v>
      </c>
      <c r="AF1131" s="28">
        <f t="shared" ca="1" si="694"/>
        <v>0.60134211528267345</v>
      </c>
      <c r="AG1131" s="28">
        <f t="shared" ca="1" si="694"/>
        <v>0.97029778496790653</v>
      </c>
      <c r="AH1131" s="28">
        <f>IF(Riskregister!$E$9="",0,COUNTIF(BJ$4:BJ$53,"&lt;"&amp;AF1131)*IF(AG1131&lt;0.5,Riskregister!$K$9+(Riskregister!$L$9-Riskregister!$K$9)*SQRT(AG1131/2),Riskregister!$L$9-(Riskregister!$L$9-Riskregister!$K$9)*SQRT((1-AG1131)/2)))</f>
        <v>0</v>
      </c>
      <c r="AI1131" s="28">
        <f t="shared" ca="1" si="695"/>
        <v>0.32065568148336765</v>
      </c>
      <c r="AJ1131" s="28">
        <f t="shared" ca="1" si="695"/>
        <v>0.44897777013931517</v>
      </c>
      <c r="AK1131" s="28">
        <f>IF(Riskregister!$E$10="",0,COUNTIF(BK$4:BK$53,"&lt;"&amp;AI1131)*IF(AJ1131&lt;0.5,Riskregister!$K$10+(Riskregister!$L$10-Riskregister!$K$10)*SQRT(AJ1131/2),Riskregister!$L$10-(Riskregister!$L$10-Riskregister!$K$10)*SQRT((1-AJ1131)/2)))</f>
        <v>0</v>
      </c>
      <c r="AL1131" s="28">
        <f t="shared" ca="1" si="696"/>
        <v>0.21766549047650319</v>
      </c>
      <c r="AM1131" s="28">
        <f t="shared" ca="1" si="696"/>
        <v>0.46163966883720287</v>
      </c>
      <c r="AN1131" s="28">
        <f>IF(Riskregister!$E$11="",0,COUNTIF(BL$4:BL$53,"&lt;"&amp;AL1131)*IF(AM1131&lt;0.5,Riskregister!$K$11+(Riskregister!$L$11-Riskregister!$K$11)*SQRT(AM1131/2),Riskregister!$L$11-(Riskregister!$L$11-Riskregister!$K$11)*SQRT((1-AM1131)/2)))</f>
        <v>0</v>
      </c>
      <c r="AO1131" s="28">
        <f t="shared" ca="1" si="697"/>
        <v>0.77892809952940234</v>
      </c>
      <c r="AP1131" s="28">
        <f t="shared" ca="1" si="697"/>
        <v>0.5789312714454441</v>
      </c>
      <c r="AQ1131" s="28">
        <f>IF(Riskregister!$E$12="",0,COUNTIF(BM$4:BM$53,"&lt;"&amp;AO1131)*IF(AP1131&lt;0.5,Riskregister!$K$12+(Riskregister!$L$12-Riskregister!$K$12)*SQRT(AP1131/2),Riskregister!$L$12-(Riskregister!$L$12-Riskregister!$K$12)*SQRT((1-AP1131)/2)))</f>
        <v>0</v>
      </c>
      <c r="AR1131" s="28">
        <f t="shared" ca="1" si="698"/>
        <v>2.6753760235230128E-2</v>
      </c>
      <c r="AS1131" s="28">
        <f t="shared" ca="1" si="698"/>
        <v>0.52512617206945711</v>
      </c>
      <c r="AT1131" s="28">
        <f>IF(Riskregister!$E$13="",0,COUNTIF(BN$4:BN$53,"&lt;"&amp;AR1131)*IF(AS1131&lt;0.5,Riskregister!$K$13+(Riskregister!$L$13-Riskregister!$K$13)*SQRT(AS1131/2),Riskregister!$L$13-(Riskregister!$L$13-Riskregister!$K$13)*SQRT((1-AS1131)/2)))</f>
        <v>0</v>
      </c>
      <c r="AU1131" s="28">
        <f t="shared" ca="1" si="699"/>
        <v>0.80881571137507757</v>
      </c>
      <c r="AV1131" s="28">
        <f t="shared" ca="1" si="699"/>
        <v>0.67491819405291187</v>
      </c>
      <c r="AW1131" s="28">
        <f>IF(Riskregister!$E$14="",0,COUNTIF(BO$4:BO$53,"&lt;"&amp;AU1131)*IF(AV1131&lt;0.5,Riskregister!$K$14+(Riskregister!$L$14-Riskregister!$K$14)*SQRT(AV1131/2),Riskregister!$L$14-(Riskregister!$L$14-Riskregister!$K$14)*SQRT((1-AV1131)/2)))</f>
        <v>0</v>
      </c>
      <c r="AX1131" s="28">
        <f t="shared" ca="1" si="700"/>
        <v>0.69199093200703943</v>
      </c>
      <c r="AY1131" s="28">
        <f t="shared" ca="1" si="700"/>
        <v>0.30036555436082357</v>
      </c>
      <c r="AZ1131" s="28">
        <f>IF(Riskregister!$E$15="",0,COUNTIF(BP$4:BP$53,"&lt;"&amp;AX1131)*IF(AY1131&lt;0.5,Riskregister!$K$15+(Riskregister!$L$15-Riskregister!$K$15)*SQRT(AY1131/2),Riskregister!$L$15-(Riskregister!$L$15-Riskregister!$K$15)*SQRT((1-AY1131)/2)))</f>
        <v>0</v>
      </c>
      <c r="BA1131" s="28">
        <f t="shared" ca="1" si="701"/>
        <v>0.54548372136268886</v>
      </c>
      <c r="BB1131" s="28">
        <f t="shared" ca="1" si="701"/>
        <v>0.41924573762796602</v>
      </c>
      <c r="BC1131" s="28">
        <f>IF(Riskregister!$E$16="",0,COUNTIF(BQ$4:BQ$53,"&lt;"&amp;BA1131)*IF(BB1131&lt;0.5,Riskregister!$K$16+(Riskregister!$L$16-Riskregister!$K$16)*SQRT(BB1131/2),Riskregister!$L$16-(Riskregister!$L$16-Riskregister!$K$16)*SQRT((1-BB1131)/2)))</f>
        <v>0</v>
      </c>
      <c r="BD1131" s="28">
        <f t="shared" ca="1" si="677"/>
        <v>2862306.196787579</v>
      </c>
    </row>
    <row r="1132" spans="20:56" x14ac:dyDescent="0.35">
      <c r="T1132" s="28">
        <f t="shared" ca="1" si="690"/>
        <v>0.6545391689316099</v>
      </c>
      <c r="U1132" s="28">
        <f t="shared" ca="1" si="690"/>
        <v>0.82099155148341407</v>
      </c>
      <c r="V1132" s="28">
        <f ca="1">IF(Riskregister!$E$5="",0,COUNTIF(BF$4:BF$53,"&lt;"&amp;T1132)*IF(U1132&lt;0.5,Riskregister!$K$5+(Riskregister!$L$5-Riskregister!$K$5)*SQRT(U1132/2),Riskregister!$L$5-(Riskregister!$L$5-Riskregister!$K$5)*SQRT((1-U1132)/2)))</f>
        <v>465372.34529152513</v>
      </c>
      <c r="W1132" s="28">
        <f t="shared" ca="1" si="691"/>
        <v>0.4398062308416969</v>
      </c>
      <c r="X1132" s="28">
        <f t="shared" ca="1" si="691"/>
        <v>0.63960309097029056</v>
      </c>
      <c r="Y1132" s="28">
        <f ca="1">IF(Riskregister!$E$6="",0,COUNTIF(BG$4:BG$53,"&lt;"&amp;W1132)*IF(X1132&lt;0.5,Riskregister!$K$6+(Riskregister!$L$6-Riskregister!$K$6)*SQRT(X1132/2),Riskregister!$L$6-(Riskregister!$L$6-Riskregister!$K$6)*SQRT((1-X1132)/2)))</f>
        <v>0</v>
      </c>
      <c r="Z1132" s="28">
        <f t="shared" ca="1" si="692"/>
        <v>0.64990109548764041</v>
      </c>
      <c r="AA1132" s="28">
        <f t="shared" ca="1" si="692"/>
        <v>0.80035831621027209</v>
      </c>
      <c r="AB1132" s="28">
        <f ca="1">IF(Riskregister!$E$7="",0,COUNTIF(BH$4:BH$53,"&lt;"&amp;Z1132)*IF(AA1132&lt;0.5,Riskregister!$K$7+(Riskregister!$L$7-Riskregister!$K$7)*SQRT(AA1132/2),Riskregister!$L$7-(Riskregister!$L$7-Riskregister!$K$7)*SQRT((1-AA1132)/2)))</f>
        <v>0</v>
      </c>
      <c r="AC1132" s="28">
        <f t="shared" ca="1" si="693"/>
        <v>0.96887340217144735</v>
      </c>
      <c r="AD1132" s="28">
        <f t="shared" ca="1" si="693"/>
        <v>0.35554657145205748</v>
      </c>
      <c r="AE1132" s="28">
        <f ca="1">IF(Riskregister!$E$8="",0,COUNTIF(BI$4:BI$53,"&lt;"&amp;AC1132)*IF(AD1132&lt;0.5,Riskregister!$K$8+(Riskregister!$L$8-Riskregister!$K$8)*SQRT(AD1132/2),Riskregister!$L$8-(Riskregister!$L$8-Riskregister!$K$8)*SQRT((1-AD1132)/2)))</f>
        <v>2281668.963699027</v>
      </c>
      <c r="AF1132" s="28">
        <f t="shared" ca="1" si="694"/>
        <v>0.80288023580019396</v>
      </c>
      <c r="AG1132" s="28">
        <f t="shared" ca="1" si="694"/>
        <v>0.34776890111449221</v>
      </c>
      <c r="AH1132" s="28">
        <f>IF(Riskregister!$E$9="",0,COUNTIF(BJ$4:BJ$53,"&lt;"&amp;AF1132)*IF(AG1132&lt;0.5,Riskregister!$K$9+(Riskregister!$L$9-Riskregister!$K$9)*SQRT(AG1132/2),Riskregister!$L$9-(Riskregister!$L$9-Riskregister!$K$9)*SQRT((1-AG1132)/2)))</f>
        <v>0</v>
      </c>
      <c r="AI1132" s="28">
        <f t="shared" ca="1" si="695"/>
        <v>0.50298996366662641</v>
      </c>
      <c r="AJ1132" s="28">
        <f t="shared" ca="1" si="695"/>
        <v>0.87047670685386325</v>
      </c>
      <c r="AK1132" s="28">
        <f>IF(Riskregister!$E$10="",0,COUNTIF(BK$4:BK$53,"&lt;"&amp;AI1132)*IF(AJ1132&lt;0.5,Riskregister!$K$10+(Riskregister!$L$10-Riskregister!$K$10)*SQRT(AJ1132/2),Riskregister!$L$10-(Riskregister!$L$10-Riskregister!$K$10)*SQRT((1-AJ1132)/2)))</f>
        <v>0</v>
      </c>
      <c r="AL1132" s="28">
        <f t="shared" ca="1" si="696"/>
        <v>0.54873090345678222</v>
      </c>
      <c r="AM1132" s="28">
        <f t="shared" ca="1" si="696"/>
        <v>0.60887601305866779</v>
      </c>
      <c r="AN1132" s="28">
        <f>IF(Riskregister!$E$11="",0,COUNTIF(BL$4:BL$53,"&lt;"&amp;AL1132)*IF(AM1132&lt;0.5,Riskregister!$K$11+(Riskregister!$L$11-Riskregister!$K$11)*SQRT(AM1132/2),Riskregister!$L$11-(Riskregister!$L$11-Riskregister!$K$11)*SQRT((1-AM1132)/2)))</f>
        <v>0</v>
      </c>
      <c r="AO1132" s="28">
        <f t="shared" ca="1" si="697"/>
        <v>8.0854264541174725E-3</v>
      </c>
      <c r="AP1132" s="28">
        <f t="shared" ca="1" si="697"/>
        <v>6.9623018794869318E-2</v>
      </c>
      <c r="AQ1132" s="28">
        <f>IF(Riskregister!$E$12="",0,COUNTIF(BM$4:BM$53,"&lt;"&amp;AO1132)*IF(AP1132&lt;0.5,Riskregister!$K$12+(Riskregister!$L$12-Riskregister!$K$12)*SQRT(AP1132/2),Riskregister!$L$12-(Riskregister!$L$12-Riskregister!$K$12)*SQRT((1-AP1132)/2)))</f>
        <v>0</v>
      </c>
      <c r="AR1132" s="28">
        <f t="shared" ca="1" si="698"/>
        <v>0.91238483251697367</v>
      </c>
      <c r="AS1132" s="28">
        <f t="shared" ca="1" si="698"/>
        <v>0.26947247888702253</v>
      </c>
      <c r="AT1132" s="28">
        <f>IF(Riskregister!$E$13="",0,COUNTIF(BN$4:BN$53,"&lt;"&amp;AR1132)*IF(AS1132&lt;0.5,Riskregister!$K$13+(Riskregister!$L$13-Riskregister!$K$13)*SQRT(AS1132/2),Riskregister!$L$13-(Riskregister!$L$13-Riskregister!$K$13)*SQRT((1-AS1132)/2)))</f>
        <v>0</v>
      </c>
      <c r="AU1132" s="28">
        <f t="shared" ca="1" si="699"/>
        <v>0.1516037647550923</v>
      </c>
      <c r="AV1132" s="28">
        <f t="shared" ca="1" si="699"/>
        <v>0.88997019340253103</v>
      </c>
      <c r="AW1132" s="28">
        <f>IF(Riskregister!$E$14="",0,COUNTIF(BO$4:BO$53,"&lt;"&amp;AU1132)*IF(AV1132&lt;0.5,Riskregister!$K$14+(Riskregister!$L$14-Riskregister!$K$14)*SQRT(AV1132/2),Riskregister!$L$14-(Riskregister!$L$14-Riskregister!$K$14)*SQRT((1-AV1132)/2)))</f>
        <v>0</v>
      </c>
      <c r="AX1132" s="28">
        <f t="shared" ca="1" si="700"/>
        <v>0.53264060093318832</v>
      </c>
      <c r="AY1132" s="28">
        <f t="shared" ca="1" si="700"/>
        <v>9.1168954077013975E-2</v>
      </c>
      <c r="AZ1132" s="28">
        <f>IF(Riskregister!$E$15="",0,COUNTIF(BP$4:BP$53,"&lt;"&amp;AX1132)*IF(AY1132&lt;0.5,Riskregister!$K$15+(Riskregister!$L$15-Riskregister!$K$15)*SQRT(AY1132/2),Riskregister!$L$15-(Riskregister!$L$15-Riskregister!$K$15)*SQRT((1-AY1132)/2)))</f>
        <v>0</v>
      </c>
      <c r="BA1132" s="28">
        <f t="shared" ca="1" si="701"/>
        <v>3.369782213455097E-2</v>
      </c>
      <c r="BB1132" s="28">
        <f t="shared" ca="1" si="701"/>
        <v>0.94352897046816919</v>
      </c>
      <c r="BC1132" s="28">
        <f>IF(Riskregister!$E$16="",0,COUNTIF(BQ$4:BQ$53,"&lt;"&amp;BA1132)*IF(BB1132&lt;0.5,Riskregister!$K$16+(Riskregister!$L$16-Riskregister!$K$16)*SQRT(BB1132/2),Riskregister!$L$16-(Riskregister!$L$16-Riskregister!$K$16)*SQRT((1-BB1132)/2)))</f>
        <v>0</v>
      </c>
      <c r="BD1132" s="28">
        <f t="shared" ca="1" si="677"/>
        <v>2747041.3089905521</v>
      </c>
    </row>
    <row r="1133" spans="20:56" x14ac:dyDescent="0.35">
      <c r="T1133" s="28">
        <f t="shared" ca="1" si="690"/>
        <v>0.41315380963748372</v>
      </c>
      <c r="U1133" s="28">
        <f t="shared" ca="1" si="690"/>
        <v>0.22775248944794557</v>
      </c>
      <c r="V1133" s="28">
        <f ca="1">IF(Riskregister!$E$5="",0,COUNTIF(BF$4:BF$53,"&lt;"&amp;T1133)*IF(U1133&lt;0.5,Riskregister!$K$5+(Riskregister!$L$5-Riskregister!$K$5)*SQRT(U1133/2),Riskregister!$L$5-(Riskregister!$L$5-Riskregister!$K$5)*SQRT((1-U1133)/2)))</f>
        <v>0</v>
      </c>
      <c r="W1133" s="28">
        <f t="shared" ca="1" si="691"/>
        <v>0.470033070684584</v>
      </c>
      <c r="X1133" s="28">
        <f t="shared" ca="1" si="691"/>
        <v>0.68244653422419754</v>
      </c>
      <c r="Y1133" s="28">
        <f ca="1">IF(Riskregister!$E$6="",0,COUNTIF(BG$4:BG$53,"&lt;"&amp;W1133)*IF(X1133&lt;0.5,Riskregister!$K$6+(Riskregister!$L$6-Riskregister!$K$6)*SQRT(X1133/2),Riskregister!$L$6-(Riskregister!$L$6-Riskregister!$K$6)*SQRT((1-X1133)/2)))</f>
        <v>0</v>
      </c>
      <c r="Z1133" s="28">
        <f t="shared" ca="1" si="692"/>
        <v>0.53279923720935596</v>
      </c>
      <c r="AA1133" s="28">
        <f t="shared" ca="1" si="692"/>
        <v>0.14298705881544305</v>
      </c>
      <c r="AB1133" s="28">
        <f ca="1">IF(Riskregister!$E$7="",0,COUNTIF(BH$4:BH$53,"&lt;"&amp;Z1133)*IF(AA1133&lt;0.5,Riskregister!$K$7+(Riskregister!$L$7-Riskregister!$K$7)*SQRT(AA1133/2),Riskregister!$L$7-(Riskregister!$L$7-Riskregister!$K$7)*SQRT((1-AA1133)/2)))</f>
        <v>0</v>
      </c>
      <c r="AC1133" s="28">
        <f t="shared" ca="1" si="693"/>
        <v>0.72444130005038077</v>
      </c>
      <c r="AD1133" s="28">
        <f t="shared" ca="1" si="693"/>
        <v>0.20144501027502992</v>
      </c>
      <c r="AE1133" s="28">
        <f ca="1">IF(Riskregister!$E$8="",0,COUNTIF(BI$4:BI$53,"&lt;"&amp;AC1133)*IF(AD1133&lt;0.5,Riskregister!$K$8+(Riskregister!$L$8-Riskregister!$K$8)*SQRT(AD1133/2),Riskregister!$L$8-(Riskregister!$L$8-Riskregister!$K$8)*SQRT((1-AD1133)/2)))</f>
        <v>0</v>
      </c>
      <c r="AF1133" s="28">
        <f t="shared" ca="1" si="694"/>
        <v>6.8016082951036227E-2</v>
      </c>
      <c r="AG1133" s="28">
        <f t="shared" ca="1" si="694"/>
        <v>0.10851051401651224</v>
      </c>
      <c r="AH1133" s="28">
        <f>IF(Riskregister!$E$9="",0,COUNTIF(BJ$4:BJ$53,"&lt;"&amp;AF1133)*IF(AG1133&lt;0.5,Riskregister!$K$9+(Riskregister!$L$9-Riskregister!$K$9)*SQRT(AG1133/2),Riskregister!$L$9-(Riskregister!$L$9-Riskregister!$K$9)*SQRT((1-AG1133)/2)))</f>
        <v>0</v>
      </c>
      <c r="AI1133" s="28">
        <f t="shared" ca="1" si="695"/>
        <v>0.67221101448356468</v>
      </c>
      <c r="AJ1133" s="28">
        <f t="shared" ca="1" si="695"/>
        <v>0.48692507164397481</v>
      </c>
      <c r="AK1133" s="28">
        <f>IF(Riskregister!$E$10="",0,COUNTIF(BK$4:BK$53,"&lt;"&amp;AI1133)*IF(AJ1133&lt;0.5,Riskregister!$K$10+(Riskregister!$L$10-Riskregister!$K$10)*SQRT(AJ1133/2),Riskregister!$L$10-(Riskregister!$L$10-Riskregister!$K$10)*SQRT((1-AJ1133)/2)))</f>
        <v>0</v>
      </c>
      <c r="AL1133" s="28">
        <f t="shared" ca="1" si="696"/>
        <v>0.60612680602440949</v>
      </c>
      <c r="AM1133" s="28">
        <f t="shared" ca="1" si="696"/>
        <v>0.70003004128961377</v>
      </c>
      <c r="AN1133" s="28">
        <f>IF(Riskregister!$E$11="",0,COUNTIF(BL$4:BL$53,"&lt;"&amp;AL1133)*IF(AM1133&lt;0.5,Riskregister!$K$11+(Riskregister!$L$11-Riskregister!$K$11)*SQRT(AM1133/2),Riskregister!$L$11-(Riskregister!$L$11-Riskregister!$K$11)*SQRT((1-AM1133)/2)))</f>
        <v>0</v>
      </c>
      <c r="AO1133" s="28">
        <f t="shared" ca="1" si="697"/>
        <v>0.31961318049385079</v>
      </c>
      <c r="AP1133" s="28">
        <f t="shared" ca="1" si="697"/>
        <v>9.8202275825271634E-2</v>
      </c>
      <c r="AQ1133" s="28">
        <f>IF(Riskregister!$E$12="",0,COUNTIF(BM$4:BM$53,"&lt;"&amp;AO1133)*IF(AP1133&lt;0.5,Riskregister!$K$12+(Riskregister!$L$12-Riskregister!$K$12)*SQRT(AP1133/2),Riskregister!$L$12-(Riskregister!$L$12-Riskregister!$K$12)*SQRT((1-AP1133)/2)))</f>
        <v>0</v>
      </c>
      <c r="AR1133" s="28">
        <f t="shared" ca="1" si="698"/>
        <v>0.31825192457651963</v>
      </c>
      <c r="AS1133" s="28">
        <f t="shared" ca="1" si="698"/>
        <v>0.41822990337655841</v>
      </c>
      <c r="AT1133" s="28">
        <f>IF(Riskregister!$E$13="",0,COUNTIF(BN$4:BN$53,"&lt;"&amp;AR1133)*IF(AS1133&lt;0.5,Riskregister!$K$13+(Riskregister!$L$13-Riskregister!$K$13)*SQRT(AS1133/2),Riskregister!$L$13-(Riskregister!$L$13-Riskregister!$K$13)*SQRT((1-AS1133)/2)))</f>
        <v>0</v>
      </c>
      <c r="AU1133" s="28">
        <f t="shared" ca="1" si="699"/>
        <v>0.57844278926409276</v>
      </c>
      <c r="AV1133" s="28">
        <f t="shared" ca="1" si="699"/>
        <v>0.94715255566393985</v>
      </c>
      <c r="AW1133" s="28">
        <f>IF(Riskregister!$E$14="",0,COUNTIF(BO$4:BO$53,"&lt;"&amp;AU1133)*IF(AV1133&lt;0.5,Riskregister!$K$14+(Riskregister!$L$14-Riskregister!$K$14)*SQRT(AV1133/2),Riskregister!$L$14-(Riskregister!$L$14-Riskregister!$K$14)*SQRT((1-AV1133)/2)))</f>
        <v>0</v>
      </c>
      <c r="AX1133" s="28">
        <f t="shared" ca="1" si="700"/>
        <v>0.56286668828902542</v>
      </c>
      <c r="AY1133" s="28">
        <f t="shared" ca="1" si="700"/>
        <v>0.26311927310377514</v>
      </c>
      <c r="AZ1133" s="28">
        <f>IF(Riskregister!$E$15="",0,COUNTIF(BP$4:BP$53,"&lt;"&amp;AX1133)*IF(AY1133&lt;0.5,Riskregister!$K$15+(Riskregister!$L$15-Riskregister!$K$15)*SQRT(AY1133/2),Riskregister!$L$15-(Riskregister!$L$15-Riskregister!$K$15)*SQRT((1-AY1133)/2)))</f>
        <v>0</v>
      </c>
      <c r="BA1133" s="28">
        <f t="shared" ca="1" si="701"/>
        <v>0.59282100391110193</v>
      </c>
      <c r="BB1133" s="28">
        <f t="shared" ca="1" si="701"/>
        <v>0.84043986749815991</v>
      </c>
      <c r="BC1133" s="28">
        <f>IF(Riskregister!$E$16="",0,COUNTIF(BQ$4:BQ$53,"&lt;"&amp;BA1133)*IF(BB1133&lt;0.5,Riskregister!$K$16+(Riskregister!$L$16-Riskregister!$K$16)*SQRT(BB1133/2),Riskregister!$L$16-(Riskregister!$L$16-Riskregister!$K$16)*SQRT((1-BB1133)/2)))</f>
        <v>0</v>
      </c>
      <c r="BD1133" s="28">
        <f t="shared" ca="1" si="677"/>
        <v>0</v>
      </c>
    </row>
    <row r="1134" spans="20:56" x14ac:dyDescent="0.35">
      <c r="T1134" s="28">
        <f t="shared" ca="1" si="690"/>
        <v>0.60631785077134559</v>
      </c>
      <c r="U1134" s="28">
        <f t="shared" ca="1" si="690"/>
        <v>0.4838246437653948</v>
      </c>
      <c r="V1134" s="28">
        <f ca="1">IF(Riskregister!$E$5="",0,COUNTIF(BF$4:BF$53,"&lt;"&amp;T1134)*IF(U1134&lt;0.5,Riskregister!$K$5+(Riskregister!$L$5-Riskregister!$K$5)*SQRT(U1134/2),Riskregister!$L$5-(Riskregister!$L$5-Riskregister!$K$5)*SQRT((1-U1134)/2)))</f>
        <v>0</v>
      </c>
      <c r="W1134" s="28">
        <f t="shared" ca="1" si="691"/>
        <v>0.63297261244581515</v>
      </c>
      <c r="X1134" s="28">
        <f t="shared" ca="1" si="691"/>
        <v>0.22044268412115864</v>
      </c>
      <c r="Y1134" s="28">
        <f ca="1">IF(Riskregister!$E$6="",0,COUNTIF(BG$4:BG$53,"&lt;"&amp;W1134)*IF(X1134&lt;0.5,Riskregister!$K$6+(Riskregister!$L$6-Riskregister!$K$6)*SQRT(X1134/2),Riskregister!$L$6-(Riskregister!$L$6-Riskregister!$K$6)*SQRT((1-X1134)/2)))</f>
        <v>797592.79469909694</v>
      </c>
      <c r="Z1134" s="28">
        <f t="shared" ca="1" si="692"/>
        <v>0.41232261768177736</v>
      </c>
      <c r="AA1134" s="28">
        <f t="shared" ca="1" si="692"/>
        <v>0.65015837606405946</v>
      </c>
      <c r="AB1134" s="28">
        <f ca="1">IF(Riskregister!$E$7="",0,COUNTIF(BH$4:BH$53,"&lt;"&amp;Z1134)*IF(AA1134&lt;0.5,Riskregister!$K$7+(Riskregister!$L$7-Riskregister!$K$7)*SQRT(AA1134/2),Riskregister!$L$7-(Riskregister!$L$7-Riskregister!$K$7)*SQRT((1-AA1134)/2)))</f>
        <v>0</v>
      </c>
      <c r="AC1134" s="28">
        <f t="shared" ca="1" si="693"/>
        <v>0.22855409958238959</v>
      </c>
      <c r="AD1134" s="28">
        <f t="shared" ca="1" si="693"/>
        <v>0.60967797264811663</v>
      </c>
      <c r="AE1134" s="28">
        <f ca="1">IF(Riskregister!$E$8="",0,COUNTIF(BI$4:BI$53,"&lt;"&amp;AC1134)*IF(AD1134&lt;0.5,Riskregister!$K$8+(Riskregister!$L$8-Riskregister!$K$8)*SQRT(AD1134/2),Riskregister!$L$8-(Riskregister!$L$8-Riskregister!$K$8)*SQRT((1-AD1134)/2)))</f>
        <v>0</v>
      </c>
      <c r="AF1134" s="28">
        <f t="shared" ca="1" si="694"/>
        <v>0.92648007466829563</v>
      </c>
      <c r="AG1134" s="28">
        <f t="shared" ca="1" si="694"/>
        <v>2.238082254489826E-2</v>
      </c>
      <c r="AH1134" s="28">
        <f>IF(Riskregister!$E$9="",0,COUNTIF(BJ$4:BJ$53,"&lt;"&amp;AF1134)*IF(AG1134&lt;0.5,Riskregister!$K$9+(Riskregister!$L$9-Riskregister!$K$9)*SQRT(AG1134/2),Riskregister!$L$9-(Riskregister!$L$9-Riskregister!$K$9)*SQRT((1-AG1134)/2)))</f>
        <v>0</v>
      </c>
      <c r="AI1134" s="28">
        <f t="shared" ca="1" si="695"/>
        <v>0.76893169448956755</v>
      </c>
      <c r="AJ1134" s="28">
        <f t="shared" ca="1" si="695"/>
        <v>0.3158732140318169</v>
      </c>
      <c r="AK1134" s="28">
        <f>IF(Riskregister!$E$10="",0,COUNTIF(BK$4:BK$53,"&lt;"&amp;AI1134)*IF(AJ1134&lt;0.5,Riskregister!$K$10+(Riskregister!$L$10-Riskregister!$K$10)*SQRT(AJ1134/2),Riskregister!$L$10-(Riskregister!$L$10-Riskregister!$K$10)*SQRT((1-AJ1134)/2)))</f>
        <v>0</v>
      </c>
      <c r="AL1134" s="28">
        <f t="shared" ca="1" si="696"/>
        <v>0.7193154125103175</v>
      </c>
      <c r="AM1134" s="28">
        <f t="shared" ca="1" si="696"/>
        <v>0.53417243886804333</v>
      </c>
      <c r="AN1134" s="28">
        <f>IF(Riskregister!$E$11="",0,COUNTIF(BL$4:BL$53,"&lt;"&amp;AL1134)*IF(AM1134&lt;0.5,Riskregister!$K$11+(Riskregister!$L$11-Riskregister!$K$11)*SQRT(AM1134/2),Riskregister!$L$11-(Riskregister!$L$11-Riskregister!$K$11)*SQRT((1-AM1134)/2)))</f>
        <v>0</v>
      </c>
      <c r="AO1134" s="28">
        <f t="shared" ca="1" si="697"/>
        <v>0.70837556008471592</v>
      </c>
      <c r="AP1134" s="28">
        <f t="shared" ca="1" si="697"/>
        <v>0.90129290553361918</v>
      </c>
      <c r="AQ1134" s="28">
        <f>IF(Riskregister!$E$12="",0,COUNTIF(BM$4:BM$53,"&lt;"&amp;AO1134)*IF(AP1134&lt;0.5,Riskregister!$K$12+(Riskregister!$L$12-Riskregister!$K$12)*SQRT(AP1134/2),Riskregister!$L$12-(Riskregister!$L$12-Riskregister!$K$12)*SQRT((1-AP1134)/2)))</f>
        <v>0</v>
      </c>
      <c r="AR1134" s="28">
        <f t="shared" ca="1" si="698"/>
        <v>0.87954570277844557</v>
      </c>
      <c r="AS1134" s="28">
        <f t="shared" ca="1" si="698"/>
        <v>0.19223854774333515</v>
      </c>
      <c r="AT1134" s="28">
        <f>IF(Riskregister!$E$13="",0,COUNTIF(BN$4:BN$53,"&lt;"&amp;AR1134)*IF(AS1134&lt;0.5,Riskregister!$K$13+(Riskregister!$L$13-Riskregister!$K$13)*SQRT(AS1134/2),Riskregister!$L$13-(Riskregister!$L$13-Riskregister!$K$13)*SQRT((1-AS1134)/2)))</f>
        <v>0</v>
      </c>
      <c r="AU1134" s="28">
        <f t="shared" ca="1" si="699"/>
        <v>0.7292603421508681</v>
      </c>
      <c r="AV1134" s="28">
        <f t="shared" ca="1" si="699"/>
        <v>0.91466994203648111</v>
      </c>
      <c r="AW1134" s="28">
        <f>IF(Riskregister!$E$14="",0,COUNTIF(BO$4:BO$53,"&lt;"&amp;AU1134)*IF(AV1134&lt;0.5,Riskregister!$K$14+(Riskregister!$L$14-Riskregister!$K$14)*SQRT(AV1134/2),Riskregister!$L$14-(Riskregister!$L$14-Riskregister!$K$14)*SQRT((1-AV1134)/2)))</f>
        <v>0</v>
      </c>
      <c r="AX1134" s="28">
        <f t="shared" ca="1" si="700"/>
        <v>0.24214838759346835</v>
      </c>
      <c r="AY1134" s="28">
        <f t="shared" ca="1" si="700"/>
        <v>0.83262286019065268</v>
      </c>
      <c r="AZ1134" s="28">
        <f>IF(Riskregister!$E$15="",0,COUNTIF(BP$4:BP$53,"&lt;"&amp;AX1134)*IF(AY1134&lt;0.5,Riskregister!$K$15+(Riskregister!$L$15-Riskregister!$K$15)*SQRT(AY1134/2),Riskregister!$L$15-(Riskregister!$L$15-Riskregister!$K$15)*SQRT((1-AY1134)/2)))</f>
        <v>0</v>
      </c>
      <c r="BA1134" s="28">
        <f t="shared" ca="1" si="701"/>
        <v>9.93670428107154E-2</v>
      </c>
      <c r="BB1134" s="28">
        <f t="shared" ca="1" si="701"/>
        <v>0.4455993194365796</v>
      </c>
      <c r="BC1134" s="28">
        <f>IF(Riskregister!$E$16="",0,COUNTIF(BQ$4:BQ$53,"&lt;"&amp;BA1134)*IF(BB1134&lt;0.5,Riskregister!$K$16+(Riskregister!$L$16-Riskregister!$K$16)*SQRT(BB1134/2),Riskregister!$L$16-(Riskregister!$L$16-Riskregister!$K$16)*SQRT((1-BB1134)/2)))</f>
        <v>0</v>
      </c>
      <c r="BD1134" s="28">
        <f t="shared" ca="1" si="677"/>
        <v>797592.79469909694</v>
      </c>
    </row>
    <row r="1135" spans="20:56" x14ac:dyDescent="0.35">
      <c r="T1135" s="28">
        <f t="shared" ca="1" si="690"/>
        <v>0.35276133412680122</v>
      </c>
      <c r="U1135" s="28">
        <f t="shared" ca="1" si="690"/>
        <v>0.93527681873764501</v>
      </c>
      <c r="V1135" s="28">
        <f ca="1">IF(Riskregister!$E$5="",0,COUNTIF(BF$4:BF$53,"&lt;"&amp;T1135)*IF(U1135&lt;0.5,Riskregister!$K$5+(Riskregister!$L$5-Riskregister!$K$5)*SQRT(U1135/2),Riskregister!$L$5-(Riskregister!$L$5-Riskregister!$K$5)*SQRT((1-U1135)/2)))</f>
        <v>0</v>
      </c>
      <c r="W1135" s="28">
        <f t="shared" ca="1" si="691"/>
        <v>0.46738894637016393</v>
      </c>
      <c r="X1135" s="28">
        <f t="shared" ca="1" si="691"/>
        <v>0.58845602887344439</v>
      </c>
      <c r="Y1135" s="28">
        <f ca="1">IF(Riskregister!$E$6="",0,COUNTIF(BG$4:BG$53,"&lt;"&amp;W1135)*IF(X1135&lt;0.5,Riskregister!$K$6+(Riskregister!$L$6-Riskregister!$K$6)*SQRT(X1135/2),Riskregister!$L$6-(Riskregister!$L$6-Riskregister!$K$6)*SQRT((1-X1135)/2)))</f>
        <v>0</v>
      </c>
      <c r="Z1135" s="28">
        <f t="shared" ca="1" si="692"/>
        <v>0.79585689662090331</v>
      </c>
      <c r="AA1135" s="28">
        <f t="shared" ca="1" si="692"/>
        <v>0.68414295194247732</v>
      </c>
      <c r="AB1135" s="28">
        <f ca="1">IF(Riskregister!$E$7="",0,COUNTIF(BH$4:BH$53,"&lt;"&amp;Z1135)*IF(AA1135&lt;0.5,Riskregister!$K$7+(Riskregister!$L$7-Riskregister!$K$7)*SQRT(AA1135/2),Riskregister!$L$7-(Riskregister!$L$7-Riskregister!$K$7)*SQRT((1-AA1135)/2)))</f>
        <v>260909.22319030904</v>
      </c>
      <c r="AC1135" s="28">
        <f t="shared" ca="1" si="693"/>
        <v>0.90662478912951583</v>
      </c>
      <c r="AD1135" s="28">
        <f t="shared" ca="1" si="693"/>
        <v>0.28126133045530755</v>
      </c>
      <c r="AE1135" s="28">
        <f ca="1">IF(Riskregister!$E$8="",0,COUNTIF(BI$4:BI$53,"&lt;"&amp;AC1135)*IF(AD1135&lt;0.5,Riskregister!$K$8+(Riskregister!$L$8-Riskregister!$K$8)*SQRT(AD1135/2),Riskregister!$L$8-(Riskregister!$L$8-Riskregister!$K$8)*SQRT((1-AD1135)/2)))</f>
        <v>0</v>
      </c>
      <c r="AF1135" s="28">
        <f t="shared" ca="1" si="694"/>
        <v>0.45486726694456581</v>
      </c>
      <c r="AG1135" s="28">
        <f t="shared" ca="1" si="694"/>
        <v>0.34202305293683588</v>
      </c>
      <c r="AH1135" s="28">
        <f>IF(Riskregister!$E$9="",0,COUNTIF(BJ$4:BJ$53,"&lt;"&amp;AF1135)*IF(AG1135&lt;0.5,Riskregister!$K$9+(Riskregister!$L$9-Riskregister!$K$9)*SQRT(AG1135/2),Riskregister!$L$9-(Riskregister!$L$9-Riskregister!$K$9)*SQRT((1-AG1135)/2)))</f>
        <v>0</v>
      </c>
      <c r="AI1135" s="28">
        <f t="shared" ca="1" si="695"/>
        <v>0.63216471943854435</v>
      </c>
      <c r="AJ1135" s="28">
        <f t="shared" ca="1" si="695"/>
        <v>0.39892692214091063</v>
      </c>
      <c r="AK1135" s="28">
        <f>IF(Riskregister!$E$10="",0,COUNTIF(BK$4:BK$53,"&lt;"&amp;AI1135)*IF(AJ1135&lt;0.5,Riskregister!$K$10+(Riskregister!$L$10-Riskregister!$K$10)*SQRT(AJ1135/2),Riskregister!$L$10-(Riskregister!$L$10-Riskregister!$K$10)*SQRT((1-AJ1135)/2)))</f>
        <v>0</v>
      </c>
      <c r="AL1135" s="28">
        <f t="shared" ca="1" si="696"/>
        <v>0.81050378022937142</v>
      </c>
      <c r="AM1135" s="28">
        <f t="shared" ca="1" si="696"/>
        <v>2.6967264851349149E-2</v>
      </c>
      <c r="AN1135" s="28">
        <f>IF(Riskregister!$E$11="",0,COUNTIF(BL$4:BL$53,"&lt;"&amp;AL1135)*IF(AM1135&lt;0.5,Riskregister!$K$11+(Riskregister!$L$11-Riskregister!$K$11)*SQRT(AM1135/2),Riskregister!$L$11-(Riskregister!$L$11-Riskregister!$K$11)*SQRT((1-AM1135)/2)))</f>
        <v>0</v>
      </c>
      <c r="AO1135" s="28">
        <f t="shared" ca="1" si="697"/>
        <v>0.94353066535436725</v>
      </c>
      <c r="AP1135" s="28">
        <f t="shared" ca="1" si="697"/>
        <v>0.56795013448780896</v>
      </c>
      <c r="AQ1135" s="28">
        <f>IF(Riskregister!$E$12="",0,COUNTIF(BM$4:BM$53,"&lt;"&amp;AO1135)*IF(AP1135&lt;0.5,Riskregister!$K$12+(Riskregister!$L$12-Riskregister!$K$12)*SQRT(AP1135/2),Riskregister!$L$12-(Riskregister!$L$12-Riskregister!$K$12)*SQRT((1-AP1135)/2)))</f>
        <v>0</v>
      </c>
      <c r="AR1135" s="28">
        <f t="shared" ca="1" si="698"/>
        <v>0.35257496871044613</v>
      </c>
      <c r="AS1135" s="28">
        <f t="shared" ca="1" si="698"/>
        <v>0.72792530843867476</v>
      </c>
      <c r="AT1135" s="28">
        <f>IF(Riskregister!$E$13="",0,COUNTIF(BN$4:BN$53,"&lt;"&amp;AR1135)*IF(AS1135&lt;0.5,Riskregister!$K$13+(Riskregister!$L$13-Riskregister!$K$13)*SQRT(AS1135/2),Riskregister!$L$13-(Riskregister!$L$13-Riskregister!$K$13)*SQRT((1-AS1135)/2)))</f>
        <v>0</v>
      </c>
      <c r="AU1135" s="28">
        <f t="shared" ca="1" si="699"/>
        <v>0.65821455119920969</v>
      </c>
      <c r="AV1135" s="28">
        <f t="shared" ca="1" si="699"/>
        <v>3.9231393927903202E-3</v>
      </c>
      <c r="AW1135" s="28">
        <f>IF(Riskregister!$E$14="",0,COUNTIF(BO$4:BO$53,"&lt;"&amp;AU1135)*IF(AV1135&lt;0.5,Riskregister!$K$14+(Riskregister!$L$14-Riskregister!$K$14)*SQRT(AV1135/2),Riskregister!$L$14-(Riskregister!$L$14-Riskregister!$K$14)*SQRT((1-AV1135)/2)))</f>
        <v>0</v>
      </c>
      <c r="AX1135" s="28">
        <f t="shared" ca="1" si="700"/>
        <v>0.16096819964785514</v>
      </c>
      <c r="AY1135" s="28">
        <f t="shared" ca="1" si="700"/>
        <v>0.96273037966342645</v>
      </c>
      <c r="AZ1135" s="28">
        <f>IF(Riskregister!$E$15="",0,COUNTIF(BP$4:BP$53,"&lt;"&amp;AX1135)*IF(AY1135&lt;0.5,Riskregister!$K$15+(Riskregister!$L$15-Riskregister!$K$15)*SQRT(AY1135/2),Riskregister!$L$15-(Riskregister!$L$15-Riskregister!$K$15)*SQRT((1-AY1135)/2)))</f>
        <v>0</v>
      </c>
      <c r="BA1135" s="28">
        <f t="shared" ca="1" si="701"/>
        <v>0.8635903633917088</v>
      </c>
      <c r="BB1135" s="28">
        <f t="shared" ca="1" si="701"/>
        <v>0.33210232466663003</v>
      </c>
      <c r="BC1135" s="28">
        <f>IF(Riskregister!$E$16="",0,COUNTIF(BQ$4:BQ$53,"&lt;"&amp;BA1135)*IF(BB1135&lt;0.5,Riskregister!$K$16+(Riskregister!$L$16-Riskregister!$K$16)*SQRT(BB1135/2),Riskregister!$L$16-(Riskregister!$L$16-Riskregister!$K$16)*SQRT((1-BB1135)/2)))</f>
        <v>0</v>
      </c>
      <c r="BD1135" s="28">
        <f t="shared" ca="1" si="677"/>
        <v>260909.22319030904</v>
      </c>
    </row>
    <row r="1136" spans="20:56" x14ac:dyDescent="0.35">
      <c r="T1136" s="28">
        <f t="shared" ca="1" si="690"/>
        <v>0.78691176876206637</v>
      </c>
      <c r="U1136" s="28">
        <f t="shared" ca="1" si="690"/>
        <v>0.46806451835559892</v>
      </c>
      <c r="V1136" s="28">
        <f ca="1">IF(Riskregister!$E$5="",0,COUNTIF(BF$4:BF$53,"&lt;"&amp;T1136)*IF(U1136&lt;0.5,Riskregister!$K$5+(Riskregister!$L$5-Riskregister!$K$5)*SQRT(U1136/2),Riskregister!$L$5-(Riskregister!$L$5-Riskregister!$K$5)*SQRT((1-U1136)/2)))</f>
        <v>367695.96340654639</v>
      </c>
      <c r="W1136" s="28">
        <f t="shared" ca="1" si="691"/>
        <v>0.31125937247035795</v>
      </c>
      <c r="X1136" s="28">
        <f t="shared" ca="1" si="691"/>
        <v>0.53426944582082925</v>
      </c>
      <c r="Y1136" s="28">
        <f ca="1">IF(Riskregister!$E$6="",0,COUNTIF(BG$4:BG$53,"&lt;"&amp;W1136)*IF(X1136&lt;0.5,Riskregister!$K$6+(Riskregister!$L$6-Riskregister!$K$6)*SQRT(X1136/2),Riskregister!$L$6-(Riskregister!$L$6-Riskregister!$K$6)*SQRT((1-X1136)/2)))</f>
        <v>0</v>
      </c>
      <c r="Z1136" s="28">
        <f t="shared" ca="1" si="692"/>
        <v>0.58146853633557449</v>
      </c>
      <c r="AA1136" s="28">
        <f t="shared" ca="1" si="692"/>
        <v>0.30341600313459738</v>
      </c>
      <c r="AB1136" s="28">
        <f ca="1">IF(Riskregister!$E$7="",0,COUNTIF(BH$4:BH$53,"&lt;"&amp;Z1136)*IF(AA1136&lt;0.5,Riskregister!$K$7+(Riskregister!$L$7-Riskregister!$K$7)*SQRT(AA1136/2),Riskregister!$L$7-(Riskregister!$L$7-Riskregister!$K$7)*SQRT((1-AA1136)/2)))</f>
        <v>0</v>
      </c>
      <c r="AC1136" s="28">
        <f t="shared" ca="1" si="693"/>
        <v>0.41647347754138997</v>
      </c>
      <c r="AD1136" s="28">
        <f t="shared" ca="1" si="693"/>
        <v>0.13912526303464612</v>
      </c>
      <c r="AE1136" s="28">
        <f ca="1">IF(Riskregister!$E$8="",0,COUNTIF(BI$4:BI$53,"&lt;"&amp;AC1136)*IF(AD1136&lt;0.5,Riskregister!$K$8+(Riskregister!$L$8-Riskregister!$K$8)*SQRT(AD1136/2),Riskregister!$L$8-(Riskregister!$L$8-Riskregister!$K$8)*SQRT((1-AD1136)/2)))</f>
        <v>0</v>
      </c>
      <c r="AF1136" s="28">
        <f t="shared" ca="1" si="694"/>
        <v>0.20428754394658377</v>
      </c>
      <c r="AG1136" s="28">
        <f t="shared" ca="1" si="694"/>
        <v>0.50092227449588966</v>
      </c>
      <c r="AH1136" s="28">
        <f>IF(Riskregister!$E$9="",0,COUNTIF(BJ$4:BJ$53,"&lt;"&amp;AF1136)*IF(AG1136&lt;0.5,Riskregister!$K$9+(Riskregister!$L$9-Riskregister!$K$9)*SQRT(AG1136/2),Riskregister!$L$9-(Riskregister!$L$9-Riskregister!$K$9)*SQRT((1-AG1136)/2)))</f>
        <v>0</v>
      </c>
      <c r="AI1136" s="28">
        <f t="shared" ca="1" si="695"/>
        <v>0.66112791166096796</v>
      </c>
      <c r="AJ1136" s="28">
        <f t="shared" ca="1" si="695"/>
        <v>0.64855219465913305</v>
      </c>
      <c r="AK1136" s="28">
        <f>IF(Riskregister!$E$10="",0,COUNTIF(BK$4:BK$53,"&lt;"&amp;AI1136)*IF(AJ1136&lt;0.5,Riskregister!$K$10+(Riskregister!$L$10-Riskregister!$K$10)*SQRT(AJ1136/2),Riskregister!$L$10-(Riskregister!$L$10-Riskregister!$K$10)*SQRT((1-AJ1136)/2)))</f>
        <v>0</v>
      </c>
      <c r="AL1136" s="28">
        <f t="shared" ca="1" si="696"/>
        <v>0.97477390342716452</v>
      </c>
      <c r="AM1136" s="28">
        <f t="shared" ca="1" si="696"/>
        <v>0.85942810569194916</v>
      </c>
      <c r="AN1136" s="28">
        <f>IF(Riskregister!$E$11="",0,COUNTIF(BL$4:BL$53,"&lt;"&amp;AL1136)*IF(AM1136&lt;0.5,Riskregister!$K$11+(Riskregister!$L$11-Riskregister!$K$11)*SQRT(AM1136/2),Riskregister!$L$11-(Riskregister!$L$11-Riskregister!$K$11)*SQRT((1-AM1136)/2)))</f>
        <v>0</v>
      </c>
      <c r="AO1136" s="28">
        <f t="shared" ca="1" si="697"/>
        <v>0.42983383403090458</v>
      </c>
      <c r="AP1136" s="28">
        <f t="shared" ca="1" si="697"/>
        <v>0.50403544267022915</v>
      </c>
      <c r="AQ1136" s="28">
        <f>IF(Riskregister!$E$12="",0,COUNTIF(BM$4:BM$53,"&lt;"&amp;AO1136)*IF(AP1136&lt;0.5,Riskregister!$K$12+(Riskregister!$L$12-Riskregister!$K$12)*SQRT(AP1136/2),Riskregister!$L$12-(Riskregister!$L$12-Riskregister!$K$12)*SQRT((1-AP1136)/2)))</f>
        <v>0</v>
      </c>
      <c r="AR1136" s="28">
        <f t="shared" ca="1" si="698"/>
        <v>2.0792849536640956E-2</v>
      </c>
      <c r="AS1136" s="28">
        <f t="shared" ca="1" si="698"/>
        <v>0.6425735437242116</v>
      </c>
      <c r="AT1136" s="28">
        <f>IF(Riskregister!$E$13="",0,COUNTIF(BN$4:BN$53,"&lt;"&amp;AR1136)*IF(AS1136&lt;0.5,Riskregister!$K$13+(Riskregister!$L$13-Riskregister!$K$13)*SQRT(AS1136/2),Riskregister!$L$13-(Riskregister!$L$13-Riskregister!$K$13)*SQRT((1-AS1136)/2)))</f>
        <v>0</v>
      </c>
      <c r="AU1136" s="28">
        <f t="shared" ca="1" si="699"/>
        <v>0.5112935495336387</v>
      </c>
      <c r="AV1136" s="28">
        <f t="shared" ca="1" si="699"/>
        <v>5.4060655508422095E-2</v>
      </c>
      <c r="AW1136" s="28">
        <f>IF(Riskregister!$E$14="",0,COUNTIF(BO$4:BO$53,"&lt;"&amp;AU1136)*IF(AV1136&lt;0.5,Riskregister!$K$14+(Riskregister!$L$14-Riskregister!$K$14)*SQRT(AV1136/2),Riskregister!$L$14-(Riskregister!$L$14-Riskregister!$K$14)*SQRT((1-AV1136)/2)))</f>
        <v>0</v>
      </c>
      <c r="AX1136" s="28">
        <f t="shared" ca="1" si="700"/>
        <v>0.94599540586608633</v>
      </c>
      <c r="AY1136" s="28">
        <f t="shared" ca="1" si="700"/>
        <v>0.81124071518553909</v>
      </c>
      <c r="AZ1136" s="28">
        <f>IF(Riskregister!$E$15="",0,COUNTIF(BP$4:BP$53,"&lt;"&amp;AX1136)*IF(AY1136&lt;0.5,Riskregister!$K$15+(Riskregister!$L$15-Riskregister!$K$15)*SQRT(AY1136/2),Riskregister!$L$15-(Riskregister!$L$15-Riskregister!$K$15)*SQRT((1-AY1136)/2)))</f>
        <v>0</v>
      </c>
      <c r="BA1136" s="28">
        <f t="shared" ca="1" si="701"/>
        <v>1.7613046851176928E-2</v>
      </c>
      <c r="BB1136" s="28">
        <f t="shared" ca="1" si="701"/>
        <v>0.43765320437292821</v>
      </c>
      <c r="BC1136" s="28">
        <f>IF(Riskregister!$E$16="",0,COUNTIF(BQ$4:BQ$53,"&lt;"&amp;BA1136)*IF(BB1136&lt;0.5,Riskregister!$K$16+(Riskregister!$L$16-Riskregister!$K$16)*SQRT(BB1136/2),Riskregister!$L$16-(Riskregister!$L$16-Riskregister!$K$16)*SQRT((1-BB1136)/2)))</f>
        <v>0</v>
      </c>
      <c r="BD1136" s="28">
        <f t="shared" ca="1" si="677"/>
        <v>367695.96340654639</v>
      </c>
    </row>
    <row r="1137" spans="20:56" x14ac:dyDescent="0.35">
      <c r="T1137" s="28">
        <f t="shared" ca="1" si="690"/>
        <v>0.42663224719171322</v>
      </c>
      <c r="U1137" s="28">
        <f t="shared" ca="1" si="690"/>
        <v>9.7807851589331585E-2</v>
      </c>
      <c r="V1137" s="28">
        <f ca="1">IF(Riskregister!$E$5="",0,COUNTIF(BF$4:BF$53,"&lt;"&amp;T1137)*IF(U1137&lt;0.5,Riskregister!$K$5+(Riskregister!$L$5-Riskregister!$K$5)*SQRT(U1137/2),Riskregister!$L$5-(Riskregister!$L$5-Riskregister!$K$5)*SQRT((1-U1137)/2)))</f>
        <v>0</v>
      </c>
      <c r="W1137" s="28">
        <f t="shared" ca="1" si="691"/>
        <v>0.57631748653129444</v>
      </c>
      <c r="X1137" s="28">
        <f t="shared" ca="1" si="691"/>
        <v>0.10034313896010971</v>
      </c>
      <c r="Y1137" s="28">
        <f ca="1">IF(Riskregister!$E$6="",0,COUNTIF(BG$4:BG$53,"&lt;"&amp;W1137)*IF(X1137&lt;0.5,Riskregister!$K$6+(Riskregister!$L$6-Riskregister!$K$6)*SQRT(X1137/2),Riskregister!$L$6-(Riskregister!$L$6-Riskregister!$K$6)*SQRT((1-X1137)/2)))</f>
        <v>0</v>
      </c>
      <c r="Z1137" s="28">
        <f t="shared" ca="1" si="692"/>
        <v>0.77569976620046899</v>
      </c>
      <c r="AA1137" s="28">
        <f t="shared" ca="1" si="692"/>
        <v>0.48945695498454644</v>
      </c>
      <c r="AB1137" s="28">
        <f ca="1">IF(Riskregister!$E$7="",0,COUNTIF(BH$4:BH$53,"&lt;"&amp;Z1137)*IF(AA1137&lt;0.5,Riskregister!$K$7+(Riskregister!$L$7-Riskregister!$K$7)*SQRT(AA1137/2),Riskregister!$L$7-(Riskregister!$L$7-Riskregister!$K$7)*SQRT((1-AA1137)/2)))</f>
        <v>223145.13707523947</v>
      </c>
      <c r="AC1137" s="28">
        <f t="shared" ca="1" si="693"/>
        <v>0.80958996105220038</v>
      </c>
      <c r="AD1137" s="28">
        <f t="shared" ca="1" si="693"/>
        <v>0.1203969469213001</v>
      </c>
      <c r="AE1137" s="28">
        <f ca="1">IF(Riskregister!$E$8="",0,COUNTIF(BI$4:BI$53,"&lt;"&amp;AC1137)*IF(AD1137&lt;0.5,Riskregister!$K$8+(Riskregister!$L$8-Riskregister!$K$8)*SQRT(AD1137/2),Riskregister!$L$8-(Riskregister!$L$8-Riskregister!$K$8)*SQRT((1-AD1137)/2)))</f>
        <v>0</v>
      </c>
      <c r="AF1137" s="28">
        <f t="shared" ca="1" si="694"/>
        <v>0.32347702903618636</v>
      </c>
      <c r="AG1137" s="28">
        <f t="shared" ca="1" si="694"/>
        <v>0.78914553769808038</v>
      </c>
      <c r="AH1137" s="28">
        <f>IF(Riskregister!$E$9="",0,COUNTIF(BJ$4:BJ$53,"&lt;"&amp;AF1137)*IF(AG1137&lt;0.5,Riskregister!$K$9+(Riskregister!$L$9-Riskregister!$K$9)*SQRT(AG1137/2),Riskregister!$L$9-(Riskregister!$L$9-Riskregister!$K$9)*SQRT((1-AG1137)/2)))</f>
        <v>0</v>
      </c>
      <c r="AI1137" s="28">
        <f t="shared" ca="1" si="695"/>
        <v>0.54866779493775608</v>
      </c>
      <c r="AJ1137" s="28">
        <f t="shared" ca="1" si="695"/>
        <v>0.23947703547213106</v>
      </c>
      <c r="AK1137" s="28">
        <f>IF(Riskregister!$E$10="",0,COUNTIF(BK$4:BK$53,"&lt;"&amp;AI1137)*IF(AJ1137&lt;0.5,Riskregister!$K$10+(Riskregister!$L$10-Riskregister!$K$10)*SQRT(AJ1137/2),Riskregister!$L$10-(Riskregister!$L$10-Riskregister!$K$10)*SQRT((1-AJ1137)/2)))</f>
        <v>0</v>
      </c>
      <c r="AL1137" s="28">
        <f t="shared" ca="1" si="696"/>
        <v>0.64761020808938308</v>
      </c>
      <c r="AM1137" s="28">
        <f t="shared" ca="1" si="696"/>
        <v>0.21457397609071216</v>
      </c>
      <c r="AN1137" s="28">
        <f>IF(Riskregister!$E$11="",0,COUNTIF(BL$4:BL$53,"&lt;"&amp;AL1137)*IF(AM1137&lt;0.5,Riskregister!$K$11+(Riskregister!$L$11-Riskregister!$K$11)*SQRT(AM1137/2),Riskregister!$L$11-(Riskregister!$L$11-Riskregister!$K$11)*SQRT((1-AM1137)/2)))</f>
        <v>0</v>
      </c>
      <c r="AO1137" s="28">
        <f t="shared" ca="1" si="697"/>
        <v>0.77490376788691417</v>
      </c>
      <c r="AP1137" s="28">
        <f t="shared" ca="1" si="697"/>
        <v>0.31908860252342808</v>
      </c>
      <c r="AQ1137" s="28">
        <f>IF(Riskregister!$E$12="",0,COUNTIF(BM$4:BM$53,"&lt;"&amp;AO1137)*IF(AP1137&lt;0.5,Riskregister!$K$12+(Riskregister!$L$12-Riskregister!$K$12)*SQRT(AP1137/2),Riskregister!$L$12-(Riskregister!$L$12-Riskregister!$K$12)*SQRT((1-AP1137)/2)))</f>
        <v>0</v>
      </c>
      <c r="AR1137" s="28">
        <f t="shared" ca="1" si="698"/>
        <v>0.22637149556513247</v>
      </c>
      <c r="AS1137" s="28">
        <f t="shared" ca="1" si="698"/>
        <v>0.69434693792425695</v>
      </c>
      <c r="AT1137" s="28">
        <f>IF(Riskregister!$E$13="",0,COUNTIF(BN$4:BN$53,"&lt;"&amp;AR1137)*IF(AS1137&lt;0.5,Riskregister!$K$13+(Riskregister!$L$13-Riskregister!$K$13)*SQRT(AS1137/2),Riskregister!$L$13-(Riskregister!$L$13-Riskregister!$K$13)*SQRT((1-AS1137)/2)))</f>
        <v>0</v>
      </c>
      <c r="AU1137" s="28">
        <f t="shared" ca="1" si="699"/>
        <v>0.32830404968229254</v>
      </c>
      <c r="AV1137" s="28">
        <f t="shared" ca="1" si="699"/>
        <v>0.26122290343830568</v>
      </c>
      <c r="AW1137" s="28">
        <f>IF(Riskregister!$E$14="",0,COUNTIF(BO$4:BO$53,"&lt;"&amp;AU1137)*IF(AV1137&lt;0.5,Riskregister!$K$14+(Riskregister!$L$14-Riskregister!$K$14)*SQRT(AV1137/2),Riskregister!$L$14-(Riskregister!$L$14-Riskregister!$K$14)*SQRT((1-AV1137)/2)))</f>
        <v>0</v>
      </c>
      <c r="AX1137" s="28">
        <f t="shared" ca="1" si="700"/>
        <v>0.52362859609022616</v>
      </c>
      <c r="AY1137" s="28">
        <f t="shared" ca="1" si="700"/>
        <v>0.96038629048663482</v>
      </c>
      <c r="AZ1137" s="28">
        <f>IF(Riskregister!$E$15="",0,COUNTIF(BP$4:BP$53,"&lt;"&amp;AX1137)*IF(AY1137&lt;0.5,Riskregister!$K$15+(Riskregister!$L$15-Riskregister!$K$15)*SQRT(AY1137/2),Riskregister!$L$15-(Riskregister!$L$15-Riskregister!$K$15)*SQRT((1-AY1137)/2)))</f>
        <v>0</v>
      </c>
      <c r="BA1137" s="28">
        <f t="shared" ca="1" si="701"/>
        <v>0.59791709188335929</v>
      </c>
      <c r="BB1137" s="28">
        <f t="shared" ca="1" si="701"/>
        <v>0.45583853668822394</v>
      </c>
      <c r="BC1137" s="28">
        <f>IF(Riskregister!$E$16="",0,COUNTIF(BQ$4:BQ$53,"&lt;"&amp;BA1137)*IF(BB1137&lt;0.5,Riskregister!$K$16+(Riskregister!$L$16-Riskregister!$K$16)*SQRT(BB1137/2),Riskregister!$L$16-(Riskregister!$L$16-Riskregister!$K$16)*SQRT((1-BB1137)/2)))</f>
        <v>0</v>
      </c>
      <c r="BD1137" s="28">
        <f t="shared" ca="1" si="677"/>
        <v>223145.13707523947</v>
      </c>
    </row>
    <row r="1138" spans="20:56" x14ac:dyDescent="0.35">
      <c r="T1138" s="28">
        <f t="shared" ca="1" si="690"/>
        <v>0.76225014029256244</v>
      </c>
      <c r="U1138" s="28">
        <f t="shared" ca="1" si="690"/>
        <v>0.69930609245900632</v>
      </c>
      <c r="V1138" s="28">
        <f ca="1">IF(Riskregister!$E$5="",0,COUNTIF(BF$4:BF$53,"&lt;"&amp;T1138)*IF(U1138&lt;0.5,Riskregister!$K$5+(Riskregister!$L$5-Riskregister!$K$5)*SQRT(U1138/2),Riskregister!$L$5-(Riskregister!$L$5-Riskregister!$K$5)*SQRT((1-U1138)/2)))</f>
        <v>425514.3039142589</v>
      </c>
      <c r="W1138" s="28">
        <f t="shared" ca="1" si="691"/>
        <v>0.77353131061469693</v>
      </c>
      <c r="X1138" s="28">
        <f t="shared" ca="1" si="691"/>
        <v>0.90618329943013853</v>
      </c>
      <c r="Y1138" s="28">
        <f ca="1">IF(Riskregister!$E$6="",0,COUNTIF(BG$4:BG$53,"&lt;"&amp;W1138)*IF(X1138&lt;0.5,Riskregister!$K$6+(Riskregister!$L$6-Riskregister!$K$6)*SQRT(X1138/2),Riskregister!$L$6-(Riskregister!$L$6-Riskregister!$K$6)*SQRT((1-X1138)/2)))</f>
        <v>1610149.9584158345</v>
      </c>
      <c r="Z1138" s="28">
        <f t="shared" ca="1" si="692"/>
        <v>0.97420956379831958</v>
      </c>
      <c r="AA1138" s="28">
        <f t="shared" ca="1" si="692"/>
        <v>0.22419461496950932</v>
      </c>
      <c r="AB1138" s="28">
        <f ca="1">IF(Riskregister!$E$7="",0,COUNTIF(BH$4:BH$53,"&lt;"&amp;Z1138)*IF(AA1138&lt;0.5,Riskregister!$K$7+(Riskregister!$L$7-Riskregister!$K$7)*SQRT(AA1138/2),Riskregister!$L$7-(Riskregister!$L$7-Riskregister!$K$7)*SQRT((1-AA1138)/2)))</f>
        <v>334366.55193847476</v>
      </c>
      <c r="AC1138" s="28">
        <f t="shared" ca="1" si="693"/>
        <v>0.36393074143900506</v>
      </c>
      <c r="AD1138" s="28">
        <f t="shared" ca="1" si="693"/>
        <v>0.90086274879477402</v>
      </c>
      <c r="AE1138" s="28">
        <f ca="1">IF(Riskregister!$E$8="",0,COUNTIF(BI$4:BI$53,"&lt;"&amp;AC1138)*IF(AD1138&lt;0.5,Riskregister!$K$8+(Riskregister!$L$8-Riskregister!$K$8)*SQRT(AD1138/2),Riskregister!$L$8-(Riskregister!$L$8-Riskregister!$K$8)*SQRT((1-AD1138)/2)))</f>
        <v>0</v>
      </c>
      <c r="AF1138" s="28">
        <f t="shared" ca="1" si="694"/>
        <v>0.82893995093706152</v>
      </c>
      <c r="AG1138" s="28">
        <f t="shared" ca="1" si="694"/>
        <v>0.31955800005739443</v>
      </c>
      <c r="AH1138" s="28">
        <f>IF(Riskregister!$E$9="",0,COUNTIF(BJ$4:BJ$53,"&lt;"&amp;AF1138)*IF(AG1138&lt;0.5,Riskregister!$K$9+(Riskregister!$L$9-Riskregister!$K$9)*SQRT(AG1138/2),Riskregister!$L$9-(Riskregister!$L$9-Riskregister!$K$9)*SQRT((1-AG1138)/2)))</f>
        <v>0</v>
      </c>
      <c r="AI1138" s="28">
        <f t="shared" ca="1" si="695"/>
        <v>0.51705280683008337</v>
      </c>
      <c r="AJ1138" s="28">
        <f t="shared" ca="1" si="695"/>
        <v>0.49047813737334989</v>
      </c>
      <c r="AK1138" s="28">
        <f>IF(Riskregister!$E$10="",0,COUNTIF(BK$4:BK$53,"&lt;"&amp;AI1138)*IF(AJ1138&lt;0.5,Riskregister!$K$10+(Riskregister!$L$10-Riskregister!$K$10)*SQRT(AJ1138/2),Riskregister!$L$10-(Riskregister!$L$10-Riskregister!$K$10)*SQRT((1-AJ1138)/2)))</f>
        <v>0</v>
      </c>
      <c r="AL1138" s="28">
        <f t="shared" ca="1" si="696"/>
        <v>0.35921095424693505</v>
      </c>
      <c r="AM1138" s="28">
        <f t="shared" ca="1" si="696"/>
        <v>0.94151313258571423</v>
      </c>
      <c r="AN1138" s="28">
        <f>IF(Riskregister!$E$11="",0,COUNTIF(BL$4:BL$53,"&lt;"&amp;AL1138)*IF(AM1138&lt;0.5,Riskregister!$K$11+(Riskregister!$L$11-Riskregister!$K$11)*SQRT(AM1138/2),Riskregister!$L$11-(Riskregister!$L$11-Riskregister!$K$11)*SQRT((1-AM1138)/2)))</f>
        <v>0</v>
      </c>
      <c r="AO1138" s="28">
        <f t="shared" ca="1" si="697"/>
        <v>0.51608825992288454</v>
      </c>
      <c r="AP1138" s="28">
        <f t="shared" ca="1" si="697"/>
        <v>0.62587854075563432</v>
      </c>
      <c r="AQ1138" s="28">
        <f>IF(Riskregister!$E$12="",0,COUNTIF(BM$4:BM$53,"&lt;"&amp;AO1138)*IF(AP1138&lt;0.5,Riskregister!$K$12+(Riskregister!$L$12-Riskregister!$K$12)*SQRT(AP1138/2),Riskregister!$L$12-(Riskregister!$L$12-Riskregister!$K$12)*SQRT((1-AP1138)/2)))</f>
        <v>0</v>
      </c>
      <c r="AR1138" s="28">
        <f t="shared" ca="1" si="698"/>
        <v>0.86665206632016134</v>
      </c>
      <c r="AS1138" s="28">
        <f t="shared" ca="1" si="698"/>
        <v>0.38320020062188853</v>
      </c>
      <c r="AT1138" s="28">
        <f>IF(Riskregister!$E$13="",0,COUNTIF(BN$4:BN$53,"&lt;"&amp;AR1138)*IF(AS1138&lt;0.5,Riskregister!$K$13+(Riskregister!$L$13-Riskregister!$K$13)*SQRT(AS1138/2),Riskregister!$L$13-(Riskregister!$L$13-Riskregister!$K$13)*SQRT((1-AS1138)/2)))</f>
        <v>0</v>
      </c>
      <c r="AU1138" s="28">
        <f t="shared" ca="1" si="699"/>
        <v>0.36106969240506581</v>
      </c>
      <c r="AV1138" s="28">
        <f t="shared" ca="1" si="699"/>
        <v>0.93615228590865895</v>
      </c>
      <c r="AW1138" s="28">
        <f>IF(Riskregister!$E$14="",0,COUNTIF(BO$4:BO$53,"&lt;"&amp;AU1138)*IF(AV1138&lt;0.5,Riskregister!$K$14+(Riskregister!$L$14-Riskregister!$K$14)*SQRT(AV1138/2),Riskregister!$L$14-(Riskregister!$L$14-Riskregister!$K$14)*SQRT((1-AV1138)/2)))</f>
        <v>0</v>
      </c>
      <c r="AX1138" s="28">
        <f t="shared" ca="1" si="700"/>
        <v>0.20415419347332475</v>
      </c>
      <c r="AY1138" s="28">
        <f t="shared" ca="1" si="700"/>
        <v>0.84559981825003827</v>
      </c>
      <c r="AZ1138" s="28">
        <f>IF(Riskregister!$E$15="",0,COUNTIF(BP$4:BP$53,"&lt;"&amp;AX1138)*IF(AY1138&lt;0.5,Riskregister!$K$15+(Riskregister!$L$15-Riskregister!$K$15)*SQRT(AY1138/2),Riskregister!$L$15-(Riskregister!$L$15-Riskregister!$K$15)*SQRT((1-AY1138)/2)))</f>
        <v>0</v>
      </c>
      <c r="BA1138" s="28">
        <f t="shared" ca="1" si="701"/>
        <v>0.58365061404272289</v>
      </c>
      <c r="BB1138" s="28">
        <f t="shared" ca="1" si="701"/>
        <v>0.25791164770448427</v>
      </c>
      <c r="BC1138" s="28">
        <f>IF(Riskregister!$E$16="",0,COUNTIF(BQ$4:BQ$53,"&lt;"&amp;BA1138)*IF(BB1138&lt;0.5,Riskregister!$K$16+(Riskregister!$L$16-Riskregister!$K$16)*SQRT(BB1138/2),Riskregister!$L$16-(Riskregister!$L$16-Riskregister!$K$16)*SQRT((1-BB1138)/2)))</f>
        <v>0</v>
      </c>
      <c r="BD1138" s="28">
        <f t="shared" ca="1" si="677"/>
        <v>2370030.8142685681</v>
      </c>
    </row>
    <row r="1139" spans="20:56" x14ac:dyDescent="0.35">
      <c r="T1139" s="28">
        <f t="shared" ca="1" si="690"/>
        <v>0.14265687260046178</v>
      </c>
      <c r="U1139" s="28">
        <f t="shared" ca="1" si="690"/>
        <v>0.89797443816276823</v>
      </c>
      <c r="V1139" s="28">
        <f ca="1">IF(Riskregister!$E$5="",0,COUNTIF(BF$4:BF$53,"&lt;"&amp;T1139)*IF(U1139&lt;0.5,Riskregister!$K$5+(Riskregister!$L$5-Riskregister!$K$5)*SQRT(U1139/2),Riskregister!$L$5-(Riskregister!$L$5-Riskregister!$K$5)*SQRT((1-U1139)/2)))</f>
        <v>0</v>
      </c>
      <c r="W1139" s="28">
        <f t="shared" ca="1" si="691"/>
        <v>0.66463493295373077</v>
      </c>
      <c r="X1139" s="28">
        <f t="shared" ca="1" si="691"/>
        <v>0.38628048928716918</v>
      </c>
      <c r="Y1139" s="28">
        <f ca="1">IF(Riskregister!$E$6="",0,COUNTIF(BG$4:BG$53,"&lt;"&amp;W1139)*IF(X1139&lt;0.5,Riskregister!$K$6+(Riskregister!$L$6-Riskregister!$K$6)*SQRT(X1139/2),Riskregister!$L$6-(Riskregister!$L$6-Riskregister!$K$6)*SQRT((1-X1139)/2)))</f>
        <v>991059.03233906254</v>
      </c>
      <c r="Z1139" s="28">
        <f t="shared" ca="1" si="692"/>
        <v>0.66076576441964574</v>
      </c>
      <c r="AA1139" s="28">
        <f t="shared" ca="1" si="692"/>
        <v>0.11242025959130664</v>
      </c>
      <c r="AB1139" s="28">
        <f ca="1">IF(Riskregister!$E$7="",0,COUNTIF(BH$4:BH$53,"&lt;"&amp;Z1139)*IF(AA1139&lt;0.5,Riskregister!$K$7+(Riskregister!$L$7-Riskregister!$K$7)*SQRT(AA1139/2),Riskregister!$L$7-(Riskregister!$L$7-Riskregister!$K$7)*SQRT((1-AA1139)/2)))</f>
        <v>0</v>
      </c>
      <c r="AC1139" s="28">
        <f t="shared" ca="1" si="693"/>
        <v>0.90640338754651018</v>
      </c>
      <c r="AD1139" s="28">
        <f t="shared" ca="1" si="693"/>
        <v>0.745851330809988</v>
      </c>
      <c r="AE1139" s="28">
        <f ca="1">IF(Riskregister!$E$8="",0,COUNTIF(BI$4:BI$53,"&lt;"&amp;AC1139)*IF(AD1139&lt;0.5,Riskregister!$K$8+(Riskregister!$L$8-Riskregister!$K$8)*SQRT(AD1139/2),Riskregister!$L$8-(Riskregister!$L$8-Riskregister!$K$8)*SQRT((1-AD1139)/2)))</f>
        <v>0</v>
      </c>
      <c r="AF1139" s="28">
        <f t="shared" ca="1" si="694"/>
        <v>0.84538934509267138</v>
      </c>
      <c r="AG1139" s="28">
        <f t="shared" ca="1" si="694"/>
        <v>0.15546237170039234</v>
      </c>
      <c r="AH1139" s="28">
        <f>IF(Riskregister!$E$9="",0,COUNTIF(BJ$4:BJ$53,"&lt;"&amp;AF1139)*IF(AG1139&lt;0.5,Riskregister!$K$9+(Riskregister!$L$9-Riskregister!$K$9)*SQRT(AG1139/2),Riskregister!$L$9-(Riskregister!$L$9-Riskregister!$K$9)*SQRT((1-AG1139)/2)))</f>
        <v>0</v>
      </c>
      <c r="AI1139" s="28">
        <f t="shared" ca="1" si="695"/>
        <v>0.60306527044080482</v>
      </c>
      <c r="AJ1139" s="28">
        <f t="shared" ca="1" si="695"/>
        <v>0.97646890492823213</v>
      </c>
      <c r="AK1139" s="28">
        <f>IF(Riskregister!$E$10="",0,COUNTIF(BK$4:BK$53,"&lt;"&amp;AI1139)*IF(AJ1139&lt;0.5,Riskregister!$K$10+(Riskregister!$L$10-Riskregister!$K$10)*SQRT(AJ1139/2),Riskregister!$L$10-(Riskregister!$L$10-Riskregister!$K$10)*SQRT((1-AJ1139)/2)))</f>
        <v>0</v>
      </c>
      <c r="AL1139" s="28">
        <f t="shared" ca="1" si="696"/>
        <v>0.44825575193753531</v>
      </c>
      <c r="AM1139" s="28">
        <f t="shared" ca="1" si="696"/>
        <v>0.90820375271297049</v>
      </c>
      <c r="AN1139" s="28">
        <f>IF(Riskregister!$E$11="",0,COUNTIF(BL$4:BL$53,"&lt;"&amp;AL1139)*IF(AM1139&lt;0.5,Riskregister!$K$11+(Riskregister!$L$11-Riskregister!$K$11)*SQRT(AM1139/2),Riskregister!$L$11-(Riskregister!$L$11-Riskregister!$K$11)*SQRT((1-AM1139)/2)))</f>
        <v>0</v>
      </c>
      <c r="AO1139" s="28">
        <f t="shared" ca="1" si="697"/>
        <v>0.29674585033939294</v>
      </c>
      <c r="AP1139" s="28">
        <f t="shared" ca="1" si="697"/>
        <v>0.21543906793601353</v>
      </c>
      <c r="AQ1139" s="28">
        <f>IF(Riskregister!$E$12="",0,COUNTIF(BM$4:BM$53,"&lt;"&amp;AO1139)*IF(AP1139&lt;0.5,Riskregister!$K$12+(Riskregister!$L$12-Riskregister!$K$12)*SQRT(AP1139/2),Riskregister!$L$12-(Riskregister!$L$12-Riskregister!$K$12)*SQRT((1-AP1139)/2)))</f>
        <v>0</v>
      </c>
      <c r="AR1139" s="28">
        <f t="shared" ca="1" si="698"/>
        <v>0.25648848295173432</v>
      </c>
      <c r="AS1139" s="28">
        <f t="shared" ca="1" si="698"/>
        <v>0.75650260273057612</v>
      </c>
      <c r="AT1139" s="28">
        <f>IF(Riskregister!$E$13="",0,COUNTIF(BN$4:BN$53,"&lt;"&amp;AR1139)*IF(AS1139&lt;0.5,Riskregister!$K$13+(Riskregister!$L$13-Riskregister!$K$13)*SQRT(AS1139/2),Riskregister!$L$13-(Riskregister!$L$13-Riskregister!$K$13)*SQRT((1-AS1139)/2)))</f>
        <v>0</v>
      </c>
      <c r="AU1139" s="28">
        <f t="shared" ca="1" si="699"/>
        <v>0.30630317965666465</v>
      </c>
      <c r="AV1139" s="28">
        <f t="shared" ca="1" si="699"/>
        <v>0.9578657413120375</v>
      </c>
      <c r="AW1139" s="28">
        <f>IF(Riskregister!$E$14="",0,COUNTIF(BO$4:BO$53,"&lt;"&amp;AU1139)*IF(AV1139&lt;0.5,Riskregister!$K$14+(Riskregister!$L$14-Riskregister!$K$14)*SQRT(AV1139/2),Riskregister!$L$14-(Riskregister!$L$14-Riskregister!$K$14)*SQRT((1-AV1139)/2)))</f>
        <v>0</v>
      </c>
      <c r="AX1139" s="28">
        <f t="shared" ca="1" si="700"/>
        <v>0.7523943864518694</v>
      </c>
      <c r="AY1139" s="28">
        <f t="shared" ca="1" si="700"/>
        <v>0.85923320890023291</v>
      </c>
      <c r="AZ1139" s="28">
        <f>IF(Riskregister!$E$15="",0,COUNTIF(BP$4:BP$53,"&lt;"&amp;AX1139)*IF(AY1139&lt;0.5,Riskregister!$K$15+(Riskregister!$L$15-Riskregister!$K$15)*SQRT(AY1139/2),Riskregister!$L$15-(Riskregister!$L$15-Riskregister!$K$15)*SQRT((1-AY1139)/2)))</f>
        <v>0</v>
      </c>
      <c r="BA1139" s="28">
        <f t="shared" ca="1" si="701"/>
        <v>0.41001060318944615</v>
      </c>
      <c r="BB1139" s="28">
        <f t="shared" ca="1" si="701"/>
        <v>0.48273350859230557</v>
      </c>
      <c r="BC1139" s="28">
        <f>IF(Riskregister!$E$16="",0,COUNTIF(BQ$4:BQ$53,"&lt;"&amp;BA1139)*IF(BB1139&lt;0.5,Riskregister!$K$16+(Riskregister!$L$16-Riskregister!$K$16)*SQRT(BB1139/2),Riskregister!$L$16-(Riskregister!$L$16-Riskregister!$K$16)*SQRT((1-BB1139)/2)))</f>
        <v>0</v>
      </c>
      <c r="BD1139" s="28">
        <f t="shared" ca="1" si="677"/>
        <v>991059.03233906254</v>
      </c>
    </row>
    <row r="1140" spans="20:56" x14ac:dyDescent="0.35">
      <c r="T1140" s="28">
        <f t="shared" ca="1" si="690"/>
        <v>0.75267678225906631</v>
      </c>
      <c r="U1140" s="28">
        <f t="shared" ca="1" si="690"/>
        <v>0.91575338651791327</v>
      </c>
      <c r="V1140" s="28">
        <f ca="1">IF(Riskregister!$E$5="",0,COUNTIF(BF$4:BF$53,"&lt;"&amp;T1140)*IF(U1140&lt;0.5,Riskregister!$K$5+(Riskregister!$L$5-Riskregister!$K$5)*SQRT(U1140/2),Riskregister!$L$5-(Riskregister!$L$5-Riskregister!$K$5)*SQRT((1-U1140)/2)))</f>
        <v>507642.16538343224</v>
      </c>
      <c r="W1140" s="28">
        <f t="shared" ca="1" si="691"/>
        <v>0.11405499343131054</v>
      </c>
      <c r="X1140" s="28">
        <f t="shared" ca="1" si="691"/>
        <v>0.24208287600924616</v>
      </c>
      <c r="Y1140" s="28">
        <f ca="1">IF(Riskregister!$E$6="",0,COUNTIF(BG$4:BG$53,"&lt;"&amp;W1140)*IF(X1140&lt;0.5,Riskregister!$K$6+(Riskregister!$L$6-Riskregister!$K$6)*SQRT(X1140/2),Riskregister!$L$6-(Riskregister!$L$6-Riskregister!$K$6)*SQRT((1-X1140)/2)))</f>
        <v>0</v>
      </c>
      <c r="Z1140" s="28">
        <f t="shared" ca="1" si="692"/>
        <v>0.48775625287908464</v>
      </c>
      <c r="AA1140" s="28">
        <f t="shared" ca="1" si="692"/>
        <v>0.79274491951997761</v>
      </c>
      <c r="AB1140" s="28">
        <f ca="1">IF(Riskregister!$E$7="",0,COUNTIF(BH$4:BH$53,"&lt;"&amp;Z1140)*IF(AA1140&lt;0.5,Riskregister!$K$7+(Riskregister!$L$7-Riskregister!$K$7)*SQRT(AA1140/2),Riskregister!$L$7-(Riskregister!$L$7-Riskregister!$K$7)*SQRT((1-AA1140)/2)))</f>
        <v>0</v>
      </c>
      <c r="AC1140" s="28">
        <f t="shared" ca="1" si="693"/>
        <v>0.91778100482559721</v>
      </c>
      <c r="AD1140" s="28">
        <f t="shared" ca="1" si="693"/>
        <v>0.26761490423149625</v>
      </c>
      <c r="AE1140" s="28">
        <f ca="1">IF(Riskregister!$E$8="",0,COUNTIF(BI$4:BI$53,"&lt;"&amp;AC1140)*IF(AD1140&lt;0.5,Riskregister!$K$8+(Riskregister!$L$8-Riskregister!$K$8)*SQRT(AD1140/2),Riskregister!$L$8-(Riskregister!$L$8-Riskregister!$K$8)*SQRT((1-AD1140)/2)))</f>
        <v>0</v>
      </c>
      <c r="AF1140" s="28">
        <f t="shared" ca="1" si="694"/>
        <v>0.16719967014648218</v>
      </c>
      <c r="AG1140" s="28">
        <f t="shared" ca="1" si="694"/>
        <v>0.27371635871158451</v>
      </c>
      <c r="AH1140" s="28">
        <f>IF(Riskregister!$E$9="",0,COUNTIF(BJ$4:BJ$53,"&lt;"&amp;AF1140)*IF(AG1140&lt;0.5,Riskregister!$K$9+(Riskregister!$L$9-Riskregister!$K$9)*SQRT(AG1140/2),Riskregister!$L$9-(Riskregister!$L$9-Riskregister!$K$9)*SQRT((1-AG1140)/2)))</f>
        <v>0</v>
      </c>
      <c r="AI1140" s="28">
        <f t="shared" ca="1" si="695"/>
        <v>1.8890981948747054E-3</v>
      </c>
      <c r="AJ1140" s="28">
        <f t="shared" ca="1" si="695"/>
        <v>0.85193090352999024</v>
      </c>
      <c r="AK1140" s="28">
        <f>IF(Riskregister!$E$10="",0,COUNTIF(BK$4:BK$53,"&lt;"&amp;AI1140)*IF(AJ1140&lt;0.5,Riskregister!$K$10+(Riskregister!$L$10-Riskregister!$K$10)*SQRT(AJ1140/2),Riskregister!$L$10-(Riskregister!$L$10-Riskregister!$K$10)*SQRT((1-AJ1140)/2)))</f>
        <v>0</v>
      </c>
      <c r="AL1140" s="28">
        <f t="shared" ca="1" si="696"/>
        <v>0.10779322288017312</v>
      </c>
      <c r="AM1140" s="28">
        <f t="shared" ca="1" si="696"/>
        <v>0.47929500150382742</v>
      </c>
      <c r="AN1140" s="28">
        <f>IF(Riskregister!$E$11="",0,COUNTIF(BL$4:BL$53,"&lt;"&amp;AL1140)*IF(AM1140&lt;0.5,Riskregister!$K$11+(Riskregister!$L$11-Riskregister!$K$11)*SQRT(AM1140/2),Riskregister!$L$11-(Riskregister!$L$11-Riskregister!$K$11)*SQRT((1-AM1140)/2)))</f>
        <v>0</v>
      </c>
      <c r="AO1140" s="28">
        <f t="shared" ca="1" si="697"/>
        <v>0.25295612334683937</v>
      </c>
      <c r="AP1140" s="28">
        <f t="shared" ca="1" si="697"/>
        <v>0.3854790299844153</v>
      </c>
      <c r="AQ1140" s="28">
        <f>IF(Riskregister!$E$12="",0,COUNTIF(BM$4:BM$53,"&lt;"&amp;AO1140)*IF(AP1140&lt;0.5,Riskregister!$K$12+(Riskregister!$L$12-Riskregister!$K$12)*SQRT(AP1140/2),Riskregister!$L$12-(Riskregister!$L$12-Riskregister!$K$12)*SQRT((1-AP1140)/2)))</f>
        <v>0</v>
      </c>
      <c r="AR1140" s="28">
        <f t="shared" ca="1" si="698"/>
        <v>0.85803931014148327</v>
      </c>
      <c r="AS1140" s="28">
        <f t="shared" ca="1" si="698"/>
        <v>0.43336051855839186</v>
      </c>
      <c r="AT1140" s="28">
        <f>IF(Riskregister!$E$13="",0,COUNTIF(BN$4:BN$53,"&lt;"&amp;AR1140)*IF(AS1140&lt;0.5,Riskregister!$K$13+(Riskregister!$L$13-Riskregister!$K$13)*SQRT(AS1140/2),Riskregister!$L$13-(Riskregister!$L$13-Riskregister!$K$13)*SQRT((1-AS1140)/2)))</f>
        <v>0</v>
      </c>
      <c r="AU1140" s="28">
        <f t="shared" ca="1" si="699"/>
        <v>0.83974593239630069</v>
      </c>
      <c r="AV1140" s="28">
        <f t="shared" ca="1" si="699"/>
        <v>0.17214746208135301</v>
      </c>
      <c r="AW1140" s="28">
        <f>IF(Riskregister!$E$14="",0,COUNTIF(BO$4:BO$53,"&lt;"&amp;AU1140)*IF(AV1140&lt;0.5,Riskregister!$K$14+(Riskregister!$L$14-Riskregister!$K$14)*SQRT(AV1140/2),Riskregister!$L$14-(Riskregister!$L$14-Riskregister!$K$14)*SQRT((1-AV1140)/2)))</f>
        <v>0</v>
      </c>
      <c r="AX1140" s="28">
        <f t="shared" ca="1" si="700"/>
        <v>0.94668325439559231</v>
      </c>
      <c r="AY1140" s="28">
        <f t="shared" ca="1" si="700"/>
        <v>0.70606558765832883</v>
      </c>
      <c r="AZ1140" s="28">
        <f>IF(Riskregister!$E$15="",0,COUNTIF(BP$4:BP$53,"&lt;"&amp;AX1140)*IF(AY1140&lt;0.5,Riskregister!$K$15+(Riskregister!$L$15-Riskregister!$K$15)*SQRT(AY1140/2),Riskregister!$L$15-(Riskregister!$L$15-Riskregister!$K$15)*SQRT((1-AY1140)/2)))</f>
        <v>0</v>
      </c>
      <c r="BA1140" s="28">
        <f t="shared" ca="1" si="701"/>
        <v>0.35410542331473704</v>
      </c>
      <c r="BB1140" s="28">
        <f t="shared" ca="1" si="701"/>
        <v>0.4244829742067936</v>
      </c>
      <c r="BC1140" s="28">
        <f>IF(Riskregister!$E$16="",0,COUNTIF(BQ$4:BQ$53,"&lt;"&amp;BA1140)*IF(BB1140&lt;0.5,Riskregister!$K$16+(Riskregister!$L$16-Riskregister!$K$16)*SQRT(BB1140/2),Riskregister!$L$16-(Riskregister!$L$16-Riskregister!$K$16)*SQRT((1-BB1140)/2)))</f>
        <v>0</v>
      </c>
      <c r="BD1140" s="28">
        <f t="shared" ca="1" si="677"/>
        <v>507642.16538343224</v>
      </c>
    </row>
    <row r="1141" spans="20:56" x14ac:dyDescent="0.35">
      <c r="T1141" s="28">
        <f t="shared" ca="1" si="690"/>
        <v>0.76561962479409384</v>
      </c>
      <c r="U1141" s="28">
        <f t="shared" ca="1" si="690"/>
        <v>0.22272904459471921</v>
      </c>
      <c r="V1141" s="28">
        <f ca="1">IF(Riskregister!$E$5="",0,COUNTIF(BF$4:BF$53,"&lt;"&amp;T1141)*IF(U1141&lt;0.5,Riskregister!$K$5+(Riskregister!$L$5-Riskregister!$K$5)*SQRT(U1141/2),Riskregister!$L$5-(Riskregister!$L$5-Riskregister!$K$5)*SQRT((1-U1141)/2)))</f>
        <v>300170.95513186068</v>
      </c>
      <c r="W1141" s="28">
        <f t="shared" ca="1" si="691"/>
        <v>0.76194569032874926</v>
      </c>
      <c r="X1141" s="28">
        <f t="shared" ca="1" si="691"/>
        <v>0.78796341415028248</v>
      </c>
      <c r="Y1141" s="28">
        <f ca="1">IF(Riskregister!$E$6="",0,COUNTIF(BG$4:BG$53,"&lt;"&amp;W1141)*IF(X1141&lt;0.5,Riskregister!$K$6+(Riskregister!$L$6-Riskregister!$K$6)*SQRT(X1141/2),Riskregister!$L$6-(Riskregister!$L$6-Riskregister!$K$6)*SQRT((1-X1141)/2)))</f>
        <v>1413911.8930770371</v>
      </c>
      <c r="Z1141" s="28">
        <f t="shared" ca="1" si="692"/>
        <v>0.80577956321242139</v>
      </c>
      <c r="AA1141" s="28">
        <f t="shared" ca="1" si="692"/>
        <v>0.26408231636075563</v>
      </c>
      <c r="AB1141" s="28">
        <f ca="1">IF(Riskregister!$E$7="",0,COUNTIF(BH$4:BH$53,"&lt;"&amp;Z1141)*IF(AA1141&lt;0.5,Riskregister!$K$7+(Riskregister!$L$7-Riskregister!$K$7)*SQRT(AA1141/2),Riskregister!$L$7-(Riskregister!$L$7-Riskregister!$K$7)*SQRT((1-AA1141)/2)))</f>
        <v>177181.13805551623</v>
      </c>
      <c r="AC1141" s="28">
        <f t="shared" ca="1" si="693"/>
        <v>0.56557109335383593</v>
      </c>
      <c r="AD1141" s="28">
        <f t="shared" ca="1" si="693"/>
        <v>0.62448508681723847</v>
      </c>
      <c r="AE1141" s="28">
        <f ca="1">IF(Riskregister!$E$8="",0,COUNTIF(BI$4:BI$53,"&lt;"&amp;AC1141)*IF(AD1141&lt;0.5,Riskregister!$K$8+(Riskregister!$L$8-Riskregister!$K$8)*SQRT(AD1141/2),Riskregister!$L$8-(Riskregister!$L$8-Riskregister!$K$8)*SQRT((1-AD1141)/2)))</f>
        <v>0</v>
      </c>
      <c r="AF1141" s="28">
        <f t="shared" ca="1" si="694"/>
        <v>8.3193748992673955E-2</v>
      </c>
      <c r="AG1141" s="28">
        <f t="shared" ca="1" si="694"/>
        <v>0.45576268446115198</v>
      </c>
      <c r="AH1141" s="28">
        <f>IF(Riskregister!$E$9="",0,COUNTIF(BJ$4:BJ$53,"&lt;"&amp;AF1141)*IF(AG1141&lt;0.5,Riskregister!$K$9+(Riskregister!$L$9-Riskregister!$K$9)*SQRT(AG1141/2),Riskregister!$L$9-(Riskregister!$L$9-Riskregister!$K$9)*SQRT((1-AG1141)/2)))</f>
        <v>0</v>
      </c>
      <c r="AI1141" s="28">
        <f t="shared" ca="1" si="695"/>
        <v>8.7716044609497112E-3</v>
      </c>
      <c r="AJ1141" s="28">
        <f t="shared" ca="1" si="695"/>
        <v>0.13233396239666928</v>
      </c>
      <c r="AK1141" s="28">
        <f>IF(Riskregister!$E$10="",0,COUNTIF(BK$4:BK$53,"&lt;"&amp;AI1141)*IF(AJ1141&lt;0.5,Riskregister!$K$10+(Riskregister!$L$10-Riskregister!$K$10)*SQRT(AJ1141/2),Riskregister!$L$10-(Riskregister!$L$10-Riskregister!$K$10)*SQRT((1-AJ1141)/2)))</f>
        <v>0</v>
      </c>
      <c r="AL1141" s="28">
        <f t="shared" ca="1" si="696"/>
        <v>0.90872072344968602</v>
      </c>
      <c r="AM1141" s="28">
        <f t="shared" ca="1" si="696"/>
        <v>4.5801589675688481E-2</v>
      </c>
      <c r="AN1141" s="28">
        <f>IF(Riskregister!$E$11="",0,COUNTIF(BL$4:BL$53,"&lt;"&amp;AL1141)*IF(AM1141&lt;0.5,Riskregister!$K$11+(Riskregister!$L$11-Riskregister!$K$11)*SQRT(AM1141/2),Riskregister!$L$11-(Riskregister!$L$11-Riskregister!$K$11)*SQRT((1-AM1141)/2)))</f>
        <v>0</v>
      </c>
      <c r="AO1141" s="28">
        <f t="shared" ca="1" si="697"/>
        <v>0.3356150358947112</v>
      </c>
      <c r="AP1141" s="28">
        <f t="shared" ca="1" si="697"/>
        <v>0.51172007987294399</v>
      </c>
      <c r="AQ1141" s="28">
        <f>IF(Riskregister!$E$12="",0,COUNTIF(BM$4:BM$53,"&lt;"&amp;AO1141)*IF(AP1141&lt;0.5,Riskregister!$K$12+(Riskregister!$L$12-Riskregister!$K$12)*SQRT(AP1141/2),Riskregister!$L$12-(Riskregister!$L$12-Riskregister!$K$12)*SQRT((1-AP1141)/2)))</f>
        <v>0</v>
      </c>
      <c r="AR1141" s="28">
        <f t="shared" ca="1" si="698"/>
        <v>0.12800044118573539</v>
      </c>
      <c r="AS1141" s="28">
        <f t="shared" ca="1" si="698"/>
        <v>0.3933400697365812</v>
      </c>
      <c r="AT1141" s="28">
        <f>IF(Riskregister!$E$13="",0,COUNTIF(BN$4:BN$53,"&lt;"&amp;AR1141)*IF(AS1141&lt;0.5,Riskregister!$K$13+(Riskregister!$L$13-Riskregister!$K$13)*SQRT(AS1141/2),Riskregister!$L$13-(Riskregister!$L$13-Riskregister!$K$13)*SQRT((1-AS1141)/2)))</f>
        <v>0</v>
      </c>
      <c r="AU1141" s="28">
        <f t="shared" ca="1" si="699"/>
        <v>0.67358076973885328</v>
      </c>
      <c r="AV1141" s="28">
        <f t="shared" ca="1" si="699"/>
        <v>0.69925229550252022</v>
      </c>
      <c r="AW1141" s="28">
        <f>IF(Riskregister!$E$14="",0,COUNTIF(BO$4:BO$53,"&lt;"&amp;AU1141)*IF(AV1141&lt;0.5,Riskregister!$K$14+(Riskregister!$L$14-Riskregister!$K$14)*SQRT(AV1141/2),Riskregister!$L$14-(Riskregister!$L$14-Riskregister!$K$14)*SQRT((1-AV1141)/2)))</f>
        <v>0</v>
      </c>
      <c r="AX1141" s="28">
        <f t="shared" ca="1" si="700"/>
        <v>0.74628223251672854</v>
      </c>
      <c r="AY1141" s="28">
        <f t="shared" ca="1" si="700"/>
        <v>0.97700119355194881</v>
      </c>
      <c r="AZ1141" s="28">
        <f>IF(Riskregister!$E$15="",0,COUNTIF(BP$4:BP$53,"&lt;"&amp;AX1141)*IF(AY1141&lt;0.5,Riskregister!$K$15+(Riskregister!$L$15-Riskregister!$K$15)*SQRT(AY1141/2),Riskregister!$L$15-(Riskregister!$L$15-Riskregister!$K$15)*SQRT((1-AY1141)/2)))</f>
        <v>0</v>
      </c>
      <c r="BA1141" s="28">
        <f t="shared" ca="1" si="701"/>
        <v>0.47487675062386614</v>
      </c>
      <c r="BB1141" s="28">
        <f t="shared" ca="1" si="701"/>
        <v>1.5583098620440383E-2</v>
      </c>
      <c r="BC1141" s="28">
        <f>IF(Riskregister!$E$16="",0,COUNTIF(BQ$4:BQ$53,"&lt;"&amp;BA1141)*IF(BB1141&lt;0.5,Riskregister!$K$16+(Riskregister!$L$16-Riskregister!$K$16)*SQRT(BB1141/2),Riskregister!$L$16-(Riskregister!$L$16-Riskregister!$K$16)*SQRT((1-BB1141)/2)))</f>
        <v>0</v>
      </c>
      <c r="BD1141" s="28">
        <f t="shared" ca="1" si="677"/>
        <v>1891263.9862644139</v>
      </c>
    </row>
    <row r="1142" spans="20:56" x14ac:dyDescent="0.35">
      <c r="T1142" s="28">
        <f t="shared" ca="1" si="690"/>
        <v>0.97128445310593436</v>
      </c>
      <c r="U1142" s="28">
        <f t="shared" ca="1" si="690"/>
        <v>0.52509553212437554</v>
      </c>
      <c r="V1142" s="28">
        <f ca="1">IF(Riskregister!$E$5="",0,COUNTIF(BF$4:BF$53,"&lt;"&amp;T1142)*IF(U1142&lt;0.5,Riskregister!$K$5+(Riskregister!$L$5-Riskregister!$K$5)*SQRT(U1142/2),Riskregister!$L$5-(Riskregister!$L$5-Riskregister!$K$5)*SQRT((1-U1142)/2)))</f>
        <v>761438.36295267695</v>
      </c>
      <c r="W1142" s="28">
        <f t="shared" ca="1" si="691"/>
        <v>0.94776906138742245</v>
      </c>
      <c r="X1142" s="28">
        <f t="shared" ca="1" si="691"/>
        <v>0.29914475401533192</v>
      </c>
      <c r="Y1142" s="28">
        <f ca="1">IF(Riskregister!$E$6="",0,COUNTIF(BG$4:BG$53,"&lt;"&amp;W1142)*IF(X1142&lt;0.5,Riskregister!$K$6+(Riskregister!$L$6-Riskregister!$K$6)*SQRT(X1142/2),Riskregister!$L$6-(Riskregister!$L$6-Riskregister!$K$6)*SQRT((1-X1142)/2)))</f>
        <v>1792285.1741002453</v>
      </c>
      <c r="Z1142" s="28">
        <f t="shared" ca="1" si="692"/>
        <v>0.86062383570163892</v>
      </c>
      <c r="AA1142" s="28">
        <f t="shared" ca="1" si="692"/>
        <v>0.94320774185838441</v>
      </c>
      <c r="AB1142" s="28">
        <f ca="1">IF(Riskregister!$E$7="",0,COUNTIF(BH$4:BH$53,"&lt;"&amp;Z1142)*IF(AA1142&lt;0.5,Riskregister!$K$7+(Riskregister!$L$7-Riskregister!$K$7)*SQRT(AA1142/2),Riskregister!$L$7-(Riskregister!$L$7-Riskregister!$K$7)*SQRT((1-AA1142)/2)))</f>
        <v>341020.97142904135</v>
      </c>
      <c r="AC1142" s="28">
        <f t="shared" ca="1" si="693"/>
        <v>1.1321326157686551E-2</v>
      </c>
      <c r="AD1142" s="28">
        <f t="shared" ca="1" si="693"/>
        <v>0.76979626987593086</v>
      </c>
      <c r="AE1142" s="28">
        <f ca="1">IF(Riskregister!$E$8="",0,COUNTIF(BI$4:BI$53,"&lt;"&amp;AC1142)*IF(AD1142&lt;0.5,Riskregister!$K$8+(Riskregister!$L$8-Riskregister!$K$8)*SQRT(AD1142/2),Riskregister!$L$8-(Riskregister!$L$8-Riskregister!$K$8)*SQRT((1-AD1142)/2)))</f>
        <v>0</v>
      </c>
      <c r="AF1142" s="28">
        <f t="shared" ca="1" si="694"/>
        <v>0.42263467723846926</v>
      </c>
      <c r="AG1142" s="28">
        <f t="shared" ca="1" si="694"/>
        <v>0.23297058695154793</v>
      </c>
      <c r="AH1142" s="28">
        <f>IF(Riskregister!$E$9="",0,COUNTIF(BJ$4:BJ$53,"&lt;"&amp;AF1142)*IF(AG1142&lt;0.5,Riskregister!$K$9+(Riskregister!$L$9-Riskregister!$K$9)*SQRT(AG1142/2),Riskregister!$L$9-(Riskregister!$L$9-Riskregister!$K$9)*SQRT((1-AG1142)/2)))</f>
        <v>0</v>
      </c>
      <c r="AI1142" s="28">
        <f t="shared" ca="1" si="695"/>
        <v>0.77767635574121741</v>
      </c>
      <c r="AJ1142" s="28">
        <f t="shared" ca="1" si="695"/>
        <v>0.51092670032173526</v>
      </c>
      <c r="AK1142" s="28">
        <f>IF(Riskregister!$E$10="",0,COUNTIF(BK$4:BK$53,"&lt;"&amp;AI1142)*IF(AJ1142&lt;0.5,Riskregister!$K$10+(Riskregister!$L$10-Riskregister!$K$10)*SQRT(AJ1142/2),Riskregister!$L$10-(Riskregister!$L$10-Riskregister!$K$10)*SQRT((1-AJ1142)/2)))</f>
        <v>0</v>
      </c>
      <c r="AL1142" s="28">
        <f t="shared" ca="1" si="696"/>
        <v>5.8238237011664529E-2</v>
      </c>
      <c r="AM1142" s="28">
        <f t="shared" ca="1" si="696"/>
        <v>0.75155305803596262</v>
      </c>
      <c r="AN1142" s="28">
        <f>IF(Riskregister!$E$11="",0,COUNTIF(BL$4:BL$53,"&lt;"&amp;AL1142)*IF(AM1142&lt;0.5,Riskregister!$K$11+(Riskregister!$L$11-Riskregister!$K$11)*SQRT(AM1142/2),Riskregister!$L$11-(Riskregister!$L$11-Riskregister!$K$11)*SQRT((1-AM1142)/2)))</f>
        <v>0</v>
      </c>
      <c r="AO1142" s="28">
        <f t="shared" ca="1" si="697"/>
        <v>0.85548607154702516</v>
      </c>
      <c r="AP1142" s="28">
        <f t="shared" ca="1" si="697"/>
        <v>0.54391588974972904</v>
      </c>
      <c r="AQ1142" s="28">
        <f>IF(Riskregister!$E$12="",0,COUNTIF(BM$4:BM$53,"&lt;"&amp;AO1142)*IF(AP1142&lt;0.5,Riskregister!$K$12+(Riskregister!$L$12-Riskregister!$K$12)*SQRT(AP1142/2),Riskregister!$L$12-(Riskregister!$L$12-Riskregister!$K$12)*SQRT((1-AP1142)/2)))</f>
        <v>0</v>
      </c>
      <c r="AR1142" s="28">
        <f t="shared" ca="1" si="698"/>
        <v>0.53907466025025974</v>
      </c>
      <c r="AS1142" s="28">
        <f t="shared" ca="1" si="698"/>
        <v>0.83962614465068131</v>
      </c>
      <c r="AT1142" s="28">
        <f>IF(Riskregister!$E$13="",0,COUNTIF(BN$4:BN$53,"&lt;"&amp;AR1142)*IF(AS1142&lt;0.5,Riskregister!$K$13+(Riskregister!$L$13-Riskregister!$K$13)*SQRT(AS1142/2),Riskregister!$L$13-(Riskregister!$L$13-Riskregister!$K$13)*SQRT((1-AS1142)/2)))</f>
        <v>0</v>
      </c>
      <c r="AU1142" s="28">
        <f t="shared" ca="1" si="699"/>
        <v>5.6530432212664739E-3</v>
      </c>
      <c r="AV1142" s="28">
        <f t="shared" ca="1" si="699"/>
        <v>0.17519854937027357</v>
      </c>
      <c r="AW1142" s="28">
        <f>IF(Riskregister!$E$14="",0,COUNTIF(BO$4:BO$53,"&lt;"&amp;AU1142)*IF(AV1142&lt;0.5,Riskregister!$K$14+(Riskregister!$L$14-Riskregister!$K$14)*SQRT(AV1142/2),Riskregister!$L$14-(Riskregister!$L$14-Riskregister!$K$14)*SQRT((1-AV1142)/2)))</f>
        <v>0</v>
      </c>
      <c r="AX1142" s="28">
        <f t="shared" ca="1" si="700"/>
        <v>0.52886898748748123</v>
      </c>
      <c r="AY1142" s="28">
        <f t="shared" ca="1" si="700"/>
        <v>0.44989692311742113</v>
      </c>
      <c r="AZ1142" s="28">
        <f>IF(Riskregister!$E$15="",0,COUNTIF(BP$4:BP$53,"&lt;"&amp;AX1142)*IF(AY1142&lt;0.5,Riskregister!$K$15+(Riskregister!$L$15-Riskregister!$K$15)*SQRT(AY1142/2),Riskregister!$L$15-(Riskregister!$L$15-Riskregister!$K$15)*SQRT((1-AY1142)/2)))</f>
        <v>0</v>
      </c>
      <c r="BA1142" s="28">
        <f t="shared" ca="1" si="701"/>
        <v>0.44688507999397742</v>
      </c>
      <c r="BB1142" s="28">
        <f t="shared" ca="1" si="701"/>
        <v>4.8688315665944892E-2</v>
      </c>
      <c r="BC1142" s="28">
        <f>IF(Riskregister!$E$16="",0,COUNTIF(BQ$4:BQ$53,"&lt;"&amp;BA1142)*IF(BB1142&lt;0.5,Riskregister!$K$16+(Riskregister!$L$16-Riskregister!$K$16)*SQRT(BB1142/2),Riskregister!$L$16-(Riskregister!$L$16-Riskregister!$K$16)*SQRT((1-BB1142)/2)))</f>
        <v>0</v>
      </c>
      <c r="BD1142" s="28">
        <f t="shared" ca="1" si="677"/>
        <v>2894744.5084819635</v>
      </c>
    </row>
    <row r="1143" spans="20:56" x14ac:dyDescent="0.35">
      <c r="T1143" s="28">
        <f t="shared" ca="1" si="690"/>
        <v>0.49843118491698801</v>
      </c>
      <c r="U1143" s="28">
        <f t="shared" ca="1" si="690"/>
        <v>0.67811785528380297</v>
      </c>
      <c r="V1143" s="28">
        <f ca="1">IF(Riskregister!$E$5="",0,COUNTIF(BF$4:BF$53,"&lt;"&amp;T1143)*IF(U1143&lt;0.5,Riskregister!$K$5+(Riskregister!$L$5-Riskregister!$K$5)*SQRT(U1143/2),Riskregister!$L$5-(Riskregister!$L$5-Riskregister!$K$5)*SQRT((1-U1143)/2)))</f>
        <v>0</v>
      </c>
      <c r="W1143" s="28">
        <f t="shared" ca="1" si="691"/>
        <v>8.2296080325585552E-2</v>
      </c>
      <c r="X1143" s="28">
        <f t="shared" ca="1" si="691"/>
        <v>3.4171711100617008E-2</v>
      </c>
      <c r="Y1143" s="28">
        <f ca="1">IF(Riskregister!$E$6="",0,COUNTIF(BG$4:BG$53,"&lt;"&amp;W1143)*IF(X1143&lt;0.5,Riskregister!$K$6+(Riskregister!$L$6-Riskregister!$K$6)*SQRT(X1143/2),Riskregister!$L$6-(Riskregister!$L$6-Riskregister!$K$6)*SQRT((1-X1143)/2)))</f>
        <v>0</v>
      </c>
      <c r="Z1143" s="28">
        <f t="shared" ca="1" si="692"/>
        <v>7.1980547027016728E-2</v>
      </c>
      <c r="AA1143" s="28">
        <f t="shared" ca="1" si="692"/>
        <v>0.93596578777349171</v>
      </c>
      <c r="AB1143" s="28">
        <f ca="1">IF(Riskregister!$E$7="",0,COUNTIF(BH$4:BH$53,"&lt;"&amp;Z1143)*IF(AA1143&lt;0.5,Riskregister!$K$7+(Riskregister!$L$7-Riskregister!$K$7)*SQRT(AA1143/2),Riskregister!$L$7-(Riskregister!$L$7-Riskregister!$K$7)*SQRT((1-AA1143)/2)))</f>
        <v>0</v>
      </c>
      <c r="AC1143" s="28">
        <f t="shared" ca="1" si="693"/>
        <v>0.38344926215041131</v>
      </c>
      <c r="AD1143" s="28">
        <f t="shared" ca="1" si="693"/>
        <v>0.7602229262628194</v>
      </c>
      <c r="AE1143" s="28">
        <f ca="1">IF(Riskregister!$E$8="",0,COUNTIF(BI$4:BI$53,"&lt;"&amp;AC1143)*IF(AD1143&lt;0.5,Riskregister!$K$8+(Riskregister!$L$8-Riskregister!$K$8)*SQRT(AD1143/2),Riskregister!$L$8-(Riskregister!$L$8-Riskregister!$K$8)*SQRT((1-AD1143)/2)))</f>
        <v>0</v>
      </c>
      <c r="AF1143" s="28">
        <f t="shared" ca="1" si="694"/>
        <v>0.61652385357101003</v>
      </c>
      <c r="AG1143" s="28">
        <f t="shared" ca="1" si="694"/>
        <v>0.89172706871436147</v>
      </c>
      <c r="AH1143" s="28">
        <f>IF(Riskregister!$E$9="",0,COUNTIF(BJ$4:BJ$53,"&lt;"&amp;AF1143)*IF(AG1143&lt;0.5,Riskregister!$K$9+(Riskregister!$L$9-Riskregister!$K$9)*SQRT(AG1143/2),Riskregister!$L$9-(Riskregister!$L$9-Riskregister!$K$9)*SQRT((1-AG1143)/2)))</f>
        <v>0</v>
      </c>
      <c r="AI1143" s="28">
        <f t="shared" ca="1" si="695"/>
        <v>0.27492331599835551</v>
      </c>
      <c r="AJ1143" s="28">
        <f t="shared" ca="1" si="695"/>
        <v>0.71946385613742825</v>
      </c>
      <c r="AK1143" s="28">
        <f>IF(Riskregister!$E$10="",0,COUNTIF(BK$4:BK$53,"&lt;"&amp;AI1143)*IF(AJ1143&lt;0.5,Riskregister!$K$10+(Riskregister!$L$10-Riskregister!$K$10)*SQRT(AJ1143/2),Riskregister!$L$10-(Riskregister!$L$10-Riskregister!$K$10)*SQRT((1-AJ1143)/2)))</f>
        <v>0</v>
      </c>
      <c r="AL1143" s="28">
        <f t="shared" ca="1" si="696"/>
        <v>2.5514850365112918E-2</v>
      </c>
      <c r="AM1143" s="28">
        <f t="shared" ca="1" si="696"/>
        <v>5.6297833681723697E-2</v>
      </c>
      <c r="AN1143" s="28">
        <f>IF(Riskregister!$E$11="",0,COUNTIF(BL$4:BL$53,"&lt;"&amp;AL1143)*IF(AM1143&lt;0.5,Riskregister!$K$11+(Riskregister!$L$11-Riskregister!$K$11)*SQRT(AM1143/2),Riskregister!$L$11-(Riskregister!$L$11-Riskregister!$K$11)*SQRT((1-AM1143)/2)))</f>
        <v>0</v>
      </c>
      <c r="AO1143" s="28">
        <f t="shared" ca="1" si="697"/>
        <v>0.5234474376238123</v>
      </c>
      <c r="AP1143" s="28">
        <f t="shared" ca="1" si="697"/>
        <v>0.26467474940866265</v>
      </c>
      <c r="AQ1143" s="28">
        <f>IF(Riskregister!$E$12="",0,COUNTIF(BM$4:BM$53,"&lt;"&amp;AO1143)*IF(AP1143&lt;0.5,Riskregister!$K$12+(Riskregister!$L$12-Riskregister!$K$12)*SQRT(AP1143/2),Riskregister!$L$12-(Riskregister!$L$12-Riskregister!$K$12)*SQRT((1-AP1143)/2)))</f>
        <v>0</v>
      </c>
      <c r="AR1143" s="28">
        <f t="shared" ca="1" si="698"/>
        <v>0.70009676712485958</v>
      </c>
      <c r="AS1143" s="28">
        <f t="shared" ca="1" si="698"/>
        <v>0.12517884627795239</v>
      </c>
      <c r="AT1143" s="28">
        <f>IF(Riskregister!$E$13="",0,COUNTIF(BN$4:BN$53,"&lt;"&amp;AR1143)*IF(AS1143&lt;0.5,Riskregister!$K$13+(Riskregister!$L$13-Riskregister!$K$13)*SQRT(AS1143/2),Riskregister!$L$13-(Riskregister!$L$13-Riskregister!$K$13)*SQRT((1-AS1143)/2)))</f>
        <v>0</v>
      </c>
      <c r="AU1143" s="28">
        <f t="shared" ca="1" si="699"/>
        <v>0.352694213737058</v>
      </c>
      <c r="AV1143" s="28">
        <f t="shared" ca="1" si="699"/>
        <v>0.77147908993015335</v>
      </c>
      <c r="AW1143" s="28">
        <f>IF(Riskregister!$E$14="",0,COUNTIF(BO$4:BO$53,"&lt;"&amp;AU1143)*IF(AV1143&lt;0.5,Riskregister!$K$14+(Riskregister!$L$14-Riskregister!$K$14)*SQRT(AV1143/2),Riskregister!$L$14-(Riskregister!$L$14-Riskregister!$K$14)*SQRT((1-AV1143)/2)))</f>
        <v>0</v>
      </c>
      <c r="AX1143" s="28">
        <f t="shared" ca="1" si="700"/>
        <v>0.90189338906587768</v>
      </c>
      <c r="AY1143" s="28">
        <f t="shared" ca="1" si="700"/>
        <v>0.9034442263974285</v>
      </c>
      <c r="AZ1143" s="28">
        <f>IF(Riskregister!$E$15="",0,COUNTIF(BP$4:BP$53,"&lt;"&amp;AX1143)*IF(AY1143&lt;0.5,Riskregister!$K$15+(Riskregister!$L$15-Riskregister!$K$15)*SQRT(AY1143/2),Riskregister!$L$15-(Riskregister!$L$15-Riskregister!$K$15)*SQRT((1-AY1143)/2)))</f>
        <v>0</v>
      </c>
      <c r="BA1143" s="28">
        <f t="shared" ca="1" si="701"/>
        <v>0.8224232109758105</v>
      </c>
      <c r="BB1143" s="28">
        <f t="shared" ca="1" si="701"/>
        <v>0.93000126037982556</v>
      </c>
      <c r="BC1143" s="28">
        <f>IF(Riskregister!$E$16="",0,COUNTIF(BQ$4:BQ$53,"&lt;"&amp;BA1143)*IF(BB1143&lt;0.5,Riskregister!$K$16+(Riskregister!$L$16-Riskregister!$K$16)*SQRT(BB1143/2),Riskregister!$L$16-(Riskregister!$L$16-Riskregister!$K$16)*SQRT((1-BB1143)/2)))</f>
        <v>0</v>
      </c>
      <c r="BD1143" s="28">
        <f t="shared" ca="1" si="677"/>
        <v>0</v>
      </c>
    </row>
    <row r="1144" spans="20:56" x14ac:dyDescent="0.35">
      <c r="T1144" s="28">
        <f t="shared" ref="T1144:U1163" ca="1" si="702">RAND()</f>
        <v>0.17032744905531227</v>
      </c>
      <c r="U1144" s="28">
        <f t="shared" ca="1" si="702"/>
        <v>0.94547915890921863</v>
      </c>
      <c r="V1144" s="28">
        <f ca="1">IF(Riskregister!$E$5="",0,COUNTIF(BF$4:BF$53,"&lt;"&amp;T1144)*IF(U1144&lt;0.5,Riskregister!$K$5+(Riskregister!$L$5-Riskregister!$K$5)*SQRT(U1144/2),Riskregister!$L$5-(Riskregister!$L$5-Riskregister!$K$5)*SQRT((1-U1144)/2)))</f>
        <v>0</v>
      </c>
      <c r="W1144" s="28">
        <f t="shared" ref="W1144:X1163" ca="1" si="703">RAND()</f>
        <v>0.9723558376742879</v>
      </c>
      <c r="X1144" s="28">
        <f t="shared" ca="1" si="703"/>
        <v>0.56669680631447361</v>
      </c>
      <c r="Y1144" s="28">
        <f ca="1">IF(Riskregister!$E$6="",0,COUNTIF(BG$4:BG$53,"&lt;"&amp;W1144)*IF(X1144&lt;0.5,Riskregister!$K$6+(Riskregister!$L$6-Riskregister!$K$6)*SQRT(X1144/2),Riskregister!$L$6-(Riskregister!$L$6-Riskregister!$K$6)*SQRT((1-X1144)/2)))</f>
        <v>2324349.471076319</v>
      </c>
      <c r="Z1144" s="28">
        <f t="shared" ref="Z1144:AA1163" ca="1" si="704">RAND()</f>
        <v>0.55576235379357652</v>
      </c>
      <c r="AA1144" s="28">
        <f t="shared" ca="1" si="704"/>
        <v>0.28456384275386359</v>
      </c>
      <c r="AB1144" s="28">
        <f ca="1">IF(Riskregister!$E$7="",0,COUNTIF(BH$4:BH$53,"&lt;"&amp;Z1144)*IF(AA1144&lt;0.5,Riskregister!$K$7+(Riskregister!$L$7-Riskregister!$K$7)*SQRT(AA1144/2),Riskregister!$L$7-(Riskregister!$L$7-Riskregister!$K$7)*SQRT((1-AA1144)/2)))</f>
        <v>0</v>
      </c>
      <c r="AC1144" s="28">
        <f t="shared" ref="AC1144:AD1163" ca="1" si="705">RAND()</f>
        <v>0.85795062377809284</v>
      </c>
      <c r="AD1144" s="28">
        <f t="shared" ca="1" si="705"/>
        <v>0.51126905265437739</v>
      </c>
      <c r="AE1144" s="28">
        <f ca="1">IF(Riskregister!$E$8="",0,COUNTIF(BI$4:BI$53,"&lt;"&amp;AC1144)*IF(AD1144&lt;0.5,Riskregister!$K$8+(Riskregister!$L$8-Riskregister!$K$8)*SQRT(AD1144/2),Riskregister!$L$8-(Riskregister!$L$8-Riskregister!$K$8)*SQRT((1-AD1144)/2)))</f>
        <v>0</v>
      </c>
      <c r="AF1144" s="28">
        <f t="shared" ref="AF1144:AG1163" ca="1" si="706">RAND()</f>
        <v>0.5996070733887755</v>
      </c>
      <c r="AG1144" s="28">
        <f t="shared" ca="1" si="706"/>
        <v>0.88079923164051499</v>
      </c>
      <c r="AH1144" s="28">
        <f>IF(Riskregister!$E$9="",0,COUNTIF(BJ$4:BJ$53,"&lt;"&amp;AF1144)*IF(AG1144&lt;0.5,Riskregister!$K$9+(Riskregister!$L$9-Riskregister!$K$9)*SQRT(AG1144/2),Riskregister!$L$9-(Riskregister!$L$9-Riskregister!$K$9)*SQRT((1-AG1144)/2)))</f>
        <v>0</v>
      </c>
      <c r="AI1144" s="28">
        <f t="shared" ref="AI1144:AJ1163" ca="1" si="707">RAND()</f>
        <v>0.43796922538240213</v>
      </c>
      <c r="AJ1144" s="28">
        <f t="shared" ca="1" si="707"/>
        <v>0.76001259176358915</v>
      </c>
      <c r="AK1144" s="28">
        <f>IF(Riskregister!$E$10="",0,COUNTIF(BK$4:BK$53,"&lt;"&amp;AI1144)*IF(AJ1144&lt;0.5,Riskregister!$K$10+(Riskregister!$L$10-Riskregister!$K$10)*SQRT(AJ1144/2),Riskregister!$L$10-(Riskregister!$L$10-Riskregister!$K$10)*SQRT((1-AJ1144)/2)))</f>
        <v>0</v>
      </c>
      <c r="AL1144" s="28">
        <f t="shared" ref="AL1144:AM1163" ca="1" si="708">RAND()</f>
        <v>0.21764678352053179</v>
      </c>
      <c r="AM1144" s="28">
        <f t="shared" ca="1" si="708"/>
        <v>0.78905500603102774</v>
      </c>
      <c r="AN1144" s="28">
        <f>IF(Riskregister!$E$11="",0,COUNTIF(BL$4:BL$53,"&lt;"&amp;AL1144)*IF(AM1144&lt;0.5,Riskregister!$K$11+(Riskregister!$L$11-Riskregister!$K$11)*SQRT(AM1144/2),Riskregister!$L$11-(Riskregister!$L$11-Riskregister!$K$11)*SQRT((1-AM1144)/2)))</f>
        <v>0</v>
      </c>
      <c r="AO1144" s="28">
        <f t="shared" ref="AO1144:AP1163" ca="1" si="709">RAND()</f>
        <v>0.50905807832298788</v>
      </c>
      <c r="AP1144" s="28">
        <f t="shared" ca="1" si="709"/>
        <v>0.93304180609654297</v>
      </c>
      <c r="AQ1144" s="28">
        <f>IF(Riskregister!$E$12="",0,COUNTIF(BM$4:BM$53,"&lt;"&amp;AO1144)*IF(AP1144&lt;0.5,Riskregister!$K$12+(Riskregister!$L$12-Riskregister!$K$12)*SQRT(AP1144/2),Riskregister!$L$12-(Riskregister!$L$12-Riskregister!$K$12)*SQRT((1-AP1144)/2)))</f>
        <v>0</v>
      </c>
      <c r="AR1144" s="28">
        <f t="shared" ref="AR1144:AS1163" ca="1" si="710">RAND()</f>
        <v>0.23311466468701014</v>
      </c>
      <c r="AS1144" s="28">
        <f t="shared" ca="1" si="710"/>
        <v>0.95528113545025983</v>
      </c>
      <c r="AT1144" s="28">
        <f>IF(Riskregister!$E$13="",0,COUNTIF(BN$4:BN$53,"&lt;"&amp;AR1144)*IF(AS1144&lt;0.5,Riskregister!$K$13+(Riskregister!$L$13-Riskregister!$K$13)*SQRT(AS1144/2),Riskregister!$L$13-(Riskregister!$L$13-Riskregister!$K$13)*SQRT((1-AS1144)/2)))</f>
        <v>0</v>
      </c>
      <c r="AU1144" s="28">
        <f t="shared" ref="AU1144:AV1163" ca="1" si="711">RAND()</f>
        <v>0.16588857325066642</v>
      </c>
      <c r="AV1144" s="28">
        <f t="shared" ca="1" si="711"/>
        <v>0.93910198441481829</v>
      </c>
      <c r="AW1144" s="28">
        <f>IF(Riskregister!$E$14="",0,COUNTIF(BO$4:BO$53,"&lt;"&amp;AU1144)*IF(AV1144&lt;0.5,Riskregister!$K$14+(Riskregister!$L$14-Riskregister!$K$14)*SQRT(AV1144/2),Riskregister!$L$14-(Riskregister!$L$14-Riskregister!$K$14)*SQRT((1-AV1144)/2)))</f>
        <v>0</v>
      </c>
      <c r="AX1144" s="28">
        <f t="shared" ref="AX1144:AY1163" ca="1" si="712">RAND()</f>
        <v>7.4804291165373904E-2</v>
      </c>
      <c r="AY1144" s="28">
        <f t="shared" ca="1" si="712"/>
        <v>0.50272307358925439</v>
      </c>
      <c r="AZ1144" s="28">
        <f>IF(Riskregister!$E$15="",0,COUNTIF(BP$4:BP$53,"&lt;"&amp;AX1144)*IF(AY1144&lt;0.5,Riskregister!$K$15+(Riskregister!$L$15-Riskregister!$K$15)*SQRT(AY1144/2),Riskregister!$L$15-(Riskregister!$L$15-Riskregister!$K$15)*SQRT((1-AY1144)/2)))</f>
        <v>0</v>
      </c>
      <c r="BA1144" s="28">
        <f t="shared" ref="BA1144:BB1163" ca="1" si="713">RAND()</f>
        <v>0.51542635532120051</v>
      </c>
      <c r="BB1144" s="28">
        <f t="shared" ca="1" si="713"/>
        <v>0.36256102607242768</v>
      </c>
      <c r="BC1144" s="28">
        <f>IF(Riskregister!$E$16="",0,COUNTIF(BQ$4:BQ$53,"&lt;"&amp;BA1144)*IF(BB1144&lt;0.5,Riskregister!$K$16+(Riskregister!$L$16-Riskregister!$K$16)*SQRT(BB1144/2),Riskregister!$L$16-(Riskregister!$L$16-Riskregister!$K$16)*SQRT((1-BB1144)/2)))</f>
        <v>0</v>
      </c>
      <c r="BD1144" s="28">
        <f t="shared" ca="1" si="677"/>
        <v>2324349.471076319</v>
      </c>
    </row>
    <row r="1145" spans="20:56" x14ac:dyDescent="0.35">
      <c r="T1145" s="28">
        <f t="shared" ca="1" si="702"/>
        <v>0.95578993345944208</v>
      </c>
      <c r="U1145" s="28">
        <f t="shared" ca="1" si="702"/>
        <v>0.34687390593222389</v>
      </c>
      <c r="V1145" s="28">
        <f ca="1">IF(Riskregister!$E$5="",0,COUNTIF(BF$4:BF$53,"&lt;"&amp;T1145)*IF(U1145&lt;0.5,Riskregister!$K$5+(Riskregister!$L$5-Riskregister!$K$5)*SQRT(U1145/2),Riskregister!$L$5-(Riskregister!$L$5-Riskregister!$K$5)*SQRT((1-U1145)/2)))</f>
        <v>674811.86200886266</v>
      </c>
      <c r="W1145" s="28">
        <f t="shared" ca="1" si="703"/>
        <v>5.02829597524036E-2</v>
      </c>
      <c r="X1145" s="28">
        <f t="shared" ca="1" si="703"/>
        <v>0.17961301920644568</v>
      </c>
      <c r="Y1145" s="28">
        <f ca="1">IF(Riskregister!$E$6="",0,COUNTIF(BG$4:BG$53,"&lt;"&amp;W1145)*IF(X1145&lt;0.5,Riskregister!$K$6+(Riskregister!$L$6-Riskregister!$K$6)*SQRT(X1145/2),Riskregister!$L$6-(Riskregister!$L$6-Riskregister!$K$6)*SQRT((1-X1145)/2)))</f>
        <v>0</v>
      </c>
      <c r="Z1145" s="28">
        <f t="shared" ca="1" si="704"/>
        <v>0.61743592700704808</v>
      </c>
      <c r="AA1145" s="28">
        <f t="shared" ca="1" si="704"/>
        <v>0.70748893160713489</v>
      </c>
      <c r="AB1145" s="28">
        <f ca="1">IF(Riskregister!$E$7="",0,COUNTIF(BH$4:BH$53,"&lt;"&amp;Z1145)*IF(AA1145&lt;0.5,Riskregister!$K$7+(Riskregister!$L$7-Riskregister!$K$7)*SQRT(AA1145/2),Riskregister!$L$7-(Riskregister!$L$7-Riskregister!$K$7)*SQRT((1-AA1145)/2)))</f>
        <v>0</v>
      </c>
      <c r="AC1145" s="28">
        <f t="shared" ca="1" si="705"/>
        <v>0.84465849298525852</v>
      </c>
      <c r="AD1145" s="28">
        <f t="shared" ca="1" si="705"/>
        <v>0.20210726841752558</v>
      </c>
      <c r="AE1145" s="28">
        <f ca="1">IF(Riskregister!$E$8="",0,COUNTIF(BI$4:BI$53,"&lt;"&amp;AC1145)*IF(AD1145&lt;0.5,Riskregister!$K$8+(Riskregister!$L$8-Riskregister!$K$8)*SQRT(AD1145/2),Riskregister!$L$8-(Riskregister!$L$8-Riskregister!$K$8)*SQRT((1-AD1145)/2)))</f>
        <v>0</v>
      </c>
      <c r="AF1145" s="28">
        <f t="shared" ca="1" si="706"/>
        <v>0.71275405149640736</v>
      </c>
      <c r="AG1145" s="28">
        <f t="shared" ca="1" si="706"/>
        <v>0.84832436088100116</v>
      </c>
      <c r="AH1145" s="28">
        <f>IF(Riskregister!$E$9="",0,COUNTIF(BJ$4:BJ$53,"&lt;"&amp;AF1145)*IF(AG1145&lt;0.5,Riskregister!$K$9+(Riskregister!$L$9-Riskregister!$K$9)*SQRT(AG1145/2),Riskregister!$L$9-(Riskregister!$L$9-Riskregister!$K$9)*SQRT((1-AG1145)/2)))</f>
        <v>0</v>
      </c>
      <c r="AI1145" s="28">
        <f t="shared" ca="1" si="707"/>
        <v>0.35893447534918443</v>
      </c>
      <c r="AJ1145" s="28">
        <f t="shared" ca="1" si="707"/>
        <v>0.98316580157280009</v>
      </c>
      <c r="AK1145" s="28">
        <f>IF(Riskregister!$E$10="",0,COUNTIF(BK$4:BK$53,"&lt;"&amp;AI1145)*IF(AJ1145&lt;0.5,Riskregister!$K$10+(Riskregister!$L$10-Riskregister!$K$10)*SQRT(AJ1145/2),Riskregister!$L$10-(Riskregister!$L$10-Riskregister!$K$10)*SQRT((1-AJ1145)/2)))</f>
        <v>0</v>
      </c>
      <c r="AL1145" s="28">
        <f t="shared" ca="1" si="708"/>
        <v>0.99052002687931628</v>
      </c>
      <c r="AM1145" s="28">
        <f t="shared" ca="1" si="708"/>
        <v>0.69685041056230279</v>
      </c>
      <c r="AN1145" s="28">
        <f>IF(Riskregister!$E$11="",0,COUNTIF(BL$4:BL$53,"&lt;"&amp;AL1145)*IF(AM1145&lt;0.5,Riskregister!$K$11+(Riskregister!$L$11-Riskregister!$K$11)*SQRT(AM1145/2),Riskregister!$L$11-(Riskregister!$L$11-Riskregister!$K$11)*SQRT((1-AM1145)/2)))</f>
        <v>0</v>
      </c>
      <c r="AO1145" s="28">
        <f t="shared" ca="1" si="709"/>
        <v>0.93075469854894832</v>
      </c>
      <c r="AP1145" s="28">
        <f t="shared" ca="1" si="709"/>
        <v>0.34391642703833902</v>
      </c>
      <c r="AQ1145" s="28">
        <f>IF(Riskregister!$E$12="",0,COUNTIF(BM$4:BM$53,"&lt;"&amp;AO1145)*IF(AP1145&lt;0.5,Riskregister!$K$12+(Riskregister!$L$12-Riskregister!$K$12)*SQRT(AP1145/2),Riskregister!$L$12-(Riskregister!$L$12-Riskregister!$K$12)*SQRT((1-AP1145)/2)))</f>
        <v>0</v>
      </c>
      <c r="AR1145" s="28">
        <f t="shared" ca="1" si="710"/>
        <v>0.88737158316745357</v>
      </c>
      <c r="AS1145" s="28">
        <f t="shared" ca="1" si="710"/>
        <v>0.90850026915143633</v>
      </c>
      <c r="AT1145" s="28">
        <f>IF(Riskregister!$E$13="",0,COUNTIF(BN$4:BN$53,"&lt;"&amp;AR1145)*IF(AS1145&lt;0.5,Riskregister!$K$13+(Riskregister!$L$13-Riskregister!$K$13)*SQRT(AS1145/2),Riskregister!$L$13-(Riskregister!$L$13-Riskregister!$K$13)*SQRT((1-AS1145)/2)))</f>
        <v>0</v>
      </c>
      <c r="AU1145" s="28">
        <f t="shared" ca="1" si="711"/>
        <v>0.61434885206270284</v>
      </c>
      <c r="AV1145" s="28">
        <f t="shared" ca="1" si="711"/>
        <v>0.24170387265082316</v>
      </c>
      <c r="AW1145" s="28">
        <f>IF(Riskregister!$E$14="",0,COUNTIF(BO$4:BO$53,"&lt;"&amp;AU1145)*IF(AV1145&lt;0.5,Riskregister!$K$14+(Riskregister!$L$14-Riskregister!$K$14)*SQRT(AV1145/2),Riskregister!$L$14-(Riskregister!$L$14-Riskregister!$K$14)*SQRT((1-AV1145)/2)))</f>
        <v>0</v>
      </c>
      <c r="AX1145" s="28">
        <f t="shared" ca="1" si="712"/>
        <v>0.13677329047259634</v>
      </c>
      <c r="AY1145" s="28">
        <f t="shared" ca="1" si="712"/>
        <v>0.3648503385681815</v>
      </c>
      <c r="AZ1145" s="28">
        <f>IF(Riskregister!$E$15="",0,COUNTIF(BP$4:BP$53,"&lt;"&amp;AX1145)*IF(AY1145&lt;0.5,Riskregister!$K$15+(Riskregister!$L$15-Riskregister!$K$15)*SQRT(AY1145/2),Riskregister!$L$15-(Riskregister!$L$15-Riskregister!$K$15)*SQRT((1-AY1145)/2)))</f>
        <v>0</v>
      </c>
      <c r="BA1145" s="28">
        <f t="shared" ca="1" si="713"/>
        <v>0.90539643698102912</v>
      </c>
      <c r="BB1145" s="28">
        <f t="shared" ca="1" si="713"/>
        <v>0.66952788294534782</v>
      </c>
      <c r="BC1145" s="28">
        <f>IF(Riskregister!$E$16="",0,COUNTIF(BQ$4:BQ$53,"&lt;"&amp;BA1145)*IF(BB1145&lt;0.5,Riskregister!$K$16+(Riskregister!$L$16-Riskregister!$K$16)*SQRT(BB1145/2),Riskregister!$L$16-(Riskregister!$L$16-Riskregister!$K$16)*SQRT((1-BB1145)/2)))</f>
        <v>0</v>
      </c>
      <c r="BD1145" s="28">
        <f t="shared" ca="1" si="677"/>
        <v>674811.86200886266</v>
      </c>
    </row>
    <row r="1146" spans="20:56" x14ac:dyDescent="0.35">
      <c r="T1146" s="28">
        <f t="shared" ca="1" si="702"/>
        <v>0.44219691939736505</v>
      </c>
      <c r="U1146" s="28">
        <f t="shared" ca="1" si="702"/>
        <v>0.99536622408148479</v>
      </c>
      <c r="V1146" s="28">
        <f ca="1">IF(Riskregister!$E$5="",0,COUNTIF(BF$4:BF$53,"&lt;"&amp;T1146)*IF(U1146&lt;0.5,Riskregister!$K$5+(Riskregister!$L$5-Riskregister!$K$5)*SQRT(U1146/2),Riskregister!$L$5-(Riskregister!$L$5-Riskregister!$K$5)*SQRT((1-U1146)/2)))</f>
        <v>0</v>
      </c>
      <c r="W1146" s="28">
        <f t="shared" ca="1" si="703"/>
        <v>0.49225329823981423</v>
      </c>
      <c r="X1146" s="28">
        <f t="shared" ca="1" si="703"/>
        <v>0.61913871526596087</v>
      </c>
      <c r="Y1146" s="28">
        <f ca="1">IF(Riskregister!$E$6="",0,COUNTIF(BG$4:BG$53,"&lt;"&amp;W1146)*IF(X1146&lt;0.5,Riskregister!$K$6+(Riskregister!$L$6-Riskregister!$K$6)*SQRT(X1146/2),Riskregister!$L$6-(Riskregister!$L$6-Riskregister!$K$6)*SQRT((1-X1146)/2)))</f>
        <v>0</v>
      </c>
      <c r="Z1146" s="28">
        <f t="shared" ca="1" si="704"/>
        <v>0.94608082916698544</v>
      </c>
      <c r="AA1146" s="28">
        <f t="shared" ca="1" si="704"/>
        <v>0.93233795829126032</v>
      </c>
      <c r="AB1146" s="28">
        <f ca="1">IF(Riskregister!$E$7="",0,COUNTIF(BH$4:BH$53,"&lt;"&amp;Z1146)*IF(AA1146&lt;0.5,Riskregister!$K$7+(Riskregister!$L$7-Riskregister!$K$7)*SQRT(AA1146/2),Riskregister!$L$7-(Riskregister!$L$7-Riskregister!$K$7)*SQRT((1-AA1146)/2)))</f>
        <v>335623.7617232856</v>
      </c>
      <c r="AC1146" s="28">
        <f t="shared" ca="1" si="705"/>
        <v>0.80783847121403218</v>
      </c>
      <c r="AD1146" s="28">
        <f t="shared" ca="1" si="705"/>
        <v>0.96674598341729923</v>
      </c>
      <c r="AE1146" s="28">
        <f ca="1">IF(Riskregister!$E$8="",0,COUNTIF(BI$4:BI$53,"&lt;"&amp;AC1146)*IF(AD1146&lt;0.5,Riskregister!$K$8+(Riskregister!$L$8-Riskregister!$K$8)*SQRT(AD1146/2),Riskregister!$L$8-(Riskregister!$L$8-Riskregister!$K$8)*SQRT((1-AD1146)/2)))</f>
        <v>0</v>
      </c>
      <c r="AF1146" s="28">
        <f t="shared" ca="1" si="706"/>
        <v>0.51832398779991373</v>
      </c>
      <c r="AG1146" s="28">
        <f t="shared" ca="1" si="706"/>
        <v>0.48611517570592611</v>
      </c>
      <c r="AH1146" s="28">
        <f>IF(Riskregister!$E$9="",0,COUNTIF(BJ$4:BJ$53,"&lt;"&amp;AF1146)*IF(AG1146&lt;0.5,Riskregister!$K$9+(Riskregister!$L$9-Riskregister!$K$9)*SQRT(AG1146/2),Riskregister!$L$9-(Riskregister!$L$9-Riskregister!$K$9)*SQRT((1-AG1146)/2)))</f>
        <v>0</v>
      </c>
      <c r="AI1146" s="28">
        <f t="shared" ca="1" si="707"/>
        <v>0.3342233818360214</v>
      </c>
      <c r="AJ1146" s="28">
        <f t="shared" ca="1" si="707"/>
        <v>0.46189686525267837</v>
      </c>
      <c r="AK1146" s="28">
        <f>IF(Riskregister!$E$10="",0,COUNTIF(BK$4:BK$53,"&lt;"&amp;AI1146)*IF(AJ1146&lt;0.5,Riskregister!$K$10+(Riskregister!$L$10-Riskregister!$K$10)*SQRT(AJ1146/2),Riskregister!$L$10-(Riskregister!$L$10-Riskregister!$K$10)*SQRT((1-AJ1146)/2)))</f>
        <v>0</v>
      </c>
      <c r="AL1146" s="28">
        <f t="shared" ca="1" si="708"/>
        <v>0.62316558624927909</v>
      </c>
      <c r="AM1146" s="28">
        <f t="shared" ca="1" si="708"/>
        <v>0.76592844839386498</v>
      </c>
      <c r="AN1146" s="28">
        <f>IF(Riskregister!$E$11="",0,COUNTIF(BL$4:BL$53,"&lt;"&amp;AL1146)*IF(AM1146&lt;0.5,Riskregister!$K$11+(Riskregister!$L$11-Riskregister!$K$11)*SQRT(AM1146/2),Riskregister!$L$11-(Riskregister!$L$11-Riskregister!$K$11)*SQRT((1-AM1146)/2)))</f>
        <v>0</v>
      </c>
      <c r="AO1146" s="28">
        <f t="shared" ca="1" si="709"/>
        <v>8.5721228563099272E-2</v>
      </c>
      <c r="AP1146" s="28">
        <f t="shared" ca="1" si="709"/>
        <v>0.82580794715871875</v>
      </c>
      <c r="AQ1146" s="28">
        <f>IF(Riskregister!$E$12="",0,COUNTIF(BM$4:BM$53,"&lt;"&amp;AO1146)*IF(AP1146&lt;0.5,Riskregister!$K$12+(Riskregister!$L$12-Riskregister!$K$12)*SQRT(AP1146/2),Riskregister!$L$12-(Riskregister!$L$12-Riskregister!$K$12)*SQRT((1-AP1146)/2)))</f>
        <v>0</v>
      </c>
      <c r="AR1146" s="28">
        <f t="shared" ca="1" si="710"/>
        <v>0.31863407655245291</v>
      </c>
      <c r="AS1146" s="28">
        <f t="shared" ca="1" si="710"/>
        <v>6.9284734889429433E-2</v>
      </c>
      <c r="AT1146" s="28">
        <f>IF(Riskregister!$E$13="",0,COUNTIF(BN$4:BN$53,"&lt;"&amp;AR1146)*IF(AS1146&lt;0.5,Riskregister!$K$13+(Riskregister!$L$13-Riskregister!$K$13)*SQRT(AS1146/2),Riskregister!$L$13-(Riskregister!$L$13-Riskregister!$K$13)*SQRT((1-AS1146)/2)))</f>
        <v>0</v>
      </c>
      <c r="AU1146" s="28">
        <f t="shared" ca="1" si="711"/>
        <v>0.6540191864770375</v>
      </c>
      <c r="AV1146" s="28">
        <f t="shared" ca="1" si="711"/>
        <v>0.7870571327675393</v>
      </c>
      <c r="AW1146" s="28">
        <f>IF(Riskregister!$E$14="",0,COUNTIF(BO$4:BO$53,"&lt;"&amp;AU1146)*IF(AV1146&lt;0.5,Riskregister!$K$14+(Riskregister!$L$14-Riskregister!$K$14)*SQRT(AV1146/2),Riskregister!$L$14-(Riskregister!$L$14-Riskregister!$K$14)*SQRT((1-AV1146)/2)))</f>
        <v>0</v>
      </c>
      <c r="AX1146" s="28">
        <f t="shared" ca="1" si="712"/>
        <v>0.98887724312476222</v>
      </c>
      <c r="AY1146" s="28">
        <f t="shared" ca="1" si="712"/>
        <v>0.38969248622842478</v>
      </c>
      <c r="AZ1146" s="28">
        <f>IF(Riskregister!$E$15="",0,COUNTIF(BP$4:BP$53,"&lt;"&amp;AX1146)*IF(AY1146&lt;0.5,Riskregister!$K$15+(Riskregister!$L$15-Riskregister!$K$15)*SQRT(AY1146/2),Riskregister!$L$15-(Riskregister!$L$15-Riskregister!$K$15)*SQRT((1-AY1146)/2)))</f>
        <v>0</v>
      </c>
      <c r="BA1146" s="28">
        <f t="shared" ca="1" si="713"/>
        <v>0.62405485873286104</v>
      </c>
      <c r="BB1146" s="28">
        <f t="shared" ca="1" si="713"/>
        <v>0.36508094730764318</v>
      </c>
      <c r="BC1146" s="28">
        <f>IF(Riskregister!$E$16="",0,COUNTIF(BQ$4:BQ$53,"&lt;"&amp;BA1146)*IF(BB1146&lt;0.5,Riskregister!$K$16+(Riskregister!$L$16-Riskregister!$K$16)*SQRT(BB1146/2),Riskregister!$L$16-(Riskregister!$L$16-Riskregister!$K$16)*SQRT((1-BB1146)/2)))</f>
        <v>0</v>
      </c>
      <c r="BD1146" s="28">
        <f t="shared" ca="1" si="677"/>
        <v>335623.7617232856</v>
      </c>
    </row>
    <row r="1147" spans="20:56" x14ac:dyDescent="0.35">
      <c r="T1147" s="28">
        <f t="shared" ca="1" si="702"/>
        <v>4.2533505385380366E-2</v>
      </c>
      <c r="U1147" s="28">
        <f t="shared" ca="1" si="702"/>
        <v>0.35961115248851372</v>
      </c>
      <c r="V1147" s="28">
        <f ca="1">IF(Riskregister!$E$5="",0,COUNTIF(BF$4:BF$53,"&lt;"&amp;T1147)*IF(U1147&lt;0.5,Riskregister!$K$5+(Riskregister!$L$5-Riskregister!$K$5)*SQRT(U1147/2),Riskregister!$L$5-(Riskregister!$L$5-Riskregister!$K$5)*SQRT((1-U1147)/2)))</f>
        <v>0</v>
      </c>
      <c r="W1147" s="28">
        <f t="shared" ca="1" si="703"/>
        <v>0.7426452109080629</v>
      </c>
      <c r="X1147" s="28">
        <f t="shared" ca="1" si="703"/>
        <v>0.40473017559999935</v>
      </c>
      <c r="Y1147" s="28">
        <f ca="1">IF(Riskregister!$E$6="",0,COUNTIF(BG$4:BG$53,"&lt;"&amp;W1147)*IF(X1147&lt;0.5,Riskregister!$K$6+(Riskregister!$L$6-Riskregister!$K$6)*SQRT(X1147/2),Riskregister!$L$6-(Riskregister!$L$6-Riskregister!$K$6)*SQRT((1-X1147)/2)))</f>
        <v>1009730.1306435367</v>
      </c>
      <c r="Z1147" s="28">
        <f t="shared" ca="1" si="704"/>
        <v>0.79811384630926385</v>
      </c>
      <c r="AA1147" s="28">
        <f t="shared" ca="1" si="704"/>
        <v>0.92878456520162367</v>
      </c>
      <c r="AB1147" s="28">
        <f ca="1">IF(Riskregister!$E$7="",0,COUNTIF(BH$4:BH$53,"&lt;"&amp;Z1147)*IF(AA1147&lt;0.5,Riskregister!$K$7+(Riskregister!$L$7-Riskregister!$K$7)*SQRT(AA1147/2),Riskregister!$L$7-(Riskregister!$L$7-Riskregister!$K$7)*SQRT((1-AA1147)/2)))</f>
        <v>333954.97459005297</v>
      </c>
      <c r="AC1147" s="28">
        <f t="shared" ca="1" si="705"/>
        <v>9.7630269459952013E-2</v>
      </c>
      <c r="AD1147" s="28">
        <f t="shared" ca="1" si="705"/>
        <v>0.93696330684229678</v>
      </c>
      <c r="AE1147" s="28">
        <f ca="1">IF(Riskregister!$E$8="",0,COUNTIF(BI$4:BI$53,"&lt;"&amp;AC1147)*IF(AD1147&lt;0.5,Riskregister!$K$8+(Riskregister!$L$8-Riskregister!$K$8)*SQRT(AD1147/2),Riskregister!$L$8-(Riskregister!$L$8-Riskregister!$K$8)*SQRT((1-AD1147)/2)))</f>
        <v>0</v>
      </c>
      <c r="AF1147" s="28">
        <f t="shared" ca="1" si="706"/>
        <v>0.77610255884218304</v>
      </c>
      <c r="AG1147" s="28">
        <f t="shared" ca="1" si="706"/>
        <v>0.45918262901600293</v>
      </c>
      <c r="AH1147" s="28">
        <f>IF(Riskregister!$E$9="",0,COUNTIF(BJ$4:BJ$53,"&lt;"&amp;AF1147)*IF(AG1147&lt;0.5,Riskregister!$K$9+(Riskregister!$L$9-Riskregister!$K$9)*SQRT(AG1147/2),Riskregister!$L$9-(Riskregister!$L$9-Riskregister!$K$9)*SQRT((1-AG1147)/2)))</f>
        <v>0</v>
      </c>
      <c r="AI1147" s="28">
        <f t="shared" ca="1" si="707"/>
        <v>0.14133433209409241</v>
      </c>
      <c r="AJ1147" s="28">
        <f t="shared" ca="1" si="707"/>
        <v>0.96620337653546162</v>
      </c>
      <c r="AK1147" s="28">
        <f>IF(Riskregister!$E$10="",0,COUNTIF(BK$4:BK$53,"&lt;"&amp;AI1147)*IF(AJ1147&lt;0.5,Riskregister!$K$10+(Riskregister!$L$10-Riskregister!$K$10)*SQRT(AJ1147/2),Riskregister!$L$10-(Riskregister!$L$10-Riskregister!$K$10)*SQRT((1-AJ1147)/2)))</f>
        <v>0</v>
      </c>
      <c r="AL1147" s="28">
        <f t="shared" ca="1" si="708"/>
        <v>2.6642626621018017E-2</v>
      </c>
      <c r="AM1147" s="28">
        <f t="shared" ca="1" si="708"/>
        <v>0.28736570576539733</v>
      </c>
      <c r="AN1147" s="28">
        <f>IF(Riskregister!$E$11="",0,COUNTIF(BL$4:BL$53,"&lt;"&amp;AL1147)*IF(AM1147&lt;0.5,Riskregister!$K$11+(Riskregister!$L$11-Riskregister!$K$11)*SQRT(AM1147/2),Riskregister!$L$11-(Riskregister!$L$11-Riskregister!$K$11)*SQRT((1-AM1147)/2)))</f>
        <v>0</v>
      </c>
      <c r="AO1147" s="28">
        <f t="shared" ca="1" si="709"/>
        <v>0.51960384347935951</v>
      </c>
      <c r="AP1147" s="28">
        <f t="shared" ca="1" si="709"/>
        <v>0.74172235476081894</v>
      </c>
      <c r="AQ1147" s="28">
        <f>IF(Riskregister!$E$12="",0,COUNTIF(BM$4:BM$53,"&lt;"&amp;AO1147)*IF(AP1147&lt;0.5,Riskregister!$K$12+(Riskregister!$L$12-Riskregister!$K$12)*SQRT(AP1147/2),Riskregister!$L$12-(Riskregister!$L$12-Riskregister!$K$12)*SQRT((1-AP1147)/2)))</f>
        <v>0</v>
      </c>
      <c r="AR1147" s="28">
        <f t="shared" ca="1" si="710"/>
        <v>0.25167687171468445</v>
      </c>
      <c r="AS1147" s="28">
        <f t="shared" ca="1" si="710"/>
        <v>0.65030847106588341</v>
      </c>
      <c r="AT1147" s="28">
        <f>IF(Riskregister!$E$13="",0,COUNTIF(BN$4:BN$53,"&lt;"&amp;AR1147)*IF(AS1147&lt;0.5,Riskregister!$K$13+(Riskregister!$L$13-Riskregister!$K$13)*SQRT(AS1147/2),Riskregister!$L$13-(Riskregister!$L$13-Riskregister!$K$13)*SQRT((1-AS1147)/2)))</f>
        <v>0</v>
      </c>
      <c r="AU1147" s="28">
        <f t="shared" ca="1" si="711"/>
        <v>0.99133389208947131</v>
      </c>
      <c r="AV1147" s="28">
        <f t="shared" ca="1" si="711"/>
        <v>0.68485089527205034</v>
      </c>
      <c r="AW1147" s="28">
        <f>IF(Riskregister!$E$14="",0,COUNTIF(BO$4:BO$53,"&lt;"&amp;AU1147)*IF(AV1147&lt;0.5,Riskregister!$K$14+(Riskregister!$L$14-Riskregister!$K$14)*SQRT(AV1147/2),Riskregister!$L$14-(Riskregister!$L$14-Riskregister!$K$14)*SQRT((1-AV1147)/2)))</f>
        <v>0</v>
      </c>
      <c r="AX1147" s="28">
        <f t="shared" ca="1" si="712"/>
        <v>0.23470619013525085</v>
      </c>
      <c r="AY1147" s="28">
        <f t="shared" ca="1" si="712"/>
        <v>0.31822089642625406</v>
      </c>
      <c r="AZ1147" s="28">
        <f>IF(Riskregister!$E$15="",0,COUNTIF(BP$4:BP$53,"&lt;"&amp;AX1147)*IF(AY1147&lt;0.5,Riskregister!$K$15+(Riskregister!$L$15-Riskregister!$K$15)*SQRT(AY1147/2),Riskregister!$L$15-(Riskregister!$L$15-Riskregister!$K$15)*SQRT((1-AY1147)/2)))</f>
        <v>0</v>
      </c>
      <c r="BA1147" s="28">
        <f t="shared" ca="1" si="713"/>
        <v>0.12539407512933254</v>
      </c>
      <c r="BB1147" s="28">
        <f t="shared" ca="1" si="713"/>
        <v>0.99698544422679836</v>
      </c>
      <c r="BC1147" s="28">
        <f>IF(Riskregister!$E$16="",0,COUNTIF(BQ$4:BQ$53,"&lt;"&amp;BA1147)*IF(BB1147&lt;0.5,Riskregister!$K$16+(Riskregister!$L$16-Riskregister!$K$16)*SQRT(BB1147/2),Riskregister!$L$16-(Riskregister!$L$16-Riskregister!$K$16)*SQRT((1-BB1147)/2)))</f>
        <v>0</v>
      </c>
      <c r="BD1147" s="28">
        <f t="shared" ca="1" si="677"/>
        <v>1343685.1052335897</v>
      </c>
    </row>
    <row r="1148" spans="20:56" x14ac:dyDescent="0.35">
      <c r="T1148" s="28">
        <f t="shared" ca="1" si="702"/>
        <v>0.47464630347350234</v>
      </c>
      <c r="U1148" s="28">
        <f t="shared" ca="1" si="702"/>
        <v>0.32424778272334898</v>
      </c>
      <c r="V1148" s="28">
        <f ca="1">IF(Riskregister!$E$5="",0,COUNTIF(BF$4:BF$53,"&lt;"&amp;T1148)*IF(U1148&lt;0.5,Riskregister!$K$5+(Riskregister!$L$5-Riskregister!$K$5)*SQRT(U1148/2),Riskregister!$L$5-(Riskregister!$L$5-Riskregister!$K$5)*SQRT((1-U1148)/2)))</f>
        <v>0</v>
      </c>
      <c r="W1148" s="28">
        <f t="shared" ca="1" si="703"/>
        <v>0.94819730610355712</v>
      </c>
      <c r="X1148" s="28">
        <f t="shared" ca="1" si="703"/>
        <v>0.17153020315005396</v>
      </c>
      <c r="Y1148" s="28">
        <f ca="1">IF(Riskregister!$E$6="",0,COUNTIF(BG$4:BG$53,"&lt;"&amp;W1148)*IF(X1148&lt;0.5,Riskregister!$K$6+(Riskregister!$L$6-Riskregister!$K$6)*SQRT(X1148/2),Riskregister!$L$6-(Riskregister!$L$6-Riskregister!$K$6)*SQRT((1-X1148)/2)))</f>
        <v>1454284.4570666638</v>
      </c>
      <c r="Z1148" s="28">
        <f t="shared" ca="1" si="704"/>
        <v>0.73746809572463956</v>
      </c>
      <c r="AA1148" s="28">
        <f t="shared" ca="1" si="704"/>
        <v>0.91479558346984258</v>
      </c>
      <c r="AB1148" s="28">
        <f ca="1">IF(Riskregister!$E$7="",0,COUNTIF(BH$4:BH$53,"&lt;"&amp;Z1148)*IF(AA1148&lt;0.5,Riskregister!$K$7+(Riskregister!$L$7-Riskregister!$K$7)*SQRT(AA1148/2),Riskregister!$L$7-(Riskregister!$L$7-Riskregister!$K$7)*SQRT((1-AA1148)/2)))</f>
        <v>327758.94164346607</v>
      </c>
      <c r="AC1148" s="28">
        <f t="shared" ca="1" si="705"/>
        <v>0.86094591871479009</v>
      </c>
      <c r="AD1148" s="28">
        <f t="shared" ca="1" si="705"/>
        <v>0.26334584171399622</v>
      </c>
      <c r="AE1148" s="28">
        <f ca="1">IF(Riskregister!$E$8="",0,COUNTIF(BI$4:BI$53,"&lt;"&amp;AC1148)*IF(AD1148&lt;0.5,Riskregister!$K$8+(Riskregister!$L$8-Riskregister!$K$8)*SQRT(AD1148/2),Riskregister!$L$8-(Riskregister!$L$8-Riskregister!$K$8)*SQRT((1-AD1148)/2)))</f>
        <v>0</v>
      </c>
      <c r="AF1148" s="28">
        <f t="shared" ca="1" si="706"/>
        <v>0.78995294940703775</v>
      </c>
      <c r="AG1148" s="28">
        <f t="shared" ca="1" si="706"/>
        <v>0.51987227870547548</v>
      </c>
      <c r="AH1148" s="28">
        <f>IF(Riskregister!$E$9="",0,COUNTIF(BJ$4:BJ$53,"&lt;"&amp;AF1148)*IF(AG1148&lt;0.5,Riskregister!$K$9+(Riskregister!$L$9-Riskregister!$K$9)*SQRT(AG1148/2),Riskregister!$L$9-(Riskregister!$L$9-Riskregister!$K$9)*SQRT((1-AG1148)/2)))</f>
        <v>0</v>
      </c>
      <c r="AI1148" s="28">
        <f t="shared" ca="1" si="707"/>
        <v>3.4522029582764957E-2</v>
      </c>
      <c r="AJ1148" s="28">
        <f t="shared" ca="1" si="707"/>
        <v>0.51212792270657459</v>
      </c>
      <c r="AK1148" s="28">
        <f>IF(Riskregister!$E$10="",0,COUNTIF(BK$4:BK$53,"&lt;"&amp;AI1148)*IF(AJ1148&lt;0.5,Riskregister!$K$10+(Riskregister!$L$10-Riskregister!$K$10)*SQRT(AJ1148/2),Riskregister!$L$10-(Riskregister!$L$10-Riskregister!$K$10)*SQRT((1-AJ1148)/2)))</f>
        <v>0</v>
      </c>
      <c r="AL1148" s="28">
        <f t="shared" ca="1" si="708"/>
        <v>0.27723406288304819</v>
      </c>
      <c r="AM1148" s="28">
        <f t="shared" ca="1" si="708"/>
        <v>0.95305757571993033</v>
      </c>
      <c r="AN1148" s="28">
        <f>IF(Riskregister!$E$11="",0,COUNTIF(BL$4:BL$53,"&lt;"&amp;AL1148)*IF(AM1148&lt;0.5,Riskregister!$K$11+(Riskregister!$L$11-Riskregister!$K$11)*SQRT(AM1148/2),Riskregister!$L$11-(Riskregister!$L$11-Riskregister!$K$11)*SQRT((1-AM1148)/2)))</f>
        <v>0</v>
      </c>
      <c r="AO1148" s="28">
        <f t="shared" ca="1" si="709"/>
        <v>0.75090823536943063</v>
      </c>
      <c r="AP1148" s="28">
        <f t="shared" ca="1" si="709"/>
        <v>0.38139908086307894</v>
      </c>
      <c r="AQ1148" s="28">
        <f>IF(Riskregister!$E$12="",0,COUNTIF(BM$4:BM$53,"&lt;"&amp;AO1148)*IF(AP1148&lt;0.5,Riskregister!$K$12+(Riskregister!$L$12-Riskregister!$K$12)*SQRT(AP1148/2),Riskregister!$L$12-(Riskregister!$L$12-Riskregister!$K$12)*SQRT((1-AP1148)/2)))</f>
        <v>0</v>
      </c>
      <c r="AR1148" s="28">
        <f t="shared" ca="1" si="710"/>
        <v>0.4347643811015407</v>
      </c>
      <c r="AS1148" s="28">
        <f t="shared" ca="1" si="710"/>
        <v>0.71658106926236753</v>
      </c>
      <c r="AT1148" s="28">
        <f>IF(Riskregister!$E$13="",0,COUNTIF(BN$4:BN$53,"&lt;"&amp;AR1148)*IF(AS1148&lt;0.5,Riskregister!$K$13+(Riskregister!$L$13-Riskregister!$K$13)*SQRT(AS1148/2),Riskregister!$L$13-(Riskregister!$L$13-Riskregister!$K$13)*SQRT((1-AS1148)/2)))</f>
        <v>0</v>
      </c>
      <c r="AU1148" s="28">
        <f t="shared" ca="1" si="711"/>
        <v>0.25450582130363864</v>
      </c>
      <c r="AV1148" s="28">
        <f t="shared" ca="1" si="711"/>
        <v>0.76545982591595485</v>
      </c>
      <c r="AW1148" s="28">
        <f>IF(Riskregister!$E$14="",0,COUNTIF(BO$4:BO$53,"&lt;"&amp;AU1148)*IF(AV1148&lt;0.5,Riskregister!$K$14+(Riskregister!$L$14-Riskregister!$K$14)*SQRT(AV1148/2),Riskregister!$L$14-(Riskregister!$L$14-Riskregister!$K$14)*SQRT((1-AV1148)/2)))</f>
        <v>0</v>
      </c>
      <c r="AX1148" s="28">
        <f t="shared" ca="1" si="712"/>
        <v>0.62621336290690433</v>
      </c>
      <c r="AY1148" s="28">
        <f t="shared" ca="1" si="712"/>
        <v>0.47709088967776481</v>
      </c>
      <c r="AZ1148" s="28">
        <f>IF(Riskregister!$E$15="",0,COUNTIF(BP$4:BP$53,"&lt;"&amp;AX1148)*IF(AY1148&lt;0.5,Riskregister!$K$15+(Riskregister!$L$15-Riskregister!$K$15)*SQRT(AY1148/2),Riskregister!$L$15-(Riskregister!$L$15-Riskregister!$K$15)*SQRT((1-AY1148)/2)))</f>
        <v>0</v>
      </c>
      <c r="BA1148" s="28">
        <f t="shared" ca="1" si="713"/>
        <v>0.52324709778128908</v>
      </c>
      <c r="BB1148" s="28">
        <f t="shared" ca="1" si="713"/>
        <v>0.55264764176187298</v>
      </c>
      <c r="BC1148" s="28">
        <f>IF(Riskregister!$E$16="",0,COUNTIF(BQ$4:BQ$53,"&lt;"&amp;BA1148)*IF(BB1148&lt;0.5,Riskregister!$K$16+(Riskregister!$L$16-Riskregister!$K$16)*SQRT(BB1148/2),Riskregister!$L$16-(Riskregister!$L$16-Riskregister!$K$16)*SQRT((1-BB1148)/2)))</f>
        <v>0</v>
      </c>
      <c r="BD1148" s="28">
        <f t="shared" ca="1" si="677"/>
        <v>1782043.3987101298</v>
      </c>
    </row>
    <row r="1149" spans="20:56" x14ac:dyDescent="0.35">
      <c r="T1149" s="28">
        <f t="shared" ca="1" si="702"/>
        <v>0.49226884965419737</v>
      </c>
      <c r="U1149" s="28">
        <f t="shared" ca="1" si="702"/>
        <v>0.41396404457797997</v>
      </c>
      <c r="V1149" s="28">
        <f ca="1">IF(Riskregister!$E$5="",0,COUNTIF(BF$4:BF$53,"&lt;"&amp;T1149)*IF(U1149&lt;0.5,Riskregister!$K$5+(Riskregister!$L$5-Riskregister!$K$5)*SQRT(U1149/2),Riskregister!$L$5-(Riskregister!$L$5-Riskregister!$K$5)*SQRT((1-U1149)/2)))</f>
        <v>0</v>
      </c>
      <c r="W1149" s="28">
        <f t="shared" ca="1" si="703"/>
        <v>0.62972420781107463</v>
      </c>
      <c r="X1149" s="28">
        <f t="shared" ca="1" si="703"/>
        <v>5.2827528950773583E-2</v>
      </c>
      <c r="Y1149" s="28">
        <f ca="1">IF(Riskregister!$E$6="",0,COUNTIF(BG$4:BG$53,"&lt;"&amp;W1149)*IF(X1149&lt;0.5,Riskregister!$K$6+(Riskregister!$L$6-Riskregister!$K$6)*SQRT(X1149/2),Riskregister!$L$6-(Riskregister!$L$6-Riskregister!$K$6)*SQRT((1-X1149)/2)))</f>
        <v>492541.61567245983</v>
      </c>
      <c r="Z1149" s="28">
        <f t="shared" ca="1" si="704"/>
        <v>0.13280497634776167</v>
      </c>
      <c r="AA1149" s="28">
        <f t="shared" ca="1" si="704"/>
        <v>0.88179136563124283</v>
      </c>
      <c r="AB1149" s="28">
        <f ca="1">IF(Riskregister!$E$7="",0,COUNTIF(BH$4:BH$53,"&lt;"&amp;Z1149)*IF(AA1149&lt;0.5,Riskregister!$K$7+(Riskregister!$L$7-Riskregister!$K$7)*SQRT(AA1149/2),Riskregister!$L$7-(Riskregister!$L$7-Riskregister!$K$7)*SQRT((1-AA1149)/2)))</f>
        <v>0</v>
      </c>
      <c r="AC1149" s="28">
        <f t="shared" ca="1" si="705"/>
        <v>0.88443619662139616</v>
      </c>
      <c r="AD1149" s="28">
        <f t="shared" ca="1" si="705"/>
        <v>0.92530818590041009</v>
      </c>
      <c r="AE1149" s="28">
        <f ca="1">IF(Riskregister!$E$8="",0,COUNTIF(BI$4:BI$53,"&lt;"&amp;AC1149)*IF(AD1149&lt;0.5,Riskregister!$K$8+(Riskregister!$L$8-Riskregister!$K$8)*SQRT(AD1149/2),Riskregister!$L$8-(Riskregister!$L$8-Riskregister!$K$8)*SQRT((1-AD1149)/2)))</f>
        <v>0</v>
      </c>
      <c r="AF1149" s="28">
        <f t="shared" ca="1" si="706"/>
        <v>0.35128176808983635</v>
      </c>
      <c r="AG1149" s="28">
        <f t="shared" ca="1" si="706"/>
        <v>0.25073730611132228</v>
      </c>
      <c r="AH1149" s="28">
        <f>IF(Riskregister!$E$9="",0,COUNTIF(BJ$4:BJ$53,"&lt;"&amp;AF1149)*IF(AG1149&lt;0.5,Riskregister!$K$9+(Riskregister!$L$9-Riskregister!$K$9)*SQRT(AG1149/2),Riskregister!$L$9-(Riskregister!$L$9-Riskregister!$K$9)*SQRT((1-AG1149)/2)))</f>
        <v>0</v>
      </c>
      <c r="AI1149" s="28">
        <f t="shared" ca="1" si="707"/>
        <v>0.60856709683617127</v>
      </c>
      <c r="AJ1149" s="28">
        <f t="shared" ca="1" si="707"/>
        <v>0.93869572089914033</v>
      </c>
      <c r="AK1149" s="28">
        <f>IF(Riskregister!$E$10="",0,COUNTIF(BK$4:BK$53,"&lt;"&amp;AI1149)*IF(AJ1149&lt;0.5,Riskregister!$K$10+(Riskregister!$L$10-Riskregister!$K$10)*SQRT(AJ1149/2),Riskregister!$L$10-(Riskregister!$L$10-Riskregister!$K$10)*SQRT((1-AJ1149)/2)))</f>
        <v>0</v>
      </c>
      <c r="AL1149" s="28">
        <f t="shared" ca="1" si="708"/>
        <v>0.22961002560231381</v>
      </c>
      <c r="AM1149" s="28">
        <f t="shared" ca="1" si="708"/>
        <v>0.83731018345990638</v>
      </c>
      <c r="AN1149" s="28">
        <f>IF(Riskregister!$E$11="",0,COUNTIF(BL$4:BL$53,"&lt;"&amp;AL1149)*IF(AM1149&lt;0.5,Riskregister!$K$11+(Riskregister!$L$11-Riskregister!$K$11)*SQRT(AM1149/2),Riskregister!$L$11-(Riskregister!$L$11-Riskregister!$K$11)*SQRT((1-AM1149)/2)))</f>
        <v>0</v>
      </c>
      <c r="AO1149" s="28">
        <f t="shared" ca="1" si="709"/>
        <v>0.98991822036924904</v>
      </c>
      <c r="AP1149" s="28">
        <f t="shared" ca="1" si="709"/>
        <v>0.36677746728276706</v>
      </c>
      <c r="AQ1149" s="28">
        <f>IF(Riskregister!$E$12="",0,COUNTIF(BM$4:BM$53,"&lt;"&amp;AO1149)*IF(AP1149&lt;0.5,Riskregister!$K$12+(Riskregister!$L$12-Riskregister!$K$12)*SQRT(AP1149/2),Riskregister!$L$12-(Riskregister!$L$12-Riskregister!$K$12)*SQRT((1-AP1149)/2)))</f>
        <v>0</v>
      </c>
      <c r="AR1149" s="28">
        <f t="shared" ca="1" si="710"/>
        <v>0.93647324559831413</v>
      </c>
      <c r="AS1149" s="28">
        <f t="shared" ca="1" si="710"/>
        <v>0.95298432373139852</v>
      </c>
      <c r="AT1149" s="28">
        <f>IF(Riskregister!$E$13="",0,COUNTIF(BN$4:BN$53,"&lt;"&amp;AR1149)*IF(AS1149&lt;0.5,Riskregister!$K$13+(Riskregister!$L$13-Riskregister!$K$13)*SQRT(AS1149/2),Riskregister!$L$13-(Riskregister!$L$13-Riskregister!$K$13)*SQRT((1-AS1149)/2)))</f>
        <v>0</v>
      </c>
      <c r="AU1149" s="28">
        <f t="shared" ca="1" si="711"/>
        <v>0.89055786208252019</v>
      </c>
      <c r="AV1149" s="28">
        <f t="shared" ca="1" si="711"/>
        <v>0.93577403892987454</v>
      </c>
      <c r="AW1149" s="28">
        <f>IF(Riskregister!$E$14="",0,COUNTIF(BO$4:BO$53,"&lt;"&amp;AU1149)*IF(AV1149&lt;0.5,Riskregister!$K$14+(Riskregister!$L$14-Riskregister!$K$14)*SQRT(AV1149/2),Riskregister!$L$14-(Riskregister!$L$14-Riskregister!$K$14)*SQRT((1-AV1149)/2)))</f>
        <v>0</v>
      </c>
      <c r="AX1149" s="28">
        <f t="shared" ca="1" si="712"/>
        <v>0.97061812805920822</v>
      </c>
      <c r="AY1149" s="28">
        <f t="shared" ca="1" si="712"/>
        <v>0.8457151441382641</v>
      </c>
      <c r="AZ1149" s="28">
        <f>IF(Riskregister!$E$15="",0,COUNTIF(BP$4:BP$53,"&lt;"&amp;AX1149)*IF(AY1149&lt;0.5,Riskregister!$K$15+(Riskregister!$L$15-Riskregister!$K$15)*SQRT(AY1149/2),Riskregister!$L$15-(Riskregister!$L$15-Riskregister!$K$15)*SQRT((1-AY1149)/2)))</f>
        <v>0</v>
      </c>
      <c r="BA1149" s="28">
        <f t="shared" ca="1" si="713"/>
        <v>0.86976352405323409</v>
      </c>
      <c r="BB1149" s="28">
        <f t="shared" ca="1" si="713"/>
        <v>0.25708295702557915</v>
      </c>
      <c r="BC1149" s="28">
        <f>IF(Riskregister!$E$16="",0,COUNTIF(BQ$4:BQ$53,"&lt;"&amp;BA1149)*IF(BB1149&lt;0.5,Riskregister!$K$16+(Riskregister!$L$16-Riskregister!$K$16)*SQRT(BB1149/2),Riskregister!$L$16-(Riskregister!$L$16-Riskregister!$K$16)*SQRT((1-BB1149)/2)))</f>
        <v>0</v>
      </c>
      <c r="BD1149" s="28">
        <f t="shared" ca="1" si="677"/>
        <v>492541.61567245983</v>
      </c>
    </row>
    <row r="1150" spans="20:56" x14ac:dyDescent="0.35">
      <c r="T1150" s="28">
        <f t="shared" ca="1" si="702"/>
        <v>0.29390586094947357</v>
      </c>
      <c r="U1150" s="28">
        <f t="shared" ca="1" si="702"/>
        <v>0.3988489029995953</v>
      </c>
      <c r="V1150" s="28">
        <f ca="1">IF(Riskregister!$E$5="",0,COUNTIF(BF$4:BF$53,"&lt;"&amp;T1150)*IF(U1150&lt;0.5,Riskregister!$K$5+(Riskregister!$L$5-Riskregister!$K$5)*SQRT(U1150/2),Riskregister!$L$5-(Riskregister!$L$5-Riskregister!$K$5)*SQRT((1-U1150)/2)))</f>
        <v>0</v>
      </c>
      <c r="W1150" s="28">
        <f t="shared" ca="1" si="703"/>
        <v>0.29580397369995737</v>
      </c>
      <c r="X1150" s="28">
        <f t="shared" ca="1" si="703"/>
        <v>0.44989065766424252</v>
      </c>
      <c r="Y1150" s="28">
        <f ca="1">IF(Riskregister!$E$6="",0,COUNTIF(BG$4:BG$53,"&lt;"&amp;W1150)*IF(X1150&lt;0.5,Riskregister!$K$6+(Riskregister!$L$6-Riskregister!$K$6)*SQRT(X1150/2),Riskregister!$L$6-(Riskregister!$L$6-Riskregister!$K$6)*SQRT((1-X1150)/2)))</f>
        <v>0</v>
      </c>
      <c r="Z1150" s="28">
        <f t="shared" ca="1" si="704"/>
        <v>0.47509242140356311</v>
      </c>
      <c r="AA1150" s="28">
        <f t="shared" ca="1" si="704"/>
        <v>0.36165474978711287</v>
      </c>
      <c r="AB1150" s="28">
        <f ca="1">IF(Riskregister!$E$7="",0,COUNTIF(BH$4:BH$53,"&lt;"&amp;Z1150)*IF(AA1150&lt;0.5,Riskregister!$K$7+(Riskregister!$L$7-Riskregister!$K$7)*SQRT(AA1150/2),Riskregister!$L$7-(Riskregister!$L$7-Riskregister!$K$7)*SQRT((1-AA1150)/2)))</f>
        <v>0</v>
      </c>
      <c r="AC1150" s="28">
        <f t="shared" ca="1" si="705"/>
        <v>1.0042774667429866E-2</v>
      </c>
      <c r="AD1150" s="28">
        <f t="shared" ca="1" si="705"/>
        <v>0.39315083108714266</v>
      </c>
      <c r="AE1150" s="28">
        <f ca="1">IF(Riskregister!$E$8="",0,COUNTIF(BI$4:BI$53,"&lt;"&amp;AC1150)*IF(AD1150&lt;0.5,Riskregister!$K$8+(Riskregister!$L$8-Riskregister!$K$8)*SQRT(AD1150/2),Riskregister!$L$8-(Riskregister!$L$8-Riskregister!$K$8)*SQRT((1-AD1150)/2)))</f>
        <v>0</v>
      </c>
      <c r="AF1150" s="28">
        <f t="shared" ca="1" si="706"/>
        <v>0.97799367075304133</v>
      </c>
      <c r="AG1150" s="28">
        <f t="shared" ca="1" si="706"/>
        <v>0.37105339655394387</v>
      </c>
      <c r="AH1150" s="28">
        <f>IF(Riskregister!$E$9="",0,COUNTIF(BJ$4:BJ$53,"&lt;"&amp;AF1150)*IF(AG1150&lt;0.5,Riskregister!$K$9+(Riskregister!$L$9-Riskregister!$K$9)*SQRT(AG1150/2),Riskregister!$L$9-(Riskregister!$L$9-Riskregister!$K$9)*SQRT((1-AG1150)/2)))</f>
        <v>0</v>
      </c>
      <c r="AI1150" s="28">
        <f t="shared" ca="1" si="707"/>
        <v>0.17497929803346002</v>
      </c>
      <c r="AJ1150" s="28">
        <f t="shared" ca="1" si="707"/>
        <v>0.83137575300181987</v>
      </c>
      <c r="AK1150" s="28">
        <f>IF(Riskregister!$E$10="",0,COUNTIF(BK$4:BK$53,"&lt;"&amp;AI1150)*IF(AJ1150&lt;0.5,Riskregister!$K$10+(Riskregister!$L$10-Riskregister!$K$10)*SQRT(AJ1150/2),Riskregister!$L$10-(Riskregister!$L$10-Riskregister!$K$10)*SQRT((1-AJ1150)/2)))</f>
        <v>0</v>
      </c>
      <c r="AL1150" s="28">
        <f t="shared" ca="1" si="708"/>
        <v>0.98293234468645174</v>
      </c>
      <c r="AM1150" s="28">
        <f t="shared" ca="1" si="708"/>
        <v>0.38756744908492091</v>
      </c>
      <c r="AN1150" s="28">
        <f>IF(Riskregister!$E$11="",0,COUNTIF(BL$4:BL$53,"&lt;"&amp;AL1150)*IF(AM1150&lt;0.5,Riskregister!$K$11+(Riskregister!$L$11-Riskregister!$K$11)*SQRT(AM1150/2),Riskregister!$L$11-(Riskregister!$L$11-Riskregister!$K$11)*SQRT((1-AM1150)/2)))</f>
        <v>0</v>
      </c>
      <c r="AO1150" s="28">
        <f t="shared" ca="1" si="709"/>
        <v>0.68900080529052965</v>
      </c>
      <c r="AP1150" s="28">
        <f t="shared" ca="1" si="709"/>
        <v>0.67114353533799398</v>
      </c>
      <c r="AQ1150" s="28">
        <f>IF(Riskregister!$E$12="",0,COUNTIF(BM$4:BM$53,"&lt;"&amp;AO1150)*IF(AP1150&lt;0.5,Riskregister!$K$12+(Riskregister!$L$12-Riskregister!$K$12)*SQRT(AP1150/2),Riskregister!$L$12-(Riskregister!$L$12-Riskregister!$K$12)*SQRT((1-AP1150)/2)))</f>
        <v>0</v>
      </c>
      <c r="AR1150" s="28">
        <f t="shared" ca="1" si="710"/>
        <v>0.37648921380005607</v>
      </c>
      <c r="AS1150" s="28">
        <f t="shared" ca="1" si="710"/>
        <v>9.1486907999667744E-2</v>
      </c>
      <c r="AT1150" s="28">
        <f>IF(Riskregister!$E$13="",0,COUNTIF(BN$4:BN$53,"&lt;"&amp;AR1150)*IF(AS1150&lt;0.5,Riskregister!$K$13+(Riskregister!$L$13-Riskregister!$K$13)*SQRT(AS1150/2),Riskregister!$L$13-(Riskregister!$L$13-Riskregister!$K$13)*SQRT((1-AS1150)/2)))</f>
        <v>0</v>
      </c>
      <c r="AU1150" s="28">
        <f t="shared" ca="1" si="711"/>
        <v>0.57564461075693474</v>
      </c>
      <c r="AV1150" s="28">
        <f t="shared" ca="1" si="711"/>
        <v>0.4131441463159764</v>
      </c>
      <c r="AW1150" s="28">
        <f>IF(Riskregister!$E$14="",0,COUNTIF(BO$4:BO$53,"&lt;"&amp;AU1150)*IF(AV1150&lt;0.5,Riskregister!$K$14+(Riskregister!$L$14-Riskregister!$K$14)*SQRT(AV1150/2),Riskregister!$L$14-(Riskregister!$L$14-Riskregister!$K$14)*SQRT((1-AV1150)/2)))</f>
        <v>0</v>
      </c>
      <c r="AX1150" s="28">
        <f t="shared" ca="1" si="712"/>
        <v>0.61421157038897878</v>
      </c>
      <c r="AY1150" s="28">
        <f t="shared" ca="1" si="712"/>
        <v>0.86575879088429797</v>
      </c>
      <c r="AZ1150" s="28">
        <f>IF(Riskregister!$E$15="",0,COUNTIF(BP$4:BP$53,"&lt;"&amp;AX1150)*IF(AY1150&lt;0.5,Riskregister!$K$15+(Riskregister!$L$15-Riskregister!$K$15)*SQRT(AY1150/2),Riskregister!$L$15-(Riskregister!$L$15-Riskregister!$K$15)*SQRT((1-AY1150)/2)))</f>
        <v>0</v>
      </c>
      <c r="BA1150" s="28">
        <f t="shared" ca="1" si="713"/>
        <v>0.53549116039669176</v>
      </c>
      <c r="BB1150" s="28">
        <f t="shared" ca="1" si="713"/>
        <v>0.31182611576688279</v>
      </c>
      <c r="BC1150" s="28">
        <f>IF(Riskregister!$E$16="",0,COUNTIF(BQ$4:BQ$53,"&lt;"&amp;BA1150)*IF(BB1150&lt;0.5,Riskregister!$K$16+(Riskregister!$L$16-Riskregister!$K$16)*SQRT(BB1150/2),Riskregister!$L$16-(Riskregister!$L$16-Riskregister!$K$16)*SQRT((1-BB1150)/2)))</f>
        <v>0</v>
      </c>
      <c r="BD1150" s="28">
        <f t="shared" ca="1" si="677"/>
        <v>0</v>
      </c>
    </row>
    <row r="1151" spans="20:56" x14ac:dyDescent="0.35">
      <c r="T1151" s="28">
        <f t="shared" ca="1" si="702"/>
        <v>0.38271352036182926</v>
      </c>
      <c r="U1151" s="28">
        <f t="shared" ca="1" si="702"/>
        <v>0.23231767791688052</v>
      </c>
      <c r="V1151" s="28">
        <f ca="1">IF(Riskregister!$E$5="",0,COUNTIF(BF$4:BF$53,"&lt;"&amp;T1151)*IF(U1151&lt;0.5,Riskregister!$K$5+(Riskregister!$L$5-Riskregister!$K$5)*SQRT(U1151/2),Riskregister!$L$5-(Riskregister!$L$5-Riskregister!$K$5)*SQRT((1-U1151)/2)))</f>
        <v>0</v>
      </c>
      <c r="W1151" s="28">
        <f t="shared" ca="1" si="703"/>
        <v>0.85559304158165161</v>
      </c>
      <c r="X1151" s="28">
        <f t="shared" ca="1" si="703"/>
        <v>0.72627793176887545</v>
      </c>
      <c r="Y1151" s="28">
        <f ca="1">IF(Riskregister!$E$6="",0,COUNTIF(BG$4:BG$53,"&lt;"&amp;W1151)*IF(X1151&lt;0.5,Riskregister!$K$6+(Riskregister!$L$6-Riskregister!$K$6)*SQRT(X1151/2),Riskregister!$L$6-(Riskregister!$L$6-Riskregister!$K$6)*SQRT((1-X1151)/2)))</f>
        <v>1334094.7886264729</v>
      </c>
      <c r="Z1151" s="28">
        <f t="shared" ca="1" si="704"/>
        <v>0.21613517950360572</v>
      </c>
      <c r="AA1151" s="28">
        <f t="shared" ca="1" si="704"/>
        <v>0.26206773082895074</v>
      </c>
      <c r="AB1151" s="28">
        <f ca="1">IF(Riskregister!$E$7="",0,COUNTIF(BH$4:BH$53,"&lt;"&amp;Z1151)*IF(AA1151&lt;0.5,Riskregister!$K$7+(Riskregister!$L$7-Riskregister!$K$7)*SQRT(AA1151/2),Riskregister!$L$7-(Riskregister!$L$7-Riskregister!$K$7)*SQRT((1-AA1151)/2)))</f>
        <v>0</v>
      </c>
      <c r="AC1151" s="28">
        <f t="shared" ca="1" si="705"/>
        <v>9.2391380484884156E-3</v>
      </c>
      <c r="AD1151" s="28">
        <f t="shared" ca="1" si="705"/>
        <v>0.66622281729291255</v>
      </c>
      <c r="AE1151" s="28">
        <f ca="1">IF(Riskregister!$E$8="",0,COUNTIF(BI$4:BI$53,"&lt;"&amp;AC1151)*IF(AD1151&lt;0.5,Riskregister!$K$8+(Riskregister!$L$8-Riskregister!$K$8)*SQRT(AD1151/2),Riskregister!$L$8-(Riskregister!$L$8-Riskregister!$K$8)*SQRT((1-AD1151)/2)))</f>
        <v>0</v>
      </c>
      <c r="AF1151" s="28">
        <f t="shared" ca="1" si="706"/>
        <v>0.7286856337078198</v>
      </c>
      <c r="AG1151" s="28">
        <f t="shared" ca="1" si="706"/>
        <v>0.41166614451078687</v>
      </c>
      <c r="AH1151" s="28">
        <f>IF(Riskregister!$E$9="",0,COUNTIF(BJ$4:BJ$53,"&lt;"&amp;AF1151)*IF(AG1151&lt;0.5,Riskregister!$K$9+(Riskregister!$L$9-Riskregister!$K$9)*SQRT(AG1151/2),Riskregister!$L$9-(Riskregister!$L$9-Riskregister!$K$9)*SQRT((1-AG1151)/2)))</f>
        <v>0</v>
      </c>
      <c r="AI1151" s="28">
        <f t="shared" ca="1" si="707"/>
        <v>0.21639821606003651</v>
      </c>
      <c r="AJ1151" s="28">
        <f t="shared" ca="1" si="707"/>
        <v>0.56284755065720815</v>
      </c>
      <c r="AK1151" s="28">
        <f>IF(Riskregister!$E$10="",0,COUNTIF(BK$4:BK$53,"&lt;"&amp;AI1151)*IF(AJ1151&lt;0.5,Riskregister!$K$10+(Riskregister!$L$10-Riskregister!$K$10)*SQRT(AJ1151/2),Riskregister!$L$10-(Riskregister!$L$10-Riskregister!$K$10)*SQRT((1-AJ1151)/2)))</f>
        <v>0</v>
      </c>
      <c r="AL1151" s="28">
        <f t="shared" ca="1" si="708"/>
        <v>0.42971350139458264</v>
      </c>
      <c r="AM1151" s="28">
        <f t="shared" ca="1" si="708"/>
        <v>0.66155794044530636</v>
      </c>
      <c r="AN1151" s="28">
        <f>IF(Riskregister!$E$11="",0,COUNTIF(BL$4:BL$53,"&lt;"&amp;AL1151)*IF(AM1151&lt;0.5,Riskregister!$K$11+(Riskregister!$L$11-Riskregister!$K$11)*SQRT(AM1151/2),Riskregister!$L$11-(Riskregister!$L$11-Riskregister!$K$11)*SQRT((1-AM1151)/2)))</f>
        <v>0</v>
      </c>
      <c r="AO1151" s="28">
        <f t="shared" ca="1" si="709"/>
        <v>0.95450261428270955</v>
      </c>
      <c r="AP1151" s="28">
        <f t="shared" ca="1" si="709"/>
        <v>0.68212959296814235</v>
      </c>
      <c r="AQ1151" s="28">
        <f>IF(Riskregister!$E$12="",0,COUNTIF(BM$4:BM$53,"&lt;"&amp;AO1151)*IF(AP1151&lt;0.5,Riskregister!$K$12+(Riskregister!$L$12-Riskregister!$K$12)*SQRT(AP1151/2),Riskregister!$L$12-(Riskregister!$L$12-Riskregister!$K$12)*SQRT((1-AP1151)/2)))</f>
        <v>0</v>
      </c>
      <c r="AR1151" s="28">
        <f t="shared" ca="1" si="710"/>
        <v>0.41740787981279914</v>
      </c>
      <c r="AS1151" s="28">
        <f t="shared" ca="1" si="710"/>
        <v>0.39363704822482359</v>
      </c>
      <c r="AT1151" s="28">
        <f>IF(Riskregister!$E$13="",0,COUNTIF(BN$4:BN$53,"&lt;"&amp;AR1151)*IF(AS1151&lt;0.5,Riskregister!$K$13+(Riskregister!$L$13-Riskregister!$K$13)*SQRT(AS1151/2),Riskregister!$L$13-(Riskregister!$L$13-Riskregister!$K$13)*SQRT((1-AS1151)/2)))</f>
        <v>0</v>
      </c>
      <c r="AU1151" s="28">
        <f t="shared" ca="1" si="711"/>
        <v>0.56262572467572158</v>
      </c>
      <c r="AV1151" s="28">
        <f t="shared" ca="1" si="711"/>
        <v>0.51129395878609973</v>
      </c>
      <c r="AW1151" s="28">
        <f>IF(Riskregister!$E$14="",0,COUNTIF(BO$4:BO$53,"&lt;"&amp;AU1151)*IF(AV1151&lt;0.5,Riskregister!$K$14+(Riskregister!$L$14-Riskregister!$K$14)*SQRT(AV1151/2),Riskregister!$L$14-(Riskregister!$L$14-Riskregister!$K$14)*SQRT((1-AV1151)/2)))</f>
        <v>0</v>
      </c>
      <c r="AX1151" s="28">
        <f t="shared" ca="1" si="712"/>
        <v>0.42705198362520902</v>
      </c>
      <c r="AY1151" s="28">
        <f t="shared" ca="1" si="712"/>
        <v>1.5835765931933365E-2</v>
      </c>
      <c r="AZ1151" s="28">
        <f>IF(Riskregister!$E$15="",0,COUNTIF(BP$4:BP$53,"&lt;"&amp;AX1151)*IF(AY1151&lt;0.5,Riskregister!$K$15+(Riskregister!$L$15-Riskregister!$K$15)*SQRT(AY1151/2),Riskregister!$L$15-(Riskregister!$L$15-Riskregister!$K$15)*SQRT((1-AY1151)/2)))</f>
        <v>0</v>
      </c>
      <c r="BA1151" s="28">
        <f t="shared" ca="1" si="713"/>
        <v>0.97279380085411937</v>
      </c>
      <c r="BB1151" s="28">
        <f t="shared" ca="1" si="713"/>
        <v>0.24212110117122054</v>
      </c>
      <c r="BC1151" s="28">
        <f>IF(Riskregister!$E$16="",0,COUNTIF(BQ$4:BQ$53,"&lt;"&amp;BA1151)*IF(BB1151&lt;0.5,Riskregister!$K$16+(Riskregister!$L$16-Riskregister!$K$16)*SQRT(BB1151/2),Riskregister!$L$16-(Riskregister!$L$16-Riskregister!$K$16)*SQRT((1-BB1151)/2)))</f>
        <v>0</v>
      </c>
      <c r="BD1151" s="28">
        <f t="shared" ca="1" si="677"/>
        <v>1334094.7886264729</v>
      </c>
    </row>
    <row r="1152" spans="20:56" x14ac:dyDescent="0.35">
      <c r="T1152" s="28">
        <f t="shared" ca="1" si="702"/>
        <v>0.98722492396188555</v>
      </c>
      <c r="U1152" s="28">
        <f t="shared" ca="1" si="702"/>
        <v>0.43330639450343045</v>
      </c>
      <c r="V1152" s="28">
        <f ca="1">IF(Riskregister!$E$5="",0,COUNTIF(BF$4:BF$53,"&lt;"&amp;T1152)*IF(U1152&lt;0.5,Riskregister!$K$5+(Riskregister!$L$5-Riskregister!$K$5)*SQRT(U1152/2),Riskregister!$L$5-(Riskregister!$L$5-Riskregister!$K$5)*SQRT((1-U1152)/2)))</f>
        <v>718914.17948535632</v>
      </c>
      <c r="W1152" s="28">
        <f t="shared" ca="1" si="703"/>
        <v>0.83777570952784908</v>
      </c>
      <c r="X1152" s="28">
        <f t="shared" ca="1" si="703"/>
        <v>0.28099748505608835</v>
      </c>
      <c r="Y1152" s="28">
        <f ca="1">IF(Riskregister!$E$6="",0,COUNTIF(BG$4:BG$53,"&lt;"&amp;W1152)*IF(X1152&lt;0.5,Riskregister!$K$6+(Riskregister!$L$6-Riskregister!$K$6)*SQRT(X1152/2),Riskregister!$L$6-(Riskregister!$L$6-Riskregister!$K$6)*SQRT((1-X1152)/2)))</f>
        <v>874696.91402203939</v>
      </c>
      <c r="Z1152" s="28">
        <f t="shared" ca="1" si="704"/>
        <v>0.7353210745918064</v>
      </c>
      <c r="AA1152" s="28">
        <f t="shared" ca="1" si="704"/>
        <v>0.71464638358929378</v>
      </c>
      <c r="AB1152" s="28">
        <f ca="1">IF(Riskregister!$E$7="",0,COUNTIF(BH$4:BH$53,"&lt;"&amp;Z1152)*IF(AA1152&lt;0.5,Riskregister!$K$7+(Riskregister!$L$7-Riskregister!$K$7)*SQRT(AA1152/2),Riskregister!$L$7-(Riskregister!$L$7-Riskregister!$K$7)*SQRT((1-AA1152)/2)))</f>
        <v>267795.9569258347</v>
      </c>
      <c r="AC1152" s="28">
        <f t="shared" ca="1" si="705"/>
        <v>4.0001377816777595E-2</v>
      </c>
      <c r="AD1152" s="28">
        <f t="shared" ca="1" si="705"/>
        <v>0.88881887367275725</v>
      </c>
      <c r="AE1152" s="28">
        <f ca="1">IF(Riskregister!$E$8="",0,COUNTIF(BI$4:BI$53,"&lt;"&amp;AC1152)*IF(AD1152&lt;0.5,Riskregister!$K$8+(Riskregister!$L$8-Riskregister!$K$8)*SQRT(AD1152/2),Riskregister!$L$8-(Riskregister!$L$8-Riskregister!$K$8)*SQRT((1-AD1152)/2)))</f>
        <v>0</v>
      </c>
      <c r="AF1152" s="28">
        <f t="shared" ca="1" si="706"/>
        <v>0.38836812399280596</v>
      </c>
      <c r="AG1152" s="28">
        <f t="shared" ca="1" si="706"/>
        <v>0.77455232092500825</v>
      </c>
      <c r="AH1152" s="28">
        <f>IF(Riskregister!$E$9="",0,COUNTIF(BJ$4:BJ$53,"&lt;"&amp;AF1152)*IF(AG1152&lt;0.5,Riskregister!$K$9+(Riskregister!$L$9-Riskregister!$K$9)*SQRT(AG1152/2),Riskregister!$L$9-(Riskregister!$L$9-Riskregister!$K$9)*SQRT((1-AG1152)/2)))</f>
        <v>0</v>
      </c>
      <c r="AI1152" s="28">
        <f t="shared" ca="1" si="707"/>
        <v>0.24525209800639158</v>
      </c>
      <c r="AJ1152" s="28">
        <f t="shared" ca="1" si="707"/>
        <v>0.54220637313279751</v>
      </c>
      <c r="AK1152" s="28">
        <f>IF(Riskregister!$E$10="",0,COUNTIF(BK$4:BK$53,"&lt;"&amp;AI1152)*IF(AJ1152&lt;0.5,Riskregister!$K$10+(Riskregister!$L$10-Riskregister!$K$10)*SQRT(AJ1152/2),Riskregister!$L$10-(Riskregister!$L$10-Riskregister!$K$10)*SQRT((1-AJ1152)/2)))</f>
        <v>0</v>
      </c>
      <c r="AL1152" s="28">
        <f t="shared" ca="1" si="708"/>
        <v>0.56240075414025714</v>
      </c>
      <c r="AM1152" s="28">
        <f t="shared" ca="1" si="708"/>
        <v>0.20724251970082486</v>
      </c>
      <c r="AN1152" s="28">
        <f>IF(Riskregister!$E$11="",0,COUNTIF(BL$4:BL$53,"&lt;"&amp;AL1152)*IF(AM1152&lt;0.5,Riskregister!$K$11+(Riskregister!$L$11-Riskregister!$K$11)*SQRT(AM1152/2),Riskregister!$L$11-(Riskregister!$L$11-Riskregister!$K$11)*SQRT((1-AM1152)/2)))</f>
        <v>0</v>
      </c>
      <c r="AO1152" s="28">
        <f t="shared" ca="1" si="709"/>
        <v>0.34566463148924653</v>
      </c>
      <c r="AP1152" s="28">
        <f t="shared" ca="1" si="709"/>
        <v>0.94140085645986626</v>
      </c>
      <c r="AQ1152" s="28">
        <f>IF(Riskregister!$E$12="",0,COUNTIF(BM$4:BM$53,"&lt;"&amp;AO1152)*IF(AP1152&lt;0.5,Riskregister!$K$12+(Riskregister!$L$12-Riskregister!$K$12)*SQRT(AP1152/2),Riskregister!$L$12-(Riskregister!$L$12-Riskregister!$K$12)*SQRT((1-AP1152)/2)))</f>
        <v>0</v>
      </c>
      <c r="AR1152" s="28">
        <f t="shared" ca="1" si="710"/>
        <v>0.80605281484947822</v>
      </c>
      <c r="AS1152" s="28">
        <f t="shared" ca="1" si="710"/>
        <v>0.80116959077158767</v>
      </c>
      <c r="AT1152" s="28">
        <f>IF(Riskregister!$E$13="",0,COUNTIF(BN$4:BN$53,"&lt;"&amp;AR1152)*IF(AS1152&lt;0.5,Riskregister!$K$13+(Riskregister!$L$13-Riskregister!$K$13)*SQRT(AS1152/2),Riskregister!$L$13-(Riskregister!$L$13-Riskregister!$K$13)*SQRT((1-AS1152)/2)))</f>
        <v>0</v>
      </c>
      <c r="AU1152" s="28">
        <f t="shared" ca="1" si="711"/>
        <v>0.42134506181783382</v>
      </c>
      <c r="AV1152" s="28">
        <f t="shared" ca="1" si="711"/>
        <v>0.20190193664625955</v>
      </c>
      <c r="AW1152" s="28">
        <f>IF(Riskregister!$E$14="",0,COUNTIF(BO$4:BO$53,"&lt;"&amp;AU1152)*IF(AV1152&lt;0.5,Riskregister!$K$14+(Riskregister!$L$14-Riskregister!$K$14)*SQRT(AV1152/2),Riskregister!$L$14-(Riskregister!$L$14-Riskregister!$K$14)*SQRT((1-AV1152)/2)))</f>
        <v>0</v>
      </c>
      <c r="AX1152" s="28">
        <f t="shared" ca="1" si="712"/>
        <v>0.7545345853706239</v>
      </c>
      <c r="AY1152" s="28">
        <f t="shared" ca="1" si="712"/>
        <v>1.1009476090107273E-2</v>
      </c>
      <c r="AZ1152" s="28">
        <f>IF(Riskregister!$E$15="",0,COUNTIF(BP$4:BP$53,"&lt;"&amp;AX1152)*IF(AY1152&lt;0.5,Riskregister!$K$15+(Riskregister!$L$15-Riskregister!$K$15)*SQRT(AY1152/2),Riskregister!$L$15-(Riskregister!$L$15-Riskregister!$K$15)*SQRT((1-AY1152)/2)))</f>
        <v>0</v>
      </c>
      <c r="BA1152" s="28">
        <f t="shared" ca="1" si="713"/>
        <v>0.44987489651693746</v>
      </c>
      <c r="BB1152" s="28">
        <f t="shared" ca="1" si="713"/>
        <v>0.7893719202802616</v>
      </c>
      <c r="BC1152" s="28">
        <f>IF(Riskregister!$E$16="",0,COUNTIF(BQ$4:BQ$53,"&lt;"&amp;BA1152)*IF(BB1152&lt;0.5,Riskregister!$K$16+(Riskregister!$L$16-Riskregister!$K$16)*SQRT(BB1152/2),Riskregister!$L$16-(Riskregister!$L$16-Riskregister!$K$16)*SQRT((1-BB1152)/2)))</f>
        <v>0</v>
      </c>
      <c r="BD1152" s="28">
        <f t="shared" ca="1" si="677"/>
        <v>1861407.0504332304</v>
      </c>
    </row>
    <row r="1153" spans="20:56" x14ac:dyDescent="0.35">
      <c r="T1153" s="28">
        <f t="shared" ca="1" si="702"/>
        <v>0.7744550127883898</v>
      </c>
      <c r="U1153" s="28">
        <f t="shared" ca="1" si="702"/>
        <v>0.12275250656571757</v>
      </c>
      <c r="V1153" s="28">
        <f ca="1">IF(Riskregister!$E$5="",0,COUNTIF(BF$4:BF$53,"&lt;"&amp;T1153)*IF(U1153&lt;0.5,Riskregister!$K$5+(Riskregister!$L$5-Riskregister!$K$5)*SQRT(U1153/2),Riskregister!$L$5-(Riskregister!$L$5-Riskregister!$K$5)*SQRT((1-U1153)/2)))</f>
        <v>261484.04051602591</v>
      </c>
      <c r="W1153" s="28">
        <f t="shared" ca="1" si="703"/>
        <v>0.48231196418800826</v>
      </c>
      <c r="X1153" s="28">
        <f t="shared" ca="1" si="703"/>
        <v>0.81437695453259074</v>
      </c>
      <c r="Y1153" s="28">
        <f ca="1">IF(Riskregister!$E$6="",0,COUNTIF(BG$4:BG$53,"&lt;"&amp;W1153)*IF(X1153&lt;0.5,Riskregister!$K$6+(Riskregister!$L$6-Riskregister!$K$6)*SQRT(X1153/2),Riskregister!$L$6-(Riskregister!$L$6-Riskregister!$K$6)*SQRT((1-X1153)/2)))</f>
        <v>0</v>
      </c>
      <c r="Z1153" s="28">
        <f t="shared" ca="1" si="704"/>
        <v>0.57993626592468506</v>
      </c>
      <c r="AA1153" s="28">
        <f t="shared" ca="1" si="704"/>
        <v>0.36721084364950041</v>
      </c>
      <c r="AB1153" s="28">
        <f ca="1">IF(Riskregister!$E$7="",0,COUNTIF(BH$4:BH$53,"&lt;"&amp;Z1153)*IF(AA1153&lt;0.5,Riskregister!$K$7+(Riskregister!$L$7-Riskregister!$K$7)*SQRT(AA1153/2),Riskregister!$L$7-(Riskregister!$L$7-Riskregister!$K$7)*SQRT((1-AA1153)/2)))</f>
        <v>0</v>
      </c>
      <c r="AC1153" s="28">
        <f t="shared" ca="1" si="705"/>
        <v>0.81298883711209358</v>
      </c>
      <c r="AD1153" s="28">
        <f t="shared" ca="1" si="705"/>
        <v>0.12133633186532711</v>
      </c>
      <c r="AE1153" s="28">
        <f ca="1">IF(Riskregister!$E$8="",0,COUNTIF(BI$4:BI$53,"&lt;"&amp;AC1153)*IF(AD1153&lt;0.5,Riskregister!$K$8+(Riskregister!$L$8-Riskregister!$K$8)*SQRT(AD1153/2),Riskregister!$L$8-(Riskregister!$L$8-Riskregister!$K$8)*SQRT((1-AD1153)/2)))</f>
        <v>0</v>
      </c>
      <c r="AF1153" s="28">
        <f t="shared" ca="1" si="706"/>
        <v>0.1895270243227436</v>
      </c>
      <c r="AG1153" s="28">
        <f t="shared" ca="1" si="706"/>
        <v>0.6685376203694311</v>
      </c>
      <c r="AH1153" s="28">
        <f>IF(Riskregister!$E$9="",0,COUNTIF(BJ$4:BJ$53,"&lt;"&amp;AF1153)*IF(AG1153&lt;0.5,Riskregister!$K$9+(Riskregister!$L$9-Riskregister!$K$9)*SQRT(AG1153/2),Riskregister!$L$9-(Riskregister!$L$9-Riskregister!$K$9)*SQRT((1-AG1153)/2)))</f>
        <v>0</v>
      </c>
      <c r="AI1153" s="28">
        <f t="shared" ca="1" si="707"/>
        <v>0.82492843944931493</v>
      </c>
      <c r="AJ1153" s="28">
        <f t="shared" ca="1" si="707"/>
        <v>0.8956296871920415</v>
      </c>
      <c r="AK1153" s="28">
        <f>IF(Riskregister!$E$10="",0,COUNTIF(BK$4:BK$53,"&lt;"&amp;AI1153)*IF(AJ1153&lt;0.5,Riskregister!$K$10+(Riskregister!$L$10-Riskregister!$K$10)*SQRT(AJ1153/2),Riskregister!$L$10-(Riskregister!$L$10-Riskregister!$K$10)*SQRT((1-AJ1153)/2)))</f>
        <v>0</v>
      </c>
      <c r="AL1153" s="28">
        <f t="shared" ca="1" si="708"/>
        <v>0.33063665568406619</v>
      </c>
      <c r="AM1153" s="28">
        <f t="shared" ca="1" si="708"/>
        <v>0.10016454423940058</v>
      </c>
      <c r="AN1153" s="28">
        <f>IF(Riskregister!$E$11="",0,COUNTIF(BL$4:BL$53,"&lt;"&amp;AL1153)*IF(AM1153&lt;0.5,Riskregister!$K$11+(Riskregister!$L$11-Riskregister!$K$11)*SQRT(AM1153/2),Riskregister!$L$11-(Riskregister!$L$11-Riskregister!$K$11)*SQRT((1-AM1153)/2)))</f>
        <v>0</v>
      </c>
      <c r="AO1153" s="28">
        <f t="shared" ca="1" si="709"/>
        <v>3.065777902533251E-2</v>
      </c>
      <c r="AP1153" s="28">
        <f t="shared" ca="1" si="709"/>
        <v>0.72875560241115322</v>
      </c>
      <c r="AQ1153" s="28">
        <f>IF(Riskregister!$E$12="",0,COUNTIF(BM$4:BM$53,"&lt;"&amp;AO1153)*IF(AP1153&lt;0.5,Riskregister!$K$12+(Riskregister!$L$12-Riskregister!$K$12)*SQRT(AP1153/2),Riskregister!$L$12-(Riskregister!$L$12-Riskregister!$K$12)*SQRT((1-AP1153)/2)))</f>
        <v>0</v>
      </c>
      <c r="AR1153" s="28">
        <f t="shared" ca="1" si="710"/>
        <v>0.92595079739309616</v>
      </c>
      <c r="AS1153" s="28">
        <f t="shared" ca="1" si="710"/>
        <v>0.92903497452543693</v>
      </c>
      <c r="AT1153" s="28">
        <f>IF(Riskregister!$E$13="",0,COUNTIF(BN$4:BN$53,"&lt;"&amp;AR1153)*IF(AS1153&lt;0.5,Riskregister!$K$13+(Riskregister!$L$13-Riskregister!$K$13)*SQRT(AS1153/2),Riskregister!$L$13-(Riskregister!$L$13-Riskregister!$K$13)*SQRT((1-AS1153)/2)))</f>
        <v>0</v>
      </c>
      <c r="AU1153" s="28">
        <f t="shared" ca="1" si="711"/>
        <v>0.23810295477257992</v>
      </c>
      <c r="AV1153" s="28">
        <f t="shared" ca="1" si="711"/>
        <v>0.16538255274303004</v>
      </c>
      <c r="AW1153" s="28">
        <f>IF(Riskregister!$E$14="",0,COUNTIF(BO$4:BO$53,"&lt;"&amp;AU1153)*IF(AV1153&lt;0.5,Riskregister!$K$14+(Riskregister!$L$14-Riskregister!$K$14)*SQRT(AV1153/2),Riskregister!$L$14-(Riskregister!$L$14-Riskregister!$K$14)*SQRT((1-AV1153)/2)))</f>
        <v>0</v>
      </c>
      <c r="AX1153" s="28">
        <f t="shared" ca="1" si="712"/>
        <v>0.99470970081513232</v>
      </c>
      <c r="AY1153" s="28">
        <f t="shared" ca="1" si="712"/>
        <v>0.23204565437333236</v>
      </c>
      <c r="AZ1153" s="28">
        <f>IF(Riskregister!$E$15="",0,COUNTIF(BP$4:BP$53,"&lt;"&amp;AX1153)*IF(AY1153&lt;0.5,Riskregister!$K$15+(Riskregister!$L$15-Riskregister!$K$15)*SQRT(AY1153/2),Riskregister!$L$15-(Riskregister!$L$15-Riskregister!$K$15)*SQRT((1-AY1153)/2)))</f>
        <v>0</v>
      </c>
      <c r="BA1153" s="28">
        <f t="shared" ca="1" si="713"/>
        <v>0.57086125116345376</v>
      </c>
      <c r="BB1153" s="28">
        <f t="shared" ca="1" si="713"/>
        <v>0.38140337304579619</v>
      </c>
      <c r="BC1153" s="28">
        <f>IF(Riskregister!$E$16="",0,COUNTIF(BQ$4:BQ$53,"&lt;"&amp;BA1153)*IF(BB1153&lt;0.5,Riskregister!$K$16+(Riskregister!$L$16-Riskregister!$K$16)*SQRT(BB1153/2),Riskregister!$L$16-(Riskregister!$L$16-Riskregister!$K$16)*SQRT((1-BB1153)/2)))</f>
        <v>0</v>
      </c>
      <c r="BD1153" s="28">
        <f t="shared" ca="1" si="677"/>
        <v>261484.04051602591</v>
      </c>
    </row>
    <row r="1154" spans="20:56" x14ac:dyDescent="0.35">
      <c r="T1154" s="28">
        <f t="shared" ca="1" si="702"/>
        <v>0.25978335167957534</v>
      </c>
      <c r="U1154" s="28">
        <f t="shared" ca="1" si="702"/>
        <v>0.53684613994426489</v>
      </c>
      <c r="V1154" s="28">
        <f ca="1">IF(Riskregister!$E$5="",0,COUNTIF(BF$4:BF$53,"&lt;"&amp;T1154)*IF(U1154&lt;0.5,Riskregister!$K$5+(Riskregister!$L$5-Riskregister!$K$5)*SQRT(U1154/2),Riskregister!$L$5-(Riskregister!$L$5-Riskregister!$K$5)*SQRT((1-U1154)/2)))</f>
        <v>0</v>
      </c>
      <c r="W1154" s="28">
        <f t="shared" ca="1" si="703"/>
        <v>0.37615419531180827</v>
      </c>
      <c r="X1154" s="28">
        <f t="shared" ca="1" si="703"/>
        <v>0.54593450615590722</v>
      </c>
      <c r="Y1154" s="28">
        <f ca="1">IF(Riskregister!$E$6="",0,COUNTIF(BG$4:BG$53,"&lt;"&amp;W1154)*IF(X1154&lt;0.5,Riskregister!$K$6+(Riskregister!$L$6-Riskregister!$K$6)*SQRT(X1154/2),Riskregister!$L$6-(Riskregister!$L$6-Riskregister!$K$6)*SQRT((1-X1154)/2)))</f>
        <v>0</v>
      </c>
      <c r="Z1154" s="28">
        <f t="shared" ca="1" si="704"/>
        <v>7.1824283450493298E-2</v>
      </c>
      <c r="AA1154" s="28">
        <f t="shared" ca="1" si="704"/>
        <v>0.87154534422479368</v>
      </c>
      <c r="AB1154" s="28">
        <f ca="1">IF(Riskregister!$E$7="",0,COUNTIF(BH$4:BH$53,"&lt;"&amp;Z1154)*IF(AA1154&lt;0.5,Riskregister!$K$7+(Riskregister!$L$7-Riskregister!$K$7)*SQRT(AA1154/2),Riskregister!$L$7-(Riskregister!$L$7-Riskregister!$K$7)*SQRT((1-AA1154)/2)))</f>
        <v>0</v>
      </c>
      <c r="AC1154" s="28">
        <f t="shared" ca="1" si="705"/>
        <v>0.54939312229151316</v>
      </c>
      <c r="AD1154" s="28">
        <f t="shared" ca="1" si="705"/>
        <v>0.12722037122391627</v>
      </c>
      <c r="AE1154" s="28">
        <f ca="1">IF(Riskregister!$E$8="",0,COUNTIF(BI$4:BI$53,"&lt;"&amp;AC1154)*IF(AD1154&lt;0.5,Riskregister!$K$8+(Riskregister!$L$8-Riskregister!$K$8)*SQRT(AD1154/2),Riskregister!$L$8-(Riskregister!$L$8-Riskregister!$K$8)*SQRT((1-AD1154)/2)))</f>
        <v>0</v>
      </c>
      <c r="AF1154" s="28">
        <f t="shared" ca="1" si="706"/>
        <v>0.14998641992603468</v>
      </c>
      <c r="AG1154" s="28">
        <f t="shared" ca="1" si="706"/>
        <v>0.99169864320150269</v>
      </c>
      <c r="AH1154" s="28">
        <f>IF(Riskregister!$E$9="",0,COUNTIF(BJ$4:BJ$53,"&lt;"&amp;AF1154)*IF(AG1154&lt;0.5,Riskregister!$K$9+(Riskregister!$L$9-Riskregister!$K$9)*SQRT(AG1154/2),Riskregister!$L$9-(Riskregister!$L$9-Riskregister!$K$9)*SQRT((1-AG1154)/2)))</f>
        <v>0</v>
      </c>
      <c r="AI1154" s="28">
        <f t="shared" ca="1" si="707"/>
        <v>0.15502725250716931</v>
      </c>
      <c r="AJ1154" s="28">
        <f t="shared" ca="1" si="707"/>
        <v>0.543087038542028</v>
      </c>
      <c r="AK1154" s="28">
        <f>IF(Riskregister!$E$10="",0,COUNTIF(BK$4:BK$53,"&lt;"&amp;AI1154)*IF(AJ1154&lt;0.5,Riskregister!$K$10+(Riskregister!$L$10-Riskregister!$K$10)*SQRT(AJ1154/2),Riskregister!$L$10-(Riskregister!$L$10-Riskregister!$K$10)*SQRT((1-AJ1154)/2)))</f>
        <v>0</v>
      </c>
      <c r="AL1154" s="28">
        <f t="shared" ca="1" si="708"/>
        <v>0.75356069247996427</v>
      </c>
      <c r="AM1154" s="28">
        <f t="shared" ca="1" si="708"/>
        <v>0.30581223113600386</v>
      </c>
      <c r="AN1154" s="28">
        <f>IF(Riskregister!$E$11="",0,COUNTIF(BL$4:BL$53,"&lt;"&amp;AL1154)*IF(AM1154&lt;0.5,Riskregister!$K$11+(Riskregister!$L$11-Riskregister!$K$11)*SQRT(AM1154/2),Riskregister!$L$11-(Riskregister!$L$11-Riskregister!$K$11)*SQRT((1-AM1154)/2)))</f>
        <v>0</v>
      </c>
      <c r="AO1154" s="28">
        <f t="shared" ca="1" si="709"/>
        <v>0.89781969607660794</v>
      </c>
      <c r="AP1154" s="28">
        <f t="shared" ca="1" si="709"/>
        <v>0.13264667007921815</v>
      </c>
      <c r="AQ1154" s="28">
        <f>IF(Riskregister!$E$12="",0,COUNTIF(BM$4:BM$53,"&lt;"&amp;AO1154)*IF(AP1154&lt;0.5,Riskregister!$K$12+(Riskregister!$L$12-Riskregister!$K$12)*SQRT(AP1154/2),Riskregister!$L$12-(Riskregister!$L$12-Riskregister!$K$12)*SQRT((1-AP1154)/2)))</f>
        <v>0</v>
      </c>
      <c r="AR1154" s="28">
        <f t="shared" ca="1" si="710"/>
        <v>8.1055069894044651E-2</v>
      </c>
      <c r="AS1154" s="28">
        <f t="shared" ca="1" si="710"/>
        <v>0.38558630038708042</v>
      </c>
      <c r="AT1154" s="28">
        <f>IF(Riskregister!$E$13="",0,COUNTIF(BN$4:BN$53,"&lt;"&amp;AR1154)*IF(AS1154&lt;0.5,Riskregister!$K$13+(Riskregister!$L$13-Riskregister!$K$13)*SQRT(AS1154/2),Riskregister!$L$13-(Riskregister!$L$13-Riskregister!$K$13)*SQRT((1-AS1154)/2)))</f>
        <v>0</v>
      </c>
      <c r="AU1154" s="28">
        <f t="shared" ca="1" si="711"/>
        <v>0.50027600310226528</v>
      </c>
      <c r="AV1154" s="28">
        <f t="shared" ca="1" si="711"/>
        <v>0.19086148518911306</v>
      </c>
      <c r="AW1154" s="28">
        <f>IF(Riskregister!$E$14="",0,COUNTIF(BO$4:BO$53,"&lt;"&amp;AU1154)*IF(AV1154&lt;0.5,Riskregister!$K$14+(Riskregister!$L$14-Riskregister!$K$14)*SQRT(AV1154/2),Riskregister!$L$14-(Riskregister!$L$14-Riskregister!$K$14)*SQRT((1-AV1154)/2)))</f>
        <v>0</v>
      </c>
      <c r="AX1154" s="28">
        <f t="shared" ca="1" si="712"/>
        <v>0.98543555236034852</v>
      </c>
      <c r="AY1154" s="28">
        <f t="shared" ca="1" si="712"/>
        <v>0.15615123059356772</v>
      </c>
      <c r="AZ1154" s="28">
        <f>IF(Riskregister!$E$15="",0,COUNTIF(BP$4:BP$53,"&lt;"&amp;AX1154)*IF(AY1154&lt;0.5,Riskregister!$K$15+(Riskregister!$L$15-Riskregister!$K$15)*SQRT(AY1154/2),Riskregister!$L$15-(Riskregister!$L$15-Riskregister!$K$15)*SQRT((1-AY1154)/2)))</f>
        <v>0</v>
      </c>
      <c r="BA1154" s="28">
        <f t="shared" ca="1" si="713"/>
        <v>4.159660507197549E-2</v>
      </c>
      <c r="BB1154" s="28">
        <f t="shared" ca="1" si="713"/>
        <v>0.82788510988967046</v>
      </c>
      <c r="BC1154" s="28">
        <f>IF(Riskregister!$E$16="",0,COUNTIF(BQ$4:BQ$53,"&lt;"&amp;BA1154)*IF(BB1154&lt;0.5,Riskregister!$K$16+(Riskregister!$L$16-Riskregister!$K$16)*SQRT(BB1154/2),Riskregister!$L$16-(Riskregister!$L$16-Riskregister!$K$16)*SQRT((1-BB1154)/2)))</f>
        <v>0</v>
      </c>
      <c r="BD1154" s="28">
        <f t="shared" ca="1" si="677"/>
        <v>0</v>
      </c>
    </row>
    <row r="1155" spans="20:56" x14ac:dyDescent="0.35">
      <c r="T1155" s="28">
        <f t="shared" ca="1" si="702"/>
        <v>2.2543767984008256E-2</v>
      </c>
      <c r="U1155" s="28">
        <f t="shared" ca="1" si="702"/>
        <v>3.445003046997519E-2</v>
      </c>
      <c r="V1155" s="28">
        <f ca="1">IF(Riskregister!$E$5="",0,COUNTIF(BF$4:BF$53,"&lt;"&amp;T1155)*IF(U1155&lt;0.5,Riskregister!$K$5+(Riskregister!$L$5-Riskregister!$K$5)*SQRT(U1155/2),Riskregister!$L$5-(Riskregister!$L$5-Riskregister!$K$5)*SQRT((1-U1155)/2)))</f>
        <v>0</v>
      </c>
      <c r="W1155" s="28">
        <f t="shared" ca="1" si="703"/>
        <v>0.16888076709972877</v>
      </c>
      <c r="X1155" s="28">
        <f t="shared" ca="1" si="703"/>
        <v>0.3115105602033531</v>
      </c>
      <c r="Y1155" s="28">
        <f ca="1">IF(Riskregister!$E$6="",0,COUNTIF(BG$4:BG$53,"&lt;"&amp;W1155)*IF(X1155&lt;0.5,Riskregister!$K$6+(Riskregister!$L$6-Riskregister!$K$6)*SQRT(X1155/2),Riskregister!$L$6-(Riskregister!$L$6-Riskregister!$K$6)*SQRT((1-X1155)/2)))</f>
        <v>0</v>
      </c>
      <c r="Z1155" s="28">
        <f t="shared" ca="1" si="704"/>
        <v>0.96695512255222094</v>
      </c>
      <c r="AA1155" s="28">
        <f t="shared" ca="1" si="704"/>
        <v>0.12855898085846029</v>
      </c>
      <c r="AB1155" s="28">
        <f ca="1">IF(Riskregister!$E$7="",0,COUNTIF(BH$4:BH$53,"&lt;"&amp;Z1155)*IF(AA1155&lt;0.5,Riskregister!$K$7+(Riskregister!$L$7-Riskregister!$K$7)*SQRT(AA1155/2),Riskregister!$L$7-(Riskregister!$L$7-Riskregister!$K$7)*SQRT((1-AA1155)/2)))</f>
        <v>277473.80175767571</v>
      </c>
      <c r="AC1155" s="28">
        <f t="shared" ca="1" si="705"/>
        <v>7.8332394623511492E-3</v>
      </c>
      <c r="AD1155" s="28">
        <f t="shared" ca="1" si="705"/>
        <v>0.31593590146585271</v>
      </c>
      <c r="AE1155" s="28">
        <f ca="1">IF(Riskregister!$E$8="",0,COUNTIF(BI$4:BI$53,"&lt;"&amp;AC1155)*IF(AD1155&lt;0.5,Riskregister!$K$8+(Riskregister!$L$8-Riskregister!$K$8)*SQRT(AD1155/2),Riskregister!$L$8-(Riskregister!$L$8-Riskregister!$K$8)*SQRT((1-AD1155)/2)))</f>
        <v>0</v>
      </c>
      <c r="AF1155" s="28">
        <f t="shared" ca="1" si="706"/>
        <v>0.31599808359209558</v>
      </c>
      <c r="AG1155" s="28">
        <f t="shared" ca="1" si="706"/>
        <v>0.65494891881740447</v>
      </c>
      <c r="AH1155" s="28">
        <f>IF(Riskregister!$E$9="",0,COUNTIF(BJ$4:BJ$53,"&lt;"&amp;AF1155)*IF(AG1155&lt;0.5,Riskregister!$K$9+(Riskregister!$L$9-Riskregister!$K$9)*SQRT(AG1155/2),Riskregister!$L$9-(Riskregister!$L$9-Riskregister!$K$9)*SQRT((1-AG1155)/2)))</f>
        <v>0</v>
      </c>
      <c r="AI1155" s="28">
        <f t="shared" ca="1" si="707"/>
        <v>0.37418405868405225</v>
      </c>
      <c r="AJ1155" s="28">
        <f t="shared" ca="1" si="707"/>
        <v>0.6633747184605413</v>
      </c>
      <c r="AK1155" s="28">
        <f>IF(Riskregister!$E$10="",0,COUNTIF(BK$4:BK$53,"&lt;"&amp;AI1155)*IF(AJ1155&lt;0.5,Riskregister!$K$10+(Riskregister!$L$10-Riskregister!$K$10)*SQRT(AJ1155/2),Riskregister!$L$10-(Riskregister!$L$10-Riskregister!$K$10)*SQRT((1-AJ1155)/2)))</f>
        <v>0</v>
      </c>
      <c r="AL1155" s="28">
        <f t="shared" ca="1" si="708"/>
        <v>9.5680699466280661E-3</v>
      </c>
      <c r="AM1155" s="28">
        <f t="shared" ca="1" si="708"/>
        <v>0.72267335571764924</v>
      </c>
      <c r="AN1155" s="28">
        <f>IF(Riskregister!$E$11="",0,COUNTIF(BL$4:BL$53,"&lt;"&amp;AL1155)*IF(AM1155&lt;0.5,Riskregister!$K$11+(Riskregister!$L$11-Riskregister!$K$11)*SQRT(AM1155/2),Riskregister!$L$11-(Riskregister!$L$11-Riskregister!$K$11)*SQRT((1-AM1155)/2)))</f>
        <v>0</v>
      </c>
      <c r="AO1155" s="28">
        <f t="shared" ca="1" si="709"/>
        <v>0.93992897171210976</v>
      </c>
      <c r="AP1155" s="28">
        <f t="shared" ca="1" si="709"/>
        <v>0.16925257168865571</v>
      </c>
      <c r="AQ1155" s="28">
        <f>IF(Riskregister!$E$12="",0,COUNTIF(BM$4:BM$53,"&lt;"&amp;AO1155)*IF(AP1155&lt;0.5,Riskregister!$K$12+(Riskregister!$L$12-Riskregister!$K$12)*SQRT(AP1155/2),Riskregister!$L$12-(Riskregister!$L$12-Riskregister!$K$12)*SQRT((1-AP1155)/2)))</f>
        <v>0</v>
      </c>
      <c r="AR1155" s="28">
        <f t="shared" ca="1" si="710"/>
        <v>5.7777280067565995E-2</v>
      </c>
      <c r="AS1155" s="28">
        <f t="shared" ca="1" si="710"/>
        <v>0.35695958849937337</v>
      </c>
      <c r="AT1155" s="28">
        <f>IF(Riskregister!$E$13="",0,COUNTIF(BN$4:BN$53,"&lt;"&amp;AR1155)*IF(AS1155&lt;0.5,Riskregister!$K$13+(Riskregister!$L$13-Riskregister!$K$13)*SQRT(AS1155/2),Riskregister!$L$13-(Riskregister!$L$13-Riskregister!$K$13)*SQRT((1-AS1155)/2)))</f>
        <v>0</v>
      </c>
      <c r="AU1155" s="28">
        <f t="shared" ca="1" si="711"/>
        <v>0.42630484820416059</v>
      </c>
      <c r="AV1155" s="28">
        <f t="shared" ca="1" si="711"/>
        <v>0.60215024237165615</v>
      </c>
      <c r="AW1155" s="28">
        <f>IF(Riskregister!$E$14="",0,COUNTIF(BO$4:BO$53,"&lt;"&amp;AU1155)*IF(AV1155&lt;0.5,Riskregister!$K$14+(Riskregister!$L$14-Riskregister!$K$14)*SQRT(AV1155/2),Riskregister!$L$14-(Riskregister!$L$14-Riskregister!$K$14)*SQRT((1-AV1155)/2)))</f>
        <v>0</v>
      </c>
      <c r="AX1155" s="28">
        <f t="shared" ca="1" si="712"/>
        <v>0.5536188284599749</v>
      </c>
      <c r="AY1155" s="28">
        <f t="shared" ca="1" si="712"/>
        <v>0.87860956775408949</v>
      </c>
      <c r="AZ1155" s="28">
        <f>IF(Riskregister!$E$15="",0,COUNTIF(BP$4:BP$53,"&lt;"&amp;AX1155)*IF(AY1155&lt;0.5,Riskregister!$K$15+(Riskregister!$L$15-Riskregister!$K$15)*SQRT(AY1155/2),Riskregister!$L$15-(Riskregister!$L$15-Riskregister!$K$15)*SQRT((1-AY1155)/2)))</f>
        <v>0</v>
      </c>
      <c r="BA1155" s="28">
        <f t="shared" ca="1" si="713"/>
        <v>0.79485008930190215</v>
      </c>
      <c r="BB1155" s="28">
        <f t="shared" ca="1" si="713"/>
        <v>0.46677930237066034</v>
      </c>
      <c r="BC1155" s="28">
        <f>IF(Riskregister!$E$16="",0,COUNTIF(BQ$4:BQ$53,"&lt;"&amp;BA1155)*IF(BB1155&lt;0.5,Riskregister!$K$16+(Riskregister!$L$16-Riskregister!$K$16)*SQRT(BB1155/2),Riskregister!$L$16-(Riskregister!$L$16-Riskregister!$K$16)*SQRT((1-BB1155)/2)))</f>
        <v>0</v>
      </c>
      <c r="BD1155" s="28">
        <f t="shared" ca="1" si="677"/>
        <v>277473.80175767571</v>
      </c>
    </row>
    <row r="1156" spans="20:56" x14ac:dyDescent="0.35">
      <c r="T1156" s="28">
        <f t="shared" ca="1" si="702"/>
        <v>0.80335114281380404</v>
      </c>
      <c r="U1156" s="28">
        <f t="shared" ca="1" si="702"/>
        <v>0.15749982943196661</v>
      </c>
      <c r="V1156" s="28">
        <f ca="1">IF(Riskregister!$E$5="",0,COUNTIF(BF$4:BF$53,"&lt;"&amp;T1156)*IF(U1156&lt;0.5,Riskregister!$K$5+(Riskregister!$L$5-Riskregister!$K$5)*SQRT(U1156/2),Riskregister!$L$5-(Riskregister!$L$5-Riskregister!$K$5)*SQRT((1-U1156)/2)))</f>
        <v>276280.86842426535</v>
      </c>
      <c r="W1156" s="28">
        <f t="shared" ca="1" si="703"/>
        <v>0.77105832395160456</v>
      </c>
      <c r="X1156" s="28">
        <f t="shared" ca="1" si="703"/>
        <v>0.38410502948602665</v>
      </c>
      <c r="Y1156" s="28">
        <f ca="1">IF(Riskregister!$E$6="",0,COUNTIF(BG$4:BG$53,"&lt;"&amp;W1156)*IF(X1156&lt;0.5,Riskregister!$K$6+(Riskregister!$L$6-Riskregister!$K$6)*SQRT(X1156/2),Riskregister!$L$6-(Riskregister!$L$6-Riskregister!$K$6)*SQRT((1-X1156)/2)))</f>
        <v>988828.33859298134</v>
      </c>
      <c r="Z1156" s="28">
        <f t="shared" ca="1" si="704"/>
        <v>0.98802685407686186</v>
      </c>
      <c r="AA1156" s="28">
        <f t="shared" ca="1" si="704"/>
        <v>9.8025385005131138E-2</v>
      </c>
      <c r="AB1156" s="28">
        <f ca="1">IF(Riskregister!$E$7="",0,COUNTIF(BH$4:BH$53,"&lt;"&amp;Z1156)*IF(AA1156&lt;0.5,Riskregister!$K$7+(Riskregister!$L$7-Riskregister!$K$7)*SQRT(AA1156/2),Riskregister!$L$7-(Riskregister!$L$7-Riskregister!$K$7)*SQRT((1-AA1156)/2)))</f>
        <v>254971.67265748</v>
      </c>
      <c r="AC1156" s="28">
        <f t="shared" ca="1" si="705"/>
        <v>0.75959325846032444</v>
      </c>
      <c r="AD1156" s="28">
        <f t="shared" ca="1" si="705"/>
        <v>0.14048859328934238</v>
      </c>
      <c r="AE1156" s="28">
        <f ca="1">IF(Riskregister!$E$8="",0,COUNTIF(BI$4:BI$53,"&lt;"&amp;AC1156)*IF(AD1156&lt;0.5,Riskregister!$K$8+(Riskregister!$L$8-Riskregister!$K$8)*SQRT(AD1156/2),Riskregister!$L$8-(Riskregister!$L$8-Riskregister!$K$8)*SQRT((1-AD1156)/2)))</f>
        <v>0</v>
      </c>
      <c r="AF1156" s="28">
        <f t="shared" ca="1" si="706"/>
        <v>0.21813182414651522</v>
      </c>
      <c r="AG1156" s="28">
        <f t="shared" ca="1" si="706"/>
        <v>0.28816365340682348</v>
      </c>
      <c r="AH1156" s="28">
        <f>IF(Riskregister!$E$9="",0,COUNTIF(BJ$4:BJ$53,"&lt;"&amp;AF1156)*IF(AG1156&lt;0.5,Riskregister!$K$9+(Riskregister!$L$9-Riskregister!$K$9)*SQRT(AG1156/2),Riskregister!$L$9-(Riskregister!$L$9-Riskregister!$K$9)*SQRT((1-AG1156)/2)))</f>
        <v>0</v>
      </c>
      <c r="AI1156" s="28">
        <f t="shared" ca="1" si="707"/>
        <v>0.97557824749727862</v>
      </c>
      <c r="AJ1156" s="28">
        <f t="shared" ca="1" si="707"/>
        <v>0.78447093600169737</v>
      </c>
      <c r="AK1156" s="28">
        <f>IF(Riskregister!$E$10="",0,COUNTIF(BK$4:BK$53,"&lt;"&amp;AI1156)*IF(AJ1156&lt;0.5,Riskregister!$K$10+(Riskregister!$L$10-Riskregister!$K$10)*SQRT(AJ1156/2),Riskregister!$L$10-(Riskregister!$L$10-Riskregister!$K$10)*SQRT((1-AJ1156)/2)))</f>
        <v>0</v>
      </c>
      <c r="AL1156" s="28">
        <f t="shared" ca="1" si="708"/>
        <v>0.21452903976574667</v>
      </c>
      <c r="AM1156" s="28">
        <f t="shared" ca="1" si="708"/>
        <v>3.3272378900092936E-2</v>
      </c>
      <c r="AN1156" s="28">
        <f>IF(Riskregister!$E$11="",0,COUNTIF(BL$4:BL$53,"&lt;"&amp;AL1156)*IF(AM1156&lt;0.5,Riskregister!$K$11+(Riskregister!$L$11-Riskregister!$K$11)*SQRT(AM1156/2),Riskregister!$L$11-(Riskregister!$L$11-Riskregister!$K$11)*SQRT((1-AM1156)/2)))</f>
        <v>0</v>
      </c>
      <c r="AO1156" s="28">
        <f t="shared" ca="1" si="709"/>
        <v>0.13805521463693671</v>
      </c>
      <c r="AP1156" s="28">
        <f t="shared" ca="1" si="709"/>
        <v>0.47299202334061374</v>
      </c>
      <c r="AQ1156" s="28">
        <f>IF(Riskregister!$E$12="",0,COUNTIF(BM$4:BM$53,"&lt;"&amp;AO1156)*IF(AP1156&lt;0.5,Riskregister!$K$12+(Riskregister!$L$12-Riskregister!$K$12)*SQRT(AP1156/2),Riskregister!$L$12-(Riskregister!$L$12-Riskregister!$K$12)*SQRT((1-AP1156)/2)))</f>
        <v>0</v>
      </c>
      <c r="AR1156" s="28">
        <f t="shared" ca="1" si="710"/>
        <v>1.1236775525609088E-2</v>
      </c>
      <c r="AS1156" s="28">
        <f t="shared" ca="1" si="710"/>
        <v>0.84558359057249011</v>
      </c>
      <c r="AT1156" s="28">
        <f>IF(Riskregister!$E$13="",0,COUNTIF(BN$4:BN$53,"&lt;"&amp;AR1156)*IF(AS1156&lt;0.5,Riskregister!$K$13+(Riskregister!$L$13-Riskregister!$K$13)*SQRT(AS1156/2),Riskregister!$L$13-(Riskregister!$L$13-Riskregister!$K$13)*SQRT((1-AS1156)/2)))</f>
        <v>0</v>
      </c>
      <c r="AU1156" s="28">
        <f t="shared" ca="1" si="711"/>
        <v>0.68201143612784321</v>
      </c>
      <c r="AV1156" s="28">
        <f t="shared" ca="1" si="711"/>
        <v>0.19275869692075487</v>
      </c>
      <c r="AW1156" s="28">
        <f>IF(Riskregister!$E$14="",0,COUNTIF(BO$4:BO$53,"&lt;"&amp;AU1156)*IF(AV1156&lt;0.5,Riskregister!$K$14+(Riskregister!$L$14-Riskregister!$K$14)*SQRT(AV1156/2),Riskregister!$L$14-(Riskregister!$L$14-Riskregister!$K$14)*SQRT((1-AV1156)/2)))</f>
        <v>0</v>
      </c>
      <c r="AX1156" s="28">
        <f t="shared" ca="1" si="712"/>
        <v>0.81844761185435844</v>
      </c>
      <c r="AY1156" s="28">
        <f t="shared" ca="1" si="712"/>
        <v>0.91925202367818748</v>
      </c>
      <c r="AZ1156" s="28">
        <f>IF(Riskregister!$E$15="",0,COUNTIF(BP$4:BP$53,"&lt;"&amp;AX1156)*IF(AY1156&lt;0.5,Riskregister!$K$15+(Riskregister!$L$15-Riskregister!$K$15)*SQRT(AY1156/2),Riskregister!$L$15-(Riskregister!$L$15-Riskregister!$K$15)*SQRT((1-AY1156)/2)))</f>
        <v>0</v>
      </c>
      <c r="BA1156" s="28">
        <f t="shared" ca="1" si="713"/>
        <v>0.78500167718346903</v>
      </c>
      <c r="BB1156" s="28">
        <f t="shared" ca="1" si="713"/>
        <v>0.9463911322352383</v>
      </c>
      <c r="BC1156" s="28">
        <f>IF(Riskregister!$E$16="",0,COUNTIF(BQ$4:BQ$53,"&lt;"&amp;BA1156)*IF(BB1156&lt;0.5,Riskregister!$K$16+(Riskregister!$L$16-Riskregister!$K$16)*SQRT(BB1156/2),Riskregister!$L$16-(Riskregister!$L$16-Riskregister!$K$16)*SQRT((1-BB1156)/2)))</f>
        <v>0</v>
      </c>
      <c r="BD1156" s="28">
        <f t="shared" ref="BD1156:BD1219" ca="1" si="714">V1156+Y1156+AB1156+AE1156+AH1156+AK1156+AN1156+AQ1156+AT1156+AW1156+AZ1156+BC1156</f>
        <v>1520080.8796747266</v>
      </c>
    </row>
    <row r="1157" spans="20:56" x14ac:dyDescent="0.35">
      <c r="T1157" s="28">
        <f t="shared" ca="1" si="702"/>
        <v>0.13304505283966006</v>
      </c>
      <c r="U1157" s="28">
        <f t="shared" ca="1" si="702"/>
        <v>0.39298599999927708</v>
      </c>
      <c r="V1157" s="28">
        <f ca="1">IF(Riskregister!$E$5="",0,COUNTIF(BF$4:BF$53,"&lt;"&amp;T1157)*IF(U1157&lt;0.5,Riskregister!$K$5+(Riskregister!$L$5-Riskregister!$K$5)*SQRT(U1157/2),Riskregister!$L$5-(Riskregister!$L$5-Riskregister!$K$5)*SQRT((1-U1157)/2)))</f>
        <v>0</v>
      </c>
      <c r="W1157" s="28">
        <f t="shared" ca="1" si="703"/>
        <v>0.5382682417129121</v>
      </c>
      <c r="X1157" s="28">
        <f t="shared" ca="1" si="703"/>
        <v>4.8292424869703865E-2</v>
      </c>
      <c r="Y1157" s="28">
        <f ca="1">IF(Riskregister!$E$6="",0,COUNTIF(BG$4:BG$53,"&lt;"&amp;W1157)*IF(X1157&lt;0.5,Riskregister!$K$6+(Riskregister!$L$6-Riskregister!$K$6)*SQRT(X1157/2),Riskregister!$L$6-(Riskregister!$L$6-Riskregister!$K$6)*SQRT((1-X1157)/2)))</f>
        <v>0</v>
      </c>
      <c r="Z1157" s="28">
        <f t="shared" ca="1" si="704"/>
        <v>8.6232065932173363E-2</v>
      </c>
      <c r="AA1157" s="28">
        <f t="shared" ca="1" si="704"/>
        <v>0.62755936424448322</v>
      </c>
      <c r="AB1157" s="28">
        <f ca="1">IF(Riskregister!$E$7="",0,COUNTIF(BH$4:BH$53,"&lt;"&amp;Z1157)*IF(AA1157&lt;0.5,Riskregister!$K$7+(Riskregister!$L$7-Riskregister!$K$7)*SQRT(AA1157/2),Riskregister!$L$7-(Riskregister!$L$7-Riskregister!$K$7)*SQRT((1-AA1157)/2)))</f>
        <v>0</v>
      </c>
      <c r="AC1157" s="28">
        <f t="shared" ca="1" si="705"/>
        <v>0.20763329438094025</v>
      </c>
      <c r="AD1157" s="28">
        <f t="shared" ca="1" si="705"/>
        <v>0.78736942561277878</v>
      </c>
      <c r="AE1157" s="28">
        <f ca="1">IF(Riskregister!$E$8="",0,COUNTIF(BI$4:BI$53,"&lt;"&amp;AC1157)*IF(AD1157&lt;0.5,Riskregister!$K$8+(Riskregister!$L$8-Riskregister!$K$8)*SQRT(AD1157/2),Riskregister!$L$8-(Riskregister!$L$8-Riskregister!$K$8)*SQRT((1-AD1157)/2)))</f>
        <v>0</v>
      </c>
      <c r="AF1157" s="28">
        <f t="shared" ca="1" si="706"/>
        <v>0.38099438828203869</v>
      </c>
      <c r="AG1157" s="28">
        <f t="shared" ca="1" si="706"/>
        <v>0.76314790965031609</v>
      </c>
      <c r="AH1157" s="28">
        <f>IF(Riskregister!$E$9="",0,COUNTIF(BJ$4:BJ$53,"&lt;"&amp;AF1157)*IF(AG1157&lt;0.5,Riskregister!$K$9+(Riskregister!$L$9-Riskregister!$K$9)*SQRT(AG1157/2),Riskregister!$L$9-(Riskregister!$L$9-Riskregister!$K$9)*SQRT((1-AG1157)/2)))</f>
        <v>0</v>
      </c>
      <c r="AI1157" s="28">
        <f t="shared" ca="1" si="707"/>
        <v>0.15917534956702972</v>
      </c>
      <c r="AJ1157" s="28">
        <f t="shared" ca="1" si="707"/>
        <v>0.94081726851651204</v>
      </c>
      <c r="AK1157" s="28">
        <f>IF(Riskregister!$E$10="",0,COUNTIF(BK$4:BK$53,"&lt;"&amp;AI1157)*IF(AJ1157&lt;0.5,Riskregister!$K$10+(Riskregister!$L$10-Riskregister!$K$10)*SQRT(AJ1157/2),Riskregister!$L$10-(Riskregister!$L$10-Riskregister!$K$10)*SQRT((1-AJ1157)/2)))</f>
        <v>0</v>
      </c>
      <c r="AL1157" s="28">
        <f t="shared" ca="1" si="708"/>
        <v>4.2392385531353716E-2</v>
      </c>
      <c r="AM1157" s="28">
        <f t="shared" ca="1" si="708"/>
        <v>0.97621312842747499</v>
      </c>
      <c r="AN1157" s="28">
        <f>IF(Riskregister!$E$11="",0,COUNTIF(BL$4:BL$53,"&lt;"&amp;AL1157)*IF(AM1157&lt;0.5,Riskregister!$K$11+(Riskregister!$L$11-Riskregister!$K$11)*SQRT(AM1157/2),Riskregister!$L$11-(Riskregister!$L$11-Riskregister!$K$11)*SQRT((1-AM1157)/2)))</f>
        <v>0</v>
      </c>
      <c r="AO1157" s="28">
        <f t="shared" ca="1" si="709"/>
        <v>0.28751438118233297</v>
      </c>
      <c r="AP1157" s="28">
        <f t="shared" ca="1" si="709"/>
        <v>0.12821231534175193</v>
      </c>
      <c r="AQ1157" s="28">
        <f>IF(Riskregister!$E$12="",0,COUNTIF(BM$4:BM$53,"&lt;"&amp;AO1157)*IF(AP1157&lt;0.5,Riskregister!$K$12+(Riskregister!$L$12-Riskregister!$K$12)*SQRT(AP1157/2),Riskregister!$L$12-(Riskregister!$L$12-Riskregister!$K$12)*SQRT((1-AP1157)/2)))</f>
        <v>0</v>
      </c>
      <c r="AR1157" s="28">
        <f t="shared" ca="1" si="710"/>
        <v>1.866491457556374E-2</v>
      </c>
      <c r="AS1157" s="28">
        <f t="shared" ca="1" si="710"/>
        <v>6.0622568892115813E-3</v>
      </c>
      <c r="AT1157" s="28">
        <f>IF(Riskregister!$E$13="",0,COUNTIF(BN$4:BN$53,"&lt;"&amp;AR1157)*IF(AS1157&lt;0.5,Riskregister!$K$13+(Riskregister!$L$13-Riskregister!$K$13)*SQRT(AS1157/2),Riskregister!$L$13-(Riskregister!$L$13-Riskregister!$K$13)*SQRT((1-AS1157)/2)))</f>
        <v>0</v>
      </c>
      <c r="AU1157" s="28">
        <f t="shared" ca="1" si="711"/>
        <v>7.5134127830740693E-2</v>
      </c>
      <c r="AV1157" s="28">
        <f t="shared" ca="1" si="711"/>
        <v>3.9763876564858025E-2</v>
      </c>
      <c r="AW1157" s="28">
        <f>IF(Riskregister!$E$14="",0,COUNTIF(BO$4:BO$53,"&lt;"&amp;AU1157)*IF(AV1157&lt;0.5,Riskregister!$K$14+(Riskregister!$L$14-Riskregister!$K$14)*SQRT(AV1157/2),Riskregister!$L$14-(Riskregister!$L$14-Riskregister!$K$14)*SQRT((1-AV1157)/2)))</f>
        <v>0</v>
      </c>
      <c r="AX1157" s="28">
        <f t="shared" ca="1" si="712"/>
        <v>5.119334060202585E-2</v>
      </c>
      <c r="AY1157" s="28">
        <f t="shared" ca="1" si="712"/>
        <v>0.96660568344480913</v>
      </c>
      <c r="AZ1157" s="28">
        <f>IF(Riskregister!$E$15="",0,COUNTIF(BP$4:BP$53,"&lt;"&amp;AX1157)*IF(AY1157&lt;0.5,Riskregister!$K$15+(Riskregister!$L$15-Riskregister!$K$15)*SQRT(AY1157/2),Riskregister!$L$15-(Riskregister!$L$15-Riskregister!$K$15)*SQRT((1-AY1157)/2)))</f>
        <v>0</v>
      </c>
      <c r="BA1157" s="28">
        <f t="shared" ca="1" si="713"/>
        <v>0.28047804628509165</v>
      </c>
      <c r="BB1157" s="28">
        <f t="shared" ca="1" si="713"/>
        <v>0.52429704429809398</v>
      </c>
      <c r="BC1157" s="28">
        <f>IF(Riskregister!$E$16="",0,COUNTIF(BQ$4:BQ$53,"&lt;"&amp;BA1157)*IF(BB1157&lt;0.5,Riskregister!$K$16+(Riskregister!$L$16-Riskregister!$K$16)*SQRT(BB1157/2),Riskregister!$L$16-(Riskregister!$L$16-Riskregister!$K$16)*SQRT((1-BB1157)/2)))</f>
        <v>0</v>
      </c>
      <c r="BD1157" s="28">
        <f t="shared" ca="1" si="714"/>
        <v>0</v>
      </c>
    </row>
    <row r="1158" spans="20:56" x14ac:dyDescent="0.35">
      <c r="T1158" s="28">
        <f t="shared" ca="1" si="702"/>
        <v>0.85152204927817743</v>
      </c>
      <c r="U1158" s="28">
        <f t="shared" ca="1" si="702"/>
        <v>0.54304927209513021</v>
      </c>
      <c r="V1158" s="28">
        <f ca="1">IF(Riskregister!$E$5="",0,COUNTIF(BF$4:BF$53,"&lt;"&amp;T1158)*IF(U1158&lt;0.5,Riskregister!$K$5+(Riskregister!$L$5-Riskregister!$K$5)*SQRT(U1158/2),Riskregister!$L$5-(Riskregister!$L$5-Riskregister!$K$5)*SQRT((1-U1158)/2)))</f>
        <v>384904.06512356387</v>
      </c>
      <c r="W1158" s="28">
        <f t="shared" ca="1" si="703"/>
        <v>0.62147255672176482</v>
      </c>
      <c r="X1158" s="28">
        <f t="shared" ca="1" si="703"/>
        <v>0.93815721866188184</v>
      </c>
      <c r="Y1158" s="28">
        <f ca="1">IF(Riskregister!$E$6="",0,COUNTIF(BG$4:BG$53,"&lt;"&amp;W1158)*IF(X1158&lt;0.5,Riskregister!$K$6+(Riskregister!$L$6-Riskregister!$K$6)*SQRT(X1158/2),Riskregister!$L$6-(Riskregister!$L$6-Riskregister!$K$6)*SQRT((1-X1158)/2)))</f>
        <v>1683479.3754464784</v>
      </c>
      <c r="Z1158" s="28">
        <f t="shared" ca="1" si="704"/>
        <v>0.77306243460669355</v>
      </c>
      <c r="AA1158" s="28">
        <f t="shared" ca="1" si="704"/>
        <v>0.38000222184048726</v>
      </c>
      <c r="AB1158" s="28">
        <f ca="1">IF(Riskregister!$E$7="",0,COUNTIF(BH$4:BH$53,"&lt;"&amp;Z1158)*IF(AA1158&lt;0.5,Riskregister!$K$7+(Riskregister!$L$7-Riskregister!$K$7)*SQRT(AA1158/2),Riskregister!$L$7-(Riskregister!$L$7-Riskregister!$K$7)*SQRT((1-AA1158)/2)))</f>
        <v>202561.90903279179</v>
      </c>
      <c r="AC1158" s="28">
        <f t="shared" ca="1" si="705"/>
        <v>0.30019503551665183</v>
      </c>
      <c r="AD1158" s="28">
        <f t="shared" ca="1" si="705"/>
        <v>0.23059871453641956</v>
      </c>
      <c r="AE1158" s="28">
        <f ca="1">IF(Riskregister!$E$8="",0,COUNTIF(BI$4:BI$53,"&lt;"&amp;AC1158)*IF(AD1158&lt;0.5,Riskregister!$K$8+(Riskregister!$L$8-Riskregister!$K$8)*SQRT(AD1158/2),Riskregister!$L$8-(Riskregister!$L$8-Riskregister!$K$8)*SQRT((1-AD1158)/2)))</f>
        <v>0</v>
      </c>
      <c r="AF1158" s="28">
        <f t="shared" ca="1" si="706"/>
        <v>0.45335475961374694</v>
      </c>
      <c r="AG1158" s="28">
        <f t="shared" ca="1" si="706"/>
        <v>0.4852037010055138</v>
      </c>
      <c r="AH1158" s="28">
        <f>IF(Riskregister!$E$9="",0,COUNTIF(BJ$4:BJ$53,"&lt;"&amp;AF1158)*IF(AG1158&lt;0.5,Riskregister!$K$9+(Riskregister!$L$9-Riskregister!$K$9)*SQRT(AG1158/2),Riskregister!$L$9-(Riskregister!$L$9-Riskregister!$K$9)*SQRT((1-AG1158)/2)))</f>
        <v>0</v>
      </c>
      <c r="AI1158" s="28">
        <f t="shared" ca="1" si="707"/>
        <v>0.38507409179519625</v>
      </c>
      <c r="AJ1158" s="28">
        <f t="shared" ca="1" si="707"/>
        <v>0.57413087223003667</v>
      </c>
      <c r="AK1158" s="28">
        <f>IF(Riskregister!$E$10="",0,COUNTIF(BK$4:BK$53,"&lt;"&amp;AI1158)*IF(AJ1158&lt;0.5,Riskregister!$K$10+(Riskregister!$L$10-Riskregister!$K$10)*SQRT(AJ1158/2),Riskregister!$L$10-(Riskregister!$L$10-Riskregister!$K$10)*SQRT((1-AJ1158)/2)))</f>
        <v>0</v>
      </c>
      <c r="AL1158" s="28">
        <f t="shared" ca="1" si="708"/>
        <v>0.3499739024734152</v>
      </c>
      <c r="AM1158" s="28">
        <f t="shared" ca="1" si="708"/>
        <v>0.30720742829313408</v>
      </c>
      <c r="AN1158" s="28">
        <f>IF(Riskregister!$E$11="",0,COUNTIF(BL$4:BL$53,"&lt;"&amp;AL1158)*IF(AM1158&lt;0.5,Riskregister!$K$11+(Riskregister!$L$11-Riskregister!$K$11)*SQRT(AM1158/2),Riskregister!$L$11-(Riskregister!$L$11-Riskregister!$K$11)*SQRT((1-AM1158)/2)))</f>
        <v>0</v>
      </c>
      <c r="AO1158" s="28">
        <f t="shared" ca="1" si="709"/>
        <v>2.971690869968735E-2</v>
      </c>
      <c r="AP1158" s="28">
        <f t="shared" ca="1" si="709"/>
        <v>1.8855824883373673E-3</v>
      </c>
      <c r="AQ1158" s="28">
        <f>IF(Riskregister!$E$12="",0,COUNTIF(BM$4:BM$53,"&lt;"&amp;AO1158)*IF(AP1158&lt;0.5,Riskregister!$K$12+(Riskregister!$L$12-Riskregister!$K$12)*SQRT(AP1158/2),Riskregister!$L$12-(Riskregister!$L$12-Riskregister!$K$12)*SQRT((1-AP1158)/2)))</f>
        <v>0</v>
      </c>
      <c r="AR1158" s="28">
        <f t="shared" ca="1" si="710"/>
        <v>0.2221352904927304</v>
      </c>
      <c r="AS1158" s="28">
        <f t="shared" ca="1" si="710"/>
        <v>0.46748317127663241</v>
      </c>
      <c r="AT1158" s="28">
        <f>IF(Riskregister!$E$13="",0,COUNTIF(BN$4:BN$53,"&lt;"&amp;AR1158)*IF(AS1158&lt;0.5,Riskregister!$K$13+(Riskregister!$L$13-Riskregister!$K$13)*SQRT(AS1158/2),Riskregister!$L$13-(Riskregister!$L$13-Riskregister!$K$13)*SQRT((1-AS1158)/2)))</f>
        <v>0</v>
      </c>
      <c r="AU1158" s="28">
        <f t="shared" ca="1" si="711"/>
        <v>0.45105510893500489</v>
      </c>
      <c r="AV1158" s="28">
        <f t="shared" ca="1" si="711"/>
        <v>0.89477081492605859</v>
      </c>
      <c r="AW1158" s="28">
        <f>IF(Riskregister!$E$14="",0,COUNTIF(BO$4:BO$53,"&lt;"&amp;AU1158)*IF(AV1158&lt;0.5,Riskregister!$K$14+(Riskregister!$L$14-Riskregister!$K$14)*SQRT(AV1158/2),Riskregister!$L$14-(Riskregister!$L$14-Riskregister!$K$14)*SQRT((1-AV1158)/2)))</f>
        <v>0</v>
      </c>
      <c r="AX1158" s="28">
        <f t="shared" ca="1" si="712"/>
        <v>0.73662999610443902</v>
      </c>
      <c r="AY1158" s="28">
        <f t="shared" ca="1" si="712"/>
        <v>0.23190041674480333</v>
      </c>
      <c r="AZ1158" s="28">
        <f>IF(Riskregister!$E$15="",0,COUNTIF(BP$4:BP$53,"&lt;"&amp;AX1158)*IF(AY1158&lt;0.5,Riskregister!$K$15+(Riskregister!$L$15-Riskregister!$K$15)*SQRT(AY1158/2),Riskregister!$L$15-(Riskregister!$L$15-Riskregister!$K$15)*SQRT((1-AY1158)/2)))</f>
        <v>0</v>
      </c>
      <c r="BA1158" s="28">
        <f t="shared" ca="1" si="713"/>
        <v>0.57083477923701276</v>
      </c>
      <c r="BB1158" s="28">
        <f t="shared" ca="1" si="713"/>
        <v>0.45237368880921736</v>
      </c>
      <c r="BC1158" s="28">
        <f>IF(Riskregister!$E$16="",0,COUNTIF(BQ$4:BQ$53,"&lt;"&amp;BA1158)*IF(BB1158&lt;0.5,Riskregister!$K$16+(Riskregister!$L$16-Riskregister!$K$16)*SQRT(BB1158/2),Riskregister!$L$16-(Riskregister!$L$16-Riskregister!$K$16)*SQRT((1-BB1158)/2)))</f>
        <v>0</v>
      </c>
      <c r="BD1158" s="28">
        <f t="shared" ca="1" si="714"/>
        <v>2270945.3496028339</v>
      </c>
    </row>
    <row r="1159" spans="20:56" x14ac:dyDescent="0.35">
      <c r="T1159" s="28">
        <f t="shared" ca="1" si="702"/>
        <v>0.1199679054673134</v>
      </c>
      <c r="U1159" s="28">
        <f t="shared" ca="1" si="702"/>
        <v>0.63461644472142253</v>
      </c>
      <c r="V1159" s="28">
        <f ca="1">IF(Riskregister!$E$5="",0,COUNTIF(BF$4:BF$53,"&lt;"&amp;T1159)*IF(U1159&lt;0.5,Riskregister!$K$5+(Riskregister!$L$5-Riskregister!$K$5)*SQRT(U1159/2),Riskregister!$L$5-(Riskregister!$L$5-Riskregister!$K$5)*SQRT((1-U1159)/2)))</f>
        <v>0</v>
      </c>
      <c r="W1159" s="28">
        <f t="shared" ca="1" si="703"/>
        <v>0.37710408964395692</v>
      </c>
      <c r="X1159" s="28">
        <f t="shared" ca="1" si="703"/>
        <v>0.75597388915293906</v>
      </c>
      <c r="Y1159" s="28">
        <f ca="1">IF(Riskregister!$E$6="",0,COUNTIF(BG$4:BG$53,"&lt;"&amp;W1159)*IF(X1159&lt;0.5,Riskregister!$K$6+(Riskregister!$L$6-Riskregister!$K$6)*SQRT(X1159/2),Riskregister!$L$6-(Riskregister!$L$6-Riskregister!$K$6)*SQRT((1-X1159)/2)))</f>
        <v>0</v>
      </c>
      <c r="Z1159" s="28">
        <f t="shared" ca="1" si="704"/>
        <v>0.14588744689666289</v>
      </c>
      <c r="AA1159" s="28">
        <f t="shared" ca="1" si="704"/>
        <v>6.9720430082737095E-2</v>
      </c>
      <c r="AB1159" s="28">
        <f ca="1">IF(Riskregister!$E$7="",0,COUNTIF(BH$4:BH$53,"&lt;"&amp;Z1159)*IF(AA1159&lt;0.5,Riskregister!$K$7+(Riskregister!$L$7-Riskregister!$K$7)*SQRT(AA1159/2),Riskregister!$L$7-(Riskregister!$L$7-Riskregister!$K$7)*SQRT((1-AA1159)/2)))</f>
        <v>0</v>
      </c>
      <c r="AC1159" s="28">
        <f t="shared" ca="1" si="705"/>
        <v>0.76738075072787926</v>
      </c>
      <c r="AD1159" s="28">
        <f t="shared" ca="1" si="705"/>
        <v>0.30555010194080567</v>
      </c>
      <c r="AE1159" s="28">
        <f ca="1">IF(Riskregister!$E$8="",0,COUNTIF(BI$4:BI$53,"&lt;"&amp;AC1159)*IF(AD1159&lt;0.5,Riskregister!$K$8+(Riskregister!$L$8-Riskregister!$K$8)*SQRT(AD1159/2),Riskregister!$L$8-(Riskregister!$L$8-Riskregister!$K$8)*SQRT((1-AD1159)/2)))</f>
        <v>0</v>
      </c>
      <c r="AF1159" s="28">
        <f t="shared" ca="1" si="706"/>
        <v>4.2136939981376798E-2</v>
      </c>
      <c r="AG1159" s="28">
        <f t="shared" ca="1" si="706"/>
        <v>0.333295851270906</v>
      </c>
      <c r="AH1159" s="28">
        <f>IF(Riskregister!$E$9="",0,COUNTIF(BJ$4:BJ$53,"&lt;"&amp;AF1159)*IF(AG1159&lt;0.5,Riskregister!$K$9+(Riskregister!$L$9-Riskregister!$K$9)*SQRT(AG1159/2),Riskregister!$L$9-(Riskregister!$L$9-Riskregister!$K$9)*SQRT((1-AG1159)/2)))</f>
        <v>0</v>
      </c>
      <c r="AI1159" s="28">
        <f t="shared" ca="1" si="707"/>
        <v>0.74094486873752374</v>
      </c>
      <c r="AJ1159" s="28">
        <f t="shared" ca="1" si="707"/>
        <v>0.22253916990366052</v>
      </c>
      <c r="AK1159" s="28">
        <f>IF(Riskregister!$E$10="",0,COUNTIF(BK$4:BK$53,"&lt;"&amp;AI1159)*IF(AJ1159&lt;0.5,Riskregister!$K$10+(Riskregister!$L$10-Riskregister!$K$10)*SQRT(AJ1159/2),Riskregister!$L$10-(Riskregister!$L$10-Riskregister!$K$10)*SQRT((1-AJ1159)/2)))</f>
        <v>0</v>
      </c>
      <c r="AL1159" s="28">
        <f t="shared" ca="1" si="708"/>
        <v>0.81492999227243612</v>
      </c>
      <c r="AM1159" s="28">
        <f t="shared" ca="1" si="708"/>
        <v>0.53265144109272089</v>
      </c>
      <c r="AN1159" s="28">
        <f>IF(Riskregister!$E$11="",0,COUNTIF(BL$4:BL$53,"&lt;"&amp;AL1159)*IF(AM1159&lt;0.5,Riskregister!$K$11+(Riskregister!$L$11-Riskregister!$K$11)*SQRT(AM1159/2),Riskregister!$L$11-(Riskregister!$L$11-Riskregister!$K$11)*SQRT((1-AM1159)/2)))</f>
        <v>0</v>
      </c>
      <c r="AO1159" s="28">
        <f t="shared" ca="1" si="709"/>
        <v>0.40337074633719083</v>
      </c>
      <c r="AP1159" s="28">
        <f t="shared" ca="1" si="709"/>
        <v>0.90647947373355697</v>
      </c>
      <c r="AQ1159" s="28">
        <f>IF(Riskregister!$E$12="",0,COUNTIF(BM$4:BM$53,"&lt;"&amp;AO1159)*IF(AP1159&lt;0.5,Riskregister!$K$12+(Riskregister!$L$12-Riskregister!$K$12)*SQRT(AP1159/2),Riskregister!$L$12-(Riskregister!$L$12-Riskregister!$K$12)*SQRT((1-AP1159)/2)))</f>
        <v>0</v>
      </c>
      <c r="AR1159" s="28">
        <f t="shared" ca="1" si="710"/>
        <v>0.59918384792482204</v>
      </c>
      <c r="AS1159" s="28">
        <f t="shared" ca="1" si="710"/>
        <v>0.71327589308390515</v>
      </c>
      <c r="AT1159" s="28">
        <f>IF(Riskregister!$E$13="",0,COUNTIF(BN$4:BN$53,"&lt;"&amp;AR1159)*IF(AS1159&lt;0.5,Riskregister!$K$13+(Riskregister!$L$13-Riskregister!$K$13)*SQRT(AS1159/2),Riskregister!$L$13-(Riskregister!$L$13-Riskregister!$K$13)*SQRT((1-AS1159)/2)))</f>
        <v>0</v>
      </c>
      <c r="AU1159" s="28">
        <f t="shared" ca="1" si="711"/>
        <v>0.79064326264085516</v>
      </c>
      <c r="AV1159" s="28">
        <f t="shared" ca="1" si="711"/>
        <v>0.84351536687132223</v>
      </c>
      <c r="AW1159" s="28">
        <f>IF(Riskregister!$E$14="",0,COUNTIF(BO$4:BO$53,"&lt;"&amp;AU1159)*IF(AV1159&lt;0.5,Riskregister!$K$14+(Riskregister!$L$14-Riskregister!$K$14)*SQRT(AV1159/2),Riskregister!$L$14-(Riskregister!$L$14-Riskregister!$K$14)*SQRT((1-AV1159)/2)))</f>
        <v>0</v>
      </c>
      <c r="AX1159" s="28">
        <f t="shared" ca="1" si="712"/>
        <v>5.5149535527267091E-2</v>
      </c>
      <c r="AY1159" s="28">
        <f t="shared" ca="1" si="712"/>
        <v>0.63948973627007077</v>
      </c>
      <c r="AZ1159" s="28">
        <f>IF(Riskregister!$E$15="",0,COUNTIF(BP$4:BP$53,"&lt;"&amp;AX1159)*IF(AY1159&lt;0.5,Riskregister!$K$15+(Riskregister!$L$15-Riskregister!$K$15)*SQRT(AY1159/2),Riskregister!$L$15-(Riskregister!$L$15-Riskregister!$K$15)*SQRT((1-AY1159)/2)))</f>
        <v>0</v>
      </c>
      <c r="BA1159" s="28">
        <f t="shared" ca="1" si="713"/>
        <v>0.25129584372012326</v>
      </c>
      <c r="BB1159" s="28">
        <f t="shared" ca="1" si="713"/>
        <v>6.3652935598085936E-2</v>
      </c>
      <c r="BC1159" s="28">
        <f>IF(Riskregister!$E$16="",0,COUNTIF(BQ$4:BQ$53,"&lt;"&amp;BA1159)*IF(BB1159&lt;0.5,Riskregister!$K$16+(Riskregister!$L$16-Riskregister!$K$16)*SQRT(BB1159/2),Riskregister!$L$16-(Riskregister!$L$16-Riskregister!$K$16)*SQRT((1-BB1159)/2)))</f>
        <v>0</v>
      </c>
      <c r="BD1159" s="28">
        <f t="shared" ca="1" si="714"/>
        <v>0</v>
      </c>
    </row>
    <row r="1160" spans="20:56" x14ac:dyDescent="0.35">
      <c r="T1160" s="28">
        <f t="shared" ca="1" si="702"/>
        <v>1.7145833419950463E-2</v>
      </c>
      <c r="U1160" s="28">
        <f t="shared" ca="1" si="702"/>
        <v>0.32919318801498598</v>
      </c>
      <c r="V1160" s="28">
        <f ca="1">IF(Riskregister!$E$5="",0,COUNTIF(BF$4:BF$53,"&lt;"&amp;T1160)*IF(U1160&lt;0.5,Riskregister!$K$5+(Riskregister!$L$5-Riskregister!$K$5)*SQRT(U1160/2),Riskregister!$L$5-(Riskregister!$L$5-Riskregister!$K$5)*SQRT((1-U1160)/2)))</f>
        <v>0</v>
      </c>
      <c r="W1160" s="28">
        <f t="shared" ca="1" si="703"/>
        <v>0.39760134237675182</v>
      </c>
      <c r="X1160" s="28">
        <f t="shared" ca="1" si="703"/>
        <v>0.41492588921331752</v>
      </c>
      <c r="Y1160" s="28">
        <f ca="1">IF(Riskregister!$E$6="",0,COUNTIF(BG$4:BG$53,"&lt;"&amp;W1160)*IF(X1160&lt;0.5,Riskregister!$K$6+(Riskregister!$L$6-Riskregister!$K$6)*SQRT(X1160/2),Riskregister!$L$6-(Riskregister!$L$6-Riskregister!$K$6)*SQRT((1-X1160)/2)))</f>
        <v>0</v>
      </c>
      <c r="Z1160" s="28">
        <f t="shared" ca="1" si="704"/>
        <v>0.8311502056666884</v>
      </c>
      <c r="AA1160" s="28">
        <f t="shared" ca="1" si="704"/>
        <v>0.88725018878837281</v>
      </c>
      <c r="AB1160" s="28">
        <f ca="1">IF(Riskregister!$E$7="",0,COUNTIF(BH$4:BH$53,"&lt;"&amp;Z1160)*IF(AA1160&lt;0.5,Riskregister!$K$7+(Riskregister!$L$7-Riskregister!$K$7)*SQRT(AA1160/2),Riskregister!$L$7-(Riskregister!$L$7-Riskregister!$K$7)*SQRT((1-AA1160)/2)))</f>
        <v>316898.0990788287</v>
      </c>
      <c r="AC1160" s="28">
        <f t="shared" ca="1" si="705"/>
        <v>0.89898368502032511</v>
      </c>
      <c r="AD1160" s="28">
        <f t="shared" ca="1" si="705"/>
        <v>0.5948386976158746</v>
      </c>
      <c r="AE1160" s="28">
        <f ca="1">IF(Riskregister!$E$8="",0,COUNTIF(BI$4:BI$53,"&lt;"&amp;AC1160)*IF(AD1160&lt;0.5,Riskregister!$K$8+(Riskregister!$L$8-Riskregister!$K$8)*SQRT(AD1160/2),Riskregister!$L$8-(Riskregister!$L$8-Riskregister!$K$8)*SQRT((1-AD1160)/2)))</f>
        <v>0</v>
      </c>
      <c r="AF1160" s="28">
        <f t="shared" ca="1" si="706"/>
        <v>0.32206586755251732</v>
      </c>
      <c r="AG1160" s="28">
        <f t="shared" ca="1" si="706"/>
        <v>0.73170023279069296</v>
      </c>
      <c r="AH1160" s="28">
        <f>IF(Riskregister!$E$9="",0,COUNTIF(BJ$4:BJ$53,"&lt;"&amp;AF1160)*IF(AG1160&lt;0.5,Riskregister!$K$9+(Riskregister!$L$9-Riskregister!$K$9)*SQRT(AG1160/2),Riskregister!$L$9-(Riskregister!$L$9-Riskregister!$K$9)*SQRT((1-AG1160)/2)))</f>
        <v>0</v>
      </c>
      <c r="AI1160" s="28">
        <f t="shared" ca="1" si="707"/>
        <v>0.76329403857836398</v>
      </c>
      <c r="AJ1160" s="28">
        <f t="shared" ca="1" si="707"/>
        <v>0.69823269744301231</v>
      </c>
      <c r="AK1160" s="28">
        <f>IF(Riskregister!$E$10="",0,COUNTIF(BK$4:BK$53,"&lt;"&amp;AI1160)*IF(AJ1160&lt;0.5,Riskregister!$K$10+(Riskregister!$L$10-Riskregister!$K$10)*SQRT(AJ1160/2),Riskregister!$L$10-(Riskregister!$L$10-Riskregister!$K$10)*SQRT((1-AJ1160)/2)))</f>
        <v>0</v>
      </c>
      <c r="AL1160" s="28">
        <f t="shared" ca="1" si="708"/>
        <v>0.74619634344431851</v>
      </c>
      <c r="AM1160" s="28">
        <f t="shared" ca="1" si="708"/>
        <v>0.63266063490571223</v>
      </c>
      <c r="AN1160" s="28">
        <f>IF(Riskregister!$E$11="",0,COUNTIF(BL$4:BL$53,"&lt;"&amp;AL1160)*IF(AM1160&lt;0.5,Riskregister!$K$11+(Riskregister!$L$11-Riskregister!$K$11)*SQRT(AM1160/2),Riskregister!$L$11-(Riskregister!$L$11-Riskregister!$K$11)*SQRT((1-AM1160)/2)))</f>
        <v>0</v>
      </c>
      <c r="AO1160" s="28">
        <f t="shared" ca="1" si="709"/>
        <v>0.34830940614216532</v>
      </c>
      <c r="AP1160" s="28">
        <f t="shared" ca="1" si="709"/>
        <v>0.42814127212554243</v>
      </c>
      <c r="AQ1160" s="28">
        <f>IF(Riskregister!$E$12="",0,COUNTIF(BM$4:BM$53,"&lt;"&amp;AO1160)*IF(AP1160&lt;0.5,Riskregister!$K$12+(Riskregister!$L$12-Riskregister!$K$12)*SQRT(AP1160/2),Riskregister!$L$12-(Riskregister!$L$12-Riskregister!$K$12)*SQRT((1-AP1160)/2)))</f>
        <v>0</v>
      </c>
      <c r="AR1160" s="28">
        <f t="shared" ca="1" si="710"/>
        <v>0.88351848102944563</v>
      </c>
      <c r="AS1160" s="28">
        <f t="shared" ca="1" si="710"/>
        <v>0.20941263920507047</v>
      </c>
      <c r="AT1160" s="28">
        <f>IF(Riskregister!$E$13="",0,COUNTIF(BN$4:BN$53,"&lt;"&amp;AR1160)*IF(AS1160&lt;0.5,Riskregister!$K$13+(Riskregister!$L$13-Riskregister!$K$13)*SQRT(AS1160/2),Riskregister!$L$13-(Riskregister!$L$13-Riskregister!$K$13)*SQRT((1-AS1160)/2)))</f>
        <v>0</v>
      </c>
      <c r="AU1160" s="28">
        <f t="shared" ca="1" si="711"/>
        <v>0.28902818308901812</v>
      </c>
      <c r="AV1160" s="28">
        <f t="shared" ca="1" si="711"/>
        <v>0.94616837444511737</v>
      </c>
      <c r="AW1160" s="28">
        <f>IF(Riskregister!$E$14="",0,COUNTIF(BO$4:BO$53,"&lt;"&amp;AU1160)*IF(AV1160&lt;0.5,Riskregister!$K$14+(Riskregister!$L$14-Riskregister!$K$14)*SQRT(AV1160/2),Riskregister!$L$14-(Riskregister!$L$14-Riskregister!$K$14)*SQRT((1-AV1160)/2)))</f>
        <v>0</v>
      </c>
      <c r="AX1160" s="28">
        <f t="shared" ca="1" si="712"/>
        <v>0.57108557818135819</v>
      </c>
      <c r="AY1160" s="28">
        <f t="shared" ca="1" si="712"/>
        <v>0.37414393855519357</v>
      </c>
      <c r="AZ1160" s="28">
        <f>IF(Riskregister!$E$15="",0,COUNTIF(BP$4:BP$53,"&lt;"&amp;AX1160)*IF(AY1160&lt;0.5,Riskregister!$K$15+(Riskregister!$L$15-Riskregister!$K$15)*SQRT(AY1160/2),Riskregister!$L$15-(Riskregister!$L$15-Riskregister!$K$15)*SQRT((1-AY1160)/2)))</f>
        <v>0</v>
      </c>
      <c r="BA1160" s="28">
        <f t="shared" ca="1" si="713"/>
        <v>0.77546102884249535</v>
      </c>
      <c r="BB1160" s="28">
        <f t="shared" ca="1" si="713"/>
        <v>0.57419716164974688</v>
      </c>
      <c r="BC1160" s="28">
        <f>IF(Riskregister!$E$16="",0,COUNTIF(BQ$4:BQ$53,"&lt;"&amp;BA1160)*IF(BB1160&lt;0.5,Riskregister!$K$16+(Riskregister!$L$16-Riskregister!$K$16)*SQRT(BB1160/2),Riskregister!$L$16-(Riskregister!$L$16-Riskregister!$K$16)*SQRT((1-BB1160)/2)))</f>
        <v>0</v>
      </c>
      <c r="BD1160" s="28">
        <f t="shared" ca="1" si="714"/>
        <v>316898.0990788287</v>
      </c>
    </row>
    <row r="1161" spans="20:56" x14ac:dyDescent="0.35">
      <c r="T1161" s="28">
        <f t="shared" ca="1" si="702"/>
        <v>0.95339061646315093</v>
      </c>
      <c r="U1161" s="28">
        <f t="shared" ca="1" si="702"/>
        <v>0.10584258651055278</v>
      </c>
      <c r="V1161" s="28">
        <f ca="1">IF(Riskregister!$E$5="",0,COUNTIF(BF$4:BF$53,"&lt;"&amp;T1161)*IF(U1161&lt;0.5,Riskregister!$K$5+(Riskregister!$L$5-Riskregister!$K$5)*SQRT(U1161/2),Riskregister!$L$5-(Riskregister!$L$5-Riskregister!$K$5)*SQRT((1-U1161)/2)))</f>
        <v>507041.65652538108</v>
      </c>
      <c r="W1161" s="28">
        <f t="shared" ca="1" si="703"/>
        <v>0.99975525216665928</v>
      </c>
      <c r="X1161" s="28">
        <f t="shared" ca="1" si="703"/>
        <v>4.9566964227271249E-2</v>
      </c>
      <c r="Y1161" s="28">
        <f ca="1">IF(Riskregister!$E$6="",0,COUNTIF(BG$4:BG$53,"&lt;"&amp;W1161)*IF(X1161&lt;0.5,Riskregister!$K$6+(Riskregister!$L$6-Riskregister!$K$6)*SQRT(X1161/2),Riskregister!$L$6-(Riskregister!$L$6-Riskregister!$K$6)*SQRT((1-X1161)/2)))</f>
        <v>1933479.4717024525</v>
      </c>
      <c r="Z1161" s="28">
        <f t="shared" ca="1" si="704"/>
        <v>0.14275234892971145</v>
      </c>
      <c r="AA1161" s="28">
        <f t="shared" ca="1" si="704"/>
        <v>0.13294197887954762</v>
      </c>
      <c r="AB1161" s="28">
        <f ca="1">IF(Riskregister!$E$7="",0,COUNTIF(BH$4:BH$53,"&lt;"&amp;Z1161)*IF(AA1161&lt;0.5,Riskregister!$K$7+(Riskregister!$L$7-Riskregister!$K$7)*SQRT(AA1161/2),Riskregister!$L$7-(Riskregister!$L$7-Riskregister!$K$7)*SQRT((1-AA1161)/2)))</f>
        <v>0</v>
      </c>
      <c r="AC1161" s="28">
        <f t="shared" ca="1" si="705"/>
        <v>0.11002462679217384</v>
      </c>
      <c r="AD1161" s="28">
        <f t="shared" ca="1" si="705"/>
        <v>0.77303984645730794</v>
      </c>
      <c r="AE1161" s="28">
        <f ca="1">IF(Riskregister!$E$8="",0,COUNTIF(BI$4:BI$53,"&lt;"&amp;AC1161)*IF(AD1161&lt;0.5,Riskregister!$K$8+(Riskregister!$L$8-Riskregister!$K$8)*SQRT(AD1161/2),Riskregister!$L$8-(Riskregister!$L$8-Riskregister!$K$8)*SQRT((1-AD1161)/2)))</f>
        <v>0</v>
      </c>
      <c r="AF1161" s="28">
        <f t="shared" ca="1" si="706"/>
        <v>0.45712799734053799</v>
      </c>
      <c r="AG1161" s="28">
        <f t="shared" ca="1" si="706"/>
        <v>0.16217849657014183</v>
      </c>
      <c r="AH1161" s="28">
        <f>IF(Riskregister!$E$9="",0,COUNTIF(BJ$4:BJ$53,"&lt;"&amp;AF1161)*IF(AG1161&lt;0.5,Riskregister!$K$9+(Riskregister!$L$9-Riskregister!$K$9)*SQRT(AG1161/2),Riskregister!$L$9-(Riskregister!$L$9-Riskregister!$K$9)*SQRT((1-AG1161)/2)))</f>
        <v>0</v>
      </c>
      <c r="AI1161" s="28">
        <f t="shared" ca="1" si="707"/>
        <v>0.56276855592854136</v>
      </c>
      <c r="AJ1161" s="28">
        <f t="shared" ca="1" si="707"/>
        <v>0.80495568764804371</v>
      </c>
      <c r="AK1161" s="28">
        <f>IF(Riskregister!$E$10="",0,COUNTIF(BK$4:BK$53,"&lt;"&amp;AI1161)*IF(AJ1161&lt;0.5,Riskregister!$K$10+(Riskregister!$L$10-Riskregister!$K$10)*SQRT(AJ1161/2),Riskregister!$L$10-(Riskregister!$L$10-Riskregister!$K$10)*SQRT((1-AJ1161)/2)))</f>
        <v>0</v>
      </c>
      <c r="AL1161" s="28">
        <f t="shared" ca="1" si="708"/>
        <v>0.17097610072911318</v>
      </c>
      <c r="AM1161" s="28">
        <f t="shared" ca="1" si="708"/>
        <v>0.97029685160808776</v>
      </c>
      <c r="AN1161" s="28">
        <f>IF(Riskregister!$E$11="",0,COUNTIF(BL$4:BL$53,"&lt;"&amp;AL1161)*IF(AM1161&lt;0.5,Riskregister!$K$11+(Riskregister!$L$11-Riskregister!$K$11)*SQRT(AM1161/2),Riskregister!$L$11-(Riskregister!$L$11-Riskregister!$K$11)*SQRT((1-AM1161)/2)))</f>
        <v>0</v>
      </c>
      <c r="AO1161" s="28">
        <f t="shared" ca="1" si="709"/>
        <v>0.63474166678681776</v>
      </c>
      <c r="AP1161" s="28">
        <f t="shared" ca="1" si="709"/>
        <v>0.94561692779194828</v>
      </c>
      <c r="AQ1161" s="28">
        <f>IF(Riskregister!$E$12="",0,COUNTIF(BM$4:BM$53,"&lt;"&amp;AO1161)*IF(AP1161&lt;0.5,Riskregister!$K$12+(Riskregister!$L$12-Riskregister!$K$12)*SQRT(AP1161/2),Riskregister!$L$12-(Riskregister!$L$12-Riskregister!$K$12)*SQRT((1-AP1161)/2)))</f>
        <v>0</v>
      </c>
      <c r="AR1161" s="28">
        <f t="shared" ca="1" si="710"/>
        <v>2.7294622036873051E-2</v>
      </c>
      <c r="AS1161" s="28">
        <f t="shared" ca="1" si="710"/>
        <v>0.75968800904897715</v>
      </c>
      <c r="AT1161" s="28">
        <f>IF(Riskregister!$E$13="",0,COUNTIF(BN$4:BN$53,"&lt;"&amp;AR1161)*IF(AS1161&lt;0.5,Riskregister!$K$13+(Riskregister!$L$13-Riskregister!$K$13)*SQRT(AS1161/2),Riskregister!$L$13-(Riskregister!$L$13-Riskregister!$K$13)*SQRT((1-AS1161)/2)))</f>
        <v>0</v>
      </c>
      <c r="AU1161" s="28">
        <f t="shared" ca="1" si="711"/>
        <v>0.17577034551189019</v>
      </c>
      <c r="AV1161" s="28">
        <f t="shared" ca="1" si="711"/>
        <v>0.23233744845280879</v>
      </c>
      <c r="AW1161" s="28">
        <f>IF(Riskregister!$E$14="",0,COUNTIF(BO$4:BO$53,"&lt;"&amp;AU1161)*IF(AV1161&lt;0.5,Riskregister!$K$14+(Riskregister!$L$14-Riskregister!$K$14)*SQRT(AV1161/2),Riskregister!$L$14-(Riskregister!$L$14-Riskregister!$K$14)*SQRT((1-AV1161)/2)))</f>
        <v>0</v>
      </c>
      <c r="AX1161" s="28">
        <f t="shared" ca="1" si="712"/>
        <v>0.37682392500584572</v>
      </c>
      <c r="AY1161" s="28">
        <f t="shared" ca="1" si="712"/>
        <v>0.65034337634465855</v>
      </c>
      <c r="AZ1161" s="28">
        <f>IF(Riskregister!$E$15="",0,COUNTIF(BP$4:BP$53,"&lt;"&amp;AX1161)*IF(AY1161&lt;0.5,Riskregister!$K$15+(Riskregister!$L$15-Riskregister!$K$15)*SQRT(AY1161/2),Riskregister!$L$15-(Riskregister!$L$15-Riskregister!$K$15)*SQRT((1-AY1161)/2)))</f>
        <v>0</v>
      </c>
      <c r="BA1161" s="28">
        <f t="shared" ca="1" si="713"/>
        <v>0.10252483034634974</v>
      </c>
      <c r="BB1161" s="28">
        <f t="shared" ca="1" si="713"/>
        <v>0.90448852296075555</v>
      </c>
      <c r="BC1161" s="28">
        <f>IF(Riskregister!$E$16="",0,COUNTIF(BQ$4:BQ$53,"&lt;"&amp;BA1161)*IF(BB1161&lt;0.5,Riskregister!$K$16+(Riskregister!$L$16-Riskregister!$K$16)*SQRT(BB1161/2),Riskregister!$L$16-(Riskregister!$L$16-Riskregister!$K$16)*SQRT((1-BB1161)/2)))</f>
        <v>0</v>
      </c>
      <c r="BD1161" s="28">
        <f t="shared" ca="1" si="714"/>
        <v>2440521.1282278337</v>
      </c>
    </row>
    <row r="1162" spans="20:56" x14ac:dyDescent="0.35">
      <c r="T1162" s="28">
        <f t="shared" ca="1" si="702"/>
        <v>0.89039392491573255</v>
      </c>
      <c r="U1162" s="28">
        <f t="shared" ca="1" si="702"/>
        <v>0.47574451337823431</v>
      </c>
      <c r="V1162" s="28">
        <f ca="1">IF(Riskregister!$E$5="",0,COUNTIF(BF$4:BF$53,"&lt;"&amp;T1162)*IF(U1162&lt;0.5,Riskregister!$K$5+(Riskregister!$L$5-Riskregister!$K$5)*SQRT(U1162/2),Riskregister!$L$5-(Riskregister!$L$5-Riskregister!$K$5)*SQRT((1-U1162)/2)))</f>
        <v>369474.67275188316</v>
      </c>
      <c r="W1162" s="28">
        <f t="shared" ca="1" si="703"/>
        <v>0.5109961232115936</v>
      </c>
      <c r="X1162" s="28">
        <f t="shared" ca="1" si="703"/>
        <v>0.77809414662618159</v>
      </c>
      <c r="Y1162" s="28">
        <f ca="1">IF(Riskregister!$E$6="",0,COUNTIF(BG$4:BG$53,"&lt;"&amp;W1162)*IF(X1162&lt;0.5,Riskregister!$K$6+(Riskregister!$L$6-Riskregister!$K$6)*SQRT(X1162/2),Riskregister!$L$6-(Riskregister!$L$6-Riskregister!$K$6)*SQRT((1-X1162)/2)))</f>
        <v>0</v>
      </c>
      <c r="Z1162" s="28">
        <f t="shared" ca="1" si="704"/>
        <v>0.33620869260581854</v>
      </c>
      <c r="AA1162" s="28">
        <f t="shared" ca="1" si="704"/>
        <v>0.3275470176328279</v>
      </c>
      <c r="AB1162" s="28">
        <f ca="1">IF(Riskregister!$E$7="",0,COUNTIF(BH$4:BH$53,"&lt;"&amp;Z1162)*IF(AA1162&lt;0.5,Riskregister!$K$7+(Riskregister!$L$7-Riskregister!$K$7)*SQRT(AA1162/2),Riskregister!$L$7-(Riskregister!$L$7-Riskregister!$K$7)*SQRT((1-AA1162)/2)))</f>
        <v>0</v>
      </c>
      <c r="AC1162" s="28">
        <f t="shared" ca="1" si="705"/>
        <v>0.23449119478227054</v>
      </c>
      <c r="AD1162" s="28">
        <f t="shared" ca="1" si="705"/>
        <v>0.87199878974985812</v>
      </c>
      <c r="AE1162" s="28">
        <f ca="1">IF(Riskregister!$E$8="",0,COUNTIF(BI$4:BI$53,"&lt;"&amp;AC1162)*IF(AD1162&lt;0.5,Riskregister!$K$8+(Riskregister!$L$8-Riskregister!$K$8)*SQRT(AD1162/2),Riskregister!$L$8-(Riskregister!$L$8-Riskregister!$K$8)*SQRT((1-AD1162)/2)))</f>
        <v>0</v>
      </c>
      <c r="AF1162" s="28">
        <f t="shared" ca="1" si="706"/>
        <v>0.12527638317462886</v>
      </c>
      <c r="AG1162" s="28">
        <f t="shared" ca="1" si="706"/>
        <v>0.47295512709168286</v>
      </c>
      <c r="AH1162" s="28">
        <f>IF(Riskregister!$E$9="",0,COUNTIF(BJ$4:BJ$53,"&lt;"&amp;AF1162)*IF(AG1162&lt;0.5,Riskregister!$K$9+(Riskregister!$L$9-Riskregister!$K$9)*SQRT(AG1162/2),Riskregister!$L$9-(Riskregister!$L$9-Riskregister!$K$9)*SQRT((1-AG1162)/2)))</f>
        <v>0</v>
      </c>
      <c r="AI1162" s="28">
        <f t="shared" ca="1" si="707"/>
        <v>0.35169275350801854</v>
      </c>
      <c r="AJ1162" s="28">
        <f t="shared" ca="1" si="707"/>
        <v>0.11553755939315546</v>
      </c>
      <c r="AK1162" s="28">
        <f>IF(Riskregister!$E$10="",0,COUNTIF(BK$4:BK$53,"&lt;"&amp;AI1162)*IF(AJ1162&lt;0.5,Riskregister!$K$10+(Riskregister!$L$10-Riskregister!$K$10)*SQRT(AJ1162/2),Riskregister!$L$10-(Riskregister!$L$10-Riskregister!$K$10)*SQRT((1-AJ1162)/2)))</f>
        <v>0</v>
      </c>
      <c r="AL1162" s="28">
        <f t="shared" ca="1" si="708"/>
        <v>7.2625284037420301E-2</v>
      </c>
      <c r="AM1162" s="28">
        <f t="shared" ca="1" si="708"/>
        <v>2.0928436383184756E-2</v>
      </c>
      <c r="AN1162" s="28">
        <f>IF(Riskregister!$E$11="",0,COUNTIF(BL$4:BL$53,"&lt;"&amp;AL1162)*IF(AM1162&lt;0.5,Riskregister!$K$11+(Riskregister!$L$11-Riskregister!$K$11)*SQRT(AM1162/2),Riskregister!$L$11-(Riskregister!$L$11-Riskregister!$K$11)*SQRT((1-AM1162)/2)))</f>
        <v>0</v>
      </c>
      <c r="AO1162" s="28">
        <f t="shared" ca="1" si="709"/>
        <v>0.16239381510338957</v>
      </c>
      <c r="AP1162" s="28">
        <f t="shared" ca="1" si="709"/>
        <v>0.15510263439300243</v>
      </c>
      <c r="AQ1162" s="28">
        <f>IF(Riskregister!$E$12="",0,COUNTIF(BM$4:BM$53,"&lt;"&amp;AO1162)*IF(AP1162&lt;0.5,Riskregister!$K$12+(Riskregister!$L$12-Riskregister!$K$12)*SQRT(AP1162/2),Riskregister!$L$12-(Riskregister!$L$12-Riskregister!$K$12)*SQRT((1-AP1162)/2)))</f>
        <v>0</v>
      </c>
      <c r="AR1162" s="28">
        <f t="shared" ca="1" si="710"/>
        <v>0.16001836061060792</v>
      </c>
      <c r="AS1162" s="28">
        <f t="shared" ca="1" si="710"/>
        <v>0.64323182868588347</v>
      </c>
      <c r="AT1162" s="28">
        <f>IF(Riskregister!$E$13="",0,COUNTIF(BN$4:BN$53,"&lt;"&amp;AR1162)*IF(AS1162&lt;0.5,Riskregister!$K$13+(Riskregister!$L$13-Riskregister!$K$13)*SQRT(AS1162/2),Riskregister!$L$13-(Riskregister!$L$13-Riskregister!$K$13)*SQRT((1-AS1162)/2)))</f>
        <v>0</v>
      </c>
      <c r="AU1162" s="28">
        <f t="shared" ca="1" si="711"/>
        <v>0.50619078548042185</v>
      </c>
      <c r="AV1162" s="28">
        <f t="shared" ca="1" si="711"/>
        <v>0.10413713634693555</v>
      </c>
      <c r="AW1162" s="28">
        <f>IF(Riskregister!$E$14="",0,COUNTIF(BO$4:BO$53,"&lt;"&amp;AU1162)*IF(AV1162&lt;0.5,Riskregister!$K$14+(Riskregister!$L$14-Riskregister!$K$14)*SQRT(AV1162/2),Riskregister!$L$14-(Riskregister!$L$14-Riskregister!$K$14)*SQRT((1-AV1162)/2)))</f>
        <v>0</v>
      </c>
      <c r="AX1162" s="28">
        <f t="shared" ca="1" si="712"/>
        <v>0.46406550073195807</v>
      </c>
      <c r="AY1162" s="28">
        <f t="shared" ca="1" si="712"/>
        <v>1.9718032523257545E-2</v>
      </c>
      <c r="AZ1162" s="28">
        <f>IF(Riskregister!$E$15="",0,COUNTIF(BP$4:BP$53,"&lt;"&amp;AX1162)*IF(AY1162&lt;0.5,Riskregister!$K$15+(Riskregister!$L$15-Riskregister!$K$15)*SQRT(AY1162/2),Riskregister!$L$15-(Riskregister!$L$15-Riskregister!$K$15)*SQRT((1-AY1162)/2)))</f>
        <v>0</v>
      </c>
      <c r="BA1162" s="28">
        <f t="shared" ca="1" si="713"/>
        <v>0.65438639106167151</v>
      </c>
      <c r="BB1162" s="28">
        <f t="shared" ca="1" si="713"/>
        <v>0.65356973389778328</v>
      </c>
      <c r="BC1162" s="28">
        <f>IF(Riskregister!$E$16="",0,COUNTIF(BQ$4:BQ$53,"&lt;"&amp;BA1162)*IF(BB1162&lt;0.5,Riskregister!$K$16+(Riskregister!$L$16-Riskregister!$K$16)*SQRT(BB1162/2),Riskregister!$L$16-(Riskregister!$L$16-Riskregister!$K$16)*SQRT((1-BB1162)/2)))</f>
        <v>0</v>
      </c>
      <c r="BD1162" s="28">
        <f t="shared" ca="1" si="714"/>
        <v>369474.67275188316</v>
      </c>
    </row>
    <row r="1163" spans="20:56" x14ac:dyDescent="0.35">
      <c r="T1163" s="28">
        <f t="shared" ca="1" si="702"/>
        <v>0.23174429469471858</v>
      </c>
      <c r="U1163" s="28">
        <f t="shared" ca="1" si="702"/>
        <v>0.97677768202426762</v>
      </c>
      <c r="V1163" s="28">
        <f ca="1">IF(Riskregister!$E$5="",0,COUNTIF(BF$4:BF$53,"&lt;"&amp;T1163)*IF(U1163&lt;0.5,Riskregister!$K$5+(Riskregister!$L$5-Riskregister!$K$5)*SQRT(U1163/2),Riskregister!$L$5-(Riskregister!$L$5-Riskregister!$K$5)*SQRT((1-U1163)/2)))</f>
        <v>0</v>
      </c>
      <c r="W1163" s="28">
        <f t="shared" ca="1" si="703"/>
        <v>0.6266710494983998</v>
      </c>
      <c r="X1163" s="28">
        <f t="shared" ca="1" si="703"/>
        <v>0.99067371222296285</v>
      </c>
      <c r="Y1163" s="28">
        <f ca="1">IF(Riskregister!$E$6="",0,COUNTIF(BG$4:BG$53,"&lt;"&amp;W1163)*IF(X1163&lt;0.5,Riskregister!$K$6+(Riskregister!$L$6-Riskregister!$K$6)*SQRT(X1163/2),Riskregister!$L$6-(Riskregister!$L$6-Riskregister!$K$6)*SQRT((1-X1163)/2)))</f>
        <v>1877083.0109431564</v>
      </c>
      <c r="Z1163" s="28">
        <f t="shared" ca="1" si="704"/>
        <v>5.5216142136123025E-3</v>
      </c>
      <c r="AA1163" s="28">
        <f t="shared" ca="1" si="704"/>
        <v>9.9522459390376294E-2</v>
      </c>
      <c r="AB1163" s="28">
        <f ca="1">IF(Riskregister!$E$7="",0,COUNTIF(BH$4:BH$53,"&lt;"&amp;Z1163)*IF(AA1163&lt;0.5,Riskregister!$K$7+(Riskregister!$L$7-Riskregister!$K$7)*SQRT(AA1163/2),Riskregister!$L$7-(Riskregister!$L$7-Riskregister!$K$7)*SQRT((1-AA1163)/2)))</f>
        <v>0</v>
      </c>
      <c r="AC1163" s="28">
        <f t="shared" ca="1" si="705"/>
        <v>0.82365114844105769</v>
      </c>
      <c r="AD1163" s="28">
        <f t="shared" ca="1" si="705"/>
        <v>0.57143709129564391</v>
      </c>
      <c r="AE1163" s="28">
        <f ca="1">IF(Riskregister!$E$8="",0,COUNTIF(BI$4:BI$53,"&lt;"&amp;AC1163)*IF(AD1163&lt;0.5,Riskregister!$K$8+(Riskregister!$L$8-Riskregister!$K$8)*SQRT(AD1163/2),Riskregister!$L$8-(Riskregister!$L$8-Riskregister!$K$8)*SQRT((1-AD1163)/2)))</f>
        <v>0</v>
      </c>
      <c r="AF1163" s="28">
        <f t="shared" ca="1" si="706"/>
        <v>0.23397645626360408</v>
      </c>
      <c r="AG1163" s="28">
        <f t="shared" ca="1" si="706"/>
        <v>4.3635920481565393E-2</v>
      </c>
      <c r="AH1163" s="28">
        <f>IF(Riskregister!$E$9="",0,COUNTIF(BJ$4:BJ$53,"&lt;"&amp;AF1163)*IF(AG1163&lt;0.5,Riskregister!$K$9+(Riskregister!$L$9-Riskregister!$K$9)*SQRT(AG1163/2),Riskregister!$L$9-(Riskregister!$L$9-Riskregister!$K$9)*SQRT((1-AG1163)/2)))</f>
        <v>0</v>
      </c>
      <c r="AI1163" s="28">
        <f t="shared" ca="1" si="707"/>
        <v>0.681988555754523</v>
      </c>
      <c r="AJ1163" s="28">
        <f t="shared" ca="1" si="707"/>
        <v>0.94287733709606614</v>
      </c>
      <c r="AK1163" s="28">
        <f>IF(Riskregister!$E$10="",0,COUNTIF(BK$4:BK$53,"&lt;"&amp;AI1163)*IF(AJ1163&lt;0.5,Riskregister!$K$10+(Riskregister!$L$10-Riskregister!$K$10)*SQRT(AJ1163/2),Riskregister!$L$10-(Riskregister!$L$10-Riskregister!$K$10)*SQRT((1-AJ1163)/2)))</f>
        <v>0</v>
      </c>
      <c r="AL1163" s="28">
        <f t="shared" ca="1" si="708"/>
        <v>0.63588305659001243</v>
      </c>
      <c r="AM1163" s="28">
        <f t="shared" ca="1" si="708"/>
        <v>0.59824609871705325</v>
      </c>
      <c r="AN1163" s="28">
        <f>IF(Riskregister!$E$11="",0,COUNTIF(BL$4:BL$53,"&lt;"&amp;AL1163)*IF(AM1163&lt;0.5,Riskregister!$K$11+(Riskregister!$L$11-Riskregister!$K$11)*SQRT(AM1163/2),Riskregister!$L$11-(Riskregister!$L$11-Riskregister!$K$11)*SQRT((1-AM1163)/2)))</f>
        <v>0</v>
      </c>
      <c r="AO1163" s="28">
        <f t="shared" ca="1" si="709"/>
        <v>0.8103304813281994</v>
      </c>
      <c r="AP1163" s="28">
        <f t="shared" ca="1" si="709"/>
        <v>0.86838444134118542</v>
      </c>
      <c r="AQ1163" s="28">
        <f>IF(Riskregister!$E$12="",0,COUNTIF(BM$4:BM$53,"&lt;"&amp;AO1163)*IF(AP1163&lt;0.5,Riskregister!$K$12+(Riskregister!$L$12-Riskregister!$K$12)*SQRT(AP1163/2),Riskregister!$L$12-(Riskregister!$L$12-Riskregister!$K$12)*SQRT((1-AP1163)/2)))</f>
        <v>0</v>
      </c>
      <c r="AR1163" s="28">
        <f t="shared" ca="1" si="710"/>
        <v>0.59997956707449751</v>
      </c>
      <c r="AS1163" s="28">
        <f t="shared" ca="1" si="710"/>
        <v>0.66117716854056563</v>
      </c>
      <c r="AT1163" s="28">
        <f>IF(Riskregister!$E$13="",0,COUNTIF(BN$4:BN$53,"&lt;"&amp;AR1163)*IF(AS1163&lt;0.5,Riskregister!$K$13+(Riskregister!$L$13-Riskregister!$K$13)*SQRT(AS1163/2),Riskregister!$L$13-(Riskregister!$L$13-Riskregister!$K$13)*SQRT((1-AS1163)/2)))</f>
        <v>0</v>
      </c>
      <c r="AU1163" s="28">
        <f t="shared" ca="1" si="711"/>
        <v>0.18042033187290152</v>
      </c>
      <c r="AV1163" s="28">
        <f t="shared" ca="1" si="711"/>
        <v>0.12129065083123569</v>
      </c>
      <c r="AW1163" s="28">
        <f>IF(Riskregister!$E$14="",0,COUNTIF(BO$4:BO$53,"&lt;"&amp;AU1163)*IF(AV1163&lt;0.5,Riskregister!$K$14+(Riskregister!$L$14-Riskregister!$K$14)*SQRT(AV1163/2),Riskregister!$L$14-(Riskregister!$L$14-Riskregister!$K$14)*SQRT((1-AV1163)/2)))</f>
        <v>0</v>
      </c>
      <c r="AX1163" s="28">
        <f t="shared" ca="1" si="712"/>
        <v>0.21996773010102499</v>
      </c>
      <c r="AY1163" s="28">
        <f t="shared" ca="1" si="712"/>
        <v>0.27991793133961018</v>
      </c>
      <c r="AZ1163" s="28">
        <f>IF(Riskregister!$E$15="",0,COUNTIF(BP$4:BP$53,"&lt;"&amp;AX1163)*IF(AY1163&lt;0.5,Riskregister!$K$15+(Riskregister!$L$15-Riskregister!$K$15)*SQRT(AY1163/2),Riskregister!$L$15-(Riskregister!$L$15-Riskregister!$K$15)*SQRT((1-AY1163)/2)))</f>
        <v>0</v>
      </c>
      <c r="BA1163" s="28">
        <f t="shared" ca="1" si="713"/>
        <v>0.83410479576250141</v>
      </c>
      <c r="BB1163" s="28">
        <f t="shared" ca="1" si="713"/>
        <v>0.81976112321321426</v>
      </c>
      <c r="BC1163" s="28">
        <f>IF(Riskregister!$E$16="",0,COUNTIF(BQ$4:BQ$53,"&lt;"&amp;BA1163)*IF(BB1163&lt;0.5,Riskregister!$K$16+(Riskregister!$L$16-Riskregister!$K$16)*SQRT(BB1163/2),Riskregister!$L$16-(Riskregister!$L$16-Riskregister!$K$16)*SQRT((1-BB1163)/2)))</f>
        <v>0</v>
      </c>
      <c r="BD1163" s="28">
        <f t="shared" ca="1" si="714"/>
        <v>1877083.0109431564</v>
      </c>
    </row>
    <row r="1164" spans="20:56" x14ac:dyDescent="0.35">
      <c r="T1164" s="28">
        <f t="shared" ref="T1164:U1183" ca="1" si="715">RAND()</f>
        <v>0.51451090455419113</v>
      </c>
      <c r="U1164" s="28">
        <f t="shared" ca="1" si="715"/>
        <v>0.94216624654332015</v>
      </c>
      <c r="V1164" s="28">
        <f ca="1">IF(Riskregister!$E$5="",0,COUNTIF(BF$4:BF$53,"&lt;"&amp;T1164)*IF(U1164&lt;0.5,Riskregister!$K$5+(Riskregister!$L$5-Riskregister!$K$5)*SQRT(U1164/2),Riskregister!$L$5-(Riskregister!$L$5-Riskregister!$K$5)*SQRT((1-U1164)/2)))</f>
        <v>0</v>
      </c>
      <c r="W1164" s="28">
        <f t="shared" ref="W1164:X1183" ca="1" si="716">RAND()</f>
        <v>0.82151424628257164</v>
      </c>
      <c r="X1164" s="28">
        <f t="shared" ca="1" si="716"/>
        <v>0.36226146255123892</v>
      </c>
      <c r="Y1164" s="28">
        <f ca="1">IF(Riskregister!$E$6="",0,COUNTIF(BG$4:BG$53,"&lt;"&amp;W1164)*IF(X1164&lt;0.5,Riskregister!$K$6+(Riskregister!$L$6-Riskregister!$K$6)*SQRT(X1164/2),Riskregister!$L$6-(Riskregister!$L$6-Riskregister!$K$6)*SQRT((1-X1164)/2)))</f>
        <v>966070.21175151237</v>
      </c>
      <c r="Z1164" s="28">
        <f t="shared" ref="Z1164:AA1183" ca="1" si="717">RAND()</f>
        <v>0.17060154821937334</v>
      </c>
      <c r="AA1164" s="28">
        <f t="shared" ca="1" si="717"/>
        <v>0.53485055186655528</v>
      </c>
      <c r="AB1164" s="28">
        <f ca="1">IF(Riskregister!$E$7="",0,COUNTIF(BH$4:BH$53,"&lt;"&amp;Z1164)*IF(AA1164&lt;0.5,Riskregister!$K$7+(Riskregister!$L$7-Riskregister!$K$7)*SQRT(AA1164/2),Riskregister!$L$7-(Riskregister!$L$7-Riskregister!$K$7)*SQRT((1-AA1164)/2)))</f>
        <v>0</v>
      </c>
      <c r="AC1164" s="28">
        <f t="shared" ref="AC1164:AD1183" ca="1" si="718">RAND()</f>
        <v>0.27781501546050602</v>
      </c>
      <c r="AD1164" s="28">
        <f t="shared" ca="1" si="718"/>
        <v>3.8143853029931507E-2</v>
      </c>
      <c r="AE1164" s="28">
        <f ca="1">IF(Riskregister!$E$8="",0,COUNTIF(BI$4:BI$53,"&lt;"&amp;AC1164)*IF(AD1164&lt;0.5,Riskregister!$K$8+(Riskregister!$L$8-Riskregister!$K$8)*SQRT(AD1164/2),Riskregister!$L$8-(Riskregister!$L$8-Riskregister!$K$8)*SQRT((1-AD1164)/2)))</f>
        <v>0</v>
      </c>
      <c r="AF1164" s="28">
        <f t="shared" ref="AF1164:AG1183" ca="1" si="719">RAND()</f>
        <v>0.30544742641925893</v>
      </c>
      <c r="AG1164" s="28">
        <f t="shared" ca="1" si="719"/>
        <v>0.10325975160004552</v>
      </c>
      <c r="AH1164" s="28">
        <f>IF(Riskregister!$E$9="",0,COUNTIF(BJ$4:BJ$53,"&lt;"&amp;AF1164)*IF(AG1164&lt;0.5,Riskregister!$K$9+(Riskregister!$L$9-Riskregister!$K$9)*SQRT(AG1164/2),Riskregister!$L$9-(Riskregister!$L$9-Riskregister!$K$9)*SQRT((1-AG1164)/2)))</f>
        <v>0</v>
      </c>
      <c r="AI1164" s="28">
        <f t="shared" ref="AI1164:AJ1183" ca="1" si="720">RAND()</f>
        <v>0.49735059389869773</v>
      </c>
      <c r="AJ1164" s="28">
        <f t="shared" ca="1" si="720"/>
        <v>9.2817295560448709E-2</v>
      </c>
      <c r="AK1164" s="28">
        <f>IF(Riskregister!$E$10="",0,COUNTIF(BK$4:BK$53,"&lt;"&amp;AI1164)*IF(AJ1164&lt;0.5,Riskregister!$K$10+(Riskregister!$L$10-Riskregister!$K$10)*SQRT(AJ1164/2),Riskregister!$L$10-(Riskregister!$L$10-Riskregister!$K$10)*SQRT((1-AJ1164)/2)))</f>
        <v>0</v>
      </c>
      <c r="AL1164" s="28">
        <f t="shared" ref="AL1164:AM1183" ca="1" si="721">RAND()</f>
        <v>0.21098235548156763</v>
      </c>
      <c r="AM1164" s="28">
        <f t="shared" ca="1" si="721"/>
        <v>0.84006927407624421</v>
      </c>
      <c r="AN1164" s="28">
        <f>IF(Riskregister!$E$11="",0,COUNTIF(BL$4:BL$53,"&lt;"&amp;AL1164)*IF(AM1164&lt;0.5,Riskregister!$K$11+(Riskregister!$L$11-Riskregister!$K$11)*SQRT(AM1164/2),Riskregister!$L$11-(Riskregister!$L$11-Riskregister!$K$11)*SQRT((1-AM1164)/2)))</f>
        <v>0</v>
      </c>
      <c r="AO1164" s="28">
        <f t="shared" ref="AO1164:AP1183" ca="1" si="722">RAND()</f>
        <v>0.44096431327930219</v>
      </c>
      <c r="AP1164" s="28">
        <f t="shared" ca="1" si="722"/>
        <v>0.28768154464973894</v>
      </c>
      <c r="AQ1164" s="28">
        <f>IF(Riskregister!$E$12="",0,COUNTIF(BM$4:BM$53,"&lt;"&amp;AO1164)*IF(AP1164&lt;0.5,Riskregister!$K$12+(Riskregister!$L$12-Riskregister!$K$12)*SQRT(AP1164/2),Riskregister!$L$12-(Riskregister!$L$12-Riskregister!$K$12)*SQRT((1-AP1164)/2)))</f>
        <v>0</v>
      </c>
      <c r="AR1164" s="28">
        <f t="shared" ref="AR1164:AS1183" ca="1" si="723">RAND()</f>
        <v>0.31248907515256463</v>
      </c>
      <c r="AS1164" s="28">
        <f t="shared" ca="1" si="723"/>
        <v>0.12171559899831319</v>
      </c>
      <c r="AT1164" s="28">
        <f>IF(Riskregister!$E$13="",0,COUNTIF(BN$4:BN$53,"&lt;"&amp;AR1164)*IF(AS1164&lt;0.5,Riskregister!$K$13+(Riskregister!$L$13-Riskregister!$K$13)*SQRT(AS1164/2),Riskregister!$L$13-(Riskregister!$L$13-Riskregister!$K$13)*SQRT((1-AS1164)/2)))</f>
        <v>0</v>
      </c>
      <c r="AU1164" s="28">
        <f t="shared" ref="AU1164:AV1183" ca="1" si="724">RAND()</f>
        <v>0.96781008728444073</v>
      </c>
      <c r="AV1164" s="28">
        <f t="shared" ca="1" si="724"/>
        <v>0.87576415146693609</v>
      </c>
      <c r="AW1164" s="28">
        <f>IF(Riskregister!$E$14="",0,COUNTIF(BO$4:BO$53,"&lt;"&amp;AU1164)*IF(AV1164&lt;0.5,Riskregister!$K$14+(Riskregister!$L$14-Riskregister!$K$14)*SQRT(AV1164/2),Riskregister!$L$14-(Riskregister!$L$14-Riskregister!$K$14)*SQRT((1-AV1164)/2)))</f>
        <v>0</v>
      </c>
      <c r="AX1164" s="28">
        <f t="shared" ref="AX1164:AY1183" ca="1" si="725">RAND()</f>
        <v>0.86331402950740588</v>
      </c>
      <c r="AY1164" s="28">
        <f t="shared" ca="1" si="725"/>
        <v>0.16224990744118695</v>
      </c>
      <c r="AZ1164" s="28">
        <f>IF(Riskregister!$E$15="",0,COUNTIF(BP$4:BP$53,"&lt;"&amp;AX1164)*IF(AY1164&lt;0.5,Riskregister!$K$15+(Riskregister!$L$15-Riskregister!$K$15)*SQRT(AY1164/2),Riskregister!$L$15-(Riskregister!$L$15-Riskregister!$K$15)*SQRT((1-AY1164)/2)))</f>
        <v>0</v>
      </c>
      <c r="BA1164" s="28">
        <f t="shared" ref="BA1164:BB1183" ca="1" si="726">RAND()</f>
        <v>0.43629068114474057</v>
      </c>
      <c r="BB1164" s="28">
        <f t="shared" ca="1" si="726"/>
        <v>0.76855311510809954</v>
      </c>
      <c r="BC1164" s="28">
        <f>IF(Riskregister!$E$16="",0,COUNTIF(BQ$4:BQ$53,"&lt;"&amp;BA1164)*IF(BB1164&lt;0.5,Riskregister!$K$16+(Riskregister!$L$16-Riskregister!$K$16)*SQRT(BB1164/2),Riskregister!$L$16-(Riskregister!$L$16-Riskregister!$K$16)*SQRT((1-BB1164)/2)))</f>
        <v>0</v>
      </c>
      <c r="BD1164" s="28">
        <f t="shared" ca="1" si="714"/>
        <v>966070.21175151237</v>
      </c>
    </row>
    <row r="1165" spans="20:56" x14ac:dyDescent="0.35">
      <c r="T1165" s="28">
        <f t="shared" ca="1" si="715"/>
        <v>0.17262215113226487</v>
      </c>
      <c r="U1165" s="28">
        <f t="shared" ca="1" si="715"/>
        <v>0.60837923959825846</v>
      </c>
      <c r="V1165" s="28">
        <f ca="1">IF(Riskregister!$E$5="",0,COUNTIF(BF$4:BF$53,"&lt;"&amp;T1165)*IF(U1165&lt;0.5,Riskregister!$K$5+(Riskregister!$L$5-Riskregister!$K$5)*SQRT(U1165/2),Riskregister!$L$5-(Riskregister!$L$5-Riskregister!$K$5)*SQRT((1-U1165)/2)))</f>
        <v>0</v>
      </c>
      <c r="W1165" s="28">
        <f t="shared" ca="1" si="716"/>
        <v>0.809068483399633</v>
      </c>
      <c r="X1165" s="28">
        <f t="shared" ca="1" si="716"/>
        <v>0.44876540658134412</v>
      </c>
      <c r="Y1165" s="28">
        <f ca="1">IF(Riskregister!$E$6="",0,COUNTIF(BG$4:BG$53,"&lt;"&amp;W1165)*IF(X1165&lt;0.5,Riskregister!$K$6+(Riskregister!$L$6-Riskregister!$K$6)*SQRT(X1165/2),Riskregister!$L$6-(Riskregister!$L$6-Riskregister!$K$6)*SQRT((1-X1165)/2)))</f>
        <v>1052642.9256504611</v>
      </c>
      <c r="Z1165" s="28">
        <f t="shared" ca="1" si="717"/>
        <v>0.19246182795557676</v>
      </c>
      <c r="AA1165" s="28">
        <f t="shared" ca="1" si="717"/>
        <v>0.88147859791160377</v>
      </c>
      <c r="AB1165" s="28">
        <f ca="1">IF(Riskregister!$E$7="",0,COUNTIF(BH$4:BH$53,"&lt;"&amp;Z1165)*IF(AA1165&lt;0.5,Riskregister!$K$7+(Riskregister!$L$7-Riskregister!$K$7)*SQRT(AA1165/2),Riskregister!$L$7-(Riskregister!$L$7-Riskregister!$K$7)*SQRT((1-AA1165)/2)))</f>
        <v>0</v>
      </c>
      <c r="AC1165" s="28">
        <f t="shared" ca="1" si="718"/>
        <v>0.1664002053934649</v>
      </c>
      <c r="AD1165" s="28">
        <f t="shared" ca="1" si="718"/>
        <v>0.59097376725704276</v>
      </c>
      <c r="AE1165" s="28">
        <f ca="1">IF(Riskregister!$E$8="",0,COUNTIF(BI$4:BI$53,"&lt;"&amp;AC1165)*IF(AD1165&lt;0.5,Riskregister!$K$8+(Riskregister!$L$8-Riskregister!$K$8)*SQRT(AD1165/2),Riskregister!$L$8-(Riskregister!$L$8-Riskregister!$K$8)*SQRT((1-AD1165)/2)))</f>
        <v>0</v>
      </c>
      <c r="AF1165" s="28">
        <f t="shared" ca="1" si="719"/>
        <v>1.4247904650219745E-3</v>
      </c>
      <c r="AG1165" s="28">
        <f t="shared" ca="1" si="719"/>
        <v>0.3810160219726092</v>
      </c>
      <c r="AH1165" s="28">
        <f>IF(Riskregister!$E$9="",0,COUNTIF(BJ$4:BJ$53,"&lt;"&amp;AF1165)*IF(AG1165&lt;0.5,Riskregister!$K$9+(Riskregister!$L$9-Riskregister!$K$9)*SQRT(AG1165/2),Riskregister!$L$9-(Riskregister!$L$9-Riskregister!$K$9)*SQRT((1-AG1165)/2)))</f>
        <v>0</v>
      </c>
      <c r="AI1165" s="28">
        <f t="shared" ca="1" si="720"/>
        <v>0.33400127581006944</v>
      </c>
      <c r="AJ1165" s="28">
        <f t="shared" ca="1" si="720"/>
        <v>0.12195082368457022</v>
      </c>
      <c r="AK1165" s="28">
        <f>IF(Riskregister!$E$10="",0,COUNTIF(BK$4:BK$53,"&lt;"&amp;AI1165)*IF(AJ1165&lt;0.5,Riskregister!$K$10+(Riskregister!$L$10-Riskregister!$K$10)*SQRT(AJ1165/2),Riskregister!$L$10-(Riskregister!$L$10-Riskregister!$K$10)*SQRT((1-AJ1165)/2)))</f>
        <v>0</v>
      </c>
      <c r="AL1165" s="28">
        <f t="shared" ca="1" si="721"/>
        <v>0.39671950471187745</v>
      </c>
      <c r="AM1165" s="28">
        <f t="shared" ca="1" si="721"/>
        <v>0.17457103212481095</v>
      </c>
      <c r="AN1165" s="28">
        <f>IF(Riskregister!$E$11="",0,COUNTIF(BL$4:BL$53,"&lt;"&amp;AL1165)*IF(AM1165&lt;0.5,Riskregister!$K$11+(Riskregister!$L$11-Riskregister!$K$11)*SQRT(AM1165/2),Riskregister!$L$11-(Riskregister!$L$11-Riskregister!$K$11)*SQRT((1-AM1165)/2)))</f>
        <v>0</v>
      </c>
      <c r="AO1165" s="28">
        <f t="shared" ca="1" si="722"/>
        <v>0.34914220804179374</v>
      </c>
      <c r="AP1165" s="28">
        <f t="shared" ca="1" si="722"/>
        <v>0.33877315276115638</v>
      </c>
      <c r="AQ1165" s="28">
        <f>IF(Riskregister!$E$12="",0,COUNTIF(BM$4:BM$53,"&lt;"&amp;AO1165)*IF(AP1165&lt;0.5,Riskregister!$K$12+(Riskregister!$L$12-Riskregister!$K$12)*SQRT(AP1165/2),Riskregister!$L$12-(Riskregister!$L$12-Riskregister!$K$12)*SQRT((1-AP1165)/2)))</f>
        <v>0</v>
      </c>
      <c r="AR1165" s="28">
        <f t="shared" ca="1" si="723"/>
        <v>0.43777538541205896</v>
      </c>
      <c r="AS1165" s="28">
        <f t="shared" ca="1" si="723"/>
        <v>0.13792059025794168</v>
      </c>
      <c r="AT1165" s="28">
        <f>IF(Riskregister!$E$13="",0,COUNTIF(BN$4:BN$53,"&lt;"&amp;AR1165)*IF(AS1165&lt;0.5,Riskregister!$K$13+(Riskregister!$L$13-Riskregister!$K$13)*SQRT(AS1165/2),Riskregister!$L$13-(Riskregister!$L$13-Riskregister!$K$13)*SQRT((1-AS1165)/2)))</f>
        <v>0</v>
      </c>
      <c r="AU1165" s="28">
        <f t="shared" ca="1" si="724"/>
        <v>0.78723470699668341</v>
      </c>
      <c r="AV1165" s="28">
        <f t="shared" ca="1" si="724"/>
        <v>0.20825576442250882</v>
      </c>
      <c r="AW1165" s="28">
        <f>IF(Riskregister!$E$14="",0,COUNTIF(BO$4:BO$53,"&lt;"&amp;AU1165)*IF(AV1165&lt;0.5,Riskregister!$K$14+(Riskregister!$L$14-Riskregister!$K$14)*SQRT(AV1165/2),Riskregister!$L$14-(Riskregister!$L$14-Riskregister!$K$14)*SQRT((1-AV1165)/2)))</f>
        <v>0</v>
      </c>
      <c r="AX1165" s="28">
        <f t="shared" ca="1" si="725"/>
        <v>0.70603233613965788</v>
      </c>
      <c r="AY1165" s="28">
        <f t="shared" ca="1" si="725"/>
        <v>0.43294215503491462</v>
      </c>
      <c r="AZ1165" s="28">
        <f>IF(Riskregister!$E$15="",0,COUNTIF(BP$4:BP$53,"&lt;"&amp;AX1165)*IF(AY1165&lt;0.5,Riskregister!$K$15+(Riskregister!$L$15-Riskregister!$K$15)*SQRT(AY1165/2),Riskregister!$L$15-(Riskregister!$L$15-Riskregister!$K$15)*SQRT((1-AY1165)/2)))</f>
        <v>0</v>
      </c>
      <c r="BA1165" s="28">
        <f t="shared" ca="1" si="726"/>
        <v>0.13524726470961346</v>
      </c>
      <c r="BB1165" s="28">
        <f t="shared" ca="1" si="726"/>
        <v>0.77928314535381149</v>
      </c>
      <c r="BC1165" s="28">
        <f>IF(Riskregister!$E$16="",0,COUNTIF(BQ$4:BQ$53,"&lt;"&amp;BA1165)*IF(BB1165&lt;0.5,Riskregister!$K$16+(Riskregister!$L$16-Riskregister!$K$16)*SQRT(BB1165/2),Riskregister!$L$16-(Riskregister!$L$16-Riskregister!$K$16)*SQRT((1-BB1165)/2)))</f>
        <v>0</v>
      </c>
      <c r="BD1165" s="28">
        <f t="shared" ca="1" si="714"/>
        <v>1052642.9256504611</v>
      </c>
    </row>
    <row r="1166" spans="20:56" x14ac:dyDescent="0.35">
      <c r="T1166" s="28">
        <f t="shared" ca="1" si="715"/>
        <v>0.98975959314943118</v>
      </c>
      <c r="U1166" s="28">
        <f t="shared" ca="1" si="715"/>
        <v>0.62170638971946268</v>
      </c>
      <c r="V1166" s="28">
        <f ca="1">IF(Riskregister!$E$5="",0,COUNTIF(BF$4:BF$53,"&lt;"&amp;T1166)*IF(U1166&lt;0.5,Riskregister!$K$5+(Riskregister!$L$5-Riskregister!$K$5)*SQRT(U1166/2),Riskregister!$L$5-(Riskregister!$L$5-Riskregister!$K$5)*SQRT((1-U1166)/2)))</f>
        <v>1212871.3493891312</v>
      </c>
      <c r="W1166" s="28">
        <f t="shared" ca="1" si="716"/>
        <v>0.68361264017538725</v>
      </c>
      <c r="X1166" s="28">
        <f t="shared" ca="1" si="716"/>
        <v>0.1905547127566769</v>
      </c>
      <c r="Y1166" s="28">
        <f ca="1">IF(Riskregister!$E$6="",0,COUNTIF(BG$4:BG$53,"&lt;"&amp;W1166)*IF(X1166&lt;0.5,Riskregister!$K$6+(Riskregister!$L$6-Riskregister!$K$6)*SQRT(X1166/2),Riskregister!$L$6-(Riskregister!$L$6-Riskregister!$K$6)*SQRT((1-X1166)/2)))</f>
        <v>755606.54663693137</v>
      </c>
      <c r="Z1166" s="28">
        <f t="shared" ca="1" si="717"/>
        <v>0.14743753548874083</v>
      </c>
      <c r="AA1166" s="28">
        <f t="shared" ca="1" si="717"/>
        <v>0.76182015454487051</v>
      </c>
      <c r="AB1166" s="28">
        <f ca="1">IF(Riskregister!$E$7="",0,COUNTIF(BH$4:BH$53,"&lt;"&amp;Z1166)*IF(AA1166&lt;0.5,Riskregister!$K$7+(Riskregister!$L$7-Riskregister!$K$7)*SQRT(AA1166/2),Riskregister!$L$7-(Riskregister!$L$7-Riskregister!$K$7)*SQRT((1-AA1166)/2)))</f>
        <v>0</v>
      </c>
      <c r="AC1166" s="28">
        <f t="shared" ca="1" si="718"/>
        <v>0.517105370006961</v>
      </c>
      <c r="AD1166" s="28">
        <f t="shared" ca="1" si="718"/>
        <v>0.80730720553525959</v>
      </c>
      <c r="AE1166" s="28">
        <f ca="1">IF(Riskregister!$E$8="",0,COUNTIF(BI$4:BI$53,"&lt;"&amp;AC1166)*IF(AD1166&lt;0.5,Riskregister!$K$8+(Riskregister!$L$8-Riskregister!$K$8)*SQRT(AD1166/2),Riskregister!$L$8-(Riskregister!$L$8-Riskregister!$K$8)*SQRT((1-AD1166)/2)))</f>
        <v>0</v>
      </c>
      <c r="AF1166" s="28">
        <f t="shared" ca="1" si="719"/>
        <v>0.93949733800799462</v>
      </c>
      <c r="AG1166" s="28">
        <f t="shared" ca="1" si="719"/>
        <v>0.50326788929428223</v>
      </c>
      <c r="AH1166" s="28">
        <f>IF(Riskregister!$E$9="",0,COUNTIF(BJ$4:BJ$53,"&lt;"&amp;AF1166)*IF(AG1166&lt;0.5,Riskregister!$K$9+(Riskregister!$L$9-Riskregister!$K$9)*SQRT(AG1166/2),Riskregister!$L$9-(Riskregister!$L$9-Riskregister!$K$9)*SQRT((1-AG1166)/2)))</f>
        <v>0</v>
      </c>
      <c r="AI1166" s="28">
        <f t="shared" ca="1" si="720"/>
        <v>0.83369624237271811</v>
      </c>
      <c r="AJ1166" s="28">
        <f t="shared" ca="1" si="720"/>
        <v>0.68952117147021286</v>
      </c>
      <c r="AK1166" s="28">
        <f>IF(Riskregister!$E$10="",0,COUNTIF(BK$4:BK$53,"&lt;"&amp;AI1166)*IF(AJ1166&lt;0.5,Riskregister!$K$10+(Riskregister!$L$10-Riskregister!$K$10)*SQRT(AJ1166/2),Riskregister!$L$10-(Riskregister!$L$10-Riskregister!$K$10)*SQRT((1-AJ1166)/2)))</f>
        <v>0</v>
      </c>
      <c r="AL1166" s="28">
        <f t="shared" ca="1" si="721"/>
        <v>0.97083063059255625</v>
      </c>
      <c r="AM1166" s="28">
        <f t="shared" ca="1" si="721"/>
        <v>0.26565769477674184</v>
      </c>
      <c r="AN1166" s="28">
        <f>IF(Riskregister!$E$11="",0,COUNTIF(BL$4:BL$53,"&lt;"&amp;AL1166)*IF(AM1166&lt;0.5,Riskregister!$K$11+(Riskregister!$L$11-Riskregister!$K$11)*SQRT(AM1166/2),Riskregister!$L$11-(Riskregister!$L$11-Riskregister!$K$11)*SQRT((1-AM1166)/2)))</f>
        <v>0</v>
      </c>
      <c r="AO1166" s="28">
        <f t="shared" ca="1" si="722"/>
        <v>0.80261469889780346</v>
      </c>
      <c r="AP1166" s="28">
        <f t="shared" ca="1" si="722"/>
        <v>0.67912556563457882</v>
      </c>
      <c r="AQ1166" s="28">
        <f>IF(Riskregister!$E$12="",0,COUNTIF(BM$4:BM$53,"&lt;"&amp;AO1166)*IF(AP1166&lt;0.5,Riskregister!$K$12+(Riskregister!$L$12-Riskregister!$K$12)*SQRT(AP1166/2),Riskregister!$L$12-(Riskregister!$L$12-Riskregister!$K$12)*SQRT((1-AP1166)/2)))</f>
        <v>0</v>
      </c>
      <c r="AR1166" s="28">
        <f t="shared" ca="1" si="723"/>
        <v>1.0637568640138317E-2</v>
      </c>
      <c r="AS1166" s="28">
        <f t="shared" ca="1" si="723"/>
        <v>0.99947495693233024</v>
      </c>
      <c r="AT1166" s="28">
        <f>IF(Riskregister!$E$13="",0,COUNTIF(BN$4:BN$53,"&lt;"&amp;AR1166)*IF(AS1166&lt;0.5,Riskregister!$K$13+(Riskregister!$L$13-Riskregister!$K$13)*SQRT(AS1166/2),Riskregister!$L$13-(Riskregister!$L$13-Riskregister!$K$13)*SQRT((1-AS1166)/2)))</f>
        <v>0</v>
      </c>
      <c r="AU1166" s="28">
        <f t="shared" ca="1" si="724"/>
        <v>0.86207091720210827</v>
      </c>
      <c r="AV1166" s="28">
        <f t="shared" ca="1" si="724"/>
        <v>0.11487732666812212</v>
      </c>
      <c r="AW1166" s="28">
        <f>IF(Riskregister!$E$14="",0,COUNTIF(BO$4:BO$53,"&lt;"&amp;AU1166)*IF(AV1166&lt;0.5,Riskregister!$K$14+(Riskregister!$L$14-Riskregister!$K$14)*SQRT(AV1166/2),Riskregister!$L$14-(Riskregister!$L$14-Riskregister!$K$14)*SQRT((1-AV1166)/2)))</f>
        <v>0</v>
      </c>
      <c r="AX1166" s="28">
        <f t="shared" ca="1" si="725"/>
        <v>0.27525973188081643</v>
      </c>
      <c r="AY1166" s="28">
        <f t="shared" ca="1" si="725"/>
        <v>0.94404335114086568</v>
      </c>
      <c r="AZ1166" s="28">
        <f>IF(Riskregister!$E$15="",0,COUNTIF(BP$4:BP$53,"&lt;"&amp;AX1166)*IF(AY1166&lt;0.5,Riskregister!$K$15+(Riskregister!$L$15-Riskregister!$K$15)*SQRT(AY1166/2),Riskregister!$L$15-(Riskregister!$L$15-Riskregister!$K$15)*SQRT((1-AY1166)/2)))</f>
        <v>0</v>
      </c>
      <c r="BA1166" s="28">
        <f t="shared" ca="1" si="726"/>
        <v>0.26227482560498627</v>
      </c>
      <c r="BB1166" s="28">
        <f t="shared" ca="1" si="726"/>
        <v>1.6745036626557019E-2</v>
      </c>
      <c r="BC1166" s="28">
        <f>IF(Riskregister!$E$16="",0,COUNTIF(BQ$4:BQ$53,"&lt;"&amp;BA1166)*IF(BB1166&lt;0.5,Riskregister!$K$16+(Riskregister!$L$16-Riskregister!$K$16)*SQRT(BB1166/2),Riskregister!$L$16-(Riskregister!$L$16-Riskregister!$K$16)*SQRT((1-BB1166)/2)))</f>
        <v>0</v>
      </c>
      <c r="BD1166" s="28">
        <f t="shared" ca="1" si="714"/>
        <v>1968477.8960260625</v>
      </c>
    </row>
    <row r="1167" spans="20:56" x14ac:dyDescent="0.35">
      <c r="T1167" s="28">
        <f t="shared" ca="1" si="715"/>
        <v>0.68041470470530852</v>
      </c>
      <c r="U1167" s="28">
        <f t="shared" ca="1" si="715"/>
        <v>0.25756754540442084</v>
      </c>
      <c r="V1167" s="28">
        <f ca="1">IF(Riskregister!$E$5="",0,COUNTIF(BF$4:BF$53,"&lt;"&amp;T1167)*IF(U1167&lt;0.5,Riskregister!$K$5+(Riskregister!$L$5-Riskregister!$K$5)*SQRT(U1167/2),Riskregister!$L$5-(Riskregister!$L$5-Riskregister!$K$5)*SQRT((1-U1167)/2)))</f>
        <v>311489.0521744357</v>
      </c>
      <c r="W1167" s="28">
        <f t="shared" ca="1" si="716"/>
        <v>0.54510881216581775</v>
      </c>
      <c r="X1167" s="28">
        <f t="shared" ca="1" si="716"/>
        <v>0.76065948198530364</v>
      </c>
      <c r="Y1167" s="28">
        <f ca="1">IF(Riskregister!$E$6="",0,COUNTIF(BG$4:BG$53,"&lt;"&amp;W1167)*IF(X1167&lt;0.5,Riskregister!$K$6+(Riskregister!$L$6-Riskregister!$K$6)*SQRT(X1167/2),Riskregister!$L$6-(Riskregister!$L$6-Riskregister!$K$6)*SQRT((1-X1167)/2)))</f>
        <v>0</v>
      </c>
      <c r="Z1167" s="28">
        <f t="shared" ca="1" si="717"/>
        <v>0.83630600924494658</v>
      </c>
      <c r="AA1167" s="28">
        <f t="shared" ca="1" si="717"/>
        <v>0.92501847861305353</v>
      </c>
      <c r="AB1167" s="28">
        <f ca="1">IF(Riskregister!$E$7="",0,COUNTIF(BH$4:BH$53,"&lt;"&amp;Z1167)*IF(AA1167&lt;0.5,Riskregister!$K$7+(Riskregister!$L$7-Riskregister!$K$7)*SQRT(AA1167/2),Riskregister!$L$7-(Riskregister!$L$7-Riskregister!$K$7)*SQRT((1-AA1167)/2)))</f>
        <v>332231.14148113108</v>
      </c>
      <c r="AC1167" s="28">
        <f t="shared" ca="1" si="718"/>
        <v>0.64280978168167202</v>
      </c>
      <c r="AD1167" s="28">
        <f t="shared" ca="1" si="718"/>
        <v>0.74010743967162385</v>
      </c>
      <c r="AE1167" s="28">
        <f ca="1">IF(Riskregister!$E$8="",0,COUNTIF(BI$4:BI$53,"&lt;"&amp;AC1167)*IF(AD1167&lt;0.5,Riskregister!$K$8+(Riskregister!$L$8-Riskregister!$K$8)*SQRT(AD1167/2),Riskregister!$L$8-(Riskregister!$L$8-Riskregister!$K$8)*SQRT((1-AD1167)/2)))</f>
        <v>0</v>
      </c>
      <c r="AF1167" s="28">
        <f t="shared" ca="1" si="719"/>
        <v>0.25538426753342036</v>
      </c>
      <c r="AG1167" s="28">
        <f t="shared" ca="1" si="719"/>
        <v>0.34575970687854929</v>
      </c>
      <c r="AH1167" s="28">
        <f>IF(Riskregister!$E$9="",0,COUNTIF(BJ$4:BJ$53,"&lt;"&amp;AF1167)*IF(AG1167&lt;0.5,Riskregister!$K$9+(Riskregister!$L$9-Riskregister!$K$9)*SQRT(AG1167/2),Riskregister!$L$9-(Riskregister!$L$9-Riskregister!$K$9)*SQRT((1-AG1167)/2)))</f>
        <v>0</v>
      </c>
      <c r="AI1167" s="28">
        <f t="shared" ca="1" si="720"/>
        <v>0.72107885520833503</v>
      </c>
      <c r="AJ1167" s="28">
        <f t="shared" ca="1" si="720"/>
        <v>0.88416386459795526</v>
      </c>
      <c r="AK1167" s="28">
        <f>IF(Riskregister!$E$10="",0,COUNTIF(BK$4:BK$53,"&lt;"&amp;AI1167)*IF(AJ1167&lt;0.5,Riskregister!$K$10+(Riskregister!$L$10-Riskregister!$K$10)*SQRT(AJ1167/2),Riskregister!$L$10-(Riskregister!$L$10-Riskregister!$K$10)*SQRT((1-AJ1167)/2)))</f>
        <v>0</v>
      </c>
      <c r="AL1167" s="28">
        <f t="shared" ca="1" si="721"/>
        <v>0.91630391658917576</v>
      </c>
      <c r="AM1167" s="28">
        <f t="shared" ca="1" si="721"/>
        <v>0.21379962644208073</v>
      </c>
      <c r="AN1167" s="28">
        <f>IF(Riskregister!$E$11="",0,COUNTIF(BL$4:BL$53,"&lt;"&amp;AL1167)*IF(AM1167&lt;0.5,Riskregister!$K$11+(Riskregister!$L$11-Riskregister!$K$11)*SQRT(AM1167/2),Riskregister!$L$11-(Riskregister!$L$11-Riskregister!$K$11)*SQRT((1-AM1167)/2)))</f>
        <v>0</v>
      </c>
      <c r="AO1167" s="28">
        <f t="shared" ca="1" si="722"/>
        <v>0.75867916988758488</v>
      </c>
      <c r="AP1167" s="28">
        <f t="shared" ca="1" si="722"/>
        <v>0.65290056936043905</v>
      </c>
      <c r="AQ1167" s="28">
        <f>IF(Riskregister!$E$12="",0,COUNTIF(BM$4:BM$53,"&lt;"&amp;AO1167)*IF(AP1167&lt;0.5,Riskregister!$K$12+(Riskregister!$L$12-Riskregister!$K$12)*SQRT(AP1167/2),Riskregister!$L$12-(Riskregister!$L$12-Riskregister!$K$12)*SQRT((1-AP1167)/2)))</f>
        <v>0</v>
      </c>
      <c r="AR1167" s="28">
        <f t="shared" ca="1" si="723"/>
        <v>0.72258483142618379</v>
      </c>
      <c r="AS1167" s="28">
        <f t="shared" ca="1" si="723"/>
        <v>0.49517023639740287</v>
      </c>
      <c r="AT1167" s="28">
        <f>IF(Riskregister!$E$13="",0,COUNTIF(BN$4:BN$53,"&lt;"&amp;AR1167)*IF(AS1167&lt;0.5,Riskregister!$K$13+(Riskregister!$L$13-Riskregister!$K$13)*SQRT(AS1167/2),Riskregister!$L$13-(Riskregister!$L$13-Riskregister!$K$13)*SQRT((1-AS1167)/2)))</f>
        <v>0</v>
      </c>
      <c r="AU1167" s="28">
        <f t="shared" ca="1" si="724"/>
        <v>0.75443031761097201</v>
      </c>
      <c r="AV1167" s="28">
        <f t="shared" ca="1" si="724"/>
        <v>0.27167854616567721</v>
      </c>
      <c r="AW1167" s="28">
        <f>IF(Riskregister!$E$14="",0,COUNTIF(BO$4:BO$53,"&lt;"&amp;AU1167)*IF(AV1167&lt;0.5,Riskregister!$K$14+(Riskregister!$L$14-Riskregister!$K$14)*SQRT(AV1167/2),Riskregister!$L$14-(Riskregister!$L$14-Riskregister!$K$14)*SQRT((1-AV1167)/2)))</f>
        <v>0</v>
      </c>
      <c r="AX1167" s="28">
        <f t="shared" ca="1" si="725"/>
        <v>0.47124155657339528</v>
      </c>
      <c r="AY1167" s="28">
        <f t="shared" ca="1" si="725"/>
        <v>0.59190834072316201</v>
      </c>
      <c r="AZ1167" s="28">
        <f>IF(Riskregister!$E$15="",0,COUNTIF(BP$4:BP$53,"&lt;"&amp;AX1167)*IF(AY1167&lt;0.5,Riskregister!$K$15+(Riskregister!$L$15-Riskregister!$K$15)*SQRT(AY1167/2),Riskregister!$L$15-(Riskregister!$L$15-Riskregister!$K$15)*SQRT((1-AY1167)/2)))</f>
        <v>0</v>
      </c>
      <c r="BA1167" s="28">
        <f t="shared" ca="1" si="726"/>
        <v>0.10322393437318444</v>
      </c>
      <c r="BB1167" s="28">
        <f t="shared" ca="1" si="726"/>
        <v>0.95509211441589448</v>
      </c>
      <c r="BC1167" s="28">
        <f>IF(Riskregister!$E$16="",0,COUNTIF(BQ$4:BQ$53,"&lt;"&amp;BA1167)*IF(BB1167&lt;0.5,Riskregister!$K$16+(Riskregister!$L$16-Riskregister!$K$16)*SQRT(BB1167/2),Riskregister!$L$16-(Riskregister!$L$16-Riskregister!$K$16)*SQRT((1-BB1167)/2)))</f>
        <v>0</v>
      </c>
      <c r="BD1167" s="28">
        <f t="shared" ca="1" si="714"/>
        <v>643720.19365556678</v>
      </c>
    </row>
    <row r="1168" spans="20:56" x14ac:dyDescent="0.35">
      <c r="T1168" s="28">
        <f t="shared" ca="1" si="715"/>
        <v>9.8468845804456917E-3</v>
      </c>
      <c r="U1168" s="28">
        <f t="shared" ca="1" si="715"/>
        <v>0.42918493617221476</v>
      </c>
      <c r="V1168" s="28">
        <f ca="1">IF(Riskregister!$E$5="",0,COUNTIF(BF$4:BF$53,"&lt;"&amp;T1168)*IF(U1168&lt;0.5,Riskregister!$K$5+(Riskregister!$L$5-Riskregister!$K$5)*SQRT(U1168/2),Riskregister!$L$5-(Riskregister!$L$5-Riskregister!$K$5)*SQRT((1-U1168)/2)))</f>
        <v>0</v>
      </c>
      <c r="W1168" s="28">
        <f t="shared" ca="1" si="716"/>
        <v>0.71021165922767282</v>
      </c>
      <c r="X1168" s="28">
        <f t="shared" ca="1" si="716"/>
        <v>0.91534343272384477</v>
      </c>
      <c r="Y1168" s="28">
        <f ca="1">IF(Riskregister!$E$6="",0,COUNTIF(BG$4:BG$53,"&lt;"&amp;W1168)*IF(X1168&lt;0.5,Riskregister!$K$6+(Riskregister!$L$6-Riskregister!$K$6)*SQRT(X1168/2),Riskregister!$L$6-(Riskregister!$L$6-Riskregister!$K$6)*SQRT((1-X1168)/2)))</f>
        <v>1629670.9044817416</v>
      </c>
      <c r="Z1168" s="28">
        <f t="shared" ca="1" si="717"/>
        <v>0.45888223922933691</v>
      </c>
      <c r="AA1168" s="28">
        <f t="shared" ca="1" si="717"/>
        <v>8.5090350626323641E-2</v>
      </c>
      <c r="AB1168" s="28">
        <f ca="1">IF(Riskregister!$E$7="",0,COUNTIF(BH$4:BH$53,"&lt;"&amp;Z1168)*IF(AA1168&lt;0.5,Riskregister!$K$7+(Riskregister!$L$7-Riskregister!$K$7)*SQRT(AA1168/2),Riskregister!$L$7-(Riskregister!$L$7-Riskregister!$K$7)*SQRT((1-AA1168)/2)))</f>
        <v>0</v>
      </c>
      <c r="AC1168" s="28">
        <f t="shared" ca="1" si="718"/>
        <v>7.2755366706962032E-2</v>
      </c>
      <c r="AD1168" s="28">
        <f t="shared" ca="1" si="718"/>
        <v>0.21027500882621031</v>
      </c>
      <c r="AE1168" s="28">
        <f ca="1">IF(Riskregister!$E$8="",0,COUNTIF(BI$4:BI$53,"&lt;"&amp;AC1168)*IF(AD1168&lt;0.5,Riskregister!$K$8+(Riskregister!$L$8-Riskregister!$K$8)*SQRT(AD1168/2),Riskregister!$L$8-(Riskregister!$L$8-Riskregister!$K$8)*SQRT((1-AD1168)/2)))</f>
        <v>0</v>
      </c>
      <c r="AF1168" s="28">
        <f t="shared" ca="1" si="719"/>
        <v>0.66643662630910172</v>
      </c>
      <c r="AG1168" s="28">
        <f t="shared" ca="1" si="719"/>
        <v>0.11213471071204373</v>
      </c>
      <c r="AH1168" s="28">
        <f>IF(Riskregister!$E$9="",0,COUNTIF(BJ$4:BJ$53,"&lt;"&amp;AF1168)*IF(AG1168&lt;0.5,Riskregister!$K$9+(Riskregister!$L$9-Riskregister!$K$9)*SQRT(AG1168/2),Riskregister!$L$9-(Riskregister!$L$9-Riskregister!$K$9)*SQRT((1-AG1168)/2)))</f>
        <v>0</v>
      </c>
      <c r="AI1168" s="28">
        <f t="shared" ca="1" si="720"/>
        <v>0.63346138880721559</v>
      </c>
      <c r="AJ1168" s="28">
        <f t="shared" ca="1" si="720"/>
        <v>0.90306875760245808</v>
      </c>
      <c r="AK1168" s="28">
        <f>IF(Riskregister!$E$10="",0,COUNTIF(BK$4:BK$53,"&lt;"&amp;AI1168)*IF(AJ1168&lt;0.5,Riskregister!$K$10+(Riskregister!$L$10-Riskregister!$K$10)*SQRT(AJ1168/2),Riskregister!$L$10-(Riskregister!$L$10-Riskregister!$K$10)*SQRT((1-AJ1168)/2)))</f>
        <v>0</v>
      </c>
      <c r="AL1168" s="28">
        <f t="shared" ca="1" si="721"/>
        <v>0.12810791113874653</v>
      </c>
      <c r="AM1168" s="28">
        <f t="shared" ca="1" si="721"/>
        <v>0.67930909664433048</v>
      </c>
      <c r="AN1168" s="28">
        <f>IF(Riskregister!$E$11="",0,COUNTIF(BL$4:BL$53,"&lt;"&amp;AL1168)*IF(AM1168&lt;0.5,Riskregister!$K$11+(Riskregister!$L$11-Riskregister!$K$11)*SQRT(AM1168/2),Riskregister!$L$11-(Riskregister!$L$11-Riskregister!$K$11)*SQRT((1-AM1168)/2)))</f>
        <v>0</v>
      </c>
      <c r="AO1168" s="28">
        <f t="shared" ca="1" si="722"/>
        <v>0.81410193486063953</v>
      </c>
      <c r="AP1168" s="28">
        <f t="shared" ca="1" si="722"/>
        <v>0.6298044781641452</v>
      </c>
      <c r="AQ1168" s="28">
        <f>IF(Riskregister!$E$12="",0,COUNTIF(BM$4:BM$53,"&lt;"&amp;AO1168)*IF(AP1168&lt;0.5,Riskregister!$K$12+(Riskregister!$L$12-Riskregister!$K$12)*SQRT(AP1168/2),Riskregister!$L$12-(Riskregister!$L$12-Riskregister!$K$12)*SQRT((1-AP1168)/2)))</f>
        <v>0</v>
      </c>
      <c r="AR1168" s="28">
        <f t="shared" ca="1" si="723"/>
        <v>0.37247364274698092</v>
      </c>
      <c r="AS1168" s="28">
        <f t="shared" ca="1" si="723"/>
        <v>0.43240393552437195</v>
      </c>
      <c r="AT1168" s="28">
        <f>IF(Riskregister!$E$13="",0,COUNTIF(BN$4:BN$53,"&lt;"&amp;AR1168)*IF(AS1168&lt;0.5,Riskregister!$K$13+(Riskregister!$L$13-Riskregister!$K$13)*SQRT(AS1168/2),Riskregister!$L$13-(Riskregister!$L$13-Riskregister!$K$13)*SQRT((1-AS1168)/2)))</f>
        <v>0</v>
      </c>
      <c r="AU1168" s="28">
        <f t="shared" ca="1" si="724"/>
        <v>5.6342825470878544E-2</v>
      </c>
      <c r="AV1168" s="28">
        <f t="shared" ca="1" si="724"/>
        <v>0.53110846718566762</v>
      </c>
      <c r="AW1168" s="28">
        <f>IF(Riskregister!$E$14="",0,COUNTIF(BO$4:BO$53,"&lt;"&amp;AU1168)*IF(AV1168&lt;0.5,Riskregister!$K$14+(Riskregister!$L$14-Riskregister!$K$14)*SQRT(AV1168/2),Riskregister!$L$14-(Riskregister!$L$14-Riskregister!$K$14)*SQRT((1-AV1168)/2)))</f>
        <v>0</v>
      </c>
      <c r="AX1168" s="28">
        <f t="shared" ca="1" si="725"/>
        <v>0.21138372820144302</v>
      </c>
      <c r="AY1168" s="28">
        <f t="shared" ca="1" si="725"/>
        <v>8.0160030401675519E-2</v>
      </c>
      <c r="AZ1168" s="28">
        <f>IF(Riskregister!$E$15="",0,COUNTIF(BP$4:BP$53,"&lt;"&amp;AX1168)*IF(AY1168&lt;0.5,Riskregister!$K$15+(Riskregister!$L$15-Riskregister!$K$15)*SQRT(AY1168/2),Riskregister!$L$15-(Riskregister!$L$15-Riskregister!$K$15)*SQRT((1-AY1168)/2)))</f>
        <v>0</v>
      </c>
      <c r="BA1168" s="28">
        <f t="shared" ca="1" si="726"/>
        <v>0.24569097256368477</v>
      </c>
      <c r="BB1168" s="28">
        <f t="shared" ca="1" si="726"/>
        <v>0.49559192067647351</v>
      </c>
      <c r="BC1168" s="28">
        <f>IF(Riskregister!$E$16="",0,COUNTIF(BQ$4:BQ$53,"&lt;"&amp;BA1168)*IF(BB1168&lt;0.5,Riskregister!$K$16+(Riskregister!$L$16-Riskregister!$K$16)*SQRT(BB1168/2),Riskregister!$L$16-(Riskregister!$L$16-Riskregister!$K$16)*SQRT((1-BB1168)/2)))</f>
        <v>0</v>
      </c>
      <c r="BD1168" s="28">
        <f t="shared" ca="1" si="714"/>
        <v>1629670.9044817416</v>
      </c>
    </row>
    <row r="1169" spans="20:56" x14ac:dyDescent="0.35">
      <c r="T1169" s="28">
        <f t="shared" ca="1" si="715"/>
        <v>0.80577750439826812</v>
      </c>
      <c r="U1169" s="28">
        <f t="shared" ca="1" si="715"/>
        <v>0.71055039511644891</v>
      </c>
      <c r="V1169" s="28">
        <f ca="1">IF(Riskregister!$E$5="",0,COUNTIF(BF$4:BF$53,"&lt;"&amp;T1169)*IF(U1169&lt;0.5,Riskregister!$K$5+(Riskregister!$L$5-Riskregister!$K$5)*SQRT(U1169/2),Riskregister!$L$5-(Riskregister!$L$5-Riskregister!$K$5)*SQRT((1-U1169)/2)))</f>
        <v>428807.79078924318</v>
      </c>
      <c r="W1169" s="28">
        <f t="shared" ca="1" si="716"/>
        <v>7.5987164784689143E-2</v>
      </c>
      <c r="X1169" s="28">
        <f t="shared" ca="1" si="716"/>
        <v>0.90905668268846296</v>
      </c>
      <c r="Y1169" s="28">
        <f ca="1">IF(Riskregister!$E$6="",0,COUNTIF(BG$4:BG$53,"&lt;"&amp;W1169)*IF(X1169&lt;0.5,Riskregister!$K$6+(Riskregister!$L$6-Riskregister!$K$6)*SQRT(X1169/2),Riskregister!$L$6-(Riskregister!$L$6-Riskregister!$K$6)*SQRT((1-X1169)/2)))</f>
        <v>0</v>
      </c>
      <c r="Z1169" s="28">
        <f t="shared" ca="1" si="717"/>
        <v>5.5541727851031286E-2</v>
      </c>
      <c r="AA1169" s="28">
        <f t="shared" ca="1" si="717"/>
        <v>3.2329821370750689E-2</v>
      </c>
      <c r="AB1169" s="28">
        <f ca="1">IF(Riskregister!$E$7="",0,COUNTIF(BH$4:BH$53,"&lt;"&amp;Z1169)*IF(AA1169&lt;0.5,Riskregister!$K$7+(Riskregister!$L$7-Riskregister!$K$7)*SQRT(AA1169/2),Riskregister!$L$7-(Riskregister!$L$7-Riskregister!$K$7)*SQRT((1-AA1169)/2)))</f>
        <v>0</v>
      </c>
      <c r="AC1169" s="28">
        <f t="shared" ca="1" si="718"/>
        <v>0.92393016714983422</v>
      </c>
      <c r="AD1169" s="28">
        <f t="shared" ca="1" si="718"/>
        <v>0.8171654582382315</v>
      </c>
      <c r="AE1169" s="28">
        <f ca="1">IF(Riskregister!$E$8="",0,COUNTIF(BI$4:BI$53,"&lt;"&amp;AC1169)*IF(AD1169&lt;0.5,Riskregister!$K$8+(Riskregister!$L$8-Riskregister!$K$8)*SQRT(AD1169/2),Riskregister!$L$8-(Riskregister!$L$8-Riskregister!$K$8)*SQRT((1-AD1169)/2)))</f>
        <v>0</v>
      </c>
      <c r="AF1169" s="28">
        <f t="shared" ca="1" si="719"/>
        <v>0.69090382313344911</v>
      </c>
      <c r="AG1169" s="28">
        <f t="shared" ca="1" si="719"/>
        <v>0.21786260096799781</v>
      </c>
      <c r="AH1169" s="28">
        <f>IF(Riskregister!$E$9="",0,COUNTIF(BJ$4:BJ$53,"&lt;"&amp;AF1169)*IF(AG1169&lt;0.5,Riskregister!$K$9+(Riskregister!$L$9-Riskregister!$K$9)*SQRT(AG1169/2),Riskregister!$L$9-(Riskregister!$L$9-Riskregister!$K$9)*SQRT((1-AG1169)/2)))</f>
        <v>0</v>
      </c>
      <c r="AI1169" s="28">
        <f t="shared" ca="1" si="720"/>
        <v>0.18445432424492447</v>
      </c>
      <c r="AJ1169" s="28">
        <f t="shared" ca="1" si="720"/>
        <v>0.1456949770296706</v>
      </c>
      <c r="AK1169" s="28">
        <f>IF(Riskregister!$E$10="",0,COUNTIF(BK$4:BK$53,"&lt;"&amp;AI1169)*IF(AJ1169&lt;0.5,Riskregister!$K$10+(Riskregister!$L$10-Riskregister!$K$10)*SQRT(AJ1169/2),Riskregister!$L$10-(Riskregister!$L$10-Riskregister!$K$10)*SQRT((1-AJ1169)/2)))</f>
        <v>0</v>
      </c>
      <c r="AL1169" s="28">
        <f t="shared" ca="1" si="721"/>
        <v>0.82607197058627879</v>
      </c>
      <c r="AM1169" s="28">
        <f t="shared" ca="1" si="721"/>
        <v>0.77895760409284653</v>
      </c>
      <c r="AN1169" s="28">
        <f>IF(Riskregister!$E$11="",0,COUNTIF(BL$4:BL$53,"&lt;"&amp;AL1169)*IF(AM1169&lt;0.5,Riskregister!$K$11+(Riskregister!$L$11-Riskregister!$K$11)*SQRT(AM1169/2),Riskregister!$L$11-(Riskregister!$L$11-Riskregister!$K$11)*SQRT((1-AM1169)/2)))</f>
        <v>0</v>
      </c>
      <c r="AO1169" s="28">
        <f t="shared" ca="1" si="722"/>
        <v>0.48541881286988298</v>
      </c>
      <c r="AP1169" s="28">
        <f t="shared" ca="1" si="722"/>
        <v>0.56333126568785741</v>
      </c>
      <c r="AQ1169" s="28">
        <f>IF(Riskregister!$E$12="",0,COUNTIF(BM$4:BM$53,"&lt;"&amp;AO1169)*IF(AP1169&lt;0.5,Riskregister!$K$12+(Riskregister!$L$12-Riskregister!$K$12)*SQRT(AP1169/2),Riskregister!$L$12-(Riskregister!$L$12-Riskregister!$K$12)*SQRT((1-AP1169)/2)))</f>
        <v>0</v>
      </c>
      <c r="AR1169" s="28">
        <f t="shared" ca="1" si="723"/>
        <v>0.7302760358033823</v>
      </c>
      <c r="AS1169" s="28">
        <f t="shared" ca="1" si="723"/>
        <v>0.90504166372057104</v>
      </c>
      <c r="AT1169" s="28">
        <f>IF(Riskregister!$E$13="",0,COUNTIF(BN$4:BN$53,"&lt;"&amp;AR1169)*IF(AS1169&lt;0.5,Riskregister!$K$13+(Riskregister!$L$13-Riskregister!$K$13)*SQRT(AS1169/2),Riskregister!$L$13-(Riskregister!$L$13-Riskregister!$K$13)*SQRT((1-AS1169)/2)))</f>
        <v>0</v>
      </c>
      <c r="AU1169" s="28">
        <f t="shared" ca="1" si="724"/>
        <v>0.42283982776888751</v>
      </c>
      <c r="AV1169" s="28">
        <f t="shared" ca="1" si="724"/>
        <v>0.82359619785023463</v>
      </c>
      <c r="AW1169" s="28">
        <f>IF(Riskregister!$E$14="",0,COUNTIF(BO$4:BO$53,"&lt;"&amp;AU1169)*IF(AV1169&lt;0.5,Riskregister!$K$14+(Riskregister!$L$14-Riskregister!$K$14)*SQRT(AV1169/2),Riskregister!$L$14-(Riskregister!$L$14-Riskregister!$K$14)*SQRT((1-AV1169)/2)))</f>
        <v>0</v>
      </c>
      <c r="AX1169" s="28">
        <f t="shared" ca="1" si="725"/>
        <v>0.91811255492543753</v>
      </c>
      <c r="AY1169" s="28">
        <f t="shared" ca="1" si="725"/>
        <v>0.57072792376232728</v>
      </c>
      <c r="AZ1169" s="28">
        <f>IF(Riskregister!$E$15="",0,COUNTIF(BP$4:BP$53,"&lt;"&amp;AX1169)*IF(AY1169&lt;0.5,Riskregister!$K$15+(Riskregister!$L$15-Riskregister!$K$15)*SQRT(AY1169/2),Riskregister!$L$15-(Riskregister!$L$15-Riskregister!$K$15)*SQRT((1-AY1169)/2)))</f>
        <v>0</v>
      </c>
      <c r="BA1169" s="28">
        <f t="shared" ca="1" si="726"/>
        <v>0.40830987703152322</v>
      </c>
      <c r="BB1169" s="28">
        <f t="shared" ca="1" si="726"/>
        <v>0.67555045923987211</v>
      </c>
      <c r="BC1169" s="28">
        <f>IF(Riskregister!$E$16="",0,COUNTIF(BQ$4:BQ$53,"&lt;"&amp;BA1169)*IF(BB1169&lt;0.5,Riskregister!$K$16+(Riskregister!$L$16-Riskregister!$K$16)*SQRT(BB1169/2),Riskregister!$L$16-(Riskregister!$L$16-Riskregister!$K$16)*SQRT((1-BB1169)/2)))</f>
        <v>0</v>
      </c>
      <c r="BD1169" s="28">
        <f t="shared" ca="1" si="714"/>
        <v>428807.79078924318</v>
      </c>
    </row>
    <row r="1170" spans="20:56" x14ac:dyDescent="0.35">
      <c r="T1170" s="28">
        <f t="shared" ca="1" si="715"/>
        <v>0.19790140214107721</v>
      </c>
      <c r="U1170" s="28">
        <f t="shared" ca="1" si="715"/>
        <v>0.40675676319944132</v>
      </c>
      <c r="V1170" s="28">
        <f ca="1">IF(Riskregister!$E$5="",0,COUNTIF(BF$4:BF$53,"&lt;"&amp;T1170)*IF(U1170&lt;0.5,Riskregister!$K$5+(Riskregister!$L$5-Riskregister!$K$5)*SQRT(U1170/2),Riskregister!$L$5-(Riskregister!$L$5-Riskregister!$K$5)*SQRT((1-U1170)/2)))</f>
        <v>0</v>
      </c>
      <c r="W1170" s="28">
        <f t="shared" ca="1" si="716"/>
        <v>5.9399886268787228E-2</v>
      </c>
      <c r="X1170" s="28">
        <f t="shared" ca="1" si="716"/>
        <v>0.22448733630815076</v>
      </c>
      <c r="Y1170" s="28">
        <f ca="1">IF(Riskregister!$E$6="",0,COUNTIF(BG$4:BG$53,"&lt;"&amp;W1170)*IF(X1170&lt;0.5,Riskregister!$K$6+(Riskregister!$L$6-Riskregister!$K$6)*SQRT(X1170/2),Riskregister!$L$6-(Riskregister!$L$6-Riskregister!$K$6)*SQRT((1-X1170)/2)))</f>
        <v>0</v>
      </c>
      <c r="Z1170" s="28">
        <f t="shared" ca="1" si="717"/>
        <v>0.10740078522879171</v>
      </c>
      <c r="AA1170" s="28">
        <f t="shared" ca="1" si="717"/>
        <v>0.82460625242169039</v>
      </c>
      <c r="AB1170" s="28">
        <f ca="1">IF(Riskregister!$E$7="",0,COUNTIF(BH$4:BH$53,"&lt;"&amp;Z1170)*IF(AA1170&lt;0.5,Riskregister!$K$7+(Riskregister!$L$7-Riskregister!$K$7)*SQRT(AA1170/2),Riskregister!$L$7-(Riskregister!$L$7-Riskregister!$K$7)*SQRT((1-AA1170)/2)))</f>
        <v>0</v>
      </c>
      <c r="AC1170" s="28">
        <f t="shared" ca="1" si="718"/>
        <v>3.6054231863439257E-2</v>
      </c>
      <c r="AD1170" s="28">
        <f t="shared" ca="1" si="718"/>
        <v>0.77054845683020057</v>
      </c>
      <c r="AE1170" s="28">
        <f ca="1">IF(Riskregister!$E$8="",0,COUNTIF(BI$4:BI$53,"&lt;"&amp;AC1170)*IF(AD1170&lt;0.5,Riskregister!$K$8+(Riskregister!$L$8-Riskregister!$K$8)*SQRT(AD1170/2),Riskregister!$L$8-(Riskregister!$L$8-Riskregister!$K$8)*SQRT((1-AD1170)/2)))</f>
        <v>0</v>
      </c>
      <c r="AF1170" s="28">
        <f t="shared" ca="1" si="719"/>
        <v>0.96553823996830213</v>
      </c>
      <c r="AG1170" s="28">
        <f t="shared" ca="1" si="719"/>
        <v>0.82208572062972085</v>
      </c>
      <c r="AH1170" s="28">
        <f>IF(Riskregister!$E$9="",0,COUNTIF(BJ$4:BJ$53,"&lt;"&amp;AF1170)*IF(AG1170&lt;0.5,Riskregister!$K$9+(Riskregister!$L$9-Riskregister!$K$9)*SQRT(AG1170/2),Riskregister!$L$9-(Riskregister!$L$9-Riskregister!$K$9)*SQRT((1-AG1170)/2)))</f>
        <v>0</v>
      </c>
      <c r="AI1170" s="28">
        <f t="shared" ca="1" si="720"/>
        <v>0.64248415106420675</v>
      </c>
      <c r="AJ1170" s="28">
        <f t="shared" ca="1" si="720"/>
        <v>0.74404173229315829</v>
      </c>
      <c r="AK1170" s="28">
        <f>IF(Riskregister!$E$10="",0,COUNTIF(BK$4:BK$53,"&lt;"&amp;AI1170)*IF(AJ1170&lt;0.5,Riskregister!$K$10+(Riskregister!$L$10-Riskregister!$K$10)*SQRT(AJ1170/2),Riskregister!$L$10-(Riskregister!$L$10-Riskregister!$K$10)*SQRT((1-AJ1170)/2)))</f>
        <v>0</v>
      </c>
      <c r="AL1170" s="28">
        <f t="shared" ca="1" si="721"/>
        <v>0.85240483905793263</v>
      </c>
      <c r="AM1170" s="28">
        <f t="shared" ca="1" si="721"/>
        <v>0.55518249017885213</v>
      </c>
      <c r="AN1170" s="28">
        <f>IF(Riskregister!$E$11="",0,COUNTIF(BL$4:BL$53,"&lt;"&amp;AL1170)*IF(AM1170&lt;0.5,Riskregister!$K$11+(Riskregister!$L$11-Riskregister!$K$11)*SQRT(AM1170/2),Riskregister!$L$11-(Riskregister!$L$11-Riskregister!$K$11)*SQRT((1-AM1170)/2)))</f>
        <v>0</v>
      </c>
      <c r="AO1170" s="28">
        <f t="shared" ca="1" si="722"/>
        <v>0.82136711470864954</v>
      </c>
      <c r="AP1170" s="28">
        <f t="shared" ca="1" si="722"/>
        <v>0.7842564027716068</v>
      </c>
      <c r="AQ1170" s="28">
        <f>IF(Riskregister!$E$12="",0,COUNTIF(BM$4:BM$53,"&lt;"&amp;AO1170)*IF(AP1170&lt;0.5,Riskregister!$K$12+(Riskregister!$L$12-Riskregister!$K$12)*SQRT(AP1170/2),Riskregister!$L$12-(Riskregister!$L$12-Riskregister!$K$12)*SQRT((1-AP1170)/2)))</f>
        <v>0</v>
      </c>
      <c r="AR1170" s="28">
        <f t="shared" ca="1" si="723"/>
        <v>0.75901302732834741</v>
      </c>
      <c r="AS1170" s="28">
        <f t="shared" ca="1" si="723"/>
        <v>0.55477486664096021</v>
      </c>
      <c r="AT1170" s="28">
        <f>IF(Riskregister!$E$13="",0,COUNTIF(BN$4:BN$53,"&lt;"&amp;AR1170)*IF(AS1170&lt;0.5,Riskregister!$K$13+(Riskregister!$L$13-Riskregister!$K$13)*SQRT(AS1170/2),Riskregister!$L$13-(Riskregister!$L$13-Riskregister!$K$13)*SQRT((1-AS1170)/2)))</f>
        <v>0</v>
      </c>
      <c r="AU1170" s="28">
        <f t="shared" ca="1" si="724"/>
        <v>0.43781954778453946</v>
      </c>
      <c r="AV1170" s="28">
        <f t="shared" ca="1" si="724"/>
        <v>0.66451123115047672</v>
      </c>
      <c r="AW1170" s="28">
        <f>IF(Riskregister!$E$14="",0,COUNTIF(BO$4:BO$53,"&lt;"&amp;AU1170)*IF(AV1170&lt;0.5,Riskregister!$K$14+(Riskregister!$L$14-Riskregister!$K$14)*SQRT(AV1170/2),Riskregister!$L$14-(Riskregister!$L$14-Riskregister!$K$14)*SQRT((1-AV1170)/2)))</f>
        <v>0</v>
      </c>
      <c r="AX1170" s="28">
        <f t="shared" ca="1" si="725"/>
        <v>0.67886240157476463</v>
      </c>
      <c r="AY1170" s="28">
        <f t="shared" ca="1" si="725"/>
        <v>0.75826814032198153</v>
      </c>
      <c r="AZ1170" s="28">
        <f>IF(Riskregister!$E$15="",0,COUNTIF(BP$4:BP$53,"&lt;"&amp;AX1170)*IF(AY1170&lt;0.5,Riskregister!$K$15+(Riskregister!$L$15-Riskregister!$K$15)*SQRT(AY1170/2),Riskregister!$L$15-(Riskregister!$L$15-Riskregister!$K$15)*SQRT((1-AY1170)/2)))</f>
        <v>0</v>
      </c>
      <c r="BA1170" s="28">
        <f t="shared" ca="1" si="726"/>
        <v>0.4095777858756614</v>
      </c>
      <c r="BB1170" s="28">
        <f t="shared" ca="1" si="726"/>
        <v>0.37621492741419793</v>
      </c>
      <c r="BC1170" s="28">
        <f>IF(Riskregister!$E$16="",0,COUNTIF(BQ$4:BQ$53,"&lt;"&amp;BA1170)*IF(BB1170&lt;0.5,Riskregister!$K$16+(Riskregister!$L$16-Riskregister!$K$16)*SQRT(BB1170/2),Riskregister!$L$16-(Riskregister!$L$16-Riskregister!$K$16)*SQRT((1-BB1170)/2)))</f>
        <v>0</v>
      </c>
      <c r="BD1170" s="28">
        <f t="shared" ca="1" si="714"/>
        <v>0</v>
      </c>
    </row>
    <row r="1171" spans="20:56" x14ac:dyDescent="0.35">
      <c r="T1171" s="28">
        <f t="shared" ca="1" si="715"/>
        <v>0.70797105048245601</v>
      </c>
      <c r="U1171" s="28">
        <f t="shared" ca="1" si="715"/>
        <v>0.81556336331113211</v>
      </c>
      <c r="V1171" s="28">
        <f ca="1">IF(Riskregister!$E$5="",0,COUNTIF(BF$4:BF$53,"&lt;"&amp;T1171)*IF(U1171&lt;0.5,Riskregister!$K$5+(Riskregister!$L$5-Riskregister!$K$5)*SQRT(U1171/2),Riskregister!$L$5-(Riskregister!$L$5-Riskregister!$K$5)*SQRT((1-U1171)/2)))</f>
        <v>463346.38876067754</v>
      </c>
      <c r="W1171" s="28">
        <f t="shared" ca="1" si="716"/>
        <v>0.34873326105469826</v>
      </c>
      <c r="X1171" s="28">
        <f t="shared" ca="1" si="716"/>
        <v>0.95861782645941307</v>
      </c>
      <c r="Y1171" s="28">
        <f ca="1">IF(Riskregister!$E$6="",0,COUNTIF(BG$4:BG$53,"&lt;"&amp;W1171)*IF(X1171&lt;0.5,Riskregister!$K$6+(Riskregister!$L$6-Riskregister!$K$6)*SQRT(X1171/2),Riskregister!$L$6-(Riskregister!$L$6-Riskregister!$K$6)*SQRT((1-X1171)/2)))</f>
        <v>0</v>
      </c>
      <c r="Z1171" s="28">
        <f t="shared" ca="1" si="717"/>
        <v>0.708868956345447</v>
      </c>
      <c r="AA1171" s="28">
        <f t="shared" ca="1" si="717"/>
        <v>0.43432019022675672</v>
      </c>
      <c r="AB1171" s="28">
        <f ca="1">IF(Riskregister!$E$7="",0,COUNTIF(BH$4:BH$53,"&lt;"&amp;Z1171)*IF(AA1171&lt;0.5,Riskregister!$K$7+(Riskregister!$L$7-Riskregister!$K$7)*SQRT(AA1171/2),Riskregister!$L$7-(Riskregister!$L$7-Riskregister!$K$7)*SQRT((1-AA1171)/2)))</f>
        <v>213101.53785721597</v>
      </c>
      <c r="AC1171" s="28">
        <f t="shared" ca="1" si="718"/>
        <v>0.14913603311665202</v>
      </c>
      <c r="AD1171" s="28">
        <f t="shared" ca="1" si="718"/>
        <v>0.62621867046856539</v>
      </c>
      <c r="AE1171" s="28">
        <f ca="1">IF(Riskregister!$E$8="",0,COUNTIF(BI$4:BI$53,"&lt;"&amp;AC1171)*IF(AD1171&lt;0.5,Riskregister!$K$8+(Riskregister!$L$8-Riskregister!$K$8)*SQRT(AD1171/2),Riskregister!$L$8-(Riskregister!$L$8-Riskregister!$K$8)*SQRT((1-AD1171)/2)))</f>
        <v>0</v>
      </c>
      <c r="AF1171" s="28">
        <f t="shared" ca="1" si="719"/>
        <v>0.95688817542223603</v>
      </c>
      <c r="AG1171" s="28">
        <f t="shared" ca="1" si="719"/>
        <v>0.10822551837748529</v>
      </c>
      <c r="AH1171" s="28">
        <f>IF(Riskregister!$E$9="",0,COUNTIF(BJ$4:BJ$53,"&lt;"&amp;AF1171)*IF(AG1171&lt;0.5,Riskregister!$K$9+(Riskregister!$L$9-Riskregister!$K$9)*SQRT(AG1171/2),Riskregister!$L$9-(Riskregister!$L$9-Riskregister!$K$9)*SQRT((1-AG1171)/2)))</f>
        <v>0</v>
      </c>
      <c r="AI1171" s="28">
        <f t="shared" ca="1" si="720"/>
        <v>0.27719284644121511</v>
      </c>
      <c r="AJ1171" s="28">
        <f t="shared" ca="1" si="720"/>
        <v>0.12569881534747052</v>
      </c>
      <c r="AK1171" s="28">
        <f>IF(Riskregister!$E$10="",0,COUNTIF(BK$4:BK$53,"&lt;"&amp;AI1171)*IF(AJ1171&lt;0.5,Riskregister!$K$10+(Riskregister!$L$10-Riskregister!$K$10)*SQRT(AJ1171/2),Riskregister!$L$10-(Riskregister!$L$10-Riskregister!$K$10)*SQRT((1-AJ1171)/2)))</f>
        <v>0</v>
      </c>
      <c r="AL1171" s="28">
        <f t="shared" ca="1" si="721"/>
        <v>0.57640676762821363</v>
      </c>
      <c r="AM1171" s="28">
        <f t="shared" ca="1" si="721"/>
        <v>0.8439220812198982</v>
      </c>
      <c r="AN1171" s="28">
        <f>IF(Riskregister!$E$11="",0,COUNTIF(BL$4:BL$53,"&lt;"&amp;AL1171)*IF(AM1171&lt;0.5,Riskregister!$K$11+(Riskregister!$L$11-Riskregister!$K$11)*SQRT(AM1171/2),Riskregister!$L$11-(Riskregister!$L$11-Riskregister!$K$11)*SQRT((1-AM1171)/2)))</f>
        <v>0</v>
      </c>
      <c r="AO1171" s="28">
        <f t="shared" ca="1" si="722"/>
        <v>0.67608939845409632</v>
      </c>
      <c r="AP1171" s="28">
        <f t="shared" ca="1" si="722"/>
        <v>0.56001476133155903</v>
      </c>
      <c r="AQ1171" s="28">
        <f>IF(Riskregister!$E$12="",0,COUNTIF(BM$4:BM$53,"&lt;"&amp;AO1171)*IF(AP1171&lt;0.5,Riskregister!$K$12+(Riskregister!$L$12-Riskregister!$K$12)*SQRT(AP1171/2),Riskregister!$L$12-(Riskregister!$L$12-Riskregister!$K$12)*SQRT((1-AP1171)/2)))</f>
        <v>0</v>
      </c>
      <c r="AR1171" s="28">
        <f t="shared" ca="1" si="723"/>
        <v>0.13979544914370046</v>
      </c>
      <c r="AS1171" s="28">
        <f t="shared" ca="1" si="723"/>
        <v>0.73165269227390695</v>
      </c>
      <c r="AT1171" s="28">
        <f>IF(Riskregister!$E$13="",0,COUNTIF(BN$4:BN$53,"&lt;"&amp;AR1171)*IF(AS1171&lt;0.5,Riskregister!$K$13+(Riskregister!$L$13-Riskregister!$K$13)*SQRT(AS1171/2),Riskregister!$L$13-(Riskregister!$L$13-Riskregister!$K$13)*SQRT((1-AS1171)/2)))</f>
        <v>0</v>
      </c>
      <c r="AU1171" s="28">
        <f t="shared" ca="1" si="724"/>
        <v>0.81803058680668117</v>
      </c>
      <c r="AV1171" s="28">
        <f t="shared" ca="1" si="724"/>
        <v>0.16276130590574367</v>
      </c>
      <c r="AW1171" s="28">
        <f>IF(Riskregister!$E$14="",0,COUNTIF(BO$4:BO$53,"&lt;"&amp;AU1171)*IF(AV1171&lt;0.5,Riskregister!$K$14+(Riskregister!$L$14-Riskregister!$K$14)*SQRT(AV1171/2),Riskregister!$L$14-(Riskregister!$L$14-Riskregister!$K$14)*SQRT((1-AV1171)/2)))</f>
        <v>0</v>
      </c>
      <c r="AX1171" s="28">
        <f t="shared" ca="1" si="725"/>
        <v>0.35616759308889112</v>
      </c>
      <c r="AY1171" s="28">
        <f t="shared" ca="1" si="725"/>
        <v>0.45105697504991071</v>
      </c>
      <c r="AZ1171" s="28">
        <f>IF(Riskregister!$E$15="",0,COUNTIF(BP$4:BP$53,"&lt;"&amp;AX1171)*IF(AY1171&lt;0.5,Riskregister!$K$15+(Riskregister!$L$15-Riskregister!$K$15)*SQRT(AY1171/2),Riskregister!$L$15-(Riskregister!$L$15-Riskregister!$K$15)*SQRT((1-AY1171)/2)))</f>
        <v>0</v>
      </c>
      <c r="BA1171" s="28">
        <f t="shared" ca="1" si="726"/>
        <v>0.67056099070127817</v>
      </c>
      <c r="BB1171" s="28">
        <f t="shared" ca="1" si="726"/>
        <v>0.39048132836860072</v>
      </c>
      <c r="BC1171" s="28">
        <f>IF(Riskregister!$E$16="",0,COUNTIF(BQ$4:BQ$53,"&lt;"&amp;BA1171)*IF(BB1171&lt;0.5,Riskregister!$K$16+(Riskregister!$L$16-Riskregister!$K$16)*SQRT(BB1171/2),Riskregister!$L$16-(Riskregister!$L$16-Riskregister!$K$16)*SQRT((1-BB1171)/2)))</f>
        <v>0</v>
      </c>
      <c r="BD1171" s="28">
        <f t="shared" ca="1" si="714"/>
        <v>676447.92661789351</v>
      </c>
    </row>
    <row r="1172" spans="20:56" x14ac:dyDescent="0.35">
      <c r="T1172" s="28">
        <f t="shared" ca="1" si="715"/>
        <v>3.0884736462920448E-2</v>
      </c>
      <c r="U1172" s="28">
        <f t="shared" ca="1" si="715"/>
        <v>0.39558002488536759</v>
      </c>
      <c r="V1172" s="28">
        <f ca="1">IF(Riskregister!$E$5="",0,COUNTIF(BF$4:BF$53,"&lt;"&amp;T1172)*IF(U1172&lt;0.5,Riskregister!$K$5+(Riskregister!$L$5-Riskregister!$K$5)*SQRT(U1172/2),Riskregister!$L$5-(Riskregister!$L$5-Riskregister!$K$5)*SQRT((1-U1172)/2)))</f>
        <v>0</v>
      </c>
      <c r="W1172" s="28">
        <f t="shared" ca="1" si="716"/>
        <v>9.5844227082145128E-2</v>
      </c>
      <c r="X1172" s="28">
        <f t="shared" ca="1" si="716"/>
        <v>0.78728997281878144</v>
      </c>
      <c r="Y1172" s="28">
        <f ca="1">IF(Riskregister!$E$6="",0,COUNTIF(BG$4:BG$53,"&lt;"&amp;W1172)*IF(X1172&lt;0.5,Riskregister!$K$6+(Riskregister!$L$6-Riskregister!$K$6)*SQRT(X1172/2),Riskregister!$L$6-(Riskregister!$L$6-Riskregister!$K$6)*SQRT((1-X1172)/2)))</f>
        <v>0</v>
      </c>
      <c r="Z1172" s="28">
        <f t="shared" ca="1" si="717"/>
        <v>0.14521837159569195</v>
      </c>
      <c r="AA1172" s="28">
        <f t="shared" ca="1" si="717"/>
        <v>0.86389002104304291</v>
      </c>
      <c r="AB1172" s="28">
        <f ca="1">IF(Riskregister!$E$7="",0,COUNTIF(BH$4:BH$53,"&lt;"&amp;Z1172)*IF(AA1172&lt;0.5,Riskregister!$K$7+(Riskregister!$L$7-Riskregister!$K$7)*SQRT(AA1172/2),Riskregister!$L$7-(Riskregister!$L$7-Riskregister!$K$7)*SQRT((1-AA1172)/2)))</f>
        <v>0</v>
      </c>
      <c r="AC1172" s="28">
        <f t="shared" ca="1" si="718"/>
        <v>0.56286761132054841</v>
      </c>
      <c r="AD1172" s="28">
        <f t="shared" ca="1" si="718"/>
        <v>0.68746839705821305</v>
      </c>
      <c r="AE1172" s="28">
        <f ca="1">IF(Riskregister!$E$8="",0,COUNTIF(BI$4:BI$53,"&lt;"&amp;AC1172)*IF(AD1172&lt;0.5,Riskregister!$K$8+(Riskregister!$L$8-Riskregister!$K$8)*SQRT(AD1172/2),Riskregister!$L$8-(Riskregister!$L$8-Riskregister!$K$8)*SQRT((1-AD1172)/2)))</f>
        <v>0</v>
      </c>
      <c r="AF1172" s="28">
        <f t="shared" ca="1" si="719"/>
        <v>0.66538145065718279</v>
      </c>
      <c r="AG1172" s="28">
        <f t="shared" ca="1" si="719"/>
        <v>0.91823903985285571</v>
      </c>
      <c r="AH1172" s="28">
        <f>IF(Riskregister!$E$9="",0,COUNTIF(BJ$4:BJ$53,"&lt;"&amp;AF1172)*IF(AG1172&lt;0.5,Riskregister!$K$9+(Riskregister!$L$9-Riskregister!$K$9)*SQRT(AG1172/2),Riskregister!$L$9-(Riskregister!$L$9-Riskregister!$K$9)*SQRT((1-AG1172)/2)))</f>
        <v>0</v>
      </c>
      <c r="AI1172" s="28">
        <f t="shared" ca="1" si="720"/>
        <v>0.45649401563605985</v>
      </c>
      <c r="AJ1172" s="28">
        <f t="shared" ca="1" si="720"/>
        <v>0.91522174393862721</v>
      </c>
      <c r="AK1172" s="28">
        <f>IF(Riskregister!$E$10="",0,COUNTIF(BK$4:BK$53,"&lt;"&amp;AI1172)*IF(AJ1172&lt;0.5,Riskregister!$K$10+(Riskregister!$L$10-Riskregister!$K$10)*SQRT(AJ1172/2),Riskregister!$L$10-(Riskregister!$L$10-Riskregister!$K$10)*SQRT((1-AJ1172)/2)))</f>
        <v>0</v>
      </c>
      <c r="AL1172" s="28">
        <f t="shared" ca="1" si="721"/>
        <v>0.26995531026299757</v>
      </c>
      <c r="AM1172" s="28">
        <f t="shared" ca="1" si="721"/>
        <v>7.834860198680671E-2</v>
      </c>
      <c r="AN1172" s="28">
        <f>IF(Riskregister!$E$11="",0,COUNTIF(BL$4:BL$53,"&lt;"&amp;AL1172)*IF(AM1172&lt;0.5,Riskregister!$K$11+(Riskregister!$L$11-Riskregister!$K$11)*SQRT(AM1172/2),Riskregister!$L$11-(Riskregister!$L$11-Riskregister!$K$11)*SQRT((1-AM1172)/2)))</f>
        <v>0</v>
      </c>
      <c r="AO1172" s="28">
        <f t="shared" ca="1" si="722"/>
        <v>0.87958853950831695</v>
      </c>
      <c r="AP1172" s="28">
        <f t="shared" ca="1" si="722"/>
        <v>0.21402848362774041</v>
      </c>
      <c r="AQ1172" s="28">
        <f>IF(Riskregister!$E$12="",0,COUNTIF(BM$4:BM$53,"&lt;"&amp;AO1172)*IF(AP1172&lt;0.5,Riskregister!$K$12+(Riskregister!$L$12-Riskregister!$K$12)*SQRT(AP1172/2),Riskregister!$L$12-(Riskregister!$L$12-Riskregister!$K$12)*SQRT((1-AP1172)/2)))</f>
        <v>0</v>
      </c>
      <c r="AR1172" s="28">
        <f t="shared" ca="1" si="723"/>
        <v>0.40599164158151657</v>
      </c>
      <c r="AS1172" s="28">
        <f t="shared" ca="1" si="723"/>
        <v>0.13688226776928158</v>
      </c>
      <c r="AT1172" s="28">
        <f>IF(Riskregister!$E$13="",0,COUNTIF(BN$4:BN$53,"&lt;"&amp;AR1172)*IF(AS1172&lt;0.5,Riskregister!$K$13+(Riskregister!$L$13-Riskregister!$K$13)*SQRT(AS1172/2),Riskregister!$L$13-(Riskregister!$L$13-Riskregister!$K$13)*SQRT((1-AS1172)/2)))</f>
        <v>0</v>
      </c>
      <c r="AU1172" s="28">
        <f t="shared" ca="1" si="724"/>
        <v>9.9395916343539836E-3</v>
      </c>
      <c r="AV1172" s="28">
        <f t="shared" ca="1" si="724"/>
        <v>8.6075697806299756E-2</v>
      </c>
      <c r="AW1172" s="28">
        <f>IF(Riskregister!$E$14="",0,COUNTIF(BO$4:BO$53,"&lt;"&amp;AU1172)*IF(AV1172&lt;0.5,Riskregister!$K$14+(Riskregister!$L$14-Riskregister!$K$14)*SQRT(AV1172/2),Riskregister!$L$14-(Riskregister!$L$14-Riskregister!$K$14)*SQRT((1-AV1172)/2)))</f>
        <v>0</v>
      </c>
      <c r="AX1172" s="28">
        <f t="shared" ca="1" si="725"/>
        <v>0.67920839438944813</v>
      </c>
      <c r="AY1172" s="28">
        <f t="shared" ca="1" si="725"/>
        <v>0.21217633863239838</v>
      </c>
      <c r="AZ1172" s="28">
        <f>IF(Riskregister!$E$15="",0,COUNTIF(BP$4:BP$53,"&lt;"&amp;AX1172)*IF(AY1172&lt;0.5,Riskregister!$K$15+(Riskregister!$L$15-Riskregister!$K$15)*SQRT(AY1172/2),Riskregister!$L$15-(Riskregister!$L$15-Riskregister!$K$15)*SQRT((1-AY1172)/2)))</f>
        <v>0</v>
      </c>
      <c r="BA1172" s="28">
        <f t="shared" ca="1" si="726"/>
        <v>0.94064320170288784</v>
      </c>
      <c r="BB1172" s="28">
        <f t="shared" ca="1" si="726"/>
        <v>0.59717660693098784</v>
      </c>
      <c r="BC1172" s="28">
        <f>IF(Riskregister!$E$16="",0,COUNTIF(BQ$4:BQ$53,"&lt;"&amp;BA1172)*IF(BB1172&lt;0.5,Riskregister!$K$16+(Riskregister!$L$16-Riskregister!$K$16)*SQRT(BB1172/2),Riskregister!$L$16-(Riskregister!$L$16-Riskregister!$K$16)*SQRT((1-BB1172)/2)))</f>
        <v>0</v>
      </c>
      <c r="BD1172" s="28">
        <f t="shared" ca="1" si="714"/>
        <v>0</v>
      </c>
    </row>
    <row r="1173" spans="20:56" x14ac:dyDescent="0.35">
      <c r="T1173" s="28">
        <f t="shared" ca="1" si="715"/>
        <v>0.68081889315331678</v>
      </c>
      <c r="U1173" s="28">
        <f t="shared" ca="1" si="715"/>
        <v>0.32474432975553513</v>
      </c>
      <c r="V1173" s="28">
        <f ca="1">IF(Riskregister!$E$5="",0,COUNTIF(BF$4:BF$53,"&lt;"&amp;T1173)*IF(U1173&lt;0.5,Riskregister!$K$5+(Riskregister!$L$5-Riskregister!$K$5)*SQRT(U1173/2),Riskregister!$L$5-(Riskregister!$L$5-Riskregister!$K$5)*SQRT((1-U1173)/2)))</f>
        <v>331329.43331888493</v>
      </c>
      <c r="W1173" s="28">
        <f t="shared" ca="1" si="716"/>
        <v>0.10925860210464156</v>
      </c>
      <c r="X1173" s="28">
        <f t="shared" ca="1" si="716"/>
        <v>9.4064126374475698E-2</v>
      </c>
      <c r="Y1173" s="28">
        <f ca="1">IF(Riskregister!$E$6="",0,COUNTIF(BG$4:BG$53,"&lt;"&amp;W1173)*IF(X1173&lt;0.5,Riskregister!$K$6+(Riskregister!$L$6-Riskregister!$K$6)*SQRT(X1173/2),Riskregister!$L$6-(Riskregister!$L$6-Riskregister!$K$6)*SQRT((1-X1173)/2)))</f>
        <v>0</v>
      </c>
      <c r="Z1173" s="28">
        <f t="shared" ca="1" si="717"/>
        <v>0.28084963005533337</v>
      </c>
      <c r="AA1173" s="28">
        <f t="shared" ca="1" si="717"/>
        <v>0.1137831852482738</v>
      </c>
      <c r="AB1173" s="28">
        <f ca="1">IF(Riskregister!$E$7="",0,COUNTIF(BH$4:BH$53,"&lt;"&amp;Z1173)*IF(AA1173&lt;0.5,Riskregister!$K$7+(Riskregister!$L$7-Riskregister!$K$7)*SQRT(AA1173/2),Riskregister!$L$7-(Riskregister!$L$7-Riskregister!$K$7)*SQRT((1-AA1173)/2)))</f>
        <v>0</v>
      </c>
      <c r="AC1173" s="28">
        <f t="shared" ca="1" si="718"/>
        <v>0.26823088600976397</v>
      </c>
      <c r="AD1173" s="28">
        <f t="shared" ca="1" si="718"/>
        <v>0.63990635185636935</v>
      </c>
      <c r="AE1173" s="28">
        <f ca="1">IF(Riskregister!$E$8="",0,COUNTIF(BI$4:BI$53,"&lt;"&amp;AC1173)*IF(AD1173&lt;0.5,Riskregister!$K$8+(Riskregister!$L$8-Riskregister!$K$8)*SQRT(AD1173/2),Riskregister!$L$8-(Riskregister!$L$8-Riskregister!$K$8)*SQRT((1-AD1173)/2)))</f>
        <v>0</v>
      </c>
      <c r="AF1173" s="28">
        <f t="shared" ca="1" si="719"/>
        <v>0.4476764929926268</v>
      </c>
      <c r="AG1173" s="28">
        <f t="shared" ca="1" si="719"/>
        <v>3.1784640144079224E-2</v>
      </c>
      <c r="AH1173" s="28">
        <f>IF(Riskregister!$E$9="",0,COUNTIF(BJ$4:BJ$53,"&lt;"&amp;AF1173)*IF(AG1173&lt;0.5,Riskregister!$K$9+(Riskregister!$L$9-Riskregister!$K$9)*SQRT(AG1173/2),Riskregister!$L$9-(Riskregister!$L$9-Riskregister!$K$9)*SQRT((1-AG1173)/2)))</f>
        <v>0</v>
      </c>
      <c r="AI1173" s="28">
        <f t="shared" ca="1" si="720"/>
        <v>0.94713522976647024</v>
      </c>
      <c r="AJ1173" s="28">
        <f t="shared" ca="1" si="720"/>
        <v>0.58124613655156987</v>
      </c>
      <c r="AK1173" s="28">
        <f>IF(Riskregister!$E$10="",0,COUNTIF(BK$4:BK$53,"&lt;"&amp;AI1173)*IF(AJ1173&lt;0.5,Riskregister!$K$10+(Riskregister!$L$10-Riskregister!$K$10)*SQRT(AJ1173/2),Riskregister!$L$10-(Riskregister!$L$10-Riskregister!$K$10)*SQRT((1-AJ1173)/2)))</f>
        <v>0</v>
      </c>
      <c r="AL1173" s="28">
        <f t="shared" ca="1" si="721"/>
        <v>0.50455963108196988</v>
      </c>
      <c r="AM1173" s="28">
        <f t="shared" ca="1" si="721"/>
        <v>0.60112332999399287</v>
      </c>
      <c r="AN1173" s="28">
        <f>IF(Riskregister!$E$11="",0,COUNTIF(BL$4:BL$53,"&lt;"&amp;AL1173)*IF(AM1173&lt;0.5,Riskregister!$K$11+(Riskregister!$L$11-Riskregister!$K$11)*SQRT(AM1173/2),Riskregister!$L$11-(Riskregister!$L$11-Riskregister!$K$11)*SQRT((1-AM1173)/2)))</f>
        <v>0</v>
      </c>
      <c r="AO1173" s="28">
        <f t="shared" ca="1" si="722"/>
        <v>6.5507816128744456E-2</v>
      </c>
      <c r="AP1173" s="28">
        <f t="shared" ca="1" si="722"/>
        <v>8.1974710069121937E-2</v>
      </c>
      <c r="AQ1173" s="28">
        <f>IF(Riskregister!$E$12="",0,COUNTIF(BM$4:BM$53,"&lt;"&amp;AO1173)*IF(AP1173&lt;0.5,Riskregister!$K$12+(Riskregister!$L$12-Riskregister!$K$12)*SQRT(AP1173/2),Riskregister!$L$12-(Riskregister!$L$12-Riskregister!$K$12)*SQRT((1-AP1173)/2)))</f>
        <v>0</v>
      </c>
      <c r="AR1173" s="28">
        <f t="shared" ca="1" si="723"/>
        <v>0.36845170599108545</v>
      </c>
      <c r="AS1173" s="28">
        <f t="shared" ca="1" si="723"/>
        <v>0.13081380190386915</v>
      </c>
      <c r="AT1173" s="28">
        <f>IF(Riskregister!$E$13="",0,COUNTIF(BN$4:BN$53,"&lt;"&amp;AR1173)*IF(AS1173&lt;0.5,Riskregister!$K$13+(Riskregister!$L$13-Riskregister!$K$13)*SQRT(AS1173/2),Riskregister!$L$13-(Riskregister!$L$13-Riskregister!$K$13)*SQRT((1-AS1173)/2)))</f>
        <v>0</v>
      </c>
      <c r="AU1173" s="28">
        <f t="shared" ca="1" si="724"/>
        <v>0.95722859762533929</v>
      </c>
      <c r="AV1173" s="28">
        <f t="shared" ca="1" si="724"/>
        <v>0.19891395164542336</v>
      </c>
      <c r="AW1173" s="28">
        <f>IF(Riskregister!$E$14="",0,COUNTIF(BO$4:BO$53,"&lt;"&amp;AU1173)*IF(AV1173&lt;0.5,Riskregister!$K$14+(Riskregister!$L$14-Riskregister!$K$14)*SQRT(AV1173/2),Riskregister!$L$14-(Riskregister!$L$14-Riskregister!$K$14)*SQRT((1-AV1173)/2)))</f>
        <v>0</v>
      </c>
      <c r="AX1173" s="28">
        <f t="shared" ca="1" si="725"/>
        <v>0.37404731378229739</v>
      </c>
      <c r="AY1173" s="28">
        <f t="shared" ca="1" si="725"/>
        <v>0.49926949555911981</v>
      </c>
      <c r="AZ1173" s="28">
        <f>IF(Riskregister!$E$15="",0,COUNTIF(BP$4:BP$53,"&lt;"&amp;AX1173)*IF(AY1173&lt;0.5,Riskregister!$K$15+(Riskregister!$L$15-Riskregister!$K$15)*SQRT(AY1173/2),Riskregister!$L$15-(Riskregister!$L$15-Riskregister!$K$15)*SQRT((1-AY1173)/2)))</f>
        <v>0</v>
      </c>
      <c r="BA1173" s="28">
        <f t="shared" ca="1" si="726"/>
        <v>0.63346085722051193</v>
      </c>
      <c r="BB1173" s="28">
        <f t="shared" ca="1" si="726"/>
        <v>0.50492109220171266</v>
      </c>
      <c r="BC1173" s="28">
        <f>IF(Riskregister!$E$16="",0,COUNTIF(BQ$4:BQ$53,"&lt;"&amp;BA1173)*IF(BB1173&lt;0.5,Riskregister!$K$16+(Riskregister!$L$16-Riskregister!$K$16)*SQRT(BB1173/2),Riskregister!$L$16-(Riskregister!$L$16-Riskregister!$K$16)*SQRT((1-BB1173)/2)))</f>
        <v>0</v>
      </c>
      <c r="BD1173" s="28">
        <f t="shared" ca="1" si="714"/>
        <v>331329.43331888493</v>
      </c>
    </row>
    <row r="1174" spans="20:56" x14ac:dyDescent="0.35">
      <c r="T1174" s="28">
        <f t="shared" ca="1" si="715"/>
        <v>0.82274927865708436</v>
      </c>
      <c r="U1174" s="28">
        <f t="shared" ca="1" si="715"/>
        <v>0.74784880978423307</v>
      </c>
      <c r="V1174" s="28">
        <f ca="1">IF(Riskregister!$E$5="",0,COUNTIF(BF$4:BF$53,"&lt;"&amp;T1174)*IF(U1174&lt;0.5,Riskregister!$K$5+(Riskregister!$L$5-Riskregister!$K$5)*SQRT(U1174/2),Riskregister!$L$5-(Riskregister!$L$5-Riskregister!$K$5)*SQRT((1-U1174)/2)))</f>
        <v>440217.93589596357</v>
      </c>
      <c r="W1174" s="28">
        <f t="shared" ca="1" si="716"/>
        <v>0.31367051120326106</v>
      </c>
      <c r="X1174" s="28">
        <f t="shared" ca="1" si="716"/>
        <v>0.66034357604651195</v>
      </c>
      <c r="Y1174" s="28">
        <f ca="1">IF(Riskregister!$E$6="",0,COUNTIF(BG$4:BG$53,"&lt;"&amp;W1174)*IF(X1174&lt;0.5,Riskregister!$K$6+(Riskregister!$L$6-Riskregister!$K$6)*SQRT(X1174/2),Riskregister!$L$6-(Riskregister!$L$6-Riskregister!$K$6)*SQRT((1-X1174)/2)))</f>
        <v>0</v>
      </c>
      <c r="Z1174" s="28">
        <f t="shared" ca="1" si="717"/>
        <v>0.90344547082590543</v>
      </c>
      <c r="AA1174" s="28">
        <f t="shared" ca="1" si="717"/>
        <v>3.1339001003302447E-2</v>
      </c>
      <c r="AB1174" s="28">
        <f ca="1">IF(Riskregister!$E$7="",0,COUNTIF(BH$4:BH$53,"&lt;"&amp;Z1174)*IF(AA1174&lt;0.5,Riskregister!$K$7+(Riskregister!$L$7-Riskregister!$K$7)*SQRT(AA1174/2),Riskregister!$L$7-(Riskregister!$L$7-Riskregister!$K$7)*SQRT((1-AA1174)/2)))</f>
        <v>93812.256406766755</v>
      </c>
      <c r="AC1174" s="28">
        <f t="shared" ca="1" si="718"/>
        <v>0.8395597227863737</v>
      </c>
      <c r="AD1174" s="28">
        <f t="shared" ca="1" si="718"/>
        <v>0.61049987986146959</v>
      </c>
      <c r="AE1174" s="28">
        <f ca="1">IF(Riskregister!$E$8="",0,COUNTIF(BI$4:BI$53,"&lt;"&amp;AC1174)*IF(AD1174&lt;0.5,Riskregister!$K$8+(Riskregister!$L$8-Riskregister!$K$8)*SQRT(AD1174/2),Riskregister!$L$8-(Riskregister!$L$8-Riskregister!$K$8)*SQRT((1-AD1174)/2)))</f>
        <v>0</v>
      </c>
      <c r="AF1174" s="28">
        <f t="shared" ca="1" si="719"/>
        <v>0.28140406495252457</v>
      </c>
      <c r="AG1174" s="28">
        <f t="shared" ca="1" si="719"/>
        <v>0.38586966177018833</v>
      </c>
      <c r="AH1174" s="28">
        <f>IF(Riskregister!$E$9="",0,COUNTIF(BJ$4:BJ$53,"&lt;"&amp;AF1174)*IF(AG1174&lt;0.5,Riskregister!$K$9+(Riskregister!$L$9-Riskregister!$K$9)*SQRT(AG1174/2),Riskregister!$L$9-(Riskregister!$L$9-Riskregister!$K$9)*SQRT((1-AG1174)/2)))</f>
        <v>0</v>
      </c>
      <c r="AI1174" s="28">
        <f t="shared" ca="1" si="720"/>
        <v>0.46683527747018128</v>
      </c>
      <c r="AJ1174" s="28">
        <f t="shared" ca="1" si="720"/>
        <v>0.48810160344323572</v>
      </c>
      <c r="AK1174" s="28">
        <f>IF(Riskregister!$E$10="",0,COUNTIF(BK$4:BK$53,"&lt;"&amp;AI1174)*IF(AJ1174&lt;0.5,Riskregister!$K$10+(Riskregister!$L$10-Riskregister!$K$10)*SQRT(AJ1174/2),Riskregister!$L$10-(Riskregister!$L$10-Riskregister!$K$10)*SQRT((1-AJ1174)/2)))</f>
        <v>0</v>
      </c>
      <c r="AL1174" s="28">
        <f t="shared" ca="1" si="721"/>
        <v>0.4937786672164024</v>
      </c>
      <c r="AM1174" s="28">
        <f t="shared" ca="1" si="721"/>
        <v>0.16721007228268869</v>
      </c>
      <c r="AN1174" s="28">
        <f>IF(Riskregister!$E$11="",0,COUNTIF(BL$4:BL$53,"&lt;"&amp;AL1174)*IF(AM1174&lt;0.5,Riskregister!$K$11+(Riskregister!$L$11-Riskregister!$K$11)*SQRT(AM1174/2),Riskregister!$L$11-(Riskregister!$L$11-Riskregister!$K$11)*SQRT((1-AM1174)/2)))</f>
        <v>0</v>
      </c>
      <c r="AO1174" s="28">
        <f t="shared" ca="1" si="722"/>
        <v>0.82799094947702589</v>
      </c>
      <c r="AP1174" s="28">
        <f t="shared" ca="1" si="722"/>
        <v>0.37402075077131336</v>
      </c>
      <c r="AQ1174" s="28">
        <f>IF(Riskregister!$E$12="",0,COUNTIF(BM$4:BM$53,"&lt;"&amp;AO1174)*IF(AP1174&lt;0.5,Riskregister!$K$12+(Riskregister!$L$12-Riskregister!$K$12)*SQRT(AP1174/2),Riskregister!$L$12-(Riskregister!$L$12-Riskregister!$K$12)*SQRT((1-AP1174)/2)))</f>
        <v>0</v>
      </c>
      <c r="AR1174" s="28">
        <f t="shared" ca="1" si="723"/>
        <v>0.43935354925858561</v>
      </c>
      <c r="AS1174" s="28">
        <f t="shared" ca="1" si="723"/>
        <v>0.18619563602608669</v>
      </c>
      <c r="AT1174" s="28">
        <f>IF(Riskregister!$E$13="",0,COUNTIF(BN$4:BN$53,"&lt;"&amp;AR1174)*IF(AS1174&lt;0.5,Riskregister!$K$13+(Riskregister!$L$13-Riskregister!$K$13)*SQRT(AS1174/2),Riskregister!$L$13-(Riskregister!$L$13-Riskregister!$K$13)*SQRT((1-AS1174)/2)))</f>
        <v>0</v>
      </c>
      <c r="AU1174" s="28">
        <f t="shared" ca="1" si="724"/>
        <v>0.91071069570058438</v>
      </c>
      <c r="AV1174" s="28">
        <f t="shared" ca="1" si="724"/>
        <v>0.12820550822670729</v>
      </c>
      <c r="AW1174" s="28">
        <f>IF(Riskregister!$E$14="",0,COUNTIF(BO$4:BO$53,"&lt;"&amp;AU1174)*IF(AV1174&lt;0.5,Riskregister!$K$14+(Riskregister!$L$14-Riskregister!$K$14)*SQRT(AV1174/2),Riskregister!$L$14-(Riskregister!$L$14-Riskregister!$K$14)*SQRT((1-AV1174)/2)))</f>
        <v>0</v>
      </c>
      <c r="AX1174" s="28">
        <f t="shared" ca="1" si="725"/>
        <v>0.60275457027496671</v>
      </c>
      <c r="AY1174" s="28">
        <f t="shared" ca="1" si="725"/>
        <v>2.1999420470639741E-3</v>
      </c>
      <c r="AZ1174" s="28">
        <f>IF(Riskregister!$E$15="",0,COUNTIF(BP$4:BP$53,"&lt;"&amp;AX1174)*IF(AY1174&lt;0.5,Riskregister!$K$15+(Riskregister!$L$15-Riskregister!$K$15)*SQRT(AY1174/2),Riskregister!$L$15-(Riskregister!$L$15-Riskregister!$K$15)*SQRT((1-AY1174)/2)))</f>
        <v>0</v>
      </c>
      <c r="BA1174" s="28">
        <f t="shared" ca="1" si="726"/>
        <v>0.94190107360073883</v>
      </c>
      <c r="BB1174" s="28">
        <f t="shared" ca="1" si="726"/>
        <v>0.41685639975710476</v>
      </c>
      <c r="BC1174" s="28">
        <f>IF(Riskregister!$E$16="",0,COUNTIF(BQ$4:BQ$53,"&lt;"&amp;BA1174)*IF(BB1174&lt;0.5,Riskregister!$K$16+(Riskregister!$L$16-Riskregister!$K$16)*SQRT(BB1174/2),Riskregister!$L$16-(Riskregister!$L$16-Riskregister!$K$16)*SQRT((1-BB1174)/2)))</f>
        <v>0</v>
      </c>
      <c r="BD1174" s="28">
        <f t="shared" ca="1" si="714"/>
        <v>534030.19230273028</v>
      </c>
    </row>
    <row r="1175" spans="20:56" x14ac:dyDescent="0.35">
      <c r="T1175" s="28">
        <f t="shared" ca="1" si="715"/>
        <v>8.4896106009535233E-2</v>
      </c>
      <c r="U1175" s="28">
        <f t="shared" ca="1" si="715"/>
        <v>0.16514351109677228</v>
      </c>
      <c r="V1175" s="28">
        <f ca="1">IF(Riskregister!$E$5="",0,COUNTIF(BF$4:BF$53,"&lt;"&amp;T1175)*IF(U1175&lt;0.5,Riskregister!$K$5+(Riskregister!$L$5-Riskregister!$K$5)*SQRT(U1175/2),Riskregister!$L$5-(Riskregister!$L$5-Riskregister!$K$5)*SQRT((1-U1175)/2)))</f>
        <v>0</v>
      </c>
      <c r="W1175" s="28">
        <f t="shared" ca="1" si="716"/>
        <v>0.95632515891091086</v>
      </c>
      <c r="X1175" s="28">
        <f t="shared" ca="1" si="716"/>
        <v>0.44550677068327715</v>
      </c>
      <c r="Y1175" s="28">
        <f ca="1">IF(Riskregister!$E$6="",0,COUNTIF(BG$4:BG$53,"&lt;"&amp;W1175)*IF(X1175&lt;0.5,Riskregister!$K$6+(Riskregister!$L$6-Riskregister!$K$6)*SQRT(X1175/2),Riskregister!$L$6-(Riskregister!$L$6-Riskregister!$K$6)*SQRT((1-X1175)/2)))</f>
        <v>2099083.2451730068</v>
      </c>
      <c r="Z1175" s="28">
        <f t="shared" ca="1" si="717"/>
        <v>0.67304174586622434</v>
      </c>
      <c r="AA1175" s="28">
        <f t="shared" ca="1" si="717"/>
        <v>0.66670954082861378</v>
      </c>
      <c r="AB1175" s="28">
        <f ca="1">IF(Riskregister!$E$7="",0,COUNTIF(BH$4:BH$53,"&lt;"&amp;Z1175)*IF(AA1175&lt;0.5,Riskregister!$K$7+(Riskregister!$L$7-Riskregister!$K$7)*SQRT(AA1175/2),Riskregister!$L$7-(Riskregister!$L$7-Riskregister!$K$7)*SQRT((1-AA1175)/2)))</f>
        <v>0</v>
      </c>
      <c r="AC1175" s="28">
        <f t="shared" ca="1" si="718"/>
        <v>0.38697432729365155</v>
      </c>
      <c r="AD1175" s="28">
        <f t="shared" ca="1" si="718"/>
        <v>3.919542073568949E-2</v>
      </c>
      <c r="AE1175" s="28">
        <f ca="1">IF(Riskregister!$E$8="",0,COUNTIF(BI$4:BI$53,"&lt;"&amp;AC1175)*IF(AD1175&lt;0.5,Riskregister!$K$8+(Riskregister!$L$8-Riskregister!$K$8)*SQRT(AD1175/2),Riskregister!$L$8-(Riskregister!$L$8-Riskregister!$K$8)*SQRT((1-AD1175)/2)))</f>
        <v>0</v>
      </c>
      <c r="AF1175" s="28">
        <f t="shared" ca="1" si="719"/>
        <v>0.77656579145537297</v>
      </c>
      <c r="AG1175" s="28">
        <f t="shared" ca="1" si="719"/>
        <v>0.68202028426501982</v>
      </c>
      <c r="AH1175" s="28">
        <f>IF(Riskregister!$E$9="",0,COUNTIF(BJ$4:BJ$53,"&lt;"&amp;AF1175)*IF(AG1175&lt;0.5,Riskregister!$K$9+(Riskregister!$L$9-Riskregister!$K$9)*SQRT(AG1175/2),Riskregister!$L$9-(Riskregister!$L$9-Riskregister!$K$9)*SQRT((1-AG1175)/2)))</f>
        <v>0</v>
      </c>
      <c r="AI1175" s="28">
        <f t="shared" ca="1" si="720"/>
        <v>0.73484406793389578</v>
      </c>
      <c r="AJ1175" s="28">
        <f t="shared" ca="1" si="720"/>
        <v>0.36174996411381766</v>
      </c>
      <c r="AK1175" s="28">
        <f>IF(Riskregister!$E$10="",0,COUNTIF(BK$4:BK$53,"&lt;"&amp;AI1175)*IF(AJ1175&lt;0.5,Riskregister!$K$10+(Riskregister!$L$10-Riskregister!$K$10)*SQRT(AJ1175/2),Riskregister!$L$10-(Riskregister!$L$10-Riskregister!$K$10)*SQRT((1-AJ1175)/2)))</f>
        <v>0</v>
      </c>
      <c r="AL1175" s="28">
        <f t="shared" ca="1" si="721"/>
        <v>0.6583190516614118</v>
      </c>
      <c r="AM1175" s="28">
        <f t="shared" ca="1" si="721"/>
        <v>0.1701848499921772</v>
      </c>
      <c r="AN1175" s="28">
        <f>IF(Riskregister!$E$11="",0,COUNTIF(BL$4:BL$53,"&lt;"&amp;AL1175)*IF(AM1175&lt;0.5,Riskregister!$K$11+(Riskregister!$L$11-Riskregister!$K$11)*SQRT(AM1175/2),Riskregister!$L$11-(Riskregister!$L$11-Riskregister!$K$11)*SQRT((1-AM1175)/2)))</f>
        <v>0</v>
      </c>
      <c r="AO1175" s="28">
        <f t="shared" ca="1" si="722"/>
        <v>0.61407458571632578</v>
      </c>
      <c r="AP1175" s="28">
        <f t="shared" ca="1" si="722"/>
        <v>0.2340462084915933</v>
      </c>
      <c r="AQ1175" s="28">
        <f>IF(Riskregister!$E$12="",0,COUNTIF(BM$4:BM$53,"&lt;"&amp;AO1175)*IF(AP1175&lt;0.5,Riskregister!$K$12+(Riskregister!$L$12-Riskregister!$K$12)*SQRT(AP1175/2),Riskregister!$L$12-(Riskregister!$L$12-Riskregister!$K$12)*SQRT((1-AP1175)/2)))</f>
        <v>0</v>
      </c>
      <c r="AR1175" s="28">
        <f t="shared" ca="1" si="723"/>
        <v>0.43274020901090948</v>
      </c>
      <c r="AS1175" s="28">
        <f t="shared" ca="1" si="723"/>
        <v>0.5328639282876334</v>
      </c>
      <c r="AT1175" s="28">
        <f>IF(Riskregister!$E$13="",0,COUNTIF(BN$4:BN$53,"&lt;"&amp;AR1175)*IF(AS1175&lt;0.5,Riskregister!$K$13+(Riskregister!$L$13-Riskregister!$K$13)*SQRT(AS1175/2),Riskregister!$L$13-(Riskregister!$L$13-Riskregister!$K$13)*SQRT((1-AS1175)/2)))</f>
        <v>0</v>
      </c>
      <c r="AU1175" s="28">
        <f t="shared" ca="1" si="724"/>
        <v>0.88637609775856285</v>
      </c>
      <c r="AV1175" s="28">
        <f t="shared" ca="1" si="724"/>
        <v>0.65181653706994525</v>
      </c>
      <c r="AW1175" s="28">
        <f>IF(Riskregister!$E$14="",0,COUNTIF(BO$4:BO$53,"&lt;"&amp;AU1175)*IF(AV1175&lt;0.5,Riskregister!$K$14+(Riskregister!$L$14-Riskregister!$K$14)*SQRT(AV1175/2),Riskregister!$L$14-(Riskregister!$L$14-Riskregister!$K$14)*SQRT((1-AV1175)/2)))</f>
        <v>0</v>
      </c>
      <c r="AX1175" s="28">
        <f t="shared" ca="1" si="725"/>
        <v>0.79843448949565021</v>
      </c>
      <c r="AY1175" s="28">
        <f t="shared" ca="1" si="725"/>
        <v>0.43410777003713241</v>
      </c>
      <c r="AZ1175" s="28">
        <f>IF(Riskregister!$E$15="",0,COUNTIF(BP$4:BP$53,"&lt;"&amp;AX1175)*IF(AY1175&lt;0.5,Riskregister!$K$15+(Riskregister!$L$15-Riskregister!$K$15)*SQRT(AY1175/2),Riskregister!$L$15-(Riskregister!$L$15-Riskregister!$K$15)*SQRT((1-AY1175)/2)))</f>
        <v>0</v>
      </c>
      <c r="BA1175" s="28">
        <f t="shared" ca="1" si="726"/>
        <v>1.6404179768842009E-2</v>
      </c>
      <c r="BB1175" s="28">
        <f t="shared" ca="1" si="726"/>
        <v>0.99750746880680052</v>
      </c>
      <c r="BC1175" s="28">
        <f>IF(Riskregister!$E$16="",0,COUNTIF(BQ$4:BQ$53,"&lt;"&amp;BA1175)*IF(BB1175&lt;0.5,Riskregister!$K$16+(Riskregister!$L$16-Riskregister!$K$16)*SQRT(BB1175/2),Riskregister!$L$16-(Riskregister!$L$16-Riskregister!$K$16)*SQRT((1-BB1175)/2)))</f>
        <v>0</v>
      </c>
      <c r="BD1175" s="28">
        <f t="shared" ca="1" si="714"/>
        <v>2099083.2451730068</v>
      </c>
    </row>
    <row r="1176" spans="20:56" x14ac:dyDescent="0.35">
      <c r="T1176" s="28">
        <f t="shared" ca="1" si="715"/>
        <v>0.65183229653986707</v>
      </c>
      <c r="U1176" s="28">
        <f t="shared" ca="1" si="715"/>
        <v>0.73717406409059938</v>
      </c>
      <c r="V1176" s="28">
        <f ca="1">IF(Riskregister!$E$5="",0,COUNTIF(BF$4:BF$53,"&lt;"&amp;T1176)*IF(U1176&lt;0.5,Riskregister!$K$5+(Riskregister!$L$5-Riskregister!$K$5)*SQRT(U1176/2),Riskregister!$L$5-(Riskregister!$L$5-Riskregister!$K$5)*SQRT((1-U1176)/2)))</f>
        <v>436870.83028830553</v>
      </c>
      <c r="W1176" s="28">
        <f t="shared" ca="1" si="716"/>
        <v>0.41852006952602983</v>
      </c>
      <c r="X1176" s="28">
        <f t="shared" ca="1" si="716"/>
        <v>0.92991033905632248</v>
      </c>
      <c r="Y1176" s="28">
        <f ca="1">IF(Riskregister!$E$6="",0,COUNTIF(BG$4:BG$53,"&lt;"&amp;W1176)*IF(X1176&lt;0.5,Riskregister!$K$6+(Riskregister!$L$6-Riskregister!$K$6)*SQRT(X1176/2),Riskregister!$L$6-(Riskregister!$L$6-Riskregister!$K$6)*SQRT((1-X1176)/2)))</f>
        <v>0</v>
      </c>
      <c r="Z1176" s="28">
        <f t="shared" ca="1" si="717"/>
        <v>2.8376071050317919E-2</v>
      </c>
      <c r="AA1176" s="28">
        <f t="shared" ca="1" si="717"/>
        <v>0.51644269584170077</v>
      </c>
      <c r="AB1176" s="28">
        <f ca="1">IF(Riskregister!$E$7="",0,COUNTIF(BH$4:BH$53,"&lt;"&amp;Z1176)*IF(AA1176&lt;0.5,Riskregister!$K$7+(Riskregister!$L$7-Riskregister!$K$7)*SQRT(AA1176/2),Riskregister!$L$7-(Riskregister!$L$7-Riskregister!$K$7)*SQRT((1-AA1176)/2)))</f>
        <v>0</v>
      </c>
      <c r="AC1176" s="28">
        <f t="shared" ca="1" si="718"/>
        <v>0.67610637628639669</v>
      </c>
      <c r="AD1176" s="28">
        <f t="shared" ca="1" si="718"/>
        <v>0.60275720406590005</v>
      </c>
      <c r="AE1176" s="28">
        <f ca="1">IF(Riskregister!$E$8="",0,COUNTIF(BI$4:BI$53,"&lt;"&amp;AC1176)*IF(AD1176&lt;0.5,Riskregister!$K$8+(Riskregister!$L$8-Riskregister!$K$8)*SQRT(AD1176/2),Riskregister!$L$8-(Riskregister!$L$8-Riskregister!$K$8)*SQRT((1-AD1176)/2)))</f>
        <v>0</v>
      </c>
      <c r="AF1176" s="28">
        <f t="shared" ca="1" si="719"/>
        <v>0.40484558931740566</v>
      </c>
      <c r="AG1176" s="28">
        <f t="shared" ca="1" si="719"/>
        <v>0.85862768892668961</v>
      </c>
      <c r="AH1176" s="28">
        <f>IF(Riskregister!$E$9="",0,COUNTIF(BJ$4:BJ$53,"&lt;"&amp;AF1176)*IF(AG1176&lt;0.5,Riskregister!$K$9+(Riskregister!$L$9-Riskregister!$K$9)*SQRT(AG1176/2),Riskregister!$L$9-(Riskregister!$L$9-Riskregister!$K$9)*SQRT((1-AG1176)/2)))</f>
        <v>0</v>
      </c>
      <c r="AI1176" s="28">
        <f t="shared" ca="1" si="720"/>
        <v>0.31118493254349155</v>
      </c>
      <c r="AJ1176" s="28">
        <f t="shared" ca="1" si="720"/>
        <v>2.9328764628538395E-2</v>
      </c>
      <c r="AK1176" s="28">
        <f>IF(Riskregister!$E$10="",0,COUNTIF(BK$4:BK$53,"&lt;"&amp;AI1176)*IF(AJ1176&lt;0.5,Riskregister!$K$10+(Riskregister!$L$10-Riskregister!$K$10)*SQRT(AJ1176/2),Riskregister!$L$10-(Riskregister!$L$10-Riskregister!$K$10)*SQRT((1-AJ1176)/2)))</f>
        <v>0</v>
      </c>
      <c r="AL1176" s="28">
        <f t="shared" ca="1" si="721"/>
        <v>0.54451362858781238</v>
      </c>
      <c r="AM1176" s="28">
        <f t="shared" ca="1" si="721"/>
        <v>0.42588125532268473</v>
      </c>
      <c r="AN1176" s="28">
        <f>IF(Riskregister!$E$11="",0,COUNTIF(BL$4:BL$53,"&lt;"&amp;AL1176)*IF(AM1176&lt;0.5,Riskregister!$K$11+(Riskregister!$L$11-Riskregister!$K$11)*SQRT(AM1176/2),Riskregister!$L$11-(Riskregister!$L$11-Riskregister!$K$11)*SQRT((1-AM1176)/2)))</f>
        <v>0</v>
      </c>
      <c r="AO1176" s="28">
        <f t="shared" ca="1" si="722"/>
        <v>0.79018073276153433</v>
      </c>
      <c r="AP1176" s="28">
        <f t="shared" ca="1" si="722"/>
        <v>0.91751152878172471</v>
      </c>
      <c r="AQ1176" s="28">
        <f>IF(Riskregister!$E$12="",0,COUNTIF(BM$4:BM$53,"&lt;"&amp;AO1176)*IF(AP1176&lt;0.5,Riskregister!$K$12+(Riskregister!$L$12-Riskregister!$K$12)*SQRT(AP1176/2),Riskregister!$L$12-(Riskregister!$L$12-Riskregister!$K$12)*SQRT((1-AP1176)/2)))</f>
        <v>0</v>
      </c>
      <c r="AR1176" s="28">
        <f t="shared" ca="1" si="723"/>
        <v>0.66109956874174836</v>
      </c>
      <c r="AS1176" s="28">
        <f t="shared" ca="1" si="723"/>
        <v>0.92102007066591107</v>
      </c>
      <c r="AT1176" s="28">
        <f>IF(Riskregister!$E$13="",0,COUNTIF(BN$4:BN$53,"&lt;"&amp;AR1176)*IF(AS1176&lt;0.5,Riskregister!$K$13+(Riskregister!$L$13-Riskregister!$K$13)*SQRT(AS1176/2),Riskregister!$L$13-(Riskregister!$L$13-Riskregister!$K$13)*SQRT((1-AS1176)/2)))</f>
        <v>0</v>
      </c>
      <c r="AU1176" s="28">
        <f t="shared" ca="1" si="724"/>
        <v>0.426861528704916</v>
      </c>
      <c r="AV1176" s="28">
        <f t="shared" ca="1" si="724"/>
        <v>0.65461509589971456</v>
      </c>
      <c r="AW1176" s="28">
        <f>IF(Riskregister!$E$14="",0,COUNTIF(BO$4:BO$53,"&lt;"&amp;AU1176)*IF(AV1176&lt;0.5,Riskregister!$K$14+(Riskregister!$L$14-Riskregister!$K$14)*SQRT(AV1176/2),Riskregister!$L$14-(Riskregister!$L$14-Riskregister!$K$14)*SQRT((1-AV1176)/2)))</f>
        <v>0</v>
      </c>
      <c r="AX1176" s="28">
        <f t="shared" ca="1" si="725"/>
        <v>0.74492181090136822</v>
      </c>
      <c r="AY1176" s="28">
        <f t="shared" ca="1" si="725"/>
        <v>5.7091265910276578E-2</v>
      </c>
      <c r="AZ1176" s="28">
        <f>IF(Riskregister!$E$15="",0,COUNTIF(BP$4:BP$53,"&lt;"&amp;AX1176)*IF(AY1176&lt;0.5,Riskregister!$K$15+(Riskregister!$L$15-Riskregister!$K$15)*SQRT(AY1176/2),Riskregister!$L$15-(Riskregister!$L$15-Riskregister!$K$15)*SQRT((1-AY1176)/2)))</f>
        <v>0</v>
      </c>
      <c r="BA1176" s="28">
        <f t="shared" ca="1" si="726"/>
        <v>0.2497433795486359</v>
      </c>
      <c r="BB1176" s="28">
        <f t="shared" ca="1" si="726"/>
        <v>0.43720110666832579</v>
      </c>
      <c r="BC1176" s="28">
        <f>IF(Riskregister!$E$16="",0,COUNTIF(BQ$4:BQ$53,"&lt;"&amp;BA1176)*IF(BB1176&lt;0.5,Riskregister!$K$16+(Riskregister!$L$16-Riskregister!$K$16)*SQRT(BB1176/2),Riskregister!$L$16-(Riskregister!$L$16-Riskregister!$K$16)*SQRT((1-BB1176)/2)))</f>
        <v>0</v>
      </c>
      <c r="BD1176" s="28">
        <f t="shared" ca="1" si="714"/>
        <v>436870.83028830553</v>
      </c>
    </row>
    <row r="1177" spans="20:56" x14ac:dyDescent="0.35">
      <c r="T1177" s="28">
        <f t="shared" ca="1" si="715"/>
        <v>0.81449769729763033</v>
      </c>
      <c r="U1177" s="28">
        <f t="shared" ca="1" si="715"/>
        <v>0.33503509680543353</v>
      </c>
      <c r="V1177" s="28">
        <f ca="1">IF(Riskregister!$E$5="",0,COUNTIF(BF$4:BF$53,"&lt;"&amp;T1177)*IF(U1177&lt;0.5,Riskregister!$K$5+(Riskregister!$L$5-Riskregister!$K$5)*SQRT(U1177/2),Riskregister!$L$5-(Riskregister!$L$5-Riskregister!$K$5)*SQRT((1-U1177)/2)))</f>
        <v>334180.08456820226</v>
      </c>
      <c r="W1177" s="28">
        <f t="shared" ca="1" si="716"/>
        <v>0.55385016760314132</v>
      </c>
      <c r="X1177" s="28">
        <f t="shared" ca="1" si="716"/>
        <v>8.1867815847919356E-2</v>
      </c>
      <c r="Y1177" s="28">
        <f ca="1">IF(Riskregister!$E$6="",0,COUNTIF(BG$4:BG$53,"&lt;"&amp;W1177)*IF(X1177&lt;0.5,Riskregister!$K$6+(Riskregister!$L$6-Riskregister!$K$6)*SQRT(X1177/2),Riskregister!$L$6-(Riskregister!$L$6-Riskregister!$K$6)*SQRT((1-X1177)/2)))</f>
        <v>0</v>
      </c>
      <c r="Z1177" s="28">
        <f t="shared" ca="1" si="717"/>
        <v>0.9426743669466835</v>
      </c>
      <c r="AA1177" s="28">
        <f t="shared" ca="1" si="717"/>
        <v>0.29054571309376298</v>
      </c>
      <c r="AB1177" s="28">
        <f ca="1">IF(Riskregister!$E$7="",0,COUNTIF(BH$4:BH$53,"&lt;"&amp;Z1177)*IF(AA1177&lt;0.5,Riskregister!$K$7+(Riskregister!$L$7-Riskregister!$K$7)*SQRT(AA1177/2),Riskregister!$L$7-(Riskregister!$L$7-Riskregister!$K$7)*SQRT((1-AA1177)/2)))</f>
        <v>183401.36778531538</v>
      </c>
      <c r="AC1177" s="28">
        <f t="shared" ca="1" si="718"/>
        <v>0.91843758191771196</v>
      </c>
      <c r="AD1177" s="28">
        <f t="shared" ca="1" si="718"/>
        <v>2.7212244759735049E-2</v>
      </c>
      <c r="AE1177" s="28">
        <f ca="1">IF(Riskregister!$E$8="",0,COUNTIF(BI$4:BI$53,"&lt;"&amp;AC1177)*IF(AD1177&lt;0.5,Riskregister!$K$8+(Riskregister!$L$8-Riskregister!$K$8)*SQRT(AD1177/2),Riskregister!$L$8-(Riskregister!$L$8-Riskregister!$K$8)*SQRT((1-AD1177)/2)))</f>
        <v>0</v>
      </c>
      <c r="AF1177" s="28">
        <f t="shared" ca="1" si="719"/>
        <v>0.89524705587174547</v>
      </c>
      <c r="AG1177" s="28">
        <f t="shared" ca="1" si="719"/>
        <v>0.57698797676865465</v>
      </c>
      <c r="AH1177" s="28">
        <f>IF(Riskregister!$E$9="",0,COUNTIF(BJ$4:BJ$53,"&lt;"&amp;AF1177)*IF(AG1177&lt;0.5,Riskregister!$K$9+(Riskregister!$L$9-Riskregister!$K$9)*SQRT(AG1177/2),Riskregister!$L$9-(Riskregister!$L$9-Riskregister!$K$9)*SQRT((1-AG1177)/2)))</f>
        <v>0</v>
      </c>
      <c r="AI1177" s="28">
        <f t="shared" ca="1" si="720"/>
        <v>0.69349263203026457</v>
      </c>
      <c r="AJ1177" s="28">
        <f t="shared" ca="1" si="720"/>
        <v>0.57336123035503728</v>
      </c>
      <c r="AK1177" s="28">
        <f>IF(Riskregister!$E$10="",0,COUNTIF(BK$4:BK$53,"&lt;"&amp;AI1177)*IF(AJ1177&lt;0.5,Riskregister!$K$10+(Riskregister!$L$10-Riskregister!$K$10)*SQRT(AJ1177/2),Riskregister!$L$10-(Riskregister!$L$10-Riskregister!$K$10)*SQRT((1-AJ1177)/2)))</f>
        <v>0</v>
      </c>
      <c r="AL1177" s="28">
        <f t="shared" ca="1" si="721"/>
        <v>0.27515041099974624</v>
      </c>
      <c r="AM1177" s="28">
        <f t="shared" ca="1" si="721"/>
        <v>0.13259311006433938</v>
      </c>
      <c r="AN1177" s="28">
        <f>IF(Riskregister!$E$11="",0,COUNTIF(BL$4:BL$53,"&lt;"&amp;AL1177)*IF(AM1177&lt;0.5,Riskregister!$K$11+(Riskregister!$L$11-Riskregister!$K$11)*SQRT(AM1177/2),Riskregister!$L$11-(Riskregister!$L$11-Riskregister!$K$11)*SQRT((1-AM1177)/2)))</f>
        <v>0</v>
      </c>
      <c r="AO1177" s="28">
        <f t="shared" ca="1" si="722"/>
        <v>5.1785565210214823E-2</v>
      </c>
      <c r="AP1177" s="28">
        <f t="shared" ca="1" si="722"/>
        <v>0.85057089233681915</v>
      </c>
      <c r="AQ1177" s="28">
        <f>IF(Riskregister!$E$12="",0,COUNTIF(BM$4:BM$53,"&lt;"&amp;AO1177)*IF(AP1177&lt;0.5,Riskregister!$K$12+(Riskregister!$L$12-Riskregister!$K$12)*SQRT(AP1177/2),Riskregister!$L$12-(Riskregister!$L$12-Riskregister!$K$12)*SQRT((1-AP1177)/2)))</f>
        <v>0</v>
      </c>
      <c r="AR1177" s="28">
        <f t="shared" ca="1" si="723"/>
        <v>0.4448065413523633</v>
      </c>
      <c r="AS1177" s="28">
        <f t="shared" ca="1" si="723"/>
        <v>0.93174389558307835</v>
      </c>
      <c r="AT1177" s="28">
        <f>IF(Riskregister!$E$13="",0,COUNTIF(BN$4:BN$53,"&lt;"&amp;AR1177)*IF(AS1177&lt;0.5,Riskregister!$K$13+(Riskregister!$L$13-Riskregister!$K$13)*SQRT(AS1177/2),Riskregister!$L$13-(Riskregister!$L$13-Riskregister!$K$13)*SQRT((1-AS1177)/2)))</f>
        <v>0</v>
      </c>
      <c r="AU1177" s="28">
        <f t="shared" ca="1" si="724"/>
        <v>0.79425366693808841</v>
      </c>
      <c r="AV1177" s="28">
        <f t="shared" ca="1" si="724"/>
        <v>0.5040033601917856</v>
      </c>
      <c r="AW1177" s="28">
        <f>IF(Riskregister!$E$14="",0,COUNTIF(BO$4:BO$53,"&lt;"&amp;AU1177)*IF(AV1177&lt;0.5,Riskregister!$K$14+(Riskregister!$L$14-Riskregister!$K$14)*SQRT(AV1177/2),Riskregister!$L$14-(Riskregister!$L$14-Riskregister!$K$14)*SQRT((1-AV1177)/2)))</f>
        <v>0</v>
      </c>
      <c r="AX1177" s="28">
        <f t="shared" ca="1" si="725"/>
        <v>7.1214149114266156E-2</v>
      </c>
      <c r="AY1177" s="28">
        <f t="shared" ca="1" si="725"/>
        <v>4.384255120917091E-2</v>
      </c>
      <c r="AZ1177" s="28">
        <f>IF(Riskregister!$E$15="",0,COUNTIF(BP$4:BP$53,"&lt;"&amp;AX1177)*IF(AY1177&lt;0.5,Riskregister!$K$15+(Riskregister!$L$15-Riskregister!$K$15)*SQRT(AY1177/2),Riskregister!$L$15-(Riskregister!$L$15-Riskregister!$K$15)*SQRT((1-AY1177)/2)))</f>
        <v>0</v>
      </c>
      <c r="BA1177" s="28">
        <f t="shared" ca="1" si="726"/>
        <v>0.27649173008350791</v>
      </c>
      <c r="BB1177" s="28">
        <f t="shared" ca="1" si="726"/>
        <v>0.4750383494987751</v>
      </c>
      <c r="BC1177" s="28">
        <f>IF(Riskregister!$E$16="",0,COUNTIF(BQ$4:BQ$53,"&lt;"&amp;BA1177)*IF(BB1177&lt;0.5,Riskregister!$K$16+(Riskregister!$L$16-Riskregister!$K$16)*SQRT(BB1177/2),Riskregister!$L$16-(Riskregister!$L$16-Riskregister!$K$16)*SQRT((1-BB1177)/2)))</f>
        <v>0</v>
      </c>
      <c r="BD1177" s="28">
        <f t="shared" ca="1" si="714"/>
        <v>517581.45235351764</v>
      </c>
    </row>
    <row r="1178" spans="20:56" x14ac:dyDescent="0.35">
      <c r="T1178" s="28">
        <f t="shared" ca="1" si="715"/>
        <v>0.63037695250929082</v>
      </c>
      <c r="U1178" s="28">
        <f t="shared" ca="1" si="715"/>
        <v>0.98883061177551879</v>
      </c>
      <c r="V1178" s="28">
        <f ca="1">IF(Riskregister!$E$5="",0,COUNTIF(BF$4:BF$53,"&lt;"&amp;T1178)*IF(U1178&lt;0.5,Riskregister!$K$5+(Riskregister!$L$5-Riskregister!$K$5)*SQRT(U1178/2),Riskregister!$L$5-(Riskregister!$L$5-Riskregister!$K$5)*SQRT((1-U1178)/2)))</f>
        <v>0</v>
      </c>
      <c r="W1178" s="28">
        <f t="shared" ca="1" si="716"/>
        <v>0.65788462238968648</v>
      </c>
      <c r="X1178" s="28">
        <f t="shared" ca="1" si="716"/>
        <v>0.72949869376808263</v>
      </c>
      <c r="Y1178" s="28">
        <f ca="1">IF(Riskregister!$E$6="",0,COUNTIF(BG$4:BG$53,"&lt;"&amp;W1178)*IF(X1178&lt;0.5,Riskregister!$K$6+(Riskregister!$L$6-Riskregister!$K$6)*SQRT(X1178/2),Riskregister!$L$6-(Riskregister!$L$6-Riskregister!$K$6)*SQRT((1-X1178)/2)))</f>
        <v>1338024.0819367324</v>
      </c>
      <c r="Z1178" s="28">
        <f t="shared" ca="1" si="717"/>
        <v>0.57524942675700574</v>
      </c>
      <c r="AA1178" s="28">
        <f t="shared" ca="1" si="717"/>
        <v>0.73293841317166331</v>
      </c>
      <c r="AB1178" s="28">
        <f ca="1">IF(Riskregister!$E$7="",0,COUNTIF(BH$4:BH$53,"&lt;"&amp;Z1178)*IF(AA1178&lt;0.5,Riskregister!$K$7+(Riskregister!$L$7-Riskregister!$K$7)*SQRT(AA1178/2),Riskregister!$L$7-(Riskregister!$L$7-Riskregister!$K$7)*SQRT((1-AA1178)/2)))</f>
        <v>0</v>
      </c>
      <c r="AC1178" s="28">
        <f t="shared" ca="1" si="718"/>
        <v>0.63770446337465136</v>
      </c>
      <c r="AD1178" s="28">
        <f t="shared" ca="1" si="718"/>
        <v>0.2206123083821746</v>
      </c>
      <c r="AE1178" s="28">
        <f ca="1">IF(Riskregister!$E$8="",0,COUNTIF(BI$4:BI$53,"&lt;"&amp;AC1178)*IF(AD1178&lt;0.5,Riskregister!$K$8+(Riskregister!$L$8-Riskregister!$K$8)*SQRT(AD1178/2),Riskregister!$L$8-(Riskregister!$L$8-Riskregister!$K$8)*SQRT((1-AD1178)/2)))</f>
        <v>0</v>
      </c>
      <c r="AF1178" s="28">
        <f t="shared" ca="1" si="719"/>
        <v>0.72236690854826058</v>
      </c>
      <c r="AG1178" s="28">
        <f t="shared" ca="1" si="719"/>
        <v>0.64720434997745879</v>
      </c>
      <c r="AH1178" s="28">
        <f>IF(Riskregister!$E$9="",0,COUNTIF(BJ$4:BJ$53,"&lt;"&amp;AF1178)*IF(AG1178&lt;0.5,Riskregister!$K$9+(Riskregister!$L$9-Riskregister!$K$9)*SQRT(AG1178/2),Riskregister!$L$9-(Riskregister!$L$9-Riskregister!$K$9)*SQRT((1-AG1178)/2)))</f>
        <v>0</v>
      </c>
      <c r="AI1178" s="28">
        <f t="shared" ca="1" si="720"/>
        <v>0.62563323104962387</v>
      </c>
      <c r="AJ1178" s="28">
        <f t="shared" ca="1" si="720"/>
        <v>0.57249003153845146</v>
      </c>
      <c r="AK1178" s="28">
        <f>IF(Riskregister!$E$10="",0,COUNTIF(BK$4:BK$53,"&lt;"&amp;AI1178)*IF(AJ1178&lt;0.5,Riskregister!$K$10+(Riskregister!$L$10-Riskregister!$K$10)*SQRT(AJ1178/2),Riskregister!$L$10-(Riskregister!$L$10-Riskregister!$K$10)*SQRT((1-AJ1178)/2)))</f>
        <v>0</v>
      </c>
      <c r="AL1178" s="28">
        <f t="shared" ca="1" si="721"/>
        <v>0.14100416491237322</v>
      </c>
      <c r="AM1178" s="28">
        <f t="shared" ca="1" si="721"/>
        <v>0.67999789423065859</v>
      </c>
      <c r="AN1178" s="28">
        <f>IF(Riskregister!$E$11="",0,COUNTIF(BL$4:BL$53,"&lt;"&amp;AL1178)*IF(AM1178&lt;0.5,Riskregister!$K$11+(Riskregister!$L$11-Riskregister!$K$11)*SQRT(AM1178/2),Riskregister!$L$11-(Riskregister!$L$11-Riskregister!$K$11)*SQRT((1-AM1178)/2)))</f>
        <v>0</v>
      </c>
      <c r="AO1178" s="28">
        <f t="shared" ca="1" si="722"/>
        <v>0.52564347853500437</v>
      </c>
      <c r="AP1178" s="28">
        <f t="shared" ca="1" si="722"/>
        <v>3.7480639064286003E-2</v>
      </c>
      <c r="AQ1178" s="28">
        <f>IF(Riskregister!$E$12="",0,COUNTIF(BM$4:BM$53,"&lt;"&amp;AO1178)*IF(AP1178&lt;0.5,Riskregister!$K$12+(Riskregister!$L$12-Riskregister!$K$12)*SQRT(AP1178/2),Riskregister!$L$12-(Riskregister!$L$12-Riskregister!$K$12)*SQRT((1-AP1178)/2)))</f>
        <v>0</v>
      </c>
      <c r="AR1178" s="28">
        <f t="shared" ca="1" si="723"/>
        <v>0.43201623020702862</v>
      </c>
      <c r="AS1178" s="28">
        <f t="shared" ca="1" si="723"/>
        <v>0.15678588952914985</v>
      </c>
      <c r="AT1178" s="28">
        <f>IF(Riskregister!$E$13="",0,COUNTIF(BN$4:BN$53,"&lt;"&amp;AR1178)*IF(AS1178&lt;0.5,Riskregister!$K$13+(Riskregister!$L$13-Riskregister!$K$13)*SQRT(AS1178/2),Riskregister!$L$13-(Riskregister!$L$13-Riskregister!$K$13)*SQRT((1-AS1178)/2)))</f>
        <v>0</v>
      </c>
      <c r="AU1178" s="28">
        <f t="shared" ca="1" si="724"/>
        <v>0.3770905422277856</v>
      </c>
      <c r="AV1178" s="28">
        <f t="shared" ca="1" si="724"/>
        <v>0.45660209595817935</v>
      </c>
      <c r="AW1178" s="28">
        <f>IF(Riskregister!$E$14="",0,COUNTIF(BO$4:BO$53,"&lt;"&amp;AU1178)*IF(AV1178&lt;0.5,Riskregister!$K$14+(Riskregister!$L$14-Riskregister!$K$14)*SQRT(AV1178/2),Riskregister!$L$14-(Riskregister!$L$14-Riskregister!$K$14)*SQRT((1-AV1178)/2)))</f>
        <v>0</v>
      </c>
      <c r="AX1178" s="28">
        <f t="shared" ca="1" si="725"/>
        <v>0.70442468051302709</v>
      </c>
      <c r="AY1178" s="28">
        <f t="shared" ca="1" si="725"/>
        <v>0.38928124167333378</v>
      </c>
      <c r="AZ1178" s="28">
        <f>IF(Riskregister!$E$15="",0,COUNTIF(BP$4:BP$53,"&lt;"&amp;AX1178)*IF(AY1178&lt;0.5,Riskregister!$K$15+(Riskregister!$L$15-Riskregister!$K$15)*SQRT(AY1178/2),Riskregister!$L$15-(Riskregister!$L$15-Riskregister!$K$15)*SQRT((1-AY1178)/2)))</f>
        <v>0</v>
      </c>
      <c r="BA1178" s="28">
        <f t="shared" ca="1" si="726"/>
        <v>1.2146867755455482E-2</v>
      </c>
      <c r="BB1178" s="28">
        <f t="shared" ca="1" si="726"/>
        <v>0.11177560514495</v>
      </c>
      <c r="BC1178" s="28">
        <f>IF(Riskregister!$E$16="",0,COUNTIF(BQ$4:BQ$53,"&lt;"&amp;BA1178)*IF(BB1178&lt;0.5,Riskregister!$K$16+(Riskregister!$L$16-Riskregister!$K$16)*SQRT(BB1178/2),Riskregister!$L$16-(Riskregister!$L$16-Riskregister!$K$16)*SQRT((1-BB1178)/2)))</f>
        <v>0</v>
      </c>
      <c r="BD1178" s="28">
        <f t="shared" ca="1" si="714"/>
        <v>1338024.0819367324</v>
      </c>
    </row>
    <row r="1179" spans="20:56" x14ac:dyDescent="0.35">
      <c r="T1179" s="28">
        <f t="shared" ca="1" si="715"/>
        <v>0.62771752534537839</v>
      </c>
      <c r="U1179" s="28">
        <f t="shared" ca="1" si="715"/>
        <v>8.4683821534372816E-2</v>
      </c>
      <c r="V1179" s="28">
        <f ca="1">IF(Riskregister!$E$5="",0,COUNTIF(BF$4:BF$53,"&lt;"&amp;T1179)*IF(U1179&lt;0.5,Riskregister!$K$5+(Riskregister!$L$5-Riskregister!$K$5)*SQRT(U1179/2),Riskregister!$L$5-(Riskregister!$L$5-Riskregister!$K$5)*SQRT((1-U1179)/2)))</f>
        <v>0</v>
      </c>
      <c r="W1179" s="28">
        <f t="shared" ca="1" si="716"/>
        <v>0.52688176705946721</v>
      </c>
      <c r="X1179" s="28">
        <f t="shared" ca="1" si="716"/>
        <v>0.9292546811726351</v>
      </c>
      <c r="Y1179" s="28">
        <f ca="1">IF(Riskregister!$E$6="",0,COUNTIF(BG$4:BG$53,"&lt;"&amp;W1179)*IF(X1179&lt;0.5,Riskregister!$K$6+(Riskregister!$L$6-Riskregister!$K$6)*SQRT(X1179/2),Riskregister!$L$6-(Riskregister!$L$6-Riskregister!$K$6)*SQRT((1-X1179)/2)))</f>
        <v>0</v>
      </c>
      <c r="Z1179" s="28">
        <f t="shared" ca="1" si="717"/>
        <v>0.3363406314218268</v>
      </c>
      <c r="AA1179" s="28">
        <f t="shared" ca="1" si="717"/>
        <v>0.63676200326387777</v>
      </c>
      <c r="AB1179" s="28">
        <f ca="1">IF(Riskregister!$E$7="",0,COUNTIF(BH$4:BH$53,"&lt;"&amp;Z1179)*IF(AA1179&lt;0.5,Riskregister!$K$7+(Riskregister!$L$7-Riskregister!$K$7)*SQRT(AA1179/2),Riskregister!$L$7-(Riskregister!$L$7-Riskregister!$K$7)*SQRT((1-AA1179)/2)))</f>
        <v>0</v>
      </c>
      <c r="AC1179" s="28">
        <f t="shared" ca="1" si="718"/>
        <v>0.9477401165376963</v>
      </c>
      <c r="AD1179" s="28">
        <f t="shared" ca="1" si="718"/>
        <v>0.7666680643324818</v>
      </c>
      <c r="AE1179" s="28">
        <f ca="1">IF(Riskregister!$E$8="",0,COUNTIF(BI$4:BI$53,"&lt;"&amp;AC1179)*IF(AD1179&lt;0.5,Riskregister!$K$8+(Riskregister!$L$8-Riskregister!$K$8)*SQRT(AD1179/2),Riskregister!$L$8-(Riskregister!$L$8-Riskregister!$K$8)*SQRT((1-AD1179)/2)))</f>
        <v>0</v>
      </c>
      <c r="AF1179" s="28">
        <f t="shared" ca="1" si="719"/>
        <v>0.20699186118121471</v>
      </c>
      <c r="AG1179" s="28">
        <f t="shared" ca="1" si="719"/>
        <v>0.43313776264172332</v>
      </c>
      <c r="AH1179" s="28">
        <f>IF(Riskregister!$E$9="",0,COUNTIF(BJ$4:BJ$53,"&lt;"&amp;AF1179)*IF(AG1179&lt;0.5,Riskregister!$K$9+(Riskregister!$L$9-Riskregister!$K$9)*SQRT(AG1179/2),Riskregister!$L$9-(Riskregister!$L$9-Riskregister!$K$9)*SQRT((1-AG1179)/2)))</f>
        <v>0</v>
      </c>
      <c r="AI1179" s="28">
        <f t="shared" ca="1" si="720"/>
        <v>0.59142769458270616</v>
      </c>
      <c r="AJ1179" s="28">
        <f t="shared" ca="1" si="720"/>
        <v>0.86817971433707919</v>
      </c>
      <c r="AK1179" s="28">
        <f>IF(Riskregister!$E$10="",0,COUNTIF(BK$4:BK$53,"&lt;"&amp;AI1179)*IF(AJ1179&lt;0.5,Riskregister!$K$10+(Riskregister!$L$10-Riskregister!$K$10)*SQRT(AJ1179/2),Riskregister!$L$10-(Riskregister!$L$10-Riskregister!$K$10)*SQRT((1-AJ1179)/2)))</f>
        <v>0</v>
      </c>
      <c r="AL1179" s="28">
        <f t="shared" ca="1" si="721"/>
        <v>3.3228317125495566E-2</v>
      </c>
      <c r="AM1179" s="28">
        <f t="shared" ca="1" si="721"/>
        <v>0.87773266467571454</v>
      </c>
      <c r="AN1179" s="28">
        <f>IF(Riskregister!$E$11="",0,COUNTIF(BL$4:BL$53,"&lt;"&amp;AL1179)*IF(AM1179&lt;0.5,Riskregister!$K$11+(Riskregister!$L$11-Riskregister!$K$11)*SQRT(AM1179/2),Riskregister!$L$11-(Riskregister!$L$11-Riskregister!$K$11)*SQRT((1-AM1179)/2)))</f>
        <v>0</v>
      </c>
      <c r="AO1179" s="28">
        <f t="shared" ca="1" si="722"/>
        <v>0.93199827506167177</v>
      </c>
      <c r="AP1179" s="28">
        <f t="shared" ca="1" si="722"/>
        <v>0.82217555095176298</v>
      </c>
      <c r="AQ1179" s="28">
        <f>IF(Riskregister!$E$12="",0,COUNTIF(BM$4:BM$53,"&lt;"&amp;AO1179)*IF(AP1179&lt;0.5,Riskregister!$K$12+(Riskregister!$L$12-Riskregister!$K$12)*SQRT(AP1179/2),Riskregister!$L$12-(Riskregister!$L$12-Riskregister!$K$12)*SQRT((1-AP1179)/2)))</f>
        <v>0</v>
      </c>
      <c r="AR1179" s="28">
        <f t="shared" ca="1" si="723"/>
        <v>0.41742734719234553</v>
      </c>
      <c r="AS1179" s="28">
        <f t="shared" ca="1" si="723"/>
        <v>7.2664549576210047E-2</v>
      </c>
      <c r="AT1179" s="28">
        <f>IF(Riskregister!$E$13="",0,COUNTIF(BN$4:BN$53,"&lt;"&amp;AR1179)*IF(AS1179&lt;0.5,Riskregister!$K$13+(Riskregister!$L$13-Riskregister!$K$13)*SQRT(AS1179/2),Riskregister!$L$13-(Riskregister!$L$13-Riskregister!$K$13)*SQRT((1-AS1179)/2)))</f>
        <v>0</v>
      </c>
      <c r="AU1179" s="28">
        <f t="shared" ca="1" si="724"/>
        <v>9.8416203079990772E-2</v>
      </c>
      <c r="AV1179" s="28">
        <f t="shared" ca="1" si="724"/>
        <v>0.19172030966026066</v>
      </c>
      <c r="AW1179" s="28">
        <f>IF(Riskregister!$E$14="",0,COUNTIF(BO$4:BO$53,"&lt;"&amp;AU1179)*IF(AV1179&lt;0.5,Riskregister!$K$14+(Riskregister!$L$14-Riskregister!$K$14)*SQRT(AV1179/2),Riskregister!$L$14-(Riskregister!$L$14-Riskregister!$K$14)*SQRT((1-AV1179)/2)))</f>
        <v>0</v>
      </c>
      <c r="AX1179" s="28">
        <f t="shared" ca="1" si="725"/>
        <v>0.9736366000282789</v>
      </c>
      <c r="AY1179" s="28">
        <f t="shared" ca="1" si="725"/>
        <v>0.20158636497104676</v>
      </c>
      <c r="AZ1179" s="28">
        <f>IF(Riskregister!$E$15="",0,COUNTIF(BP$4:BP$53,"&lt;"&amp;AX1179)*IF(AY1179&lt;0.5,Riskregister!$K$15+(Riskregister!$L$15-Riskregister!$K$15)*SQRT(AY1179/2),Riskregister!$L$15-(Riskregister!$L$15-Riskregister!$K$15)*SQRT((1-AY1179)/2)))</f>
        <v>0</v>
      </c>
      <c r="BA1179" s="28">
        <f t="shared" ca="1" si="726"/>
        <v>0.21800170450803891</v>
      </c>
      <c r="BB1179" s="28">
        <f t="shared" ca="1" si="726"/>
        <v>0.36701189359666864</v>
      </c>
      <c r="BC1179" s="28">
        <f>IF(Riskregister!$E$16="",0,COUNTIF(BQ$4:BQ$53,"&lt;"&amp;BA1179)*IF(BB1179&lt;0.5,Riskregister!$K$16+(Riskregister!$L$16-Riskregister!$K$16)*SQRT(BB1179/2),Riskregister!$L$16-(Riskregister!$L$16-Riskregister!$K$16)*SQRT((1-BB1179)/2)))</f>
        <v>0</v>
      </c>
      <c r="BD1179" s="28">
        <f t="shared" ca="1" si="714"/>
        <v>0</v>
      </c>
    </row>
    <row r="1180" spans="20:56" x14ac:dyDescent="0.35">
      <c r="T1180" s="28">
        <f t="shared" ca="1" si="715"/>
        <v>0.86939633754236612</v>
      </c>
      <c r="U1180" s="28">
        <f t="shared" ca="1" si="715"/>
        <v>0.91840008329201417</v>
      </c>
      <c r="V1180" s="28">
        <f ca="1">IF(Riskregister!$E$5="",0,COUNTIF(BF$4:BF$53,"&lt;"&amp;T1180)*IF(U1180&lt;0.5,Riskregister!$K$5+(Riskregister!$L$5-Riskregister!$K$5)*SQRT(U1180/2),Riskregister!$L$5-(Riskregister!$L$5-Riskregister!$K$5)*SQRT((1-U1180)/2)))</f>
        <v>509104.50194490619</v>
      </c>
      <c r="W1180" s="28">
        <f t="shared" ca="1" si="716"/>
        <v>0.92800615334143599</v>
      </c>
      <c r="X1180" s="28">
        <f t="shared" ca="1" si="716"/>
        <v>0.95221533235171929</v>
      </c>
      <c r="Y1180" s="28">
        <f ca="1">IF(Riskregister!$E$6="",0,COUNTIF(BG$4:BG$53,"&lt;"&amp;W1180)*IF(X1180&lt;0.5,Riskregister!$K$6+(Riskregister!$L$6-Riskregister!$K$6)*SQRT(X1180/2),Riskregister!$L$6-(Riskregister!$L$6-Riskregister!$K$6)*SQRT((1-X1180)/2)))</f>
        <v>3443542.7722089873</v>
      </c>
      <c r="Z1180" s="28">
        <f t="shared" ca="1" si="717"/>
        <v>0.49639848198993952</v>
      </c>
      <c r="AA1180" s="28">
        <f t="shared" ca="1" si="717"/>
        <v>0.42080204701108359</v>
      </c>
      <c r="AB1180" s="28">
        <f ca="1">IF(Riskregister!$E$7="",0,COUNTIF(BH$4:BH$53,"&lt;"&amp;Z1180)*IF(AA1180&lt;0.5,Riskregister!$K$7+(Riskregister!$L$7-Riskregister!$K$7)*SQRT(AA1180/2),Riskregister!$L$7-(Riskregister!$L$7-Riskregister!$K$7)*SQRT((1-AA1180)/2)))</f>
        <v>0</v>
      </c>
      <c r="AC1180" s="28">
        <f t="shared" ca="1" si="718"/>
        <v>3.0175270149667366E-2</v>
      </c>
      <c r="AD1180" s="28">
        <f t="shared" ca="1" si="718"/>
        <v>0.77617168034485851</v>
      </c>
      <c r="AE1180" s="28">
        <f ca="1">IF(Riskregister!$E$8="",0,COUNTIF(BI$4:BI$53,"&lt;"&amp;AC1180)*IF(AD1180&lt;0.5,Riskregister!$K$8+(Riskregister!$L$8-Riskregister!$K$8)*SQRT(AD1180/2),Riskregister!$L$8-(Riskregister!$L$8-Riskregister!$K$8)*SQRT((1-AD1180)/2)))</f>
        <v>0</v>
      </c>
      <c r="AF1180" s="28">
        <f t="shared" ca="1" si="719"/>
        <v>0.90406526233757234</v>
      </c>
      <c r="AG1180" s="28">
        <f t="shared" ca="1" si="719"/>
        <v>0.87784574961138473</v>
      </c>
      <c r="AH1180" s="28">
        <f>IF(Riskregister!$E$9="",0,COUNTIF(BJ$4:BJ$53,"&lt;"&amp;AF1180)*IF(AG1180&lt;0.5,Riskregister!$K$9+(Riskregister!$L$9-Riskregister!$K$9)*SQRT(AG1180/2),Riskregister!$L$9-(Riskregister!$L$9-Riskregister!$K$9)*SQRT((1-AG1180)/2)))</f>
        <v>0</v>
      </c>
      <c r="AI1180" s="28">
        <f t="shared" ca="1" si="720"/>
        <v>0.15479134338872225</v>
      </c>
      <c r="AJ1180" s="28">
        <f t="shared" ca="1" si="720"/>
        <v>9.3275231479006626E-2</v>
      </c>
      <c r="AK1180" s="28">
        <f>IF(Riskregister!$E$10="",0,COUNTIF(BK$4:BK$53,"&lt;"&amp;AI1180)*IF(AJ1180&lt;0.5,Riskregister!$K$10+(Riskregister!$L$10-Riskregister!$K$10)*SQRT(AJ1180/2),Riskregister!$L$10-(Riskregister!$L$10-Riskregister!$K$10)*SQRT((1-AJ1180)/2)))</f>
        <v>0</v>
      </c>
      <c r="AL1180" s="28">
        <f t="shared" ca="1" si="721"/>
        <v>0.561586920462254</v>
      </c>
      <c r="AM1180" s="28">
        <f t="shared" ca="1" si="721"/>
        <v>0.17310850058795779</v>
      </c>
      <c r="AN1180" s="28">
        <f>IF(Riskregister!$E$11="",0,COUNTIF(BL$4:BL$53,"&lt;"&amp;AL1180)*IF(AM1180&lt;0.5,Riskregister!$K$11+(Riskregister!$L$11-Riskregister!$K$11)*SQRT(AM1180/2),Riskregister!$L$11-(Riskregister!$L$11-Riskregister!$K$11)*SQRT((1-AM1180)/2)))</f>
        <v>0</v>
      </c>
      <c r="AO1180" s="28">
        <f t="shared" ca="1" si="722"/>
        <v>0.51329900783887827</v>
      </c>
      <c r="AP1180" s="28">
        <f t="shared" ca="1" si="722"/>
        <v>0.85871615018106995</v>
      </c>
      <c r="AQ1180" s="28">
        <f>IF(Riskregister!$E$12="",0,COUNTIF(BM$4:BM$53,"&lt;"&amp;AO1180)*IF(AP1180&lt;0.5,Riskregister!$K$12+(Riskregister!$L$12-Riskregister!$K$12)*SQRT(AP1180/2),Riskregister!$L$12-(Riskregister!$L$12-Riskregister!$K$12)*SQRT((1-AP1180)/2)))</f>
        <v>0</v>
      </c>
      <c r="AR1180" s="28">
        <f t="shared" ca="1" si="723"/>
        <v>0.50454476012798155</v>
      </c>
      <c r="AS1180" s="28">
        <f t="shared" ca="1" si="723"/>
        <v>0.91531358941469876</v>
      </c>
      <c r="AT1180" s="28">
        <f>IF(Riskregister!$E$13="",0,COUNTIF(BN$4:BN$53,"&lt;"&amp;AR1180)*IF(AS1180&lt;0.5,Riskregister!$K$13+(Riskregister!$L$13-Riskregister!$K$13)*SQRT(AS1180/2),Riskregister!$L$13-(Riskregister!$L$13-Riskregister!$K$13)*SQRT((1-AS1180)/2)))</f>
        <v>0</v>
      </c>
      <c r="AU1180" s="28">
        <f t="shared" ca="1" si="724"/>
        <v>0.64765906312049071</v>
      </c>
      <c r="AV1180" s="28">
        <f t="shared" ca="1" si="724"/>
        <v>0.13845872023123207</v>
      </c>
      <c r="AW1180" s="28">
        <f>IF(Riskregister!$E$14="",0,COUNTIF(BO$4:BO$53,"&lt;"&amp;AU1180)*IF(AV1180&lt;0.5,Riskregister!$K$14+(Riskregister!$L$14-Riskregister!$K$14)*SQRT(AV1180/2),Riskregister!$L$14-(Riskregister!$L$14-Riskregister!$K$14)*SQRT((1-AV1180)/2)))</f>
        <v>0</v>
      </c>
      <c r="AX1180" s="28">
        <f t="shared" ca="1" si="725"/>
        <v>0.94190388885585641</v>
      </c>
      <c r="AY1180" s="28">
        <f t="shared" ca="1" si="725"/>
        <v>0.27931521810504012</v>
      </c>
      <c r="AZ1180" s="28">
        <f>IF(Riskregister!$E$15="",0,COUNTIF(BP$4:BP$53,"&lt;"&amp;AX1180)*IF(AY1180&lt;0.5,Riskregister!$K$15+(Riskregister!$L$15-Riskregister!$K$15)*SQRT(AY1180/2),Riskregister!$L$15-(Riskregister!$L$15-Riskregister!$K$15)*SQRT((1-AY1180)/2)))</f>
        <v>0</v>
      </c>
      <c r="BA1180" s="28">
        <f t="shared" ca="1" si="726"/>
        <v>0.97186807842123368</v>
      </c>
      <c r="BB1180" s="28">
        <f t="shared" ca="1" si="726"/>
        <v>0.55802698701642073</v>
      </c>
      <c r="BC1180" s="28">
        <f>IF(Riskregister!$E$16="",0,COUNTIF(BQ$4:BQ$53,"&lt;"&amp;BA1180)*IF(BB1180&lt;0.5,Riskregister!$K$16+(Riskregister!$L$16-Riskregister!$K$16)*SQRT(BB1180/2),Riskregister!$L$16-(Riskregister!$L$16-Riskregister!$K$16)*SQRT((1-BB1180)/2)))</f>
        <v>0</v>
      </c>
      <c r="BD1180" s="28">
        <f t="shared" ca="1" si="714"/>
        <v>3952647.2741538933</v>
      </c>
    </row>
    <row r="1181" spans="20:56" x14ac:dyDescent="0.35">
      <c r="T1181" s="28">
        <f t="shared" ca="1" si="715"/>
        <v>0.55927737162114111</v>
      </c>
      <c r="U1181" s="28">
        <f t="shared" ca="1" si="715"/>
        <v>0.33256924395430643</v>
      </c>
      <c r="V1181" s="28">
        <f ca="1">IF(Riskregister!$E$5="",0,COUNTIF(BF$4:BF$53,"&lt;"&amp;T1181)*IF(U1181&lt;0.5,Riskregister!$K$5+(Riskregister!$L$5-Riskregister!$K$5)*SQRT(U1181/2),Riskregister!$L$5-(Riskregister!$L$5-Riskregister!$K$5)*SQRT((1-U1181)/2)))</f>
        <v>0</v>
      </c>
      <c r="W1181" s="28">
        <f t="shared" ca="1" si="716"/>
        <v>0.19862659068799504</v>
      </c>
      <c r="X1181" s="28">
        <f t="shared" ca="1" si="716"/>
        <v>0.51943638513368495</v>
      </c>
      <c r="Y1181" s="28">
        <f ca="1">IF(Riskregister!$E$6="",0,COUNTIF(BG$4:BG$53,"&lt;"&amp;W1181)*IF(X1181&lt;0.5,Riskregister!$K$6+(Riskregister!$L$6-Riskregister!$K$6)*SQRT(X1181/2),Riskregister!$L$6-(Riskregister!$L$6-Riskregister!$K$6)*SQRT((1-X1181)/2)))</f>
        <v>0</v>
      </c>
      <c r="Z1181" s="28">
        <f t="shared" ca="1" si="717"/>
        <v>0.51790551065127022</v>
      </c>
      <c r="AA1181" s="28">
        <f t="shared" ca="1" si="717"/>
        <v>0.62405085035172414</v>
      </c>
      <c r="AB1181" s="28">
        <f ca="1">IF(Riskregister!$E$7="",0,COUNTIF(BH$4:BH$53,"&lt;"&amp;Z1181)*IF(AA1181&lt;0.5,Riskregister!$K$7+(Riskregister!$L$7-Riskregister!$K$7)*SQRT(AA1181/2),Riskregister!$L$7-(Riskregister!$L$7-Riskregister!$K$7)*SQRT((1-AA1181)/2)))</f>
        <v>0</v>
      </c>
      <c r="AC1181" s="28">
        <f t="shared" ca="1" si="718"/>
        <v>0.44560630722568872</v>
      </c>
      <c r="AD1181" s="28">
        <f t="shared" ca="1" si="718"/>
        <v>0.714020597092211</v>
      </c>
      <c r="AE1181" s="28">
        <f ca="1">IF(Riskregister!$E$8="",0,COUNTIF(BI$4:BI$53,"&lt;"&amp;AC1181)*IF(AD1181&lt;0.5,Riskregister!$K$8+(Riskregister!$L$8-Riskregister!$K$8)*SQRT(AD1181/2),Riskregister!$L$8-(Riskregister!$L$8-Riskregister!$K$8)*SQRT((1-AD1181)/2)))</f>
        <v>0</v>
      </c>
      <c r="AF1181" s="28">
        <f t="shared" ca="1" si="719"/>
        <v>0.330389757856143</v>
      </c>
      <c r="AG1181" s="28">
        <f t="shared" ca="1" si="719"/>
        <v>0.63663653225719519</v>
      </c>
      <c r="AH1181" s="28">
        <f>IF(Riskregister!$E$9="",0,COUNTIF(BJ$4:BJ$53,"&lt;"&amp;AF1181)*IF(AG1181&lt;0.5,Riskregister!$K$9+(Riskregister!$L$9-Riskregister!$K$9)*SQRT(AG1181/2),Riskregister!$L$9-(Riskregister!$L$9-Riskregister!$K$9)*SQRT((1-AG1181)/2)))</f>
        <v>0</v>
      </c>
      <c r="AI1181" s="28">
        <f t="shared" ca="1" si="720"/>
        <v>0.97983206222474617</v>
      </c>
      <c r="AJ1181" s="28">
        <f t="shared" ca="1" si="720"/>
        <v>9.6538703474016385E-2</v>
      </c>
      <c r="AK1181" s="28">
        <f>IF(Riskregister!$E$10="",0,COUNTIF(BK$4:BK$53,"&lt;"&amp;AI1181)*IF(AJ1181&lt;0.5,Riskregister!$K$10+(Riskregister!$L$10-Riskregister!$K$10)*SQRT(AJ1181/2),Riskregister!$L$10-(Riskregister!$L$10-Riskregister!$K$10)*SQRT((1-AJ1181)/2)))</f>
        <v>0</v>
      </c>
      <c r="AL1181" s="28">
        <f t="shared" ca="1" si="721"/>
        <v>5.3410526437051464E-2</v>
      </c>
      <c r="AM1181" s="28">
        <f t="shared" ca="1" si="721"/>
        <v>0.20335062161630824</v>
      </c>
      <c r="AN1181" s="28">
        <f>IF(Riskregister!$E$11="",0,COUNTIF(BL$4:BL$53,"&lt;"&amp;AL1181)*IF(AM1181&lt;0.5,Riskregister!$K$11+(Riskregister!$L$11-Riskregister!$K$11)*SQRT(AM1181/2),Riskregister!$L$11-(Riskregister!$L$11-Riskregister!$K$11)*SQRT((1-AM1181)/2)))</f>
        <v>0</v>
      </c>
      <c r="AO1181" s="28">
        <f t="shared" ca="1" si="722"/>
        <v>0.91154027081009492</v>
      </c>
      <c r="AP1181" s="28">
        <f t="shared" ca="1" si="722"/>
        <v>0.53112765376641791</v>
      </c>
      <c r="AQ1181" s="28">
        <f>IF(Riskregister!$E$12="",0,COUNTIF(BM$4:BM$53,"&lt;"&amp;AO1181)*IF(AP1181&lt;0.5,Riskregister!$K$12+(Riskregister!$L$12-Riskregister!$K$12)*SQRT(AP1181/2),Riskregister!$L$12-(Riskregister!$L$12-Riskregister!$K$12)*SQRT((1-AP1181)/2)))</f>
        <v>0</v>
      </c>
      <c r="AR1181" s="28">
        <f t="shared" ca="1" si="723"/>
        <v>0.43788088015600291</v>
      </c>
      <c r="AS1181" s="28">
        <f t="shared" ca="1" si="723"/>
        <v>0.54123257778657252</v>
      </c>
      <c r="AT1181" s="28">
        <f>IF(Riskregister!$E$13="",0,COUNTIF(BN$4:BN$53,"&lt;"&amp;AR1181)*IF(AS1181&lt;0.5,Riskregister!$K$13+(Riskregister!$L$13-Riskregister!$K$13)*SQRT(AS1181/2),Riskregister!$L$13-(Riskregister!$L$13-Riskregister!$K$13)*SQRT((1-AS1181)/2)))</f>
        <v>0</v>
      </c>
      <c r="AU1181" s="28">
        <f t="shared" ca="1" si="724"/>
        <v>2.2024121420209153E-2</v>
      </c>
      <c r="AV1181" s="28">
        <f t="shared" ca="1" si="724"/>
        <v>0.29167358025693735</v>
      </c>
      <c r="AW1181" s="28">
        <f>IF(Riskregister!$E$14="",0,COUNTIF(BO$4:BO$53,"&lt;"&amp;AU1181)*IF(AV1181&lt;0.5,Riskregister!$K$14+(Riskregister!$L$14-Riskregister!$K$14)*SQRT(AV1181/2),Riskregister!$L$14-(Riskregister!$L$14-Riskregister!$K$14)*SQRT((1-AV1181)/2)))</f>
        <v>0</v>
      </c>
      <c r="AX1181" s="28">
        <f t="shared" ca="1" si="725"/>
        <v>0.28187087259902177</v>
      </c>
      <c r="AY1181" s="28">
        <f t="shared" ca="1" si="725"/>
        <v>0.78239813099383715</v>
      </c>
      <c r="AZ1181" s="28">
        <f>IF(Riskregister!$E$15="",0,COUNTIF(BP$4:BP$53,"&lt;"&amp;AX1181)*IF(AY1181&lt;0.5,Riskregister!$K$15+(Riskregister!$L$15-Riskregister!$K$15)*SQRT(AY1181/2),Riskregister!$L$15-(Riskregister!$L$15-Riskregister!$K$15)*SQRT((1-AY1181)/2)))</f>
        <v>0</v>
      </c>
      <c r="BA1181" s="28">
        <f t="shared" ca="1" si="726"/>
        <v>0.57507917239008965</v>
      </c>
      <c r="BB1181" s="28">
        <f t="shared" ca="1" si="726"/>
        <v>0.24881938587305574</v>
      </c>
      <c r="BC1181" s="28">
        <f>IF(Riskregister!$E$16="",0,COUNTIF(BQ$4:BQ$53,"&lt;"&amp;BA1181)*IF(BB1181&lt;0.5,Riskregister!$K$16+(Riskregister!$L$16-Riskregister!$K$16)*SQRT(BB1181/2),Riskregister!$L$16-(Riskregister!$L$16-Riskregister!$K$16)*SQRT((1-BB1181)/2)))</f>
        <v>0</v>
      </c>
      <c r="BD1181" s="28">
        <f t="shared" ca="1" si="714"/>
        <v>0</v>
      </c>
    </row>
    <row r="1182" spans="20:56" x14ac:dyDescent="0.35">
      <c r="T1182" s="28">
        <f t="shared" ca="1" si="715"/>
        <v>0.68968650270854537</v>
      </c>
      <c r="U1182" s="28">
        <f t="shared" ca="1" si="715"/>
        <v>0.19294265651900777</v>
      </c>
      <c r="V1182" s="28">
        <f ca="1">IF(Riskregister!$E$5="",0,COUNTIF(BF$4:BF$53,"&lt;"&amp;T1182)*IF(U1182&lt;0.5,Riskregister!$K$5+(Riskregister!$L$5-Riskregister!$K$5)*SQRT(U1182/2),Riskregister!$L$5-(Riskregister!$L$5-Riskregister!$K$5)*SQRT((1-U1182)/2)))</f>
        <v>289769.2526006687</v>
      </c>
      <c r="W1182" s="28">
        <f t="shared" ca="1" si="716"/>
        <v>0.30436753407220107</v>
      </c>
      <c r="X1182" s="28">
        <f t="shared" ca="1" si="716"/>
        <v>0.49030957414818888</v>
      </c>
      <c r="Y1182" s="28">
        <f ca="1">IF(Riskregister!$E$6="",0,COUNTIF(BG$4:BG$53,"&lt;"&amp;W1182)*IF(X1182&lt;0.5,Riskregister!$K$6+(Riskregister!$L$6-Riskregister!$K$6)*SQRT(X1182/2),Riskregister!$L$6-(Riskregister!$L$6-Riskregister!$K$6)*SQRT((1-X1182)/2)))</f>
        <v>0</v>
      </c>
      <c r="Z1182" s="28">
        <f t="shared" ca="1" si="717"/>
        <v>0.68836790565007455</v>
      </c>
      <c r="AA1182" s="28">
        <f t="shared" ca="1" si="717"/>
        <v>0.57039845324265459</v>
      </c>
      <c r="AB1182" s="28">
        <f ca="1">IF(Riskregister!$E$7="",0,COUNTIF(BH$4:BH$53,"&lt;"&amp;Z1182)*IF(AA1182&lt;0.5,Riskregister!$K$7+(Riskregister!$L$7-Riskregister!$K$7)*SQRT(AA1182/2),Riskregister!$L$7-(Riskregister!$L$7-Riskregister!$K$7)*SQRT((1-AA1182)/2)))</f>
        <v>0</v>
      </c>
      <c r="AC1182" s="28">
        <f t="shared" ca="1" si="718"/>
        <v>0.8792127768254121</v>
      </c>
      <c r="AD1182" s="28">
        <f t="shared" ca="1" si="718"/>
        <v>0.40851200167970481</v>
      </c>
      <c r="AE1182" s="28">
        <f ca="1">IF(Riskregister!$E$8="",0,COUNTIF(BI$4:BI$53,"&lt;"&amp;AC1182)*IF(AD1182&lt;0.5,Riskregister!$K$8+(Riskregister!$L$8-Riskregister!$K$8)*SQRT(AD1182/2),Riskregister!$L$8-(Riskregister!$L$8-Riskregister!$K$8)*SQRT((1-AD1182)/2)))</f>
        <v>0</v>
      </c>
      <c r="AF1182" s="28">
        <f t="shared" ca="1" si="719"/>
        <v>0.41018018186037408</v>
      </c>
      <c r="AG1182" s="28">
        <f t="shared" ca="1" si="719"/>
        <v>0.7293494911831554</v>
      </c>
      <c r="AH1182" s="28">
        <f>IF(Riskregister!$E$9="",0,COUNTIF(BJ$4:BJ$53,"&lt;"&amp;AF1182)*IF(AG1182&lt;0.5,Riskregister!$K$9+(Riskregister!$L$9-Riskregister!$K$9)*SQRT(AG1182/2),Riskregister!$L$9-(Riskregister!$L$9-Riskregister!$K$9)*SQRT((1-AG1182)/2)))</f>
        <v>0</v>
      </c>
      <c r="AI1182" s="28">
        <f t="shared" ca="1" si="720"/>
        <v>0.17939154174186667</v>
      </c>
      <c r="AJ1182" s="28">
        <f t="shared" ca="1" si="720"/>
        <v>0.60654915067682758</v>
      </c>
      <c r="AK1182" s="28">
        <f>IF(Riskregister!$E$10="",0,COUNTIF(BK$4:BK$53,"&lt;"&amp;AI1182)*IF(AJ1182&lt;0.5,Riskregister!$K$10+(Riskregister!$L$10-Riskregister!$K$10)*SQRT(AJ1182/2),Riskregister!$L$10-(Riskregister!$L$10-Riskregister!$K$10)*SQRT((1-AJ1182)/2)))</f>
        <v>0</v>
      </c>
      <c r="AL1182" s="28">
        <f t="shared" ca="1" si="721"/>
        <v>0.24914553495648317</v>
      </c>
      <c r="AM1182" s="28">
        <f t="shared" ca="1" si="721"/>
        <v>0.23059273884031461</v>
      </c>
      <c r="AN1182" s="28">
        <f>IF(Riskregister!$E$11="",0,COUNTIF(BL$4:BL$53,"&lt;"&amp;AL1182)*IF(AM1182&lt;0.5,Riskregister!$K$11+(Riskregister!$L$11-Riskregister!$K$11)*SQRT(AM1182/2),Riskregister!$L$11-(Riskregister!$L$11-Riskregister!$K$11)*SQRT((1-AM1182)/2)))</f>
        <v>0</v>
      </c>
      <c r="AO1182" s="28">
        <f t="shared" ca="1" si="722"/>
        <v>0.91509679773176922</v>
      </c>
      <c r="AP1182" s="28">
        <f t="shared" ca="1" si="722"/>
        <v>0.50536670237894754</v>
      </c>
      <c r="AQ1182" s="28">
        <f>IF(Riskregister!$E$12="",0,COUNTIF(BM$4:BM$53,"&lt;"&amp;AO1182)*IF(AP1182&lt;0.5,Riskregister!$K$12+(Riskregister!$L$12-Riskregister!$K$12)*SQRT(AP1182/2),Riskregister!$L$12-(Riskregister!$L$12-Riskregister!$K$12)*SQRT((1-AP1182)/2)))</f>
        <v>0</v>
      </c>
      <c r="AR1182" s="28">
        <f t="shared" ca="1" si="723"/>
        <v>8.5509694896861443E-3</v>
      </c>
      <c r="AS1182" s="28">
        <f t="shared" ca="1" si="723"/>
        <v>0.10763873414034086</v>
      </c>
      <c r="AT1182" s="28">
        <f>IF(Riskregister!$E$13="",0,COUNTIF(BN$4:BN$53,"&lt;"&amp;AR1182)*IF(AS1182&lt;0.5,Riskregister!$K$13+(Riskregister!$L$13-Riskregister!$K$13)*SQRT(AS1182/2),Riskregister!$L$13-(Riskregister!$L$13-Riskregister!$K$13)*SQRT((1-AS1182)/2)))</f>
        <v>0</v>
      </c>
      <c r="AU1182" s="28">
        <f t="shared" ca="1" si="724"/>
        <v>0.41110006459120041</v>
      </c>
      <c r="AV1182" s="28">
        <f t="shared" ca="1" si="724"/>
        <v>0.72687432028225651</v>
      </c>
      <c r="AW1182" s="28">
        <f>IF(Riskregister!$E$14="",0,COUNTIF(BO$4:BO$53,"&lt;"&amp;AU1182)*IF(AV1182&lt;0.5,Riskregister!$K$14+(Riskregister!$L$14-Riskregister!$K$14)*SQRT(AV1182/2),Riskregister!$L$14-(Riskregister!$L$14-Riskregister!$K$14)*SQRT((1-AV1182)/2)))</f>
        <v>0</v>
      </c>
      <c r="AX1182" s="28">
        <f t="shared" ca="1" si="725"/>
        <v>0.70573351492452863</v>
      </c>
      <c r="AY1182" s="28">
        <f t="shared" ca="1" si="725"/>
        <v>0.78355751063840762</v>
      </c>
      <c r="AZ1182" s="28">
        <f>IF(Riskregister!$E$15="",0,COUNTIF(BP$4:BP$53,"&lt;"&amp;AX1182)*IF(AY1182&lt;0.5,Riskregister!$K$15+(Riskregister!$L$15-Riskregister!$K$15)*SQRT(AY1182/2),Riskregister!$L$15-(Riskregister!$L$15-Riskregister!$K$15)*SQRT((1-AY1182)/2)))</f>
        <v>0</v>
      </c>
      <c r="BA1182" s="28">
        <f t="shared" ca="1" si="726"/>
        <v>0.19324450281115046</v>
      </c>
      <c r="BB1182" s="28">
        <f t="shared" ca="1" si="726"/>
        <v>0.53828035625016157</v>
      </c>
      <c r="BC1182" s="28">
        <f>IF(Riskregister!$E$16="",0,COUNTIF(BQ$4:BQ$53,"&lt;"&amp;BA1182)*IF(BB1182&lt;0.5,Riskregister!$K$16+(Riskregister!$L$16-Riskregister!$K$16)*SQRT(BB1182/2),Riskregister!$L$16-(Riskregister!$L$16-Riskregister!$K$16)*SQRT((1-BB1182)/2)))</f>
        <v>0</v>
      </c>
      <c r="BD1182" s="28">
        <f t="shared" ca="1" si="714"/>
        <v>289769.2526006687</v>
      </c>
    </row>
    <row r="1183" spans="20:56" x14ac:dyDescent="0.35">
      <c r="T1183" s="28">
        <f t="shared" ca="1" si="715"/>
        <v>0.67956865405784128</v>
      </c>
      <c r="U1183" s="28">
        <f t="shared" ca="1" si="715"/>
        <v>0.36489435990792829</v>
      </c>
      <c r="V1183" s="28">
        <f ca="1">IF(Riskregister!$E$5="",0,COUNTIF(BF$4:BF$53,"&lt;"&amp;T1183)*IF(U1183&lt;0.5,Riskregister!$K$5+(Riskregister!$L$5-Riskregister!$K$5)*SQRT(U1183/2),Riskregister!$L$5-(Riskregister!$L$5-Riskregister!$K$5)*SQRT((1-U1183)/2)))</f>
        <v>342212.26272191305</v>
      </c>
      <c r="W1183" s="28">
        <f t="shared" ca="1" si="716"/>
        <v>0.71401266116730244</v>
      </c>
      <c r="X1183" s="28">
        <f t="shared" ca="1" si="716"/>
        <v>0.71186107599996362</v>
      </c>
      <c r="Y1183" s="28">
        <f ca="1">IF(Riskregister!$E$6="",0,COUNTIF(BG$4:BG$53,"&lt;"&amp;W1183)*IF(X1183&lt;0.5,Riskregister!$K$6+(Riskregister!$L$6-Riskregister!$K$6)*SQRT(X1183/2),Riskregister!$L$6-(Riskregister!$L$6-Riskregister!$K$6)*SQRT((1-X1183)/2)))</f>
        <v>1316783.3016677219</v>
      </c>
      <c r="Z1183" s="28">
        <f t="shared" ca="1" si="717"/>
        <v>0.16115920362089309</v>
      </c>
      <c r="AA1183" s="28">
        <f t="shared" ca="1" si="717"/>
        <v>0.68003194401853262</v>
      </c>
      <c r="AB1183" s="28">
        <f ca="1">IF(Riskregister!$E$7="",0,COUNTIF(BH$4:BH$53,"&lt;"&amp;Z1183)*IF(AA1183&lt;0.5,Riskregister!$K$7+(Riskregister!$L$7-Riskregister!$K$7)*SQRT(AA1183/2),Riskregister!$L$7-(Riskregister!$L$7-Riskregister!$K$7)*SQRT((1-AA1183)/2)))</f>
        <v>0</v>
      </c>
      <c r="AC1183" s="28">
        <f t="shared" ca="1" si="718"/>
        <v>0.18278552063516862</v>
      </c>
      <c r="AD1183" s="28">
        <f t="shared" ca="1" si="718"/>
        <v>0.53803041371159754</v>
      </c>
      <c r="AE1183" s="28">
        <f ca="1">IF(Riskregister!$E$8="",0,COUNTIF(BI$4:BI$53,"&lt;"&amp;AC1183)*IF(AD1183&lt;0.5,Riskregister!$K$8+(Riskregister!$L$8-Riskregister!$K$8)*SQRT(AD1183/2),Riskregister!$L$8-(Riskregister!$L$8-Riskregister!$K$8)*SQRT((1-AD1183)/2)))</f>
        <v>0</v>
      </c>
      <c r="AF1183" s="28">
        <f t="shared" ca="1" si="719"/>
        <v>0.41661984277627984</v>
      </c>
      <c r="AG1183" s="28">
        <f t="shared" ca="1" si="719"/>
        <v>0.74450416217449589</v>
      </c>
      <c r="AH1183" s="28">
        <f>IF(Riskregister!$E$9="",0,COUNTIF(BJ$4:BJ$53,"&lt;"&amp;AF1183)*IF(AG1183&lt;0.5,Riskregister!$K$9+(Riskregister!$L$9-Riskregister!$K$9)*SQRT(AG1183/2),Riskregister!$L$9-(Riskregister!$L$9-Riskregister!$K$9)*SQRT((1-AG1183)/2)))</f>
        <v>0</v>
      </c>
      <c r="AI1183" s="28">
        <f t="shared" ca="1" si="720"/>
        <v>0.65597145426332948</v>
      </c>
      <c r="AJ1183" s="28">
        <f t="shared" ca="1" si="720"/>
        <v>0.12144912576314937</v>
      </c>
      <c r="AK1183" s="28">
        <f>IF(Riskregister!$E$10="",0,COUNTIF(BK$4:BK$53,"&lt;"&amp;AI1183)*IF(AJ1183&lt;0.5,Riskregister!$K$10+(Riskregister!$L$10-Riskregister!$K$10)*SQRT(AJ1183/2),Riskregister!$L$10-(Riskregister!$L$10-Riskregister!$K$10)*SQRT((1-AJ1183)/2)))</f>
        <v>0</v>
      </c>
      <c r="AL1183" s="28">
        <f t="shared" ca="1" si="721"/>
        <v>0.37293751791187224</v>
      </c>
      <c r="AM1183" s="28">
        <f t="shared" ca="1" si="721"/>
        <v>0.31390099889282264</v>
      </c>
      <c r="AN1183" s="28">
        <f>IF(Riskregister!$E$11="",0,COUNTIF(BL$4:BL$53,"&lt;"&amp;AL1183)*IF(AM1183&lt;0.5,Riskregister!$K$11+(Riskregister!$L$11-Riskregister!$K$11)*SQRT(AM1183/2),Riskregister!$L$11-(Riskregister!$L$11-Riskregister!$K$11)*SQRT((1-AM1183)/2)))</f>
        <v>0</v>
      </c>
      <c r="AO1183" s="28">
        <f t="shared" ca="1" si="722"/>
        <v>0.28047208756800746</v>
      </c>
      <c r="AP1183" s="28">
        <f t="shared" ca="1" si="722"/>
        <v>0.71482553099442403</v>
      </c>
      <c r="AQ1183" s="28">
        <f>IF(Riskregister!$E$12="",0,COUNTIF(BM$4:BM$53,"&lt;"&amp;AO1183)*IF(AP1183&lt;0.5,Riskregister!$K$12+(Riskregister!$L$12-Riskregister!$K$12)*SQRT(AP1183/2),Riskregister!$L$12-(Riskregister!$L$12-Riskregister!$K$12)*SQRT((1-AP1183)/2)))</f>
        <v>0</v>
      </c>
      <c r="AR1183" s="28">
        <f t="shared" ca="1" si="723"/>
        <v>0.56270618813927553</v>
      </c>
      <c r="AS1183" s="28">
        <f t="shared" ca="1" si="723"/>
        <v>0.30344778391619365</v>
      </c>
      <c r="AT1183" s="28">
        <f>IF(Riskregister!$E$13="",0,COUNTIF(BN$4:BN$53,"&lt;"&amp;AR1183)*IF(AS1183&lt;0.5,Riskregister!$K$13+(Riskregister!$L$13-Riskregister!$K$13)*SQRT(AS1183/2),Riskregister!$L$13-(Riskregister!$L$13-Riskregister!$K$13)*SQRT((1-AS1183)/2)))</f>
        <v>0</v>
      </c>
      <c r="AU1183" s="28">
        <f t="shared" ca="1" si="724"/>
        <v>0.5543044009634216</v>
      </c>
      <c r="AV1183" s="28">
        <f t="shared" ca="1" si="724"/>
        <v>0.53517781642187712</v>
      </c>
      <c r="AW1183" s="28">
        <f>IF(Riskregister!$E$14="",0,COUNTIF(BO$4:BO$53,"&lt;"&amp;AU1183)*IF(AV1183&lt;0.5,Riskregister!$K$14+(Riskregister!$L$14-Riskregister!$K$14)*SQRT(AV1183/2),Riskregister!$L$14-(Riskregister!$L$14-Riskregister!$K$14)*SQRT((1-AV1183)/2)))</f>
        <v>0</v>
      </c>
      <c r="AX1183" s="28">
        <f t="shared" ca="1" si="725"/>
        <v>0.81282162663503366</v>
      </c>
      <c r="AY1183" s="28">
        <f t="shared" ca="1" si="725"/>
        <v>0.80710979947154893</v>
      </c>
      <c r="AZ1183" s="28">
        <f>IF(Riskregister!$E$15="",0,COUNTIF(BP$4:BP$53,"&lt;"&amp;AX1183)*IF(AY1183&lt;0.5,Riskregister!$K$15+(Riskregister!$L$15-Riskregister!$K$15)*SQRT(AY1183/2),Riskregister!$L$15-(Riskregister!$L$15-Riskregister!$K$15)*SQRT((1-AY1183)/2)))</f>
        <v>0</v>
      </c>
      <c r="BA1183" s="28">
        <f t="shared" ca="1" si="726"/>
        <v>0.79060602855294049</v>
      </c>
      <c r="BB1183" s="28">
        <f t="shared" ca="1" si="726"/>
        <v>0.56684246501051738</v>
      </c>
      <c r="BC1183" s="28">
        <f>IF(Riskregister!$E$16="",0,COUNTIF(BQ$4:BQ$53,"&lt;"&amp;BA1183)*IF(BB1183&lt;0.5,Riskregister!$K$16+(Riskregister!$L$16-Riskregister!$K$16)*SQRT(BB1183/2),Riskregister!$L$16-(Riskregister!$L$16-Riskregister!$K$16)*SQRT((1-BB1183)/2)))</f>
        <v>0</v>
      </c>
      <c r="BD1183" s="28">
        <f t="shared" ca="1" si="714"/>
        <v>1658995.5643896349</v>
      </c>
    </row>
    <row r="1184" spans="20:56" x14ac:dyDescent="0.35">
      <c r="T1184" s="28">
        <f t="shared" ref="T1184:U1203" ca="1" si="727">RAND()</f>
        <v>0.37047584773273823</v>
      </c>
      <c r="U1184" s="28">
        <f t="shared" ca="1" si="727"/>
        <v>0.91991320364284479</v>
      </c>
      <c r="V1184" s="28">
        <f ca="1">IF(Riskregister!$E$5="",0,COUNTIF(BF$4:BF$53,"&lt;"&amp;T1184)*IF(U1184&lt;0.5,Riskregister!$K$5+(Riskregister!$L$5-Riskregister!$K$5)*SQRT(U1184/2),Riskregister!$L$5-(Riskregister!$L$5-Riskregister!$K$5)*SQRT((1-U1184)/2)))</f>
        <v>0</v>
      </c>
      <c r="W1184" s="28">
        <f t="shared" ref="W1184:X1203" ca="1" si="728">RAND()</f>
        <v>0.21453109949491589</v>
      </c>
      <c r="X1184" s="28">
        <f t="shared" ca="1" si="728"/>
        <v>0.3734123735122975</v>
      </c>
      <c r="Y1184" s="28">
        <f ca="1">IF(Riskregister!$E$6="",0,COUNTIF(BG$4:BG$53,"&lt;"&amp;W1184)*IF(X1184&lt;0.5,Riskregister!$K$6+(Riskregister!$L$6-Riskregister!$K$6)*SQRT(X1184/2),Riskregister!$L$6-(Riskregister!$L$6-Riskregister!$K$6)*SQRT((1-X1184)/2)))</f>
        <v>0</v>
      </c>
      <c r="Z1184" s="28">
        <f t="shared" ref="Z1184:AA1203" ca="1" si="729">RAND()</f>
        <v>0.46531333533411123</v>
      </c>
      <c r="AA1184" s="28">
        <f t="shared" ca="1" si="729"/>
        <v>0.77867392986332418</v>
      </c>
      <c r="AB1184" s="28">
        <f ca="1">IF(Riskregister!$E$7="",0,COUNTIF(BH$4:BH$53,"&lt;"&amp;Z1184)*IF(AA1184&lt;0.5,Riskregister!$K$7+(Riskregister!$L$7-Riskregister!$K$7)*SQRT(AA1184/2),Riskregister!$L$7-(Riskregister!$L$7-Riskregister!$K$7)*SQRT((1-AA1184)/2)))</f>
        <v>0</v>
      </c>
      <c r="AC1184" s="28">
        <f t="shared" ref="AC1184:AD1203" ca="1" si="730">RAND()</f>
        <v>0.45380151396286905</v>
      </c>
      <c r="AD1184" s="28">
        <f t="shared" ca="1" si="730"/>
        <v>0.7447894772376038</v>
      </c>
      <c r="AE1184" s="28">
        <f ca="1">IF(Riskregister!$E$8="",0,COUNTIF(BI$4:BI$53,"&lt;"&amp;AC1184)*IF(AD1184&lt;0.5,Riskregister!$K$8+(Riskregister!$L$8-Riskregister!$K$8)*SQRT(AD1184/2),Riskregister!$L$8-(Riskregister!$L$8-Riskregister!$K$8)*SQRT((1-AD1184)/2)))</f>
        <v>0</v>
      </c>
      <c r="AF1184" s="28">
        <f t="shared" ref="AF1184:AG1203" ca="1" si="731">RAND()</f>
        <v>8.4486859128880987E-2</v>
      </c>
      <c r="AG1184" s="28">
        <f t="shared" ca="1" si="731"/>
        <v>0.10117590416506206</v>
      </c>
      <c r="AH1184" s="28">
        <f>IF(Riskregister!$E$9="",0,COUNTIF(BJ$4:BJ$53,"&lt;"&amp;AF1184)*IF(AG1184&lt;0.5,Riskregister!$K$9+(Riskregister!$L$9-Riskregister!$K$9)*SQRT(AG1184/2),Riskregister!$L$9-(Riskregister!$L$9-Riskregister!$K$9)*SQRT((1-AG1184)/2)))</f>
        <v>0</v>
      </c>
      <c r="AI1184" s="28">
        <f t="shared" ref="AI1184:AJ1203" ca="1" si="732">RAND()</f>
        <v>0.5968812870966177</v>
      </c>
      <c r="AJ1184" s="28">
        <f t="shared" ca="1" si="732"/>
        <v>0.94516434729763421</v>
      </c>
      <c r="AK1184" s="28">
        <f>IF(Riskregister!$E$10="",0,COUNTIF(BK$4:BK$53,"&lt;"&amp;AI1184)*IF(AJ1184&lt;0.5,Riskregister!$K$10+(Riskregister!$L$10-Riskregister!$K$10)*SQRT(AJ1184/2),Riskregister!$L$10-(Riskregister!$L$10-Riskregister!$K$10)*SQRT((1-AJ1184)/2)))</f>
        <v>0</v>
      </c>
      <c r="AL1184" s="28">
        <f t="shared" ref="AL1184:AM1203" ca="1" si="733">RAND()</f>
        <v>0.2778065130683588</v>
      </c>
      <c r="AM1184" s="28">
        <f t="shared" ca="1" si="733"/>
        <v>0.83456216901691804</v>
      </c>
      <c r="AN1184" s="28">
        <f>IF(Riskregister!$E$11="",0,COUNTIF(BL$4:BL$53,"&lt;"&amp;AL1184)*IF(AM1184&lt;0.5,Riskregister!$K$11+(Riskregister!$L$11-Riskregister!$K$11)*SQRT(AM1184/2),Riskregister!$L$11-(Riskregister!$L$11-Riskregister!$K$11)*SQRT((1-AM1184)/2)))</f>
        <v>0</v>
      </c>
      <c r="AO1184" s="28">
        <f t="shared" ref="AO1184:AP1203" ca="1" si="734">RAND()</f>
        <v>2.5228913306203915E-2</v>
      </c>
      <c r="AP1184" s="28">
        <f t="shared" ca="1" si="734"/>
        <v>0.34535490218360121</v>
      </c>
      <c r="AQ1184" s="28">
        <f>IF(Riskregister!$E$12="",0,COUNTIF(BM$4:BM$53,"&lt;"&amp;AO1184)*IF(AP1184&lt;0.5,Riskregister!$K$12+(Riskregister!$L$12-Riskregister!$K$12)*SQRT(AP1184/2),Riskregister!$L$12-(Riskregister!$L$12-Riskregister!$K$12)*SQRT((1-AP1184)/2)))</f>
        <v>0</v>
      </c>
      <c r="AR1184" s="28">
        <f t="shared" ref="AR1184:AS1203" ca="1" si="735">RAND()</f>
        <v>0.42023543688502851</v>
      </c>
      <c r="AS1184" s="28">
        <f t="shared" ca="1" si="735"/>
        <v>4.3659627959976466E-2</v>
      </c>
      <c r="AT1184" s="28">
        <f>IF(Riskregister!$E$13="",0,COUNTIF(BN$4:BN$53,"&lt;"&amp;AR1184)*IF(AS1184&lt;0.5,Riskregister!$K$13+(Riskregister!$L$13-Riskregister!$K$13)*SQRT(AS1184/2),Riskregister!$L$13-(Riskregister!$L$13-Riskregister!$K$13)*SQRT((1-AS1184)/2)))</f>
        <v>0</v>
      </c>
      <c r="AU1184" s="28">
        <f t="shared" ref="AU1184:AV1203" ca="1" si="736">RAND()</f>
        <v>0.12833829889646431</v>
      </c>
      <c r="AV1184" s="28">
        <f t="shared" ca="1" si="736"/>
        <v>0.78112749974113571</v>
      </c>
      <c r="AW1184" s="28">
        <f>IF(Riskregister!$E$14="",0,COUNTIF(BO$4:BO$53,"&lt;"&amp;AU1184)*IF(AV1184&lt;0.5,Riskregister!$K$14+(Riskregister!$L$14-Riskregister!$K$14)*SQRT(AV1184/2),Riskregister!$L$14-(Riskregister!$L$14-Riskregister!$K$14)*SQRT((1-AV1184)/2)))</f>
        <v>0</v>
      </c>
      <c r="AX1184" s="28">
        <f t="shared" ref="AX1184:AY1203" ca="1" si="737">RAND()</f>
        <v>0.95040733783124876</v>
      </c>
      <c r="AY1184" s="28">
        <f t="shared" ca="1" si="737"/>
        <v>0.37235222995256612</v>
      </c>
      <c r="AZ1184" s="28">
        <f>IF(Riskregister!$E$15="",0,COUNTIF(BP$4:BP$53,"&lt;"&amp;AX1184)*IF(AY1184&lt;0.5,Riskregister!$K$15+(Riskregister!$L$15-Riskregister!$K$15)*SQRT(AY1184/2),Riskregister!$L$15-(Riskregister!$L$15-Riskregister!$K$15)*SQRT((1-AY1184)/2)))</f>
        <v>0</v>
      </c>
      <c r="BA1184" s="28">
        <f t="shared" ref="BA1184:BB1203" ca="1" si="738">RAND()</f>
        <v>0.49148421299277711</v>
      </c>
      <c r="BB1184" s="28">
        <f t="shared" ca="1" si="738"/>
        <v>0.32438442765115505</v>
      </c>
      <c r="BC1184" s="28">
        <f>IF(Riskregister!$E$16="",0,COUNTIF(BQ$4:BQ$53,"&lt;"&amp;BA1184)*IF(BB1184&lt;0.5,Riskregister!$K$16+(Riskregister!$L$16-Riskregister!$K$16)*SQRT(BB1184/2),Riskregister!$L$16-(Riskregister!$L$16-Riskregister!$K$16)*SQRT((1-BB1184)/2)))</f>
        <v>0</v>
      </c>
      <c r="BD1184" s="28">
        <f t="shared" ca="1" si="714"/>
        <v>0</v>
      </c>
    </row>
    <row r="1185" spans="20:56" x14ac:dyDescent="0.35">
      <c r="T1185" s="28">
        <f t="shared" ca="1" si="727"/>
        <v>0.95381296147994232</v>
      </c>
      <c r="U1185" s="28">
        <f t="shared" ca="1" si="727"/>
        <v>0.52247173292231597</v>
      </c>
      <c r="V1185" s="28">
        <f ca="1">IF(Riskregister!$E$5="",0,COUNTIF(BF$4:BF$53,"&lt;"&amp;T1185)*IF(U1185&lt;0.5,Riskregister!$K$5+(Riskregister!$L$5-Riskregister!$K$5)*SQRT(U1185/2),Riskregister!$L$5-(Riskregister!$L$5-Riskregister!$K$5)*SQRT((1-U1185)/2)))</f>
        <v>760228.52733895753</v>
      </c>
      <c r="W1185" s="28">
        <f t="shared" ca="1" si="728"/>
        <v>0.67114621668240082</v>
      </c>
      <c r="X1185" s="28">
        <f t="shared" ca="1" si="728"/>
        <v>0.43961597660070262</v>
      </c>
      <c r="Y1185" s="28">
        <f ca="1">IF(Riskregister!$E$6="",0,COUNTIF(BG$4:BG$53,"&lt;"&amp;W1185)*IF(X1185&lt;0.5,Riskregister!$K$6+(Riskregister!$L$6-Riskregister!$K$6)*SQRT(X1185/2),Riskregister!$L$6-(Riskregister!$L$6-Riskregister!$K$6)*SQRT((1-X1185)/2)))</f>
        <v>1043906.32305555</v>
      </c>
      <c r="Z1185" s="28">
        <f t="shared" ca="1" si="729"/>
        <v>0.78691647118690145</v>
      </c>
      <c r="AA1185" s="28">
        <f t="shared" ca="1" si="729"/>
        <v>0.52581161723323033</v>
      </c>
      <c r="AB1185" s="28">
        <f ca="1">IF(Riskregister!$E$7="",0,COUNTIF(BH$4:BH$53,"&lt;"&amp;Z1185)*IF(AA1185&lt;0.5,Riskregister!$K$7+(Riskregister!$L$7-Riskregister!$K$7)*SQRT(AA1185/2),Riskregister!$L$7-(Riskregister!$L$7-Riskregister!$K$7)*SQRT((1-AA1185)/2)))</f>
        <v>229576.8840665544</v>
      </c>
      <c r="AC1185" s="28">
        <f t="shared" ca="1" si="730"/>
        <v>1.4272233392548683E-2</v>
      </c>
      <c r="AD1185" s="28">
        <f t="shared" ca="1" si="730"/>
        <v>0.65089129134924206</v>
      </c>
      <c r="AE1185" s="28">
        <f ca="1">IF(Riskregister!$E$8="",0,COUNTIF(BI$4:BI$53,"&lt;"&amp;AC1185)*IF(AD1185&lt;0.5,Riskregister!$K$8+(Riskregister!$L$8-Riskregister!$K$8)*SQRT(AD1185/2),Riskregister!$L$8-(Riskregister!$L$8-Riskregister!$K$8)*SQRT((1-AD1185)/2)))</f>
        <v>0</v>
      </c>
      <c r="AF1185" s="28">
        <f t="shared" ca="1" si="731"/>
        <v>0.64759728943235728</v>
      </c>
      <c r="AG1185" s="28">
        <f t="shared" ca="1" si="731"/>
        <v>0.43967808721056967</v>
      </c>
      <c r="AH1185" s="28">
        <f>IF(Riskregister!$E$9="",0,COUNTIF(BJ$4:BJ$53,"&lt;"&amp;AF1185)*IF(AG1185&lt;0.5,Riskregister!$K$9+(Riskregister!$L$9-Riskregister!$K$9)*SQRT(AG1185/2),Riskregister!$L$9-(Riskregister!$L$9-Riskregister!$K$9)*SQRT((1-AG1185)/2)))</f>
        <v>0</v>
      </c>
      <c r="AI1185" s="28">
        <f t="shared" ca="1" si="732"/>
        <v>0.51823062318139623</v>
      </c>
      <c r="AJ1185" s="28">
        <f t="shared" ca="1" si="732"/>
        <v>1.5481643545902091E-2</v>
      </c>
      <c r="AK1185" s="28">
        <f>IF(Riskregister!$E$10="",0,COUNTIF(BK$4:BK$53,"&lt;"&amp;AI1185)*IF(AJ1185&lt;0.5,Riskregister!$K$10+(Riskregister!$L$10-Riskregister!$K$10)*SQRT(AJ1185/2),Riskregister!$L$10-(Riskregister!$L$10-Riskregister!$K$10)*SQRT((1-AJ1185)/2)))</f>
        <v>0</v>
      </c>
      <c r="AL1185" s="28">
        <f t="shared" ca="1" si="733"/>
        <v>0.44449825276005184</v>
      </c>
      <c r="AM1185" s="28">
        <f t="shared" ca="1" si="733"/>
        <v>0.54624797724958118</v>
      </c>
      <c r="AN1185" s="28">
        <f>IF(Riskregister!$E$11="",0,COUNTIF(BL$4:BL$53,"&lt;"&amp;AL1185)*IF(AM1185&lt;0.5,Riskregister!$K$11+(Riskregister!$L$11-Riskregister!$K$11)*SQRT(AM1185/2),Riskregister!$L$11-(Riskregister!$L$11-Riskregister!$K$11)*SQRT((1-AM1185)/2)))</f>
        <v>0</v>
      </c>
      <c r="AO1185" s="28">
        <f t="shared" ca="1" si="734"/>
        <v>0.94302507991742635</v>
      </c>
      <c r="AP1185" s="28">
        <f t="shared" ca="1" si="734"/>
        <v>0.5864011482010647</v>
      </c>
      <c r="AQ1185" s="28">
        <f>IF(Riskregister!$E$12="",0,COUNTIF(BM$4:BM$53,"&lt;"&amp;AO1185)*IF(AP1185&lt;0.5,Riskregister!$K$12+(Riskregister!$L$12-Riskregister!$K$12)*SQRT(AP1185/2),Riskregister!$L$12-(Riskregister!$L$12-Riskregister!$K$12)*SQRT((1-AP1185)/2)))</f>
        <v>0</v>
      </c>
      <c r="AR1185" s="28">
        <f t="shared" ca="1" si="735"/>
        <v>0.34117211920192925</v>
      </c>
      <c r="AS1185" s="28">
        <f t="shared" ca="1" si="735"/>
        <v>0.15269285412523326</v>
      </c>
      <c r="AT1185" s="28">
        <f>IF(Riskregister!$E$13="",0,COUNTIF(BN$4:BN$53,"&lt;"&amp;AR1185)*IF(AS1185&lt;0.5,Riskregister!$K$13+(Riskregister!$L$13-Riskregister!$K$13)*SQRT(AS1185/2),Riskregister!$L$13-(Riskregister!$L$13-Riskregister!$K$13)*SQRT((1-AS1185)/2)))</f>
        <v>0</v>
      </c>
      <c r="AU1185" s="28">
        <f t="shared" ca="1" si="736"/>
        <v>0.38685833849039486</v>
      </c>
      <c r="AV1185" s="28">
        <f t="shared" ca="1" si="736"/>
        <v>0.8945433683050884</v>
      </c>
      <c r="AW1185" s="28">
        <f>IF(Riskregister!$E$14="",0,COUNTIF(BO$4:BO$53,"&lt;"&amp;AU1185)*IF(AV1185&lt;0.5,Riskregister!$K$14+(Riskregister!$L$14-Riskregister!$K$14)*SQRT(AV1185/2),Riskregister!$L$14-(Riskregister!$L$14-Riskregister!$K$14)*SQRT((1-AV1185)/2)))</f>
        <v>0</v>
      </c>
      <c r="AX1185" s="28">
        <f t="shared" ca="1" si="737"/>
        <v>8.2838552536169896E-2</v>
      </c>
      <c r="AY1185" s="28">
        <f t="shared" ca="1" si="737"/>
        <v>0.7855258467315428</v>
      </c>
      <c r="AZ1185" s="28">
        <f>IF(Riskregister!$E$15="",0,COUNTIF(BP$4:BP$53,"&lt;"&amp;AX1185)*IF(AY1185&lt;0.5,Riskregister!$K$15+(Riskregister!$L$15-Riskregister!$K$15)*SQRT(AY1185/2),Riskregister!$L$15-(Riskregister!$L$15-Riskregister!$K$15)*SQRT((1-AY1185)/2)))</f>
        <v>0</v>
      </c>
      <c r="BA1185" s="28">
        <f t="shared" ca="1" si="738"/>
        <v>0.33010048631234912</v>
      </c>
      <c r="BB1185" s="28">
        <f t="shared" ca="1" si="738"/>
        <v>0.13254145886521085</v>
      </c>
      <c r="BC1185" s="28">
        <f>IF(Riskregister!$E$16="",0,COUNTIF(BQ$4:BQ$53,"&lt;"&amp;BA1185)*IF(BB1185&lt;0.5,Riskregister!$K$16+(Riskregister!$L$16-Riskregister!$K$16)*SQRT(BB1185/2),Riskregister!$L$16-(Riskregister!$L$16-Riskregister!$K$16)*SQRT((1-BB1185)/2)))</f>
        <v>0</v>
      </c>
      <c r="BD1185" s="28">
        <f t="shared" ca="1" si="714"/>
        <v>2033711.7344610619</v>
      </c>
    </row>
    <row r="1186" spans="20:56" x14ac:dyDescent="0.35">
      <c r="T1186" s="28">
        <f t="shared" ca="1" si="727"/>
        <v>0.72314287917128539</v>
      </c>
      <c r="U1186" s="28">
        <f t="shared" ca="1" si="727"/>
        <v>0.65224301994006306</v>
      </c>
      <c r="V1186" s="28">
        <f ca="1">IF(Riskregister!$E$5="",0,COUNTIF(BF$4:BF$53,"&lt;"&amp;T1186)*IF(U1186&lt;0.5,Riskregister!$K$5+(Riskregister!$L$5-Riskregister!$K$5)*SQRT(U1186/2),Riskregister!$L$5-(Riskregister!$L$5-Riskregister!$K$5)*SQRT((1-U1186)/2)))</f>
        <v>412355.67093282938</v>
      </c>
      <c r="W1186" s="28">
        <f t="shared" ca="1" si="728"/>
        <v>0.74958730828011899</v>
      </c>
      <c r="X1186" s="28">
        <f t="shared" ca="1" si="728"/>
        <v>9.4567769064453522E-2</v>
      </c>
      <c r="Y1186" s="28">
        <f ca="1">IF(Riskregister!$E$6="",0,COUNTIF(BG$4:BG$53,"&lt;"&amp;W1186)*IF(X1186&lt;0.5,Riskregister!$K$6+(Riskregister!$L$6-Riskregister!$K$6)*SQRT(X1186/2),Riskregister!$L$6-(Riskregister!$L$6-Riskregister!$K$6)*SQRT((1-X1186)/2)))</f>
        <v>591407.44229564001</v>
      </c>
      <c r="Z1186" s="28">
        <f t="shared" ca="1" si="729"/>
        <v>0.89938364189968234</v>
      </c>
      <c r="AA1186" s="28">
        <f t="shared" ca="1" si="729"/>
        <v>0.51008958223446765</v>
      </c>
      <c r="AB1186" s="28">
        <f ca="1">IF(Riskregister!$E$7="",0,COUNTIF(BH$4:BH$53,"&lt;"&amp;Z1186)*IF(AA1186&lt;0.5,Riskregister!$K$7+(Riskregister!$L$7-Riskregister!$K$7)*SQRT(AA1186/2),Riskregister!$L$7-(Riskregister!$L$7-Riskregister!$K$7)*SQRT((1-AA1186)/2)))</f>
        <v>226774.67538451875</v>
      </c>
      <c r="AC1186" s="28">
        <f t="shared" ca="1" si="730"/>
        <v>0.14082530188468989</v>
      </c>
      <c r="AD1186" s="28">
        <f t="shared" ca="1" si="730"/>
        <v>0.42001108757154659</v>
      </c>
      <c r="AE1186" s="28">
        <f ca="1">IF(Riskregister!$E$8="",0,COUNTIF(BI$4:BI$53,"&lt;"&amp;AC1186)*IF(AD1186&lt;0.5,Riskregister!$K$8+(Riskregister!$L$8-Riskregister!$K$8)*SQRT(AD1186/2),Riskregister!$L$8-(Riskregister!$L$8-Riskregister!$K$8)*SQRT((1-AD1186)/2)))</f>
        <v>0</v>
      </c>
      <c r="AF1186" s="28">
        <f t="shared" ca="1" si="731"/>
        <v>0.17105594156920778</v>
      </c>
      <c r="AG1186" s="28">
        <f t="shared" ca="1" si="731"/>
        <v>0.55339440888386271</v>
      </c>
      <c r="AH1186" s="28">
        <f>IF(Riskregister!$E$9="",0,COUNTIF(BJ$4:BJ$53,"&lt;"&amp;AF1186)*IF(AG1186&lt;0.5,Riskregister!$K$9+(Riskregister!$L$9-Riskregister!$K$9)*SQRT(AG1186/2),Riskregister!$L$9-(Riskregister!$L$9-Riskregister!$K$9)*SQRT((1-AG1186)/2)))</f>
        <v>0</v>
      </c>
      <c r="AI1186" s="28">
        <f t="shared" ca="1" si="732"/>
        <v>0.54805371421377502</v>
      </c>
      <c r="AJ1186" s="28">
        <f t="shared" ca="1" si="732"/>
        <v>0.63955170672734307</v>
      </c>
      <c r="AK1186" s="28">
        <f>IF(Riskregister!$E$10="",0,COUNTIF(BK$4:BK$53,"&lt;"&amp;AI1186)*IF(AJ1186&lt;0.5,Riskregister!$K$10+(Riskregister!$L$10-Riskregister!$K$10)*SQRT(AJ1186/2),Riskregister!$L$10-(Riskregister!$L$10-Riskregister!$K$10)*SQRT((1-AJ1186)/2)))</f>
        <v>0</v>
      </c>
      <c r="AL1186" s="28">
        <f t="shared" ca="1" si="733"/>
        <v>0.64231586036441657</v>
      </c>
      <c r="AM1186" s="28">
        <f t="shared" ca="1" si="733"/>
        <v>0.51330332476903107</v>
      </c>
      <c r="AN1186" s="28">
        <f>IF(Riskregister!$E$11="",0,COUNTIF(BL$4:BL$53,"&lt;"&amp;AL1186)*IF(AM1186&lt;0.5,Riskregister!$K$11+(Riskregister!$L$11-Riskregister!$K$11)*SQRT(AM1186/2),Riskregister!$L$11-(Riskregister!$L$11-Riskregister!$K$11)*SQRT((1-AM1186)/2)))</f>
        <v>0</v>
      </c>
      <c r="AO1186" s="28">
        <f t="shared" ca="1" si="734"/>
        <v>0.58085615764239795</v>
      </c>
      <c r="AP1186" s="28">
        <f t="shared" ca="1" si="734"/>
        <v>0.3815081390718611</v>
      </c>
      <c r="AQ1186" s="28">
        <f>IF(Riskregister!$E$12="",0,COUNTIF(BM$4:BM$53,"&lt;"&amp;AO1186)*IF(AP1186&lt;0.5,Riskregister!$K$12+(Riskregister!$L$12-Riskregister!$K$12)*SQRT(AP1186/2),Riskregister!$L$12-(Riskregister!$L$12-Riskregister!$K$12)*SQRT((1-AP1186)/2)))</f>
        <v>0</v>
      </c>
      <c r="AR1186" s="28">
        <f t="shared" ca="1" si="735"/>
        <v>0.68350856153910422</v>
      </c>
      <c r="AS1186" s="28">
        <f t="shared" ca="1" si="735"/>
        <v>0.24745297606742289</v>
      </c>
      <c r="AT1186" s="28">
        <f>IF(Riskregister!$E$13="",0,COUNTIF(BN$4:BN$53,"&lt;"&amp;AR1186)*IF(AS1186&lt;0.5,Riskregister!$K$13+(Riskregister!$L$13-Riskregister!$K$13)*SQRT(AS1186/2),Riskregister!$L$13-(Riskregister!$L$13-Riskregister!$K$13)*SQRT((1-AS1186)/2)))</f>
        <v>0</v>
      </c>
      <c r="AU1186" s="28">
        <f t="shared" ca="1" si="736"/>
        <v>0.69489226731379949</v>
      </c>
      <c r="AV1186" s="28">
        <f t="shared" ca="1" si="736"/>
        <v>0.97659705441234368</v>
      </c>
      <c r="AW1186" s="28">
        <f>IF(Riskregister!$E$14="",0,COUNTIF(BO$4:BO$53,"&lt;"&amp;AU1186)*IF(AV1186&lt;0.5,Riskregister!$K$14+(Riskregister!$L$14-Riskregister!$K$14)*SQRT(AV1186/2),Riskregister!$L$14-(Riskregister!$L$14-Riskregister!$K$14)*SQRT((1-AV1186)/2)))</f>
        <v>0</v>
      </c>
      <c r="AX1186" s="28">
        <f t="shared" ca="1" si="737"/>
        <v>0.31760130186055424</v>
      </c>
      <c r="AY1186" s="28">
        <f t="shared" ca="1" si="737"/>
        <v>0.6914619232861372</v>
      </c>
      <c r="AZ1186" s="28">
        <f>IF(Riskregister!$E$15="",0,COUNTIF(BP$4:BP$53,"&lt;"&amp;AX1186)*IF(AY1186&lt;0.5,Riskregister!$K$15+(Riskregister!$L$15-Riskregister!$K$15)*SQRT(AY1186/2),Riskregister!$L$15-(Riskregister!$L$15-Riskregister!$K$15)*SQRT((1-AY1186)/2)))</f>
        <v>0</v>
      </c>
      <c r="BA1186" s="28">
        <f t="shared" ca="1" si="738"/>
        <v>0.17591526809651969</v>
      </c>
      <c r="BB1186" s="28">
        <f t="shared" ca="1" si="738"/>
        <v>8.412547885634114E-2</v>
      </c>
      <c r="BC1186" s="28">
        <f>IF(Riskregister!$E$16="",0,COUNTIF(BQ$4:BQ$53,"&lt;"&amp;BA1186)*IF(BB1186&lt;0.5,Riskregister!$K$16+(Riskregister!$L$16-Riskregister!$K$16)*SQRT(BB1186/2),Riskregister!$L$16-(Riskregister!$L$16-Riskregister!$K$16)*SQRT((1-BB1186)/2)))</f>
        <v>0</v>
      </c>
      <c r="BD1186" s="28">
        <f t="shared" ca="1" si="714"/>
        <v>1230537.7886129881</v>
      </c>
    </row>
    <row r="1187" spans="20:56" x14ac:dyDescent="0.35">
      <c r="T1187" s="28">
        <f t="shared" ca="1" si="727"/>
        <v>0.54725604937537753</v>
      </c>
      <c r="U1187" s="28">
        <f t="shared" ca="1" si="727"/>
        <v>0.53006767526293286</v>
      </c>
      <c r="V1187" s="28">
        <f ca="1">IF(Riskregister!$E$5="",0,COUNTIF(BF$4:BF$53,"&lt;"&amp;T1187)*IF(U1187&lt;0.5,Riskregister!$K$5+(Riskregister!$L$5-Riskregister!$K$5)*SQRT(U1187/2),Riskregister!$L$5-(Riskregister!$L$5-Riskregister!$K$5)*SQRT((1-U1187)/2)))</f>
        <v>0</v>
      </c>
      <c r="W1187" s="28">
        <f t="shared" ca="1" si="728"/>
        <v>0.90999617769013463</v>
      </c>
      <c r="X1187" s="28">
        <f t="shared" ca="1" si="728"/>
        <v>0.7405954995014552</v>
      </c>
      <c r="Y1187" s="28">
        <f ca="1">IF(Riskregister!$E$6="",0,COUNTIF(BG$4:BG$53,"&lt;"&amp;W1187)*IF(X1187&lt;0.5,Riskregister!$K$6+(Riskregister!$L$6-Riskregister!$K$6)*SQRT(X1187/2),Riskregister!$L$6-(Riskregister!$L$6-Riskregister!$K$6)*SQRT((1-X1187)/2)))</f>
        <v>2703488.8495540926</v>
      </c>
      <c r="Z1187" s="28">
        <f t="shared" ca="1" si="729"/>
        <v>0.65765481457514063</v>
      </c>
      <c r="AA1187" s="28">
        <f t="shared" ca="1" si="729"/>
        <v>0.78073572575515759</v>
      </c>
      <c r="AB1187" s="28">
        <f ca="1">IF(Riskregister!$E$7="",0,COUNTIF(BH$4:BH$53,"&lt;"&amp;Z1187)*IF(AA1187&lt;0.5,Riskregister!$K$7+(Riskregister!$L$7-Riskregister!$K$7)*SQRT(AA1187/2),Riskregister!$L$7-(Riskregister!$L$7-Riskregister!$K$7)*SQRT((1-AA1187)/2)))</f>
        <v>0</v>
      </c>
      <c r="AC1187" s="28">
        <f t="shared" ca="1" si="730"/>
        <v>0.25887120952603959</v>
      </c>
      <c r="AD1187" s="28">
        <f t="shared" ca="1" si="730"/>
        <v>0.70546042708420797</v>
      </c>
      <c r="AE1187" s="28">
        <f ca="1">IF(Riskregister!$E$8="",0,COUNTIF(BI$4:BI$53,"&lt;"&amp;AC1187)*IF(AD1187&lt;0.5,Riskregister!$K$8+(Riskregister!$L$8-Riskregister!$K$8)*SQRT(AD1187/2),Riskregister!$L$8-(Riskregister!$L$8-Riskregister!$K$8)*SQRT((1-AD1187)/2)))</f>
        <v>0</v>
      </c>
      <c r="AF1187" s="28">
        <f t="shared" ca="1" si="731"/>
        <v>0.82482011460960003</v>
      </c>
      <c r="AG1187" s="28">
        <f t="shared" ca="1" si="731"/>
        <v>0.98636286714212973</v>
      </c>
      <c r="AH1187" s="28">
        <f>IF(Riskregister!$E$9="",0,COUNTIF(BJ$4:BJ$53,"&lt;"&amp;AF1187)*IF(AG1187&lt;0.5,Riskregister!$K$9+(Riskregister!$L$9-Riskregister!$K$9)*SQRT(AG1187/2),Riskregister!$L$9-(Riskregister!$L$9-Riskregister!$K$9)*SQRT((1-AG1187)/2)))</f>
        <v>0</v>
      </c>
      <c r="AI1187" s="28">
        <f t="shared" ca="1" si="732"/>
        <v>0.50143225191169838</v>
      </c>
      <c r="AJ1187" s="28">
        <f t="shared" ca="1" si="732"/>
        <v>0.8589081578698492</v>
      </c>
      <c r="AK1187" s="28">
        <f>IF(Riskregister!$E$10="",0,COUNTIF(BK$4:BK$53,"&lt;"&amp;AI1187)*IF(AJ1187&lt;0.5,Riskregister!$K$10+(Riskregister!$L$10-Riskregister!$K$10)*SQRT(AJ1187/2),Riskregister!$L$10-(Riskregister!$L$10-Riskregister!$K$10)*SQRT((1-AJ1187)/2)))</f>
        <v>0</v>
      </c>
      <c r="AL1187" s="28">
        <f t="shared" ca="1" si="733"/>
        <v>0.65935640092047398</v>
      </c>
      <c r="AM1187" s="28">
        <f t="shared" ca="1" si="733"/>
        <v>0.70823193704883347</v>
      </c>
      <c r="AN1187" s="28">
        <f>IF(Riskregister!$E$11="",0,COUNTIF(BL$4:BL$53,"&lt;"&amp;AL1187)*IF(AM1187&lt;0.5,Riskregister!$K$11+(Riskregister!$L$11-Riskregister!$K$11)*SQRT(AM1187/2),Riskregister!$L$11-(Riskregister!$L$11-Riskregister!$K$11)*SQRT((1-AM1187)/2)))</f>
        <v>0</v>
      </c>
      <c r="AO1187" s="28">
        <f t="shared" ca="1" si="734"/>
        <v>0.96865911298242047</v>
      </c>
      <c r="AP1187" s="28">
        <f t="shared" ca="1" si="734"/>
        <v>0.73691357703000671</v>
      </c>
      <c r="AQ1187" s="28">
        <f>IF(Riskregister!$E$12="",0,COUNTIF(BM$4:BM$53,"&lt;"&amp;AO1187)*IF(AP1187&lt;0.5,Riskregister!$K$12+(Riskregister!$L$12-Riskregister!$K$12)*SQRT(AP1187/2),Riskregister!$L$12-(Riskregister!$L$12-Riskregister!$K$12)*SQRT((1-AP1187)/2)))</f>
        <v>0</v>
      </c>
      <c r="AR1187" s="28">
        <f t="shared" ca="1" si="735"/>
        <v>0.83898286151844204</v>
      </c>
      <c r="AS1187" s="28">
        <f t="shared" ca="1" si="735"/>
        <v>0.91652409542423918</v>
      </c>
      <c r="AT1187" s="28">
        <f>IF(Riskregister!$E$13="",0,COUNTIF(BN$4:BN$53,"&lt;"&amp;AR1187)*IF(AS1187&lt;0.5,Riskregister!$K$13+(Riskregister!$L$13-Riskregister!$K$13)*SQRT(AS1187/2),Riskregister!$L$13-(Riskregister!$L$13-Riskregister!$K$13)*SQRT((1-AS1187)/2)))</f>
        <v>0</v>
      </c>
      <c r="AU1187" s="28">
        <f t="shared" ca="1" si="736"/>
        <v>0.90798823170570508</v>
      </c>
      <c r="AV1187" s="28">
        <f t="shared" ca="1" si="736"/>
        <v>0.38895026418174539</v>
      </c>
      <c r="AW1187" s="28">
        <f>IF(Riskregister!$E$14="",0,COUNTIF(BO$4:BO$53,"&lt;"&amp;AU1187)*IF(AV1187&lt;0.5,Riskregister!$K$14+(Riskregister!$L$14-Riskregister!$K$14)*SQRT(AV1187/2),Riskregister!$L$14-(Riskregister!$L$14-Riskregister!$K$14)*SQRT((1-AV1187)/2)))</f>
        <v>0</v>
      </c>
      <c r="AX1187" s="28">
        <f t="shared" ca="1" si="737"/>
        <v>0.81740325710415396</v>
      </c>
      <c r="AY1187" s="28">
        <f t="shared" ca="1" si="737"/>
        <v>0.44294659757023613</v>
      </c>
      <c r="AZ1187" s="28">
        <f>IF(Riskregister!$E$15="",0,COUNTIF(BP$4:BP$53,"&lt;"&amp;AX1187)*IF(AY1187&lt;0.5,Riskregister!$K$15+(Riskregister!$L$15-Riskregister!$K$15)*SQRT(AY1187/2),Riskregister!$L$15-(Riskregister!$L$15-Riskregister!$K$15)*SQRT((1-AY1187)/2)))</f>
        <v>0</v>
      </c>
      <c r="BA1187" s="28">
        <f t="shared" ca="1" si="738"/>
        <v>0.95919315759590185</v>
      </c>
      <c r="BB1187" s="28">
        <f t="shared" ca="1" si="738"/>
        <v>0.43171791602046561</v>
      </c>
      <c r="BC1187" s="28">
        <f>IF(Riskregister!$E$16="",0,COUNTIF(BQ$4:BQ$53,"&lt;"&amp;BA1187)*IF(BB1187&lt;0.5,Riskregister!$K$16+(Riskregister!$L$16-Riskregister!$K$16)*SQRT(BB1187/2),Riskregister!$L$16-(Riskregister!$L$16-Riskregister!$K$16)*SQRT((1-BB1187)/2)))</f>
        <v>0</v>
      </c>
      <c r="BD1187" s="28">
        <f t="shared" ca="1" si="714"/>
        <v>2703488.8495540926</v>
      </c>
    </row>
    <row r="1188" spans="20:56" x14ac:dyDescent="0.35">
      <c r="T1188" s="28">
        <f t="shared" ca="1" si="727"/>
        <v>0.63162228232610429</v>
      </c>
      <c r="U1188" s="28">
        <f t="shared" ca="1" si="727"/>
        <v>0.10204064751876107</v>
      </c>
      <c r="V1188" s="28">
        <f ca="1">IF(Riskregister!$E$5="",0,COUNTIF(BF$4:BF$53,"&lt;"&amp;T1188)*IF(U1188&lt;0.5,Riskregister!$K$5+(Riskregister!$L$5-Riskregister!$K$5)*SQRT(U1188/2),Riskregister!$L$5-(Riskregister!$L$5-Riskregister!$K$5)*SQRT((1-U1188)/2)))</f>
        <v>251644.55500062244</v>
      </c>
      <c r="W1188" s="28">
        <f t="shared" ca="1" si="728"/>
        <v>0.24422519563099743</v>
      </c>
      <c r="X1188" s="28">
        <f t="shared" ca="1" si="728"/>
        <v>0.13077105686157164</v>
      </c>
      <c r="Y1188" s="28">
        <f ca="1">IF(Riskregister!$E$6="",0,COUNTIF(BG$4:BG$53,"&lt;"&amp;W1188)*IF(X1188&lt;0.5,Riskregister!$K$6+(Riskregister!$L$6-Riskregister!$K$6)*SQRT(X1188/2),Riskregister!$L$6-(Riskregister!$L$6-Riskregister!$K$6)*SQRT((1-X1188)/2)))</f>
        <v>0</v>
      </c>
      <c r="Z1188" s="28">
        <f t="shared" ca="1" si="729"/>
        <v>9.0646943568873928E-3</v>
      </c>
      <c r="AA1188" s="28">
        <f t="shared" ca="1" si="729"/>
        <v>1.3517937585172612E-2</v>
      </c>
      <c r="AB1188" s="28">
        <f ca="1">IF(Riskregister!$E$7="",0,COUNTIF(BH$4:BH$53,"&lt;"&amp;Z1188)*IF(AA1188&lt;0.5,Riskregister!$K$7+(Riskregister!$L$7-Riskregister!$K$7)*SQRT(AA1188/2),Riskregister!$L$7-(Riskregister!$L$7-Riskregister!$K$7)*SQRT((1-AA1188)/2)))</f>
        <v>0</v>
      </c>
      <c r="AC1188" s="28">
        <f t="shared" ca="1" si="730"/>
        <v>0.91577140346554509</v>
      </c>
      <c r="AD1188" s="28">
        <f t="shared" ca="1" si="730"/>
        <v>0.65911270878301809</v>
      </c>
      <c r="AE1188" s="28">
        <f ca="1">IF(Riskregister!$E$8="",0,COUNTIF(BI$4:BI$53,"&lt;"&amp;AC1188)*IF(AD1188&lt;0.5,Riskregister!$K$8+(Riskregister!$L$8-Riskregister!$K$8)*SQRT(AD1188/2),Riskregister!$L$8-(Riskregister!$L$8-Riskregister!$K$8)*SQRT((1-AD1188)/2)))</f>
        <v>0</v>
      </c>
      <c r="AF1188" s="28">
        <f t="shared" ca="1" si="731"/>
        <v>0.57660406622443838</v>
      </c>
      <c r="AG1188" s="28">
        <f t="shared" ca="1" si="731"/>
        <v>0.45689723892716649</v>
      </c>
      <c r="AH1188" s="28">
        <f>IF(Riskregister!$E$9="",0,COUNTIF(BJ$4:BJ$53,"&lt;"&amp;AF1188)*IF(AG1188&lt;0.5,Riskregister!$K$9+(Riskregister!$L$9-Riskregister!$K$9)*SQRT(AG1188/2),Riskregister!$L$9-(Riskregister!$L$9-Riskregister!$K$9)*SQRT((1-AG1188)/2)))</f>
        <v>0</v>
      </c>
      <c r="AI1188" s="28">
        <f t="shared" ca="1" si="732"/>
        <v>0.34664719454132742</v>
      </c>
      <c r="AJ1188" s="28">
        <f t="shared" ca="1" si="732"/>
        <v>0.75546745722545472</v>
      </c>
      <c r="AK1188" s="28">
        <f>IF(Riskregister!$E$10="",0,COUNTIF(BK$4:BK$53,"&lt;"&amp;AI1188)*IF(AJ1188&lt;0.5,Riskregister!$K$10+(Riskregister!$L$10-Riskregister!$K$10)*SQRT(AJ1188/2),Riskregister!$L$10-(Riskregister!$L$10-Riskregister!$K$10)*SQRT((1-AJ1188)/2)))</f>
        <v>0</v>
      </c>
      <c r="AL1188" s="28">
        <f t="shared" ca="1" si="733"/>
        <v>0.33643832815424424</v>
      </c>
      <c r="AM1188" s="28">
        <f t="shared" ca="1" si="733"/>
        <v>0.34082513321414909</v>
      </c>
      <c r="AN1188" s="28">
        <f>IF(Riskregister!$E$11="",0,COUNTIF(BL$4:BL$53,"&lt;"&amp;AL1188)*IF(AM1188&lt;0.5,Riskregister!$K$11+(Riskregister!$L$11-Riskregister!$K$11)*SQRT(AM1188/2),Riskregister!$L$11-(Riskregister!$L$11-Riskregister!$K$11)*SQRT((1-AM1188)/2)))</f>
        <v>0</v>
      </c>
      <c r="AO1188" s="28">
        <f t="shared" ca="1" si="734"/>
        <v>0.47308048532109781</v>
      </c>
      <c r="AP1188" s="28">
        <f t="shared" ca="1" si="734"/>
        <v>0.50884233714074156</v>
      </c>
      <c r="AQ1188" s="28">
        <f>IF(Riskregister!$E$12="",0,COUNTIF(BM$4:BM$53,"&lt;"&amp;AO1188)*IF(AP1188&lt;0.5,Riskregister!$K$12+(Riskregister!$L$12-Riskregister!$K$12)*SQRT(AP1188/2),Riskregister!$L$12-(Riskregister!$L$12-Riskregister!$K$12)*SQRT((1-AP1188)/2)))</f>
        <v>0</v>
      </c>
      <c r="AR1188" s="28">
        <f t="shared" ca="1" si="735"/>
        <v>0.29488810608734051</v>
      </c>
      <c r="AS1188" s="28">
        <f t="shared" ca="1" si="735"/>
        <v>0.71559097507627911</v>
      </c>
      <c r="AT1188" s="28">
        <f>IF(Riskregister!$E$13="",0,COUNTIF(BN$4:BN$53,"&lt;"&amp;AR1188)*IF(AS1188&lt;0.5,Riskregister!$K$13+(Riskregister!$L$13-Riskregister!$K$13)*SQRT(AS1188/2),Riskregister!$L$13-(Riskregister!$L$13-Riskregister!$K$13)*SQRT((1-AS1188)/2)))</f>
        <v>0</v>
      </c>
      <c r="AU1188" s="28">
        <f t="shared" ca="1" si="736"/>
        <v>0.52001837842761833</v>
      </c>
      <c r="AV1188" s="28">
        <f t="shared" ca="1" si="736"/>
        <v>0.23729297760010326</v>
      </c>
      <c r="AW1188" s="28">
        <f>IF(Riskregister!$E$14="",0,COUNTIF(BO$4:BO$53,"&lt;"&amp;AU1188)*IF(AV1188&lt;0.5,Riskregister!$K$14+(Riskregister!$L$14-Riskregister!$K$14)*SQRT(AV1188/2),Riskregister!$L$14-(Riskregister!$L$14-Riskregister!$K$14)*SQRT((1-AV1188)/2)))</f>
        <v>0</v>
      </c>
      <c r="AX1188" s="28">
        <f t="shared" ca="1" si="737"/>
        <v>0.14380737465428683</v>
      </c>
      <c r="AY1188" s="28">
        <f t="shared" ca="1" si="737"/>
        <v>0.55341944822522326</v>
      </c>
      <c r="AZ1188" s="28">
        <f>IF(Riskregister!$E$15="",0,COUNTIF(BP$4:BP$53,"&lt;"&amp;AX1188)*IF(AY1188&lt;0.5,Riskregister!$K$15+(Riskregister!$L$15-Riskregister!$K$15)*SQRT(AY1188/2),Riskregister!$L$15-(Riskregister!$L$15-Riskregister!$K$15)*SQRT((1-AY1188)/2)))</f>
        <v>0</v>
      </c>
      <c r="BA1188" s="28">
        <f t="shared" ca="1" si="738"/>
        <v>0.72242534883525267</v>
      </c>
      <c r="BB1188" s="28">
        <f t="shared" ca="1" si="738"/>
        <v>0.88182522499997407</v>
      </c>
      <c r="BC1188" s="28">
        <f>IF(Riskregister!$E$16="",0,COUNTIF(BQ$4:BQ$53,"&lt;"&amp;BA1188)*IF(BB1188&lt;0.5,Riskregister!$K$16+(Riskregister!$L$16-Riskregister!$K$16)*SQRT(BB1188/2),Riskregister!$L$16-(Riskregister!$L$16-Riskregister!$K$16)*SQRT((1-BB1188)/2)))</f>
        <v>0</v>
      </c>
      <c r="BD1188" s="28">
        <f t="shared" ca="1" si="714"/>
        <v>251644.55500062244</v>
      </c>
    </row>
    <row r="1189" spans="20:56" x14ac:dyDescent="0.35">
      <c r="T1189" s="28">
        <f t="shared" ca="1" si="727"/>
        <v>0.22871518955256909</v>
      </c>
      <c r="U1189" s="28">
        <f t="shared" ca="1" si="727"/>
        <v>0.24204757612129535</v>
      </c>
      <c r="V1189" s="28">
        <f ca="1">IF(Riskregister!$E$5="",0,COUNTIF(BF$4:BF$53,"&lt;"&amp;T1189)*IF(U1189&lt;0.5,Riskregister!$K$5+(Riskregister!$L$5-Riskregister!$K$5)*SQRT(U1189/2),Riskregister!$L$5-(Riskregister!$L$5-Riskregister!$K$5)*SQRT((1-U1189)/2)))</f>
        <v>0</v>
      </c>
      <c r="W1189" s="28">
        <f t="shared" ca="1" si="728"/>
        <v>0.54098718678856872</v>
      </c>
      <c r="X1189" s="28">
        <f t="shared" ca="1" si="728"/>
        <v>0.27300561150636882</v>
      </c>
      <c r="Y1189" s="28">
        <f ca="1">IF(Riskregister!$E$6="",0,COUNTIF(BG$4:BG$53,"&lt;"&amp;W1189)*IF(X1189&lt;0.5,Riskregister!$K$6+(Riskregister!$L$6-Riskregister!$K$6)*SQRT(X1189/2),Riskregister!$L$6-(Riskregister!$L$6-Riskregister!$K$6)*SQRT((1-X1189)/2)))</f>
        <v>0</v>
      </c>
      <c r="Z1189" s="28">
        <f t="shared" ca="1" si="729"/>
        <v>0.4930868325018628</v>
      </c>
      <c r="AA1189" s="28">
        <f t="shared" ca="1" si="729"/>
        <v>0.98153142973022423</v>
      </c>
      <c r="AB1189" s="28">
        <f ca="1">IF(Riskregister!$E$7="",0,COUNTIF(BH$4:BH$53,"&lt;"&amp;Z1189)*IF(AA1189&lt;0.5,Riskregister!$K$7+(Riskregister!$L$7-Riskregister!$K$7)*SQRT(AA1189/2),Riskregister!$L$7-(Riskregister!$L$7-Riskregister!$K$7)*SQRT((1-AA1189)/2)))</f>
        <v>0</v>
      </c>
      <c r="AC1189" s="28">
        <f t="shared" ca="1" si="730"/>
        <v>1.9204353972037569E-2</v>
      </c>
      <c r="AD1189" s="28">
        <f t="shared" ca="1" si="730"/>
        <v>0.10833345779769332</v>
      </c>
      <c r="AE1189" s="28">
        <f ca="1">IF(Riskregister!$E$8="",0,COUNTIF(BI$4:BI$53,"&lt;"&amp;AC1189)*IF(AD1189&lt;0.5,Riskregister!$K$8+(Riskregister!$L$8-Riskregister!$K$8)*SQRT(AD1189/2),Riskregister!$L$8-(Riskregister!$L$8-Riskregister!$K$8)*SQRT((1-AD1189)/2)))</f>
        <v>0</v>
      </c>
      <c r="AF1189" s="28">
        <f t="shared" ca="1" si="731"/>
        <v>0.24936269564274416</v>
      </c>
      <c r="AG1189" s="28">
        <f t="shared" ca="1" si="731"/>
        <v>0.40473271454577919</v>
      </c>
      <c r="AH1189" s="28">
        <f>IF(Riskregister!$E$9="",0,COUNTIF(BJ$4:BJ$53,"&lt;"&amp;AF1189)*IF(AG1189&lt;0.5,Riskregister!$K$9+(Riskregister!$L$9-Riskregister!$K$9)*SQRT(AG1189/2),Riskregister!$L$9-(Riskregister!$L$9-Riskregister!$K$9)*SQRT((1-AG1189)/2)))</f>
        <v>0</v>
      </c>
      <c r="AI1189" s="28">
        <f t="shared" ca="1" si="732"/>
        <v>0.48447883021708227</v>
      </c>
      <c r="AJ1189" s="28">
        <f t="shared" ca="1" si="732"/>
        <v>0.18046815635474311</v>
      </c>
      <c r="AK1189" s="28">
        <f>IF(Riskregister!$E$10="",0,COUNTIF(BK$4:BK$53,"&lt;"&amp;AI1189)*IF(AJ1189&lt;0.5,Riskregister!$K$10+(Riskregister!$L$10-Riskregister!$K$10)*SQRT(AJ1189/2),Riskregister!$L$10-(Riskregister!$L$10-Riskregister!$K$10)*SQRT((1-AJ1189)/2)))</f>
        <v>0</v>
      </c>
      <c r="AL1189" s="28">
        <f t="shared" ca="1" si="733"/>
        <v>0.62873202304708431</v>
      </c>
      <c r="AM1189" s="28">
        <f t="shared" ca="1" si="733"/>
        <v>0.30291004651411491</v>
      </c>
      <c r="AN1189" s="28">
        <f>IF(Riskregister!$E$11="",0,COUNTIF(BL$4:BL$53,"&lt;"&amp;AL1189)*IF(AM1189&lt;0.5,Riskregister!$K$11+(Riskregister!$L$11-Riskregister!$K$11)*SQRT(AM1189/2),Riskregister!$L$11-(Riskregister!$L$11-Riskregister!$K$11)*SQRT((1-AM1189)/2)))</f>
        <v>0</v>
      </c>
      <c r="AO1189" s="28">
        <f t="shared" ca="1" si="734"/>
        <v>0.59962824578669183</v>
      </c>
      <c r="AP1189" s="28">
        <f t="shared" ca="1" si="734"/>
        <v>0.13471069757732246</v>
      </c>
      <c r="AQ1189" s="28">
        <f>IF(Riskregister!$E$12="",0,COUNTIF(BM$4:BM$53,"&lt;"&amp;AO1189)*IF(AP1189&lt;0.5,Riskregister!$K$12+(Riskregister!$L$12-Riskregister!$K$12)*SQRT(AP1189/2),Riskregister!$L$12-(Riskregister!$L$12-Riskregister!$K$12)*SQRT((1-AP1189)/2)))</f>
        <v>0</v>
      </c>
      <c r="AR1189" s="28">
        <f t="shared" ca="1" si="735"/>
        <v>0.97777896096551031</v>
      </c>
      <c r="AS1189" s="28">
        <f t="shared" ca="1" si="735"/>
        <v>0.33087750192689169</v>
      </c>
      <c r="AT1189" s="28">
        <f>IF(Riskregister!$E$13="",0,COUNTIF(BN$4:BN$53,"&lt;"&amp;AR1189)*IF(AS1189&lt;0.5,Riskregister!$K$13+(Riskregister!$L$13-Riskregister!$K$13)*SQRT(AS1189/2),Riskregister!$L$13-(Riskregister!$L$13-Riskregister!$K$13)*SQRT((1-AS1189)/2)))</f>
        <v>0</v>
      </c>
      <c r="AU1189" s="28">
        <f t="shared" ca="1" si="736"/>
        <v>0.86557832913170851</v>
      </c>
      <c r="AV1189" s="28">
        <f t="shared" ca="1" si="736"/>
        <v>0.73868521864655323</v>
      </c>
      <c r="AW1189" s="28">
        <f>IF(Riskregister!$E$14="",0,COUNTIF(BO$4:BO$53,"&lt;"&amp;AU1189)*IF(AV1189&lt;0.5,Riskregister!$K$14+(Riskregister!$L$14-Riskregister!$K$14)*SQRT(AV1189/2),Riskregister!$L$14-(Riskregister!$L$14-Riskregister!$K$14)*SQRT((1-AV1189)/2)))</f>
        <v>0</v>
      </c>
      <c r="AX1189" s="28">
        <f t="shared" ca="1" si="737"/>
        <v>0.79355047091600261</v>
      </c>
      <c r="AY1189" s="28">
        <f t="shared" ca="1" si="737"/>
        <v>0.1821197460449242</v>
      </c>
      <c r="AZ1189" s="28">
        <f>IF(Riskregister!$E$15="",0,COUNTIF(BP$4:BP$53,"&lt;"&amp;AX1189)*IF(AY1189&lt;0.5,Riskregister!$K$15+(Riskregister!$L$15-Riskregister!$K$15)*SQRT(AY1189/2),Riskregister!$L$15-(Riskregister!$L$15-Riskregister!$K$15)*SQRT((1-AY1189)/2)))</f>
        <v>0</v>
      </c>
      <c r="BA1189" s="28">
        <f t="shared" ca="1" si="738"/>
        <v>7.2583812819406734E-2</v>
      </c>
      <c r="BB1189" s="28">
        <f t="shared" ca="1" si="738"/>
        <v>0.8715145907258085</v>
      </c>
      <c r="BC1189" s="28">
        <f>IF(Riskregister!$E$16="",0,COUNTIF(BQ$4:BQ$53,"&lt;"&amp;BA1189)*IF(BB1189&lt;0.5,Riskregister!$K$16+(Riskregister!$L$16-Riskregister!$K$16)*SQRT(BB1189/2),Riskregister!$L$16-(Riskregister!$L$16-Riskregister!$K$16)*SQRT((1-BB1189)/2)))</f>
        <v>0</v>
      </c>
      <c r="BD1189" s="28">
        <f t="shared" ca="1" si="714"/>
        <v>0</v>
      </c>
    </row>
    <row r="1190" spans="20:56" x14ac:dyDescent="0.35">
      <c r="T1190" s="28">
        <f t="shared" ca="1" si="727"/>
        <v>0.80661989050666372</v>
      </c>
      <c r="U1190" s="28">
        <f t="shared" ca="1" si="727"/>
        <v>9.5886519684960314E-2</v>
      </c>
      <c r="V1190" s="28">
        <f ca="1">IF(Riskregister!$E$5="",0,COUNTIF(BF$4:BF$53,"&lt;"&amp;T1190)*IF(U1190&lt;0.5,Riskregister!$K$5+(Riskregister!$L$5-Riskregister!$K$5)*SQRT(U1190/2),Riskregister!$L$5-(Riskregister!$L$5-Riskregister!$K$5)*SQRT((1-U1190)/2)))</f>
        <v>248531.77212504722</v>
      </c>
      <c r="W1190" s="28">
        <f t="shared" ca="1" si="728"/>
        <v>8.6833245806902881E-2</v>
      </c>
      <c r="X1190" s="28">
        <f t="shared" ca="1" si="728"/>
        <v>0.77188352054685405</v>
      </c>
      <c r="Y1190" s="28">
        <f ca="1">IF(Riskregister!$E$6="",0,COUNTIF(BG$4:BG$53,"&lt;"&amp;W1190)*IF(X1190&lt;0.5,Riskregister!$K$6+(Riskregister!$L$6-Riskregister!$K$6)*SQRT(X1190/2),Riskregister!$L$6-(Riskregister!$L$6-Riskregister!$K$6)*SQRT((1-X1190)/2)))</f>
        <v>0</v>
      </c>
      <c r="Z1190" s="28">
        <f t="shared" ca="1" si="729"/>
        <v>0.73120552259282312</v>
      </c>
      <c r="AA1190" s="28">
        <f t="shared" ca="1" si="729"/>
        <v>0.60235322904456878</v>
      </c>
      <c r="AB1190" s="28">
        <f ca="1">IF(Riskregister!$E$7="",0,COUNTIF(BH$4:BH$53,"&lt;"&amp;Z1190)*IF(AA1190&lt;0.5,Riskregister!$K$7+(Riskregister!$L$7-Riskregister!$K$7)*SQRT(AA1190/2),Riskregister!$L$7-(Riskregister!$L$7-Riskregister!$K$7)*SQRT((1-AA1190)/2)))</f>
        <v>243936.34400982349</v>
      </c>
      <c r="AC1190" s="28">
        <f t="shared" ca="1" si="730"/>
        <v>0.58400634625732262</v>
      </c>
      <c r="AD1190" s="28">
        <f t="shared" ca="1" si="730"/>
        <v>0.63842446662555541</v>
      </c>
      <c r="AE1190" s="28">
        <f ca="1">IF(Riskregister!$E$8="",0,COUNTIF(BI$4:BI$53,"&lt;"&amp;AC1190)*IF(AD1190&lt;0.5,Riskregister!$K$8+(Riskregister!$L$8-Riskregister!$K$8)*SQRT(AD1190/2),Riskregister!$L$8-(Riskregister!$L$8-Riskregister!$K$8)*SQRT((1-AD1190)/2)))</f>
        <v>0</v>
      </c>
      <c r="AF1190" s="28">
        <f t="shared" ca="1" si="731"/>
        <v>0.1667753289534758</v>
      </c>
      <c r="AG1190" s="28">
        <f t="shared" ca="1" si="731"/>
        <v>0.79121179426022847</v>
      </c>
      <c r="AH1190" s="28">
        <f>IF(Riskregister!$E$9="",0,COUNTIF(BJ$4:BJ$53,"&lt;"&amp;AF1190)*IF(AG1190&lt;0.5,Riskregister!$K$9+(Riskregister!$L$9-Riskregister!$K$9)*SQRT(AG1190/2),Riskregister!$L$9-(Riskregister!$L$9-Riskregister!$K$9)*SQRT((1-AG1190)/2)))</f>
        <v>0</v>
      </c>
      <c r="AI1190" s="28">
        <f t="shared" ca="1" si="732"/>
        <v>0.27615217694555949</v>
      </c>
      <c r="AJ1190" s="28">
        <f t="shared" ca="1" si="732"/>
        <v>3.7859752400204116E-2</v>
      </c>
      <c r="AK1190" s="28">
        <f>IF(Riskregister!$E$10="",0,COUNTIF(BK$4:BK$53,"&lt;"&amp;AI1190)*IF(AJ1190&lt;0.5,Riskregister!$K$10+(Riskregister!$L$10-Riskregister!$K$10)*SQRT(AJ1190/2),Riskregister!$L$10-(Riskregister!$L$10-Riskregister!$K$10)*SQRT((1-AJ1190)/2)))</f>
        <v>0</v>
      </c>
      <c r="AL1190" s="28">
        <f t="shared" ca="1" si="733"/>
        <v>0.20709954066952896</v>
      </c>
      <c r="AM1190" s="28">
        <f t="shared" ca="1" si="733"/>
        <v>0.91347401102077641</v>
      </c>
      <c r="AN1190" s="28">
        <f>IF(Riskregister!$E$11="",0,COUNTIF(BL$4:BL$53,"&lt;"&amp;AL1190)*IF(AM1190&lt;0.5,Riskregister!$K$11+(Riskregister!$L$11-Riskregister!$K$11)*SQRT(AM1190/2),Riskregister!$L$11-(Riskregister!$L$11-Riskregister!$K$11)*SQRT((1-AM1190)/2)))</f>
        <v>0</v>
      </c>
      <c r="AO1190" s="28">
        <f t="shared" ca="1" si="734"/>
        <v>0.42424888007625694</v>
      </c>
      <c r="AP1190" s="28">
        <f t="shared" ca="1" si="734"/>
        <v>0.4354866112139627</v>
      </c>
      <c r="AQ1190" s="28">
        <f>IF(Riskregister!$E$12="",0,COUNTIF(BM$4:BM$53,"&lt;"&amp;AO1190)*IF(AP1190&lt;0.5,Riskregister!$K$12+(Riskregister!$L$12-Riskregister!$K$12)*SQRT(AP1190/2),Riskregister!$L$12-(Riskregister!$L$12-Riskregister!$K$12)*SQRT((1-AP1190)/2)))</f>
        <v>0</v>
      </c>
      <c r="AR1190" s="28">
        <f t="shared" ca="1" si="735"/>
        <v>0.12676580226219125</v>
      </c>
      <c r="AS1190" s="28">
        <f t="shared" ca="1" si="735"/>
        <v>0.1861198764571641</v>
      </c>
      <c r="AT1190" s="28">
        <f>IF(Riskregister!$E$13="",0,COUNTIF(BN$4:BN$53,"&lt;"&amp;AR1190)*IF(AS1190&lt;0.5,Riskregister!$K$13+(Riskregister!$L$13-Riskregister!$K$13)*SQRT(AS1190/2),Riskregister!$L$13-(Riskregister!$L$13-Riskregister!$K$13)*SQRT((1-AS1190)/2)))</f>
        <v>0</v>
      </c>
      <c r="AU1190" s="28">
        <f t="shared" ca="1" si="736"/>
        <v>0.41554746947518084</v>
      </c>
      <c r="AV1190" s="28">
        <f t="shared" ca="1" si="736"/>
        <v>0.77826438540307719</v>
      </c>
      <c r="AW1190" s="28">
        <f>IF(Riskregister!$E$14="",0,COUNTIF(BO$4:BO$53,"&lt;"&amp;AU1190)*IF(AV1190&lt;0.5,Riskregister!$K$14+(Riskregister!$L$14-Riskregister!$K$14)*SQRT(AV1190/2),Riskregister!$L$14-(Riskregister!$L$14-Riskregister!$K$14)*SQRT((1-AV1190)/2)))</f>
        <v>0</v>
      </c>
      <c r="AX1190" s="28">
        <f t="shared" ca="1" si="737"/>
        <v>0.90125610735642581</v>
      </c>
      <c r="AY1190" s="28">
        <f t="shared" ca="1" si="737"/>
        <v>0.53080977585146005</v>
      </c>
      <c r="AZ1190" s="28">
        <f>IF(Riskregister!$E$15="",0,COUNTIF(BP$4:BP$53,"&lt;"&amp;AX1190)*IF(AY1190&lt;0.5,Riskregister!$K$15+(Riskregister!$L$15-Riskregister!$K$15)*SQRT(AY1190/2),Riskregister!$L$15-(Riskregister!$L$15-Riskregister!$K$15)*SQRT((1-AY1190)/2)))</f>
        <v>0</v>
      </c>
      <c r="BA1190" s="28">
        <f t="shared" ca="1" si="738"/>
        <v>0.40684539267283093</v>
      </c>
      <c r="BB1190" s="28">
        <f t="shared" ca="1" si="738"/>
        <v>0.64627410908587712</v>
      </c>
      <c r="BC1190" s="28">
        <f>IF(Riskregister!$E$16="",0,COUNTIF(BQ$4:BQ$53,"&lt;"&amp;BA1190)*IF(BB1190&lt;0.5,Riskregister!$K$16+(Riskregister!$L$16-Riskregister!$K$16)*SQRT(BB1190/2),Riskregister!$L$16-(Riskregister!$L$16-Riskregister!$K$16)*SQRT((1-BB1190)/2)))</f>
        <v>0</v>
      </c>
      <c r="BD1190" s="28">
        <f t="shared" ca="1" si="714"/>
        <v>492468.11613487068</v>
      </c>
    </row>
    <row r="1191" spans="20:56" x14ac:dyDescent="0.35">
      <c r="T1191" s="28">
        <f t="shared" ca="1" si="727"/>
        <v>0.39542393677889154</v>
      </c>
      <c r="U1191" s="28">
        <f t="shared" ca="1" si="727"/>
        <v>0.84570553116789926</v>
      </c>
      <c r="V1191" s="28">
        <f ca="1">IF(Riskregister!$E$5="",0,COUNTIF(BF$4:BF$53,"&lt;"&amp;T1191)*IF(U1191&lt;0.5,Riskregister!$K$5+(Riskregister!$L$5-Riskregister!$K$5)*SQRT(U1191/2),Riskregister!$L$5-(Riskregister!$L$5-Riskregister!$K$5)*SQRT((1-U1191)/2)))</f>
        <v>0</v>
      </c>
      <c r="W1191" s="28">
        <f t="shared" ca="1" si="728"/>
        <v>8.7311417987560147E-2</v>
      </c>
      <c r="X1191" s="28">
        <f t="shared" ca="1" si="728"/>
        <v>0.28613912404647934</v>
      </c>
      <c r="Y1191" s="28">
        <f ca="1">IF(Riskregister!$E$6="",0,COUNTIF(BG$4:BG$53,"&lt;"&amp;W1191)*IF(X1191&lt;0.5,Riskregister!$K$6+(Riskregister!$L$6-Riskregister!$K$6)*SQRT(X1191/2),Riskregister!$L$6-(Riskregister!$L$6-Riskregister!$K$6)*SQRT((1-X1191)/2)))</f>
        <v>0</v>
      </c>
      <c r="Z1191" s="28">
        <f t="shared" ca="1" si="729"/>
        <v>0.41631715152382998</v>
      </c>
      <c r="AA1191" s="28">
        <f t="shared" ca="1" si="729"/>
        <v>0.26935202264413882</v>
      </c>
      <c r="AB1191" s="28">
        <f ca="1">IF(Riskregister!$E$7="",0,COUNTIF(BH$4:BH$53,"&lt;"&amp;Z1191)*IF(AA1191&lt;0.5,Riskregister!$K$7+(Riskregister!$L$7-Riskregister!$K$7)*SQRT(AA1191/2),Riskregister!$L$7-(Riskregister!$L$7-Riskregister!$K$7)*SQRT((1-AA1191)/2)))</f>
        <v>0</v>
      </c>
      <c r="AC1191" s="28">
        <f t="shared" ca="1" si="730"/>
        <v>0.14105875982746785</v>
      </c>
      <c r="AD1191" s="28">
        <f t="shared" ca="1" si="730"/>
        <v>0.79410089498395064</v>
      </c>
      <c r="AE1191" s="28">
        <f ca="1">IF(Riskregister!$E$8="",0,COUNTIF(BI$4:BI$53,"&lt;"&amp;AC1191)*IF(AD1191&lt;0.5,Riskregister!$K$8+(Riskregister!$L$8-Riskregister!$K$8)*SQRT(AD1191/2),Riskregister!$L$8-(Riskregister!$L$8-Riskregister!$K$8)*SQRT((1-AD1191)/2)))</f>
        <v>0</v>
      </c>
      <c r="AF1191" s="28">
        <f t="shared" ca="1" si="731"/>
        <v>0.69227668053035363</v>
      </c>
      <c r="AG1191" s="28">
        <f t="shared" ca="1" si="731"/>
        <v>0.70556202771532406</v>
      </c>
      <c r="AH1191" s="28">
        <f>IF(Riskregister!$E$9="",0,COUNTIF(BJ$4:BJ$53,"&lt;"&amp;AF1191)*IF(AG1191&lt;0.5,Riskregister!$K$9+(Riskregister!$L$9-Riskregister!$K$9)*SQRT(AG1191/2),Riskregister!$L$9-(Riskregister!$L$9-Riskregister!$K$9)*SQRT((1-AG1191)/2)))</f>
        <v>0</v>
      </c>
      <c r="AI1191" s="28">
        <f t="shared" ca="1" si="732"/>
        <v>0.50762377575244177</v>
      </c>
      <c r="AJ1191" s="28">
        <f t="shared" ca="1" si="732"/>
        <v>0.63717461027571254</v>
      </c>
      <c r="AK1191" s="28">
        <f>IF(Riskregister!$E$10="",0,COUNTIF(BK$4:BK$53,"&lt;"&amp;AI1191)*IF(AJ1191&lt;0.5,Riskregister!$K$10+(Riskregister!$L$10-Riskregister!$K$10)*SQRT(AJ1191/2),Riskregister!$L$10-(Riskregister!$L$10-Riskregister!$K$10)*SQRT((1-AJ1191)/2)))</f>
        <v>0</v>
      </c>
      <c r="AL1191" s="28">
        <f t="shared" ca="1" si="733"/>
        <v>0.76463023704712341</v>
      </c>
      <c r="AM1191" s="28">
        <f t="shared" ca="1" si="733"/>
        <v>9.9752362502667502E-3</v>
      </c>
      <c r="AN1191" s="28">
        <f>IF(Riskregister!$E$11="",0,COUNTIF(BL$4:BL$53,"&lt;"&amp;AL1191)*IF(AM1191&lt;0.5,Riskregister!$K$11+(Riskregister!$L$11-Riskregister!$K$11)*SQRT(AM1191/2),Riskregister!$L$11-(Riskregister!$L$11-Riskregister!$K$11)*SQRT((1-AM1191)/2)))</f>
        <v>0</v>
      </c>
      <c r="AO1191" s="28">
        <f t="shared" ca="1" si="734"/>
        <v>0.23166823608268183</v>
      </c>
      <c r="AP1191" s="28">
        <f t="shared" ca="1" si="734"/>
        <v>0.4832146680769972</v>
      </c>
      <c r="AQ1191" s="28">
        <f>IF(Riskregister!$E$12="",0,COUNTIF(BM$4:BM$53,"&lt;"&amp;AO1191)*IF(AP1191&lt;0.5,Riskregister!$K$12+(Riskregister!$L$12-Riskregister!$K$12)*SQRT(AP1191/2),Riskregister!$L$12-(Riskregister!$L$12-Riskregister!$K$12)*SQRT((1-AP1191)/2)))</f>
        <v>0</v>
      </c>
      <c r="AR1191" s="28">
        <f t="shared" ca="1" si="735"/>
        <v>0.22080393485318084</v>
      </c>
      <c r="AS1191" s="28">
        <f t="shared" ca="1" si="735"/>
        <v>0.45715099600860798</v>
      </c>
      <c r="AT1191" s="28">
        <f>IF(Riskregister!$E$13="",0,COUNTIF(BN$4:BN$53,"&lt;"&amp;AR1191)*IF(AS1191&lt;0.5,Riskregister!$K$13+(Riskregister!$L$13-Riskregister!$K$13)*SQRT(AS1191/2),Riskregister!$L$13-(Riskregister!$L$13-Riskregister!$K$13)*SQRT((1-AS1191)/2)))</f>
        <v>0</v>
      </c>
      <c r="AU1191" s="28">
        <f t="shared" ca="1" si="736"/>
        <v>0.72118021667544085</v>
      </c>
      <c r="AV1191" s="28">
        <f t="shared" ca="1" si="736"/>
        <v>0.26640013297307841</v>
      </c>
      <c r="AW1191" s="28">
        <f>IF(Riskregister!$E$14="",0,COUNTIF(BO$4:BO$53,"&lt;"&amp;AU1191)*IF(AV1191&lt;0.5,Riskregister!$K$14+(Riskregister!$L$14-Riskregister!$K$14)*SQRT(AV1191/2),Riskregister!$L$14-(Riskregister!$L$14-Riskregister!$K$14)*SQRT((1-AV1191)/2)))</f>
        <v>0</v>
      </c>
      <c r="AX1191" s="28">
        <f t="shared" ca="1" si="737"/>
        <v>0.85719138079022095</v>
      </c>
      <c r="AY1191" s="28">
        <f t="shared" ca="1" si="737"/>
        <v>0.69538258613774573</v>
      </c>
      <c r="AZ1191" s="28">
        <f>IF(Riskregister!$E$15="",0,COUNTIF(BP$4:BP$53,"&lt;"&amp;AX1191)*IF(AY1191&lt;0.5,Riskregister!$K$15+(Riskregister!$L$15-Riskregister!$K$15)*SQRT(AY1191/2),Riskregister!$L$15-(Riskregister!$L$15-Riskregister!$K$15)*SQRT((1-AY1191)/2)))</f>
        <v>0</v>
      </c>
      <c r="BA1191" s="28">
        <f t="shared" ca="1" si="738"/>
        <v>0.40497416973266454</v>
      </c>
      <c r="BB1191" s="28">
        <f t="shared" ca="1" si="738"/>
        <v>0.38581088879872638</v>
      </c>
      <c r="BC1191" s="28">
        <f>IF(Riskregister!$E$16="",0,COUNTIF(BQ$4:BQ$53,"&lt;"&amp;BA1191)*IF(BB1191&lt;0.5,Riskregister!$K$16+(Riskregister!$L$16-Riskregister!$K$16)*SQRT(BB1191/2),Riskregister!$L$16-(Riskregister!$L$16-Riskregister!$K$16)*SQRT((1-BB1191)/2)))</f>
        <v>0</v>
      </c>
      <c r="BD1191" s="28">
        <f t="shared" ca="1" si="714"/>
        <v>0</v>
      </c>
    </row>
    <row r="1192" spans="20:56" x14ac:dyDescent="0.35">
      <c r="T1192" s="28">
        <f t="shared" ca="1" si="727"/>
        <v>0.67465783700460669</v>
      </c>
      <c r="U1192" s="28">
        <f t="shared" ca="1" si="727"/>
        <v>0.81617588659892648</v>
      </c>
      <c r="V1192" s="28">
        <f ca="1">IF(Riskregister!$E$5="",0,COUNTIF(BF$4:BF$53,"&lt;"&amp;T1192)*IF(U1192&lt;0.5,Riskregister!$K$5+(Riskregister!$L$5-Riskregister!$K$5)*SQRT(U1192/2),Riskregister!$L$5-(Riskregister!$L$5-Riskregister!$K$5)*SQRT((1-U1192)/2)))</f>
        <v>463573.49421077041</v>
      </c>
      <c r="W1192" s="28">
        <f t="shared" ca="1" si="728"/>
        <v>9.1099197620425287E-2</v>
      </c>
      <c r="X1192" s="28">
        <f t="shared" ca="1" si="728"/>
        <v>0.96327457066322353</v>
      </c>
      <c r="Y1192" s="28">
        <f ca="1">IF(Riskregister!$E$6="",0,COUNTIF(BG$4:BG$53,"&lt;"&amp;W1192)*IF(X1192&lt;0.5,Riskregister!$K$6+(Riskregister!$L$6-Riskregister!$K$6)*SQRT(X1192/2),Riskregister!$L$6-(Riskregister!$L$6-Riskregister!$K$6)*SQRT((1-X1192)/2)))</f>
        <v>0</v>
      </c>
      <c r="Z1192" s="28">
        <f t="shared" ca="1" si="729"/>
        <v>0.70586930585588215</v>
      </c>
      <c r="AA1192" s="28">
        <f t="shared" ca="1" si="729"/>
        <v>0.86123054917881758</v>
      </c>
      <c r="AB1192" s="28">
        <f ca="1">IF(Riskregister!$E$7="",0,COUNTIF(BH$4:BH$53,"&lt;"&amp;Z1192)*IF(AA1192&lt;0.5,Riskregister!$K$7+(Riskregister!$L$7-Riskregister!$K$7)*SQRT(AA1192/2),Riskregister!$L$7-(Riskregister!$L$7-Riskregister!$K$7)*SQRT((1-AA1192)/2)))</f>
        <v>307806.56822312437</v>
      </c>
      <c r="AC1192" s="28">
        <f t="shared" ca="1" si="730"/>
        <v>0.42500743256334728</v>
      </c>
      <c r="AD1192" s="28">
        <f t="shared" ca="1" si="730"/>
        <v>0.98213761664390375</v>
      </c>
      <c r="AE1192" s="28">
        <f ca="1">IF(Riskregister!$E$8="",0,COUNTIF(BI$4:BI$53,"&lt;"&amp;AC1192)*IF(AD1192&lt;0.5,Riskregister!$K$8+(Riskregister!$L$8-Riskregister!$K$8)*SQRT(AD1192/2),Riskregister!$L$8-(Riskregister!$L$8-Riskregister!$K$8)*SQRT((1-AD1192)/2)))</f>
        <v>0</v>
      </c>
      <c r="AF1192" s="28">
        <f t="shared" ca="1" si="731"/>
        <v>0.81865349329591708</v>
      </c>
      <c r="AG1192" s="28">
        <f t="shared" ca="1" si="731"/>
        <v>0.68635700555944246</v>
      </c>
      <c r="AH1192" s="28">
        <f>IF(Riskregister!$E$9="",0,COUNTIF(BJ$4:BJ$53,"&lt;"&amp;AF1192)*IF(AG1192&lt;0.5,Riskregister!$K$9+(Riskregister!$L$9-Riskregister!$K$9)*SQRT(AG1192/2),Riskregister!$L$9-(Riskregister!$L$9-Riskregister!$K$9)*SQRT((1-AG1192)/2)))</f>
        <v>0</v>
      </c>
      <c r="AI1192" s="28">
        <f t="shared" ca="1" si="732"/>
        <v>0.57870246283958615</v>
      </c>
      <c r="AJ1192" s="28">
        <f t="shared" ca="1" si="732"/>
        <v>0.19268028910665147</v>
      </c>
      <c r="AK1192" s="28">
        <f>IF(Riskregister!$E$10="",0,COUNTIF(BK$4:BK$53,"&lt;"&amp;AI1192)*IF(AJ1192&lt;0.5,Riskregister!$K$10+(Riskregister!$L$10-Riskregister!$K$10)*SQRT(AJ1192/2),Riskregister!$L$10-(Riskregister!$L$10-Riskregister!$K$10)*SQRT((1-AJ1192)/2)))</f>
        <v>0</v>
      </c>
      <c r="AL1192" s="28">
        <f t="shared" ca="1" si="733"/>
        <v>0.56023853697989923</v>
      </c>
      <c r="AM1192" s="28">
        <f t="shared" ca="1" si="733"/>
        <v>0.56418500506737979</v>
      </c>
      <c r="AN1192" s="28">
        <f>IF(Riskregister!$E$11="",0,COUNTIF(BL$4:BL$53,"&lt;"&amp;AL1192)*IF(AM1192&lt;0.5,Riskregister!$K$11+(Riskregister!$L$11-Riskregister!$K$11)*SQRT(AM1192/2),Riskregister!$L$11-(Riskregister!$L$11-Riskregister!$K$11)*SQRT((1-AM1192)/2)))</f>
        <v>0</v>
      </c>
      <c r="AO1192" s="28">
        <f t="shared" ca="1" si="734"/>
        <v>1.111456987744186E-2</v>
      </c>
      <c r="AP1192" s="28">
        <f t="shared" ca="1" si="734"/>
        <v>0.13997577544165529</v>
      </c>
      <c r="AQ1192" s="28">
        <f>IF(Riskregister!$E$12="",0,COUNTIF(BM$4:BM$53,"&lt;"&amp;AO1192)*IF(AP1192&lt;0.5,Riskregister!$K$12+(Riskregister!$L$12-Riskregister!$K$12)*SQRT(AP1192/2),Riskregister!$L$12-(Riskregister!$L$12-Riskregister!$K$12)*SQRT((1-AP1192)/2)))</f>
        <v>0</v>
      </c>
      <c r="AR1192" s="28">
        <f t="shared" ca="1" si="735"/>
        <v>0.12606872855659301</v>
      </c>
      <c r="AS1192" s="28">
        <f t="shared" ca="1" si="735"/>
        <v>0.97579212100103518</v>
      </c>
      <c r="AT1192" s="28">
        <f>IF(Riskregister!$E$13="",0,COUNTIF(BN$4:BN$53,"&lt;"&amp;AR1192)*IF(AS1192&lt;0.5,Riskregister!$K$13+(Riskregister!$L$13-Riskregister!$K$13)*SQRT(AS1192/2),Riskregister!$L$13-(Riskregister!$L$13-Riskregister!$K$13)*SQRT((1-AS1192)/2)))</f>
        <v>0</v>
      </c>
      <c r="AU1192" s="28">
        <f t="shared" ca="1" si="736"/>
        <v>0.16192486553390695</v>
      </c>
      <c r="AV1192" s="28">
        <f t="shared" ca="1" si="736"/>
        <v>0.72660276455526407</v>
      </c>
      <c r="AW1192" s="28">
        <f>IF(Riskregister!$E$14="",0,COUNTIF(BO$4:BO$53,"&lt;"&amp;AU1192)*IF(AV1192&lt;0.5,Riskregister!$K$14+(Riskregister!$L$14-Riskregister!$K$14)*SQRT(AV1192/2),Riskregister!$L$14-(Riskregister!$L$14-Riskregister!$K$14)*SQRT((1-AV1192)/2)))</f>
        <v>0</v>
      </c>
      <c r="AX1192" s="28">
        <f t="shared" ca="1" si="737"/>
        <v>0.73374334746369108</v>
      </c>
      <c r="AY1192" s="28">
        <f t="shared" ca="1" si="737"/>
        <v>0.66923305730825822</v>
      </c>
      <c r="AZ1192" s="28">
        <f>IF(Riskregister!$E$15="",0,COUNTIF(BP$4:BP$53,"&lt;"&amp;AX1192)*IF(AY1192&lt;0.5,Riskregister!$K$15+(Riskregister!$L$15-Riskregister!$K$15)*SQRT(AY1192/2),Riskregister!$L$15-(Riskregister!$L$15-Riskregister!$K$15)*SQRT((1-AY1192)/2)))</f>
        <v>0</v>
      </c>
      <c r="BA1192" s="28">
        <f t="shared" ca="1" si="738"/>
        <v>0.18378029638544846</v>
      </c>
      <c r="BB1192" s="28">
        <f t="shared" ca="1" si="738"/>
        <v>0.79612022879670064</v>
      </c>
      <c r="BC1192" s="28">
        <f>IF(Riskregister!$E$16="",0,COUNTIF(BQ$4:BQ$53,"&lt;"&amp;BA1192)*IF(BB1192&lt;0.5,Riskregister!$K$16+(Riskregister!$L$16-Riskregister!$K$16)*SQRT(BB1192/2),Riskregister!$L$16-(Riskregister!$L$16-Riskregister!$K$16)*SQRT((1-BB1192)/2)))</f>
        <v>0</v>
      </c>
      <c r="BD1192" s="28">
        <f t="shared" ca="1" si="714"/>
        <v>771380.06243389472</v>
      </c>
    </row>
    <row r="1193" spans="20:56" x14ac:dyDescent="0.35">
      <c r="T1193" s="28">
        <f t="shared" ca="1" si="727"/>
        <v>0.64514688046819235</v>
      </c>
      <c r="U1193" s="28">
        <f t="shared" ca="1" si="727"/>
        <v>0.90443636177575792</v>
      </c>
      <c r="V1193" s="28">
        <f ca="1">IF(Riskregister!$E$5="",0,COUNTIF(BF$4:BF$53,"&lt;"&amp;T1193)*IF(U1193&lt;0.5,Riskregister!$K$5+(Riskregister!$L$5-Riskregister!$K$5)*SQRT(U1193/2),Riskregister!$L$5-(Riskregister!$L$5-Riskregister!$K$5)*SQRT((1-U1193)/2)))</f>
        <v>501634.26221389626</v>
      </c>
      <c r="W1193" s="28">
        <f t="shared" ca="1" si="728"/>
        <v>0.22576644893482689</v>
      </c>
      <c r="X1193" s="28">
        <f t="shared" ca="1" si="728"/>
        <v>0.16491982633241675</v>
      </c>
      <c r="Y1193" s="28">
        <f ca="1">IF(Riskregister!$E$6="",0,COUNTIF(BG$4:BG$53,"&lt;"&amp;W1193)*IF(X1193&lt;0.5,Riskregister!$K$6+(Riskregister!$L$6-Riskregister!$K$6)*SQRT(X1193/2),Riskregister!$L$6-(Riskregister!$L$6-Riskregister!$K$6)*SQRT((1-X1193)/2)))</f>
        <v>0</v>
      </c>
      <c r="Z1193" s="28">
        <f t="shared" ca="1" si="729"/>
        <v>0.61024852453559264</v>
      </c>
      <c r="AA1193" s="28">
        <f t="shared" ca="1" si="729"/>
        <v>0.43154941590441553</v>
      </c>
      <c r="AB1193" s="28">
        <f ca="1">IF(Riskregister!$E$7="",0,COUNTIF(BH$4:BH$53,"&lt;"&amp;Z1193)*IF(AA1193&lt;0.5,Riskregister!$K$7+(Riskregister!$L$7-Riskregister!$K$7)*SQRT(AA1193/2),Riskregister!$L$7-(Riskregister!$L$7-Riskregister!$K$7)*SQRT((1-AA1193)/2)))</f>
        <v>0</v>
      </c>
      <c r="AC1193" s="28">
        <f t="shared" ca="1" si="730"/>
        <v>0.45564135924119542</v>
      </c>
      <c r="AD1193" s="28">
        <f t="shared" ca="1" si="730"/>
        <v>0.56611029642537869</v>
      </c>
      <c r="AE1193" s="28">
        <f ca="1">IF(Riskregister!$E$8="",0,COUNTIF(BI$4:BI$53,"&lt;"&amp;AC1193)*IF(AD1193&lt;0.5,Riskregister!$K$8+(Riskregister!$L$8-Riskregister!$K$8)*SQRT(AD1193/2),Riskregister!$L$8-(Riskregister!$L$8-Riskregister!$K$8)*SQRT((1-AD1193)/2)))</f>
        <v>0</v>
      </c>
      <c r="AF1193" s="28">
        <f t="shared" ca="1" si="731"/>
        <v>0.27154194279730293</v>
      </c>
      <c r="AG1193" s="28">
        <f t="shared" ca="1" si="731"/>
        <v>0.48818258068719045</v>
      </c>
      <c r="AH1193" s="28">
        <f>IF(Riskregister!$E$9="",0,COUNTIF(BJ$4:BJ$53,"&lt;"&amp;AF1193)*IF(AG1193&lt;0.5,Riskregister!$K$9+(Riskregister!$L$9-Riskregister!$K$9)*SQRT(AG1193/2),Riskregister!$L$9-(Riskregister!$L$9-Riskregister!$K$9)*SQRT((1-AG1193)/2)))</f>
        <v>0</v>
      </c>
      <c r="AI1193" s="28">
        <f t="shared" ca="1" si="732"/>
        <v>0.48008078978260815</v>
      </c>
      <c r="AJ1193" s="28">
        <f t="shared" ca="1" si="732"/>
        <v>0.49213394005980404</v>
      </c>
      <c r="AK1193" s="28">
        <f>IF(Riskregister!$E$10="",0,COUNTIF(BK$4:BK$53,"&lt;"&amp;AI1193)*IF(AJ1193&lt;0.5,Riskregister!$K$10+(Riskregister!$L$10-Riskregister!$K$10)*SQRT(AJ1193/2),Riskregister!$L$10-(Riskregister!$L$10-Riskregister!$K$10)*SQRT((1-AJ1193)/2)))</f>
        <v>0</v>
      </c>
      <c r="AL1193" s="28">
        <f t="shared" ca="1" si="733"/>
        <v>0.31442329545804748</v>
      </c>
      <c r="AM1193" s="28">
        <f t="shared" ca="1" si="733"/>
        <v>0.31988360637902435</v>
      </c>
      <c r="AN1193" s="28">
        <f>IF(Riskregister!$E$11="",0,COUNTIF(BL$4:BL$53,"&lt;"&amp;AL1193)*IF(AM1193&lt;0.5,Riskregister!$K$11+(Riskregister!$L$11-Riskregister!$K$11)*SQRT(AM1193/2),Riskregister!$L$11-(Riskregister!$L$11-Riskregister!$K$11)*SQRT((1-AM1193)/2)))</f>
        <v>0</v>
      </c>
      <c r="AO1193" s="28">
        <f t="shared" ca="1" si="734"/>
        <v>0.45987274846002957</v>
      </c>
      <c r="AP1193" s="28">
        <f t="shared" ca="1" si="734"/>
        <v>0.79774706790997507</v>
      </c>
      <c r="AQ1193" s="28">
        <f>IF(Riskregister!$E$12="",0,COUNTIF(BM$4:BM$53,"&lt;"&amp;AO1193)*IF(AP1193&lt;0.5,Riskregister!$K$12+(Riskregister!$L$12-Riskregister!$K$12)*SQRT(AP1193/2),Riskregister!$L$12-(Riskregister!$L$12-Riskregister!$K$12)*SQRT((1-AP1193)/2)))</f>
        <v>0</v>
      </c>
      <c r="AR1193" s="28">
        <f t="shared" ca="1" si="735"/>
        <v>0.2998091143107815</v>
      </c>
      <c r="AS1193" s="28">
        <f t="shared" ca="1" si="735"/>
        <v>0.66972075634680328</v>
      </c>
      <c r="AT1193" s="28">
        <f>IF(Riskregister!$E$13="",0,COUNTIF(BN$4:BN$53,"&lt;"&amp;AR1193)*IF(AS1193&lt;0.5,Riskregister!$K$13+(Riskregister!$L$13-Riskregister!$K$13)*SQRT(AS1193/2),Riskregister!$L$13-(Riskregister!$L$13-Riskregister!$K$13)*SQRT((1-AS1193)/2)))</f>
        <v>0</v>
      </c>
      <c r="AU1193" s="28">
        <f t="shared" ca="1" si="736"/>
        <v>5.7716117451005688E-2</v>
      </c>
      <c r="AV1193" s="28">
        <f t="shared" ca="1" si="736"/>
        <v>0.31088794563538269</v>
      </c>
      <c r="AW1193" s="28">
        <f>IF(Riskregister!$E$14="",0,COUNTIF(BO$4:BO$53,"&lt;"&amp;AU1193)*IF(AV1193&lt;0.5,Riskregister!$K$14+(Riskregister!$L$14-Riskregister!$K$14)*SQRT(AV1193/2),Riskregister!$L$14-(Riskregister!$L$14-Riskregister!$K$14)*SQRT((1-AV1193)/2)))</f>
        <v>0</v>
      </c>
      <c r="AX1193" s="28">
        <f t="shared" ca="1" si="737"/>
        <v>6.5789995092653042E-2</v>
      </c>
      <c r="AY1193" s="28">
        <f t="shared" ca="1" si="737"/>
        <v>0.81336200201570563</v>
      </c>
      <c r="AZ1193" s="28">
        <f>IF(Riskregister!$E$15="",0,COUNTIF(BP$4:BP$53,"&lt;"&amp;AX1193)*IF(AY1193&lt;0.5,Riskregister!$K$15+(Riskregister!$L$15-Riskregister!$K$15)*SQRT(AY1193/2),Riskregister!$L$15-(Riskregister!$L$15-Riskregister!$K$15)*SQRT((1-AY1193)/2)))</f>
        <v>0</v>
      </c>
      <c r="BA1193" s="28">
        <f t="shared" ca="1" si="738"/>
        <v>0.29794567994667664</v>
      </c>
      <c r="BB1193" s="28">
        <f t="shared" ca="1" si="738"/>
        <v>0.77607328728354719</v>
      </c>
      <c r="BC1193" s="28">
        <f>IF(Riskregister!$E$16="",0,COUNTIF(BQ$4:BQ$53,"&lt;"&amp;BA1193)*IF(BB1193&lt;0.5,Riskregister!$K$16+(Riskregister!$L$16-Riskregister!$K$16)*SQRT(BB1193/2),Riskregister!$L$16-(Riskregister!$L$16-Riskregister!$K$16)*SQRT((1-BB1193)/2)))</f>
        <v>0</v>
      </c>
      <c r="BD1193" s="28">
        <f t="shared" ca="1" si="714"/>
        <v>501634.26221389626</v>
      </c>
    </row>
    <row r="1194" spans="20:56" x14ac:dyDescent="0.35">
      <c r="T1194" s="28">
        <f t="shared" ca="1" si="727"/>
        <v>0.29133136549321936</v>
      </c>
      <c r="U1194" s="28">
        <f t="shared" ca="1" si="727"/>
        <v>0.31830255155309883</v>
      </c>
      <c r="V1194" s="28">
        <f ca="1">IF(Riskregister!$E$5="",0,COUNTIF(BF$4:BF$53,"&lt;"&amp;T1194)*IF(U1194&lt;0.5,Riskregister!$K$5+(Riskregister!$L$5-Riskregister!$K$5)*SQRT(U1194/2),Riskregister!$L$5-(Riskregister!$L$5-Riskregister!$K$5)*SQRT((1-U1194)/2)))</f>
        <v>0</v>
      </c>
      <c r="W1194" s="28">
        <f t="shared" ca="1" si="728"/>
        <v>0.28288896202278757</v>
      </c>
      <c r="X1194" s="28">
        <f t="shared" ca="1" si="728"/>
        <v>0.75389133317428281</v>
      </c>
      <c r="Y1194" s="28">
        <f ca="1">IF(Riskregister!$E$6="",0,COUNTIF(BG$4:BG$53,"&lt;"&amp;W1194)*IF(X1194&lt;0.5,Riskregister!$K$6+(Riskregister!$L$6-Riskregister!$K$6)*SQRT(X1194/2),Riskregister!$L$6-(Riskregister!$L$6-Riskregister!$K$6)*SQRT((1-X1194)/2)))</f>
        <v>0</v>
      </c>
      <c r="Z1194" s="28">
        <f t="shared" ca="1" si="729"/>
        <v>9.3639231722245198E-2</v>
      </c>
      <c r="AA1194" s="28">
        <f t="shared" ca="1" si="729"/>
        <v>0.26673864350221355</v>
      </c>
      <c r="AB1194" s="28">
        <f ca="1">IF(Riskregister!$E$7="",0,COUNTIF(BH$4:BH$53,"&lt;"&amp;Z1194)*IF(AA1194&lt;0.5,Riskregister!$K$7+(Riskregister!$L$7-Riskregister!$K$7)*SQRT(AA1194/2),Riskregister!$L$7-(Riskregister!$L$7-Riskregister!$K$7)*SQRT((1-AA1194)/2)))</f>
        <v>0</v>
      </c>
      <c r="AC1194" s="28">
        <f t="shared" ca="1" si="730"/>
        <v>0.63629530986090377</v>
      </c>
      <c r="AD1194" s="28">
        <f t="shared" ca="1" si="730"/>
        <v>0.97143656937099088</v>
      </c>
      <c r="AE1194" s="28">
        <f ca="1">IF(Riskregister!$E$8="",0,COUNTIF(BI$4:BI$53,"&lt;"&amp;AC1194)*IF(AD1194&lt;0.5,Riskregister!$K$8+(Riskregister!$L$8-Riskregister!$K$8)*SQRT(AD1194/2),Riskregister!$L$8-(Riskregister!$L$8-Riskregister!$K$8)*SQRT((1-AD1194)/2)))</f>
        <v>0</v>
      </c>
      <c r="AF1194" s="28">
        <f t="shared" ca="1" si="731"/>
        <v>0.46422628819427803</v>
      </c>
      <c r="AG1194" s="28">
        <f t="shared" ca="1" si="731"/>
        <v>0.71377398855838003</v>
      </c>
      <c r="AH1194" s="28">
        <f>IF(Riskregister!$E$9="",0,COUNTIF(BJ$4:BJ$53,"&lt;"&amp;AF1194)*IF(AG1194&lt;0.5,Riskregister!$K$9+(Riskregister!$L$9-Riskregister!$K$9)*SQRT(AG1194/2),Riskregister!$L$9-(Riskregister!$L$9-Riskregister!$K$9)*SQRT((1-AG1194)/2)))</f>
        <v>0</v>
      </c>
      <c r="AI1194" s="28">
        <f t="shared" ca="1" si="732"/>
        <v>0.52382564964290401</v>
      </c>
      <c r="AJ1194" s="28">
        <f t="shared" ca="1" si="732"/>
        <v>0.15855385061202187</v>
      </c>
      <c r="AK1194" s="28">
        <f>IF(Riskregister!$E$10="",0,COUNTIF(BK$4:BK$53,"&lt;"&amp;AI1194)*IF(AJ1194&lt;0.5,Riskregister!$K$10+(Riskregister!$L$10-Riskregister!$K$10)*SQRT(AJ1194/2),Riskregister!$L$10-(Riskregister!$L$10-Riskregister!$K$10)*SQRT((1-AJ1194)/2)))</f>
        <v>0</v>
      </c>
      <c r="AL1194" s="28">
        <f t="shared" ca="1" si="733"/>
        <v>0.85492946419944582</v>
      </c>
      <c r="AM1194" s="28">
        <f t="shared" ca="1" si="733"/>
        <v>0.2193241890020563</v>
      </c>
      <c r="AN1194" s="28">
        <f>IF(Riskregister!$E$11="",0,COUNTIF(BL$4:BL$53,"&lt;"&amp;AL1194)*IF(AM1194&lt;0.5,Riskregister!$K$11+(Riskregister!$L$11-Riskregister!$K$11)*SQRT(AM1194/2),Riskregister!$L$11-(Riskregister!$L$11-Riskregister!$K$11)*SQRT((1-AM1194)/2)))</f>
        <v>0</v>
      </c>
      <c r="AO1194" s="28">
        <f t="shared" ca="1" si="734"/>
        <v>0.22220739534647171</v>
      </c>
      <c r="AP1194" s="28">
        <f t="shared" ca="1" si="734"/>
        <v>0.70479169409437836</v>
      </c>
      <c r="AQ1194" s="28">
        <f>IF(Riskregister!$E$12="",0,COUNTIF(BM$4:BM$53,"&lt;"&amp;AO1194)*IF(AP1194&lt;0.5,Riskregister!$K$12+(Riskregister!$L$12-Riskregister!$K$12)*SQRT(AP1194/2),Riskregister!$L$12-(Riskregister!$L$12-Riskregister!$K$12)*SQRT((1-AP1194)/2)))</f>
        <v>0</v>
      </c>
      <c r="AR1194" s="28">
        <f t="shared" ca="1" si="735"/>
        <v>0.29261524875703515</v>
      </c>
      <c r="AS1194" s="28">
        <f t="shared" ca="1" si="735"/>
        <v>0.64380817934801782</v>
      </c>
      <c r="AT1194" s="28">
        <f>IF(Riskregister!$E$13="",0,COUNTIF(BN$4:BN$53,"&lt;"&amp;AR1194)*IF(AS1194&lt;0.5,Riskregister!$K$13+(Riskregister!$L$13-Riskregister!$K$13)*SQRT(AS1194/2),Riskregister!$L$13-(Riskregister!$L$13-Riskregister!$K$13)*SQRT((1-AS1194)/2)))</f>
        <v>0</v>
      </c>
      <c r="AU1194" s="28">
        <f t="shared" ca="1" si="736"/>
        <v>0.93431452277358129</v>
      </c>
      <c r="AV1194" s="28">
        <f t="shared" ca="1" si="736"/>
        <v>0.23823467645705654</v>
      </c>
      <c r="AW1194" s="28">
        <f>IF(Riskregister!$E$14="",0,COUNTIF(BO$4:BO$53,"&lt;"&amp;AU1194)*IF(AV1194&lt;0.5,Riskregister!$K$14+(Riskregister!$L$14-Riskregister!$K$14)*SQRT(AV1194/2),Riskregister!$L$14-(Riskregister!$L$14-Riskregister!$K$14)*SQRT((1-AV1194)/2)))</f>
        <v>0</v>
      </c>
      <c r="AX1194" s="28">
        <f t="shared" ca="1" si="737"/>
        <v>0.84945175384058558</v>
      </c>
      <c r="AY1194" s="28">
        <f t="shared" ca="1" si="737"/>
        <v>0.21666258993565057</v>
      </c>
      <c r="AZ1194" s="28">
        <f>IF(Riskregister!$E$15="",0,COUNTIF(BP$4:BP$53,"&lt;"&amp;AX1194)*IF(AY1194&lt;0.5,Riskregister!$K$15+(Riskregister!$L$15-Riskregister!$K$15)*SQRT(AY1194/2),Riskregister!$L$15-(Riskregister!$L$15-Riskregister!$K$15)*SQRT((1-AY1194)/2)))</f>
        <v>0</v>
      </c>
      <c r="BA1194" s="28">
        <f t="shared" ca="1" si="738"/>
        <v>9.8068288521734992E-2</v>
      </c>
      <c r="BB1194" s="28">
        <f t="shared" ca="1" si="738"/>
        <v>0.68295251377971466</v>
      </c>
      <c r="BC1194" s="28">
        <f>IF(Riskregister!$E$16="",0,COUNTIF(BQ$4:BQ$53,"&lt;"&amp;BA1194)*IF(BB1194&lt;0.5,Riskregister!$K$16+(Riskregister!$L$16-Riskregister!$K$16)*SQRT(BB1194/2),Riskregister!$L$16-(Riskregister!$L$16-Riskregister!$K$16)*SQRT((1-BB1194)/2)))</f>
        <v>0</v>
      </c>
      <c r="BD1194" s="28">
        <f t="shared" ca="1" si="714"/>
        <v>0</v>
      </c>
    </row>
    <row r="1195" spans="20:56" x14ac:dyDescent="0.35">
      <c r="T1195" s="28">
        <f t="shared" ca="1" si="727"/>
        <v>0.67996128456263449</v>
      </c>
      <c r="U1195" s="28">
        <f t="shared" ca="1" si="727"/>
        <v>0.94280466979784261</v>
      </c>
      <c r="V1195" s="28">
        <f ca="1">IF(Riskregister!$E$5="",0,COUNTIF(BF$4:BF$53,"&lt;"&amp;T1195)*IF(U1195&lt;0.5,Riskregister!$K$5+(Riskregister!$L$5-Riskregister!$K$5)*SQRT(U1195/2),Riskregister!$L$5-(Riskregister!$L$5-Riskregister!$K$5)*SQRT((1-U1195)/2)))</f>
        <v>523901.20117263059</v>
      </c>
      <c r="W1195" s="28">
        <f t="shared" ca="1" si="728"/>
        <v>0.79347617579493013</v>
      </c>
      <c r="X1195" s="28">
        <f t="shared" ca="1" si="728"/>
        <v>0.80133057108679073</v>
      </c>
      <c r="Y1195" s="28">
        <f ca="1">IF(Riskregister!$E$6="",0,COUNTIF(BG$4:BG$53,"&lt;"&amp;W1195)*IF(X1195&lt;0.5,Riskregister!$K$6+(Riskregister!$L$6-Riskregister!$K$6)*SQRT(X1195/2),Riskregister!$L$6-(Riskregister!$L$6-Riskregister!$K$6)*SQRT((1-X1195)/2)))</f>
        <v>1432686.6167281093</v>
      </c>
      <c r="Z1195" s="28">
        <f t="shared" ca="1" si="729"/>
        <v>0.32657152354001406</v>
      </c>
      <c r="AA1195" s="28">
        <f t="shared" ca="1" si="729"/>
        <v>0.60530709634203916</v>
      </c>
      <c r="AB1195" s="28">
        <f ca="1">IF(Riskregister!$E$7="",0,COUNTIF(BH$4:BH$53,"&lt;"&amp;Z1195)*IF(AA1195&lt;0.5,Riskregister!$K$7+(Riskregister!$L$7-Riskregister!$K$7)*SQRT(AA1195/2),Riskregister!$L$7-(Riskregister!$L$7-Riskregister!$K$7)*SQRT((1-AA1195)/2)))</f>
        <v>0</v>
      </c>
      <c r="AC1195" s="28">
        <f t="shared" ca="1" si="730"/>
        <v>0.92957743538566406</v>
      </c>
      <c r="AD1195" s="28">
        <f t="shared" ca="1" si="730"/>
        <v>0.58104595674018755</v>
      </c>
      <c r="AE1195" s="28">
        <f ca="1">IF(Riskregister!$E$8="",0,COUNTIF(BI$4:BI$53,"&lt;"&amp;AC1195)*IF(AD1195&lt;0.5,Riskregister!$K$8+(Riskregister!$L$8-Riskregister!$K$8)*SQRT(AD1195/2),Riskregister!$L$8-(Riskregister!$L$8-Riskregister!$K$8)*SQRT((1-AD1195)/2)))</f>
        <v>0</v>
      </c>
      <c r="AF1195" s="28">
        <f t="shared" ca="1" si="731"/>
        <v>0.46337645318242138</v>
      </c>
      <c r="AG1195" s="28">
        <f t="shared" ca="1" si="731"/>
        <v>4.8490590097103325E-3</v>
      </c>
      <c r="AH1195" s="28">
        <f>IF(Riskregister!$E$9="",0,COUNTIF(BJ$4:BJ$53,"&lt;"&amp;AF1195)*IF(AG1195&lt;0.5,Riskregister!$K$9+(Riskregister!$L$9-Riskregister!$K$9)*SQRT(AG1195/2),Riskregister!$L$9-(Riskregister!$L$9-Riskregister!$K$9)*SQRT((1-AG1195)/2)))</f>
        <v>0</v>
      </c>
      <c r="AI1195" s="28">
        <f t="shared" ca="1" si="732"/>
        <v>0.60776666511110478</v>
      </c>
      <c r="AJ1195" s="28">
        <f t="shared" ca="1" si="732"/>
        <v>0.86775330261035066</v>
      </c>
      <c r="AK1195" s="28">
        <f>IF(Riskregister!$E$10="",0,COUNTIF(BK$4:BK$53,"&lt;"&amp;AI1195)*IF(AJ1195&lt;0.5,Riskregister!$K$10+(Riskregister!$L$10-Riskregister!$K$10)*SQRT(AJ1195/2),Riskregister!$L$10-(Riskregister!$L$10-Riskregister!$K$10)*SQRT((1-AJ1195)/2)))</f>
        <v>0</v>
      </c>
      <c r="AL1195" s="28">
        <f t="shared" ca="1" si="733"/>
        <v>0.33066771781500592</v>
      </c>
      <c r="AM1195" s="28">
        <f t="shared" ca="1" si="733"/>
        <v>0.24176662144330308</v>
      </c>
      <c r="AN1195" s="28">
        <f>IF(Riskregister!$E$11="",0,COUNTIF(BL$4:BL$53,"&lt;"&amp;AL1195)*IF(AM1195&lt;0.5,Riskregister!$K$11+(Riskregister!$L$11-Riskregister!$K$11)*SQRT(AM1195/2),Riskregister!$L$11-(Riskregister!$L$11-Riskregister!$K$11)*SQRT((1-AM1195)/2)))</f>
        <v>0</v>
      </c>
      <c r="AO1195" s="28">
        <f t="shared" ca="1" si="734"/>
        <v>0.90492948295147269</v>
      </c>
      <c r="AP1195" s="28">
        <f t="shared" ca="1" si="734"/>
        <v>0.96680369924786191</v>
      </c>
      <c r="AQ1195" s="28">
        <f>IF(Riskregister!$E$12="",0,COUNTIF(BM$4:BM$53,"&lt;"&amp;AO1195)*IF(AP1195&lt;0.5,Riskregister!$K$12+(Riskregister!$L$12-Riskregister!$K$12)*SQRT(AP1195/2),Riskregister!$L$12-(Riskregister!$L$12-Riskregister!$K$12)*SQRT((1-AP1195)/2)))</f>
        <v>0</v>
      </c>
      <c r="AR1195" s="28">
        <f t="shared" ca="1" si="735"/>
        <v>0.25158531819113805</v>
      </c>
      <c r="AS1195" s="28">
        <f t="shared" ca="1" si="735"/>
        <v>0.4959635818224124</v>
      </c>
      <c r="AT1195" s="28">
        <f>IF(Riskregister!$E$13="",0,COUNTIF(BN$4:BN$53,"&lt;"&amp;AR1195)*IF(AS1195&lt;0.5,Riskregister!$K$13+(Riskregister!$L$13-Riskregister!$K$13)*SQRT(AS1195/2),Riskregister!$L$13-(Riskregister!$L$13-Riskregister!$K$13)*SQRT((1-AS1195)/2)))</f>
        <v>0</v>
      </c>
      <c r="AU1195" s="28">
        <f t="shared" ca="1" si="736"/>
        <v>0.79320920737322542</v>
      </c>
      <c r="AV1195" s="28">
        <f t="shared" ca="1" si="736"/>
        <v>5.423173910542789E-2</v>
      </c>
      <c r="AW1195" s="28">
        <f>IF(Riskregister!$E$14="",0,COUNTIF(BO$4:BO$53,"&lt;"&amp;AU1195)*IF(AV1195&lt;0.5,Riskregister!$K$14+(Riskregister!$L$14-Riskregister!$K$14)*SQRT(AV1195/2),Riskregister!$L$14-(Riskregister!$L$14-Riskregister!$K$14)*SQRT((1-AV1195)/2)))</f>
        <v>0</v>
      </c>
      <c r="AX1195" s="28">
        <f t="shared" ca="1" si="737"/>
        <v>0.63952487327689578</v>
      </c>
      <c r="AY1195" s="28">
        <f t="shared" ca="1" si="737"/>
        <v>3.5666349560853128E-2</v>
      </c>
      <c r="AZ1195" s="28">
        <f>IF(Riskregister!$E$15="",0,COUNTIF(BP$4:BP$53,"&lt;"&amp;AX1195)*IF(AY1195&lt;0.5,Riskregister!$K$15+(Riskregister!$L$15-Riskregister!$K$15)*SQRT(AY1195/2),Riskregister!$L$15-(Riskregister!$L$15-Riskregister!$K$15)*SQRT((1-AY1195)/2)))</f>
        <v>0</v>
      </c>
      <c r="BA1195" s="28">
        <f t="shared" ca="1" si="738"/>
        <v>0.28762131658979539</v>
      </c>
      <c r="BB1195" s="28">
        <f t="shared" ca="1" si="738"/>
        <v>0.50186490721663823</v>
      </c>
      <c r="BC1195" s="28">
        <f>IF(Riskregister!$E$16="",0,COUNTIF(BQ$4:BQ$53,"&lt;"&amp;BA1195)*IF(BB1195&lt;0.5,Riskregister!$K$16+(Riskregister!$L$16-Riskregister!$K$16)*SQRT(BB1195/2),Riskregister!$L$16-(Riskregister!$L$16-Riskregister!$K$16)*SQRT((1-BB1195)/2)))</f>
        <v>0</v>
      </c>
      <c r="BD1195" s="28">
        <f t="shared" ca="1" si="714"/>
        <v>1956587.8179007398</v>
      </c>
    </row>
    <row r="1196" spans="20:56" x14ac:dyDescent="0.35">
      <c r="T1196" s="28">
        <f t="shared" ca="1" si="727"/>
        <v>0.16933633475157484</v>
      </c>
      <c r="U1196" s="28">
        <f t="shared" ca="1" si="727"/>
        <v>0.45523004524738853</v>
      </c>
      <c r="V1196" s="28">
        <f ca="1">IF(Riskregister!$E$5="",0,COUNTIF(BF$4:BF$53,"&lt;"&amp;T1196)*IF(U1196&lt;0.5,Riskregister!$K$5+(Riskregister!$L$5-Riskregister!$K$5)*SQRT(U1196/2),Riskregister!$L$5-(Riskregister!$L$5-Riskregister!$K$5)*SQRT((1-U1196)/2)))</f>
        <v>0</v>
      </c>
      <c r="W1196" s="28">
        <f t="shared" ca="1" si="728"/>
        <v>0.52983251272545728</v>
      </c>
      <c r="X1196" s="28">
        <f t="shared" ca="1" si="728"/>
        <v>0.31925107001320219</v>
      </c>
      <c r="Y1196" s="28">
        <f ca="1">IF(Riskregister!$E$6="",0,COUNTIF(BG$4:BG$53,"&lt;"&amp;W1196)*IF(X1196&lt;0.5,Riskregister!$K$6+(Riskregister!$L$6-Riskregister!$K$6)*SQRT(X1196/2),Riskregister!$L$6-(Riskregister!$L$6-Riskregister!$K$6)*SQRT((1-X1196)/2)))</f>
        <v>0</v>
      </c>
      <c r="Z1196" s="28">
        <f t="shared" ca="1" si="729"/>
        <v>0.91455034652056932</v>
      </c>
      <c r="AA1196" s="28">
        <f t="shared" ca="1" si="729"/>
        <v>0.90704343894058581</v>
      </c>
      <c r="AB1196" s="28">
        <f ca="1">IF(Riskregister!$E$7="",0,COUNTIF(BH$4:BH$53,"&lt;"&amp;Z1196)*IF(AA1196&lt;0.5,Riskregister!$K$7+(Riskregister!$L$7-Riskregister!$K$7)*SQRT(AA1196/2),Riskregister!$L$7-(Riskregister!$L$7-Riskregister!$K$7)*SQRT((1-AA1196)/2)))</f>
        <v>324544.12305930624</v>
      </c>
      <c r="AC1196" s="28">
        <f t="shared" ca="1" si="730"/>
        <v>0.87591311610838163</v>
      </c>
      <c r="AD1196" s="28">
        <f t="shared" ca="1" si="730"/>
        <v>0.72867961952669802</v>
      </c>
      <c r="AE1196" s="28">
        <f ca="1">IF(Riskregister!$E$8="",0,COUNTIF(BI$4:BI$53,"&lt;"&amp;AC1196)*IF(AD1196&lt;0.5,Riskregister!$K$8+(Riskregister!$L$8-Riskregister!$K$8)*SQRT(AD1196/2),Riskregister!$L$8-(Riskregister!$L$8-Riskregister!$K$8)*SQRT((1-AD1196)/2)))</f>
        <v>0</v>
      </c>
      <c r="AF1196" s="28">
        <f t="shared" ca="1" si="731"/>
        <v>0.52295947893919847</v>
      </c>
      <c r="AG1196" s="28">
        <f t="shared" ca="1" si="731"/>
        <v>0.69733383307025232</v>
      </c>
      <c r="AH1196" s="28">
        <f>IF(Riskregister!$E$9="",0,COUNTIF(BJ$4:BJ$53,"&lt;"&amp;AF1196)*IF(AG1196&lt;0.5,Riskregister!$K$9+(Riskregister!$L$9-Riskregister!$K$9)*SQRT(AG1196/2),Riskregister!$L$9-(Riskregister!$L$9-Riskregister!$K$9)*SQRT((1-AG1196)/2)))</f>
        <v>0</v>
      </c>
      <c r="AI1196" s="28">
        <f t="shared" ca="1" si="732"/>
        <v>0.18575407354368711</v>
      </c>
      <c r="AJ1196" s="28">
        <f t="shared" ca="1" si="732"/>
        <v>0.98162522870060487</v>
      </c>
      <c r="AK1196" s="28">
        <f>IF(Riskregister!$E$10="",0,COUNTIF(BK$4:BK$53,"&lt;"&amp;AI1196)*IF(AJ1196&lt;0.5,Riskregister!$K$10+(Riskregister!$L$10-Riskregister!$K$10)*SQRT(AJ1196/2),Riskregister!$L$10-(Riskregister!$L$10-Riskregister!$K$10)*SQRT((1-AJ1196)/2)))</f>
        <v>0</v>
      </c>
      <c r="AL1196" s="28">
        <f t="shared" ca="1" si="733"/>
        <v>0.44204305205568262</v>
      </c>
      <c r="AM1196" s="28">
        <f t="shared" ca="1" si="733"/>
        <v>0.67722246924631879</v>
      </c>
      <c r="AN1196" s="28">
        <f>IF(Riskregister!$E$11="",0,COUNTIF(BL$4:BL$53,"&lt;"&amp;AL1196)*IF(AM1196&lt;0.5,Riskregister!$K$11+(Riskregister!$L$11-Riskregister!$K$11)*SQRT(AM1196/2),Riskregister!$L$11-(Riskregister!$L$11-Riskregister!$K$11)*SQRT((1-AM1196)/2)))</f>
        <v>0</v>
      </c>
      <c r="AO1196" s="28">
        <f t="shared" ca="1" si="734"/>
        <v>0.54159141011878187</v>
      </c>
      <c r="AP1196" s="28">
        <f t="shared" ca="1" si="734"/>
        <v>0.72761487698738148</v>
      </c>
      <c r="AQ1196" s="28">
        <f>IF(Riskregister!$E$12="",0,COUNTIF(BM$4:BM$53,"&lt;"&amp;AO1196)*IF(AP1196&lt;0.5,Riskregister!$K$12+(Riskregister!$L$12-Riskregister!$K$12)*SQRT(AP1196/2),Riskregister!$L$12-(Riskregister!$L$12-Riskregister!$K$12)*SQRT((1-AP1196)/2)))</f>
        <v>0</v>
      </c>
      <c r="AR1196" s="28">
        <f t="shared" ca="1" si="735"/>
        <v>0.45196557062939724</v>
      </c>
      <c r="AS1196" s="28">
        <f t="shared" ca="1" si="735"/>
        <v>0.86356544995349771</v>
      </c>
      <c r="AT1196" s="28">
        <f>IF(Riskregister!$E$13="",0,COUNTIF(BN$4:BN$53,"&lt;"&amp;AR1196)*IF(AS1196&lt;0.5,Riskregister!$K$13+(Riskregister!$L$13-Riskregister!$K$13)*SQRT(AS1196/2),Riskregister!$L$13-(Riskregister!$L$13-Riskregister!$K$13)*SQRT((1-AS1196)/2)))</f>
        <v>0</v>
      </c>
      <c r="AU1196" s="28">
        <f t="shared" ca="1" si="736"/>
        <v>0.20310217972091582</v>
      </c>
      <c r="AV1196" s="28">
        <f t="shared" ca="1" si="736"/>
        <v>0.12503004315092492</v>
      </c>
      <c r="AW1196" s="28">
        <f>IF(Riskregister!$E$14="",0,COUNTIF(BO$4:BO$53,"&lt;"&amp;AU1196)*IF(AV1196&lt;0.5,Riskregister!$K$14+(Riskregister!$L$14-Riskregister!$K$14)*SQRT(AV1196/2),Riskregister!$L$14-(Riskregister!$L$14-Riskregister!$K$14)*SQRT((1-AV1196)/2)))</f>
        <v>0</v>
      </c>
      <c r="AX1196" s="28">
        <f t="shared" ca="1" si="737"/>
        <v>0.94211737636470994</v>
      </c>
      <c r="AY1196" s="28">
        <f t="shared" ca="1" si="737"/>
        <v>4.0554401670728768E-2</v>
      </c>
      <c r="AZ1196" s="28">
        <f>IF(Riskregister!$E$15="",0,COUNTIF(BP$4:BP$53,"&lt;"&amp;AX1196)*IF(AY1196&lt;0.5,Riskregister!$K$15+(Riskregister!$L$15-Riskregister!$K$15)*SQRT(AY1196/2),Riskregister!$L$15-(Riskregister!$L$15-Riskregister!$K$15)*SQRT((1-AY1196)/2)))</f>
        <v>0</v>
      </c>
      <c r="BA1196" s="28">
        <f t="shared" ca="1" si="738"/>
        <v>0.60131448282910849</v>
      </c>
      <c r="BB1196" s="28">
        <f t="shared" ca="1" si="738"/>
        <v>0.57681446114998991</v>
      </c>
      <c r="BC1196" s="28">
        <f>IF(Riskregister!$E$16="",0,COUNTIF(BQ$4:BQ$53,"&lt;"&amp;BA1196)*IF(BB1196&lt;0.5,Riskregister!$K$16+(Riskregister!$L$16-Riskregister!$K$16)*SQRT(BB1196/2),Riskregister!$L$16-(Riskregister!$L$16-Riskregister!$K$16)*SQRT((1-BB1196)/2)))</f>
        <v>0</v>
      </c>
      <c r="BD1196" s="28">
        <f t="shared" ca="1" si="714"/>
        <v>324544.12305930624</v>
      </c>
    </row>
    <row r="1197" spans="20:56" x14ac:dyDescent="0.35">
      <c r="T1197" s="28">
        <f t="shared" ca="1" si="727"/>
        <v>0.14806768694241235</v>
      </c>
      <c r="U1197" s="28">
        <f t="shared" ca="1" si="727"/>
        <v>0.48311202915461737</v>
      </c>
      <c r="V1197" s="28">
        <f ca="1">IF(Riskregister!$E$5="",0,COUNTIF(BF$4:BF$53,"&lt;"&amp;T1197)*IF(U1197&lt;0.5,Riskregister!$K$5+(Riskregister!$L$5-Riskregister!$K$5)*SQRT(U1197/2),Riskregister!$L$5-(Riskregister!$L$5-Riskregister!$K$5)*SQRT((1-U1197)/2)))</f>
        <v>0</v>
      </c>
      <c r="W1197" s="28">
        <f t="shared" ca="1" si="728"/>
        <v>0.11877537771338209</v>
      </c>
      <c r="X1197" s="28">
        <f t="shared" ca="1" si="728"/>
        <v>0.42410693156860535</v>
      </c>
      <c r="Y1197" s="28">
        <f ca="1">IF(Riskregister!$E$6="",0,COUNTIF(BG$4:BG$53,"&lt;"&amp;W1197)*IF(X1197&lt;0.5,Riskregister!$K$6+(Riskregister!$L$6-Riskregister!$K$6)*SQRT(X1197/2),Riskregister!$L$6-(Riskregister!$L$6-Riskregister!$K$6)*SQRT((1-X1197)/2)))</f>
        <v>0</v>
      </c>
      <c r="Z1197" s="28">
        <f t="shared" ca="1" si="729"/>
        <v>0.53951790293016844</v>
      </c>
      <c r="AA1197" s="28">
        <f t="shared" ca="1" si="729"/>
        <v>0.39361875683476533</v>
      </c>
      <c r="AB1197" s="28">
        <f ca="1">IF(Riskregister!$E$7="",0,COUNTIF(BH$4:BH$53,"&lt;"&amp;Z1197)*IF(AA1197&lt;0.5,Riskregister!$K$7+(Riskregister!$L$7-Riskregister!$K$7)*SQRT(AA1197/2),Riskregister!$L$7-(Riskregister!$L$7-Riskregister!$K$7)*SQRT((1-AA1197)/2)))</f>
        <v>0</v>
      </c>
      <c r="AC1197" s="28">
        <f t="shared" ca="1" si="730"/>
        <v>0.74944290696159632</v>
      </c>
      <c r="AD1197" s="28">
        <f t="shared" ca="1" si="730"/>
        <v>0.67434201252745873</v>
      </c>
      <c r="AE1197" s="28">
        <f ca="1">IF(Riskregister!$E$8="",0,COUNTIF(BI$4:BI$53,"&lt;"&amp;AC1197)*IF(AD1197&lt;0.5,Riskregister!$K$8+(Riskregister!$L$8-Riskregister!$K$8)*SQRT(AD1197/2),Riskregister!$L$8-(Riskregister!$L$8-Riskregister!$K$8)*SQRT((1-AD1197)/2)))</f>
        <v>0</v>
      </c>
      <c r="AF1197" s="28">
        <f t="shared" ca="1" si="731"/>
        <v>7.2596462094413061E-3</v>
      </c>
      <c r="AG1197" s="28">
        <f t="shared" ca="1" si="731"/>
        <v>0.25994069743821169</v>
      </c>
      <c r="AH1197" s="28">
        <f>IF(Riskregister!$E$9="",0,COUNTIF(BJ$4:BJ$53,"&lt;"&amp;AF1197)*IF(AG1197&lt;0.5,Riskregister!$K$9+(Riskregister!$L$9-Riskregister!$K$9)*SQRT(AG1197/2),Riskregister!$L$9-(Riskregister!$L$9-Riskregister!$K$9)*SQRT((1-AG1197)/2)))</f>
        <v>0</v>
      </c>
      <c r="AI1197" s="28">
        <f t="shared" ca="1" si="732"/>
        <v>0.39577449448956337</v>
      </c>
      <c r="AJ1197" s="28">
        <f t="shared" ca="1" si="732"/>
        <v>0.40199597534474518</v>
      </c>
      <c r="AK1197" s="28">
        <f>IF(Riskregister!$E$10="",0,COUNTIF(BK$4:BK$53,"&lt;"&amp;AI1197)*IF(AJ1197&lt;0.5,Riskregister!$K$10+(Riskregister!$L$10-Riskregister!$K$10)*SQRT(AJ1197/2),Riskregister!$L$10-(Riskregister!$L$10-Riskregister!$K$10)*SQRT((1-AJ1197)/2)))</f>
        <v>0</v>
      </c>
      <c r="AL1197" s="28">
        <f t="shared" ca="1" si="733"/>
        <v>0.55144016238680926</v>
      </c>
      <c r="AM1197" s="28">
        <f t="shared" ca="1" si="733"/>
        <v>0.96664017423961957</v>
      </c>
      <c r="AN1197" s="28">
        <f>IF(Riskregister!$E$11="",0,COUNTIF(BL$4:BL$53,"&lt;"&amp;AL1197)*IF(AM1197&lt;0.5,Riskregister!$K$11+(Riskregister!$L$11-Riskregister!$K$11)*SQRT(AM1197/2),Riskregister!$L$11-(Riskregister!$L$11-Riskregister!$K$11)*SQRT((1-AM1197)/2)))</f>
        <v>0</v>
      </c>
      <c r="AO1197" s="28">
        <f t="shared" ca="1" si="734"/>
        <v>0.12137628708265469</v>
      </c>
      <c r="AP1197" s="28">
        <f t="shared" ca="1" si="734"/>
        <v>5.7055345106480249E-2</v>
      </c>
      <c r="AQ1197" s="28">
        <f>IF(Riskregister!$E$12="",0,COUNTIF(BM$4:BM$53,"&lt;"&amp;AO1197)*IF(AP1197&lt;0.5,Riskregister!$K$12+(Riskregister!$L$12-Riskregister!$K$12)*SQRT(AP1197/2),Riskregister!$L$12-(Riskregister!$L$12-Riskregister!$K$12)*SQRT((1-AP1197)/2)))</f>
        <v>0</v>
      </c>
      <c r="AR1197" s="28">
        <f t="shared" ca="1" si="735"/>
        <v>0.76900200307589595</v>
      </c>
      <c r="AS1197" s="28">
        <f t="shared" ca="1" si="735"/>
        <v>0.5690115711403424</v>
      </c>
      <c r="AT1197" s="28">
        <f>IF(Riskregister!$E$13="",0,COUNTIF(BN$4:BN$53,"&lt;"&amp;AR1197)*IF(AS1197&lt;0.5,Riskregister!$K$13+(Riskregister!$L$13-Riskregister!$K$13)*SQRT(AS1197/2),Riskregister!$L$13-(Riskregister!$L$13-Riskregister!$K$13)*SQRT((1-AS1197)/2)))</f>
        <v>0</v>
      </c>
      <c r="AU1197" s="28">
        <f t="shared" ca="1" si="736"/>
        <v>0.23654416249380783</v>
      </c>
      <c r="AV1197" s="28">
        <f t="shared" ca="1" si="736"/>
        <v>0.23194275510555673</v>
      </c>
      <c r="AW1197" s="28">
        <f>IF(Riskregister!$E$14="",0,COUNTIF(BO$4:BO$53,"&lt;"&amp;AU1197)*IF(AV1197&lt;0.5,Riskregister!$K$14+(Riskregister!$L$14-Riskregister!$K$14)*SQRT(AV1197/2),Riskregister!$L$14-(Riskregister!$L$14-Riskregister!$K$14)*SQRT((1-AV1197)/2)))</f>
        <v>0</v>
      </c>
      <c r="AX1197" s="28">
        <f t="shared" ca="1" si="737"/>
        <v>0.32070258894014148</v>
      </c>
      <c r="AY1197" s="28">
        <f t="shared" ca="1" si="737"/>
        <v>0.21310492754024168</v>
      </c>
      <c r="AZ1197" s="28">
        <f>IF(Riskregister!$E$15="",0,COUNTIF(BP$4:BP$53,"&lt;"&amp;AX1197)*IF(AY1197&lt;0.5,Riskregister!$K$15+(Riskregister!$L$15-Riskregister!$K$15)*SQRT(AY1197/2),Riskregister!$L$15-(Riskregister!$L$15-Riskregister!$K$15)*SQRT((1-AY1197)/2)))</f>
        <v>0</v>
      </c>
      <c r="BA1197" s="28">
        <f t="shared" ca="1" si="738"/>
        <v>0.35198506636595839</v>
      </c>
      <c r="BB1197" s="28">
        <f t="shared" ca="1" si="738"/>
        <v>0.6804417155480762</v>
      </c>
      <c r="BC1197" s="28">
        <f>IF(Riskregister!$E$16="",0,COUNTIF(BQ$4:BQ$53,"&lt;"&amp;BA1197)*IF(BB1197&lt;0.5,Riskregister!$K$16+(Riskregister!$L$16-Riskregister!$K$16)*SQRT(BB1197/2),Riskregister!$L$16-(Riskregister!$L$16-Riskregister!$K$16)*SQRT((1-BB1197)/2)))</f>
        <v>0</v>
      </c>
      <c r="BD1197" s="28">
        <f t="shared" ca="1" si="714"/>
        <v>0</v>
      </c>
    </row>
    <row r="1198" spans="20:56" x14ac:dyDescent="0.35">
      <c r="T1198" s="28">
        <f t="shared" ca="1" si="727"/>
        <v>0.12628776984351231</v>
      </c>
      <c r="U1198" s="28">
        <f t="shared" ca="1" si="727"/>
        <v>0.19221389639944464</v>
      </c>
      <c r="V1198" s="28">
        <f ca="1">IF(Riskregister!$E$5="",0,COUNTIF(BF$4:BF$53,"&lt;"&amp;T1198)*IF(U1198&lt;0.5,Riskregister!$K$5+(Riskregister!$L$5-Riskregister!$K$5)*SQRT(U1198/2),Riskregister!$L$5-(Riskregister!$L$5-Riskregister!$K$5)*SQRT((1-U1198)/2)))</f>
        <v>0</v>
      </c>
      <c r="W1198" s="28">
        <f t="shared" ca="1" si="728"/>
        <v>0.65653832528064804</v>
      </c>
      <c r="X1198" s="28">
        <f t="shared" ca="1" si="728"/>
        <v>0.27076103744041058</v>
      </c>
      <c r="Y1198" s="28">
        <f ca="1">IF(Riskregister!$E$6="",0,COUNTIF(BG$4:BG$53,"&lt;"&amp;W1198)*IF(X1198&lt;0.5,Riskregister!$K$6+(Riskregister!$L$6-Riskregister!$K$6)*SQRT(X1198/2),Riskregister!$L$6-(Riskregister!$L$6-Riskregister!$K$6)*SQRT((1-X1198)/2)))</f>
        <v>862293.65137638547</v>
      </c>
      <c r="Z1198" s="28">
        <f t="shared" ca="1" si="729"/>
        <v>0.90620999964598203</v>
      </c>
      <c r="AA1198" s="28">
        <f t="shared" ca="1" si="729"/>
        <v>0.1752527964182824</v>
      </c>
      <c r="AB1198" s="28">
        <f ca="1">IF(Riskregister!$E$7="",0,COUNTIF(BH$4:BH$53,"&lt;"&amp;Z1198)*IF(AA1198&lt;0.5,Riskregister!$K$7+(Riskregister!$L$7-Riskregister!$K$7)*SQRT(AA1198/2),Riskregister!$L$7-(Riskregister!$L$7-Riskregister!$K$7)*SQRT((1-AA1198)/2)))</f>
        <v>153606.14740747673</v>
      </c>
      <c r="AC1198" s="28">
        <f t="shared" ca="1" si="730"/>
        <v>0.34161118691314485</v>
      </c>
      <c r="AD1198" s="28">
        <f t="shared" ca="1" si="730"/>
        <v>0.16756733957479764</v>
      </c>
      <c r="AE1198" s="28">
        <f ca="1">IF(Riskregister!$E$8="",0,COUNTIF(BI$4:BI$53,"&lt;"&amp;AC1198)*IF(AD1198&lt;0.5,Riskregister!$K$8+(Riskregister!$L$8-Riskregister!$K$8)*SQRT(AD1198/2),Riskregister!$L$8-(Riskregister!$L$8-Riskregister!$K$8)*SQRT((1-AD1198)/2)))</f>
        <v>0</v>
      </c>
      <c r="AF1198" s="28">
        <f t="shared" ca="1" si="731"/>
        <v>0.72266751408284147</v>
      </c>
      <c r="AG1198" s="28">
        <f t="shared" ca="1" si="731"/>
        <v>0.56566459130290814</v>
      </c>
      <c r="AH1198" s="28">
        <f>IF(Riskregister!$E$9="",0,COUNTIF(BJ$4:BJ$53,"&lt;"&amp;AF1198)*IF(AG1198&lt;0.5,Riskregister!$K$9+(Riskregister!$L$9-Riskregister!$K$9)*SQRT(AG1198/2),Riskregister!$L$9-(Riskregister!$L$9-Riskregister!$K$9)*SQRT((1-AG1198)/2)))</f>
        <v>0</v>
      </c>
      <c r="AI1198" s="28">
        <f t="shared" ca="1" si="732"/>
        <v>0.83398272580880461</v>
      </c>
      <c r="AJ1198" s="28">
        <f t="shared" ca="1" si="732"/>
        <v>0.17552389590797313</v>
      </c>
      <c r="AK1198" s="28">
        <f>IF(Riskregister!$E$10="",0,COUNTIF(BK$4:BK$53,"&lt;"&amp;AI1198)*IF(AJ1198&lt;0.5,Riskregister!$K$10+(Riskregister!$L$10-Riskregister!$K$10)*SQRT(AJ1198/2),Riskregister!$L$10-(Riskregister!$L$10-Riskregister!$K$10)*SQRT((1-AJ1198)/2)))</f>
        <v>0</v>
      </c>
      <c r="AL1198" s="28">
        <f t="shared" ca="1" si="733"/>
        <v>0.14710046174175273</v>
      </c>
      <c r="AM1198" s="28">
        <f t="shared" ca="1" si="733"/>
        <v>0.12241166685029903</v>
      </c>
      <c r="AN1198" s="28">
        <f>IF(Riskregister!$E$11="",0,COUNTIF(BL$4:BL$53,"&lt;"&amp;AL1198)*IF(AM1198&lt;0.5,Riskregister!$K$11+(Riskregister!$L$11-Riskregister!$K$11)*SQRT(AM1198/2),Riskregister!$L$11-(Riskregister!$L$11-Riskregister!$K$11)*SQRT((1-AM1198)/2)))</f>
        <v>0</v>
      </c>
      <c r="AO1198" s="28">
        <f t="shared" ca="1" si="734"/>
        <v>0.11974424075689794</v>
      </c>
      <c r="AP1198" s="28">
        <f t="shared" ca="1" si="734"/>
        <v>0.42392723423714729</v>
      </c>
      <c r="AQ1198" s="28">
        <f>IF(Riskregister!$E$12="",0,COUNTIF(BM$4:BM$53,"&lt;"&amp;AO1198)*IF(AP1198&lt;0.5,Riskregister!$K$12+(Riskregister!$L$12-Riskregister!$K$12)*SQRT(AP1198/2),Riskregister!$L$12-(Riskregister!$L$12-Riskregister!$K$12)*SQRT((1-AP1198)/2)))</f>
        <v>0</v>
      </c>
      <c r="AR1198" s="28">
        <f t="shared" ca="1" si="735"/>
        <v>0.78635368769112135</v>
      </c>
      <c r="AS1198" s="28">
        <f t="shared" ca="1" si="735"/>
        <v>0.92891132030825929</v>
      </c>
      <c r="AT1198" s="28">
        <f>IF(Riskregister!$E$13="",0,COUNTIF(BN$4:BN$53,"&lt;"&amp;AR1198)*IF(AS1198&lt;0.5,Riskregister!$K$13+(Riskregister!$L$13-Riskregister!$K$13)*SQRT(AS1198/2),Riskregister!$L$13-(Riskregister!$L$13-Riskregister!$K$13)*SQRT((1-AS1198)/2)))</f>
        <v>0</v>
      </c>
      <c r="AU1198" s="28">
        <f t="shared" ca="1" si="736"/>
        <v>0.95436341609341346</v>
      </c>
      <c r="AV1198" s="28">
        <f t="shared" ca="1" si="736"/>
        <v>5.9528972161702387E-2</v>
      </c>
      <c r="AW1198" s="28">
        <f>IF(Riskregister!$E$14="",0,COUNTIF(BO$4:BO$53,"&lt;"&amp;AU1198)*IF(AV1198&lt;0.5,Riskregister!$K$14+(Riskregister!$L$14-Riskregister!$K$14)*SQRT(AV1198/2),Riskregister!$L$14-(Riskregister!$L$14-Riskregister!$K$14)*SQRT((1-AV1198)/2)))</f>
        <v>0</v>
      </c>
      <c r="AX1198" s="28">
        <f t="shared" ca="1" si="737"/>
        <v>0.13350894660140622</v>
      </c>
      <c r="AY1198" s="28">
        <f t="shared" ca="1" si="737"/>
        <v>0.57860475172171588</v>
      </c>
      <c r="AZ1198" s="28">
        <f>IF(Riskregister!$E$15="",0,COUNTIF(BP$4:BP$53,"&lt;"&amp;AX1198)*IF(AY1198&lt;0.5,Riskregister!$K$15+(Riskregister!$L$15-Riskregister!$K$15)*SQRT(AY1198/2),Riskregister!$L$15-(Riskregister!$L$15-Riskregister!$K$15)*SQRT((1-AY1198)/2)))</f>
        <v>0</v>
      </c>
      <c r="BA1198" s="28">
        <f t="shared" ca="1" si="738"/>
        <v>0.10452232966631669</v>
      </c>
      <c r="BB1198" s="28">
        <f t="shared" ca="1" si="738"/>
        <v>0.83506993412467223</v>
      </c>
      <c r="BC1198" s="28">
        <f>IF(Riskregister!$E$16="",0,COUNTIF(BQ$4:BQ$53,"&lt;"&amp;BA1198)*IF(BB1198&lt;0.5,Riskregister!$K$16+(Riskregister!$L$16-Riskregister!$K$16)*SQRT(BB1198/2),Riskregister!$L$16-(Riskregister!$L$16-Riskregister!$K$16)*SQRT((1-BB1198)/2)))</f>
        <v>0</v>
      </c>
      <c r="BD1198" s="28">
        <f t="shared" ca="1" si="714"/>
        <v>1015899.7987838623</v>
      </c>
    </row>
    <row r="1199" spans="20:56" x14ac:dyDescent="0.35">
      <c r="T1199" s="28">
        <f t="shared" ca="1" si="727"/>
        <v>0.28369118846280339</v>
      </c>
      <c r="U1199" s="28">
        <f t="shared" ca="1" si="727"/>
        <v>0.65804280881096633</v>
      </c>
      <c r="V1199" s="28">
        <f ca="1">IF(Riskregister!$E$5="",0,COUNTIF(BF$4:BF$53,"&lt;"&amp;T1199)*IF(U1199&lt;0.5,Riskregister!$K$5+(Riskregister!$L$5-Riskregister!$K$5)*SQRT(U1199/2),Riskregister!$L$5-(Riskregister!$L$5-Riskregister!$K$5)*SQRT((1-U1199)/2)))</f>
        <v>0</v>
      </c>
      <c r="W1199" s="28">
        <f t="shared" ca="1" si="728"/>
        <v>6.8442317042003431E-3</v>
      </c>
      <c r="X1199" s="28">
        <f t="shared" ca="1" si="728"/>
        <v>7.1234672279781863E-3</v>
      </c>
      <c r="Y1199" s="28">
        <f ca="1">IF(Riskregister!$E$6="",0,COUNTIF(BG$4:BG$53,"&lt;"&amp;W1199)*IF(X1199&lt;0.5,Riskregister!$K$6+(Riskregister!$L$6-Riskregister!$K$6)*SQRT(X1199/2),Riskregister!$L$6-(Riskregister!$L$6-Riskregister!$K$6)*SQRT((1-X1199)/2)))</f>
        <v>0</v>
      </c>
      <c r="Z1199" s="28">
        <f t="shared" ca="1" si="729"/>
        <v>0.83752184828471199</v>
      </c>
      <c r="AA1199" s="28">
        <f t="shared" ca="1" si="729"/>
        <v>0.84022161010127272</v>
      </c>
      <c r="AB1199" s="28">
        <f ca="1">IF(Riskregister!$E$7="",0,COUNTIF(BH$4:BH$53,"&lt;"&amp;Z1199)*IF(AA1199&lt;0.5,Riskregister!$K$7+(Riskregister!$L$7-Riskregister!$K$7)*SQRT(AA1199/2),Riskregister!$L$7-(Riskregister!$L$7-Riskregister!$K$7)*SQRT((1-AA1199)/2)))</f>
        <v>301073.63151668286</v>
      </c>
      <c r="AC1199" s="28">
        <f t="shared" ca="1" si="730"/>
        <v>0.49933824886742817</v>
      </c>
      <c r="AD1199" s="28">
        <f t="shared" ca="1" si="730"/>
        <v>0.95493533521360907</v>
      </c>
      <c r="AE1199" s="28">
        <f ca="1">IF(Riskregister!$E$8="",0,COUNTIF(BI$4:BI$53,"&lt;"&amp;AC1199)*IF(AD1199&lt;0.5,Riskregister!$K$8+(Riskregister!$L$8-Riskregister!$K$8)*SQRT(AD1199/2),Riskregister!$L$8-(Riskregister!$L$8-Riskregister!$K$8)*SQRT((1-AD1199)/2)))</f>
        <v>0</v>
      </c>
      <c r="AF1199" s="28">
        <f t="shared" ca="1" si="731"/>
        <v>0.38702285848154094</v>
      </c>
      <c r="AG1199" s="28">
        <f t="shared" ca="1" si="731"/>
        <v>0.24073042001794465</v>
      </c>
      <c r="AH1199" s="28">
        <f>IF(Riskregister!$E$9="",0,COUNTIF(BJ$4:BJ$53,"&lt;"&amp;AF1199)*IF(AG1199&lt;0.5,Riskregister!$K$9+(Riskregister!$L$9-Riskregister!$K$9)*SQRT(AG1199/2),Riskregister!$L$9-(Riskregister!$L$9-Riskregister!$K$9)*SQRT((1-AG1199)/2)))</f>
        <v>0</v>
      </c>
      <c r="AI1199" s="28">
        <f t="shared" ca="1" si="732"/>
        <v>0.55813013007776135</v>
      </c>
      <c r="AJ1199" s="28">
        <f t="shared" ca="1" si="732"/>
        <v>0.93572698577906643</v>
      </c>
      <c r="AK1199" s="28">
        <f>IF(Riskregister!$E$10="",0,COUNTIF(BK$4:BK$53,"&lt;"&amp;AI1199)*IF(AJ1199&lt;0.5,Riskregister!$K$10+(Riskregister!$L$10-Riskregister!$K$10)*SQRT(AJ1199/2),Riskregister!$L$10-(Riskregister!$L$10-Riskregister!$K$10)*SQRT((1-AJ1199)/2)))</f>
        <v>0</v>
      </c>
      <c r="AL1199" s="28">
        <f t="shared" ca="1" si="733"/>
        <v>0.25514505763561313</v>
      </c>
      <c r="AM1199" s="28">
        <f t="shared" ca="1" si="733"/>
        <v>0.6137954561230633</v>
      </c>
      <c r="AN1199" s="28">
        <f>IF(Riskregister!$E$11="",0,COUNTIF(BL$4:BL$53,"&lt;"&amp;AL1199)*IF(AM1199&lt;0.5,Riskregister!$K$11+(Riskregister!$L$11-Riskregister!$K$11)*SQRT(AM1199/2),Riskregister!$L$11-(Riskregister!$L$11-Riskregister!$K$11)*SQRT((1-AM1199)/2)))</f>
        <v>0</v>
      </c>
      <c r="AO1199" s="28">
        <f t="shared" ca="1" si="734"/>
        <v>0.53668828891005527</v>
      </c>
      <c r="AP1199" s="28">
        <f t="shared" ca="1" si="734"/>
        <v>0.4048418988992718</v>
      </c>
      <c r="AQ1199" s="28">
        <f>IF(Riskregister!$E$12="",0,COUNTIF(BM$4:BM$53,"&lt;"&amp;AO1199)*IF(AP1199&lt;0.5,Riskregister!$K$12+(Riskregister!$L$12-Riskregister!$K$12)*SQRT(AP1199/2),Riskregister!$L$12-(Riskregister!$L$12-Riskregister!$K$12)*SQRT((1-AP1199)/2)))</f>
        <v>0</v>
      </c>
      <c r="AR1199" s="28">
        <f t="shared" ca="1" si="735"/>
        <v>0.63564709222727944</v>
      </c>
      <c r="AS1199" s="28">
        <f t="shared" ca="1" si="735"/>
        <v>0.51791348864642195</v>
      </c>
      <c r="AT1199" s="28">
        <f>IF(Riskregister!$E$13="",0,COUNTIF(BN$4:BN$53,"&lt;"&amp;AR1199)*IF(AS1199&lt;0.5,Riskregister!$K$13+(Riskregister!$L$13-Riskregister!$K$13)*SQRT(AS1199/2),Riskregister!$L$13-(Riskregister!$L$13-Riskregister!$K$13)*SQRT((1-AS1199)/2)))</f>
        <v>0</v>
      </c>
      <c r="AU1199" s="28">
        <f t="shared" ca="1" si="736"/>
        <v>0.92376856003679286</v>
      </c>
      <c r="AV1199" s="28">
        <f t="shared" ca="1" si="736"/>
        <v>0.99606177336196</v>
      </c>
      <c r="AW1199" s="28">
        <f>IF(Riskregister!$E$14="",0,COUNTIF(BO$4:BO$53,"&lt;"&amp;AU1199)*IF(AV1199&lt;0.5,Riskregister!$K$14+(Riskregister!$L$14-Riskregister!$K$14)*SQRT(AV1199/2),Riskregister!$L$14-(Riskregister!$L$14-Riskregister!$K$14)*SQRT((1-AV1199)/2)))</f>
        <v>0</v>
      </c>
      <c r="AX1199" s="28">
        <f t="shared" ca="1" si="737"/>
        <v>0.10467262466378047</v>
      </c>
      <c r="AY1199" s="28">
        <f t="shared" ca="1" si="737"/>
        <v>0.68173324619380959</v>
      </c>
      <c r="AZ1199" s="28">
        <f>IF(Riskregister!$E$15="",0,COUNTIF(BP$4:BP$53,"&lt;"&amp;AX1199)*IF(AY1199&lt;0.5,Riskregister!$K$15+(Riskregister!$L$15-Riskregister!$K$15)*SQRT(AY1199/2),Riskregister!$L$15-(Riskregister!$L$15-Riskregister!$K$15)*SQRT((1-AY1199)/2)))</f>
        <v>0</v>
      </c>
      <c r="BA1199" s="28">
        <f t="shared" ca="1" si="738"/>
        <v>0.55840624943185402</v>
      </c>
      <c r="BB1199" s="28">
        <f t="shared" ca="1" si="738"/>
        <v>0.65786871419737625</v>
      </c>
      <c r="BC1199" s="28">
        <f>IF(Riskregister!$E$16="",0,COUNTIF(BQ$4:BQ$53,"&lt;"&amp;BA1199)*IF(BB1199&lt;0.5,Riskregister!$K$16+(Riskregister!$L$16-Riskregister!$K$16)*SQRT(BB1199/2),Riskregister!$L$16-(Riskregister!$L$16-Riskregister!$K$16)*SQRT((1-BB1199)/2)))</f>
        <v>0</v>
      </c>
      <c r="BD1199" s="28">
        <f t="shared" ca="1" si="714"/>
        <v>301073.63151668286</v>
      </c>
    </row>
    <row r="1200" spans="20:56" x14ac:dyDescent="0.35">
      <c r="T1200" s="28">
        <f t="shared" ca="1" si="727"/>
        <v>0.82120442316298936</v>
      </c>
      <c r="U1200" s="28">
        <f t="shared" ca="1" si="727"/>
        <v>0.56793894835084124</v>
      </c>
      <c r="V1200" s="28">
        <f ca="1">IF(Riskregister!$E$5="",0,COUNTIF(BF$4:BF$53,"&lt;"&amp;T1200)*IF(U1200&lt;0.5,Riskregister!$K$5+(Riskregister!$L$5-Riskregister!$K$5)*SQRT(U1200/2),Riskregister!$L$5-(Riskregister!$L$5-Riskregister!$K$5)*SQRT((1-U1200)/2)))</f>
        <v>390844.12157561211</v>
      </c>
      <c r="W1200" s="28">
        <f t="shared" ca="1" si="728"/>
        <v>0.89763595320704748</v>
      </c>
      <c r="X1200" s="28">
        <f t="shared" ca="1" si="728"/>
        <v>0.47601842566979458</v>
      </c>
      <c r="Y1200" s="28">
        <f ca="1">IF(Riskregister!$E$6="",0,COUNTIF(BG$4:BG$53,"&lt;"&amp;W1200)*IF(X1200&lt;0.5,Riskregister!$K$6+(Riskregister!$L$6-Riskregister!$K$6)*SQRT(X1200/2),Riskregister!$L$6-(Riskregister!$L$6-Riskregister!$K$6)*SQRT((1-X1200)/2)))</f>
        <v>1078151.3819297142</v>
      </c>
      <c r="Z1200" s="28">
        <f t="shared" ca="1" si="729"/>
        <v>0.47936971951541685</v>
      </c>
      <c r="AA1200" s="28">
        <f t="shared" ca="1" si="729"/>
        <v>0.15504275155401415</v>
      </c>
      <c r="AB1200" s="28">
        <f ca="1">IF(Riskregister!$E$7="",0,COUNTIF(BH$4:BH$53,"&lt;"&amp;Z1200)*IF(AA1200&lt;0.5,Riskregister!$K$7+(Riskregister!$L$7-Riskregister!$K$7)*SQRT(AA1200/2),Riskregister!$L$7-(Riskregister!$L$7-Riskregister!$K$7)*SQRT((1-AA1200)/2)))</f>
        <v>0</v>
      </c>
      <c r="AC1200" s="28">
        <f t="shared" ca="1" si="730"/>
        <v>0.45491450763583385</v>
      </c>
      <c r="AD1200" s="28">
        <f t="shared" ca="1" si="730"/>
        <v>0.54449421260363584</v>
      </c>
      <c r="AE1200" s="28">
        <f ca="1">IF(Riskregister!$E$8="",0,COUNTIF(BI$4:BI$53,"&lt;"&amp;AC1200)*IF(AD1200&lt;0.5,Riskregister!$K$8+(Riskregister!$L$8-Riskregister!$K$8)*SQRT(AD1200/2),Riskregister!$L$8-(Riskregister!$L$8-Riskregister!$K$8)*SQRT((1-AD1200)/2)))</f>
        <v>0</v>
      </c>
      <c r="AF1200" s="28">
        <f t="shared" ca="1" si="731"/>
        <v>0.91323229325539279</v>
      </c>
      <c r="AG1200" s="28">
        <f t="shared" ca="1" si="731"/>
        <v>0.24359902818857859</v>
      </c>
      <c r="AH1200" s="28">
        <f>IF(Riskregister!$E$9="",0,COUNTIF(BJ$4:BJ$53,"&lt;"&amp;AF1200)*IF(AG1200&lt;0.5,Riskregister!$K$9+(Riskregister!$L$9-Riskregister!$K$9)*SQRT(AG1200/2),Riskregister!$L$9-(Riskregister!$L$9-Riskregister!$K$9)*SQRT((1-AG1200)/2)))</f>
        <v>0</v>
      </c>
      <c r="AI1200" s="28">
        <f t="shared" ca="1" si="732"/>
        <v>0.16341093130232509</v>
      </c>
      <c r="AJ1200" s="28">
        <f t="shared" ca="1" si="732"/>
        <v>0.82493616084130605</v>
      </c>
      <c r="AK1200" s="28">
        <f>IF(Riskregister!$E$10="",0,COUNTIF(BK$4:BK$53,"&lt;"&amp;AI1200)*IF(AJ1200&lt;0.5,Riskregister!$K$10+(Riskregister!$L$10-Riskregister!$K$10)*SQRT(AJ1200/2),Riskregister!$L$10-(Riskregister!$L$10-Riskregister!$K$10)*SQRT((1-AJ1200)/2)))</f>
        <v>0</v>
      </c>
      <c r="AL1200" s="28">
        <f t="shared" ca="1" si="733"/>
        <v>0.8227490022910654</v>
      </c>
      <c r="AM1200" s="28">
        <f t="shared" ca="1" si="733"/>
        <v>0.38604097747597499</v>
      </c>
      <c r="AN1200" s="28">
        <f>IF(Riskregister!$E$11="",0,COUNTIF(BL$4:BL$53,"&lt;"&amp;AL1200)*IF(AM1200&lt;0.5,Riskregister!$K$11+(Riskregister!$L$11-Riskregister!$K$11)*SQRT(AM1200/2),Riskregister!$L$11-(Riskregister!$L$11-Riskregister!$K$11)*SQRT((1-AM1200)/2)))</f>
        <v>0</v>
      </c>
      <c r="AO1200" s="28">
        <f t="shared" ca="1" si="734"/>
        <v>0.99994360325227127</v>
      </c>
      <c r="AP1200" s="28">
        <f t="shared" ca="1" si="734"/>
        <v>0.99578469774554634</v>
      </c>
      <c r="AQ1200" s="28">
        <f>IF(Riskregister!$E$12="",0,COUNTIF(BM$4:BM$53,"&lt;"&amp;AO1200)*IF(AP1200&lt;0.5,Riskregister!$K$12+(Riskregister!$L$12-Riskregister!$K$12)*SQRT(AP1200/2),Riskregister!$L$12-(Riskregister!$L$12-Riskregister!$K$12)*SQRT((1-AP1200)/2)))</f>
        <v>0</v>
      </c>
      <c r="AR1200" s="28">
        <f t="shared" ca="1" si="735"/>
        <v>0.84906202673619335</v>
      </c>
      <c r="AS1200" s="28">
        <f t="shared" ca="1" si="735"/>
        <v>0.96459217016701837</v>
      </c>
      <c r="AT1200" s="28">
        <f>IF(Riskregister!$E$13="",0,COUNTIF(BN$4:BN$53,"&lt;"&amp;AR1200)*IF(AS1200&lt;0.5,Riskregister!$K$13+(Riskregister!$L$13-Riskregister!$K$13)*SQRT(AS1200/2),Riskregister!$L$13-(Riskregister!$L$13-Riskregister!$K$13)*SQRT((1-AS1200)/2)))</f>
        <v>0</v>
      </c>
      <c r="AU1200" s="28">
        <f t="shared" ca="1" si="736"/>
        <v>0.79360942790218059</v>
      </c>
      <c r="AV1200" s="28">
        <f t="shared" ca="1" si="736"/>
        <v>0.91608716020975278</v>
      </c>
      <c r="AW1200" s="28">
        <f>IF(Riskregister!$E$14="",0,COUNTIF(BO$4:BO$53,"&lt;"&amp;AU1200)*IF(AV1200&lt;0.5,Riskregister!$K$14+(Riskregister!$L$14-Riskregister!$K$14)*SQRT(AV1200/2),Riskregister!$L$14-(Riskregister!$L$14-Riskregister!$K$14)*SQRT((1-AV1200)/2)))</f>
        <v>0</v>
      </c>
      <c r="AX1200" s="28">
        <f t="shared" ca="1" si="737"/>
        <v>0.22524369602261951</v>
      </c>
      <c r="AY1200" s="28">
        <f t="shared" ca="1" si="737"/>
        <v>0.72033001938389973</v>
      </c>
      <c r="AZ1200" s="28">
        <f>IF(Riskregister!$E$15="",0,COUNTIF(BP$4:BP$53,"&lt;"&amp;AX1200)*IF(AY1200&lt;0.5,Riskregister!$K$15+(Riskregister!$L$15-Riskregister!$K$15)*SQRT(AY1200/2),Riskregister!$L$15-(Riskregister!$L$15-Riskregister!$K$15)*SQRT((1-AY1200)/2)))</f>
        <v>0</v>
      </c>
      <c r="BA1200" s="28">
        <f t="shared" ca="1" si="738"/>
        <v>0.81667587471261982</v>
      </c>
      <c r="BB1200" s="28">
        <f t="shared" ca="1" si="738"/>
        <v>0.77656565809245315</v>
      </c>
      <c r="BC1200" s="28">
        <f>IF(Riskregister!$E$16="",0,COUNTIF(BQ$4:BQ$53,"&lt;"&amp;BA1200)*IF(BB1200&lt;0.5,Riskregister!$K$16+(Riskregister!$L$16-Riskregister!$K$16)*SQRT(BB1200/2),Riskregister!$L$16-(Riskregister!$L$16-Riskregister!$K$16)*SQRT((1-BB1200)/2)))</f>
        <v>0</v>
      </c>
      <c r="BD1200" s="28">
        <f t="shared" ca="1" si="714"/>
        <v>1468995.5035053263</v>
      </c>
    </row>
    <row r="1201" spans="20:56" x14ac:dyDescent="0.35">
      <c r="T1201" s="28">
        <f t="shared" ca="1" si="727"/>
        <v>0.57013450475790739</v>
      </c>
      <c r="U1201" s="28">
        <f t="shared" ca="1" si="727"/>
        <v>0.39514046274283476</v>
      </c>
      <c r="V1201" s="28">
        <f ca="1">IF(Riskregister!$E$5="",0,COUNTIF(BF$4:BF$53,"&lt;"&amp;T1201)*IF(U1201&lt;0.5,Riskregister!$K$5+(Riskregister!$L$5-Riskregister!$K$5)*SQRT(U1201/2),Riskregister!$L$5-(Riskregister!$L$5-Riskregister!$K$5)*SQRT((1-U1201)/2)))</f>
        <v>0</v>
      </c>
      <c r="W1201" s="28">
        <f t="shared" ca="1" si="728"/>
        <v>0.94343229267403628</v>
      </c>
      <c r="X1201" s="28">
        <f t="shared" ca="1" si="728"/>
        <v>0.87490046499703011</v>
      </c>
      <c r="Y1201" s="28">
        <f ca="1">IF(Riskregister!$E$6="",0,COUNTIF(BG$4:BG$53,"&lt;"&amp;W1201)*IF(X1201&lt;0.5,Riskregister!$K$6+(Riskregister!$L$6-Riskregister!$K$6)*SQRT(X1201/2),Riskregister!$L$6-(Riskregister!$L$6-Riskregister!$K$6)*SQRT((1-X1201)/2)))</f>
        <v>3099641.7452928834</v>
      </c>
      <c r="Z1201" s="28">
        <f t="shared" ca="1" si="729"/>
        <v>0.86941383852365772</v>
      </c>
      <c r="AA1201" s="28">
        <f t="shared" ca="1" si="729"/>
        <v>0.38673322981102898</v>
      </c>
      <c r="AB1201" s="28">
        <f ca="1">IF(Riskregister!$E$7="",0,COUNTIF(BH$4:BH$53,"&lt;"&amp;Z1201)*IF(AA1201&lt;0.5,Riskregister!$K$7+(Riskregister!$L$7-Riskregister!$K$7)*SQRT(AA1201/2),Riskregister!$L$7-(Riskregister!$L$7-Riskregister!$K$7)*SQRT((1-AA1201)/2)))</f>
        <v>203907.14839124767</v>
      </c>
      <c r="AC1201" s="28">
        <f t="shared" ca="1" si="730"/>
        <v>0.56128412600317368</v>
      </c>
      <c r="AD1201" s="28">
        <f t="shared" ca="1" si="730"/>
        <v>0.64812519042154537</v>
      </c>
      <c r="AE1201" s="28">
        <f ca="1">IF(Riskregister!$E$8="",0,COUNTIF(BI$4:BI$53,"&lt;"&amp;AC1201)*IF(AD1201&lt;0.5,Riskregister!$K$8+(Riskregister!$L$8-Riskregister!$K$8)*SQRT(AD1201/2),Riskregister!$L$8-(Riskregister!$L$8-Riskregister!$K$8)*SQRT((1-AD1201)/2)))</f>
        <v>0</v>
      </c>
      <c r="AF1201" s="28">
        <f t="shared" ca="1" si="731"/>
        <v>0.48939122441497163</v>
      </c>
      <c r="AG1201" s="28">
        <f t="shared" ca="1" si="731"/>
        <v>0.13121103529604838</v>
      </c>
      <c r="AH1201" s="28">
        <f>IF(Riskregister!$E$9="",0,COUNTIF(BJ$4:BJ$53,"&lt;"&amp;AF1201)*IF(AG1201&lt;0.5,Riskregister!$K$9+(Riskregister!$L$9-Riskregister!$K$9)*SQRT(AG1201/2),Riskregister!$L$9-(Riskregister!$L$9-Riskregister!$K$9)*SQRT((1-AG1201)/2)))</f>
        <v>0</v>
      </c>
      <c r="AI1201" s="28">
        <f t="shared" ca="1" si="732"/>
        <v>0.11910633229059564</v>
      </c>
      <c r="AJ1201" s="28">
        <f t="shared" ca="1" si="732"/>
        <v>0.85261005729750794</v>
      </c>
      <c r="AK1201" s="28">
        <f>IF(Riskregister!$E$10="",0,COUNTIF(BK$4:BK$53,"&lt;"&amp;AI1201)*IF(AJ1201&lt;0.5,Riskregister!$K$10+(Riskregister!$L$10-Riskregister!$K$10)*SQRT(AJ1201/2),Riskregister!$L$10-(Riskregister!$L$10-Riskregister!$K$10)*SQRT((1-AJ1201)/2)))</f>
        <v>0</v>
      </c>
      <c r="AL1201" s="28">
        <f t="shared" ca="1" si="733"/>
        <v>9.7207457102428174E-2</v>
      </c>
      <c r="AM1201" s="28">
        <f t="shared" ca="1" si="733"/>
        <v>0.89254006453408452</v>
      </c>
      <c r="AN1201" s="28">
        <f>IF(Riskregister!$E$11="",0,COUNTIF(BL$4:BL$53,"&lt;"&amp;AL1201)*IF(AM1201&lt;0.5,Riskregister!$K$11+(Riskregister!$L$11-Riskregister!$K$11)*SQRT(AM1201/2),Riskregister!$L$11-(Riskregister!$L$11-Riskregister!$K$11)*SQRT((1-AM1201)/2)))</f>
        <v>0</v>
      </c>
      <c r="AO1201" s="28">
        <f t="shared" ca="1" si="734"/>
        <v>0.46159348147249979</v>
      </c>
      <c r="AP1201" s="28">
        <f t="shared" ca="1" si="734"/>
        <v>0.8028102170528747</v>
      </c>
      <c r="AQ1201" s="28">
        <f>IF(Riskregister!$E$12="",0,COUNTIF(BM$4:BM$53,"&lt;"&amp;AO1201)*IF(AP1201&lt;0.5,Riskregister!$K$12+(Riskregister!$L$12-Riskregister!$K$12)*SQRT(AP1201/2),Riskregister!$L$12-(Riskregister!$L$12-Riskregister!$K$12)*SQRT((1-AP1201)/2)))</f>
        <v>0</v>
      </c>
      <c r="AR1201" s="28">
        <f t="shared" ca="1" si="735"/>
        <v>0.5630001927298125</v>
      </c>
      <c r="AS1201" s="28">
        <f t="shared" ca="1" si="735"/>
        <v>0.66497568641934413</v>
      </c>
      <c r="AT1201" s="28">
        <f>IF(Riskregister!$E$13="",0,COUNTIF(BN$4:BN$53,"&lt;"&amp;AR1201)*IF(AS1201&lt;0.5,Riskregister!$K$13+(Riskregister!$L$13-Riskregister!$K$13)*SQRT(AS1201/2),Riskregister!$L$13-(Riskregister!$L$13-Riskregister!$K$13)*SQRT((1-AS1201)/2)))</f>
        <v>0</v>
      </c>
      <c r="AU1201" s="28">
        <f t="shared" ca="1" si="736"/>
        <v>0.86152674405596319</v>
      </c>
      <c r="AV1201" s="28">
        <f t="shared" ca="1" si="736"/>
        <v>0.56854532288561355</v>
      </c>
      <c r="AW1201" s="28">
        <f>IF(Riskregister!$E$14="",0,COUNTIF(BO$4:BO$53,"&lt;"&amp;AU1201)*IF(AV1201&lt;0.5,Riskregister!$K$14+(Riskregister!$L$14-Riskregister!$K$14)*SQRT(AV1201/2),Riskregister!$L$14-(Riskregister!$L$14-Riskregister!$K$14)*SQRT((1-AV1201)/2)))</f>
        <v>0</v>
      </c>
      <c r="AX1201" s="28">
        <f t="shared" ca="1" si="737"/>
        <v>0.13696169062892161</v>
      </c>
      <c r="AY1201" s="28">
        <f t="shared" ca="1" si="737"/>
        <v>0.26394501380979929</v>
      </c>
      <c r="AZ1201" s="28">
        <f>IF(Riskregister!$E$15="",0,COUNTIF(BP$4:BP$53,"&lt;"&amp;AX1201)*IF(AY1201&lt;0.5,Riskregister!$K$15+(Riskregister!$L$15-Riskregister!$K$15)*SQRT(AY1201/2),Riskregister!$L$15-(Riskregister!$L$15-Riskregister!$K$15)*SQRT((1-AY1201)/2)))</f>
        <v>0</v>
      </c>
      <c r="BA1201" s="28">
        <f t="shared" ca="1" si="738"/>
        <v>0.93643291476707513</v>
      </c>
      <c r="BB1201" s="28">
        <f t="shared" ca="1" si="738"/>
        <v>0.30102481415019211</v>
      </c>
      <c r="BC1201" s="28">
        <f>IF(Riskregister!$E$16="",0,COUNTIF(BQ$4:BQ$53,"&lt;"&amp;BA1201)*IF(BB1201&lt;0.5,Riskregister!$K$16+(Riskregister!$L$16-Riskregister!$K$16)*SQRT(BB1201/2),Riskregister!$L$16-(Riskregister!$L$16-Riskregister!$K$16)*SQRT((1-BB1201)/2)))</f>
        <v>0</v>
      </c>
      <c r="BD1201" s="28">
        <f t="shared" ca="1" si="714"/>
        <v>3303548.8936841311</v>
      </c>
    </row>
    <row r="1202" spans="20:56" x14ac:dyDescent="0.35">
      <c r="T1202" s="28">
        <f t="shared" ca="1" si="727"/>
        <v>0.38601466031119502</v>
      </c>
      <c r="U1202" s="28">
        <f t="shared" ca="1" si="727"/>
        <v>0.8101585342971791</v>
      </c>
      <c r="V1202" s="28">
        <f ca="1">IF(Riskregister!$E$5="",0,COUNTIF(BF$4:BF$53,"&lt;"&amp;T1202)*IF(U1202&lt;0.5,Riskregister!$K$5+(Riskregister!$L$5-Riskregister!$K$5)*SQRT(U1202/2),Riskregister!$L$5-(Riskregister!$L$5-Riskregister!$K$5)*SQRT((1-U1202)/2)))</f>
        <v>0</v>
      </c>
      <c r="W1202" s="28">
        <f t="shared" ca="1" si="728"/>
        <v>0.18505298222601674</v>
      </c>
      <c r="X1202" s="28">
        <f t="shared" ca="1" si="728"/>
        <v>0.77880605641320344</v>
      </c>
      <c r="Y1202" s="28">
        <f ca="1">IF(Riskregister!$E$6="",0,COUNTIF(BG$4:BG$53,"&lt;"&amp;W1202)*IF(X1202&lt;0.5,Riskregister!$K$6+(Riskregister!$L$6-Riskregister!$K$6)*SQRT(X1202/2),Riskregister!$L$6-(Riskregister!$L$6-Riskregister!$K$6)*SQRT((1-X1202)/2)))</f>
        <v>0</v>
      </c>
      <c r="Z1202" s="28">
        <f t="shared" ca="1" si="729"/>
        <v>0.18024821891888609</v>
      </c>
      <c r="AA1202" s="28">
        <f t="shared" ca="1" si="729"/>
        <v>8.156790368458855E-2</v>
      </c>
      <c r="AB1202" s="28">
        <f ca="1">IF(Riskregister!$E$7="",0,COUNTIF(BH$4:BH$53,"&lt;"&amp;Z1202)*IF(AA1202&lt;0.5,Riskregister!$K$7+(Riskregister!$L$7-Riskregister!$K$7)*SQRT(AA1202/2),Riskregister!$L$7-(Riskregister!$L$7-Riskregister!$K$7)*SQRT((1-AA1202)/2)))</f>
        <v>0</v>
      </c>
      <c r="AC1202" s="28">
        <f t="shared" ca="1" si="730"/>
        <v>0.70973838998154293</v>
      </c>
      <c r="AD1202" s="28">
        <f t="shared" ca="1" si="730"/>
        <v>0.21005993792625766</v>
      </c>
      <c r="AE1202" s="28">
        <f ca="1">IF(Riskregister!$E$8="",0,COUNTIF(BI$4:BI$53,"&lt;"&amp;AC1202)*IF(AD1202&lt;0.5,Riskregister!$K$8+(Riskregister!$L$8-Riskregister!$K$8)*SQRT(AD1202/2),Riskregister!$L$8-(Riskregister!$L$8-Riskregister!$K$8)*SQRT((1-AD1202)/2)))</f>
        <v>0</v>
      </c>
      <c r="AF1202" s="28">
        <f t="shared" ca="1" si="731"/>
        <v>0.93635478187876997</v>
      </c>
      <c r="AG1202" s="28">
        <f t="shared" ca="1" si="731"/>
        <v>0.29220197069529419</v>
      </c>
      <c r="AH1202" s="28">
        <f>IF(Riskregister!$E$9="",0,COUNTIF(BJ$4:BJ$53,"&lt;"&amp;AF1202)*IF(AG1202&lt;0.5,Riskregister!$K$9+(Riskregister!$L$9-Riskregister!$K$9)*SQRT(AG1202/2),Riskregister!$L$9-(Riskregister!$L$9-Riskregister!$K$9)*SQRT((1-AG1202)/2)))</f>
        <v>0</v>
      </c>
      <c r="AI1202" s="28">
        <f t="shared" ca="1" si="732"/>
        <v>0.13019528362070132</v>
      </c>
      <c r="AJ1202" s="28">
        <f t="shared" ca="1" si="732"/>
        <v>0.12519528669052715</v>
      </c>
      <c r="AK1202" s="28">
        <f>IF(Riskregister!$E$10="",0,COUNTIF(BK$4:BK$53,"&lt;"&amp;AI1202)*IF(AJ1202&lt;0.5,Riskregister!$K$10+(Riskregister!$L$10-Riskregister!$K$10)*SQRT(AJ1202/2),Riskregister!$L$10-(Riskregister!$L$10-Riskregister!$K$10)*SQRT((1-AJ1202)/2)))</f>
        <v>0</v>
      </c>
      <c r="AL1202" s="28">
        <f t="shared" ca="1" si="733"/>
        <v>0.14779700687851327</v>
      </c>
      <c r="AM1202" s="28">
        <f t="shared" ca="1" si="733"/>
        <v>0.10824265966933055</v>
      </c>
      <c r="AN1202" s="28">
        <f>IF(Riskregister!$E$11="",0,COUNTIF(BL$4:BL$53,"&lt;"&amp;AL1202)*IF(AM1202&lt;0.5,Riskregister!$K$11+(Riskregister!$L$11-Riskregister!$K$11)*SQRT(AM1202/2),Riskregister!$L$11-(Riskregister!$L$11-Riskregister!$K$11)*SQRT((1-AM1202)/2)))</f>
        <v>0</v>
      </c>
      <c r="AO1202" s="28">
        <f t="shared" ca="1" si="734"/>
        <v>0.19967679953478779</v>
      </c>
      <c r="AP1202" s="28">
        <f t="shared" ca="1" si="734"/>
        <v>0.63724731800404899</v>
      </c>
      <c r="AQ1202" s="28">
        <f>IF(Riskregister!$E$12="",0,COUNTIF(BM$4:BM$53,"&lt;"&amp;AO1202)*IF(AP1202&lt;0.5,Riskregister!$K$12+(Riskregister!$L$12-Riskregister!$K$12)*SQRT(AP1202/2),Riskregister!$L$12-(Riskregister!$L$12-Riskregister!$K$12)*SQRT((1-AP1202)/2)))</f>
        <v>0</v>
      </c>
      <c r="AR1202" s="28">
        <f t="shared" ca="1" si="735"/>
        <v>0.84186719488252992</v>
      </c>
      <c r="AS1202" s="28">
        <f t="shared" ca="1" si="735"/>
        <v>0.33619664597769838</v>
      </c>
      <c r="AT1202" s="28">
        <f>IF(Riskregister!$E$13="",0,COUNTIF(BN$4:BN$53,"&lt;"&amp;AR1202)*IF(AS1202&lt;0.5,Riskregister!$K$13+(Riskregister!$L$13-Riskregister!$K$13)*SQRT(AS1202/2),Riskregister!$L$13-(Riskregister!$L$13-Riskregister!$K$13)*SQRT((1-AS1202)/2)))</f>
        <v>0</v>
      </c>
      <c r="AU1202" s="28">
        <f t="shared" ca="1" si="736"/>
        <v>2.8217149374891615E-2</v>
      </c>
      <c r="AV1202" s="28">
        <f t="shared" ca="1" si="736"/>
        <v>3.0745499796247522E-2</v>
      </c>
      <c r="AW1202" s="28">
        <f>IF(Riskregister!$E$14="",0,COUNTIF(BO$4:BO$53,"&lt;"&amp;AU1202)*IF(AV1202&lt;0.5,Riskregister!$K$14+(Riskregister!$L$14-Riskregister!$K$14)*SQRT(AV1202/2),Riskregister!$L$14-(Riskregister!$L$14-Riskregister!$K$14)*SQRT((1-AV1202)/2)))</f>
        <v>0</v>
      </c>
      <c r="AX1202" s="28">
        <f t="shared" ca="1" si="737"/>
        <v>2.8863636565948037E-2</v>
      </c>
      <c r="AY1202" s="28">
        <f t="shared" ca="1" si="737"/>
        <v>0.25210715566959008</v>
      </c>
      <c r="AZ1202" s="28">
        <f>IF(Riskregister!$E$15="",0,COUNTIF(BP$4:BP$53,"&lt;"&amp;AX1202)*IF(AY1202&lt;0.5,Riskregister!$K$15+(Riskregister!$L$15-Riskregister!$K$15)*SQRT(AY1202/2),Riskregister!$L$15-(Riskregister!$L$15-Riskregister!$K$15)*SQRT((1-AY1202)/2)))</f>
        <v>0</v>
      </c>
      <c r="BA1202" s="28">
        <f t="shared" ca="1" si="738"/>
        <v>0.93699471958531555</v>
      </c>
      <c r="BB1202" s="28">
        <f t="shared" ca="1" si="738"/>
        <v>0.36814891903754787</v>
      </c>
      <c r="BC1202" s="28">
        <f>IF(Riskregister!$E$16="",0,COUNTIF(BQ$4:BQ$53,"&lt;"&amp;BA1202)*IF(BB1202&lt;0.5,Riskregister!$K$16+(Riskregister!$L$16-Riskregister!$K$16)*SQRT(BB1202/2),Riskregister!$L$16-(Riskregister!$L$16-Riskregister!$K$16)*SQRT((1-BB1202)/2)))</f>
        <v>0</v>
      </c>
      <c r="BD1202" s="28">
        <f t="shared" ca="1" si="714"/>
        <v>0</v>
      </c>
    </row>
    <row r="1203" spans="20:56" x14ac:dyDescent="0.35">
      <c r="T1203" s="28">
        <f t="shared" ca="1" si="727"/>
        <v>0.47024827365965971</v>
      </c>
      <c r="U1203" s="28">
        <f t="shared" ca="1" si="727"/>
        <v>0.45196884294195583</v>
      </c>
      <c r="V1203" s="28">
        <f ca="1">IF(Riskregister!$E$5="",0,COUNTIF(BF$4:BF$53,"&lt;"&amp;T1203)*IF(U1203&lt;0.5,Riskregister!$K$5+(Riskregister!$L$5-Riskregister!$K$5)*SQRT(U1203/2),Riskregister!$L$5-(Riskregister!$L$5-Riskregister!$K$5)*SQRT((1-U1203)/2)))</f>
        <v>0</v>
      </c>
      <c r="W1203" s="28">
        <f t="shared" ca="1" si="728"/>
        <v>0.64869967822705032</v>
      </c>
      <c r="X1203" s="28">
        <f t="shared" ca="1" si="728"/>
        <v>0.55026695485898536</v>
      </c>
      <c r="Y1203" s="28">
        <f ca="1">IF(Riskregister!$E$6="",0,COUNTIF(BG$4:BG$53,"&lt;"&amp;W1203)*IF(X1203&lt;0.5,Riskregister!$K$6+(Riskregister!$L$6-Riskregister!$K$6)*SQRT(X1203/2),Riskregister!$L$6-(Riskregister!$L$6-Riskregister!$K$6)*SQRT((1-X1203)/2)))</f>
        <v>1146438.324941634</v>
      </c>
      <c r="Z1203" s="28">
        <f t="shared" ca="1" si="729"/>
        <v>1.7246485954859891E-2</v>
      </c>
      <c r="AA1203" s="28">
        <f t="shared" ca="1" si="729"/>
        <v>0.61485907152063723</v>
      </c>
      <c r="AB1203" s="28">
        <f ca="1">IF(Riskregister!$E$7="",0,COUNTIF(BH$4:BH$53,"&lt;"&amp;Z1203)*IF(AA1203&lt;0.5,Riskregister!$K$7+(Riskregister!$L$7-Riskregister!$K$7)*SQRT(AA1203/2),Riskregister!$L$7-(Riskregister!$L$7-Riskregister!$K$7)*SQRT((1-AA1203)/2)))</f>
        <v>0</v>
      </c>
      <c r="AC1203" s="28">
        <f t="shared" ca="1" si="730"/>
        <v>0.32782959889720009</v>
      </c>
      <c r="AD1203" s="28">
        <f t="shared" ca="1" si="730"/>
        <v>0.80256401926871224</v>
      </c>
      <c r="AE1203" s="28">
        <f ca="1">IF(Riskregister!$E$8="",0,COUNTIF(BI$4:BI$53,"&lt;"&amp;AC1203)*IF(AD1203&lt;0.5,Riskregister!$K$8+(Riskregister!$L$8-Riskregister!$K$8)*SQRT(AD1203/2),Riskregister!$L$8-(Riskregister!$L$8-Riskregister!$K$8)*SQRT((1-AD1203)/2)))</f>
        <v>0</v>
      </c>
      <c r="AF1203" s="28">
        <f t="shared" ca="1" si="731"/>
        <v>0.99531794924127515</v>
      </c>
      <c r="AG1203" s="28">
        <f t="shared" ca="1" si="731"/>
        <v>2.3066046769327886E-2</v>
      </c>
      <c r="AH1203" s="28">
        <f>IF(Riskregister!$E$9="",0,COUNTIF(BJ$4:BJ$53,"&lt;"&amp;AF1203)*IF(AG1203&lt;0.5,Riskregister!$K$9+(Riskregister!$L$9-Riskregister!$K$9)*SQRT(AG1203/2),Riskregister!$L$9-(Riskregister!$L$9-Riskregister!$K$9)*SQRT((1-AG1203)/2)))</f>
        <v>0</v>
      </c>
      <c r="AI1203" s="28">
        <f t="shared" ca="1" si="732"/>
        <v>0.5347583119436331</v>
      </c>
      <c r="AJ1203" s="28">
        <f t="shared" ca="1" si="732"/>
        <v>0.91021073660646268</v>
      </c>
      <c r="AK1203" s="28">
        <f>IF(Riskregister!$E$10="",0,COUNTIF(BK$4:BK$53,"&lt;"&amp;AI1203)*IF(AJ1203&lt;0.5,Riskregister!$K$10+(Riskregister!$L$10-Riskregister!$K$10)*SQRT(AJ1203/2),Riskregister!$L$10-(Riskregister!$L$10-Riskregister!$K$10)*SQRT((1-AJ1203)/2)))</f>
        <v>0</v>
      </c>
      <c r="AL1203" s="28">
        <f t="shared" ca="1" si="733"/>
        <v>0.11117510241959483</v>
      </c>
      <c r="AM1203" s="28">
        <f t="shared" ca="1" si="733"/>
        <v>0.49675870232174124</v>
      </c>
      <c r="AN1203" s="28">
        <f>IF(Riskregister!$E$11="",0,COUNTIF(BL$4:BL$53,"&lt;"&amp;AL1203)*IF(AM1203&lt;0.5,Riskregister!$K$11+(Riskregister!$L$11-Riskregister!$K$11)*SQRT(AM1203/2),Riskregister!$L$11-(Riskregister!$L$11-Riskregister!$K$11)*SQRT((1-AM1203)/2)))</f>
        <v>0</v>
      </c>
      <c r="AO1203" s="28">
        <f t="shared" ca="1" si="734"/>
        <v>0.23193807217638107</v>
      </c>
      <c r="AP1203" s="28">
        <f t="shared" ca="1" si="734"/>
        <v>0.29848756974560375</v>
      </c>
      <c r="AQ1203" s="28">
        <f>IF(Riskregister!$E$12="",0,COUNTIF(BM$4:BM$53,"&lt;"&amp;AO1203)*IF(AP1203&lt;0.5,Riskregister!$K$12+(Riskregister!$L$12-Riskregister!$K$12)*SQRT(AP1203/2),Riskregister!$L$12-(Riskregister!$L$12-Riskregister!$K$12)*SQRT((1-AP1203)/2)))</f>
        <v>0</v>
      </c>
      <c r="AR1203" s="28">
        <f t="shared" ca="1" si="735"/>
        <v>0.93958557903457385</v>
      </c>
      <c r="AS1203" s="28">
        <f t="shared" ca="1" si="735"/>
        <v>0.6780506449090361</v>
      </c>
      <c r="AT1203" s="28">
        <f>IF(Riskregister!$E$13="",0,COUNTIF(BN$4:BN$53,"&lt;"&amp;AR1203)*IF(AS1203&lt;0.5,Riskregister!$K$13+(Riskregister!$L$13-Riskregister!$K$13)*SQRT(AS1203/2),Riskregister!$L$13-(Riskregister!$L$13-Riskregister!$K$13)*SQRT((1-AS1203)/2)))</f>
        <v>0</v>
      </c>
      <c r="AU1203" s="28">
        <f t="shared" ca="1" si="736"/>
        <v>0.77051716312929597</v>
      </c>
      <c r="AV1203" s="28">
        <f t="shared" ca="1" si="736"/>
        <v>0.33652602092530459</v>
      </c>
      <c r="AW1203" s="28">
        <f>IF(Riskregister!$E$14="",0,COUNTIF(BO$4:BO$53,"&lt;"&amp;AU1203)*IF(AV1203&lt;0.5,Riskregister!$K$14+(Riskregister!$L$14-Riskregister!$K$14)*SQRT(AV1203/2),Riskregister!$L$14-(Riskregister!$L$14-Riskregister!$K$14)*SQRT((1-AV1203)/2)))</f>
        <v>0</v>
      </c>
      <c r="AX1203" s="28">
        <f t="shared" ca="1" si="737"/>
        <v>8.8411484921510075E-2</v>
      </c>
      <c r="AY1203" s="28">
        <f t="shared" ca="1" si="737"/>
        <v>0.11202441993643808</v>
      </c>
      <c r="AZ1203" s="28">
        <f>IF(Riskregister!$E$15="",0,COUNTIF(BP$4:BP$53,"&lt;"&amp;AX1203)*IF(AY1203&lt;0.5,Riskregister!$K$15+(Riskregister!$L$15-Riskregister!$K$15)*SQRT(AY1203/2),Riskregister!$L$15-(Riskregister!$L$15-Riskregister!$K$15)*SQRT((1-AY1203)/2)))</f>
        <v>0</v>
      </c>
      <c r="BA1203" s="28">
        <f t="shared" ca="1" si="738"/>
        <v>0.2099300076680084</v>
      </c>
      <c r="BB1203" s="28">
        <f t="shared" ca="1" si="738"/>
        <v>0.84680667227902295</v>
      </c>
      <c r="BC1203" s="28">
        <f>IF(Riskregister!$E$16="",0,COUNTIF(BQ$4:BQ$53,"&lt;"&amp;BA1203)*IF(BB1203&lt;0.5,Riskregister!$K$16+(Riskregister!$L$16-Riskregister!$K$16)*SQRT(BB1203/2),Riskregister!$L$16-(Riskregister!$L$16-Riskregister!$K$16)*SQRT((1-BB1203)/2)))</f>
        <v>0</v>
      </c>
      <c r="BD1203" s="28">
        <f t="shared" ca="1" si="714"/>
        <v>1146438.324941634</v>
      </c>
    </row>
    <row r="1204" spans="20:56" x14ac:dyDescent="0.35">
      <c r="T1204" s="28">
        <f t="shared" ref="T1204:U1223" ca="1" si="739">RAND()</f>
        <v>0.50347946668227972</v>
      </c>
      <c r="U1204" s="28">
        <f t="shared" ca="1" si="739"/>
        <v>0.84171301558453493</v>
      </c>
      <c r="V1204" s="28">
        <f ca="1">IF(Riskregister!$E$5="",0,COUNTIF(BF$4:BF$53,"&lt;"&amp;T1204)*IF(U1204&lt;0.5,Riskregister!$K$5+(Riskregister!$L$5-Riskregister!$K$5)*SQRT(U1204/2),Riskregister!$L$5-(Riskregister!$L$5-Riskregister!$K$5)*SQRT((1-U1204)/2)))</f>
        <v>0</v>
      </c>
      <c r="W1204" s="28">
        <f t="shared" ref="W1204:X1223" ca="1" si="740">RAND()</f>
        <v>0.24179824688944118</v>
      </c>
      <c r="X1204" s="28">
        <f t="shared" ca="1" si="740"/>
        <v>0.75580588652232894</v>
      </c>
      <c r="Y1204" s="28">
        <f ca="1">IF(Riskregister!$E$6="",0,COUNTIF(BG$4:BG$53,"&lt;"&amp;W1204)*IF(X1204&lt;0.5,Riskregister!$K$6+(Riskregister!$L$6-Riskregister!$K$6)*SQRT(X1204/2),Riskregister!$L$6-(Riskregister!$L$6-Riskregister!$K$6)*SQRT((1-X1204)/2)))</f>
        <v>0</v>
      </c>
      <c r="Z1204" s="28">
        <f t="shared" ref="Z1204:AA1223" ca="1" si="741">RAND()</f>
        <v>0.17335431593543038</v>
      </c>
      <c r="AA1204" s="28">
        <f t="shared" ca="1" si="741"/>
        <v>0.64422264001529184</v>
      </c>
      <c r="AB1204" s="28">
        <f ca="1">IF(Riskregister!$E$7="",0,COUNTIF(BH$4:BH$53,"&lt;"&amp;Z1204)*IF(AA1204&lt;0.5,Riskregister!$K$7+(Riskregister!$L$7-Riskregister!$K$7)*SQRT(AA1204/2),Riskregister!$L$7-(Riskregister!$L$7-Riskregister!$K$7)*SQRT((1-AA1204)/2)))</f>
        <v>0</v>
      </c>
      <c r="AC1204" s="28">
        <f t="shared" ref="AC1204:AD1223" ca="1" si="742">RAND()</f>
        <v>0.85554576693083484</v>
      </c>
      <c r="AD1204" s="28">
        <f t="shared" ca="1" si="742"/>
        <v>0.42808759795447138</v>
      </c>
      <c r="AE1204" s="28">
        <f ca="1">IF(Riskregister!$E$8="",0,COUNTIF(BI$4:BI$53,"&lt;"&amp;AC1204)*IF(AD1204&lt;0.5,Riskregister!$K$8+(Riskregister!$L$8-Riskregister!$K$8)*SQRT(AD1204/2),Riskregister!$L$8-(Riskregister!$L$8-Riskregister!$K$8)*SQRT((1-AD1204)/2)))</f>
        <v>0</v>
      </c>
      <c r="AF1204" s="28">
        <f t="shared" ref="AF1204:AG1223" ca="1" si="743">RAND()</f>
        <v>5.5747107080368008E-2</v>
      </c>
      <c r="AG1204" s="28">
        <f t="shared" ca="1" si="743"/>
        <v>0.82526979709215076</v>
      </c>
      <c r="AH1204" s="28">
        <f>IF(Riskregister!$E$9="",0,COUNTIF(BJ$4:BJ$53,"&lt;"&amp;AF1204)*IF(AG1204&lt;0.5,Riskregister!$K$9+(Riskregister!$L$9-Riskregister!$K$9)*SQRT(AG1204/2),Riskregister!$L$9-(Riskregister!$L$9-Riskregister!$K$9)*SQRT((1-AG1204)/2)))</f>
        <v>0</v>
      </c>
      <c r="AI1204" s="28">
        <f t="shared" ref="AI1204:AJ1223" ca="1" si="744">RAND()</f>
        <v>0.45873434982057926</v>
      </c>
      <c r="AJ1204" s="28">
        <f t="shared" ca="1" si="744"/>
        <v>0.38476941705016532</v>
      </c>
      <c r="AK1204" s="28">
        <f>IF(Riskregister!$E$10="",0,COUNTIF(BK$4:BK$53,"&lt;"&amp;AI1204)*IF(AJ1204&lt;0.5,Riskregister!$K$10+(Riskregister!$L$10-Riskregister!$K$10)*SQRT(AJ1204/2),Riskregister!$L$10-(Riskregister!$L$10-Riskregister!$K$10)*SQRT((1-AJ1204)/2)))</f>
        <v>0</v>
      </c>
      <c r="AL1204" s="28">
        <f t="shared" ref="AL1204:AM1223" ca="1" si="745">RAND()</f>
        <v>0.72368217632301923</v>
      </c>
      <c r="AM1204" s="28">
        <f t="shared" ca="1" si="745"/>
        <v>0.98470029959431549</v>
      </c>
      <c r="AN1204" s="28">
        <f>IF(Riskregister!$E$11="",0,COUNTIF(BL$4:BL$53,"&lt;"&amp;AL1204)*IF(AM1204&lt;0.5,Riskregister!$K$11+(Riskregister!$L$11-Riskregister!$K$11)*SQRT(AM1204/2),Riskregister!$L$11-(Riskregister!$L$11-Riskregister!$K$11)*SQRT((1-AM1204)/2)))</f>
        <v>0</v>
      </c>
      <c r="AO1204" s="28">
        <f t="shared" ref="AO1204:AP1223" ca="1" si="746">RAND()</f>
        <v>0.43972379749382473</v>
      </c>
      <c r="AP1204" s="28">
        <f t="shared" ca="1" si="746"/>
        <v>0.3189976180721843</v>
      </c>
      <c r="AQ1204" s="28">
        <f>IF(Riskregister!$E$12="",0,COUNTIF(BM$4:BM$53,"&lt;"&amp;AO1204)*IF(AP1204&lt;0.5,Riskregister!$K$12+(Riskregister!$L$12-Riskregister!$K$12)*SQRT(AP1204/2),Riskregister!$L$12-(Riskregister!$L$12-Riskregister!$K$12)*SQRT((1-AP1204)/2)))</f>
        <v>0</v>
      </c>
      <c r="AR1204" s="28">
        <f t="shared" ref="AR1204:AS1223" ca="1" si="747">RAND()</f>
        <v>0.49715798501710096</v>
      </c>
      <c r="AS1204" s="28">
        <f t="shared" ca="1" si="747"/>
        <v>0.47471778516038465</v>
      </c>
      <c r="AT1204" s="28">
        <f>IF(Riskregister!$E$13="",0,COUNTIF(BN$4:BN$53,"&lt;"&amp;AR1204)*IF(AS1204&lt;0.5,Riskregister!$K$13+(Riskregister!$L$13-Riskregister!$K$13)*SQRT(AS1204/2),Riskregister!$L$13-(Riskregister!$L$13-Riskregister!$K$13)*SQRT((1-AS1204)/2)))</f>
        <v>0</v>
      </c>
      <c r="AU1204" s="28">
        <f t="shared" ref="AU1204:AV1223" ca="1" si="748">RAND()</f>
        <v>0.31962339744110602</v>
      </c>
      <c r="AV1204" s="28">
        <f t="shared" ca="1" si="748"/>
        <v>0.1138191157373164</v>
      </c>
      <c r="AW1204" s="28">
        <f>IF(Riskregister!$E$14="",0,COUNTIF(BO$4:BO$53,"&lt;"&amp;AU1204)*IF(AV1204&lt;0.5,Riskregister!$K$14+(Riskregister!$L$14-Riskregister!$K$14)*SQRT(AV1204/2),Riskregister!$L$14-(Riskregister!$L$14-Riskregister!$K$14)*SQRT((1-AV1204)/2)))</f>
        <v>0</v>
      </c>
      <c r="AX1204" s="28">
        <f t="shared" ref="AX1204:AY1223" ca="1" si="749">RAND()</f>
        <v>0.86887497313536644</v>
      </c>
      <c r="AY1204" s="28">
        <f t="shared" ca="1" si="749"/>
        <v>0.6269623114124192</v>
      </c>
      <c r="AZ1204" s="28">
        <f>IF(Riskregister!$E$15="",0,COUNTIF(BP$4:BP$53,"&lt;"&amp;AX1204)*IF(AY1204&lt;0.5,Riskregister!$K$15+(Riskregister!$L$15-Riskregister!$K$15)*SQRT(AY1204/2),Riskregister!$L$15-(Riskregister!$L$15-Riskregister!$K$15)*SQRT((1-AY1204)/2)))</f>
        <v>0</v>
      </c>
      <c r="BA1204" s="28">
        <f t="shared" ref="BA1204:BB1223" ca="1" si="750">RAND()</f>
        <v>0.40153077702120854</v>
      </c>
      <c r="BB1204" s="28">
        <f t="shared" ca="1" si="750"/>
        <v>0.90556775388916633</v>
      </c>
      <c r="BC1204" s="28">
        <f>IF(Riskregister!$E$16="",0,COUNTIF(BQ$4:BQ$53,"&lt;"&amp;BA1204)*IF(BB1204&lt;0.5,Riskregister!$K$16+(Riskregister!$L$16-Riskregister!$K$16)*SQRT(BB1204/2),Riskregister!$L$16-(Riskregister!$L$16-Riskregister!$K$16)*SQRT((1-BB1204)/2)))</f>
        <v>0</v>
      </c>
      <c r="BD1204" s="28">
        <f t="shared" ca="1" si="714"/>
        <v>0</v>
      </c>
    </row>
    <row r="1205" spans="20:56" x14ac:dyDescent="0.35">
      <c r="T1205" s="28">
        <f t="shared" ca="1" si="739"/>
        <v>0.6155224770198402</v>
      </c>
      <c r="U1205" s="28">
        <f t="shared" ca="1" si="739"/>
        <v>2.7657257544398295E-2</v>
      </c>
      <c r="V1205" s="28">
        <f ca="1">IF(Riskregister!$E$5="",0,COUNTIF(BF$4:BF$53,"&lt;"&amp;T1205)*IF(U1205&lt;0.5,Riskregister!$K$5+(Riskregister!$L$5-Riskregister!$K$5)*SQRT(U1205/2),Riskregister!$L$5-(Riskregister!$L$5-Riskregister!$K$5)*SQRT((1-U1205)/2)))</f>
        <v>0</v>
      </c>
      <c r="W1205" s="28">
        <f t="shared" ca="1" si="740"/>
        <v>0.89575293841394443</v>
      </c>
      <c r="X1205" s="28">
        <f t="shared" ca="1" si="740"/>
        <v>0.79396486081239737</v>
      </c>
      <c r="Y1205" s="28">
        <f ca="1">IF(Riskregister!$E$6="",0,COUNTIF(BG$4:BG$53,"&lt;"&amp;W1205)*IF(X1205&lt;0.5,Riskregister!$K$6+(Riskregister!$L$6-Riskregister!$K$6)*SQRT(X1205/2),Riskregister!$L$6-(Riskregister!$L$6-Riskregister!$K$6)*SQRT((1-X1205)/2)))</f>
        <v>1422265.6964625381</v>
      </c>
      <c r="Z1205" s="28">
        <f t="shared" ca="1" si="741"/>
        <v>0.97795162279749359</v>
      </c>
      <c r="AA1205" s="28">
        <f t="shared" ca="1" si="741"/>
        <v>0.21169253152069178</v>
      </c>
      <c r="AB1205" s="28">
        <f ca="1">IF(Riskregister!$E$7="",0,COUNTIF(BH$4:BH$53,"&lt;"&amp;Z1205)*IF(AA1205&lt;0.5,Riskregister!$K$7+(Riskregister!$L$7-Riskregister!$K$7)*SQRT(AA1205/2),Riskregister!$L$7-(Riskregister!$L$7-Riskregister!$K$7)*SQRT((1-AA1205)/2)))</f>
        <v>327738.16154208651</v>
      </c>
      <c r="AC1205" s="28">
        <f t="shared" ca="1" si="742"/>
        <v>0.94737419893751418</v>
      </c>
      <c r="AD1205" s="28">
        <f t="shared" ca="1" si="742"/>
        <v>0.82394038823494198</v>
      </c>
      <c r="AE1205" s="28">
        <f ca="1">IF(Riskregister!$E$8="",0,COUNTIF(BI$4:BI$53,"&lt;"&amp;AC1205)*IF(AD1205&lt;0.5,Riskregister!$K$8+(Riskregister!$L$8-Riskregister!$K$8)*SQRT(AD1205/2),Riskregister!$L$8-(Riskregister!$L$8-Riskregister!$K$8)*SQRT((1-AD1205)/2)))</f>
        <v>0</v>
      </c>
      <c r="AF1205" s="28">
        <f t="shared" ca="1" si="743"/>
        <v>0.77705957574810836</v>
      </c>
      <c r="AG1205" s="28">
        <f t="shared" ca="1" si="743"/>
        <v>0.53489922631527675</v>
      </c>
      <c r="AH1205" s="28">
        <f>IF(Riskregister!$E$9="",0,COUNTIF(BJ$4:BJ$53,"&lt;"&amp;AF1205)*IF(AG1205&lt;0.5,Riskregister!$K$9+(Riskregister!$L$9-Riskregister!$K$9)*SQRT(AG1205/2),Riskregister!$L$9-(Riskregister!$L$9-Riskregister!$K$9)*SQRT((1-AG1205)/2)))</f>
        <v>0</v>
      </c>
      <c r="AI1205" s="28">
        <f t="shared" ca="1" si="744"/>
        <v>0.30794629913992899</v>
      </c>
      <c r="AJ1205" s="28">
        <f t="shared" ca="1" si="744"/>
        <v>0.30999708962093042</v>
      </c>
      <c r="AK1205" s="28">
        <f>IF(Riskregister!$E$10="",0,COUNTIF(BK$4:BK$53,"&lt;"&amp;AI1205)*IF(AJ1205&lt;0.5,Riskregister!$K$10+(Riskregister!$L$10-Riskregister!$K$10)*SQRT(AJ1205/2),Riskregister!$L$10-(Riskregister!$L$10-Riskregister!$K$10)*SQRT((1-AJ1205)/2)))</f>
        <v>0</v>
      </c>
      <c r="AL1205" s="28">
        <f t="shared" ca="1" si="745"/>
        <v>0.15640021520395497</v>
      </c>
      <c r="AM1205" s="28">
        <f t="shared" ca="1" si="745"/>
        <v>0.99251859363430373</v>
      </c>
      <c r="AN1205" s="28">
        <f>IF(Riskregister!$E$11="",0,COUNTIF(BL$4:BL$53,"&lt;"&amp;AL1205)*IF(AM1205&lt;0.5,Riskregister!$K$11+(Riskregister!$L$11-Riskregister!$K$11)*SQRT(AM1205/2),Riskregister!$L$11-(Riskregister!$L$11-Riskregister!$K$11)*SQRT((1-AM1205)/2)))</f>
        <v>0</v>
      </c>
      <c r="AO1205" s="28">
        <f t="shared" ca="1" si="746"/>
        <v>2.1638992355345832E-2</v>
      </c>
      <c r="AP1205" s="28">
        <f t="shared" ca="1" si="746"/>
        <v>0.6468083561917346</v>
      </c>
      <c r="AQ1205" s="28">
        <f>IF(Riskregister!$E$12="",0,COUNTIF(BM$4:BM$53,"&lt;"&amp;AO1205)*IF(AP1205&lt;0.5,Riskregister!$K$12+(Riskregister!$L$12-Riskregister!$K$12)*SQRT(AP1205/2),Riskregister!$L$12-(Riskregister!$L$12-Riskregister!$K$12)*SQRT((1-AP1205)/2)))</f>
        <v>0</v>
      </c>
      <c r="AR1205" s="28">
        <f t="shared" ca="1" si="747"/>
        <v>0.98695190457055026</v>
      </c>
      <c r="AS1205" s="28">
        <f t="shared" ca="1" si="747"/>
        <v>1.2032368408379734E-2</v>
      </c>
      <c r="AT1205" s="28">
        <f>IF(Riskregister!$E$13="",0,COUNTIF(BN$4:BN$53,"&lt;"&amp;AR1205)*IF(AS1205&lt;0.5,Riskregister!$K$13+(Riskregister!$L$13-Riskregister!$K$13)*SQRT(AS1205/2),Riskregister!$L$13-(Riskregister!$L$13-Riskregister!$K$13)*SQRT((1-AS1205)/2)))</f>
        <v>0</v>
      </c>
      <c r="AU1205" s="28">
        <f t="shared" ca="1" si="748"/>
        <v>0.1777890077020845</v>
      </c>
      <c r="AV1205" s="28">
        <f t="shared" ca="1" si="748"/>
        <v>0.4721543602357039</v>
      </c>
      <c r="AW1205" s="28">
        <f>IF(Riskregister!$E$14="",0,COUNTIF(BO$4:BO$53,"&lt;"&amp;AU1205)*IF(AV1205&lt;0.5,Riskregister!$K$14+(Riskregister!$L$14-Riskregister!$K$14)*SQRT(AV1205/2),Riskregister!$L$14-(Riskregister!$L$14-Riskregister!$K$14)*SQRT((1-AV1205)/2)))</f>
        <v>0</v>
      </c>
      <c r="AX1205" s="28">
        <f t="shared" ca="1" si="749"/>
        <v>3.2901774806772033E-2</v>
      </c>
      <c r="AY1205" s="28">
        <f t="shared" ca="1" si="749"/>
        <v>0.45169399389164577</v>
      </c>
      <c r="AZ1205" s="28">
        <f>IF(Riskregister!$E$15="",0,COUNTIF(BP$4:BP$53,"&lt;"&amp;AX1205)*IF(AY1205&lt;0.5,Riskregister!$K$15+(Riskregister!$L$15-Riskregister!$K$15)*SQRT(AY1205/2),Riskregister!$L$15-(Riskregister!$L$15-Riskregister!$K$15)*SQRT((1-AY1205)/2)))</f>
        <v>0</v>
      </c>
      <c r="BA1205" s="28">
        <f t="shared" ca="1" si="750"/>
        <v>0.74081259176133107</v>
      </c>
      <c r="BB1205" s="28">
        <f t="shared" ca="1" si="750"/>
        <v>0.23983693767256198</v>
      </c>
      <c r="BC1205" s="28">
        <f>IF(Riskregister!$E$16="",0,COUNTIF(BQ$4:BQ$53,"&lt;"&amp;BA1205)*IF(BB1205&lt;0.5,Riskregister!$K$16+(Riskregister!$L$16-Riskregister!$K$16)*SQRT(BB1205/2),Riskregister!$L$16-(Riskregister!$L$16-Riskregister!$K$16)*SQRT((1-BB1205)/2)))</f>
        <v>0</v>
      </c>
      <c r="BD1205" s="28">
        <f t="shared" ca="1" si="714"/>
        <v>1750003.8580046245</v>
      </c>
    </row>
    <row r="1206" spans="20:56" x14ac:dyDescent="0.35">
      <c r="T1206" s="28">
        <f t="shared" ca="1" si="739"/>
        <v>0.16659173924349346</v>
      </c>
      <c r="U1206" s="28">
        <f t="shared" ca="1" si="739"/>
        <v>0.55052886375948329</v>
      </c>
      <c r="V1206" s="28">
        <f ca="1">IF(Riskregister!$E$5="",0,COUNTIF(BF$4:BF$53,"&lt;"&amp;T1206)*IF(U1206&lt;0.5,Riskregister!$K$5+(Riskregister!$L$5-Riskregister!$K$5)*SQRT(U1206/2),Riskregister!$L$5-(Riskregister!$L$5-Riskregister!$K$5)*SQRT((1-U1206)/2)))</f>
        <v>0</v>
      </c>
      <c r="W1206" s="28">
        <f t="shared" ca="1" si="740"/>
        <v>0.68979869852461184</v>
      </c>
      <c r="X1206" s="28">
        <f t="shared" ca="1" si="740"/>
        <v>0.90010722759910822</v>
      </c>
      <c r="Y1206" s="28">
        <f ca="1">IF(Riskregister!$E$6="",0,COUNTIF(BG$4:BG$53,"&lt;"&amp;W1206)*IF(X1206&lt;0.5,Riskregister!$K$6+(Riskregister!$L$6-Riskregister!$K$6)*SQRT(X1206/2),Riskregister!$L$6-(Riskregister!$L$6-Riskregister!$K$6)*SQRT((1-X1206)/2)))</f>
        <v>1597723.6133086549</v>
      </c>
      <c r="Z1206" s="28">
        <f t="shared" ca="1" si="741"/>
        <v>2.9259153452795506E-2</v>
      </c>
      <c r="AA1206" s="28">
        <f t="shared" ca="1" si="741"/>
        <v>0.56512910606495059</v>
      </c>
      <c r="AB1206" s="28">
        <f ca="1">IF(Riskregister!$E$7="",0,COUNTIF(BH$4:BH$53,"&lt;"&amp;Z1206)*IF(AA1206&lt;0.5,Riskregister!$K$7+(Riskregister!$L$7-Riskregister!$K$7)*SQRT(AA1206/2),Riskregister!$L$7-(Riskregister!$L$7-Riskregister!$K$7)*SQRT((1-AA1206)/2)))</f>
        <v>0</v>
      </c>
      <c r="AC1206" s="28">
        <f t="shared" ca="1" si="742"/>
        <v>0.65080592320597408</v>
      </c>
      <c r="AD1206" s="28">
        <f t="shared" ca="1" si="742"/>
        <v>0.4652697369101253</v>
      </c>
      <c r="AE1206" s="28">
        <f ca="1">IF(Riskregister!$E$8="",0,COUNTIF(BI$4:BI$53,"&lt;"&amp;AC1206)*IF(AD1206&lt;0.5,Riskregister!$K$8+(Riskregister!$L$8-Riskregister!$K$8)*SQRT(AD1206/2),Riskregister!$L$8-(Riskregister!$L$8-Riskregister!$K$8)*SQRT((1-AD1206)/2)))</f>
        <v>0</v>
      </c>
      <c r="AF1206" s="28">
        <f t="shared" ca="1" si="743"/>
        <v>0.49860432154813938</v>
      </c>
      <c r="AG1206" s="28">
        <f t="shared" ca="1" si="743"/>
        <v>0.63177983340318022</v>
      </c>
      <c r="AH1206" s="28">
        <f>IF(Riskregister!$E$9="",0,COUNTIF(BJ$4:BJ$53,"&lt;"&amp;AF1206)*IF(AG1206&lt;0.5,Riskregister!$K$9+(Riskregister!$L$9-Riskregister!$K$9)*SQRT(AG1206/2),Riskregister!$L$9-(Riskregister!$L$9-Riskregister!$K$9)*SQRT((1-AG1206)/2)))</f>
        <v>0</v>
      </c>
      <c r="AI1206" s="28">
        <f t="shared" ca="1" si="744"/>
        <v>0.3673422004397543</v>
      </c>
      <c r="AJ1206" s="28">
        <f t="shared" ca="1" si="744"/>
        <v>0.28867251390514392</v>
      </c>
      <c r="AK1206" s="28">
        <f>IF(Riskregister!$E$10="",0,COUNTIF(BK$4:BK$53,"&lt;"&amp;AI1206)*IF(AJ1206&lt;0.5,Riskregister!$K$10+(Riskregister!$L$10-Riskregister!$K$10)*SQRT(AJ1206/2),Riskregister!$L$10-(Riskregister!$L$10-Riskregister!$K$10)*SQRT((1-AJ1206)/2)))</f>
        <v>0</v>
      </c>
      <c r="AL1206" s="28">
        <f t="shared" ca="1" si="745"/>
        <v>0.10680484338795171</v>
      </c>
      <c r="AM1206" s="28">
        <f t="shared" ca="1" si="745"/>
        <v>0.73919500223359935</v>
      </c>
      <c r="AN1206" s="28">
        <f>IF(Riskregister!$E$11="",0,COUNTIF(BL$4:BL$53,"&lt;"&amp;AL1206)*IF(AM1206&lt;0.5,Riskregister!$K$11+(Riskregister!$L$11-Riskregister!$K$11)*SQRT(AM1206/2),Riskregister!$L$11-(Riskregister!$L$11-Riskregister!$K$11)*SQRT((1-AM1206)/2)))</f>
        <v>0</v>
      </c>
      <c r="AO1206" s="28">
        <f t="shared" ca="1" si="746"/>
        <v>0.35305137551512455</v>
      </c>
      <c r="AP1206" s="28">
        <f t="shared" ca="1" si="746"/>
        <v>0.10334261620445839</v>
      </c>
      <c r="AQ1206" s="28">
        <f>IF(Riskregister!$E$12="",0,COUNTIF(BM$4:BM$53,"&lt;"&amp;AO1206)*IF(AP1206&lt;0.5,Riskregister!$K$12+(Riskregister!$L$12-Riskregister!$K$12)*SQRT(AP1206/2),Riskregister!$L$12-(Riskregister!$L$12-Riskregister!$K$12)*SQRT((1-AP1206)/2)))</f>
        <v>0</v>
      </c>
      <c r="AR1206" s="28">
        <f t="shared" ca="1" si="747"/>
        <v>0.35381961262895478</v>
      </c>
      <c r="AS1206" s="28">
        <f t="shared" ca="1" si="747"/>
        <v>0.60708974728034226</v>
      </c>
      <c r="AT1206" s="28">
        <f>IF(Riskregister!$E$13="",0,COUNTIF(BN$4:BN$53,"&lt;"&amp;AR1206)*IF(AS1206&lt;0.5,Riskregister!$K$13+(Riskregister!$L$13-Riskregister!$K$13)*SQRT(AS1206/2),Riskregister!$L$13-(Riskregister!$L$13-Riskregister!$K$13)*SQRT((1-AS1206)/2)))</f>
        <v>0</v>
      </c>
      <c r="AU1206" s="28">
        <f t="shared" ca="1" si="748"/>
        <v>0.15233501563398932</v>
      </c>
      <c r="AV1206" s="28">
        <f t="shared" ca="1" si="748"/>
        <v>0.41180123292649307</v>
      </c>
      <c r="AW1206" s="28">
        <f>IF(Riskregister!$E$14="",0,COUNTIF(BO$4:BO$53,"&lt;"&amp;AU1206)*IF(AV1206&lt;0.5,Riskregister!$K$14+(Riskregister!$L$14-Riskregister!$K$14)*SQRT(AV1206/2),Riskregister!$L$14-(Riskregister!$L$14-Riskregister!$K$14)*SQRT((1-AV1206)/2)))</f>
        <v>0</v>
      </c>
      <c r="AX1206" s="28">
        <f t="shared" ca="1" si="749"/>
        <v>0.52728663160335487</v>
      </c>
      <c r="AY1206" s="28">
        <f t="shared" ca="1" si="749"/>
        <v>0.87948712218022895</v>
      </c>
      <c r="AZ1206" s="28">
        <f>IF(Riskregister!$E$15="",0,COUNTIF(BP$4:BP$53,"&lt;"&amp;AX1206)*IF(AY1206&lt;0.5,Riskregister!$K$15+(Riskregister!$L$15-Riskregister!$K$15)*SQRT(AY1206/2),Riskregister!$L$15-(Riskregister!$L$15-Riskregister!$K$15)*SQRT((1-AY1206)/2)))</f>
        <v>0</v>
      </c>
      <c r="BA1206" s="28">
        <f t="shared" ca="1" si="750"/>
        <v>8.6330957675028852E-2</v>
      </c>
      <c r="BB1206" s="28">
        <f t="shared" ca="1" si="750"/>
        <v>0.37344169887869139</v>
      </c>
      <c r="BC1206" s="28">
        <f>IF(Riskregister!$E$16="",0,COUNTIF(BQ$4:BQ$53,"&lt;"&amp;BA1206)*IF(BB1206&lt;0.5,Riskregister!$K$16+(Riskregister!$L$16-Riskregister!$K$16)*SQRT(BB1206/2),Riskregister!$L$16-(Riskregister!$L$16-Riskregister!$K$16)*SQRT((1-BB1206)/2)))</f>
        <v>0</v>
      </c>
      <c r="BD1206" s="28">
        <f t="shared" ca="1" si="714"/>
        <v>1597723.6133086549</v>
      </c>
    </row>
    <row r="1207" spans="20:56" x14ac:dyDescent="0.35">
      <c r="T1207" s="28">
        <f t="shared" ca="1" si="739"/>
        <v>0.62802465027171561</v>
      </c>
      <c r="U1207" s="28">
        <f t="shared" ca="1" si="739"/>
        <v>0.60959169585672535</v>
      </c>
      <c r="V1207" s="28">
        <f ca="1">IF(Riskregister!$E$5="",0,COUNTIF(BF$4:BF$53,"&lt;"&amp;T1207)*IF(U1207&lt;0.5,Riskregister!$K$5+(Riskregister!$L$5-Riskregister!$K$5)*SQRT(U1207/2),Riskregister!$L$5-(Riskregister!$L$5-Riskregister!$K$5)*SQRT((1-U1207)/2)))</f>
        <v>0</v>
      </c>
      <c r="W1207" s="28">
        <f t="shared" ca="1" si="740"/>
        <v>0.39211576812774995</v>
      </c>
      <c r="X1207" s="28">
        <f t="shared" ca="1" si="740"/>
        <v>0.38824377992530468</v>
      </c>
      <c r="Y1207" s="28">
        <f ca="1">IF(Riskregister!$E$6="",0,COUNTIF(BG$4:BG$53,"&lt;"&amp;W1207)*IF(X1207&lt;0.5,Riskregister!$K$6+(Riskregister!$L$6-Riskregister!$K$6)*SQRT(X1207/2),Riskregister!$L$6-(Riskregister!$L$6-Riskregister!$K$6)*SQRT((1-X1207)/2)))</f>
        <v>0</v>
      </c>
      <c r="Z1207" s="28">
        <f t="shared" ca="1" si="741"/>
        <v>0.60322712455014771</v>
      </c>
      <c r="AA1207" s="28">
        <f t="shared" ca="1" si="741"/>
        <v>0.76085571739639324</v>
      </c>
      <c r="AB1207" s="28">
        <f ca="1">IF(Riskregister!$E$7="",0,COUNTIF(BH$4:BH$53,"&lt;"&amp;Z1207)*IF(AA1207&lt;0.5,Riskregister!$K$7+(Riskregister!$L$7-Riskregister!$K$7)*SQRT(AA1207/2),Riskregister!$L$7-(Riskregister!$L$7-Riskregister!$K$7)*SQRT((1-AA1207)/2)))</f>
        <v>0</v>
      </c>
      <c r="AC1207" s="28">
        <f t="shared" ca="1" si="742"/>
        <v>0.39591098955566739</v>
      </c>
      <c r="AD1207" s="28">
        <f t="shared" ca="1" si="742"/>
        <v>0.10126048708523472</v>
      </c>
      <c r="AE1207" s="28">
        <f ca="1">IF(Riskregister!$E$8="",0,COUNTIF(BI$4:BI$53,"&lt;"&amp;AC1207)*IF(AD1207&lt;0.5,Riskregister!$K$8+(Riskregister!$L$8-Riskregister!$K$8)*SQRT(AD1207/2),Riskregister!$L$8-(Riskregister!$L$8-Riskregister!$K$8)*SQRT((1-AD1207)/2)))</f>
        <v>0</v>
      </c>
      <c r="AF1207" s="28">
        <f t="shared" ca="1" si="743"/>
        <v>0.33605970904379645</v>
      </c>
      <c r="AG1207" s="28">
        <f t="shared" ca="1" si="743"/>
        <v>0.49051181961015677</v>
      </c>
      <c r="AH1207" s="28">
        <f>IF(Riskregister!$E$9="",0,COUNTIF(BJ$4:BJ$53,"&lt;"&amp;AF1207)*IF(AG1207&lt;0.5,Riskregister!$K$9+(Riskregister!$L$9-Riskregister!$K$9)*SQRT(AG1207/2),Riskregister!$L$9-(Riskregister!$L$9-Riskregister!$K$9)*SQRT((1-AG1207)/2)))</f>
        <v>0</v>
      </c>
      <c r="AI1207" s="28">
        <f t="shared" ca="1" si="744"/>
        <v>0.65980594746892918</v>
      </c>
      <c r="AJ1207" s="28">
        <f t="shared" ca="1" si="744"/>
        <v>0.3757270357712168</v>
      </c>
      <c r="AK1207" s="28">
        <f>IF(Riskregister!$E$10="",0,COUNTIF(BK$4:BK$53,"&lt;"&amp;AI1207)*IF(AJ1207&lt;0.5,Riskregister!$K$10+(Riskregister!$L$10-Riskregister!$K$10)*SQRT(AJ1207/2),Riskregister!$L$10-(Riskregister!$L$10-Riskregister!$K$10)*SQRT((1-AJ1207)/2)))</f>
        <v>0</v>
      </c>
      <c r="AL1207" s="28">
        <f t="shared" ca="1" si="745"/>
        <v>7.2041190293336554E-2</v>
      </c>
      <c r="AM1207" s="28">
        <f t="shared" ca="1" si="745"/>
        <v>0.68340380641422305</v>
      </c>
      <c r="AN1207" s="28">
        <f>IF(Riskregister!$E$11="",0,COUNTIF(BL$4:BL$53,"&lt;"&amp;AL1207)*IF(AM1207&lt;0.5,Riskregister!$K$11+(Riskregister!$L$11-Riskregister!$K$11)*SQRT(AM1207/2),Riskregister!$L$11-(Riskregister!$L$11-Riskregister!$K$11)*SQRT((1-AM1207)/2)))</f>
        <v>0</v>
      </c>
      <c r="AO1207" s="28">
        <f t="shared" ca="1" si="746"/>
        <v>0.72998378987095058</v>
      </c>
      <c r="AP1207" s="28">
        <f t="shared" ca="1" si="746"/>
        <v>0.93939088497852163</v>
      </c>
      <c r="AQ1207" s="28">
        <f>IF(Riskregister!$E$12="",0,COUNTIF(BM$4:BM$53,"&lt;"&amp;AO1207)*IF(AP1207&lt;0.5,Riskregister!$K$12+(Riskregister!$L$12-Riskregister!$K$12)*SQRT(AP1207/2),Riskregister!$L$12-(Riskregister!$L$12-Riskregister!$K$12)*SQRT((1-AP1207)/2)))</f>
        <v>0</v>
      </c>
      <c r="AR1207" s="28">
        <f t="shared" ca="1" si="747"/>
        <v>0.46266677003333689</v>
      </c>
      <c r="AS1207" s="28">
        <f t="shared" ca="1" si="747"/>
        <v>7.4728750299494218E-2</v>
      </c>
      <c r="AT1207" s="28">
        <f>IF(Riskregister!$E$13="",0,COUNTIF(BN$4:BN$53,"&lt;"&amp;AR1207)*IF(AS1207&lt;0.5,Riskregister!$K$13+(Riskregister!$L$13-Riskregister!$K$13)*SQRT(AS1207/2),Riskregister!$L$13-(Riskregister!$L$13-Riskregister!$K$13)*SQRT((1-AS1207)/2)))</f>
        <v>0</v>
      </c>
      <c r="AU1207" s="28">
        <f t="shared" ca="1" si="748"/>
        <v>0.57804375651156614</v>
      </c>
      <c r="AV1207" s="28">
        <f t="shared" ca="1" si="748"/>
        <v>0.80806261606270069</v>
      </c>
      <c r="AW1207" s="28">
        <f>IF(Riskregister!$E$14="",0,COUNTIF(BO$4:BO$53,"&lt;"&amp;AU1207)*IF(AV1207&lt;0.5,Riskregister!$K$14+(Riskregister!$L$14-Riskregister!$K$14)*SQRT(AV1207/2),Riskregister!$L$14-(Riskregister!$L$14-Riskregister!$K$14)*SQRT((1-AV1207)/2)))</f>
        <v>0</v>
      </c>
      <c r="AX1207" s="28">
        <f t="shared" ca="1" si="749"/>
        <v>0.20588414307262803</v>
      </c>
      <c r="AY1207" s="28">
        <f t="shared" ca="1" si="749"/>
        <v>0.93404821300133711</v>
      </c>
      <c r="AZ1207" s="28">
        <f>IF(Riskregister!$E$15="",0,COUNTIF(BP$4:BP$53,"&lt;"&amp;AX1207)*IF(AY1207&lt;0.5,Riskregister!$K$15+(Riskregister!$L$15-Riskregister!$K$15)*SQRT(AY1207/2),Riskregister!$L$15-(Riskregister!$L$15-Riskregister!$K$15)*SQRT((1-AY1207)/2)))</f>
        <v>0</v>
      </c>
      <c r="BA1207" s="28">
        <f t="shared" ca="1" si="750"/>
        <v>0.55476626105110738</v>
      </c>
      <c r="BB1207" s="28">
        <f t="shared" ca="1" si="750"/>
        <v>0.1015116789715993</v>
      </c>
      <c r="BC1207" s="28">
        <f>IF(Riskregister!$E$16="",0,COUNTIF(BQ$4:BQ$53,"&lt;"&amp;BA1207)*IF(BB1207&lt;0.5,Riskregister!$K$16+(Riskregister!$L$16-Riskregister!$K$16)*SQRT(BB1207/2),Riskregister!$L$16-(Riskregister!$L$16-Riskregister!$K$16)*SQRT((1-BB1207)/2)))</f>
        <v>0</v>
      </c>
      <c r="BD1207" s="28">
        <f t="shared" ca="1" si="714"/>
        <v>0</v>
      </c>
    </row>
    <row r="1208" spans="20:56" x14ac:dyDescent="0.35">
      <c r="T1208" s="28">
        <f t="shared" ca="1" si="739"/>
        <v>0.12317926567296267</v>
      </c>
      <c r="U1208" s="28">
        <f t="shared" ca="1" si="739"/>
        <v>0.40866732232753777</v>
      </c>
      <c r="V1208" s="28">
        <f ca="1">IF(Riskregister!$E$5="",0,COUNTIF(BF$4:BF$53,"&lt;"&amp;T1208)*IF(U1208&lt;0.5,Riskregister!$K$5+(Riskregister!$L$5-Riskregister!$K$5)*SQRT(U1208/2),Riskregister!$L$5-(Riskregister!$L$5-Riskregister!$K$5)*SQRT((1-U1208)/2)))</f>
        <v>0</v>
      </c>
      <c r="W1208" s="28">
        <f t="shared" ca="1" si="740"/>
        <v>0.75335469781546072</v>
      </c>
      <c r="X1208" s="28">
        <f t="shared" ca="1" si="740"/>
        <v>0.94314121984232302</v>
      </c>
      <c r="Y1208" s="28">
        <f ca="1">IF(Riskregister!$E$6="",0,COUNTIF(BG$4:BG$53,"&lt;"&amp;W1208)*IF(X1208&lt;0.5,Riskregister!$K$6+(Riskregister!$L$6-Riskregister!$K$6)*SQRT(X1208/2),Riskregister!$L$6-(Riskregister!$L$6-Riskregister!$K$6)*SQRT((1-X1208)/2)))</f>
        <v>1696501.6905229343</v>
      </c>
      <c r="Z1208" s="28">
        <f t="shared" ca="1" si="741"/>
        <v>0.22527708431732041</v>
      </c>
      <c r="AA1208" s="28">
        <f t="shared" ca="1" si="741"/>
        <v>0.8550714912059012</v>
      </c>
      <c r="AB1208" s="28">
        <f ca="1">IF(Riskregister!$E$7="",0,COUNTIF(BH$4:BH$53,"&lt;"&amp;Z1208)*IF(AA1208&lt;0.5,Riskregister!$K$7+(Riskregister!$L$7-Riskregister!$K$7)*SQRT(AA1208/2),Riskregister!$L$7-(Riskregister!$L$7-Riskregister!$K$7)*SQRT((1-AA1208)/2)))</f>
        <v>0</v>
      </c>
      <c r="AC1208" s="28">
        <f t="shared" ca="1" si="742"/>
        <v>0.39706077955445651</v>
      </c>
      <c r="AD1208" s="28">
        <f t="shared" ca="1" si="742"/>
        <v>0.69744611156069336</v>
      </c>
      <c r="AE1208" s="28">
        <f ca="1">IF(Riskregister!$E$8="",0,COUNTIF(BI$4:BI$53,"&lt;"&amp;AC1208)*IF(AD1208&lt;0.5,Riskregister!$K$8+(Riskregister!$L$8-Riskregister!$K$8)*SQRT(AD1208/2),Riskregister!$L$8-(Riskregister!$L$8-Riskregister!$K$8)*SQRT((1-AD1208)/2)))</f>
        <v>0</v>
      </c>
      <c r="AF1208" s="28">
        <f t="shared" ca="1" si="743"/>
        <v>0.42195910689182525</v>
      </c>
      <c r="AG1208" s="28">
        <f t="shared" ca="1" si="743"/>
        <v>0.62559284847751551</v>
      </c>
      <c r="AH1208" s="28">
        <f>IF(Riskregister!$E$9="",0,COUNTIF(BJ$4:BJ$53,"&lt;"&amp;AF1208)*IF(AG1208&lt;0.5,Riskregister!$K$9+(Riskregister!$L$9-Riskregister!$K$9)*SQRT(AG1208/2),Riskregister!$L$9-(Riskregister!$L$9-Riskregister!$K$9)*SQRT((1-AG1208)/2)))</f>
        <v>0</v>
      </c>
      <c r="AI1208" s="28">
        <f t="shared" ca="1" si="744"/>
        <v>0.76951900940028173</v>
      </c>
      <c r="AJ1208" s="28">
        <f t="shared" ca="1" si="744"/>
        <v>3.0009731997113764E-2</v>
      </c>
      <c r="AK1208" s="28">
        <f>IF(Riskregister!$E$10="",0,COUNTIF(BK$4:BK$53,"&lt;"&amp;AI1208)*IF(AJ1208&lt;0.5,Riskregister!$K$10+(Riskregister!$L$10-Riskregister!$K$10)*SQRT(AJ1208/2),Riskregister!$L$10-(Riskregister!$L$10-Riskregister!$K$10)*SQRT((1-AJ1208)/2)))</f>
        <v>0</v>
      </c>
      <c r="AL1208" s="28">
        <f t="shared" ca="1" si="745"/>
        <v>0.69754370668965571</v>
      </c>
      <c r="AM1208" s="28">
        <f t="shared" ca="1" si="745"/>
        <v>0.57387597382805955</v>
      </c>
      <c r="AN1208" s="28">
        <f>IF(Riskregister!$E$11="",0,COUNTIF(BL$4:BL$53,"&lt;"&amp;AL1208)*IF(AM1208&lt;0.5,Riskregister!$K$11+(Riskregister!$L$11-Riskregister!$K$11)*SQRT(AM1208/2),Riskregister!$L$11-(Riskregister!$L$11-Riskregister!$K$11)*SQRT((1-AM1208)/2)))</f>
        <v>0</v>
      </c>
      <c r="AO1208" s="28">
        <f t="shared" ca="1" si="746"/>
        <v>0.50673235596067479</v>
      </c>
      <c r="AP1208" s="28">
        <f t="shared" ca="1" si="746"/>
        <v>0.97573998508369297</v>
      </c>
      <c r="AQ1208" s="28">
        <f>IF(Riskregister!$E$12="",0,COUNTIF(BM$4:BM$53,"&lt;"&amp;AO1208)*IF(AP1208&lt;0.5,Riskregister!$K$12+(Riskregister!$L$12-Riskregister!$K$12)*SQRT(AP1208/2),Riskregister!$L$12-(Riskregister!$L$12-Riskregister!$K$12)*SQRT((1-AP1208)/2)))</f>
        <v>0</v>
      </c>
      <c r="AR1208" s="28">
        <f t="shared" ca="1" si="747"/>
        <v>0.3863984028198415</v>
      </c>
      <c r="AS1208" s="28">
        <f t="shared" ca="1" si="747"/>
        <v>0.44214977307039782</v>
      </c>
      <c r="AT1208" s="28">
        <f>IF(Riskregister!$E$13="",0,COUNTIF(BN$4:BN$53,"&lt;"&amp;AR1208)*IF(AS1208&lt;0.5,Riskregister!$K$13+(Riskregister!$L$13-Riskregister!$K$13)*SQRT(AS1208/2),Riskregister!$L$13-(Riskregister!$L$13-Riskregister!$K$13)*SQRT((1-AS1208)/2)))</f>
        <v>0</v>
      </c>
      <c r="AU1208" s="28">
        <f t="shared" ca="1" si="748"/>
        <v>0.73474420219058989</v>
      </c>
      <c r="AV1208" s="28">
        <f t="shared" ca="1" si="748"/>
        <v>0.62881734594429739</v>
      </c>
      <c r="AW1208" s="28">
        <f>IF(Riskregister!$E$14="",0,COUNTIF(BO$4:BO$53,"&lt;"&amp;AU1208)*IF(AV1208&lt;0.5,Riskregister!$K$14+(Riskregister!$L$14-Riskregister!$K$14)*SQRT(AV1208/2),Riskregister!$L$14-(Riskregister!$L$14-Riskregister!$K$14)*SQRT((1-AV1208)/2)))</f>
        <v>0</v>
      </c>
      <c r="AX1208" s="28">
        <f t="shared" ca="1" si="749"/>
        <v>0.43544263047335086</v>
      </c>
      <c r="AY1208" s="28">
        <f t="shared" ca="1" si="749"/>
        <v>0.13868803794389184</v>
      </c>
      <c r="AZ1208" s="28">
        <f>IF(Riskregister!$E$15="",0,COUNTIF(BP$4:BP$53,"&lt;"&amp;AX1208)*IF(AY1208&lt;0.5,Riskregister!$K$15+(Riskregister!$L$15-Riskregister!$K$15)*SQRT(AY1208/2),Riskregister!$L$15-(Riskregister!$L$15-Riskregister!$K$15)*SQRT((1-AY1208)/2)))</f>
        <v>0</v>
      </c>
      <c r="BA1208" s="28">
        <f t="shared" ca="1" si="750"/>
        <v>0.8890729388532187</v>
      </c>
      <c r="BB1208" s="28">
        <f t="shared" ca="1" si="750"/>
        <v>0.5830995348861403</v>
      </c>
      <c r="BC1208" s="28">
        <f>IF(Riskregister!$E$16="",0,COUNTIF(BQ$4:BQ$53,"&lt;"&amp;BA1208)*IF(BB1208&lt;0.5,Riskregister!$K$16+(Riskregister!$L$16-Riskregister!$K$16)*SQRT(BB1208/2),Riskregister!$L$16-(Riskregister!$L$16-Riskregister!$K$16)*SQRT((1-BB1208)/2)))</f>
        <v>0</v>
      </c>
      <c r="BD1208" s="28">
        <f t="shared" ca="1" si="714"/>
        <v>1696501.6905229343</v>
      </c>
    </row>
    <row r="1209" spans="20:56" x14ac:dyDescent="0.35">
      <c r="T1209" s="28">
        <f t="shared" ca="1" si="739"/>
        <v>0.36350349858674436</v>
      </c>
      <c r="U1209" s="28">
        <f t="shared" ca="1" si="739"/>
        <v>2.4938357728245486E-2</v>
      </c>
      <c r="V1209" s="28">
        <f ca="1">IF(Riskregister!$E$5="",0,COUNTIF(BF$4:BF$53,"&lt;"&amp;T1209)*IF(U1209&lt;0.5,Riskregister!$K$5+(Riskregister!$L$5-Riskregister!$K$5)*SQRT(U1209/2),Riskregister!$L$5-(Riskregister!$L$5-Riskregister!$K$5)*SQRT((1-U1209)/2)))</f>
        <v>0</v>
      </c>
      <c r="W1209" s="28">
        <f t="shared" ca="1" si="740"/>
        <v>0.84447193452568725</v>
      </c>
      <c r="X1209" s="28">
        <f t="shared" ca="1" si="740"/>
        <v>0.72670402506474319</v>
      </c>
      <c r="Y1209" s="28">
        <f ca="1">IF(Riskregister!$E$6="",0,COUNTIF(BG$4:BG$53,"&lt;"&amp;W1209)*IF(X1209&lt;0.5,Riskregister!$K$6+(Riskregister!$L$6-Riskregister!$K$6)*SQRT(X1209/2),Riskregister!$L$6-(Riskregister!$L$6-Riskregister!$K$6)*SQRT((1-X1209)/2)))</f>
        <v>1334613.2858291233</v>
      </c>
      <c r="Z1209" s="28">
        <f t="shared" ca="1" si="741"/>
        <v>0.98386045464341587</v>
      </c>
      <c r="AA1209" s="28">
        <f t="shared" ca="1" si="741"/>
        <v>0.71008723040177701</v>
      </c>
      <c r="AB1209" s="28">
        <f ca="1">IF(Riskregister!$E$7="",0,COUNTIF(BH$4:BH$53,"&lt;"&amp;Z1209)*IF(AA1209&lt;0.5,Riskregister!$K$7+(Riskregister!$L$7-Riskregister!$K$7)*SQRT(AA1209/2),Riskregister!$L$7-(Riskregister!$L$7-Riskregister!$K$7)*SQRT((1-AA1209)/2)))</f>
        <v>533488.03300496121</v>
      </c>
      <c r="AC1209" s="28">
        <f t="shared" ca="1" si="742"/>
        <v>0.24012595011280646</v>
      </c>
      <c r="AD1209" s="28">
        <f t="shared" ca="1" si="742"/>
        <v>0.84622239885506778</v>
      </c>
      <c r="AE1209" s="28">
        <f ca="1">IF(Riskregister!$E$8="",0,COUNTIF(BI$4:BI$53,"&lt;"&amp;AC1209)*IF(AD1209&lt;0.5,Riskregister!$K$8+(Riskregister!$L$8-Riskregister!$K$8)*SQRT(AD1209/2),Riskregister!$L$8-(Riskregister!$L$8-Riskregister!$K$8)*SQRT((1-AD1209)/2)))</f>
        <v>0</v>
      </c>
      <c r="AF1209" s="28">
        <f t="shared" ca="1" si="743"/>
        <v>0.85591849569931311</v>
      </c>
      <c r="AG1209" s="28">
        <f t="shared" ca="1" si="743"/>
        <v>0.80220904850377939</v>
      </c>
      <c r="AH1209" s="28">
        <f>IF(Riskregister!$E$9="",0,COUNTIF(BJ$4:BJ$53,"&lt;"&amp;AF1209)*IF(AG1209&lt;0.5,Riskregister!$K$9+(Riskregister!$L$9-Riskregister!$K$9)*SQRT(AG1209/2),Riskregister!$L$9-(Riskregister!$L$9-Riskregister!$K$9)*SQRT((1-AG1209)/2)))</f>
        <v>0</v>
      </c>
      <c r="AI1209" s="28">
        <f t="shared" ca="1" si="744"/>
        <v>0.17997103158698169</v>
      </c>
      <c r="AJ1209" s="28">
        <f t="shared" ca="1" si="744"/>
        <v>0.89322533674719662</v>
      </c>
      <c r="AK1209" s="28">
        <f>IF(Riskregister!$E$10="",0,COUNTIF(BK$4:BK$53,"&lt;"&amp;AI1209)*IF(AJ1209&lt;0.5,Riskregister!$K$10+(Riskregister!$L$10-Riskregister!$K$10)*SQRT(AJ1209/2),Riskregister!$L$10-(Riskregister!$L$10-Riskregister!$K$10)*SQRT((1-AJ1209)/2)))</f>
        <v>0</v>
      </c>
      <c r="AL1209" s="28">
        <f t="shared" ca="1" si="745"/>
        <v>0.92974060025569738</v>
      </c>
      <c r="AM1209" s="28">
        <f t="shared" ca="1" si="745"/>
        <v>0.66155127397957925</v>
      </c>
      <c r="AN1209" s="28">
        <f>IF(Riskregister!$E$11="",0,COUNTIF(BL$4:BL$53,"&lt;"&amp;AL1209)*IF(AM1209&lt;0.5,Riskregister!$K$11+(Riskregister!$L$11-Riskregister!$K$11)*SQRT(AM1209/2),Riskregister!$L$11-(Riskregister!$L$11-Riskregister!$K$11)*SQRT((1-AM1209)/2)))</f>
        <v>0</v>
      </c>
      <c r="AO1209" s="28">
        <f t="shared" ca="1" si="746"/>
        <v>0.92635491294414807</v>
      </c>
      <c r="AP1209" s="28">
        <f t="shared" ca="1" si="746"/>
        <v>0.89276821642077653</v>
      </c>
      <c r="AQ1209" s="28">
        <f>IF(Riskregister!$E$12="",0,COUNTIF(BM$4:BM$53,"&lt;"&amp;AO1209)*IF(AP1209&lt;0.5,Riskregister!$K$12+(Riskregister!$L$12-Riskregister!$K$12)*SQRT(AP1209/2),Riskregister!$L$12-(Riskregister!$L$12-Riskregister!$K$12)*SQRT((1-AP1209)/2)))</f>
        <v>0</v>
      </c>
      <c r="AR1209" s="28">
        <f t="shared" ca="1" si="747"/>
        <v>0.37900839030871714</v>
      </c>
      <c r="AS1209" s="28">
        <f t="shared" ca="1" si="747"/>
        <v>0.47515063101877653</v>
      </c>
      <c r="AT1209" s="28">
        <f>IF(Riskregister!$E$13="",0,COUNTIF(BN$4:BN$53,"&lt;"&amp;AR1209)*IF(AS1209&lt;0.5,Riskregister!$K$13+(Riskregister!$L$13-Riskregister!$K$13)*SQRT(AS1209/2),Riskregister!$L$13-(Riskregister!$L$13-Riskregister!$K$13)*SQRT((1-AS1209)/2)))</f>
        <v>0</v>
      </c>
      <c r="AU1209" s="28">
        <f t="shared" ca="1" si="748"/>
        <v>3.7275267988556848E-3</v>
      </c>
      <c r="AV1209" s="28">
        <f t="shared" ca="1" si="748"/>
        <v>0.14332167690627418</v>
      </c>
      <c r="AW1209" s="28">
        <f>IF(Riskregister!$E$14="",0,COUNTIF(BO$4:BO$53,"&lt;"&amp;AU1209)*IF(AV1209&lt;0.5,Riskregister!$K$14+(Riskregister!$L$14-Riskregister!$K$14)*SQRT(AV1209/2),Riskregister!$L$14-(Riskregister!$L$14-Riskregister!$K$14)*SQRT((1-AV1209)/2)))</f>
        <v>0</v>
      </c>
      <c r="AX1209" s="28">
        <f t="shared" ca="1" si="749"/>
        <v>5.4252029818828595E-2</v>
      </c>
      <c r="AY1209" s="28">
        <f t="shared" ca="1" si="749"/>
        <v>0.71174230155850471</v>
      </c>
      <c r="AZ1209" s="28">
        <f>IF(Riskregister!$E$15="",0,COUNTIF(BP$4:BP$53,"&lt;"&amp;AX1209)*IF(AY1209&lt;0.5,Riskregister!$K$15+(Riskregister!$L$15-Riskregister!$K$15)*SQRT(AY1209/2),Riskregister!$L$15-(Riskregister!$L$15-Riskregister!$K$15)*SQRT((1-AY1209)/2)))</f>
        <v>0</v>
      </c>
      <c r="BA1209" s="28">
        <f t="shared" ca="1" si="750"/>
        <v>0.60547650980538914</v>
      </c>
      <c r="BB1209" s="28">
        <f t="shared" ca="1" si="750"/>
        <v>0.18550979198846362</v>
      </c>
      <c r="BC1209" s="28">
        <f>IF(Riskregister!$E$16="",0,COUNTIF(BQ$4:BQ$53,"&lt;"&amp;BA1209)*IF(BB1209&lt;0.5,Riskregister!$K$16+(Riskregister!$L$16-Riskregister!$K$16)*SQRT(BB1209/2),Riskregister!$L$16-(Riskregister!$L$16-Riskregister!$K$16)*SQRT((1-BB1209)/2)))</f>
        <v>0</v>
      </c>
      <c r="BD1209" s="28">
        <f t="shared" ca="1" si="714"/>
        <v>1868101.3188340846</v>
      </c>
    </row>
    <row r="1210" spans="20:56" x14ac:dyDescent="0.35">
      <c r="T1210" s="28">
        <f t="shared" ca="1" si="739"/>
        <v>0.81825580789941066</v>
      </c>
      <c r="U1210" s="28">
        <f t="shared" ca="1" si="739"/>
        <v>0.42217619135912299</v>
      </c>
      <c r="V1210" s="28">
        <f ca="1">IF(Riskregister!$E$5="",0,COUNTIF(BF$4:BF$53,"&lt;"&amp;T1210)*IF(U1210&lt;0.5,Riskregister!$K$5+(Riskregister!$L$5-Riskregister!$K$5)*SQRT(U1210/2),Riskregister!$L$5-(Riskregister!$L$5-Riskregister!$K$5)*SQRT((1-U1210)/2)))</f>
        <v>356749.46039859741</v>
      </c>
      <c r="W1210" s="28">
        <f t="shared" ca="1" si="740"/>
        <v>0.59773361317397333</v>
      </c>
      <c r="X1210" s="28">
        <f t="shared" ca="1" si="740"/>
        <v>0.8140494664671859</v>
      </c>
      <c r="Y1210" s="28">
        <f ca="1">IF(Riskregister!$E$6="",0,COUNTIF(BG$4:BG$53,"&lt;"&amp;W1210)*IF(X1210&lt;0.5,Riskregister!$K$6+(Riskregister!$L$6-Riskregister!$K$6)*SQRT(X1210/2),Riskregister!$L$6-(Riskregister!$L$6-Riskregister!$K$6)*SQRT((1-X1210)/2)))</f>
        <v>0</v>
      </c>
      <c r="Z1210" s="28">
        <f t="shared" ca="1" si="741"/>
        <v>0.37948493764765912</v>
      </c>
      <c r="AA1210" s="28">
        <f t="shared" ca="1" si="741"/>
        <v>0.58558819562919451</v>
      </c>
      <c r="AB1210" s="28">
        <f ca="1">IF(Riskregister!$E$7="",0,COUNTIF(BH$4:BH$53,"&lt;"&amp;Z1210)*IF(AA1210&lt;0.5,Riskregister!$K$7+(Riskregister!$L$7-Riskregister!$K$7)*SQRT(AA1210/2),Riskregister!$L$7-(Riskregister!$L$7-Riskregister!$K$7)*SQRT((1-AA1210)/2)))</f>
        <v>0</v>
      </c>
      <c r="AC1210" s="28">
        <f t="shared" ca="1" si="742"/>
        <v>0.83232740681615103</v>
      </c>
      <c r="AD1210" s="28">
        <f t="shared" ca="1" si="742"/>
        <v>0.44497544741981099</v>
      </c>
      <c r="AE1210" s="28">
        <f ca="1">IF(Riskregister!$E$8="",0,COUNTIF(BI$4:BI$53,"&lt;"&amp;AC1210)*IF(AD1210&lt;0.5,Riskregister!$K$8+(Riskregister!$L$8-Riskregister!$K$8)*SQRT(AD1210/2),Riskregister!$L$8-(Riskregister!$L$8-Riskregister!$K$8)*SQRT((1-AD1210)/2)))</f>
        <v>0</v>
      </c>
      <c r="AF1210" s="28">
        <f t="shared" ca="1" si="743"/>
        <v>0.4165435983279826</v>
      </c>
      <c r="AG1210" s="28">
        <f t="shared" ca="1" si="743"/>
        <v>7.6592220805823175E-2</v>
      </c>
      <c r="AH1210" s="28">
        <f>IF(Riskregister!$E$9="",0,COUNTIF(BJ$4:BJ$53,"&lt;"&amp;AF1210)*IF(AG1210&lt;0.5,Riskregister!$K$9+(Riskregister!$L$9-Riskregister!$K$9)*SQRT(AG1210/2),Riskregister!$L$9-(Riskregister!$L$9-Riskregister!$K$9)*SQRT((1-AG1210)/2)))</f>
        <v>0</v>
      </c>
      <c r="AI1210" s="28">
        <f t="shared" ca="1" si="744"/>
        <v>0.14995896167026501</v>
      </c>
      <c r="AJ1210" s="28">
        <f t="shared" ca="1" si="744"/>
        <v>0.49108918128841528</v>
      </c>
      <c r="AK1210" s="28">
        <f>IF(Riskregister!$E$10="",0,COUNTIF(BK$4:BK$53,"&lt;"&amp;AI1210)*IF(AJ1210&lt;0.5,Riskregister!$K$10+(Riskregister!$L$10-Riskregister!$K$10)*SQRT(AJ1210/2),Riskregister!$L$10-(Riskregister!$L$10-Riskregister!$K$10)*SQRT((1-AJ1210)/2)))</f>
        <v>0</v>
      </c>
      <c r="AL1210" s="28">
        <f t="shared" ca="1" si="745"/>
        <v>0.29133240801008931</v>
      </c>
      <c r="AM1210" s="28">
        <f t="shared" ca="1" si="745"/>
        <v>0.74563416349847988</v>
      </c>
      <c r="AN1210" s="28">
        <f>IF(Riskregister!$E$11="",0,COUNTIF(BL$4:BL$53,"&lt;"&amp;AL1210)*IF(AM1210&lt;0.5,Riskregister!$K$11+(Riskregister!$L$11-Riskregister!$K$11)*SQRT(AM1210/2),Riskregister!$L$11-(Riskregister!$L$11-Riskregister!$K$11)*SQRT((1-AM1210)/2)))</f>
        <v>0</v>
      </c>
      <c r="AO1210" s="28">
        <f t="shared" ca="1" si="746"/>
        <v>0.40895413736761976</v>
      </c>
      <c r="AP1210" s="28">
        <f t="shared" ca="1" si="746"/>
        <v>0.8521303100989176</v>
      </c>
      <c r="AQ1210" s="28">
        <f>IF(Riskregister!$E$12="",0,COUNTIF(BM$4:BM$53,"&lt;"&amp;AO1210)*IF(AP1210&lt;0.5,Riskregister!$K$12+(Riskregister!$L$12-Riskregister!$K$12)*SQRT(AP1210/2),Riskregister!$L$12-(Riskregister!$L$12-Riskregister!$K$12)*SQRT((1-AP1210)/2)))</f>
        <v>0</v>
      </c>
      <c r="AR1210" s="28">
        <f t="shared" ca="1" si="747"/>
        <v>3.5667154790337552E-2</v>
      </c>
      <c r="AS1210" s="28">
        <f t="shared" ca="1" si="747"/>
        <v>0.53287835959277186</v>
      </c>
      <c r="AT1210" s="28">
        <f>IF(Riskregister!$E$13="",0,COUNTIF(BN$4:BN$53,"&lt;"&amp;AR1210)*IF(AS1210&lt;0.5,Riskregister!$K$13+(Riskregister!$L$13-Riskregister!$K$13)*SQRT(AS1210/2),Riskregister!$L$13-(Riskregister!$L$13-Riskregister!$K$13)*SQRT((1-AS1210)/2)))</f>
        <v>0</v>
      </c>
      <c r="AU1210" s="28">
        <f t="shared" ca="1" si="748"/>
        <v>0.59233143972217017</v>
      </c>
      <c r="AV1210" s="28">
        <f t="shared" ca="1" si="748"/>
        <v>0.33081895285398988</v>
      </c>
      <c r="AW1210" s="28">
        <f>IF(Riskregister!$E$14="",0,COUNTIF(BO$4:BO$53,"&lt;"&amp;AU1210)*IF(AV1210&lt;0.5,Riskregister!$K$14+(Riskregister!$L$14-Riskregister!$K$14)*SQRT(AV1210/2),Riskregister!$L$14-(Riskregister!$L$14-Riskregister!$K$14)*SQRT((1-AV1210)/2)))</f>
        <v>0</v>
      </c>
      <c r="AX1210" s="28">
        <f t="shared" ca="1" si="749"/>
        <v>0.15557894009453432</v>
      </c>
      <c r="AY1210" s="28">
        <f t="shared" ca="1" si="749"/>
        <v>0.57385573255632472</v>
      </c>
      <c r="AZ1210" s="28">
        <f>IF(Riskregister!$E$15="",0,COUNTIF(BP$4:BP$53,"&lt;"&amp;AX1210)*IF(AY1210&lt;0.5,Riskregister!$K$15+(Riskregister!$L$15-Riskregister!$K$15)*SQRT(AY1210/2),Riskregister!$L$15-(Riskregister!$L$15-Riskregister!$K$15)*SQRT((1-AY1210)/2)))</f>
        <v>0</v>
      </c>
      <c r="BA1210" s="28">
        <f t="shared" ca="1" si="750"/>
        <v>0.54461701239988847</v>
      </c>
      <c r="BB1210" s="28">
        <f t="shared" ca="1" si="750"/>
        <v>0.88363781758216531</v>
      </c>
      <c r="BC1210" s="28">
        <f>IF(Riskregister!$E$16="",0,COUNTIF(BQ$4:BQ$53,"&lt;"&amp;BA1210)*IF(BB1210&lt;0.5,Riskregister!$K$16+(Riskregister!$L$16-Riskregister!$K$16)*SQRT(BB1210/2),Riskregister!$L$16-(Riskregister!$L$16-Riskregister!$K$16)*SQRT((1-BB1210)/2)))</f>
        <v>0</v>
      </c>
      <c r="BD1210" s="28">
        <f t="shared" ca="1" si="714"/>
        <v>356749.46039859741</v>
      </c>
    </row>
    <row r="1211" spans="20:56" x14ac:dyDescent="0.35">
      <c r="T1211" s="28">
        <f t="shared" ca="1" si="739"/>
        <v>0.92037371585701067</v>
      </c>
      <c r="U1211" s="28">
        <f t="shared" ca="1" si="739"/>
        <v>0.49821200244906372</v>
      </c>
      <c r="V1211" s="28">
        <f ca="1">IF(Riskregister!$E$5="",0,COUNTIF(BF$4:BF$53,"&lt;"&amp;T1211)*IF(U1211&lt;0.5,Riskregister!$K$5+(Riskregister!$L$5-Riskregister!$K$5)*SQRT(U1211/2),Riskregister!$L$5-(Riskregister!$L$5-Riskregister!$K$5)*SQRT((1-U1211)/2)))</f>
        <v>374597.34025132109</v>
      </c>
      <c r="W1211" s="28">
        <f t="shared" ca="1" si="740"/>
        <v>0.92236069664568787</v>
      </c>
      <c r="X1211" s="28">
        <f t="shared" ca="1" si="740"/>
        <v>0.35781273123619006</v>
      </c>
      <c r="Y1211" s="28">
        <f ca="1">IF(Riskregister!$E$6="",0,COUNTIF(BG$4:BG$53,"&lt;"&amp;W1211)*IF(X1211&lt;0.5,Riskregister!$K$6+(Riskregister!$L$6-Riskregister!$K$6)*SQRT(X1211/2),Riskregister!$L$6-(Riskregister!$L$6-Riskregister!$K$6)*SQRT((1-X1211)/2)))</f>
        <v>1922703.6804350712</v>
      </c>
      <c r="Z1211" s="28">
        <f t="shared" ca="1" si="741"/>
        <v>0.93952905570696632</v>
      </c>
      <c r="AA1211" s="28">
        <f t="shared" ca="1" si="741"/>
        <v>0.35681100922664477</v>
      </c>
      <c r="AB1211" s="28">
        <f ca="1">IF(Riskregister!$E$7="",0,COUNTIF(BH$4:BH$53,"&lt;"&amp;Z1211)*IF(AA1211&lt;0.5,Riskregister!$K$7+(Riskregister!$L$7-Riskregister!$K$7)*SQRT(AA1211/2),Riskregister!$L$7-(Riskregister!$L$7-Riskregister!$K$7)*SQRT((1-AA1211)/2)))</f>
        <v>197833.26525221579</v>
      </c>
      <c r="AC1211" s="28">
        <f t="shared" ca="1" si="742"/>
        <v>0.59301478763316662</v>
      </c>
      <c r="AD1211" s="28">
        <f t="shared" ca="1" si="742"/>
        <v>0.21818946327818034</v>
      </c>
      <c r="AE1211" s="28">
        <f ca="1">IF(Riskregister!$E$8="",0,COUNTIF(BI$4:BI$53,"&lt;"&amp;AC1211)*IF(AD1211&lt;0.5,Riskregister!$K$8+(Riskregister!$L$8-Riskregister!$K$8)*SQRT(AD1211/2),Riskregister!$L$8-(Riskregister!$L$8-Riskregister!$K$8)*SQRT((1-AD1211)/2)))</f>
        <v>0</v>
      </c>
      <c r="AF1211" s="28">
        <f t="shared" ca="1" si="743"/>
        <v>0.38870531929478214</v>
      </c>
      <c r="AG1211" s="28">
        <f t="shared" ca="1" si="743"/>
        <v>0.92739567358124431</v>
      </c>
      <c r="AH1211" s="28">
        <f>IF(Riskregister!$E$9="",0,COUNTIF(BJ$4:BJ$53,"&lt;"&amp;AF1211)*IF(AG1211&lt;0.5,Riskregister!$K$9+(Riskregister!$L$9-Riskregister!$K$9)*SQRT(AG1211/2),Riskregister!$L$9-(Riskregister!$L$9-Riskregister!$K$9)*SQRT((1-AG1211)/2)))</f>
        <v>0</v>
      </c>
      <c r="AI1211" s="28">
        <f t="shared" ca="1" si="744"/>
        <v>0.63367474748067021</v>
      </c>
      <c r="AJ1211" s="28">
        <f t="shared" ca="1" si="744"/>
        <v>0.52212714159337537</v>
      </c>
      <c r="AK1211" s="28">
        <f>IF(Riskregister!$E$10="",0,COUNTIF(BK$4:BK$53,"&lt;"&amp;AI1211)*IF(AJ1211&lt;0.5,Riskregister!$K$10+(Riskregister!$L$10-Riskregister!$K$10)*SQRT(AJ1211/2),Riskregister!$L$10-(Riskregister!$L$10-Riskregister!$K$10)*SQRT((1-AJ1211)/2)))</f>
        <v>0</v>
      </c>
      <c r="AL1211" s="28">
        <f t="shared" ca="1" si="745"/>
        <v>3.2375534666624683E-2</v>
      </c>
      <c r="AM1211" s="28">
        <f t="shared" ca="1" si="745"/>
        <v>0.86561501073906988</v>
      </c>
      <c r="AN1211" s="28">
        <f>IF(Riskregister!$E$11="",0,COUNTIF(BL$4:BL$53,"&lt;"&amp;AL1211)*IF(AM1211&lt;0.5,Riskregister!$K$11+(Riskregister!$L$11-Riskregister!$K$11)*SQRT(AM1211/2),Riskregister!$L$11-(Riskregister!$L$11-Riskregister!$K$11)*SQRT((1-AM1211)/2)))</f>
        <v>0</v>
      </c>
      <c r="AO1211" s="28">
        <f t="shared" ca="1" si="746"/>
        <v>0.32480326698494266</v>
      </c>
      <c r="AP1211" s="28">
        <f t="shared" ca="1" si="746"/>
        <v>0.61629522654506108</v>
      </c>
      <c r="AQ1211" s="28">
        <f>IF(Riskregister!$E$12="",0,COUNTIF(BM$4:BM$53,"&lt;"&amp;AO1211)*IF(AP1211&lt;0.5,Riskregister!$K$12+(Riskregister!$L$12-Riskregister!$K$12)*SQRT(AP1211/2),Riskregister!$L$12-(Riskregister!$L$12-Riskregister!$K$12)*SQRT((1-AP1211)/2)))</f>
        <v>0</v>
      </c>
      <c r="AR1211" s="28">
        <f t="shared" ca="1" si="747"/>
        <v>0.96294560700089959</v>
      </c>
      <c r="AS1211" s="28">
        <f t="shared" ca="1" si="747"/>
        <v>0.60949805460119821</v>
      </c>
      <c r="AT1211" s="28">
        <f>IF(Riskregister!$E$13="",0,COUNTIF(BN$4:BN$53,"&lt;"&amp;AR1211)*IF(AS1211&lt;0.5,Riskregister!$K$13+(Riskregister!$L$13-Riskregister!$K$13)*SQRT(AS1211/2),Riskregister!$L$13-(Riskregister!$L$13-Riskregister!$K$13)*SQRT((1-AS1211)/2)))</f>
        <v>0</v>
      </c>
      <c r="AU1211" s="28">
        <f t="shared" ca="1" si="748"/>
        <v>5.6032030279412615E-3</v>
      </c>
      <c r="AV1211" s="28">
        <f t="shared" ca="1" si="748"/>
        <v>0.49416912123344425</v>
      </c>
      <c r="AW1211" s="28">
        <f>IF(Riskregister!$E$14="",0,COUNTIF(BO$4:BO$53,"&lt;"&amp;AU1211)*IF(AV1211&lt;0.5,Riskregister!$K$14+(Riskregister!$L$14-Riskregister!$K$14)*SQRT(AV1211/2),Riskregister!$L$14-(Riskregister!$L$14-Riskregister!$K$14)*SQRT((1-AV1211)/2)))</f>
        <v>0</v>
      </c>
      <c r="AX1211" s="28">
        <f t="shared" ca="1" si="749"/>
        <v>0.28984128376267981</v>
      </c>
      <c r="AY1211" s="28">
        <f t="shared" ca="1" si="749"/>
        <v>0.20998180383246801</v>
      </c>
      <c r="AZ1211" s="28">
        <f>IF(Riskregister!$E$15="",0,COUNTIF(BP$4:BP$53,"&lt;"&amp;AX1211)*IF(AY1211&lt;0.5,Riskregister!$K$15+(Riskregister!$L$15-Riskregister!$K$15)*SQRT(AY1211/2),Riskregister!$L$15-(Riskregister!$L$15-Riskregister!$K$15)*SQRT((1-AY1211)/2)))</f>
        <v>0</v>
      </c>
      <c r="BA1211" s="28">
        <f t="shared" ca="1" si="750"/>
        <v>0.89471592778606612</v>
      </c>
      <c r="BB1211" s="28">
        <f t="shared" ca="1" si="750"/>
        <v>0.59946567402852724</v>
      </c>
      <c r="BC1211" s="28">
        <f>IF(Riskregister!$E$16="",0,COUNTIF(BQ$4:BQ$53,"&lt;"&amp;BA1211)*IF(BB1211&lt;0.5,Riskregister!$K$16+(Riskregister!$L$16-Riskregister!$K$16)*SQRT(BB1211/2),Riskregister!$L$16-(Riskregister!$L$16-Riskregister!$K$16)*SQRT((1-BB1211)/2)))</f>
        <v>0</v>
      </c>
      <c r="BD1211" s="28">
        <f t="shared" ca="1" si="714"/>
        <v>2495134.285938608</v>
      </c>
    </row>
    <row r="1212" spans="20:56" x14ac:dyDescent="0.35">
      <c r="T1212" s="28">
        <f t="shared" ca="1" si="739"/>
        <v>0.99353778018055761</v>
      </c>
      <c r="U1212" s="28">
        <f t="shared" ca="1" si="739"/>
        <v>0.94733584068435039</v>
      </c>
      <c r="V1212" s="28">
        <f ca="1">IF(Riskregister!$E$5="",0,COUNTIF(BF$4:BF$53,"&lt;"&amp;T1212)*IF(U1212&lt;0.5,Riskregister!$K$5+(Riskregister!$L$5-Riskregister!$K$5)*SQRT(U1212/2),Riskregister!$L$5-(Riskregister!$L$5-Riskregister!$K$5)*SQRT((1-U1212)/2)))</f>
        <v>1580933.3088386422</v>
      </c>
      <c r="W1212" s="28">
        <f t="shared" ca="1" si="740"/>
        <v>0.12585754475928401</v>
      </c>
      <c r="X1212" s="28">
        <f t="shared" ca="1" si="740"/>
        <v>0.46024352051022144</v>
      </c>
      <c r="Y1212" s="28">
        <f ca="1">IF(Riskregister!$E$6="",0,COUNTIF(BG$4:BG$53,"&lt;"&amp;W1212)*IF(X1212&lt;0.5,Riskregister!$K$6+(Riskregister!$L$6-Riskregister!$K$6)*SQRT(X1212/2),Riskregister!$L$6-(Riskregister!$L$6-Riskregister!$K$6)*SQRT((1-X1212)/2)))</f>
        <v>0</v>
      </c>
      <c r="Z1212" s="28">
        <f t="shared" ca="1" si="741"/>
        <v>0.58770726272686702</v>
      </c>
      <c r="AA1212" s="28">
        <f t="shared" ca="1" si="741"/>
        <v>0.89239649060685833</v>
      </c>
      <c r="AB1212" s="28">
        <f ca="1">IF(Riskregister!$E$7="",0,COUNTIF(BH$4:BH$53,"&lt;"&amp;Z1212)*IF(AA1212&lt;0.5,Riskregister!$K$7+(Riskregister!$L$7-Riskregister!$K$7)*SQRT(AA1212/2),Riskregister!$L$7-(Riskregister!$L$7-Riskregister!$K$7)*SQRT((1-AA1212)/2)))</f>
        <v>0</v>
      </c>
      <c r="AC1212" s="28">
        <f t="shared" ca="1" si="742"/>
        <v>0.8739993038485725</v>
      </c>
      <c r="AD1212" s="28">
        <f t="shared" ca="1" si="742"/>
        <v>0.96446993885254428</v>
      </c>
      <c r="AE1212" s="28">
        <f ca="1">IF(Riskregister!$E$8="",0,COUNTIF(BI$4:BI$53,"&lt;"&amp;AC1212)*IF(AD1212&lt;0.5,Riskregister!$K$8+(Riskregister!$L$8-Riskregister!$K$8)*SQRT(AD1212/2),Riskregister!$L$8-(Riskregister!$L$8-Riskregister!$K$8)*SQRT((1-AD1212)/2)))</f>
        <v>0</v>
      </c>
      <c r="AF1212" s="28">
        <f t="shared" ca="1" si="743"/>
        <v>0.91304594219038004</v>
      </c>
      <c r="AG1212" s="28">
        <f t="shared" ca="1" si="743"/>
        <v>0.36496757922220147</v>
      </c>
      <c r="AH1212" s="28">
        <f>IF(Riskregister!$E$9="",0,COUNTIF(BJ$4:BJ$53,"&lt;"&amp;AF1212)*IF(AG1212&lt;0.5,Riskregister!$K$9+(Riskregister!$L$9-Riskregister!$K$9)*SQRT(AG1212/2),Riskregister!$L$9-(Riskregister!$L$9-Riskregister!$K$9)*SQRT((1-AG1212)/2)))</f>
        <v>0</v>
      </c>
      <c r="AI1212" s="28">
        <f t="shared" ca="1" si="744"/>
        <v>0.36988901867519874</v>
      </c>
      <c r="AJ1212" s="28">
        <f t="shared" ca="1" si="744"/>
        <v>0.24334103364246829</v>
      </c>
      <c r="AK1212" s="28">
        <f>IF(Riskregister!$E$10="",0,COUNTIF(BK$4:BK$53,"&lt;"&amp;AI1212)*IF(AJ1212&lt;0.5,Riskregister!$K$10+(Riskregister!$L$10-Riskregister!$K$10)*SQRT(AJ1212/2),Riskregister!$L$10-(Riskregister!$L$10-Riskregister!$K$10)*SQRT((1-AJ1212)/2)))</f>
        <v>0</v>
      </c>
      <c r="AL1212" s="28">
        <f t="shared" ca="1" si="745"/>
        <v>0.42939122309829003</v>
      </c>
      <c r="AM1212" s="28">
        <f t="shared" ca="1" si="745"/>
        <v>0.81663376848917224</v>
      </c>
      <c r="AN1212" s="28">
        <f>IF(Riskregister!$E$11="",0,COUNTIF(BL$4:BL$53,"&lt;"&amp;AL1212)*IF(AM1212&lt;0.5,Riskregister!$K$11+(Riskregister!$L$11-Riskregister!$K$11)*SQRT(AM1212/2),Riskregister!$L$11-(Riskregister!$L$11-Riskregister!$K$11)*SQRT((1-AM1212)/2)))</f>
        <v>0</v>
      </c>
      <c r="AO1212" s="28">
        <f t="shared" ca="1" si="746"/>
        <v>0.14258793094719036</v>
      </c>
      <c r="AP1212" s="28">
        <f t="shared" ca="1" si="746"/>
        <v>0.90444095945357206</v>
      </c>
      <c r="AQ1212" s="28">
        <f>IF(Riskregister!$E$12="",0,COUNTIF(BM$4:BM$53,"&lt;"&amp;AO1212)*IF(AP1212&lt;0.5,Riskregister!$K$12+(Riskregister!$L$12-Riskregister!$K$12)*SQRT(AP1212/2),Riskregister!$L$12-(Riskregister!$L$12-Riskregister!$K$12)*SQRT((1-AP1212)/2)))</f>
        <v>0</v>
      </c>
      <c r="AR1212" s="28">
        <f t="shared" ca="1" si="747"/>
        <v>0.33435596907994369</v>
      </c>
      <c r="AS1212" s="28">
        <f t="shared" ca="1" si="747"/>
        <v>0.83533601337734542</v>
      </c>
      <c r="AT1212" s="28">
        <f>IF(Riskregister!$E$13="",0,COUNTIF(BN$4:BN$53,"&lt;"&amp;AR1212)*IF(AS1212&lt;0.5,Riskregister!$K$13+(Riskregister!$L$13-Riskregister!$K$13)*SQRT(AS1212/2),Riskregister!$L$13-(Riskregister!$L$13-Riskregister!$K$13)*SQRT((1-AS1212)/2)))</f>
        <v>0</v>
      </c>
      <c r="AU1212" s="28">
        <f t="shared" ca="1" si="748"/>
        <v>0.39391830017523832</v>
      </c>
      <c r="AV1212" s="28">
        <f t="shared" ca="1" si="748"/>
        <v>0.31563789934418152</v>
      </c>
      <c r="AW1212" s="28">
        <f>IF(Riskregister!$E$14="",0,COUNTIF(BO$4:BO$53,"&lt;"&amp;AU1212)*IF(AV1212&lt;0.5,Riskregister!$K$14+(Riskregister!$L$14-Riskregister!$K$14)*SQRT(AV1212/2),Riskregister!$L$14-(Riskregister!$L$14-Riskregister!$K$14)*SQRT((1-AV1212)/2)))</f>
        <v>0</v>
      </c>
      <c r="AX1212" s="28">
        <f t="shared" ca="1" si="749"/>
        <v>0.21730938134800593</v>
      </c>
      <c r="AY1212" s="28">
        <f t="shared" ca="1" si="749"/>
        <v>0.78275292945979247</v>
      </c>
      <c r="AZ1212" s="28">
        <f>IF(Riskregister!$E$15="",0,COUNTIF(BP$4:BP$53,"&lt;"&amp;AX1212)*IF(AY1212&lt;0.5,Riskregister!$K$15+(Riskregister!$L$15-Riskregister!$K$15)*SQRT(AY1212/2),Riskregister!$L$15-(Riskregister!$L$15-Riskregister!$K$15)*SQRT((1-AY1212)/2)))</f>
        <v>0</v>
      </c>
      <c r="BA1212" s="28">
        <f t="shared" ca="1" si="750"/>
        <v>0.91672240869814914</v>
      </c>
      <c r="BB1212" s="28">
        <f t="shared" ca="1" si="750"/>
        <v>0.8599379653945054</v>
      </c>
      <c r="BC1212" s="28">
        <f>IF(Riskregister!$E$16="",0,COUNTIF(BQ$4:BQ$53,"&lt;"&amp;BA1212)*IF(BB1212&lt;0.5,Riskregister!$K$16+(Riskregister!$L$16-Riskregister!$K$16)*SQRT(BB1212/2),Riskregister!$L$16-(Riskregister!$L$16-Riskregister!$K$16)*SQRT((1-BB1212)/2)))</f>
        <v>0</v>
      </c>
      <c r="BD1212" s="28">
        <f t="shared" ca="1" si="714"/>
        <v>1580933.3088386422</v>
      </c>
    </row>
    <row r="1213" spans="20:56" x14ac:dyDescent="0.35">
      <c r="T1213" s="28">
        <f t="shared" ca="1" si="739"/>
        <v>3.3709829284631732E-2</v>
      </c>
      <c r="U1213" s="28">
        <f t="shared" ca="1" si="739"/>
        <v>0.80250163274687691</v>
      </c>
      <c r="V1213" s="28">
        <f ca="1">IF(Riskregister!$E$5="",0,COUNTIF(BF$4:BF$53,"&lt;"&amp;T1213)*IF(U1213&lt;0.5,Riskregister!$K$5+(Riskregister!$L$5-Riskregister!$K$5)*SQRT(U1213/2),Riskregister!$L$5-(Riskregister!$L$5-Riskregister!$K$5)*SQRT((1-U1213)/2)))</f>
        <v>0</v>
      </c>
      <c r="W1213" s="28">
        <f t="shared" ca="1" si="740"/>
        <v>0.49321411754382782</v>
      </c>
      <c r="X1213" s="28">
        <f t="shared" ca="1" si="740"/>
        <v>4.9507886893893516E-2</v>
      </c>
      <c r="Y1213" s="28">
        <f ca="1">IF(Riskregister!$E$6="",0,COUNTIF(BG$4:BG$53,"&lt;"&amp;W1213)*IF(X1213&lt;0.5,Riskregister!$K$6+(Riskregister!$L$6-Riskregister!$K$6)*SQRT(X1213/2),Riskregister!$L$6-(Riskregister!$L$6-Riskregister!$K$6)*SQRT((1-X1213)/2)))</f>
        <v>0</v>
      </c>
      <c r="Z1213" s="28">
        <f t="shared" ca="1" si="741"/>
        <v>0.84186221616806234</v>
      </c>
      <c r="AA1213" s="28">
        <f t="shared" ca="1" si="741"/>
        <v>8.2242038192633982E-2</v>
      </c>
      <c r="AB1213" s="28">
        <f ca="1">IF(Riskregister!$E$7="",0,COUNTIF(BH$4:BH$53,"&lt;"&amp;Z1213)*IF(AA1213&lt;0.5,Riskregister!$K$7+(Riskregister!$L$7-Riskregister!$K$7)*SQRT(AA1213/2),Riskregister!$L$7-(Riskregister!$L$7-Riskregister!$K$7)*SQRT((1-AA1213)/2)))</f>
        <v>120974.11386765481</v>
      </c>
      <c r="AC1213" s="28">
        <f t="shared" ca="1" si="742"/>
        <v>0.31571086678234972</v>
      </c>
      <c r="AD1213" s="28">
        <f t="shared" ca="1" si="742"/>
        <v>0.62021921230271704</v>
      </c>
      <c r="AE1213" s="28">
        <f ca="1">IF(Riskregister!$E$8="",0,COUNTIF(BI$4:BI$53,"&lt;"&amp;AC1213)*IF(AD1213&lt;0.5,Riskregister!$K$8+(Riskregister!$L$8-Riskregister!$K$8)*SQRT(AD1213/2),Riskregister!$L$8-(Riskregister!$L$8-Riskregister!$K$8)*SQRT((1-AD1213)/2)))</f>
        <v>0</v>
      </c>
      <c r="AF1213" s="28">
        <f t="shared" ca="1" si="743"/>
        <v>0.43008169930544893</v>
      </c>
      <c r="AG1213" s="28">
        <f t="shared" ca="1" si="743"/>
        <v>0.35028868689954584</v>
      </c>
      <c r="AH1213" s="28">
        <f>IF(Riskregister!$E$9="",0,COUNTIF(BJ$4:BJ$53,"&lt;"&amp;AF1213)*IF(AG1213&lt;0.5,Riskregister!$K$9+(Riskregister!$L$9-Riskregister!$K$9)*SQRT(AG1213/2),Riskregister!$L$9-(Riskregister!$L$9-Riskregister!$K$9)*SQRT((1-AG1213)/2)))</f>
        <v>0</v>
      </c>
      <c r="AI1213" s="28">
        <f t="shared" ca="1" si="744"/>
        <v>0.60449802869841895</v>
      </c>
      <c r="AJ1213" s="28">
        <f t="shared" ca="1" si="744"/>
        <v>0.45335177638076629</v>
      </c>
      <c r="AK1213" s="28">
        <f>IF(Riskregister!$E$10="",0,COUNTIF(BK$4:BK$53,"&lt;"&amp;AI1213)*IF(AJ1213&lt;0.5,Riskregister!$K$10+(Riskregister!$L$10-Riskregister!$K$10)*SQRT(AJ1213/2),Riskregister!$L$10-(Riskregister!$L$10-Riskregister!$K$10)*SQRT((1-AJ1213)/2)))</f>
        <v>0</v>
      </c>
      <c r="AL1213" s="28">
        <f t="shared" ca="1" si="745"/>
        <v>0.45933563156375945</v>
      </c>
      <c r="AM1213" s="28">
        <f t="shared" ca="1" si="745"/>
        <v>0.55200740151565963</v>
      </c>
      <c r="AN1213" s="28">
        <f>IF(Riskregister!$E$11="",0,COUNTIF(BL$4:BL$53,"&lt;"&amp;AL1213)*IF(AM1213&lt;0.5,Riskregister!$K$11+(Riskregister!$L$11-Riskregister!$K$11)*SQRT(AM1213/2),Riskregister!$L$11-(Riskregister!$L$11-Riskregister!$K$11)*SQRT((1-AM1213)/2)))</f>
        <v>0</v>
      </c>
      <c r="AO1213" s="28">
        <f t="shared" ca="1" si="746"/>
        <v>0.94862005620060186</v>
      </c>
      <c r="AP1213" s="28">
        <f t="shared" ca="1" si="746"/>
        <v>0.69859527789138309</v>
      </c>
      <c r="AQ1213" s="28">
        <f>IF(Riskregister!$E$12="",0,COUNTIF(BM$4:BM$53,"&lt;"&amp;AO1213)*IF(AP1213&lt;0.5,Riskregister!$K$12+(Riskregister!$L$12-Riskregister!$K$12)*SQRT(AP1213/2),Riskregister!$L$12-(Riskregister!$L$12-Riskregister!$K$12)*SQRT((1-AP1213)/2)))</f>
        <v>0</v>
      </c>
      <c r="AR1213" s="28">
        <f t="shared" ca="1" si="747"/>
        <v>0.15451534006695711</v>
      </c>
      <c r="AS1213" s="28">
        <f t="shared" ca="1" si="747"/>
        <v>0.73097757244000039</v>
      </c>
      <c r="AT1213" s="28">
        <f>IF(Riskregister!$E$13="",0,COUNTIF(BN$4:BN$53,"&lt;"&amp;AR1213)*IF(AS1213&lt;0.5,Riskregister!$K$13+(Riskregister!$L$13-Riskregister!$K$13)*SQRT(AS1213/2),Riskregister!$L$13-(Riskregister!$L$13-Riskregister!$K$13)*SQRT((1-AS1213)/2)))</f>
        <v>0</v>
      </c>
      <c r="AU1213" s="28">
        <f t="shared" ca="1" si="748"/>
        <v>0.92408892864106451</v>
      </c>
      <c r="AV1213" s="28">
        <f t="shared" ca="1" si="748"/>
        <v>0.81284870352312144</v>
      </c>
      <c r="AW1213" s="28">
        <f>IF(Riskregister!$E$14="",0,COUNTIF(BO$4:BO$53,"&lt;"&amp;AU1213)*IF(AV1213&lt;0.5,Riskregister!$K$14+(Riskregister!$L$14-Riskregister!$K$14)*SQRT(AV1213/2),Riskregister!$L$14-(Riskregister!$L$14-Riskregister!$K$14)*SQRT((1-AV1213)/2)))</f>
        <v>0</v>
      </c>
      <c r="AX1213" s="28">
        <f t="shared" ca="1" si="749"/>
        <v>0.3814085083796025</v>
      </c>
      <c r="AY1213" s="28">
        <f t="shared" ca="1" si="749"/>
        <v>0.90078453706624506</v>
      </c>
      <c r="AZ1213" s="28">
        <f>IF(Riskregister!$E$15="",0,COUNTIF(BP$4:BP$53,"&lt;"&amp;AX1213)*IF(AY1213&lt;0.5,Riskregister!$K$15+(Riskregister!$L$15-Riskregister!$K$15)*SQRT(AY1213/2),Riskregister!$L$15-(Riskregister!$L$15-Riskregister!$K$15)*SQRT((1-AY1213)/2)))</f>
        <v>0</v>
      </c>
      <c r="BA1213" s="28">
        <f t="shared" ca="1" si="750"/>
        <v>0.57393755547607739</v>
      </c>
      <c r="BB1213" s="28">
        <f t="shared" ca="1" si="750"/>
        <v>0.13165946060734268</v>
      </c>
      <c r="BC1213" s="28">
        <f>IF(Riskregister!$E$16="",0,COUNTIF(BQ$4:BQ$53,"&lt;"&amp;BA1213)*IF(BB1213&lt;0.5,Riskregister!$K$16+(Riskregister!$L$16-Riskregister!$K$16)*SQRT(BB1213/2),Riskregister!$L$16-(Riskregister!$L$16-Riskregister!$K$16)*SQRT((1-BB1213)/2)))</f>
        <v>0</v>
      </c>
      <c r="BD1213" s="28">
        <f t="shared" ca="1" si="714"/>
        <v>120974.11386765481</v>
      </c>
    </row>
    <row r="1214" spans="20:56" x14ac:dyDescent="0.35">
      <c r="T1214" s="28">
        <f t="shared" ca="1" si="739"/>
        <v>0.64500601725093798</v>
      </c>
      <c r="U1214" s="28">
        <f t="shared" ca="1" si="739"/>
        <v>0.63879353483095724</v>
      </c>
      <c r="V1214" s="28">
        <f ca="1">IF(Riskregister!$E$5="",0,COUNTIF(BF$4:BF$53,"&lt;"&amp;T1214)*IF(U1214&lt;0.5,Riskregister!$K$5+(Riskregister!$L$5-Riskregister!$K$5)*SQRT(U1214/2),Riskregister!$L$5-(Riskregister!$L$5-Riskregister!$K$5)*SQRT((1-U1214)/2)))</f>
        <v>408761.52427305433</v>
      </c>
      <c r="W1214" s="28">
        <f t="shared" ca="1" si="740"/>
        <v>0.53819975452586533</v>
      </c>
      <c r="X1214" s="28">
        <f t="shared" ca="1" si="740"/>
        <v>0.47824614522069286</v>
      </c>
      <c r="Y1214" s="28">
        <f ca="1">IF(Riskregister!$E$6="",0,COUNTIF(BG$4:BG$53,"&lt;"&amp;W1214)*IF(X1214&lt;0.5,Riskregister!$K$6+(Riskregister!$L$6-Riskregister!$K$6)*SQRT(X1214/2),Riskregister!$L$6-(Riskregister!$L$6-Riskregister!$K$6)*SQRT((1-X1214)/2)))</f>
        <v>0</v>
      </c>
      <c r="Z1214" s="28">
        <f t="shared" ca="1" si="741"/>
        <v>0.3127368563782692</v>
      </c>
      <c r="AA1214" s="28">
        <f t="shared" ca="1" si="741"/>
        <v>0.20422308074130657</v>
      </c>
      <c r="AB1214" s="28">
        <f ca="1">IF(Riskregister!$E$7="",0,COUNTIF(BH$4:BH$53,"&lt;"&amp;Z1214)*IF(AA1214&lt;0.5,Riskregister!$K$7+(Riskregister!$L$7-Riskregister!$K$7)*SQRT(AA1214/2),Riskregister!$L$7-(Riskregister!$L$7-Riskregister!$K$7)*SQRT((1-AA1214)/2)))</f>
        <v>0</v>
      </c>
      <c r="AC1214" s="28">
        <f t="shared" ca="1" si="742"/>
        <v>0.86187102963588691</v>
      </c>
      <c r="AD1214" s="28">
        <f t="shared" ca="1" si="742"/>
        <v>0.31795652654584161</v>
      </c>
      <c r="AE1214" s="28">
        <f ca="1">IF(Riskregister!$E$8="",0,COUNTIF(BI$4:BI$53,"&lt;"&amp;AC1214)*IF(AD1214&lt;0.5,Riskregister!$K$8+(Riskregister!$L$8-Riskregister!$K$8)*SQRT(AD1214/2),Riskregister!$L$8-(Riskregister!$L$8-Riskregister!$K$8)*SQRT((1-AD1214)/2)))</f>
        <v>0</v>
      </c>
      <c r="AF1214" s="28">
        <f t="shared" ca="1" si="743"/>
        <v>2.7597089413131659E-3</v>
      </c>
      <c r="AG1214" s="28">
        <f t="shared" ca="1" si="743"/>
        <v>0.83078404257119998</v>
      </c>
      <c r="AH1214" s="28">
        <f>IF(Riskregister!$E$9="",0,COUNTIF(BJ$4:BJ$53,"&lt;"&amp;AF1214)*IF(AG1214&lt;0.5,Riskregister!$K$9+(Riskregister!$L$9-Riskregister!$K$9)*SQRT(AG1214/2),Riskregister!$L$9-(Riskregister!$L$9-Riskregister!$K$9)*SQRT((1-AG1214)/2)))</f>
        <v>0</v>
      </c>
      <c r="AI1214" s="28">
        <f t="shared" ca="1" si="744"/>
        <v>0.49244002482706262</v>
      </c>
      <c r="AJ1214" s="28">
        <f t="shared" ca="1" si="744"/>
        <v>0.77796648918782829</v>
      </c>
      <c r="AK1214" s="28">
        <f>IF(Riskregister!$E$10="",0,COUNTIF(BK$4:BK$53,"&lt;"&amp;AI1214)*IF(AJ1214&lt;0.5,Riskregister!$K$10+(Riskregister!$L$10-Riskregister!$K$10)*SQRT(AJ1214/2),Riskregister!$L$10-(Riskregister!$L$10-Riskregister!$K$10)*SQRT((1-AJ1214)/2)))</f>
        <v>0</v>
      </c>
      <c r="AL1214" s="28">
        <f t="shared" ca="1" si="745"/>
        <v>0.19632390099259267</v>
      </c>
      <c r="AM1214" s="28">
        <f t="shared" ca="1" si="745"/>
        <v>0.58490182361790599</v>
      </c>
      <c r="AN1214" s="28">
        <f>IF(Riskregister!$E$11="",0,COUNTIF(BL$4:BL$53,"&lt;"&amp;AL1214)*IF(AM1214&lt;0.5,Riskregister!$K$11+(Riskregister!$L$11-Riskregister!$K$11)*SQRT(AM1214/2),Riskregister!$L$11-(Riskregister!$L$11-Riskregister!$K$11)*SQRT((1-AM1214)/2)))</f>
        <v>0</v>
      </c>
      <c r="AO1214" s="28">
        <f t="shared" ca="1" si="746"/>
        <v>0.18258968983337343</v>
      </c>
      <c r="AP1214" s="28">
        <f t="shared" ca="1" si="746"/>
        <v>0.61703262634910128</v>
      </c>
      <c r="AQ1214" s="28">
        <f>IF(Riskregister!$E$12="",0,COUNTIF(BM$4:BM$53,"&lt;"&amp;AO1214)*IF(AP1214&lt;0.5,Riskregister!$K$12+(Riskregister!$L$12-Riskregister!$K$12)*SQRT(AP1214/2),Riskregister!$L$12-(Riskregister!$L$12-Riskregister!$K$12)*SQRT((1-AP1214)/2)))</f>
        <v>0</v>
      </c>
      <c r="AR1214" s="28">
        <f t="shared" ca="1" si="747"/>
        <v>0.5545465833496136</v>
      </c>
      <c r="AS1214" s="28">
        <f t="shared" ca="1" si="747"/>
        <v>0.34825983994831033</v>
      </c>
      <c r="AT1214" s="28">
        <f>IF(Riskregister!$E$13="",0,COUNTIF(BN$4:BN$53,"&lt;"&amp;AR1214)*IF(AS1214&lt;0.5,Riskregister!$K$13+(Riskregister!$L$13-Riskregister!$K$13)*SQRT(AS1214/2),Riskregister!$L$13-(Riskregister!$L$13-Riskregister!$K$13)*SQRT((1-AS1214)/2)))</f>
        <v>0</v>
      </c>
      <c r="AU1214" s="28">
        <f t="shared" ca="1" si="748"/>
        <v>6.9801307831979464E-2</v>
      </c>
      <c r="AV1214" s="28">
        <f t="shared" ca="1" si="748"/>
        <v>0.78616267560268649</v>
      </c>
      <c r="AW1214" s="28">
        <f>IF(Riskregister!$E$14="",0,COUNTIF(BO$4:BO$53,"&lt;"&amp;AU1214)*IF(AV1214&lt;0.5,Riskregister!$K$14+(Riskregister!$L$14-Riskregister!$K$14)*SQRT(AV1214/2),Riskregister!$L$14-(Riskregister!$L$14-Riskregister!$K$14)*SQRT((1-AV1214)/2)))</f>
        <v>0</v>
      </c>
      <c r="AX1214" s="28">
        <f t="shared" ca="1" si="749"/>
        <v>0.82449837901523049</v>
      </c>
      <c r="AY1214" s="28">
        <f t="shared" ca="1" si="749"/>
        <v>0.33171360722811927</v>
      </c>
      <c r="AZ1214" s="28">
        <f>IF(Riskregister!$E$15="",0,COUNTIF(BP$4:BP$53,"&lt;"&amp;AX1214)*IF(AY1214&lt;0.5,Riskregister!$K$15+(Riskregister!$L$15-Riskregister!$K$15)*SQRT(AY1214/2),Riskregister!$L$15-(Riskregister!$L$15-Riskregister!$K$15)*SQRT((1-AY1214)/2)))</f>
        <v>0</v>
      </c>
      <c r="BA1214" s="28">
        <f t="shared" ca="1" si="750"/>
        <v>0.62478517526333333</v>
      </c>
      <c r="BB1214" s="28">
        <f t="shared" ca="1" si="750"/>
        <v>0.88963681141613349</v>
      </c>
      <c r="BC1214" s="28">
        <f>IF(Riskregister!$E$16="",0,COUNTIF(BQ$4:BQ$53,"&lt;"&amp;BA1214)*IF(BB1214&lt;0.5,Riskregister!$K$16+(Riskregister!$L$16-Riskregister!$K$16)*SQRT(BB1214/2),Riskregister!$L$16-(Riskregister!$L$16-Riskregister!$K$16)*SQRT((1-BB1214)/2)))</f>
        <v>0</v>
      </c>
      <c r="BD1214" s="28">
        <f t="shared" ca="1" si="714"/>
        <v>408761.52427305433</v>
      </c>
    </row>
    <row r="1215" spans="20:56" x14ac:dyDescent="0.35">
      <c r="T1215" s="28">
        <f t="shared" ca="1" si="739"/>
        <v>0.78172128184387368</v>
      </c>
      <c r="U1215" s="28">
        <f t="shared" ca="1" si="739"/>
        <v>0.51263027686206497</v>
      </c>
      <c r="V1215" s="28">
        <f ca="1">IF(Riskregister!$E$5="",0,COUNTIF(BF$4:BF$53,"&lt;"&amp;T1215)*IF(U1215&lt;0.5,Riskregister!$K$5+(Riskregister!$L$5-Riskregister!$K$5)*SQRT(U1215/2),Riskregister!$L$5-(Riskregister!$L$5-Riskregister!$K$5)*SQRT((1-U1215)/2)))</f>
        <v>377859.98904358561</v>
      </c>
      <c r="W1215" s="28">
        <f t="shared" ca="1" si="740"/>
        <v>0.11906341370690066</v>
      </c>
      <c r="X1215" s="28">
        <f t="shared" ca="1" si="740"/>
        <v>0.82106169210177105</v>
      </c>
      <c r="Y1215" s="28">
        <f ca="1">IF(Riskregister!$E$6="",0,COUNTIF(BG$4:BG$53,"&lt;"&amp;W1215)*IF(X1215&lt;0.5,Riskregister!$K$6+(Riskregister!$L$6-Riskregister!$K$6)*SQRT(X1215/2),Riskregister!$L$6-(Riskregister!$L$6-Riskregister!$K$6)*SQRT((1-X1215)/2)))</f>
        <v>0</v>
      </c>
      <c r="Z1215" s="28">
        <f t="shared" ca="1" si="741"/>
        <v>0.82812520789533317</v>
      </c>
      <c r="AA1215" s="28">
        <f t="shared" ca="1" si="741"/>
        <v>2.2662074850579583E-2</v>
      </c>
      <c r="AB1215" s="28">
        <f ca="1">IF(Riskregister!$E$7="",0,COUNTIF(BH$4:BH$53,"&lt;"&amp;Z1215)*IF(AA1215&lt;0.5,Riskregister!$K$7+(Riskregister!$L$7-Riskregister!$K$7)*SQRT(AA1215/2),Riskregister!$L$7-(Riskregister!$L$7-Riskregister!$K$7)*SQRT((1-AA1215)/2)))</f>
        <v>87256.571025766709</v>
      </c>
      <c r="AC1215" s="28">
        <f t="shared" ca="1" si="742"/>
        <v>0.33475432581598663</v>
      </c>
      <c r="AD1215" s="28">
        <f t="shared" ca="1" si="742"/>
        <v>0.15816044522469419</v>
      </c>
      <c r="AE1215" s="28">
        <f ca="1">IF(Riskregister!$E$8="",0,COUNTIF(BI$4:BI$53,"&lt;"&amp;AC1215)*IF(AD1215&lt;0.5,Riskregister!$K$8+(Riskregister!$L$8-Riskregister!$K$8)*SQRT(AD1215/2),Riskregister!$L$8-(Riskregister!$L$8-Riskregister!$K$8)*SQRT((1-AD1215)/2)))</f>
        <v>0</v>
      </c>
      <c r="AF1215" s="28">
        <f t="shared" ca="1" si="743"/>
        <v>0.94808390893334016</v>
      </c>
      <c r="AG1215" s="28">
        <f t="shared" ca="1" si="743"/>
        <v>0.3165842080443384</v>
      </c>
      <c r="AH1215" s="28">
        <f>IF(Riskregister!$E$9="",0,COUNTIF(BJ$4:BJ$53,"&lt;"&amp;AF1215)*IF(AG1215&lt;0.5,Riskregister!$K$9+(Riskregister!$L$9-Riskregister!$K$9)*SQRT(AG1215/2),Riskregister!$L$9-(Riskregister!$L$9-Riskregister!$K$9)*SQRT((1-AG1215)/2)))</f>
        <v>0</v>
      </c>
      <c r="AI1215" s="28">
        <f t="shared" ca="1" si="744"/>
        <v>0.26969258259463813</v>
      </c>
      <c r="AJ1215" s="28">
        <f t="shared" ca="1" si="744"/>
        <v>5.5227346207675221E-2</v>
      </c>
      <c r="AK1215" s="28">
        <f>IF(Riskregister!$E$10="",0,COUNTIF(BK$4:BK$53,"&lt;"&amp;AI1215)*IF(AJ1215&lt;0.5,Riskregister!$K$10+(Riskregister!$L$10-Riskregister!$K$10)*SQRT(AJ1215/2),Riskregister!$L$10-(Riskregister!$L$10-Riskregister!$K$10)*SQRT((1-AJ1215)/2)))</f>
        <v>0</v>
      </c>
      <c r="AL1215" s="28">
        <f t="shared" ca="1" si="745"/>
        <v>0.26601888612087699</v>
      </c>
      <c r="AM1215" s="28">
        <f t="shared" ca="1" si="745"/>
        <v>4.4213821182365165E-2</v>
      </c>
      <c r="AN1215" s="28">
        <f>IF(Riskregister!$E$11="",0,COUNTIF(BL$4:BL$53,"&lt;"&amp;AL1215)*IF(AM1215&lt;0.5,Riskregister!$K$11+(Riskregister!$L$11-Riskregister!$K$11)*SQRT(AM1215/2),Riskregister!$L$11-(Riskregister!$L$11-Riskregister!$K$11)*SQRT((1-AM1215)/2)))</f>
        <v>0</v>
      </c>
      <c r="AO1215" s="28">
        <f t="shared" ca="1" si="746"/>
        <v>0.53715243214546904</v>
      </c>
      <c r="AP1215" s="28">
        <f t="shared" ca="1" si="746"/>
        <v>0.96001749770921785</v>
      </c>
      <c r="AQ1215" s="28">
        <f>IF(Riskregister!$E$12="",0,COUNTIF(BM$4:BM$53,"&lt;"&amp;AO1215)*IF(AP1215&lt;0.5,Riskregister!$K$12+(Riskregister!$L$12-Riskregister!$K$12)*SQRT(AP1215/2),Riskregister!$L$12-(Riskregister!$L$12-Riskregister!$K$12)*SQRT((1-AP1215)/2)))</f>
        <v>0</v>
      </c>
      <c r="AR1215" s="28">
        <f t="shared" ca="1" si="747"/>
        <v>0.40361183664676181</v>
      </c>
      <c r="AS1215" s="28">
        <f t="shared" ca="1" si="747"/>
        <v>0.8135986758667676</v>
      </c>
      <c r="AT1215" s="28">
        <f>IF(Riskregister!$E$13="",0,COUNTIF(BN$4:BN$53,"&lt;"&amp;AR1215)*IF(AS1215&lt;0.5,Riskregister!$K$13+(Riskregister!$L$13-Riskregister!$K$13)*SQRT(AS1215/2),Riskregister!$L$13-(Riskregister!$L$13-Riskregister!$K$13)*SQRT((1-AS1215)/2)))</f>
        <v>0</v>
      </c>
      <c r="AU1215" s="28">
        <f t="shared" ca="1" si="748"/>
        <v>0.79739182698075828</v>
      </c>
      <c r="AV1215" s="28">
        <f t="shared" ca="1" si="748"/>
        <v>0.19161031918315341</v>
      </c>
      <c r="AW1215" s="28">
        <f>IF(Riskregister!$E$14="",0,COUNTIF(BO$4:BO$53,"&lt;"&amp;AU1215)*IF(AV1215&lt;0.5,Riskregister!$K$14+(Riskregister!$L$14-Riskregister!$K$14)*SQRT(AV1215/2),Riskregister!$L$14-(Riskregister!$L$14-Riskregister!$K$14)*SQRT((1-AV1215)/2)))</f>
        <v>0</v>
      </c>
      <c r="AX1215" s="28">
        <f t="shared" ca="1" si="749"/>
        <v>0.79681738434713889</v>
      </c>
      <c r="AY1215" s="28">
        <f t="shared" ca="1" si="749"/>
        <v>8.6896535087344184E-2</v>
      </c>
      <c r="AZ1215" s="28">
        <f>IF(Riskregister!$E$15="",0,COUNTIF(BP$4:BP$53,"&lt;"&amp;AX1215)*IF(AY1215&lt;0.5,Riskregister!$K$15+(Riskregister!$L$15-Riskregister!$K$15)*SQRT(AY1215/2),Riskregister!$L$15-(Riskregister!$L$15-Riskregister!$K$15)*SQRT((1-AY1215)/2)))</f>
        <v>0</v>
      </c>
      <c r="BA1215" s="28">
        <f t="shared" ca="1" si="750"/>
        <v>0.47201173929241413</v>
      </c>
      <c r="BB1215" s="28">
        <f t="shared" ca="1" si="750"/>
        <v>0.64257256381036276</v>
      </c>
      <c r="BC1215" s="28">
        <f>IF(Riskregister!$E$16="",0,COUNTIF(BQ$4:BQ$53,"&lt;"&amp;BA1215)*IF(BB1215&lt;0.5,Riskregister!$K$16+(Riskregister!$L$16-Riskregister!$K$16)*SQRT(BB1215/2),Riskregister!$L$16-(Riskregister!$L$16-Riskregister!$K$16)*SQRT((1-BB1215)/2)))</f>
        <v>0</v>
      </c>
      <c r="BD1215" s="28">
        <f t="shared" ca="1" si="714"/>
        <v>465116.56006935233</v>
      </c>
    </row>
    <row r="1216" spans="20:56" x14ac:dyDescent="0.35">
      <c r="T1216" s="28">
        <f t="shared" ca="1" si="739"/>
        <v>7.989831501918454E-3</v>
      </c>
      <c r="U1216" s="28">
        <f t="shared" ca="1" si="739"/>
        <v>0.41554637929840343</v>
      </c>
      <c r="V1216" s="28">
        <f ca="1">IF(Riskregister!$E$5="",0,COUNTIF(BF$4:BF$53,"&lt;"&amp;T1216)*IF(U1216&lt;0.5,Riskregister!$K$5+(Riskregister!$L$5-Riskregister!$K$5)*SQRT(U1216/2),Riskregister!$L$5-(Riskregister!$L$5-Riskregister!$K$5)*SQRT((1-U1216)/2)))</f>
        <v>0</v>
      </c>
      <c r="W1216" s="28">
        <f t="shared" ca="1" si="740"/>
        <v>0.28001341398734025</v>
      </c>
      <c r="X1216" s="28">
        <f t="shared" ca="1" si="740"/>
        <v>0.98085762555661704</v>
      </c>
      <c r="Y1216" s="28">
        <f ca="1">IF(Riskregister!$E$6="",0,COUNTIF(BG$4:BG$53,"&lt;"&amp;W1216)*IF(X1216&lt;0.5,Riskregister!$K$6+(Riskregister!$L$6-Riskregister!$K$6)*SQRT(X1216/2),Riskregister!$L$6-(Riskregister!$L$6-Riskregister!$K$6)*SQRT((1-X1216)/2)))</f>
        <v>0</v>
      </c>
      <c r="Z1216" s="28">
        <f t="shared" ca="1" si="741"/>
        <v>0.41734680855508721</v>
      </c>
      <c r="AA1216" s="28">
        <f t="shared" ca="1" si="741"/>
        <v>0.8789292358743408</v>
      </c>
      <c r="AB1216" s="28">
        <f ca="1">IF(Riskregister!$E$7="",0,COUNTIF(BH$4:BH$53,"&lt;"&amp;Z1216)*IF(AA1216&lt;0.5,Riskregister!$K$7+(Riskregister!$L$7-Riskregister!$K$7)*SQRT(AA1216/2),Riskregister!$L$7-(Riskregister!$L$7-Riskregister!$K$7)*SQRT((1-AA1216)/2)))</f>
        <v>0</v>
      </c>
      <c r="AC1216" s="28">
        <f t="shared" ca="1" si="742"/>
        <v>0.73705103005366146</v>
      </c>
      <c r="AD1216" s="28">
        <f t="shared" ca="1" si="742"/>
        <v>0.25204507885377558</v>
      </c>
      <c r="AE1216" s="28">
        <f ca="1">IF(Riskregister!$E$8="",0,COUNTIF(BI$4:BI$53,"&lt;"&amp;AC1216)*IF(AD1216&lt;0.5,Riskregister!$K$8+(Riskregister!$L$8-Riskregister!$K$8)*SQRT(AD1216/2),Riskregister!$L$8-(Riskregister!$L$8-Riskregister!$K$8)*SQRT((1-AD1216)/2)))</f>
        <v>0</v>
      </c>
      <c r="AF1216" s="28">
        <f t="shared" ca="1" si="743"/>
        <v>0.65914940870952465</v>
      </c>
      <c r="AG1216" s="28">
        <f t="shared" ca="1" si="743"/>
        <v>0.32821406253589847</v>
      </c>
      <c r="AH1216" s="28">
        <f>IF(Riskregister!$E$9="",0,COUNTIF(BJ$4:BJ$53,"&lt;"&amp;AF1216)*IF(AG1216&lt;0.5,Riskregister!$K$9+(Riskregister!$L$9-Riskregister!$K$9)*SQRT(AG1216/2),Riskregister!$L$9-(Riskregister!$L$9-Riskregister!$K$9)*SQRT((1-AG1216)/2)))</f>
        <v>0</v>
      </c>
      <c r="AI1216" s="28">
        <f t="shared" ca="1" si="744"/>
        <v>0.68433728426790419</v>
      </c>
      <c r="AJ1216" s="28">
        <f t="shared" ca="1" si="744"/>
        <v>0.39519302991276051</v>
      </c>
      <c r="AK1216" s="28">
        <f>IF(Riskregister!$E$10="",0,COUNTIF(BK$4:BK$53,"&lt;"&amp;AI1216)*IF(AJ1216&lt;0.5,Riskregister!$K$10+(Riskregister!$L$10-Riskregister!$K$10)*SQRT(AJ1216/2),Riskregister!$L$10-(Riskregister!$L$10-Riskregister!$K$10)*SQRT((1-AJ1216)/2)))</f>
        <v>0</v>
      </c>
      <c r="AL1216" s="28">
        <f t="shared" ca="1" si="745"/>
        <v>0.19147837574416071</v>
      </c>
      <c r="AM1216" s="28">
        <f t="shared" ca="1" si="745"/>
        <v>0.90975064454396848</v>
      </c>
      <c r="AN1216" s="28">
        <f>IF(Riskregister!$E$11="",0,COUNTIF(BL$4:BL$53,"&lt;"&amp;AL1216)*IF(AM1216&lt;0.5,Riskregister!$K$11+(Riskregister!$L$11-Riskregister!$K$11)*SQRT(AM1216/2),Riskregister!$L$11-(Riskregister!$L$11-Riskregister!$K$11)*SQRT((1-AM1216)/2)))</f>
        <v>0</v>
      </c>
      <c r="AO1216" s="28">
        <f t="shared" ca="1" si="746"/>
        <v>0.68414296681545572</v>
      </c>
      <c r="AP1216" s="28">
        <f t="shared" ca="1" si="746"/>
        <v>0.53609911208275407</v>
      </c>
      <c r="AQ1216" s="28">
        <f>IF(Riskregister!$E$12="",0,COUNTIF(BM$4:BM$53,"&lt;"&amp;AO1216)*IF(AP1216&lt;0.5,Riskregister!$K$12+(Riskregister!$L$12-Riskregister!$K$12)*SQRT(AP1216/2),Riskregister!$L$12-(Riskregister!$L$12-Riskregister!$K$12)*SQRT((1-AP1216)/2)))</f>
        <v>0</v>
      </c>
      <c r="AR1216" s="28">
        <f t="shared" ca="1" si="747"/>
        <v>0.92968447163718526</v>
      </c>
      <c r="AS1216" s="28">
        <f t="shared" ca="1" si="747"/>
        <v>0.69584499494132779</v>
      </c>
      <c r="AT1216" s="28">
        <f>IF(Riskregister!$E$13="",0,COUNTIF(BN$4:BN$53,"&lt;"&amp;AR1216)*IF(AS1216&lt;0.5,Riskregister!$K$13+(Riskregister!$L$13-Riskregister!$K$13)*SQRT(AS1216/2),Riskregister!$L$13-(Riskregister!$L$13-Riskregister!$K$13)*SQRT((1-AS1216)/2)))</f>
        <v>0</v>
      </c>
      <c r="AU1216" s="28">
        <f t="shared" ca="1" si="748"/>
        <v>0.46006780574414252</v>
      </c>
      <c r="AV1216" s="28">
        <f t="shared" ca="1" si="748"/>
        <v>0.96968932206333369</v>
      </c>
      <c r="AW1216" s="28">
        <f>IF(Riskregister!$E$14="",0,COUNTIF(BO$4:BO$53,"&lt;"&amp;AU1216)*IF(AV1216&lt;0.5,Riskregister!$K$14+(Riskregister!$L$14-Riskregister!$K$14)*SQRT(AV1216/2),Riskregister!$L$14-(Riskregister!$L$14-Riskregister!$K$14)*SQRT((1-AV1216)/2)))</f>
        <v>0</v>
      </c>
      <c r="AX1216" s="28">
        <f t="shared" ca="1" si="749"/>
        <v>0.41239738780309421</v>
      </c>
      <c r="AY1216" s="28">
        <f t="shared" ca="1" si="749"/>
        <v>7.4020171660346357E-2</v>
      </c>
      <c r="AZ1216" s="28">
        <f>IF(Riskregister!$E$15="",0,COUNTIF(BP$4:BP$53,"&lt;"&amp;AX1216)*IF(AY1216&lt;0.5,Riskregister!$K$15+(Riskregister!$L$15-Riskregister!$K$15)*SQRT(AY1216/2),Riskregister!$L$15-(Riskregister!$L$15-Riskregister!$K$15)*SQRT((1-AY1216)/2)))</f>
        <v>0</v>
      </c>
      <c r="BA1216" s="28">
        <f t="shared" ca="1" si="750"/>
        <v>0.49304021956416655</v>
      </c>
      <c r="BB1216" s="28">
        <f t="shared" ca="1" si="750"/>
        <v>0.26467949516830847</v>
      </c>
      <c r="BC1216" s="28">
        <f>IF(Riskregister!$E$16="",0,COUNTIF(BQ$4:BQ$53,"&lt;"&amp;BA1216)*IF(BB1216&lt;0.5,Riskregister!$K$16+(Riskregister!$L$16-Riskregister!$K$16)*SQRT(BB1216/2),Riskregister!$L$16-(Riskregister!$L$16-Riskregister!$K$16)*SQRT((1-BB1216)/2)))</f>
        <v>0</v>
      </c>
      <c r="BD1216" s="28">
        <f t="shared" ca="1" si="714"/>
        <v>0</v>
      </c>
    </row>
    <row r="1217" spans="20:56" x14ac:dyDescent="0.35">
      <c r="T1217" s="28">
        <f t="shared" ca="1" si="739"/>
        <v>0.90625270455696838</v>
      </c>
      <c r="U1217" s="28">
        <f t="shared" ca="1" si="739"/>
        <v>0.78378029538139327</v>
      </c>
      <c r="V1217" s="28">
        <f ca="1">IF(Riskregister!$E$5="",0,COUNTIF(BF$4:BF$53,"&lt;"&amp;T1217)*IF(U1217&lt;0.5,Riskregister!$K$5+(Riskregister!$L$5-Riskregister!$K$5)*SQRT(U1217/2),Riskregister!$L$5-(Riskregister!$L$5-Riskregister!$K$5)*SQRT((1-U1217)/2)))</f>
        <v>452039.71785430412</v>
      </c>
      <c r="W1217" s="28">
        <f t="shared" ca="1" si="740"/>
        <v>0.79897109401715827</v>
      </c>
      <c r="X1217" s="28">
        <f t="shared" ca="1" si="740"/>
        <v>0.2733326984804082</v>
      </c>
      <c r="Y1217" s="28">
        <f ca="1">IF(Riskregister!$E$6="",0,COUNTIF(BG$4:BG$53,"&lt;"&amp;W1217)*IF(X1217&lt;0.5,Riskregister!$K$6+(Riskregister!$L$6-Riskregister!$K$6)*SQRT(X1217/2),Riskregister!$L$6-(Riskregister!$L$6-Riskregister!$K$6)*SQRT((1-X1217)/2)))</f>
        <v>865431.41760684946</v>
      </c>
      <c r="Z1217" s="28">
        <f t="shared" ca="1" si="741"/>
        <v>9.8632516066685993E-2</v>
      </c>
      <c r="AA1217" s="28">
        <f t="shared" ca="1" si="741"/>
        <v>0.13460160938621357</v>
      </c>
      <c r="AB1217" s="28">
        <f ca="1">IF(Riskregister!$E$7="",0,COUNTIF(BH$4:BH$53,"&lt;"&amp;Z1217)*IF(AA1217&lt;0.5,Riskregister!$K$7+(Riskregister!$L$7-Riskregister!$K$7)*SQRT(AA1217/2),Riskregister!$L$7-(Riskregister!$L$7-Riskregister!$K$7)*SQRT((1-AA1217)/2)))</f>
        <v>0</v>
      </c>
      <c r="AC1217" s="28">
        <f t="shared" ca="1" si="742"/>
        <v>0.98055947716214942</v>
      </c>
      <c r="AD1217" s="28">
        <f t="shared" ca="1" si="742"/>
        <v>0.65486142887997478</v>
      </c>
      <c r="AE1217" s="28">
        <f ca="1">IF(Riskregister!$E$8="",0,COUNTIF(BI$4:BI$53,"&lt;"&amp;AC1217)*IF(AD1217&lt;0.5,Riskregister!$K$8+(Riskregister!$L$8-Riskregister!$K$8)*SQRT(AD1217/2),Riskregister!$L$8-(Riskregister!$L$8-Riskregister!$K$8)*SQRT((1-AD1217)/2)))</f>
        <v>3047551.4045126108</v>
      </c>
      <c r="AF1217" s="28">
        <f t="shared" ca="1" si="743"/>
        <v>0.14791694947969192</v>
      </c>
      <c r="AG1217" s="28">
        <f t="shared" ca="1" si="743"/>
        <v>0.82030230040175112</v>
      </c>
      <c r="AH1217" s="28">
        <f>IF(Riskregister!$E$9="",0,COUNTIF(BJ$4:BJ$53,"&lt;"&amp;AF1217)*IF(AG1217&lt;0.5,Riskregister!$K$9+(Riskregister!$L$9-Riskregister!$K$9)*SQRT(AG1217/2),Riskregister!$L$9-(Riskregister!$L$9-Riskregister!$K$9)*SQRT((1-AG1217)/2)))</f>
        <v>0</v>
      </c>
      <c r="AI1217" s="28">
        <f t="shared" ca="1" si="744"/>
        <v>0.13254855347132777</v>
      </c>
      <c r="AJ1217" s="28">
        <f t="shared" ca="1" si="744"/>
        <v>0.48480302152021881</v>
      </c>
      <c r="AK1217" s="28">
        <f>IF(Riskregister!$E$10="",0,COUNTIF(BK$4:BK$53,"&lt;"&amp;AI1217)*IF(AJ1217&lt;0.5,Riskregister!$K$10+(Riskregister!$L$10-Riskregister!$K$10)*SQRT(AJ1217/2),Riskregister!$L$10-(Riskregister!$L$10-Riskregister!$K$10)*SQRT((1-AJ1217)/2)))</f>
        <v>0</v>
      </c>
      <c r="AL1217" s="28">
        <f t="shared" ca="1" si="745"/>
        <v>0.3313140937780118</v>
      </c>
      <c r="AM1217" s="28">
        <f t="shared" ca="1" si="745"/>
        <v>0.87290380994574113</v>
      </c>
      <c r="AN1217" s="28">
        <f>IF(Riskregister!$E$11="",0,COUNTIF(BL$4:BL$53,"&lt;"&amp;AL1217)*IF(AM1217&lt;0.5,Riskregister!$K$11+(Riskregister!$L$11-Riskregister!$K$11)*SQRT(AM1217/2),Riskregister!$L$11-(Riskregister!$L$11-Riskregister!$K$11)*SQRT((1-AM1217)/2)))</f>
        <v>0</v>
      </c>
      <c r="AO1217" s="28">
        <f t="shared" ca="1" si="746"/>
        <v>0.48467235916787932</v>
      </c>
      <c r="AP1217" s="28">
        <f t="shared" ca="1" si="746"/>
        <v>0.99144699921747548</v>
      </c>
      <c r="AQ1217" s="28">
        <f>IF(Riskregister!$E$12="",0,COUNTIF(BM$4:BM$53,"&lt;"&amp;AO1217)*IF(AP1217&lt;0.5,Riskregister!$K$12+(Riskregister!$L$12-Riskregister!$K$12)*SQRT(AP1217/2),Riskregister!$L$12-(Riskregister!$L$12-Riskregister!$K$12)*SQRT((1-AP1217)/2)))</f>
        <v>0</v>
      </c>
      <c r="AR1217" s="28">
        <f t="shared" ca="1" si="747"/>
        <v>0.91106674418210309</v>
      </c>
      <c r="AS1217" s="28">
        <f t="shared" ca="1" si="747"/>
        <v>0.15633611280368087</v>
      </c>
      <c r="AT1217" s="28">
        <f>IF(Riskregister!$E$13="",0,COUNTIF(BN$4:BN$53,"&lt;"&amp;AR1217)*IF(AS1217&lt;0.5,Riskregister!$K$13+(Riskregister!$L$13-Riskregister!$K$13)*SQRT(AS1217/2),Riskregister!$L$13-(Riskregister!$L$13-Riskregister!$K$13)*SQRT((1-AS1217)/2)))</f>
        <v>0</v>
      </c>
      <c r="AU1217" s="28">
        <f t="shared" ca="1" si="748"/>
        <v>2.8073440601674715E-2</v>
      </c>
      <c r="AV1217" s="28">
        <f t="shared" ca="1" si="748"/>
        <v>0.61644782232486928</v>
      </c>
      <c r="AW1217" s="28">
        <f>IF(Riskregister!$E$14="",0,COUNTIF(BO$4:BO$53,"&lt;"&amp;AU1217)*IF(AV1217&lt;0.5,Riskregister!$K$14+(Riskregister!$L$14-Riskregister!$K$14)*SQRT(AV1217/2),Riskregister!$L$14-(Riskregister!$L$14-Riskregister!$K$14)*SQRT((1-AV1217)/2)))</f>
        <v>0</v>
      </c>
      <c r="AX1217" s="28">
        <f t="shared" ca="1" si="749"/>
        <v>0.18135516621370351</v>
      </c>
      <c r="AY1217" s="28">
        <f t="shared" ca="1" si="749"/>
        <v>0.55152805188294485</v>
      </c>
      <c r="AZ1217" s="28">
        <f>IF(Riskregister!$E$15="",0,COUNTIF(BP$4:BP$53,"&lt;"&amp;AX1217)*IF(AY1217&lt;0.5,Riskregister!$K$15+(Riskregister!$L$15-Riskregister!$K$15)*SQRT(AY1217/2),Riskregister!$L$15-(Riskregister!$L$15-Riskregister!$K$15)*SQRT((1-AY1217)/2)))</f>
        <v>0</v>
      </c>
      <c r="BA1217" s="28">
        <f t="shared" ca="1" si="750"/>
        <v>0.1034374300213633</v>
      </c>
      <c r="BB1217" s="28">
        <f t="shared" ca="1" si="750"/>
        <v>0.44811931179151376</v>
      </c>
      <c r="BC1217" s="28">
        <f>IF(Riskregister!$E$16="",0,COUNTIF(BQ$4:BQ$53,"&lt;"&amp;BA1217)*IF(BB1217&lt;0.5,Riskregister!$K$16+(Riskregister!$L$16-Riskregister!$K$16)*SQRT(BB1217/2),Riskregister!$L$16-(Riskregister!$L$16-Riskregister!$K$16)*SQRT((1-BB1217)/2)))</f>
        <v>0</v>
      </c>
      <c r="BD1217" s="28">
        <f t="shared" ca="1" si="714"/>
        <v>4365022.5399737637</v>
      </c>
    </row>
    <row r="1218" spans="20:56" x14ac:dyDescent="0.35">
      <c r="T1218" s="28">
        <f t="shared" ca="1" si="739"/>
        <v>0.97612266763817024</v>
      </c>
      <c r="U1218" s="28">
        <f t="shared" ca="1" si="739"/>
        <v>0.61898694149691602</v>
      </c>
      <c r="V1218" s="28">
        <f ca="1">IF(Riskregister!$E$5="",0,COUNTIF(BF$4:BF$53,"&lt;"&amp;T1218)*IF(U1218&lt;0.5,Riskregister!$K$5+(Riskregister!$L$5-Riskregister!$K$5)*SQRT(U1218/2),Riskregister!$L$5-(Riskregister!$L$5-Riskregister!$K$5)*SQRT((1-U1218)/2)))</f>
        <v>807176.51713046862</v>
      </c>
      <c r="W1218" s="28">
        <f t="shared" ca="1" si="740"/>
        <v>0.19242705217571265</v>
      </c>
      <c r="X1218" s="28">
        <f t="shared" ca="1" si="740"/>
        <v>0.96296354264548301</v>
      </c>
      <c r="Y1218" s="28">
        <f ca="1">IF(Riskregister!$E$6="",0,COUNTIF(BG$4:BG$53,"&lt;"&amp;W1218)*IF(X1218&lt;0.5,Riskregister!$K$6+(Riskregister!$L$6-Riskregister!$K$6)*SQRT(X1218/2),Riskregister!$L$6-(Riskregister!$L$6-Riskregister!$K$6)*SQRT((1-X1218)/2)))</f>
        <v>0</v>
      </c>
      <c r="Z1218" s="28">
        <f t="shared" ca="1" si="741"/>
        <v>0.4377856753933661</v>
      </c>
      <c r="AA1218" s="28">
        <f t="shared" ca="1" si="741"/>
        <v>0.37925462934161513</v>
      </c>
      <c r="AB1218" s="28">
        <f ca="1">IF(Riskregister!$E$7="",0,COUNTIF(BH$4:BH$53,"&lt;"&amp;Z1218)*IF(AA1218&lt;0.5,Riskregister!$K$7+(Riskregister!$L$7-Riskregister!$K$7)*SQRT(AA1218/2),Riskregister!$L$7-(Riskregister!$L$7-Riskregister!$K$7)*SQRT((1-AA1218)/2)))</f>
        <v>0</v>
      </c>
      <c r="AC1218" s="28">
        <f t="shared" ca="1" si="742"/>
        <v>0.93421059693401232</v>
      </c>
      <c r="AD1218" s="28">
        <f t="shared" ca="1" si="742"/>
        <v>6.9878427276215072E-2</v>
      </c>
      <c r="AE1218" s="28">
        <f ca="1">IF(Riskregister!$E$8="",0,COUNTIF(BI$4:BI$53,"&lt;"&amp;AC1218)*IF(AD1218&lt;0.5,Riskregister!$K$8+(Riskregister!$L$8-Riskregister!$K$8)*SQRT(AD1218/2),Riskregister!$L$8-(Riskregister!$L$8-Riskregister!$K$8)*SQRT((1-AD1218)/2)))</f>
        <v>0</v>
      </c>
      <c r="AF1218" s="28">
        <f t="shared" ca="1" si="743"/>
        <v>0.71542451522646455</v>
      </c>
      <c r="AG1218" s="28">
        <f t="shared" ca="1" si="743"/>
        <v>0.60479829235698612</v>
      </c>
      <c r="AH1218" s="28">
        <f>IF(Riskregister!$E$9="",0,COUNTIF(BJ$4:BJ$53,"&lt;"&amp;AF1218)*IF(AG1218&lt;0.5,Riskregister!$K$9+(Riskregister!$L$9-Riskregister!$K$9)*SQRT(AG1218/2),Riskregister!$L$9-(Riskregister!$L$9-Riskregister!$K$9)*SQRT((1-AG1218)/2)))</f>
        <v>0</v>
      </c>
      <c r="AI1218" s="28">
        <f t="shared" ca="1" si="744"/>
        <v>0.73551902154355675</v>
      </c>
      <c r="AJ1218" s="28">
        <f t="shared" ca="1" si="744"/>
        <v>0.62866553334771358</v>
      </c>
      <c r="AK1218" s="28">
        <f>IF(Riskregister!$E$10="",0,COUNTIF(BK$4:BK$53,"&lt;"&amp;AI1218)*IF(AJ1218&lt;0.5,Riskregister!$K$10+(Riskregister!$L$10-Riskregister!$K$10)*SQRT(AJ1218/2),Riskregister!$L$10-(Riskregister!$L$10-Riskregister!$K$10)*SQRT((1-AJ1218)/2)))</f>
        <v>0</v>
      </c>
      <c r="AL1218" s="28">
        <f t="shared" ca="1" si="745"/>
        <v>0.30332888253945611</v>
      </c>
      <c r="AM1218" s="28">
        <f t="shared" ca="1" si="745"/>
        <v>0.67054864116264745</v>
      </c>
      <c r="AN1218" s="28">
        <f>IF(Riskregister!$E$11="",0,COUNTIF(BL$4:BL$53,"&lt;"&amp;AL1218)*IF(AM1218&lt;0.5,Riskregister!$K$11+(Riskregister!$L$11-Riskregister!$K$11)*SQRT(AM1218/2),Riskregister!$L$11-(Riskregister!$L$11-Riskregister!$K$11)*SQRT((1-AM1218)/2)))</f>
        <v>0</v>
      </c>
      <c r="AO1218" s="28">
        <f t="shared" ca="1" si="746"/>
        <v>0.6003631551339359</v>
      </c>
      <c r="AP1218" s="28">
        <f t="shared" ca="1" si="746"/>
        <v>4.301530080325966E-3</v>
      </c>
      <c r="AQ1218" s="28">
        <f>IF(Riskregister!$E$12="",0,COUNTIF(BM$4:BM$53,"&lt;"&amp;AO1218)*IF(AP1218&lt;0.5,Riskregister!$K$12+(Riskregister!$L$12-Riskregister!$K$12)*SQRT(AP1218/2),Riskregister!$L$12-(Riskregister!$L$12-Riskregister!$K$12)*SQRT((1-AP1218)/2)))</f>
        <v>0</v>
      </c>
      <c r="AR1218" s="28">
        <f t="shared" ca="1" si="747"/>
        <v>0.90741140404635745</v>
      </c>
      <c r="AS1218" s="28">
        <f t="shared" ca="1" si="747"/>
        <v>0.51636323068172252</v>
      </c>
      <c r="AT1218" s="28">
        <f>IF(Riskregister!$E$13="",0,COUNTIF(BN$4:BN$53,"&lt;"&amp;AR1218)*IF(AS1218&lt;0.5,Riskregister!$K$13+(Riskregister!$L$13-Riskregister!$K$13)*SQRT(AS1218/2),Riskregister!$L$13-(Riskregister!$L$13-Riskregister!$K$13)*SQRT((1-AS1218)/2)))</f>
        <v>0</v>
      </c>
      <c r="AU1218" s="28">
        <f t="shared" ca="1" si="748"/>
        <v>0.93068876713325555</v>
      </c>
      <c r="AV1218" s="28">
        <f t="shared" ca="1" si="748"/>
        <v>0.14995709870993368</v>
      </c>
      <c r="AW1218" s="28">
        <f>IF(Riskregister!$E$14="",0,COUNTIF(BO$4:BO$53,"&lt;"&amp;AU1218)*IF(AV1218&lt;0.5,Riskregister!$K$14+(Riskregister!$L$14-Riskregister!$K$14)*SQRT(AV1218/2),Riskregister!$L$14-(Riskregister!$L$14-Riskregister!$K$14)*SQRT((1-AV1218)/2)))</f>
        <v>0</v>
      </c>
      <c r="AX1218" s="28">
        <f t="shared" ca="1" si="749"/>
        <v>0.58262560395189378</v>
      </c>
      <c r="AY1218" s="28">
        <f t="shared" ca="1" si="749"/>
        <v>8.5503573924121112E-2</v>
      </c>
      <c r="AZ1218" s="28">
        <f>IF(Riskregister!$E$15="",0,COUNTIF(BP$4:BP$53,"&lt;"&amp;AX1218)*IF(AY1218&lt;0.5,Riskregister!$K$15+(Riskregister!$L$15-Riskregister!$K$15)*SQRT(AY1218/2),Riskregister!$L$15-(Riskregister!$L$15-Riskregister!$K$15)*SQRT((1-AY1218)/2)))</f>
        <v>0</v>
      </c>
      <c r="BA1218" s="28">
        <f t="shared" ca="1" si="750"/>
        <v>0.29089746609173339</v>
      </c>
      <c r="BB1218" s="28">
        <f t="shared" ca="1" si="750"/>
        <v>0.61301109825454325</v>
      </c>
      <c r="BC1218" s="28">
        <f>IF(Riskregister!$E$16="",0,COUNTIF(BQ$4:BQ$53,"&lt;"&amp;BA1218)*IF(BB1218&lt;0.5,Riskregister!$K$16+(Riskregister!$L$16-Riskregister!$K$16)*SQRT(BB1218/2),Riskregister!$L$16-(Riskregister!$L$16-Riskregister!$K$16)*SQRT((1-BB1218)/2)))</f>
        <v>0</v>
      </c>
      <c r="BD1218" s="28">
        <f t="shared" ca="1" si="714"/>
        <v>807176.51713046862</v>
      </c>
    </row>
    <row r="1219" spans="20:56" x14ac:dyDescent="0.35">
      <c r="T1219" s="28">
        <f t="shared" ca="1" si="739"/>
        <v>0.88984355058359843</v>
      </c>
      <c r="U1219" s="28">
        <f t="shared" ca="1" si="739"/>
        <v>0.85999108589316064</v>
      </c>
      <c r="V1219" s="28">
        <f ca="1">IF(Riskregister!$E$5="",0,COUNTIF(BF$4:BF$53,"&lt;"&amp;T1219)*IF(U1219&lt;0.5,Riskregister!$K$5+(Riskregister!$L$5-Riskregister!$K$5)*SQRT(U1219/2),Riskregister!$L$5-(Riskregister!$L$5-Riskregister!$K$5)*SQRT((1-U1219)/2)))</f>
        <v>480937.40069477115</v>
      </c>
      <c r="W1219" s="28">
        <f t="shared" ca="1" si="740"/>
        <v>0.26118972622441416</v>
      </c>
      <c r="X1219" s="28">
        <f t="shared" ca="1" si="740"/>
        <v>0.16224198194037986</v>
      </c>
      <c r="Y1219" s="28">
        <f ca="1">IF(Riskregister!$E$6="",0,COUNTIF(BG$4:BG$53,"&lt;"&amp;W1219)*IF(X1219&lt;0.5,Riskregister!$K$6+(Riskregister!$L$6-Riskregister!$K$6)*SQRT(X1219/2),Riskregister!$L$6-(Riskregister!$L$6-Riskregister!$K$6)*SQRT((1-X1219)/2)))</f>
        <v>0</v>
      </c>
      <c r="Z1219" s="28">
        <f t="shared" ca="1" si="741"/>
        <v>0.21060790908165794</v>
      </c>
      <c r="AA1219" s="28">
        <f t="shared" ca="1" si="741"/>
        <v>0.31528368866050038</v>
      </c>
      <c r="AB1219" s="28">
        <f ca="1">IF(Riskregister!$E$7="",0,COUNTIF(BH$4:BH$53,"&lt;"&amp;Z1219)*IF(AA1219&lt;0.5,Riskregister!$K$7+(Riskregister!$L$7-Riskregister!$K$7)*SQRT(AA1219/2),Riskregister!$L$7-(Riskregister!$L$7-Riskregister!$K$7)*SQRT((1-AA1219)/2)))</f>
        <v>0</v>
      </c>
      <c r="AC1219" s="28">
        <f t="shared" ca="1" si="742"/>
        <v>0.79958603318714949</v>
      </c>
      <c r="AD1219" s="28">
        <f t="shared" ca="1" si="742"/>
        <v>0.41155360622322712</v>
      </c>
      <c r="AE1219" s="28">
        <f ca="1">IF(Riskregister!$E$8="",0,COUNTIF(BI$4:BI$53,"&lt;"&amp;AC1219)*IF(AD1219&lt;0.5,Riskregister!$K$8+(Riskregister!$L$8-Riskregister!$K$8)*SQRT(AD1219/2),Riskregister!$L$8-(Riskregister!$L$8-Riskregister!$K$8)*SQRT((1-AD1219)/2)))</f>
        <v>0</v>
      </c>
      <c r="AF1219" s="28">
        <f t="shared" ca="1" si="743"/>
        <v>0.31223173047311314</v>
      </c>
      <c r="AG1219" s="28">
        <f t="shared" ca="1" si="743"/>
        <v>0.48525565038934881</v>
      </c>
      <c r="AH1219" s="28">
        <f>IF(Riskregister!$E$9="",0,COUNTIF(BJ$4:BJ$53,"&lt;"&amp;AF1219)*IF(AG1219&lt;0.5,Riskregister!$K$9+(Riskregister!$L$9-Riskregister!$K$9)*SQRT(AG1219/2),Riskregister!$L$9-(Riskregister!$L$9-Riskregister!$K$9)*SQRT((1-AG1219)/2)))</f>
        <v>0</v>
      </c>
      <c r="AI1219" s="28">
        <f t="shared" ca="1" si="744"/>
        <v>0.8192865797358605</v>
      </c>
      <c r="AJ1219" s="28">
        <f t="shared" ca="1" si="744"/>
        <v>0.73502670190217057</v>
      </c>
      <c r="AK1219" s="28">
        <f>IF(Riskregister!$E$10="",0,COUNTIF(BK$4:BK$53,"&lt;"&amp;AI1219)*IF(AJ1219&lt;0.5,Riskregister!$K$10+(Riskregister!$L$10-Riskregister!$K$10)*SQRT(AJ1219/2),Riskregister!$L$10-(Riskregister!$L$10-Riskregister!$K$10)*SQRT((1-AJ1219)/2)))</f>
        <v>0</v>
      </c>
      <c r="AL1219" s="28">
        <f t="shared" ca="1" si="745"/>
        <v>0.55722710482043636</v>
      </c>
      <c r="AM1219" s="28">
        <f t="shared" ca="1" si="745"/>
        <v>5.230537076853059E-3</v>
      </c>
      <c r="AN1219" s="28">
        <f>IF(Riskregister!$E$11="",0,COUNTIF(BL$4:BL$53,"&lt;"&amp;AL1219)*IF(AM1219&lt;0.5,Riskregister!$K$11+(Riskregister!$L$11-Riskregister!$K$11)*SQRT(AM1219/2),Riskregister!$L$11-(Riskregister!$L$11-Riskregister!$K$11)*SQRT((1-AM1219)/2)))</f>
        <v>0</v>
      </c>
      <c r="AO1219" s="28">
        <f t="shared" ca="1" si="746"/>
        <v>0.97730559011819229</v>
      </c>
      <c r="AP1219" s="28">
        <f t="shared" ca="1" si="746"/>
        <v>0.60619561959035562</v>
      </c>
      <c r="AQ1219" s="28">
        <f>IF(Riskregister!$E$12="",0,COUNTIF(BM$4:BM$53,"&lt;"&amp;AO1219)*IF(AP1219&lt;0.5,Riskregister!$K$12+(Riskregister!$L$12-Riskregister!$K$12)*SQRT(AP1219/2),Riskregister!$L$12-(Riskregister!$L$12-Riskregister!$K$12)*SQRT((1-AP1219)/2)))</f>
        <v>0</v>
      </c>
      <c r="AR1219" s="28">
        <f t="shared" ca="1" si="747"/>
        <v>0.27361206216985057</v>
      </c>
      <c r="AS1219" s="28">
        <f t="shared" ca="1" si="747"/>
        <v>0.35775011787365663</v>
      </c>
      <c r="AT1219" s="28">
        <f>IF(Riskregister!$E$13="",0,COUNTIF(BN$4:BN$53,"&lt;"&amp;AR1219)*IF(AS1219&lt;0.5,Riskregister!$K$13+(Riskregister!$L$13-Riskregister!$K$13)*SQRT(AS1219/2),Riskregister!$L$13-(Riskregister!$L$13-Riskregister!$K$13)*SQRT((1-AS1219)/2)))</f>
        <v>0</v>
      </c>
      <c r="AU1219" s="28">
        <f t="shared" ca="1" si="748"/>
        <v>0.67579340045012926</v>
      </c>
      <c r="AV1219" s="28">
        <f t="shared" ca="1" si="748"/>
        <v>0.87993776053202821</v>
      </c>
      <c r="AW1219" s="28">
        <f>IF(Riskregister!$E$14="",0,COUNTIF(BO$4:BO$53,"&lt;"&amp;AU1219)*IF(AV1219&lt;0.5,Riskregister!$K$14+(Riskregister!$L$14-Riskregister!$K$14)*SQRT(AV1219/2),Riskregister!$L$14-(Riskregister!$L$14-Riskregister!$K$14)*SQRT((1-AV1219)/2)))</f>
        <v>0</v>
      </c>
      <c r="AX1219" s="28">
        <f t="shared" ca="1" si="749"/>
        <v>0.16505137012789106</v>
      </c>
      <c r="AY1219" s="28">
        <f t="shared" ca="1" si="749"/>
        <v>0.60054858122248544</v>
      </c>
      <c r="AZ1219" s="28">
        <f>IF(Riskregister!$E$15="",0,COUNTIF(BP$4:BP$53,"&lt;"&amp;AX1219)*IF(AY1219&lt;0.5,Riskregister!$K$15+(Riskregister!$L$15-Riskregister!$K$15)*SQRT(AY1219/2),Riskregister!$L$15-(Riskregister!$L$15-Riskregister!$K$15)*SQRT((1-AY1219)/2)))</f>
        <v>0</v>
      </c>
      <c r="BA1219" s="28">
        <f t="shared" ca="1" si="750"/>
        <v>0.61477035044444917</v>
      </c>
      <c r="BB1219" s="28">
        <f t="shared" ca="1" si="750"/>
        <v>0.72555099170828219</v>
      </c>
      <c r="BC1219" s="28">
        <f>IF(Riskregister!$E$16="",0,COUNTIF(BQ$4:BQ$53,"&lt;"&amp;BA1219)*IF(BB1219&lt;0.5,Riskregister!$K$16+(Riskregister!$L$16-Riskregister!$K$16)*SQRT(BB1219/2),Riskregister!$L$16-(Riskregister!$L$16-Riskregister!$K$16)*SQRT((1-BB1219)/2)))</f>
        <v>0</v>
      </c>
      <c r="BD1219" s="28">
        <f t="shared" ca="1" si="714"/>
        <v>480937.40069477115</v>
      </c>
    </row>
    <row r="1220" spans="20:56" x14ac:dyDescent="0.35">
      <c r="T1220" s="28">
        <f t="shared" ca="1" si="739"/>
        <v>4.4831770725234588E-2</v>
      </c>
      <c r="U1220" s="28">
        <f t="shared" ca="1" si="739"/>
        <v>4.1418328567382257E-2</v>
      </c>
      <c r="V1220" s="28">
        <f ca="1">IF(Riskregister!$E$5="",0,COUNTIF(BF$4:BF$53,"&lt;"&amp;T1220)*IF(U1220&lt;0.5,Riskregister!$K$5+(Riskregister!$L$5-Riskregister!$K$5)*SQRT(U1220/2),Riskregister!$L$5-(Riskregister!$L$5-Riskregister!$K$5)*SQRT((1-U1220)/2)))</f>
        <v>0</v>
      </c>
      <c r="W1220" s="28">
        <f t="shared" ca="1" si="740"/>
        <v>0.28449551263810169</v>
      </c>
      <c r="X1220" s="28">
        <f t="shared" ca="1" si="740"/>
        <v>0.67190071568227017</v>
      </c>
      <c r="Y1220" s="28">
        <f ca="1">IF(Riskregister!$E$6="",0,COUNTIF(BG$4:BG$53,"&lt;"&amp;W1220)*IF(X1220&lt;0.5,Riskregister!$K$6+(Riskregister!$L$6-Riskregister!$K$6)*SQRT(X1220/2),Riskregister!$L$6-(Riskregister!$L$6-Riskregister!$K$6)*SQRT((1-X1220)/2)))</f>
        <v>0</v>
      </c>
      <c r="Z1220" s="28">
        <f t="shared" ca="1" si="741"/>
        <v>4.2300332084422965E-2</v>
      </c>
      <c r="AA1220" s="28">
        <f t="shared" ca="1" si="741"/>
        <v>0.23267672782996285</v>
      </c>
      <c r="AB1220" s="28">
        <f ca="1">IF(Riskregister!$E$7="",0,COUNTIF(BH$4:BH$53,"&lt;"&amp;Z1220)*IF(AA1220&lt;0.5,Riskregister!$K$7+(Riskregister!$L$7-Riskregister!$K$7)*SQRT(AA1220/2),Riskregister!$L$7-(Riskregister!$L$7-Riskregister!$K$7)*SQRT((1-AA1220)/2)))</f>
        <v>0</v>
      </c>
      <c r="AC1220" s="28">
        <f t="shared" ca="1" si="742"/>
        <v>0.60543992498581367</v>
      </c>
      <c r="AD1220" s="28">
        <f t="shared" ca="1" si="742"/>
        <v>0.87704708562394673</v>
      </c>
      <c r="AE1220" s="28">
        <f ca="1">IF(Riskregister!$E$8="",0,COUNTIF(BI$4:BI$53,"&lt;"&amp;AC1220)*IF(AD1220&lt;0.5,Riskregister!$K$8+(Riskregister!$L$8-Riskregister!$K$8)*SQRT(AD1220/2),Riskregister!$L$8-(Riskregister!$L$8-Riskregister!$K$8)*SQRT((1-AD1220)/2)))</f>
        <v>0</v>
      </c>
      <c r="AF1220" s="28">
        <f t="shared" ca="1" si="743"/>
        <v>2.3788219635367369E-2</v>
      </c>
      <c r="AG1220" s="28">
        <f t="shared" ca="1" si="743"/>
        <v>5.1273457639124942E-3</v>
      </c>
      <c r="AH1220" s="28">
        <f>IF(Riskregister!$E$9="",0,COUNTIF(BJ$4:BJ$53,"&lt;"&amp;AF1220)*IF(AG1220&lt;0.5,Riskregister!$K$9+(Riskregister!$L$9-Riskregister!$K$9)*SQRT(AG1220/2),Riskregister!$L$9-(Riskregister!$L$9-Riskregister!$K$9)*SQRT((1-AG1220)/2)))</f>
        <v>0</v>
      </c>
      <c r="AI1220" s="28">
        <f t="shared" ca="1" si="744"/>
        <v>9.9257919788508286E-2</v>
      </c>
      <c r="AJ1220" s="28">
        <f t="shared" ca="1" si="744"/>
        <v>0.59919936048698896</v>
      </c>
      <c r="AK1220" s="28">
        <f>IF(Riskregister!$E$10="",0,COUNTIF(BK$4:BK$53,"&lt;"&amp;AI1220)*IF(AJ1220&lt;0.5,Riskregister!$K$10+(Riskregister!$L$10-Riskregister!$K$10)*SQRT(AJ1220/2),Riskregister!$L$10-(Riskregister!$L$10-Riskregister!$K$10)*SQRT((1-AJ1220)/2)))</f>
        <v>0</v>
      </c>
      <c r="AL1220" s="28">
        <f t="shared" ca="1" si="745"/>
        <v>0.6332089731827526</v>
      </c>
      <c r="AM1220" s="28">
        <f t="shared" ca="1" si="745"/>
        <v>0.76716965187038288</v>
      </c>
      <c r="AN1220" s="28">
        <f>IF(Riskregister!$E$11="",0,COUNTIF(BL$4:BL$53,"&lt;"&amp;AL1220)*IF(AM1220&lt;0.5,Riskregister!$K$11+(Riskregister!$L$11-Riskregister!$K$11)*SQRT(AM1220/2),Riskregister!$L$11-(Riskregister!$L$11-Riskregister!$K$11)*SQRT((1-AM1220)/2)))</f>
        <v>0</v>
      </c>
      <c r="AO1220" s="28">
        <f t="shared" ca="1" si="746"/>
        <v>0.24929537851059413</v>
      </c>
      <c r="AP1220" s="28">
        <f t="shared" ca="1" si="746"/>
        <v>0.55599974370040439</v>
      </c>
      <c r="AQ1220" s="28">
        <f>IF(Riskregister!$E$12="",0,COUNTIF(BM$4:BM$53,"&lt;"&amp;AO1220)*IF(AP1220&lt;0.5,Riskregister!$K$12+(Riskregister!$L$12-Riskregister!$K$12)*SQRT(AP1220/2),Riskregister!$L$12-(Riskregister!$L$12-Riskregister!$K$12)*SQRT((1-AP1220)/2)))</f>
        <v>0</v>
      </c>
      <c r="AR1220" s="28">
        <f t="shared" ca="1" si="747"/>
        <v>0.20407290314548454</v>
      </c>
      <c r="AS1220" s="28">
        <f t="shared" ca="1" si="747"/>
        <v>6.3516747922700456E-2</v>
      </c>
      <c r="AT1220" s="28">
        <f>IF(Riskregister!$E$13="",0,COUNTIF(BN$4:BN$53,"&lt;"&amp;AR1220)*IF(AS1220&lt;0.5,Riskregister!$K$13+(Riskregister!$L$13-Riskregister!$K$13)*SQRT(AS1220/2),Riskregister!$L$13-(Riskregister!$L$13-Riskregister!$K$13)*SQRT((1-AS1220)/2)))</f>
        <v>0</v>
      </c>
      <c r="AU1220" s="28">
        <f t="shared" ca="1" si="748"/>
        <v>0.90309570712537035</v>
      </c>
      <c r="AV1220" s="28">
        <f t="shared" ca="1" si="748"/>
        <v>0.6014521048173439</v>
      </c>
      <c r="AW1220" s="28">
        <f>IF(Riskregister!$E$14="",0,COUNTIF(BO$4:BO$53,"&lt;"&amp;AU1220)*IF(AV1220&lt;0.5,Riskregister!$K$14+(Riskregister!$L$14-Riskregister!$K$14)*SQRT(AV1220/2),Riskregister!$L$14-(Riskregister!$L$14-Riskregister!$K$14)*SQRT((1-AV1220)/2)))</f>
        <v>0</v>
      </c>
      <c r="AX1220" s="28">
        <f t="shared" ca="1" si="749"/>
        <v>0.66988849290830865</v>
      </c>
      <c r="AY1220" s="28">
        <f t="shared" ca="1" si="749"/>
        <v>0.69553608178668858</v>
      </c>
      <c r="AZ1220" s="28">
        <f>IF(Riskregister!$E$15="",0,COUNTIF(BP$4:BP$53,"&lt;"&amp;AX1220)*IF(AY1220&lt;0.5,Riskregister!$K$15+(Riskregister!$L$15-Riskregister!$K$15)*SQRT(AY1220/2),Riskregister!$L$15-(Riskregister!$L$15-Riskregister!$K$15)*SQRT((1-AY1220)/2)))</f>
        <v>0</v>
      </c>
      <c r="BA1220" s="28">
        <f t="shared" ca="1" si="750"/>
        <v>8.3221340661161047E-2</v>
      </c>
      <c r="BB1220" s="28">
        <f t="shared" ca="1" si="750"/>
        <v>0.97326651815762577</v>
      </c>
      <c r="BC1220" s="28">
        <f>IF(Riskregister!$E$16="",0,COUNTIF(BQ$4:BQ$53,"&lt;"&amp;BA1220)*IF(BB1220&lt;0.5,Riskregister!$K$16+(Riskregister!$L$16-Riskregister!$K$16)*SQRT(BB1220/2),Riskregister!$L$16-(Riskregister!$L$16-Riskregister!$K$16)*SQRT((1-BB1220)/2)))</f>
        <v>0</v>
      </c>
      <c r="BD1220" s="28">
        <f t="shared" ref="BD1220:BD1283" ca="1" si="751">V1220+Y1220+AB1220+AE1220+AH1220+AK1220+AN1220+AQ1220+AT1220+AW1220+AZ1220+BC1220</f>
        <v>0</v>
      </c>
    </row>
    <row r="1221" spans="20:56" x14ac:dyDescent="0.35">
      <c r="T1221" s="28">
        <f t="shared" ca="1" si="739"/>
        <v>0.53019779776918297</v>
      </c>
      <c r="U1221" s="28">
        <f t="shared" ca="1" si="739"/>
        <v>0.51042627923337891</v>
      </c>
      <c r="V1221" s="28">
        <f ca="1">IF(Riskregister!$E$5="",0,COUNTIF(BF$4:BF$53,"&lt;"&amp;T1221)*IF(U1221&lt;0.5,Riskregister!$K$5+(Riskregister!$L$5-Riskregister!$K$5)*SQRT(U1221/2),Riskregister!$L$5-(Riskregister!$L$5-Riskregister!$K$5)*SQRT((1-U1221)/2)))</f>
        <v>0</v>
      </c>
      <c r="W1221" s="28">
        <f t="shared" ca="1" si="740"/>
        <v>0.82108357940504895</v>
      </c>
      <c r="X1221" s="28">
        <f t="shared" ca="1" si="740"/>
        <v>0.76448758413792339</v>
      </c>
      <c r="Y1221" s="28">
        <f ca="1">IF(Riskregister!$E$6="",0,COUNTIF(BG$4:BG$53,"&lt;"&amp;W1221)*IF(X1221&lt;0.5,Riskregister!$K$6+(Riskregister!$L$6-Riskregister!$K$6)*SQRT(X1221/2),Riskregister!$L$6-(Riskregister!$L$6-Riskregister!$K$6)*SQRT((1-X1221)/2)))</f>
        <v>1382318.7604463254</v>
      </c>
      <c r="Z1221" s="28">
        <f t="shared" ca="1" si="741"/>
        <v>0.31103512674810474</v>
      </c>
      <c r="AA1221" s="28">
        <f t="shared" ca="1" si="741"/>
        <v>0.83171417360629496</v>
      </c>
      <c r="AB1221" s="28">
        <f ca="1">IF(Riskregister!$E$7="",0,COUNTIF(BH$4:BH$53,"&lt;"&amp;Z1221)*IF(AA1221&lt;0.5,Riskregister!$K$7+(Riskregister!$L$7-Riskregister!$K$7)*SQRT(AA1221/2),Riskregister!$L$7-(Riskregister!$L$7-Riskregister!$K$7)*SQRT((1-AA1221)/2)))</f>
        <v>0</v>
      </c>
      <c r="AC1221" s="28">
        <f t="shared" ca="1" si="742"/>
        <v>0.38855001732425032</v>
      </c>
      <c r="AD1221" s="28">
        <f t="shared" ca="1" si="742"/>
        <v>0.30841993587338024</v>
      </c>
      <c r="AE1221" s="28">
        <f ca="1">IF(Riskregister!$E$8="",0,COUNTIF(BI$4:BI$53,"&lt;"&amp;AC1221)*IF(AD1221&lt;0.5,Riskregister!$K$8+(Riskregister!$L$8-Riskregister!$K$8)*SQRT(AD1221/2),Riskregister!$L$8-(Riskregister!$L$8-Riskregister!$K$8)*SQRT((1-AD1221)/2)))</f>
        <v>0</v>
      </c>
      <c r="AF1221" s="28">
        <f t="shared" ca="1" si="743"/>
        <v>0.79594795724433365</v>
      </c>
      <c r="AG1221" s="28">
        <f t="shared" ca="1" si="743"/>
        <v>2.3486620366350075E-2</v>
      </c>
      <c r="AH1221" s="28">
        <f>IF(Riskregister!$E$9="",0,COUNTIF(BJ$4:BJ$53,"&lt;"&amp;AF1221)*IF(AG1221&lt;0.5,Riskregister!$K$9+(Riskregister!$L$9-Riskregister!$K$9)*SQRT(AG1221/2),Riskregister!$L$9-(Riskregister!$L$9-Riskregister!$K$9)*SQRT((1-AG1221)/2)))</f>
        <v>0</v>
      </c>
      <c r="AI1221" s="28">
        <f t="shared" ca="1" si="744"/>
        <v>0.56411815057287151</v>
      </c>
      <c r="AJ1221" s="28">
        <f t="shared" ca="1" si="744"/>
        <v>0.75750301011578591</v>
      </c>
      <c r="AK1221" s="28">
        <f>IF(Riskregister!$E$10="",0,COUNTIF(BK$4:BK$53,"&lt;"&amp;AI1221)*IF(AJ1221&lt;0.5,Riskregister!$K$10+(Riskregister!$L$10-Riskregister!$K$10)*SQRT(AJ1221/2),Riskregister!$L$10-(Riskregister!$L$10-Riskregister!$K$10)*SQRT((1-AJ1221)/2)))</f>
        <v>0</v>
      </c>
      <c r="AL1221" s="28">
        <f t="shared" ca="1" si="745"/>
        <v>0.73446204979542262</v>
      </c>
      <c r="AM1221" s="28">
        <f t="shared" ca="1" si="745"/>
        <v>0.89860707461451172</v>
      </c>
      <c r="AN1221" s="28">
        <f>IF(Riskregister!$E$11="",0,COUNTIF(BL$4:BL$53,"&lt;"&amp;AL1221)*IF(AM1221&lt;0.5,Riskregister!$K$11+(Riskregister!$L$11-Riskregister!$K$11)*SQRT(AM1221/2),Riskregister!$L$11-(Riskregister!$L$11-Riskregister!$K$11)*SQRT((1-AM1221)/2)))</f>
        <v>0</v>
      </c>
      <c r="AO1221" s="28">
        <f t="shared" ca="1" si="746"/>
        <v>0.22726485337044577</v>
      </c>
      <c r="AP1221" s="28">
        <f t="shared" ca="1" si="746"/>
        <v>0.33400848965047636</v>
      </c>
      <c r="AQ1221" s="28">
        <f>IF(Riskregister!$E$12="",0,COUNTIF(BM$4:BM$53,"&lt;"&amp;AO1221)*IF(AP1221&lt;0.5,Riskregister!$K$12+(Riskregister!$L$12-Riskregister!$K$12)*SQRT(AP1221/2),Riskregister!$L$12-(Riskregister!$L$12-Riskregister!$K$12)*SQRT((1-AP1221)/2)))</f>
        <v>0</v>
      </c>
      <c r="AR1221" s="28">
        <f t="shared" ca="1" si="747"/>
        <v>0.81637145898955765</v>
      </c>
      <c r="AS1221" s="28">
        <f t="shared" ca="1" si="747"/>
        <v>0.67390996393309754</v>
      </c>
      <c r="AT1221" s="28">
        <f>IF(Riskregister!$E$13="",0,COUNTIF(BN$4:BN$53,"&lt;"&amp;AR1221)*IF(AS1221&lt;0.5,Riskregister!$K$13+(Riskregister!$L$13-Riskregister!$K$13)*SQRT(AS1221/2),Riskregister!$L$13-(Riskregister!$L$13-Riskregister!$K$13)*SQRT((1-AS1221)/2)))</f>
        <v>0</v>
      </c>
      <c r="AU1221" s="28">
        <f t="shared" ca="1" si="748"/>
        <v>0.39483989780910478</v>
      </c>
      <c r="AV1221" s="28">
        <f t="shared" ca="1" si="748"/>
        <v>0.9473489053690719</v>
      </c>
      <c r="AW1221" s="28">
        <f>IF(Riskregister!$E$14="",0,COUNTIF(BO$4:BO$53,"&lt;"&amp;AU1221)*IF(AV1221&lt;0.5,Riskregister!$K$14+(Riskregister!$L$14-Riskregister!$K$14)*SQRT(AV1221/2),Riskregister!$L$14-(Riskregister!$L$14-Riskregister!$K$14)*SQRT((1-AV1221)/2)))</f>
        <v>0</v>
      </c>
      <c r="AX1221" s="28">
        <f t="shared" ca="1" si="749"/>
        <v>0.7734409023944242</v>
      </c>
      <c r="AY1221" s="28">
        <f t="shared" ca="1" si="749"/>
        <v>0.34347834180739467</v>
      </c>
      <c r="AZ1221" s="28">
        <f>IF(Riskregister!$E$15="",0,COUNTIF(BP$4:BP$53,"&lt;"&amp;AX1221)*IF(AY1221&lt;0.5,Riskregister!$K$15+(Riskregister!$L$15-Riskregister!$K$15)*SQRT(AY1221/2),Riskregister!$L$15-(Riskregister!$L$15-Riskregister!$K$15)*SQRT((1-AY1221)/2)))</f>
        <v>0</v>
      </c>
      <c r="BA1221" s="28">
        <f t="shared" ca="1" si="750"/>
        <v>0.43253556562116646</v>
      </c>
      <c r="BB1221" s="28">
        <f t="shared" ca="1" si="750"/>
        <v>0.39584933777615294</v>
      </c>
      <c r="BC1221" s="28">
        <f>IF(Riskregister!$E$16="",0,COUNTIF(BQ$4:BQ$53,"&lt;"&amp;BA1221)*IF(BB1221&lt;0.5,Riskregister!$K$16+(Riskregister!$L$16-Riskregister!$K$16)*SQRT(BB1221/2),Riskregister!$L$16-(Riskregister!$L$16-Riskregister!$K$16)*SQRT((1-BB1221)/2)))</f>
        <v>0</v>
      </c>
      <c r="BD1221" s="28">
        <f t="shared" ca="1" si="751"/>
        <v>1382318.7604463254</v>
      </c>
    </row>
    <row r="1222" spans="20:56" x14ac:dyDescent="0.35">
      <c r="T1222" s="28">
        <f t="shared" ca="1" si="739"/>
        <v>0.23613902061511849</v>
      </c>
      <c r="U1222" s="28">
        <f t="shared" ca="1" si="739"/>
        <v>2.4366673314324738E-2</v>
      </c>
      <c r="V1222" s="28">
        <f ca="1">IF(Riskregister!$E$5="",0,COUNTIF(BF$4:BF$53,"&lt;"&amp;T1222)*IF(U1222&lt;0.5,Riskregister!$K$5+(Riskregister!$L$5-Riskregister!$K$5)*SQRT(U1222/2),Riskregister!$L$5-(Riskregister!$L$5-Riskregister!$K$5)*SQRT((1-U1222)/2)))</f>
        <v>0</v>
      </c>
      <c r="W1222" s="28">
        <f t="shared" ca="1" si="740"/>
        <v>0.21187480590814856</v>
      </c>
      <c r="X1222" s="28">
        <f t="shared" ca="1" si="740"/>
        <v>0.83341792504802525</v>
      </c>
      <c r="Y1222" s="28">
        <f ca="1">IF(Riskregister!$E$6="",0,COUNTIF(BG$4:BG$53,"&lt;"&amp;W1222)*IF(X1222&lt;0.5,Riskregister!$K$6+(Riskregister!$L$6-Riskregister!$K$6)*SQRT(X1222/2),Riskregister!$L$6-(Riskregister!$L$6-Riskregister!$K$6)*SQRT((1-X1222)/2)))</f>
        <v>0</v>
      </c>
      <c r="Z1222" s="28">
        <f t="shared" ca="1" si="741"/>
        <v>0.89815606207427034</v>
      </c>
      <c r="AA1222" s="28">
        <f t="shared" ca="1" si="741"/>
        <v>0.40389042148851595</v>
      </c>
      <c r="AB1222" s="28">
        <f ca="1">IF(Riskregister!$E$7="",0,COUNTIF(BH$4:BH$53,"&lt;"&amp;Z1222)*IF(AA1222&lt;0.5,Riskregister!$K$7+(Riskregister!$L$7-Riskregister!$K$7)*SQRT(AA1222/2),Riskregister!$L$7-(Riskregister!$L$7-Riskregister!$K$7)*SQRT((1-AA1222)/2)))</f>
        <v>207284.10064647859</v>
      </c>
      <c r="AC1222" s="28">
        <f t="shared" ca="1" si="742"/>
        <v>0.82137255907591233</v>
      </c>
      <c r="AD1222" s="28">
        <f t="shared" ca="1" si="742"/>
        <v>0.28874662156280462</v>
      </c>
      <c r="AE1222" s="28">
        <f ca="1">IF(Riskregister!$E$8="",0,COUNTIF(BI$4:BI$53,"&lt;"&amp;AC1222)*IF(AD1222&lt;0.5,Riskregister!$K$8+(Riskregister!$L$8-Riskregister!$K$8)*SQRT(AD1222/2),Riskregister!$L$8-(Riskregister!$L$8-Riskregister!$K$8)*SQRT((1-AD1222)/2)))</f>
        <v>0</v>
      </c>
      <c r="AF1222" s="28">
        <f t="shared" ca="1" si="743"/>
        <v>0.18151310454830161</v>
      </c>
      <c r="AG1222" s="28">
        <f t="shared" ca="1" si="743"/>
        <v>0.44541198741908283</v>
      </c>
      <c r="AH1222" s="28">
        <f>IF(Riskregister!$E$9="",0,COUNTIF(BJ$4:BJ$53,"&lt;"&amp;AF1222)*IF(AG1222&lt;0.5,Riskregister!$K$9+(Riskregister!$L$9-Riskregister!$K$9)*SQRT(AG1222/2),Riskregister!$L$9-(Riskregister!$L$9-Riskregister!$K$9)*SQRT((1-AG1222)/2)))</f>
        <v>0</v>
      </c>
      <c r="AI1222" s="28">
        <f t="shared" ca="1" si="744"/>
        <v>3.469583828517564E-2</v>
      </c>
      <c r="AJ1222" s="28">
        <f t="shared" ca="1" si="744"/>
        <v>0.76862294383151986</v>
      </c>
      <c r="AK1222" s="28">
        <f>IF(Riskregister!$E$10="",0,COUNTIF(BK$4:BK$53,"&lt;"&amp;AI1222)*IF(AJ1222&lt;0.5,Riskregister!$K$10+(Riskregister!$L$10-Riskregister!$K$10)*SQRT(AJ1222/2),Riskregister!$L$10-(Riskregister!$L$10-Riskregister!$K$10)*SQRT((1-AJ1222)/2)))</f>
        <v>0</v>
      </c>
      <c r="AL1222" s="28">
        <f t="shared" ca="1" si="745"/>
        <v>0.83136633791734027</v>
      </c>
      <c r="AM1222" s="28">
        <f t="shared" ca="1" si="745"/>
        <v>0.26329021116022311</v>
      </c>
      <c r="AN1222" s="28">
        <f>IF(Riskregister!$E$11="",0,COUNTIF(BL$4:BL$53,"&lt;"&amp;AL1222)*IF(AM1222&lt;0.5,Riskregister!$K$11+(Riskregister!$L$11-Riskregister!$K$11)*SQRT(AM1222/2),Riskregister!$L$11-(Riskregister!$L$11-Riskregister!$K$11)*SQRT((1-AM1222)/2)))</f>
        <v>0</v>
      </c>
      <c r="AO1222" s="28">
        <f t="shared" ca="1" si="746"/>
        <v>0.64177576897258781</v>
      </c>
      <c r="AP1222" s="28">
        <f t="shared" ca="1" si="746"/>
        <v>0.72833325979027663</v>
      </c>
      <c r="AQ1222" s="28">
        <f>IF(Riskregister!$E$12="",0,COUNTIF(BM$4:BM$53,"&lt;"&amp;AO1222)*IF(AP1222&lt;0.5,Riskregister!$K$12+(Riskregister!$L$12-Riskregister!$K$12)*SQRT(AP1222/2),Riskregister!$L$12-(Riskregister!$L$12-Riskregister!$K$12)*SQRT((1-AP1222)/2)))</f>
        <v>0</v>
      </c>
      <c r="AR1222" s="28">
        <f t="shared" ca="1" si="747"/>
        <v>0.75880978214440775</v>
      </c>
      <c r="AS1222" s="28">
        <f t="shared" ca="1" si="747"/>
        <v>0.64554085447694953</v>
      </c>
      <c r="AT1222" s="28">
        <f>IF(Riskregister!$E$13="",0,COUNTIF(BN$4:BN$53,"&lt;"&amp;AR1222)*IF(AS1222&lt;0.5,Riskregister!$K$13+(Riskregister!$L$13-Riskregister!$K$13)*SQRT(AS1222/2),Riskregister!$L$13-(Riskregister!$L$13-Riskregister!$K$13)*SQRT((1-AS1222)/2)))</f>
        <v>0</v>
      </c>
      <c r="AU1222" s="28">
        <f t="shared" ca="1" si="748"/>
        <v>0.40690662005276368</v>
      </c>
      <c r="AV1222" s="28">
        <f t="shared" ca="1" si="748"/>
        <v>0.12938520032829226</v>
      </c>
      <c r="AW1222" s="28">
        <f>IF(Riskregister!$E$14="",0,COUNTIF(BO$4:BO$53,"&lt;"&amp;AU1222)*IF(AV1222&lt;0.5,Riskregister!$K$14+(Riskregister!$L$14-Riskregister!$K$14)*SQRT(AV1222/2),Riskregister!$L$14-(Riskregister!$L$14-Riskregister!$K$14)*SQRT((1-AV1222)/2)))</f>
        <v>0</v>
      </c>
      <c r="AX1222" s="28">
        <f t="shared" ca="1" si="749"/>
        <v>0.98268454827850482</v>
      </c>
      <c r="AY1222" s="28">
        <f t="shared" ca="1" si="749"/>
        <v>0.36227028788289106</v>
      </c>
      <c r="AZ1222" s="28">
        <f>IF(Riskregister!$E$15="",0,COUNTIF(BP$4:BP$53,"&lt;"&amp;AX1222)*IF(AY1222&lt;0.5,Riskregister!$K$15+(Riskregister!$L$15-Riskregister!$K$15)*SQRT(AY1222/2),Riskregister!$L$15-(Riskregister!$L$15-Riskregister!$K$15)*SQRT((1-AY1222)/2)))</f>
        <v>0</v>
      </c>
      <c r="BA1222" s="28">
        <f t="shared" ca="1" si="750"/>
        <v>0.23844155709882642</v>
      </c>
      <c r="BB1222" s="28">
        <f t="shared" ca="1" si="750"/>
        <v>0.30205013957892313</v>
      </c>
      <c r="BC1222" s="28">
        <f>IF(Riskregister!$E$16="",0,COUNTIF(BQ$4:BQ$53,"&lt;"&amp;BA1222)*IF(BB1222&lt;0.5,Riskregister!$K$16+(Riskregister!$L$16-Riskregister!$K$16)*SQRT(BB1222/2),Riskregister!$L$16-(Riskregister!$L$16-Riskregister!$K$16)*SQRT((1-BB1222)/2)))</f>
        <v>0</v>
      </c>
      <c r="BD1222" s="28">
        <f t="shared" ca="1" si="751"/>
        <v>207284.10064647859</v>
      </c>
    </row>
    <row r="1223" spans="20:56" x14ac:dyDescent="0.35">
      <c r="T1223" s="28">
        <f t="shared" ca="1" si="739"/>
        <v>0.10330240866900386</v>
      </c>
      <c r="U1223" s="28">
        <f t="shared" ca="1" si="739"/>
        <v>0.63666104777035171</v>
      </c>
      <c r="V1223" s="28">
        <f ca="1">IF(Riskregister!$E$5="",0,COUNTIF(BF$4:BF$53,"&lt;"&amp;T1223)*IF(U1223&lt;0.5,Riskregister!$K$5+(Riskregister!$L$5-Riskregister!$K$5)*SQRT(U1223/2),Riskregister!$L$5-(Riskregister!$L$5-Riskregister!$K$5)*SQRT((1-U1223)/2)))</f>
        <v>0</v>
      </c>
      <c r="W1223" s="28">
        <f t="shared" ca="1" si="740"/>
        <v>1.876595791029545E-2</v>
      </c>
      <c r="X1223" s="28">
        <f t="shared" ca="1" si="740"/>
        <v>0.40511301799114052</v>
      </c>
      <c r="Y1223" s="28">
        <f ca="1">IF(Riskregister!$E$6="",0,COUNTIF(BG$4:BG$53,"&lt;"&amp;W1223)*IF(X1223&lt;0.5,Riskregister!$K$6+(Riskregister!$L$6-Riskregister!$K$6)*SQRT(X1223/2),Riskregister!$L$6-(Riskregister!$L$6-Riskregister!$K$6)*SQRT((1-X1223)/2)))</f>
        <v>0</v>
      </c>
      <c r="Z1223" s="28">
        <f t="shared" ca="1" si="741"/>
        <v>2.3745534532352286E-2</v>
      </c>
      <c r="AA1223" s="28">
        <f t="shared" ca="1" si="741"/>
        <v>0.69278757900567733</v>
      </c>
      <c r="AB1223" s="28">
        <f ca="1">IF(Riskregister!$E$7="",0,COUNTIF(BH$4:BH$53,"&lt;"&amp;Z1223)*IF(AA1223&lt;0.5,Riskregister!$K$7+(Riskregister!$L$7-Riskregister!$K$7)*SQRT(AA1223/2),Riskregister!$L$7-(Riskregister!$L$7-Riskregister!$K$7)*SQRT((1-AA1223)/2)))</f>
        <v>0</v>
      </c>
      <c r="AC1223" s="28">
        <f t="shared" ca="1" si="742"/>
        <v>0.71020753701485317</v>
      </c>
      <c r="AD1223" s="28">
        <f t="shared" ca="1" si="742"/>
        <v>0.84706234983781947</v>
      </c>
      <c r="AE1223" s="28">
        <f ca="1">IF(Riskregister!$E$8="",0,COUNTIF(BI$4:BI$53,"&lt;"&amp;AC1223)*IF(AD1223&lt;0.5,Riskregister!$K$8+(Riskregister!$L$8-Riskregister!$K$8)*SQRT(AD1223/2),Riskregister!$L$8-(Riskregister!$L$8-Riskregister!$K$8)*SQRT((1-AD1223)/2)))</f>
        <v>0</v>
      </c>
      <c r="AF1223" s="28">
        <f t="shared" ca="1" si="743"/>
        <v>0.33132910708981611</v>
      </c>
      <c r="AG1223" s="28">
        <f t="shared" ca="1" si="743"/>
        <v>0.65240273926431658</v>
      </c>
      <c r="AH1223" s="28">
        <f>IF(Riskregister!$E$9="",0,COUNTIF(BJ$4:BJ$53,"&lt;"&amp;AF1223)*IF(AG1223&lt;0.5,Riskregister!$K$9+(Riskregister!$L$9-Riskregister!$K$9)*SQRT(AG1223/2),Riskregister!$L$9-(Riskregister!$L$9-Riskregister!$K$9)*SQRT((1-AG1223)/2)))</f>
        <v>0</v>
      </c>
      <c r="AI1223" s="28">
        <f t="shared" ca="1" si="744"/>
        <v>6.7065775777018666E-2</v>
      </c>
      <c r="AJ1223" s="28">
        <f t="shared" ca="1" si="744"/>
        <v>0.70293551265585208</v>
      </c>
      <c r="AK1223" s="28">
        <f>IF(Riskregister!$E$10="",0,COUNTIF(BK$4:BK$53,"&lt;"&amp;AI1223)*IF(AJ1223&lt;0.5,Riskregister!$K$10+(Riskregister!$L$10-Riskregister!$K$10)*SQRT(AJ1223/2),Riskregister!$L$10-(Riskregister!$L$10-Riskregister!$K$10)*SQRT((1-AJ1223)/2)))</f>
        <v>0</v>
      </c>
      <c r="AL1223" s="28">
        <f t="shared" ca="1" si="745"/>
        <v>9.0595281386336768E-2</v>
      </c>
      <c r="AM1223" s="28">
        <f t="shared" ca="1" si="745"/>
        <v>0.55934296513359383</v>
      </c>
      <c r="AN1223" s="28">
        <f>IF(Riskregister!$E$11="",0,COUNTIF(BL$4:BL$53,"&lt;"&amp;AL1223)*IF(AM1223&lt;0.5,Riskregister!$K$11+(Riskregister!$L$11-Riskregister!$K$11)*SQRT(AM1223/2),Riskregister!$L$11-(Riskregister!$L$11-Riskregister!$K$11)*SQRT((1-AM1223)/2)))</f>
        <v>0</v>
      </c>
      <c r="AO1223" s="28">
        <f t="shared" ca="1" si="746"/>
        <v>2.4156076184337349E-3</v>
      </c>
      <c r="AP1223" s="28">
        <f t="shared" ca="1" si="746"/>
        <v>0.97364594973127017</v>
      </c>
      <c r="AQ1223" s="28">
        <f>IF(Riskregister!$E$12="",0,COUNTIF(BM$4:BM$53,"&lt;"&amp;AO1223)*IF(AP1223&lt;0.5,Riskregister!$K$12+(Riskregister!$L$12-Riskregister!$K$12)*SQRT(AP1223/2),Riskregister!$L$12-(Riskregister!$L$12-Riskregister!$K$12)*SQRT((1-AP1223)/2)))</f>
        <v>0</v>
      </c>
      <c r="AR1223" s="28">
        <f t="shared" ca="1" si="747"/>
        <v>0.89213182713876527</v>
      </c>
      <c r="AS1223" s="28">
        <f t="shared" ca="1" si="747"/>
        <v>0.30828201538638045</v>
      </c>
      <c r="AT1223" s="28">
        <f>IF(Riskregister!$E$13="",0,COUNTIF(BN$4:BN$53,"&lt;"&amp;AR1223)*IF(AS1223&lt;0.5,Riskregister!$K$13+(Riskregister!$L$13-Riskregister!$K$13)*SQRT(AS1223/2),Riskregister!$L$13-(Riskregister!$L$13-Riskregister!$K$13)*SQRT((1-AS1223)/2)))</f>
        <v>0</v>
      </c>
      <c r="AU1223" s="28">
        <f t="shared" ca="1" si="748"/>
        <v>0.90429921095503352</v>
      </c>
      <c r="AV1223" s="28">
        <f t="shared" ca="1" si="748"/>
        <v>0.30663289410188121</v>
      </c>
      <c r="AW1223" s="28">
        <f>IF(Riskregister!$E$14="",0,COUNTIF(BO$4:BO$53,"&lt;"&amp;AU1223)*IF(AV1223&lt;0.5,Riskregister!$K$14+(Riskregister!$L$14-Riskregister!$K$14)*SQRT(AV1223/2),Riskregister!$L$14-(Riskregister!$L$14-Riskregister!$K$14)*SQRT((1-AV1223)/2)))</f>
        <v>0</v>
      </c>
      <c r="AX1223" s="28">
        <f t="shared" ca="1" si="749"/>
        <v>0.6769438934370765</v>
      </c>
      <c r="AY1223" s="28">
        <f t="shared" ca="1" si="749"/>
        <v>0.5931983820524489</v>
      </c>
      <c r="AZ1223" s="28">
        <f>IF(Riskregister!$E$15="",0,COUNTIF(BP$4:BP$53,"&lt;"&amp;AX1223)*IF(AY1223&lt;0.5,Riskregister!$K$15+(Riskregister!$L$15-Riskregister!$K$15)*SQRT(AY1223/2),Riskregister!$L$15-(Riskregister!$L$15-Riskregister!$K$15)*SQRT((1-AY1223)/2)))</f>
        <v>0</v>
      </c>
      <c r="BA1223" s="28">
        <f t="shared" ca="1" si="750"/>
        <v>0.50208010337662012</v>
      </c>
      <c r="BB1223" s="28">
        <f t="shared" ca="1" si="750"/>
        <v>0.77463117425363837</v>
      </c>
      <c r="BC1223" s="28">
        <f>IF(Riskregister!$E$16="",0,COUNTIF(BQ$4:BQ$53,"&lt;"&amp;BA1223)*IF(BB1223&lt;0.5,Riskregister!$K$16+(Riskregister!$L$16-Riskregister!$K$16)*SQRT(BB1223/2),Riskregister!$L$16-(Riskregister!$L$16-Riskregister!$K$16)*SQRT((1-BB1223)/2)))</f>
        <v>0</v>
      </c>
      <c r="BD1223" s="28">
        <f t="shared" ca="1" si="751"/>
        <v>0</v>
      </c>
    </row>
    <row r="1224" spans="20:56" x14ac:dyDescent="0.35">
      <c r="T1224" s="28">
        <f t="shared" ref="T1224:U1243" ca="1" si="752">RAND()</f>
        <v>0.12070269800849709</v>
      </c>
      <c r="U1224" s="28">
        <f t="shared" ca="1" si="752"/>
        <v>0.72551200909630154</v>
      </c>
      <c r="V1224" s="28">
        <f ca="1">IF(Riskregister!$E$5="",0,COUNTIF(BF$4:BF$53,"&lt;"&amp;T1224)*IF(U1224&lt;0.5,Riskregister!$K$5+(Riskregister!$L$5-Riskregister!$K$5)*SQRT(U1224/2),Riskregister!$L$5-(Riskregister!$L$5-Riskregister!$K$5)*SQRT((1-U1224)/2)))</f>
        <v>0</v>
      </c>
      <c r="W1224" s="28">
        <f t="shared" ref="W1224:X1243" ca="1" si="753">RAND()</f>
        <v>0.49870533563754982</v>
      </c>
      <c r="X1224" s="28">
        <f t="shared" ca="1" si="753"/>
        <v>0.9562275548337742</v>
      </c>
      <c r="Y1224" s="28">
        <f ca="1">IF(Riskregister!$E$6="",0,COUNTIF(BG$4:BG$53,"&lt;"&amp;W1224)*IF(X1224&lt;0.5,Riskregister!$K$6+(Riskregister!$L$6-Riskregister!$K$6)*SQRT(X1224/2),Riskregister!$L$6-(Riskregister!$L$6-Riskregister!$K$6)*SQRT((1-X1224)/2)))</f>
        <v>0</v>
      </c>
      <c r="Z1224" s="28">
        <f t="shared" ref="Z1224:AA1243" ca="1" si="754">RAND()</f>
        <v>0.27168500028748765</v>
      </c>
      <c r="AA1224" s="28">
        <f t="shared" ca="1" si="754"/>
        <v>0.62212424845989034</v>
      </c>
      <c r="AB1224" s="28">
        <f ca="1">IF(Riskregister!$E$7="",0,COUNTIF(BH$4:BH$53,"&lt;"&amp;Z1224)*IF(AA1224&lt;0.5,Riskregister!$K$7+(Riskregister!$L$7-Riskregister!$K$7)*SQRT(AA1224/2),Riskregister!$L$7-(Riskregister!$L$7-Riskregister!$K$7)*SQRT((1-AA1224)/2)))</f>
        <v>0</v>
      </c>
      <c r="AC1224" s="28">
        <f t="shared" ref="AC1224:AD1243" ca="1" si="755">RAND()</f>
        <v>0.82949071640551975</v>
      </c>
      <c r="AD1224" s="28">
        <f t="shared" ca="1" si="755"/>
        <v>0.59725381857438953</v>
      </c>
      <c r="AE1224" s="28">
        <f ca="1">IF(Riskregister!$E$8="",0,COUNTIF(BI$4:BI$53,"&lt;"&amp;AC1224)*IF(AD1224&lt;0.5,Riskregister!$K$8+(Riskregister!$L$8-Riskregister!$K$8)*SQRT(AD1224/2),Riskregister!$L$8-(Riskregister!$L$8-Riskregister!$K$8)*SQRT((1-AD1224)/2)))</f>
        <v>0</v>
      </c>
      <c r="AF1224" s="28">
        <f t="shared" ref="AF1224:AG1243" ca="1" si="756">RAND()</f>
        <v>0.19514559692803446</v>
      </c>
      <c r="AG1224" s="28">
        <f t="shared" ca="1" si="756"/>
        <v>0.58893877866637223</v>
      </c>
      <c r="AH1224" s="28">
        <f>IF(Riskregister!$E$9="",0,COUNTIF(BJ$4:BJ$53,"&lt;"&amp;AF1224)*IF(AG1224&lt;0.5,Riskregister!$K$9+(Riskregister!$L$9-Riskregister!$K$9)*SQRT(AG1224/2),Riskregister!$L$9-(Riskregister!$L$9-Riskregister!$K$9)*SQRT((1-AG1224)/2)))</f>
        <v>0</v>
      </c>
      <c r="AI1224" s="28">
        <f t="shared" ref="AI1224:AJ1243" ca="1" si="757">RAND()</f>
        <v>0.25446609093836248</v>
      </c>
      <c r="AJ1224" s="28">
        <f t="shared" ca="1" si="757"/>
        <v>0.41915059041344993</v>
      </c>
      <c r="AK1224" s="28">
        <f>IF(Riskregister!$E$10="",0,COUNTIF(BK$4:BK$53,"&lt;"&amp;AI1224)*IF(AJ1224&lt;0.5,Riskregister!$K$10+(Riskregister!$L$10-Riskregister!$K$10)*SQRT(AJ1224/2),Riskregister!$L$10-(Riskregister!$L$10-Riskregister!$K$10)*SQRT((1-AJ1224)/2)))</f>
        <v>0</v>
      </c>
      <c r="AL1224" s="28">
        <f t="shared" ref="AL1224:AM1243" ca="1" si="758">RAND()</f>
        <v>0.77580321192198354</v>
      </c>
      <c r="AM1224" s="28">
        <f t="shared" ca="1" si="758"/>
        <v>0.68218667336960903</v>
      </c>
      <c r="AN1224" s="28">
        <f>IF(Riskregister!$E$11="",0,COUNTIF(BL$4:BL$53,"&lt;"&amp;AL1224)*IF(AM1224&lt;0.5,Riskregister!$K$11+(Riskregister!$L$11-Riskregister!$K$11)*SQRT(AM1224/2),Riskregister!$L$11-(Riskregister!$L$11-Riskregister!$K$11)*SQRT((1-AM1224)/2)))</f>
        <v>0</v>
      </c>
      <c r="AO1224" s="28">
        <f t="shared" ref="AO1224:AP1243" ca="1" si="759">RAND()</f>
        <v>0.70561787920411723</v>
      </c>
      <c r="AP1224" s="28">
        <f t="shared" ca="1" si="759"/>
        <v>0.30435750228102543</v>
      </c>
      <c r="AQ1224" s="28">
        <f>IF(Riskregister!$E$12="",0,COUNTIF(BM$4:BM$53,"&lt;"&amp;AO1224)*IF(AP1224&lt;0.5,Riskregister!$K$12+(Riskregister!$L$12-Riskregister!$K$12)*SQRT(AP1224/2),Riskregister!$L$12-(Riskregister!$L$12-Riskregister!$K$12)*SQRT((1-AP1224)/2)))</f>
        <v>0</v>
      </c>
      <c r="AR1224" s="28">
        <f t="shared" ref="AR1224:AS1243" ca="1" si="760">RAND()</f>
        <v>0.39340498982620387</v>
      </c>
      <c r="AS1224" s="28">
        <f t="shared" ca="1" si="760"/>
        <v>0.62490479300434487</v>
      </c>
      <c r="AT1224" s="28">
        <f>IF(Riskregister!$E$13="",0,COUNTIF(BN$4:BN$53,"&lt;"&amp;AR1224)*IF(AS1224&lt;0.5,Riskregister!$K$13+(Riskregister!$L$13-Riskregister!$K$13)*SQRT(AS1224/2),Riskregister!$L$13-(Riskregister!$L$13-Riskregister!$K$13)*SQRT((1-AS1224)/2)))</f>
        <v>0</v>
      </c>
      <c r="AU1224" s="28">
        <f t="shared" ref="AU1224:AV1243" ca="1" si="761">RAND()</f>
        <v>0.38442197123223054</v>
      </c>
      <c r="AV1224" s="28">
        <f t="shared" ca="1" si="761"/>
        <v>6.3134630710846573E-2</v>
      </c>
      <c r="AW1224" s="28">
        <f>IF(Riskregister!$E$14="",0,COUNTIF(BO$4:BO$53,"&lt;"&amp;AU1224)*IF(AV1224&lt;0.5,Riskregister!$K$14+(Riskregister!$L$14-Riskregister!$K$14)*SQRT(AV1224/2),Riskregister!$L$14-(Riskregister!$L$14-Riskregister!$K$14)*SQRT((1-AV1224)/2)))</f>
        <v>0</v>
      </c>
      <c r="AX1224" s="28">
        <f t="shared" ref="AX1224:AY1243" ca="1" si="762">RAND()</f>
        <v>0.27702292718296651</v>
      </c>
      <c r="AY1224" s="28">
        <f t="shared" ca="1" si="762"/>
        <v>0.16662361104905288</v>
      </c>
      <c r="AZ1224" s="28">
        <f>IF(Riskregister!$E$15="",0,COUNTIF(BP$4:BP$53,"&lt;"&amp;AX1224)*IF(AY1224&lt;0.5,Riskregister!$K$15+(Riskregister!$L$15-Riskregister!$K$15)*SQRT(AY1224/2),Riskregister!$L$15-(Riskregister!$L$15-Riskregister!$K$15)*SQRT((1-AY1224)/2)))</f>
        <v>0</v>
      </c>
      <c r="BA1224" s="28">
        <f t="shared" ref="BA1224:BB1243" ca="1" si="763">RAND()</f>
        <v>0.26942192461670589</v>
      </c>
      <c r="BB1224" s="28">
        <f t="shared" ca="1" si="763"/>
        <v>0.33757731439582028</v>
      </c>
      <c r="BC1224" s="28">
        <f>IF(Riskregister!$E$16="",0,COUNTIF(BQ$4:BQ$53,"&lt;"&amp;BA1224)*IF(BB1224&lt;0.5,Riskregister!$K$16+(Riskregister!$L$16-Riskregister!$K$16)*SQRT(BB1224/2),Riskregister!$L$16-(Riskregister!$L$16-Riskregister!$K$16)*SQRT((1-BB1224)/2)))</f>
        <v>0</v>
      </c>
      <c r="BD1224" s="28">
        <f t="shared" ca="1" si="751"/>
        <v>0</v>
      </c>
    </row>
    <row r="1225" spans="20:56" x14ac:dyDescent="0.35">
      <c r="T1225" s="28">
        <f t="shared" ca="1" si="752"/>
        <v>0.18943294665212984</v>
      </c>
      <c r="U1225" s="28">
        <f t="shared" ca="1" si="752"/>
        <v>0.98451628710408134</v>
      </c>
      <c r="V1225" s="28">
        <f ca="1">IF(Riskregister!$E$5="",0,COUNTIF(BF$4:BF$53,"&lt;"&amp;T1225)*IF(U1225&lt;0.5,Riskregister!$K$5+(Riskregister!$L$5-Riskregister!$K$5)*SQRT(U1225/2),Riskregister!$L$5-(Riskregister!$L$5-Riskregister!$K$5)*SQRT((1-U1225)/2)))</f>
        <v>0</v>
      </c>
      <c r="W1225" s="28">
        <f t="shared" ca="1" si="753"/>
        <v>6.1474245446723641E-2</v>
      </c>
      <c r="X1225" s="28">
        <f t="shared" ca="1" si="753"/>
        <v>0.81556825992727466</v>
      </c>
      <c r="Y1225" s="28">
        <f ca="1">IF(Riskregister!$E$6="",0,COUNTIF(BG$4:BG$53,"&lt;"&amp;W1225)*IF(X1225&lt;0.5,Riskregister!$K$6+(Riskregister!$L$6-Riskregister!$K$6)*SQRT(X1225/2),Riskregister!$L$6-(Riskregister!$L$6-Riskregister!$K$6)*SQRT((1-X1225)/2)))</f>
        <v>0</v>
      </c>
      <c r="Z1225" s="28">
        <f t="shared" ca="1" si="754"/>
        <v>0.71696720571400896</v>
      </c>
      <c r="AA1225" s="28">
        <f t="shared" ca="1" si="754"/>
        <v>0.30429150848140085</v>
      </c>
      <c r="AB1225" s="28">
        <f ca="1">IF(Riskregister!$E$7="",0,COUNTIF(BH$4:BH$53,"&lt;"&amp;Z1225)*IF(AA1225&lt;0.5,Riskregister!$K$7+(Riskregister!$L$7-Riskregister!$K$7)*SQRT(AA1225/2),Riskregister!$L$7-(Riskregister!$L$7-Riskregister!$K$7)*SQRT((1-AA1225)/2)))</f>
        <v>186520.52920526569</v>
      </c>
      <c r="AC1225" s="28">
        <f t="shared" ca="1" si="755"/>
        <v>0.63224148424766757</v>
      </c>
      <c r="AD1225" s="28">
        <f t="shared" ca="1" si="755"/>
        <v>0.1577545781384122</v>
      </c>
      <c r="AE1225" s="28">
        <f ca="1">IF(Riskregister!$E$8="",0,COUNTIF(BI$4:BI$53,"&lt;"&amp;AC1225)*IF(AD1225&lt;0.5,Riskregister!$K$8+(Riskregister!$L$8-Riskregister!$K$8)*SQRT(AD1225/2),Riskregister!$L$8-(Riskregister!$L$8-Riskregister!$K$8)*SQRT((1-AD1225)/2)))</f>
        <v>0</v>
      </c>
      <c r="AF1225" s="28">
        <f t="shared" ca="1" si="756"/>
        <v>0.78657631636115621</v>
      </c>
      <c r="AG1225" s="28">
        <f t="shared" ca="1" si="756"/>
        <v>0.20616803181316079</v>
      </c>
      <c r="AH1225" s="28">
        <f>IF(Riskregister!$E$9="",0,COUNTIF(BJ$4:BJ$53,"&lt;"&amp;AF1225)*IF(AG1225&lt;0.5,Riskregister!$K$9+(Riskregister!$L$9-Riskregister!$K$9)*SQRT(AG1225/2),Riskregister!$L$9-(Riskregister!$L$9-Riskregister!$K$9)*SQRT((1-AG1225)/2)))</f>
        <v>0</v>
      </c>
      <c r="AI1225" s="28">
        <f t="shared" ca="1" si="757"/>
        <v>0.60176710727306115</v>
      </c>
      <c r="AJ1225" s="28">
        <f t="shared" ca="1" si="757"/>
        <v>0.6682114304356338</v>
      </c>
      <c r="AK1225" s="28">
        <f>IF(Riskregister!$E$10="",0,COUNTIF(BK$4:BK$53,"&lt;"&amp;AI1225)*IF(AJ1225&lt;0.5,Riskregister!$K$10+(Riskregister!$L$10-Riskregister!$K$10)*SQRT(AJ1225/2),Riskregister!$L$10-(Riskregister!$L$10-Riskregister!$K$10)*SQRT((1-AJ1225)/2)))</f>
        <v>0</v>
      </c>
      <c r="AL1225" s="28">
        <f t="shared" ca="1" si="758"/>
        <v>0.26808713780096305</v>
      </c>
      <c r="AM1225" s="28">
        <f t="shared" ca="1" si="758"/>
        <v>0.34970879072115191</v>
      </c>
      <c r="AN1225" s="28">
        <f>IF(Riskregister!$E$11="",0,COUNTIF(BL$4:BL$53,"&lt;"&amp;AL1225)*IF(AM1225&lt;0.5,Riskregister!$K$11+(Riskregister!$L$11-Riskregister!$K$11)*SQRT(AM1225/2),Riskregister!$L$11-(Riskregister!$L$11-Riskregister!$K$11)*SQRT((1-AM1225)/2)))</f>
        <v>0</v>
      </c>
      <c r="AO1225" s="28">
        <f t="shared" ca="1" si="759"/>
        <v>0.21967648955659169</v>
      </c>
      <c r="AP1225" s="28">
        <f t="shared" ca="1" si="759"/>
        <v>0.74606146915739435</v>
      </c>
      <c r="AQ1225" s="28">
        <f>IF(Riskregister!$E$12="",0,COUNTIF(BM$4:BM$53,"&lt;"&amp;AO1225)*IF(AP1225&lt;0.5,Riskregister!$K$12+(Riskregister!$L$12-Riskregister!$K$12)*SQRT(AP1225/2),Riskregister!$L$12-(Riskregister!$L$12-Riskregister!$K$12)*SQRT((1-AP1225)/2)))</f>
        <v>0</v>
      </c>
      <c r="AR1225" s="28">
        <f t="shared" ca="1" si="760"/>
        <v>0.2582228049121954</v>
      </c>
      <c r="AS1225" s="28">
        <f t="shared" ca="1" si="760"/>
        <v>0.64484265919718442</v>
      </c>
      <c r="AT1225" s="28">
        <f>IF(Riskregister!$E$13="",0,COUNTIF(BN$4:BN$53,"&lt;"&amp;AR1225)*IF(AS1225&lt;0.5,Riskregister!$K$13+(Riskregister!$L$13-Riskregister!$K$13)*SQRT(AS1225/2),Riskregister!$L$13-(Riskregister!$L$13-Riskregister!$K$13)*SQRT((1-AS1225)/2)))</f>
        <v>0</v>
      </c>
      <c r="AU1225" s="28">
        <f t="shared" ca="1" si="761"/>
        <v>0.28649577661637005</v>
      </c>
      <c r="AV1225" s="28">
        <f t="shared" ca="1" si="761"/>
        <v>2.0468907393904501E-2</v>
      </c>
      <c r="AW1225" s="28">
        <f>IF(Riskregister!$E$14="",0,COUNTIF(BO$4:BO$53,"&lt;"&amp;AU1225)*IF(AV1225&lt;0.5,Riskregister!$K$14+(Riskregister!$L$14-Riskregister!$K$14)*SQRT(AV1225/2),Riskregister!$L$14-(Riskregister!$L$14-Riskregister!$K$14)*SQRT((1-AV1225)/2)))</f>
        <v>0</v>
      </c>
      <c r="AX1225" s="28">
        <f t="shared" ca="1" si="762"/>
        <v>0.20583242263343637</v>
      </c>
      <c r="AY1225" s="28">
        <f t="shared" ca="1" si="762"/>
        <v>0.92817279655017615</v>
      </c>
      <c r="AZ1225" s="28">
        <f>IF(Riskregister!$E$15="",0,COUNTIF(BP$4:BP$53,"&lt;"&amp;AX1225)*IF(AY1225&lt;0.5,Riskregister!$K$15+(Riskregister!$L$15-Riskregister!$K$15)*SQRT(AY1225/2),Riskregister!$L$15-(Riskregister!$L$15-Riskregister!$K$15)*SQRT((1-AY1225)/2)))</f>
        <v>0</v>
      </c>
      <c r="BA1225" s="28">
        <f t="shared" ca="1" si="763"/>
        <v>0.4031949105358732</v>
      </c>
      <c r="BB1225" s="28">
        <f t="shared" ca="1" si="763"/>
        <v>0.77210499241899999</v>
      </c>
      <c r="BC1225" s="28">
        <f>IF(Riskregister!$E$16="",0,COUNTIF(BQ$4:BQ$53,"&lt;"&amp;BA1225)*IF(BB1225&lt;0.5,Riskregister!$K$16+(Riskregister!$L$16-Riskregister!$K$16)*SQRT(BB1225/2),Riskregister!$L$16-(Riskregister!$L$16-Riskregister!$K$16)*SQRT((1-BB1225)/2)))</f>
        <v>0</v>
      </c>
      <c r="BD1225" s="28">
        <f t="shared" ca="1" si="751"/>
        <v>186520.52920526569</v>
      </c>
    </row>
    <row r="1226" spans="20:56" x14ac:dyDescent="0.35">
      <c r="T1226" s="28">
        <f t="shared" ca="1" si="752"/>
        <v>0.8725012334339064</v>
      </c>
      <c r="U1226" s="28">
        <f t="shared" ca="1" si="752"/>
        <v>0.72325670122164154</v>
      </c>
      <c r="V1226" s="28">
        <f ca="1">IF(Riskregister!$E$5="",0,COUNTIF(BF$4:BF$53,"&lt;"&amp;T1226)*IF(U1226&lt;0.5,Riskregister!$K$5+(Riskregister!$L$5-Riskregister!$K$5)*SQRT(U1226/2),Riskregister!$L$5-(Riskregister!$L$5-Riskregister!$K$5)*SQRT((1-U1226)/2)))</f>
        <v>432607.47029419499</v>
      </c>
      <c r="W1226" s="28">
        <f t="shared" ca="1" si="753"/>
        <v>0.26429994102972387</v>
      </c>
      <c r="X1226" s="28">
        <f t="shared" ca="1" si="753"/>
        <v>2.6903131083534704E-2</v>
      </c>
      <c r="Y1226" s="28">
        <f ca="1">IF(Riskregister!$E$6="",0,COUNTIF(BG$4:BG$53,"&lt;"&amp;W1226)*IF(X1226&lt;0.5,Riskregister!$K$6+(Riskregister!$L$6-Riskregister!$K$6)*SQRT(X1226/2),Riskregister!$L$6-(Riskregister!$L$6-Riskregister!$K$6)*SQRT((1-X1226)/2)))</f>
        <v>0</v>
      </c>
      <c r="Z1226" s="28">
        <f t="shared" ca="1" si="754"/>
        <v>0.94039424603188426</v>
      </c>
      <c r="AA1226" s="28">
        <f t="shared" ca="1" si="754"/>
        <v>7.659329680399507E-4</v>
      </c>
      <c r="AB1226" s="28">
        <f ca="1">IF(Riskregister!$E$7="",0,COUNTIF(BH$4:BH$53,"&lt;"&amp;Z1226)*IF(AA1226&lt;0.5,Riskregister!$K$7+(Riskregister!$L$7-Riskregister!$K$7)*SQRT(AA1226/2),Riskregister!$L$7-(Riskregister!$L$7-Riskregister!$K$7)*SQRT((1-AA1226)/2)))</f>
        <v>56849.335317565274</v>
      </c>
      <c r="AC1226" s="28">
        <f t="shared" ca="1" si="755"/>
        <v>0.27677178151583293</v>
      </c>
      <c r="AD1226" s="28">
        <f t="shared" ca="1" si="755"/>
        <v>0.87126809026460483</v>
      </c>
      <c r="AE1226" s="28">
        <f ca="1">IF(Riskregister!$E$8="",0,COUNTIF(BI$4:BI$53,"&lt;"&amp;AC1226)*IF(AD1226&lt;0.5,Riskregister!$K$8+(Riskregister!$L$8-Riskregister!$K$8)*SQRT(AD1226/2),Riskregister!$L$8-(Riskregister!$L$8-Riskregister!$K$8)*SQRT((1-AD1226)/2)))</f>
        <v>0</v>
      </c>
      <c r="AF1226" s="28">
        <f t="shared" ca="1" si="756"/>
        <v>3.0995320259509018E-2</v>
      </c>
      <c r="AG1226" s="28">
        <f t="shared" ca="1" si="756"/>
        <v>0.99337478005256341</v>
      </c>
      <c r="AH1226" s="28">
        <f>IF(Riskregister!$E$9="",0,COUNTIF(BJ$4:BJ$53,"&lt;"&amp;AF1226)*IF(AG1226&lt;0.5,Riskregister!$K$9+(Riskregister!$L$9-Riskregister!$K$9)*SQRT(AG1226/2),Riskregister!$L$9-(Riskregister!$L$9-Riskregister!$K$9)*SQRT((1-AG1226)/2)))</f>
        <v>0</v>
      </c>
      <c r="AI1226" s="28">
        <f t="shared" ca="1" si="757"/>
        <v>0.74091845061529948</v>
      </c>
      <c r="AJ1226" s="28">
        <f t="shared" ca="1" si="757"/>
        <v>0.36134138562402951</v>
      </c>
      <c r="AK1226" s="28">
        <f>IF(Riskregister!$E$10="",0,COUNTIF(BK$4:BK$53,"&lt;"&amp;AI1226)*IF(AJ1226&lt;0.5,Riskregister!$K$10+(Riskregister!$L$10-Riskregister!$K$10)*SQRT(AJ1226/2),Riskregister!$L$10-(Riskregister!$L$10-Riskregister!$K$10)*SQRT((1-AJ1226)/2)))</f>
        <v>0</v>
      </c>
      <c r="AL1226" s="28">
        <f t="shared" ca="1" si="758"/>
        <v>0.40289313006261229</v>
      </c>
      <c r="AM1226" s="28">
        <f t="shared" ca="1" si="758"/>
        <v>0.64335086743263314</v>
      </c>
      <c r="AN1226" s="28">
        <f>IF(Riskregister!$E$11="",0,COUNTIF(BL$4:BL$53,"&lt;"&amp;AL1226)*IF(AM1226&lt;0.5,Riskregister!$K$11+(Riskregister!$L$11-Riskregister!$K$11)*SQRT(AM1226/2),Riskregister!$L$11-(Riskregister!$L$11-Riskregister!$K$11)*SQRT((1-AM1226)/2)))</f>
        <v>0</v>
      </c>
      <c r="AO1226" s="28">
        <f t="shared" ca="1" si="759"/>
        <v>0.38438325835359621</v>
      </c>
      <c r="AP1226" s="28">
        <f t="shared" ca="1" si="759"/>
        <v>0.82823741341874424</v>
      </c>
      <c r="AQ1226" s="28">
        <f>IF(Riskregister!$E$12="",0,COUNTIF(BM$4:BM$53,"&lt;"&amp;AO1226)*IF(AP1226&lt;0.5,Riskregister!$K$12+(Riskregister!$L$12-Riskregister!$K$12)*SQRT(AP1226/2),Riskregister!$L$12-(Riskregister!$L$12-Riskregister!$K$12)*SQRT((1-AP1226)/2)))</f>
        <v>0</v>
      </c>
      <c r="AR1226" s="28">
        <f t="shared" ca="1" si="760"/>
        <v>0.59033860196113463</v>
      </c>
      <c r="AS1226" s="28">
        <f t="shared" ca="1" si="760"/>
        <v>0.28623441881924716</v>
      </c>
      <c r="AT1226" s="28">
        <f>IF(Riskregister!$E$13="",0,COUNTIF(BN$4:BN$53,"&lt;"&amp;AR1226)*IF(AS1226&lt;0.5,Riskregister!$K$13+(Riskregister!$L$13-Riskregister!$K$13)*SQRT(AS1226/2),Riskregister!$L$13-(Riskregister!$L$13-Riskregister!$K$13)*SQRT((1-AS1226)/2)))</f>
        <v>0</v>
      </c>
      <c r="AU1226" s="28">
        <f t="shared" ca="1" si="761"/>
        <v>0.41540467130803982</v>
      </c>
      <c r="AV1226" s="28">
        <f t="shared" ca="1" si="761"/>
        <v>0.52153145297612857</v>
      </c>
      <c r="AW1226" s="28">
        <f>IF(Riskregister!$E$14="",0,COUNTIF(BO$4:BO$53,"&lt;"&amp;AU1226)*IF(AV1226&lt;0.5,Riskregister!$K$14+(Riskregister!$L$14-Riskregister!$K$14)*SQRT(AV1226/2),Riskregister!$L$14-(Riskregister!$L$14-Riskregister!$K$14)*SQRT((1-AV1226)/2)))</f>
        <v>0</v>
      </c>
      <c r="AX1226" s="28">
        <f t="shared" ca="1" si="762"/>
        <v>0.65445521405915585</v>
      </c>
      <c r="AY1226" s="28">
        <f t="shared" ca="1" si="762"/>
        <v>5.7891489193427459E-2</v>
      </c>
      <c r="AZ1226" s="28">
        <f>IF(Riskregister!$E$15="",0,COUNTIF(BP$4:BP$53,"&lt;"&amp;AX1226)*IF(AY1226&lt;0.5,Riskregister!$K$15+(Riskregister!$L$15-Riskregister!$K$15)*SQRT(AY1226/2),Riskregister!$L$15-(Riskregister!$L$15-Riskregister!$K$15)*SQRT((1-AY1226)/2)))</f>
        <v>0</v>
      </c>
      <c r="BA1226" s="28">
        <f t="shared" ca="1" si="763"/>
        <v>0.59357036884115821</v>
      </c>
      <c r="BB1226" s="28">
        <f t="shared" ca="1" si="763"/>
        <v>2.0813122691791253E-2</v>
      </c>
      <c r="BC1226" s="28">
        <f>IF(Riskregister!$E$16="",0,COUNTIF(BQ$4:BQ$53,"&lt;"&amp;BA1226)*IF(BB1226&lt;0.5,Riskregister!$K$16+(Riskregister!$L$16-Riskregister!$K$16)*SQRT(BB1226/2),Riskregister!$L$16-(Riskregister!$L$16-Riskregister!$K$16)*SQRT((1-BB1226)/2)))</f>
        <v>0</v>
      </c>
      <c r="BD1226" s="28">
        <f t="shared" ca="1" si="751"/>
        <v>489456.80561176024</v>
      </c>
    </row>
    <row r="1227" spans="20:56" x14ac:dyDescent="0.35">
      <c r="T1227" s="28">
        <f t="shared" ca="1" si="752"/>
        <v>0.29150211931497028</v>
      </c>
      <c r="U1227" s="28">
        <f t="shared" ca="1" si="752"/>
        <v>0.62436895818905336</v>
      </c>
      <c r="V1227" s="28">
        <f ca="1">IF(Riskregister!$E$5="",0,COUNTIF(BF$4:BF$53,"&lt;"&amp;T1227)*IF(U1227&lt;0.5,Riskregister!$K$5+(Riskregister!$L$5-Riskregister!$K$5)*SQRT(U1227/2),Riskregister!$L$5-(Riskregister!$L$5-Riskregister!$K$5)*SQRT((1-U1227)/2)))</f>
        <v>0</v>
      </c>
      <c r="W1227" s="28">
        <f t="shared" ca="1" si="753"/>
        <v>0.45145942090685753</v>
      </c>
      <c r="X1227" s="28">
        <f t="shared" ca="1" si="753"/>
        <v>0.1483083768868525</v>
      </c>
      <c r="Y1227" s="28">
        <f ca="1">IF(Riskregister!$E$6="",0,COUNTIF(BG$4:BG$53,"&lt;"&amp;W1227)*IF(X1227&lt;0.5,Riskregister!$K$6+(Riskregister!$L$6-Riskregister!$K$6)*SQRT(X1227/2),Riskregister!$L$6-(Riskregister!$L$6-Riskregister!$K$6)*SQRT((1-X1227)/2)))</f>
        <v>0</v>
      </c>
      <c r="Z1227" s="28">
        <f t="shared" ca="1" si="754"/>
        <v>0.93820528116646451</v>
      </c>
      <c r="AA1227" s="28">
        <f t="shared" ca="1" si="754"/>
        <v>0.41600536613201278</v>
      </c>
      <c r="AB1227" s="28">
        <f ca="1">IF(Riskregister!$E$7="",0,COUNTIF(BH$4:BH$53,"&lt;"&amp;Z1227)*IF(AA1227&lt;0.5,Riskregister!$K$7+(Riskregister!$L$7-Riskregister!$K$7)*SQRT(AA1227/2),Riskregister!$L$7-(Riskregister!$L$7-Riskregister!$K$7)*SQRT((1-AA1227)/2)))</f>
        <v>209625.58903755309</v>
      </c>
      <c r="AC1227" s="28">
        <f t="shared" ca="1" si="755"/>
        <v>0.37932727222443841</v>
      </c>
      <c r="AD1227" s="28">
        <f t="shared" ca="1" si="755"/>
        <v>0.3852588097729146</v>
      </c>
      <c r="AE1227" s="28">
        <f ca="1">IF(Riskregister!$E$8="",0,COUNTIF(BI$4:BI$53,"&lt;"&amp;AC1227)*IF(AD1227&lt;0.5,Riskregister!$K$8+(Riskregister!$L$8-Riskregister!$K$8)*SQRT(AD1227/2),Riskregister!$L$8-(Riskregister!$L$8-Riskregister!$K$8)*SQRT((1-AD1227)/2)))</f>
        <v>0</v>
      </c>
      <c r="AF1227" s="28">
        <f t="shared" ca="1" si="756"/>
        <v>0.21420739163356806</v>
      </c>
      <c r="AG1227" s="28">
        <f t="shared" ca="1" si="756"/>
        <v>0.90644299703709807</v>
      </c>
      <c r="AH1227" s="28">
        <f>IF(Riskregister!$E$9="",0,COUNTIF(BJ$4:BJ$53,"&lt;"&amp;AF1227)*IF(AG1227&lt;0.5,Riskregister!$K$9+(Riskregister!$L$9-Riskregister!$K$9)*SQRT(AG1227/2),Riskregister!$L$9-(Riskregister!$L$9-Riskregister!$K$9)*SQRT((1-AG1227)/2)))</f>
        <v>0</v>
      </c>
      <c r="AI1227" s="28">
        <f t="shared" ca="1" si="757"/>
        <v>0.70370006565841337</v>
      </c>
      <c r="AJ1227" s="28">
        <f t="shared" ca="1" si="757"/>
        <v>0.5701331286735446</v>
      </c>
      <c r="AK1227" s="28">
        <f>IF(Riskregister!$E$10="",0,COUNTIF(BK$4:BK$53,"&lt;"&amp;AI1227)*IF(AJ1227&lt;0.5,Riskregister!$K$10+(Riskregister!$L$10-Riskregister!$K$10)*SQRT(AJ1227/2),Riskregister!$L$10-(Riskregister!$L$10-Riskregister!$K$10)*SQRT((1-AJ1227)/2)))</f>
        <v>0</v>
      </c>
      <c r="AL1227" s="28">
        <f t="shared" ca="1" si="758"/>
        <v>0.79279124412720081</v>
      </c>
      <c r="AM1227" s="28">
        <f t="shared" ca="1" si="758"/>
        <v>0.49034020754549401</v>
      </c>
      <c r="AN1227" s="28">
        <f>IF(Riskregister!$E$11="",0,COUNTIF(BL$4:BL$53,"&lt;"&amp;AL1227)*IF(AM1227&lt;0.5,Riskregister!$K$11+(Riskregister!$L$11-Riskregister!$K$11)*SQRT(AM1227/2),Riskregister!$L$11-(Riskregister!$L$11-Riskregister!$K$11)*SQRT((1-AM1227)/2)))</f>
        <v>0</v>
      </c>
      <c r="AO1227" s="28">
        <f t="shared" ca="1" si="759"/>
        <v>0.80328382844374302</v>
      </c>
      <c r="AP1227" s="28">
        <f t="shared" ca="1" si="759"/>
        <v>7.462824089916531E-2</v>
      </c>
      <c r="AQ1227" s="28">
        <f>IF(Riskregister!$E$12="",0,COUNTIF(BM$4:BM$53,"&lt;"&amp;AO1227)*IF(AP1227&lt;0.5,Riskregister!$K$12+(Riskregister!$L$12-Riskregister!$K$12)*SQRT(AP1227/2),Riskregister!$L$12-(Riskregister!$L$12-Riskregister!$K$12)*SQRT((1-AP1227)/2)))</f>
        <v>0</v>
      </c>
      <c r="AR1227" s="28">
        <f t="shared" ca="1" si="760"/>
        <v>0.68227912081093045</v>
      </c>
      <c r="AS1227" s="28">
        <f t="shared" ca="1" si="760"/>
        <v>0.84723011706488749</v>
      </c>
      <c r="AT1227" s="28">
        <f>IF(Riskregister!$E$13="",0,COUNTIF(BN$4:BN$53,"&lt;"&amp;AR1227)*IF(AS1227&lt;0.5,Riskregister!$K$13+(Riskregister!$L$13-Riskregister!$K$13)*SQRT(AS1227/2),Riskregister!$L$13-(Riskregister!$L$13-Riskregister!$K$13)*SQRT((1-AS1227)/2)))</f>
        <v>0</v>
      </c>
      <c r="AU1227" s="28">
        <f t="shared" ca="1" si="761"/>
        <v>0.42544477296413508</v>
      </c>
      <c r="AV1227" s="28">
        <f t="shared" ca="1" si="761"/>
        <v>0.55978685500900982</v>
      </c>
      <c r="AW1227" s="28">
        <f>IF(Riskregister!$E$14="",0,COUNTIF(BO$4:BO$53,"&lt;"&amp;AU1227)*IF(AV1227&lt;0.5,Riskregister!$K$14+(Riskregister!$L$14-Riskregister!$K$14)*SQRT(AV1227/2),Riskregister!$L$14-(Riskregister!$L$14-Riskregister!$K$14)*SQRT((1-AV1227)/2)))</f>
        <v>0</v>
      </c>
      <c r="AX1227" s="28">
        <f t="shared" ca="1" si="762"/>
        <v>0.14489817184804321</v>
      </c>
      <c r="AY1227" s="28">
        <f t="shared" ca="1" si="762"/>
        <v>0.75355586987553225</v>
      </c>
      <c r="AZ1227" s="28">
        <f>IF(Riskregister!$E$15="",0,COUNTIF(BP$4:BP$53,"&lt;"&amp;AX1227)*IF(AY1227&lt;0.5,Riskregister!$K$15+(Riskregister!$L$15-Riskregister!$K$15)*SQRT(AY1227/2),Riskregister!$L$15-(Riskregister!$L$15-Riskregister!$K$15)*SQRT((1-AY1227)/2)))</f>
        <v>0</v>
      </c>
      <c r="BA1227" s="28">
        <f t="shared" ca="1" si="763"/>
        <v>0.33966370634488219</v>
      </c>
      <c r="BB1227" s="28">
        <f t="shared" ca="1" si="763"/>
        <v>0.46061049016972966</v>
      </c>
      <c r="BC1227" s="28">
        <f>IF(Riskregister!$E$16="",0,COUNTIF(BQ$4:BQ$53,"&lt;"&amp;BA1227)*IF(BB1227&lt;0.5,Riskregister!$K$16+(Riskregister!$L$16-Riskregister!$K$16)*SQRT(BB1227/2),Riskregister!$L$16-(Riskregister!$L$16-Riskregister!$K$16)*SQRT((1-BB1227)/2)))</f>
        <v>0</v>
      </c>
      <c r="BD1227" s="28">
        <f t="shared" ca="1" si="751"/>
        <v>209625.58903755309</v>
      </c>
    </row>
    <row r="1228" spans="20:56" x14ac:dyDescent="0.35">
      <c r="T1228" s="28">
        <f t="shared" ca="1" si="752"/>
        <v>0.71068585121139194</v>
      </c>
      <c r="U1228" s="28">
        <f t="shared" ca="1" si="752"/>
        <v>0.18650718896503071</v>
      </c>
      <c r="V1228" s="28">
        <f ca="1">IF(Riskregister!$E$5="",0,COUNTIF(BF$4:BF$53,"&lt;"&amp;T1228)*IF(U1228&lt;0.5,Riskregister!$K$5+(Riskregister!$L$5-Riskregister!$K$5)*SQRT(U1228/2),Riskregister!$L$5-(Riskregister!$L$5-Riskregister!$K$5)*SQRT((1-U1228)/2)))</f>
        <v>287418.53180233506</v>
      </c>
      <c r="W1228" s="28">
        <f t="shared" ca="1" si="753"/>
        <v>0.12047591496728105</v>
      </c>
      <c r="X1228" s="28">
        <f t="shared" ca="1" si="753"/>
        <v>0.84562796423723341</v>
      </c>
      <c r="Y1228" s="28">
        <f ca="1">IF(Riskregister!$E$6="",0,COUNTIF(BG$4:BG$53,"&lt;"&amp;W1228)*IF(X1228&lt;0.5,Riskregister!$K$6+(Riskregister!$L$6-Riskregister!$K$6)*SQRT(X1228/2),Riskregister!$L$6-(Riskregister!$L$6-Riskregister!$K$6)*SQRT((1-X1228)/2)))</f>
        <v>0</v>
      </c>
      <c r="Z1228" s="28">
        <f t="shared" ca="1" si="754"/>
        <v>0.10402697880089473</v>
      </c>
      <c r="AA1228" s="28">
        <f t="shared" ca="1" si="754"/>
        <v>0.68786929852775458</v>
      </c>
      <c r="AB1228" s="28">
        <f ca="1">IF(Riskregister!$E$7="",0,COUNTIF(BH$4:BH$53,"&lt;"&amp;Z1228)*IF(AA1228&lt;0.5,Riskregister!$K$7+(Riskregister!$L$7-Riskregister!$K$7)*SQRT(AA1228/2),Riskregister!$L$7-(Riskregister!$L$7-Riskregister!$K$7)*SQRT((1-AA1228)/2)))</f>
        <v>0</v>
      </c>
      <c r="AC1228" s="28">
        <f t="shared" ca="1" si="755"/>
        <v>0.41538463053725427</v>
      </c>
      <c r="AD1228" s="28">
        <f t="shared" ca="1" si="755"/>
        <v>0.5021728239289921</v>
      </c>
      <c r="AE1228" s="28">
        <f ca="1">IF(Riskregister!$E$8="",0,COUNTIF(BI$4:BI$53,"&lt;"&amp;AC1228)*IF(AD1228&lt;0.5,Riskregister!$K$8+(Riskregister!$L$8-Riskregister!$K$8)*SQRT(AD1228/2),Riskregister!$L$8-(Riskregister!$L$8-Riskregister!$K$8)*SQRT((1-AD1228)/2)))</f>
        <v>0</v>
      </c>
      <c r="AF1228" s="28">
        <f t="shared" ca="1" si="756"/>
        <v>0.48382067315028898</v>
      </c>
      <c r="AG1228" s="28">
        <f t="shared" ca="1" si="756"/>
        <v>0.55236564519839637</v>
      </c>
      <c r="AH1228" s="28">
        <f>IF(Riskregister!$E$9="",0,COUNTIF(BJ$4:BJ$53,"&lt;"&amp;AF1228)*IF(AG1228&lt;0.5,Riskregister!$K$9+(Riskregister!$L$9-Riskregister!$K$9)*SQRT(AG1228/2),Riskregister!$L$9-(Riskregister!$L$9-Riskregister!$K$9)*SQRT((1-AG1228)/2)))</f>
        <v>0</v>
      </c>
      <c r="AI1228" s="28">
        <f t="shared" ca="1" si="757"/>
        <v>0.22319356319154826</v>
      </c>
      <c r="AJ1228" s="28">
        <f t="shared" ca="1" si="757"/>
        <v>0.23426226559700636</v>
      </c>
      <c r="AK1228" s="28">
        <f>IF(Riskregister!$E$10="",0,COUNTIF(BK$4:BK$53,"&lt;"&amp;AI1228)*IF(AJ1228&lt;0.5,Riskregister!$K$10+(Riskregister!$L$10-Riskregister!$K$10)*SQRT(AJ1228/2),Riskregister!$L$10-(Riskregister!$L$10-Riskregister!$K$10)*SQRT((1-AJ1228)/2)))</f>
        <v>0</v>
      </c>
      <c r="AL1228" s="28">
        <f t="shared" ca="1" si="758"/>
        <v>5.7971901892520994E-2</v>
      </c>
      <c r="AM1228" s="28">
        <f t="shared" ca="1" si="758"/>
        <v>3.6993565400401995E-2</v>
      </c>
      <c r="AN1228" s="28">
        <f>IF(Riskregister!$E$11="",0,COUNTIF(BL$4:BL$53,"&lt;"&amp;AL1228)*IF(AM1228&lt;0.5,Riskregister!$K$11+(Riskregister!$L$11-Riskregister!$K$11)*SQRT(AM1228/2),Riskregister!$L$11-(Riskregister!$L$11-Riskregister!$K$11)*SQRT((1-AM1228)/2)))</f>
        <v>0</v>
      </c>
      <c r="AO1228" s="28">
        <f t="shared" ca="1" si="759"/>
        <v>0.3557924777074305</v>
      </c>
      <c r="AP1228" s="28">
        <f t="shared" ca="1" si="759"/>
        <v>0.81397196372916358</v>
      </c>
      <c r="AQ1228" s="28">
        <f>IF(Riskregister!$E$12="",0,COUNTIF(BM$4:BM$53,"&lt;"&amp;AO1228)*IF(AP1228&lt;0.5,Riskregister!$K$12+(Riskregister!$L$12-Riskregister!$K$12)*SQRT(AP1228/2),Riskregister!$L$12-(Riskregister!$L$12-Riskregister!$K$12)*SQRT((1-AP1228)/2)))</f>
        <v>0</v>
      </c>
      <c r="AR1228" s="28">
        <f t="shared" ca="1" si="760"/>
        <v>0.44366025266484721</v>
      </c>
      <c r="AS1228" s="28">
        <f t="shared" ca="1" si="760"/>
        <v>0.81497660511863013</v>
      </c>
      <c r="AT1228" s="28">
        <f>IF(Riskregister!$E$13="",0,COUNTIF(BN$4:BN$53,"&lt;"&amp;AR1228)*IF(AS1228&lt;0.5,Riskregister!$K$13+(Riskregister!$L$13-Riskregister!$K$13)*SQRT(AS1228/2),Riskregister!$L$13-(Riskregister!$L$13-Riskregister!$K$13)*SQRT((1-AS1228)/2)))</f>
        <v>0</v>
      </c>
      <c r="AU1228" s="28">
        <f t="shared" ca="1" si="761"/>
        <v>0.12439944268695302</v>
      </c>
      <c r="AV1228" s="28">
        <f t="shared" ca="1" si="761"/>
        <v>0.75223346185452289</v>
      </c>
      <c r="AW1228" s="28">
        <f>IF(Riskregister!$E$14="",0,COUNTIF(BO$4:BO$53,"&lt;"&amp;AU1228)*IF(AV1228&lt;0.5,Riskregister!$K$14+(Riskregister!$L$14-Riskregister!$K$14)*SQRT(AV1228/2),Riskregister!$L$14-(Riskregister!$L$14-Riskregister!$K$14)*SQRT((1-AV1228)/2)))</f>
        <v>0</v>
      </c>
      <c r="AX1228" s="28">
        <f t="shared" ca="1" si="762"/>
        <v>0.41932203839741788</v>
      </c>
      <c r="AY1228" s="28">
        <f t="shared" ca="1" si="762"/>
        <v>0.110375413877142</v>
      </c>
      <c r="AZ1228" s="28">
        <f>IF(Riskregister!$E$15="",0,COUNTIF(BP$4:BP$53,"&lt;"&amp;AX1228)*IF(AY1228&lt;0.5,Riskregister!$K$15+(Riskregister!$L$15-Riskregister!$K$15)*SQRT(AY1228/2),Riskregister!$L$15-(Riskregister!$L$15-Riskregister!$K$15)*SQRT((1-AY1228)/2)))</f>
        <v>0</v>
      </c>
      <c r="BA1228" s="28">
        <f t="shared" ca="1" si="763"/>
        <v>0.14292949749860617</v>
      </c>
      <c r="BB1228" s="28">
        <f t="shared" ca="1" si="763"/>
        <v>0.62820267288589726</v>
      </c>
      <c r="BC1228" s="28">
        <f>IF(Riskregister!$E$16="",0,COUNTIF(BQ$4:BQ$53,"&lt;"&amp;BA1228)*IF(BB1228&lt;0.5,Riskregister!$K$16+(Riskregister!$L$16-Riskregister!$K$16)*SQRT(BB1228/2),Riskregister!$L$16-(Riskregister!$L$16-Riskregister!$K$16)*SQRT((1-BB1228)/2)))</f>
        <v>0</v>
      </c>
      <c r="BD1228" s="28">
        <f t="shared" ca="1" si="751"/>
        <v>287418.53180233506</v>
      </c>
    </row>
    <row r="1229" spans="20:56" x14ac:dyDescent="0.35">
      <c r="T1229" s="28">
        <f t="shared" ca="1" si="752"/>
        <v>0.64329017120499177</v>
      </c>
      <c r="U1229" s="28">
        <f t="shared" ca="1" si="752"/>
        <v>2.480828237849686E-2</v>
      </c>
      <c r="V1229" s="28">
        <f ca="1">IF(Riskregister!$E$5="",0,COUNTIF(BF$4:BF$53,"&lt;"&amp;T1229)*IF(U1229&lt;0.5,Riskregister!$K$5+(Riskregister!$L$5-Riskregister!$K$5)*SQRT(U1229/2),Riskregister!$L$5-(Riskregister!$L$5-Riskregister!$K$5)*SQRT((1-U1229)/2)))</f>
        <v>200118.24608685751</v>
      </c>
      <c r="W1229" s="28">
        <f t="shared" ca="1" si="753"/>
        <v>0.94784536266134556</v>
      </c>
      <c r="X1229" s="28">
        <f t="shared" ca="1" si="753"/>
        <v>0.33047292542858364</v>
      </c>
      <c r="Y1229" s="28">
        <f ca="1">IF(Riskregister!$E$6="",0,COUNTIF(BG$4:BG$53,"&lt;"&amp;W1229)*IF(X1229&lt;0.5,Riskregister!$K$6+(Riskregister!$L$6-Riskregister!$K$6)*SQRT(X1229/2),Riskregister!$L$6-(Riskregister!$L$6-Riskregister!$K$6)*SQRT((1-X1229)/2)))</f>
        <v>1863374.3734182385</v>
      </c>
      <c r="Z1229" s="28">
        <f t="shared" ca="1" si="754"/>
        <v>0.70567939485569198</v>
      </c>
      <c r="AA1229" s="28">
        <f t="shared" ca="1" si="754"/>
        <v>0.73277865531495345</v>
      </c>
      <c r="AB1229" s="28">
        <f ca="1">IF(Riskregister!$E$7="",0,COUNTIF(BH$4:BH$53,"&lt;"&amp;Z1229)*IF(AA1229&lt;0.5,Riskregister!$K$7+(Riskregister!$L$7-Riskregister!$K$7)*SQRT(AA1229/2),Riskregister!$L$7-(Riskregister!$L$7-Riskregister!$K$7)*SQRT((1-AA1229)/2)))</f>
        <v>272065.22223429976</v>
      </c>
      <c r="AC1229" s="28">
        <f t="shared" ca="1" si="755"/>
        <v>2.9376744680946976E-2</v>
      </c>
      <c r="AD1229" s="28">
        <f t="shared" ca="1" si="755"/>
        <v>0.57294496185294508</v>
      </c>
      <c r="AE1229" s="28">
        <f ca="1">IF(Riskregister!$E$8="",0,COUNTIF(BI$4:BI$53,"&lt;"&amp;AC1229)*IF(AD1229&lt;0.5,Riskregister!$K$8+(Riskregister!$L$8-Riskregister!$K$8)*SQRT(AD1229/2),Riskregister!$L$8-(Riskregister!$L$8-Riskregister!$K$8)*SQRT((1-AD1229)/2)))</f>
        <v>0</v>
      </c>
      <c r="AF1229" s="28">
        <f t="shared" ca="1" si="756"/>
        <v>0.35737803878271612</v>
      </c>
      <c r="AG1229" s="28">
        <f t="shared" ca="1" si="756"/>
        <v>0.97360991268001573</v>
      </c>
      <c r="AH1229" s="28">
        <f>IF(Riskregister!$E$9="",0,COUNTIF(BJ$4:BJ$53,"&lt;"&amp;AF1229)*IF(AG1229&lt;0.5,Riskregister!$K$9+(Riskregister!$L$9-Riskregister!$K$9)*SQRT(AG1229/2),Riskregister!$L$9-(Riskregister!$L$9-Riskregister!$K$9)*SQRT((1-AG1229)/2)))</f>
        <v>0</v>
      </c>
      <c r="AI1229" s="28">
        <f t="shared" ca="1" si="757"/>
        <v>0.94412079914082425</v>
      </c>
      <c r="AJ1229" s="28">
        <f t="shared" ca="1" si="757"/>
        <v>0.87966015308383438</v>
      </c>
      <c r="AK1229" s="28">
        <f>IF(Riskregister!$E$10="",0,COUNTIF(BK$4:BK$53,"&lt;"&amp;AI1229)*IF(AJ1229&lt;0.5,Riskregister!$K$10+(Riskregister!$L$10-Riskregister!$K$10)*SQRT(AJ1229/2),Riskregister!$L$10-(Riskregister!$L$10-Riskregister!$K$10)*SQRT((1-AJ1229)/2)))</f>
        <v>0</v>
      </c>
      <c r="AL1229" s="28">
        <f t="shared" ca="1" si="758"/>
        <v>0.78705336410551263</v>
      </c>
      <c r="AM1229" s="28">
        <f t="shared" ca="1" si="758"/>
        <v>0.16155500312238802</v>
      </c>
      <c r="AN1229" s="28">
        <f>IF(Riskregister!$E$11="",0,COUNTIF(BL$4:BL$53,"&lt;"&amp;AL1229)*IF(AM1229&lt;0.5,Riskregister!$K$11+(Riskregister!$L$11-Riskregister!$K$11)*SQRT(AM1229/2),Riskregister!$L$11-(Riskregister!$L$11-Riskregister!$K$11)*SQRT((1-AM1229)/2)))</f>
        <v>0</v>
      </c>
      <c r="AO1229" s="28">
        <f t="shared" ca="1" si="759"/>
        <v>0.87306162368864892</v>
      </c>
      <c r="AP1229" s="28">
        <f t="shared" ca="1" si="759"/>
        <v>0.95179271188659964</v>
      </c>
      <c r="AQ1229" s="28">
        <f>IF(Riskregister!$E$12="",0,COUNTIF(BM$4:BM$53,"&lt;"&amp;AO1229)*IF(AP1229&lt;0.5,Riskregister!$K$12+(Riskregister!$L$12-Riskregister!$K$12)*SQRT(AP1229/2),Riskregister!$L$12-(Riskregister!$L$12-Riskregister!$K$12)*SQRT((1-AP1229)/2)))</f>
        <v>0</v>
      </c>
      <c r="AR1229" s="28">
        <f t="shared" ca="1" si="760"/>
        <v>3.6829786199793713E-2</v>
      </c>
      <c r="AS1229" s="28">
        <f t="shared" ca="1" si="760"/>
        <v>0.80190328686627355</v>
      </c>
      <c r="AT1229" s="28">
        <f>IF(Riskregister!$E$13="",0,COUNTIF(BN$4:BN$53,"&lt;"&amp;AR1229)*IF(AS1229&lt;0.5,Riskregister!$K$13+(Riskregister!$L$13-Riskregister!$K$13)*SQRT(AS1229/2),Riskregister!$L$13-(Riskregister!$L$13-Riskregister!$K$13)*SQRT((1-AS1229)/2)))</f>
        <v>0</v>
      </c>
      <c r="AU1229" s="28">
        <f t="shared" ca="1" si="761"/>
        <v>0.22684316800370619</v>
      </c>
      <c r="AV1229" s="28">
        <f t="shared" ca="1" si="761"/>
        <v>0.53646001304559232</v>
      </c>
      <c r="AW1229" s="28">
        <f>IF(Riskregister!$E$14="",0,COUNTIF(BO$4:BO$53,"&lt;"&amp;AU1229)*IF(AV1229&lt;0.5,Riskregister!$K$14+(Riskregister!$L$14-Riskregister!$K$14)*SQRT(AV1229/2),Riskregister!$L$14-(Riskregister!$L$14-Riskregister!$K$14)*SQRT((1-AV1229)/2)))</f>
        <v>0</v>
      </c>
      <c r="AX1229" s="28">
        <f t="shared" ca="1" si="762"/>
        <v>4.7526000479736208E-2</v>
      </c>
      <c r="AY1229" s="28">
        <f t="shared" ca="1" si="762"/>
        <v>0.56482170715286528</v>
      </c>
      <c r="AZ1229" s="28">
        <f>IF(Riskregister!$E$15="",0,COUNTIF(BP$4:BP$53,"&lt;"&amp;AX1229)*IF(AY1229&lt;0.5,Riskregister!$K$15+(Riskregister!$L$15-Riskregister!$K$15)*SQRT(AY1229/2),Riskregister!$L$15-(Riskregister!$L$15-Riskregister!$K$15)*SQRT((1-AY1229)/2)))</f>
        <v>0</v>
      </c>
      <c r="BA1229" s="28">
        <f t="shared" ca="1" si="763"/>
        <v>0.26621095357451841</v>
      </c>
      <c r="BB1229" s="28">
        <f t="shared" ca="1" si="763"/>
        <v>0.63311763726701853</v>
      </c>
      <c r="BC1229" s="28">
        <f>IF(Riskregister!$E$16="",0,COUNTIF(BQ$4:BQ$53,"&lt;"&amp;BA1229)*IF(BB1229&lt;0.5,Riskregister!$K$16+(Riskregister!$L$16-Riskregister!$K$16)*SQRT(BB1229/2),Riskregister!$L$16-(Riskregister!$L$16-Riskregister!$K$16)*SQRT((1-BB1229)/2)))</f>
        <v>0</v>
      </c>
      <c r="BD1229" s="28">
        <f t="shared" ca="1" si="751"/>
        <v>2335557.8417393956</v>
      </c>
    </row>
    <row r="1230" spans="20:56" x14ac:dyDescent="0.35">
      <c r="T1230" s="28">
        <f t="shared" ca="1" si="752"/>
        <v>0.64764293268836204</v>
      </c>
      <c r="U1230" s="28">
        <f t="shared" ca="1" si="752"/>
        <v>0.65184526676475374</v>
      </c>
      <c r="V1230" s="28">
        <f ca="1">IF(Riskregister!$E$5="",0,COUNTIF(BF$4:BF$53,"&lt;"&amp;T1230)*IF(U1230&lt;0.5,Riskregister!$K$5+(Riskregister!$L$5-Riskregister!$K$5)*SQRT(U1230/2),Riskregister!$L$5-(Riskregister!$L$5-Riskregister!$K$5)*SQRT((1-U1230)/2)))</f>
        <v>412248.3908455944</v>
      </c>
      <c r="W1230" s="28">
        <f t="shared" ca="1" si="753"/>
        <v>0.63902931389837314</v>
      </c>
      <c r="X1230" s="28">
        <f t="shared" ca="1" si="753"/>
        <v>0.69757886182981632</v>
      </c>
      <c r="Y1230" s="28">
        <f ca="1">IF(Riskregister!$E$6="",0,COUNTIF(BG$4:BG$53,"&lt;"&amp;W1230)*IF(X1230&lt;0.5,Riskregister!$K$6+(Riskregister!$L$6-Riskregister!$K$6)*SQRT(X1230/2),Riskregister!$L$6-(Riskregister!$L$6-Riskregister!$K$6)*SQRT((1-X1230)/2)))</f>
        <v>1300055.5423208941</v>
      </c>
      <c r="Z1230" s="28">
        <f t="shared" ca="1" si="754"/>
        <v>0.67434289300857519</v>
      </c>
      <c r="AA1230" s="28">
        <f t="shared" ca="1" si="754"/>
        <v>0.13257061830528527</v>
      </c>
      <c r="AB1230" s="28">
        <f ca="1">IF(Riskregister!$E$7="",0,COUNTIF(BH$4:BH$53,"&lt;"&amp;Z1230)*IF(AA1230&lt;0.5,Riskregister!$K$7+(Riskregister!$L$7-Riskregister!$K$7)*SQRT(AA1230/2),Riskregister!$L$7-(Riskregister!$L$7-Riskregister!$K$7)*SQRT((1-AA1230)/2)))</f>
        <v>0</v>
      </c>
      <c r="AC1230" s="28">
        <f t="shared" ca="1" si="755"/>
        <v>0.54786723559360284</v>
      </c>
      <c r="AD1230" s="28">
        <f t="shared" ca="1" si="755"/>
        <v>0.15734444110209855</v>
      </c>
      <c r="AE1230" s="28">
        <f ca="1">IF(Riskregister!$E$8="",0,COUNTIF(BI$4:BI$53,"&lt;"&amp;AC1230)*IF(AD1230&lt;0.5,Riskregister!$K$8+(Riskregister!$L$8-Riskregister!$K$8)*SQRT(AD1230/2),Riskregister!$L$8-(Riskregister!$L$8-Riskregister!$K$8)*SQRT((1-AD1230)/2)))</f>
        <v>0</v>
      </c>
      <c r="AF1230" s="28">
        <f t="shared" ca="1" si="756"/>
        <v>0.90624122637525817</v>
      </c>
      <c r="AG1230" s="28">
        <f t="shared" ca="1" si="756"/>
        <v>0.17201644704259078</v>
      </c>
      <c r="AH1230" s="28">
        <f>IF(Riskregister!$E$9="",0,COUNTIF(BJ$4:BJ$53,"&lt;"&amp;AF1230)*IF(AG1230&lt;0.5,Riskregister!$K$9+(Riskregister!$L$9-Riskregister!$K$9)*SQRT(AG1230/2),Riskregister!$L$9-(Riskregister!$L$9-Riskregister!$K$9)*SQRT((1-AG1230)/2)))</f>
        <v>0</v>
      </c>
      <c r="AI1230" s="28">
        <f t="shared" ca="1" si="757"/>
        <v>9.1634009753121193E-2</v>
      </c>
      <c r="AJ1230" s="28">
        <f t="shared" ca="1" si="757"/>
        <v>0.83218350437691013</v>
      </c>
      <c r="AK1230" s="28">
        <f>IF(Riskregister!$E$10="",0,COUNTIF(BK$4:BK$53,"&lt;"&amp;AI1230)*IF(AJ1230&lt;0.5,Riskregister!$K$10+(Riskregister!$L$10-Riskregister!$K$10)*SQRT(AJ1230/2),Riskregister!$L$10-(Riskregister!$L$10-Riskregister!$K$10)*SQRT((1-AJ1230)/2)))</f>
        <v>0</v>
      </c>
      <c r="AL1230" s="28">
        <f t="shared" ca="1" si="758"/>
        <v>0.344643864084067</v>
      </c>
      <c r="AM1230" s="28">
        <f t="shared" ca="1" si="758"/>
        <v>0.9643838989498551</v>
      </c>
      <c r="AN1230" s="28">
        <f>IF(Riskregister!$E$11="",0,COUNTIF(BL$4:BL$53,"&lt;"&amp;AL1230)*IF(AM1230&lt;0.5,Riskregister!$K$11+(Riskregister!$L$11-Riskregister!$K$11)*SQRT(AM1230/2),Riskregister!$L$11-(Riskregister!$L$11-Riskregister!$K$11)*SQRT((1-AM1230)/2)))</f>
        <v>0</v>
      </c>
      <c r="AO1230" s="28">
        <f t="shared" ca="1" si="759"/>
        <v>0.25990314500617129</v>
      </c>
      <c r="AP1230" s="28">
        <f t="shared" ca="1" si="759"/>
        <v>0.49866981998148996</v>
      </c>
      <c r="AQ1230" s="28">
        <f>IF(Riskregister!$E$12="",0,COUNTIF(BM$4:BM$53,"&lt;"&amp;AO1230)*IF(AP1230&lt;0.5,Riskregister!$K$12+(Riskregister!$L$12-Riskregister!$K$12)*SQRT(AP1230/2),Riskregister!$L$12-(Riskregister!$L$12-Riskregister!$K$12)*SQRT((1-AP1230)/2)))</f>
        <v>0</v>
      </c>
      <c r="AR1230" s="28">
        <f t="shared" ca="1" si="760"/>
        <v>0.71573648615390406</v>
      </c>
      <c r="AS1230" s="28">
        <f t="shared" ca="1" si="760"/>
        <v>0.3470481877642928</v>
      </c>
      <c r="AT1230" s="28">
        <f>IF(Riskregister!$E$13="",0,COUNTIF(BN$4:BN$53,"&lt;"&amp;AR1230)*IF(AS1230&lt;0.5,Riskregister!$K$13+(Riskregister!$L$13-Riskregister!$K$13)*SQRT(AS1230/2),Riskregister!$L$13-(Riskregister!$L$13-Riskregister!$K$13)*SQRT((1-AS1230)/2)))</f>
        <v>0</v>
      </c>
      <c r="AU1230" s="28">
        <f t="shared" ca="1" si="761"/>
        <v>0.27914250026935461</v>
      </c>
      <c r="AV1230" s="28">
        <f t="shared" ca="1" si="761"/>
        <v>0.57418009706368489</v>
      </c>
      <c r="AW1230" s="28">
        <f>IF(Riskregister!$E$14="",0,COUNTIF(BO$4:BO$53,"&lt;"&amp;AU1230)*IF(AV1230&lt;0.5,Riskregister!$K$14+(Riskregister!$L$14-Riskregister!$K$14)*SQRT(AV1230/2),Riskregister!$L$14-(Riskregister!$L$14-Riskregister!$K$14)*SQRT((1-AV1230)/2)))</f>
        <v>0</v>
      </c>
      <c r="AX1230" s="28">
        <f t="shared" ca="1" si="762"/>
        <v>0.48121678761430187</v>
      </c>
      <c r="AY1230" s="28">
        <f t="shared" ca="1" si="762"/>
        <v>0.13241688255636574</v>
      </c>
      <c r="AZ1230" s="28">
        <f>IF(Riskregister!$E$15="",0,COUNTIF(BP$4:BP$53,"&lt;"&amp;AX1230)*IF(AY1230&lt;0.5,Riskregister!$K$15+(Riskregister!$L$15-Riskregister!$K$15)*SQRT(AY1230/2),Riskregister!$L$15-(Riskregister!$L$15-Riskregister!$K$15)*SQRT((1-AY1230)/2)))</f>
        <v>0</v>
      </c>
      <c r="BA1230" s="28">
        <f t="shared" ca="1" si="763"/>
        <v>0.96101563073121876</v>
      </c>
      <c r="BB1230" s="28">
        <f t="shared" ca="1" si="763"/>
        <v>0.20052424876645591</v>
      </c>
      <c r="BC1230" s="28">
        <f>IF(Riskregister!$E$16="",0,COUNTIF(BQ$4:BQ$53,"&lt;"&amp;BA1230)*IF(BB1230&lt;0.5,Riskregister!$K$16+(Riskregister!$L$16-Riskregister!$K$16)*SQRT(BB1230/2),Riskregister!$L$16-(Riskregister!$L$16-Riskregister!$K$16)*SQRT((1-BB1230)/2)))</f>
        <v>0</v>
      </c>
      <c r="BD1230" s="28">
        <f t="shared" ca="1" si="751"/>
        <v>1712303.9331664885</v>
      </c>
    </row>
    <row r="1231" spans="20:56" x14ac:dyDescent="0.35">
      <c r="T1231" s="28">
        <f t="shared" ca="1" si="752"/>
        <v>0.34048852294868215</v>
      </c>
      <c r="U1231" s="28">
        <f t="shared" ca="1" si="752"/>
        <v>0.31291825773431114</v>
      </c>
      <c r="V1231" s="28">
        <f ca="1">IF(Riskregister!$E$5="",0,COUNTIF(BF$4:BF$53,"&lt;"&amp;T1231)*IF(U1231&lt;0.5,Riskregister!$K$5+(Riskregister!$L$5-Riskregister!$K$5)*SQRT(U1231/2),Riskregister!$L$5-(Riskregister!$L$5-Riskregister!$K$5)*SQRT((1-U1231)/2)))</f>
        <v>0</v>
      </c>
      <c r="W1231" s="28">
        <f t="shared" ca="1" si="753"/>
        <v>0.36784000868873257</v>
      </c>
      <c r="X1231" s="28">
        <f t="shared" ca="1" si="753"/>
        <v>1.7115375805984545E-2</v>
      </c>
      <c r="Y1231" s="28">
        <f ca="1">IF(Riskregister!$E$6="",0,COUNTIF(BG$4:BG$53,"&lt;"&amp;W1231)*IF(X1231&lt;0.5,Riskregister!$K$6+(Riskregister!$L$6-Riskregister!$K$6)*SQRT(X1231/2),Riskregister!$L$6-(Riskregister!$L$6-Riskregister!$K$6)*SQRT((1-X1231)/2)))</f>
        <v>0</v>
      </c>
      <c r="Z1231" s="28">
        <f t="shared" ca="1" si="754"/>
        <v>0.34422361515735267</v>
      </c>
      <c r="AA1231" s="28">
        <f t="shared" ca="1" si="754"/>
        <v>0.48777268009620833</v>
      </c>
      <c r="AB1231" s="28">
        <f ca="1">IF(Riskregister!$E$7="",0,COUNTIF(BH$4:BH$53,"&lt;"&amp;Z1231)*IF(AA1231&lt;0.5,Riskregister!$K$7+(Riskregister!$L$7-Riskregister!$K$7)*SQRT(AA1231/2),Riskregister!$L$7-(Riskregister!$L$7-Riskregister!$K$7)*SQRT((1-AA1231)/2)))</f>
        <v>0</v>
      </c>
      <c r="AC1231" s="28">
        <f t="shared" ca="1" si="755"/>
        <v>0.70364950885643407</v>
      </c>
      <c r="AD1231" s="28">
        <f t="shared" ca="1" si="755"/>
        <v>0.54615549571310795</v>
      </c>
      <c r="AE1231" s="28">
        <f ca="1">IF(Riskregister!$E$8="",0,COUNTIF(BI$4:BI$53,"&lt;"&amp;AC1231)*IF(AD1231&lt;0.5,Riskregister!$K$8+(Riskregister!$L$8-Riskregister!$K$8)*SQRT(AD1231/2),Riskregister!$L$8-(Riskregister!$L$8-Riskregister!$K$8)*SQRT((1-AD1231)/2)))</f>
        <v>0</v>
      </c>
      <c r="AF1231" s="28">
        <f t="shared" ca="1" si="756"/>
        <v>7.0124169242057111E-2</v>
      </c>
      <c r="AG1231" s="28">
        <f t="shared" ca="1" si="756"/>
        <v>0.75423491481196558</v>
      </c>
      <c r="AH1231" s="28">
        <f>IF(Riskregister!$E$9="",0,COUNTIF(BJ$4:BJ$53,"&lt;"&amp;AF1231)*IF(AG1231&lt;0.5,Riskregister!$K$9+(Riskregister!$L$9-Riskregister!$K$9)*SQRT(AG1231/2),Riskregister!$L$9-(Riskregister!$L$9-Riskregister!$K$9)*SQRT((1-AG1231)/2)))</f>
        <v>0</v>
      </c>
      <c r="AI1231" s="28">
        <f t="shared" ca="1" si="757"/>
        <v>0.88941681973068154</v>
      </c>
      <c r="AJ1231" s="28">
        <f t="shared" ca="1" si="757"/>
        <v>0.6330102850186935</v>
      </c>
      <c r="AK1231" s="28">
        <f>IF(Riskregister!$E$10="",0,COUNTIF(BK$4:BK$53,"&lt;"&amp;AI1231)*IF(AJ1231&lt;0.5,Riskregister!$K$10+(Riskregister!$L$10-Riskregister!$K$10)*SQRT(AJ1231/2),Riskregister!$L$10-(Riskregister!$L$10-Riskregister!$K$10)*SQRT((1-AJ1231)/2)))</f>
        <v>0</v>
      </c>
      <c r="AL1231" s="28">
        <f t="shared" ca="1" si="758"/>
        <v>0.67299152720852418</v>
      </c>
      <c r="AM1231" s="28">
        <f t="shared" ca="1" si="758"/>
        <v>0.6185954710975653</v>
      </c>
      <c r="AN1231" s="28">
        <f>IF(Riskregister!$E$11="",0,COUNTIF(BL$4:BL$53,"&lt;"&amp;AL1231)*IF(AM1231&lt;0.5,Riskregister!$K$11+(Riskregister!$L$11-Riskregister!$K$11)*SQRT(AM1231/2),Riskregister!$L$11-(Riskregister!$L$11-Riskregister!$K$11)*SQRT((1-AM1231)/2)))</f>
        <v>0</v>
      </c>
      <c r="AO1231" s="28">
        <f t="shared" ca="1" si="759"/>
        <v>0.34623869718494937</v>
      </c>
      <c r="AP1231" s="28">
        <f t="shared" ca="1" si="759"/>
        <v>0.44578521147871719</v>
      </c>
      <c r="AQ1231" s="28">
        <f>IF(Riskregister!$E$12="",0,COUNTIF(BM$4:BM$53,"&lt;"&amp;AO1231)*IF(AP1231&lt;0.5,Riskregister!$K$12+(Riskregister!$L$12-Riskregister!$K$12)*SQRT(AP1231/2),Riskregister!$L$12-(Riskregister!$L$12-Riskregister!$K$12)*SQRT((1-AP1231)/2)))</f>
        <v>0</v>
      </c>
      <c r="AR1231" s="28">
        <f t="shared" ca="1" si="760"/>
        <v>0.85376981954654008</v>
      </c>
      <c r="AS1231" s="28">
        <f t="shared" ca="1" si="760"/>
        <v>0.72940796402768016</v>
      </c>
      <c r="AT1231" s="28">
        <f>IF(Riskregister!$E$13="",0,COUNTIF(BN$4:BN$53,"&lt;"&amp;AR1231)*IF(AS1231&lt;0.5,Riskregister!$K$13+(Riskregister!$L$13-Riskregister!$K$13)*SQRT(AS1231/2),Riskregister!$L$13-(Riskregister!$L$13-Riskregister!$K$13)*SQRT((1-AS1231)/2)))</f>
        <v>0</v>
      </c>
      <c r="AU1231" s="28">
        <f t="shared" ca="1" si="761"/>
        <v>0.87833032957307178</v>
      </c>
      <c r="AV1231" s="28">
        <f t="shared" ca="1" si="761"/>
        <v>0.74606277403875065</v>
      </c>
      <c r="AW1231" s="28">
        <f>IF(Riskregister!$E$14="",0,COUNTIF(BO$4:BO$53,"&lt;"&amp;AU1231)*IF(AV1231&lt;0.5,Riskregister!$K$14+(Riskregister!$L$14-Riskregister!$K$14)*SQRT(AV1231/2),Riskregister!$L$14-(Riskregister!$L$14-Riskregister!$K$14)*SQRT((1-AV1231)/2)))</f>
        <v>0</v>
      </c>
      <c r="AX1231" s="28">
        <f t="shared" ca="1" si="762"/>
        <v>0.21290213639743027</v>
      </c>
      <c r="AY1231" s="28">
        <f t="shared" ca="1" si="762"/>
        <v>0.67371010593412373</v>
      </c>
      <c r="AZ1231" s="28">
        <f>IF(Riskregister!$E$15="",0,COUNTIF(BP$4:BP$53,"&lt;"&amp;AX1231)*IF(AY1231&lt;0.5,Riskregister!$K$15+(Riskregister!$L$15-Riskregister!$K$15)*SQRT(AY1231/2),Riskregister!$L$15-(Riskregister!$L$15-Riskregister!$K$15)*SQRT((1-AY1231)/2)))</f>
        <v>0</v>
      </c>
      <c r="BA1231" s="28">
        <f t="shared" ca="1" si="763"/>
        <v>0.74277323624698643</v>
      </c>
      <c r="BB1231" s="28">
        <f t="shared" ca="1" si="763"/>
        <v>0.32719062113775921</v>
      </c>
      <c r="BC1231" s="28">
        <f>IF(Riskregister!$E$16="",0,COUNTIF(BQ$4:BQ$53,"&lt;"&amp;BA1231)*IF(BB1231&lt;0.5,Riskregister!$K$16+(Riskregister!$L$16-Riskregister!$K$16)*SQRT(BB1231/2),Riskregister!$L$16-(Riskregister!$L$16-Riskregister!$K$16)*SQRT((1-BB1231)/2)))</f>
        <v>0</v>
      </c>
      <c r="BD1231" s="28">
        <f t="shared" ca="1" si="751"/>
        <v>0</v>
      </c>
    </row>
    <row r="1232" spans="20:56" x14ac:dyDescent="0.35">
      <c r="T1232" s="28">
        <f t="shared" ca="1" si="752"/>
        <v>0.88456865197822354</v>
      </c>
      <c r="U1232" s="28">
        <f t="shared" ca="1" si="752"/>
        <v>0.83709087936249871</v>
      </c>
      <c r="V1232" s="28">
        <f ca="1">IF(Riskregister!$E$5="",0,COUNTIF(BF$4:BF$53,"&lt;"&amp;T1232)*IF(U1232&lt;0.5,Riskregister!$K$5+(Riskregister!$L$5-Riskregister!$K$5)*SQRT(U1232/2),Riskregister!$L$5-(Riskregister!$L$5-Riskregister!$K$5)*SQRT((1-U1232)/2)))</f>
        <v>471568.89603936666</v>
      </c>
      <c r="W1232" s="28">
        <f t="shared" ca="1" si="753"/>
        <v>0.55650484398217237</v>
      </c>
      <c r="X1232" s="28">
        <f t="shared" ca="1" si="753"/>
        <v>0.41346718586524545</v>
      </c>
      <c r="Y1232" s="28">
        <f ca="1">IF(Riskregister!$E$6="",0,COUNTIF(BG$4:BG$53,"&lt;"&amp;W1232)*IF(X1232&lt;0.5,Riskregister!$K$6+(Riskregister!$L$6-Riskregister!$K$6)*SQRT(X1232/2),Riskregister!$L$6-(Riskregister!$L$6-Riskregister!$K$6)*SQRT((1-X1232)/2)))</f>
        <v>0</v>
      </c>
      <c r="Z1232" s="28">
        <f t="shared" ca="1" si="754"/>
        <v>0.49982613180627811</v>
      </c>
      <c r="AA1232" s="28">
        <f t="shared" ca="1" si="754"/>
        <v>0.91104671199778808</v>
      </c>
      <c r="AB1232" s="28">
        <f ca="1">IF(Riskregister!$E$7="",0,COUNTIF(BH$4:BH$53,"&lt;"&amp;Z1232)*IF(AA1232&lt;0.5,Riskregister!$K$7+(Riskregister!$L$7-Riskregister!$K$7)*SQRT(AA1232/2),Riskregister!$L$7-(Riskregister!$L$7-Riskregister!$K$7)*SQRT((1-AA1232)/2)))</f>
        <v>0</v>
      </c>
      <c r="AC1232" s="28">
        <f t="shared" ca="1" si="755"/>
        <v>1.4147123586895627E-2</v>
      </c>
      <c r="AD1232" s="28">
        <f t="shared" ca="1" si="755"/>
        <v>0.81432702517364297</v>
      </c>
      <c r="AE1232" s="28">
        <f ca="1">IF(Riskregister!$E$8="",0,COUNTIF(BI$4:BI$53,"&lt;"&amp;AC1232)*IF(AD1232&lt;0.5,Riskregister!$K$8+(Riskregister!$L$8-Riskregister!$K$8)*SQRT(AD1232/2),Riskregister!$L$8-(Riskregister!$L$8-Riskregister!$K$8)*SQRT((1-AD1232)/2)))</f>
        <v>0</v>
      </c>
      <c r="AF1232" s="28">
        <f t="shared" ca="1" si="756"/>
        <v>0.39651661427666063</v>
      </c>
      <c r="AG1232" s="28">
        <f t="shared" ca="1" si="756"/>
        <v>0.53317760728176977</v>
      </c>
      <c r="AH1232" s="28">
        <f>IF(Riskregister!$E$9="",0,COUNTIF(BJ$4:BJ$53,"&lt;"&amp;AF1232)*IF(AG1232&lt;0.5,Riskregister!$K$9+(Riskregister!$L$9-Riskregister!$K$9)*SQRT(AG1232/2),Riskregister!$L$9-(Riskregister!$L$9-Riskregister!$K$9)*SQRT((1-AG1232)/2)))</f>
        <v>0</v>
      </c>
      <c r="AI1232" s="28">
        <f t="shared" ca="1" si="757"/>
        <v>0.85686430439743977</v>
      </c>
      <c r="AJ1232" s="28">
        <f t="shared" ca="1" si="757"/>
        <v>0.88199286992798243</v>
      </c>
      <c r="AK1232" s="28">
        <f>IF(Riskregister!$E$10="",0,COUNTIF(BK$4:BK$53,"&lt;"&amp;AI1232)*IF(AJ1232&lt;0.5,Riskregister!$K$10+(Riskregister!$L$10-Riskregister!$K$10)*SQRT(AJ1232/2),Riskregister!$L$10-(Riskregister!$L$10-Riskregister!$K$10)*SQRT((1-AJ1232)/2)))</f>
        <v>0</v>
      </c>
      <c r="AL1232" s="28">
        <f t="shared" ca="1" si="758"/>
        <v>0.49511895098058345</v>
      </c>
      <c r="AM1232" s="28">
        <f t="shared" ca="1" si="758"/>
        <v>0.33075604949652926</v>
      </c>
      <c r="AN1232" s="28">
        <f>IF(Riskregister!$E$11="",0,COUNTIF(BL$4:BL$53,"&lt;"&amp;AL1232)*IF(AM1232&lt;0.5,Riskregister!$K$11+(Riskregister!$L$11-Riskregister!$K$11)*SQRT(AM1232/2),Riskregister!$L$11-(Riskregister!$L$11-Riskregister!$K$11)*SQRT((1-AM1232)/2)))</f>
        <v>0</v>
      </c>
      <c r="AO1232" s="28">
        <f t="shared" ca="1" si="759"/>
        <v>5.6394977838478799E-2</v>
      </c>
      <c r="AP1232" s="28">
        <f t="shared" ca="1" si="759"/>
        <v>0.16779336794166066</v>
      </c>
      <c r="AQ1232" s="28">
        <f>IF(Riskregister!$E$12="",0,COUNTIF(BM$4:BM$53,"&lt;"&amp;AO1232)*IF(AP1232&lt;0.5,Riskregister!$K$12+(Riskregister!$L$12-Riskregister!$K$12)*SQRT(AP1232/2),Riskregister!$L$12-(Riskregister!$L$12-Riskregister!$K$12)*SQRT((1-AP1232)/2)))</f>
        <v>0</v>
      </c>
      <c r="AR1232" s="28">
        <f t="shared" ca="1" si="760"/>
        <v>0.72910012968218685</v>
      </c>
      <c r="AS1232" s="28">
        <f t="shared" ca="1" si="760"/>
        <v>0.75360308138059096</v>
      </c>
      <c r="AT1232" s="28">
        <f>IF(Riskregister!$E$13="",0,COUNTIF(BN$4:BN$53,"&lt;"&amp;AR1232)*IF(AS1232&lt;0.5,Riskregister!$K$13+(Riskregister!$L$13-Riskregister!$K$13)*SQRT(AS1232/2),Riskregister!$L$13-(Riskregister!$L$13-Riskregister!$K$13)*SQRT((1-AS1232)/2)))</f>
        <v>0</v>
      </c>
      <c r="AU1232" s="28">
        <f t="shared" ca="1" si="761"/>
        <v>0.68590956680399695</v>
      </c>
      <c r="AV1232" s="28">
        <f t="shared" ca="1" si="761"/>
        <v>0.32690991542732517</v>
      </c>
      <c r="AW1232" s="28">
        <f>IF(Riskregister!$E$14="",0,COUNTIF(BO$4:BO$53,"&lt;"&amp;AU1232)*IF(AV1232&lt;0.5,Riskregister!$K$14+(Riskregister!$L$14-Riskregister!$K$14)*SQRT(AV1232/2),Riskregister!$L$14-(Riskregister!$L$14-Riskregister!$K$14)*SQRT((1-AV1232)/2)))</f>
        <v>0</v>
      </c>
      <c r="AX1232" s="28">
        <f t="shared" ca="1" si="762"/>
        <v>0.16952432471019485</v>
      </c>
      <c r="AY1232" s="28">
        <f t="shared" ca="1" si="762"/>
        <v>0.3931562321094354</v>
      </c>
      <c r="AZ1232" s="28">
        <f>IF(Riskregister!$E$15="",0,COUNTIF(BP$4:BP$53,"&lt;"&amp;AX1232)*IF(AY1232&lt;0.5,Riskregister!$K$15+(Riskregister!$L$15-Riskregister!$K$15)*SQRT(AY1232/2),Riskregister!$L$15-(Riskregister!$L$15-Riskregister!$K$15)*SQRT((1-AY1232)/2)))</f>
        <v>0</v>
      </c>
      <c r="BA1232" s="28">
        <f t="shared" ca="1" si="763"/>
        <v>0.27323166678870192</v>
      </c>
      <c r="BB1232" s="28">
        <f t="shared" ca="1" si="763"/>
        <v>0.89692543173370443</v>
      </c>
      <c r="BC1232" s="28">
        <f>IF(Riskregister!$E$16="",0,COUNTIF(BQ$4:BQ$53,"&lt;"&amp;BA1232)*IF(BB1232&lt;0.5,Riskregister!$K$16+(Riskregister!$L$16-Riskregister!$K$16)*SQRT(BB1232/2),Riskregister!$L$16-(Riskregister!$L$16-Riskregister!$K$16)*SQRT((1-BB1232)/2)))</f>
        <v>0</v>
      </c>
      <c r="BD1232" s="28">
        <f t="shared" ca="1" si="751"/>
        <v>471568.89603936666</v>
      </c>
    </row>
    <row r="1233" spans="20:56" x14ac:dyDescent="0.35">
      <c r="T1233" s="28">
        <f t="shared" ca="1" si="752"/>
        <v>0.61056659539585345</v>
      </c>
      <c r="U1233" s="28">
        <f t="shared" ca="1" si="752"/>
        <v>0.8546620967985824</v>
      </c>
      <c r="V1233" s="28">
        <f ca="1">IF(Riskregister!$E$5="",0,COUNTIF(BF$4:BF$53,"&lt;"&amp;T1233)*IF(U1233&lt;0.5,Riskregister!$K$5+(Riskregister!$L$5-Riskregister!$K$5)*SQRT(U1233/2),Riskregister!$L$5-(Riskregister!$L$5-Riskregister!$K$5)*SQRT((1-U1233)/2)))</f>
        <v>0</v>
      </c>
      <c r="W1233" s="28">
        <f t="shared" ca="1" si="753"/>
        <v>0.30989864794246458</v>
      </c>
      <c r="X1233" s="28">
        <f t="shared" ca="1" si="753"/>
        <v>0.79032672349834521</v>
      </c>
      <c r="Y1233" s="28">
        <f ca="1">IF(Riskregister!$E$6="",0,COUNTIF(BG$4:BG$53,"&lt;"&amp;W1233)*IF(X1233&lt;0.5,Riskregister!$K$6+(Riskregister!$L$6-Riskregister!$K$6)*SQRT(X1233/2),Riskregister!$L$6-(Riskregister!$L$6-Riskregister!$K$6)*SQRT((1-X1233)/2)))</f>
        <v>0</v>
      </c>
      <c r="Z1233" s="28">
        <f t="shared" ca="1" si="754"/>
        <v>0.48474636140726346</v>
      </c>
      <c r="AA1233" s="28">
        <f t="shared" ca="1" si="754"/>
        <v>0.27582399265432012</v>
      </c>
      <c r="AB1233" s="28">
        <f ca="1">IF(Riskregister!$E$7="",0,COUNTIF(BH$4:BH$53,"&lt;"&amp;Z1233)*IF(AA1233&lt;0.5,Riskregister!$K$7+(Riskregister!$L$7-Riskregister!$K$7)*SQRT(AA1233/2),Riskregister!$L$7-(Riskregister!$L$7-Riskregister!$K$7)*SQRT((1-AA1233)/2)))</f>
        <v>0</v>
      </c>
      <c r="AC1233" s="28">
        <f t="shared" ca="1" si="755"/>
        <v>0.47511655227558258</v>
      </c>
      <c r="AD1233" s="28">
        <f t="shared" ca="1" si="755"/>
        <v>0.58663533626980013</v>
      </c>
      <c r="AE1233" s="28">
        <f ca="1">IF(Riskregister!$E$8="",0,COUNTIF(BI$4:BI$53,"&lt;"&amp;AC1233)*IF(AD1233&lt;0.5,Riskregister!$K$8+(Riskregister!$L$8-Riskregister!$K$8)*SQRT(AD1233/2),Riskregister!$L$8-(Riskregister!$L$8-Riskregister!$K$8)*SQRT((1-AD1233)/2)))</f>
        <v>0</v>
      </c>
      <c r="AF1233" s="28">
        <f t="shared" ca="1" si="756"/>
        <v>1.7726934673135131E-2</v>
      </c>
      <c r="AG1233" s="28">
        <f t="shared" ca="1" si="756"/>
        <v>0.37449333972762511</v>
      </c>
      <c r="AH1233" s="28">
        <f>IF(Riskregister!$E$9="",0,COUNTIF(BJ$4:BJ$53,"&lt;"&amp;AF1233)*IF(AG1233&lt;0.5,Riskregister!$K$9+(Riskregister!$L$9-Riskregister!$K$9)*SQRT(AG1233/2),Riskregister!$L$9-(Riskregister!$L$9-Riskregister!$K$9)*SQRT((1-AG1233)/2)))</f>
        <v>0</v>
      </c>
      <c r="AI1233" s="28">
        <f t="shared" ca="1" si="757"/>
        <v>0.42561869701489718</v>
      </c>
      <c r="AJ1233" s="28">
        <f t="shared" ca="1" si="757"/>
        <v>3.3527501575257301E-2</v>
      </c>
      <c r="AK1233" s="28">
        <f>IF(Riskregister!$E$10="",0,COUNTIF(BK$4:BK$53,"&lt;"&amp;AI1233)*IF(AJ1233&lt;0.5,Riskregister!$K$10+(Riskregister!$L$10-Riskregister!$K$10)*SQRT(AJ1233/2),Riskregister!$L$10-(Riskregister!$L$10-Riskregister!$K$10)*SQRT((1-AJ1233)/2)))</f>
        <v>0</v>
      </c>
      <c r="AL1233" s="28">
        <f t="shared" ca="1" si="758"/>
        <v>0.9907440687091299</v>
      </c>
      <c r="AM1233" s="28">
        <f t="shared" ca="1" si="758"/>
        <v>0.29254169900998972</v>
      </c>
      <c r="AN1233" s="28">
        <f>IF(Riskregister!$E$11="",0,COUNTIF(BL$4:BL$53,"&lt;"&amp;AL1233)*IF(AM1233&lt;0.5,Riskregister!$K$11+(Riskregister!$L$11-Riskregister!$K$11)*SQRT(AM1233/2),Riskregister!$L$11-(Riskregister!$L$11-Riskregister!$K$11)*SQRT((1-AM1233)/2)))</f>
        <v>0</v>
      </c>
      <c r="AO1233" s="28">
        <f t="shared" ca="1" si="759"/>
        <v>0.74053525130914766</v>
      </c>
      <c r="AP1233" s="28">
        <f t="shared" ca="1" si="759"/>
        <v>0.67226412082443987</v>
      </c>
      <c r="AQ1233" s="28">
        <f>IF(Riskregister!$E$12="",0,COUNTIF(BM$4:BM$53,"&lt;"&amp;AO1233)*IF(AP1233&lt;0.5,Riskregister!$K$12+(Riskregister!$L$12-Riskregister!$K$12)*SQRT(AP1233/2),Riskregister!$L$12-(Riskregister!$L$12-Riskregister!$K$12)*SQRT((1-AP1233)/2)))</f>
        <v>0</v>
      </c>
      <c r="AR1233" s="28">
        <f t="shared" ca="1" si="760"/>
        <v>0.6323526987029654</v>
      </c>
      <c r="AS1233" s="28">
        <f t="shared" ca="1" si="760"/>
        <v>0.28854354008720373</v>
      </c>
      <c r="AT1233" s="28">
        <f>IF(Riskregister!$E$13="",0,COUNTIF(BN$4:BN$53,"&lt;"&amp;AR1233)*IF(AS1233&lt;0.5,Riskregister!$K$13+(Riskregister!$L$13-Riskregister!$K$13)*SQRT(AS1233/2),Riskregister!$L$13-(Riskregister!$L$13-Riskregister!$K$13)*SQRT((1-AS1233)/2)))</f>
        <v>0</v>
      </c>
      <c r="AU1233" s="28">
        <f t="shared" ca="1" si="761"/>
        <v>0.42271362274806068</v>
      </c>
      <c r="AV1233" s="28">
        <f t="shared" ca="1" si="761"/>
        <v>0.56831224519598333</v>
      </c>
      <c r="AW1233" s="28">
        <f>IF(Riskregister!$E$14="",0,COUNTIF(BO$4:BO$53,"&lt;"&amp;AU1233)*IF(AV1233&lt;0.5,Riskregister!$K$14+(Riskregister!$L$14-Riskregister!$K$14)*SQRT(AV1233/2),Riskregister!$L$14-(Riskregister!$L$14-Riskregister!$K$14)*SQRT((1-AV1233)/2)))</f>
        <v>0</v>
      </c>
      <c r="AX1233" s="28">
        <f t="shared" ca="1" si="762"/>
        <v>0.76256447996638288</v>
      </c>
      <c r="AY1233" s="28">
        <f t="shared" ca="1" si="762"/>
        <v>0.79086120196606613</v>
      </c>
      <c r="AZ1233" s="28">
        <f>IF(Riskregister!$E$15="",0,COUNTIF(BP$4:BP$53,"&lt;"&amp;AX1233)*IF(AY1233&lt;0.5,Riskregister!$K$15+(Riskregister!$L$15-Riskregister!$K$15)*SQRT(AY1233/2),Riskregister!$L$15-(Riskregister!$L$15-Riskregister!$K$15)*SQRT((1-AY1233)/2)))</f>
        <v>0</v>
      </c>
      <c r="BA1233" s="28">
        <f t="shared" ca="1" si="763"/>
        <v>1.5818707410093058E-2</v>
      </c>
      <c r="BB1233" s="28">
        <f t="shared" ca="1" si="763"/>
        <v>0.25482414997324643</v>
      </c>
      <c r="BC1233" s="28">
        <f>IF(Riskregister!$E$16="",0,COUNTIF(BQ$4:BQ$53,"&lt;"&amp;BA1233)*IF(BB1233&lt;0.5,Riskregister!$K$16+(Riskregister!$L$16-Riskregister!$K$16)*SQRT(BB1233/2),Riskregister!$L$16-(Riskregister!$L$16-Riskregister!$K$16)*SQRT((1-BB1233)/2)))</f>
        <v>0</v>
      </c>
      <c r="BD1233" s="28">
        <f t="shared" ca="1" si="751"/>
        <v>0</v>
      </c>
    </row>
    <row r="1234" spans="20:56" x14ac:dyDescent="0.35">
      <c r="T1234" s="28">
        <f t="shared" ca="1" si="752"/>
        <v>0.36696049837194844</v>
      </c>
      <c r="U1234" s="28">
        <f t="shared" ca="1" si="752"/>
        <v>0.57016905051125577</v>
      </c>
      <c r="V1234" s="28">
        <f ca="1">IF(Riskregister!$E$5="",0,COUNTIF(BF$4:BF$53,"&lt;"&amp;T1234)*IF(U1234&lt;0.5,Riskregister!$K$5+(Riskregister!$L$5-Riskregister!$K$5)*SQRT(U1234/2),Riskregister!$L$5-(Riskregister!$L$5-Riskregister!$K$5)*SQRT((1-U1234)/2)))</f>
        <v>0</v>
      </c>
      <c r="W1234" s="28">
        <f t="shared" ca="1" si="753"/>
        <v>0.76175010291357559</v>
      </c>
      <c r="X1234" s="28">
        <f t="shared" ca="1" si="753"/>
        <v>0.48679654210922385</v>
      </c>
      <c r="Y1234" s="28">
        <f ca="1">IF(Riskregister!$E$6="",0,COUNTIF(BG$4:BG$53,"&lt;"&amp;W1234)*IF(X1234&lt;0.5,Riskregister!$K$6+(Riskregister!$L$6-Riskregister!$K$6)*SQRT(X1234/2),Riskregister!$L$6-(Riskregister!$L$6-Riskregister!$K$6)*SQRT((1-X1234)/2)))</f>
        <v>1088037.3855964299</v>
      </c>
      <c r="Z1234" s="28">
        <f t="shared" ca="1" si="754"/>
        <v>0.60933615273722663</v>
      </c>
      <c r="AA1234" s="28">
        <f t="shared" ca="1" si="754"/>
        <v>0.83312340851001854</v>
      </c>
      <c r="AB1234" s="28">
        <f ca="1">IF(Riskregister!$E$7="",0,COUNTIF(BH$4:BH$53,"&lt;"&amp;Z1234)*IF(AA1234&lt;0.5,Riskregister!$K$7+(Riskregister!$L$7-Riskregister!$K$7)*SQRT(AA1234/2),Riskregister!$L$7-(Riskregister!$L$7-Riskregister!$K$7)*SQRT((1-AA1234)/2)))</f>
        <v>0</v>
      </c>
      <c r="AC1234" s="28">
        <f t="shared" ca="1" si="755"/>
        <v>0.90105610245296042</v>
      </c>
      <c r="AD1234" s="28">
        <f t="shared" ca="1" si="755"/>
        <v>6.3510300631007599E-2</v>
      </c>
      <c r="AE1234" s="28">
        <f ca="1">IF(Riskregister!$E$8="",0,COUNTIF(BI$4:BI$53,"&lt;"&amp;AC1234)*IF(AD1234&lt;0.5,Riskregister!$K$8+(Riskregister!$L$8-Riskregister!$K$8)*SQRT(AD1234/2),Riskregister!$L$8-(Riskregister!$L$8-Riskregister!$K$8)*SQRT((1-AD1234)/2)))</f>
        <v>0</v>
      </c>
      <c r="AF1234" s="28">
        <f t="shared" ca="1" si="756"/>
        <v>4.6618096635844153E-2</v>
      </c>
      <c r="AG1234" s="28">
        <f t="shared" ca="1" si="756"/>
        <v>0.95702906779938635</v>
      </c>
      <c r="AH1234" s="28">
        <f>IF(Riskregister!$E$9="",0,COUNTIF(BJ$4:BJ$53,"&lt;"&amp;AF1234)*IF(AG1234&lt;0.5,Riskregister!$K$9+(Riskregister!$L$9-Riskregister!$K$9)*SQRT(AG1234/2),Riskregister!$L$9-(Riskregister!$L$9-Riskregister!$K$9)*SQRT((1-AG1234)/2)))</f>
        <v>0</v>
      </c>
      <c r="AI1234" s="28">
        <f t="shared" ca="1" si="757"/>
        <v>0.70444228689974209</v>
      </c>
      <c r="AJ1234" s="28">
        <f t="shared" ca="1" si="757"/>
        <v>0.83621553496878431</v>
      </c>
      <c r="AK1234" s="28">
        <f>IF(Riskregister!$E$10="",0,COUNTIF(BK$4:BK$53,"&lt;"&amp;AI1234)*IF(AJ1234&lt;0.5,Riskregister!$K$10+(Riskregister!$L$10-Riskregister!$K$10)*SQRT(AJ1234/2),Riskregister!$L$10-(Riskregister!$L$10-Riskregister!$K$10)*SQRT((1-AJ1234)/2)))</f>
        <v>0</v>
      </c>
      <c r="AL1234" s="28">
        <f t="shared" ca="1" si="758"/>
        <v>2.0827799462538321E-2</v>
      </c>
      <c r="AM1234" s="28">
        <f t="shared" ca="1" si="758"/>
        <v>0.38345474069241725</v>
      </c>
      <c r="AN1234" s="28">
        <f>IF(Riskregister!$E$11="",0,COUNTIF(BL$4:BL$53,"&lt;"&amp;AL1234)*IF(AM1234&lt;0.5,Riskregister!$K$11+(Riskregister!$L$11-Riskregister!$K$11)*SQRT(AM1234/2),Riskregister!$L$11-(Riskregister!$L$11-Riskregister!$K$11)*SQRT((1-AM1234)/2)))</f>
        <v>0</v>
      </c>
      <c r="AO1234" s="28">
        <f t="shared" ca="1" si="759"/>
        <v>0.62381457644728877</v>
      </c>
      <c r="AP1234" s="28">
        <f t="shared" ca="1" si="759"/>
        <v>0.93709687032393163</v>
      </c>
      <c r="AQ1234" s="28">
        <f>IF(Riskregister!$E$12="",0,COUNTIF(BM$4:BM$53,"&lt;"&amp;AO1234)*IF(AP1234&lt;0.5,Riskregister!$K$12+(Riskregister!$L$12-Riskregister!$K$12)*SQRT(AP1234/2),Riskregister!$L$12-(Riskregister!$L$12-Riskregister!$K$12)*SQRT((1-AP1234)/2)))</f>
        <v>0</v>
      </c>
      <c r="AR1234" s="28">
        <f t="shared" ca="1" si="760"/>
        <v>0.90492220055789307</v>
      </c>
      <c r="AS1234" s="28">
        <f t="shared" ca="1" si="760"/>
        <v>0.82582995513627144</v>
      </c>
      <c r="AT1234" s="28">
        <f>IF(Riskregister!$E$13="",0,COUNTIF(BN$4:BN$53,"&lt;"&amp;AR1234)*IF(AS1234&lt;0.5,Riskregister!$K$13+(Riskregister!$L$13-Riskregister!$K$13)*SQRT(AS1234/2),Riskregister!$L$13-(Riskregister!$L$13-Riskregister!$K$13)*SQRT((1-AS1234)/2)))</f>
        <v>0</v>
      </c>
      <c r="AU1234" s="28">
        <f t="shared" ca="1" si="761"/>
        <v>0.27754322661403963</v>
      </c>
      <c r="AV1234" s="28">
        <f t="shared" ca="1" si="761"/>
        <v>0.36070181791303824</v>
      </c>
      <c r="AW1234" s="28">
        <f>IF(Riskregister!$E$14="",0,COUNTIF(BO$4:BO$53,"&lt;"&amp;AU1234)*IF(AV1234&lt;0.5,Riskregister!$K$14+(Riskregister!$L$14-Riskregister!$K$14)*SQRT(AV1234/2),Riskregister!$L$14-(Riskregister!$L$14-Riskregister!$K$14)*SQRT((1-AV1234)/2)))</f>
        <v>0</v>
      </c>
      <c r="AX1234" s="28">
        <f t="shared" ca="1" si="762"/>
        <v>0.81712138346942054</v>
      </c>
      <c r="AY1234" s="28">
        <f t="shared" ca="1" si="762"/>
        <v>0.25929764715278603</v>
      </c>
      <c r="AZ1234" s="28">
        <f>IF(Riskregister!$E$15="",0,COUNTIF(BP$4:BP$53,"&lt;"&amp;AX1234)*IF(AY1234&lt;0.5,Riskregister!$K$15+(Riskregister!$L$15-Riskregister!$K$15)*SQRT(AY1234/2),Riskregister!$L$15-(Riskregister!$L$15-Riskregister!$K$15)*SQRT((1-AY1234)/2)))</f>
        <v>0</v>
      </c>
      <c r="BA1234" s="28">
        <f t="shared" ca="1" si="763"/>
        <v>0.32296736789286096</v>
      </c>
      <c r="BB1234" s="28">
        <f t="shared" ca="1" si="763"/>
        <v>0.1157239803527863</v>
      </c>
      <c r="BC1234" s="28">
        <f>IF(Riskregister!$E$16="",0,COUNTIF(BQ$4:BQ$53,"&lt;"&amp;BA1234)*IF(BB1234&lt;0.5,Riskregister!$K$16+(Riskregister!$L$16-Riskregister!$K$16)*SQRT(BB1234/2),Riskregister!$L$16-(Riskregister!$L$16-Riskregister!$K$16)*SQRT((1-BB1234)/2)))</f>
        <v>0</v>
      </c>
      <c r="BD1234" s="28">
        <f t="shared" ca="1" si="751"/>
        <v>1088037.3855964299</v>
      </c>
    </row>
    <row r="1235" spans="20:56" x14ac:dyDescent="0.35">
      <c r="T1235" s="28">
        <f t="shared" ca="1" si="752"/>
        <v>0.90423852862966181</v>
      </c>
      <c r="U1235" s="28">
        <f t="shared" ca="1" si="752"/>
        <v>0.37600911257209346</v>
      </c>
      <c r="V1235" s="28">
        <f ca="1">IF(Riskregister!$E$5="",0,COUNTIF(BF$4:BF$53,"&lt;"&amp;T1235)*IF(U1235&lt;0.5,Riskregister!$K$5+(Riskregister!$L$5-Riskregister!$K$5)*SQRT(U1235/2),Riskregister!$L$5-(Riskregister!$L$5-Riskregister!$K$5)*SQRT((1-U1235)/2)))</f>
        <v>345117.71484907379</v>
      </c>
      <c r="W1235" s="28">
        <f t="shared" ca="1" si="753"/>
        <v>0.85674867344403616</v>
      </c>
      <c r="X1235" s="28">
        <f t="shared" ca="1" si="753"/>
        <v>0.89051425887722035</v>
      </c>
      <c r="Y1235" s="28">
        <f ca="1">IF(Riskregister!$E$6="",0,COUNTIF(BG$4:BG$53,"&lt;"&amp;W1235)*IF(X1235&lt;0.5,Riskregister!$K$6+(Riskregister!$L$6-Riskregister!$K$6)*SQRT(X1235/2),Riskregister!$L$6-(Riskregister!$L$6-Riskregister!$K$6)*SQRT((1-X1235)/2)))</f>
        <v>1578850.5008682748</v>
      </c>
      <c r="Z1235" s="28">
        <f t="shared" ca="1" si="754"/>
        <v>0.33542901259989066</v>
      </c>
      <c r="AA1235" s="28">
        <f t="shared" ca="1" si="754"/>
        <v>0.9666864292076941</v>
      </c>
      <c r="AB1235" s="28">
        <f ca="1">IF(Riskregister!$E$7="",0,COUNTIF(BH$4:BH$53,"&lt;"&amp;Z1235)*IF(AA1235&lt;0.5,Riskregister!$K$7+(Riskregister!$L$7-Riskregister!$K$7)*SQRT(AA1235/2),Riskregister!$L$7-(Riskregister!$L$7-Riskregister!$K$7)*SQRT((1-AA1235)/2)))</f>
        <v>0</v>
      </c>
      <c r="AC1235" s="28">
        <f t="shared" ca="1" si="755"/>
        <v>0.31863523208602695</v>
      </c>
      <c r="AD1235" s="28">
        <f t="shared" ca="1" si="755"/>
        <v>5.6634171962003599E-2</v>
      </c>
      <c r="AE1235" s="28">
        <f ca="1">IF(Riskregister!$E$8="",0,COUNTIF(BI$4:BI$53,"&lt;"&amp;AC1235)*IF(AD1235&lt;0.5,Riskregister!$K$8+(Riskregister!$L$8-Riskregister!$K$8)*SQRT(AD1235/2),Riskregister!$L$8-(Riskregister!$L$8-Riskregister!$K$8)*SQRT((1-AD1235)/2)))</f>
        <v>0</v>
      </c>
      <c r="AF1235" s="28">
        <f t="shared" ca="1" si="756"/>
        <v>0.21595866974438771</v>
      </c>
      <c r="AG1235" s="28">
        <f t="shared" ca="1" si="756"/>
        <v>0.20813062955225969</v>
      </c>
      <c r="AH1235" s="28">
        <f>IF(Riskregister!$E$9="",0,COUNTIF(BJ$4:BJ$53,"&lt;"&amp;AF1235)*IF(AG1235&lt;0.5,Riskregister!$K$9+(Riskregister!$L$9-Riskregister!$K$9)*SQRT(AG1235/2),Riskregister!$L$9-(Riskregister!$L$9-Riskregister!$K$9)*SQRT((1-AG1235)/2)))</f>
        <v>0</v>
      </c>
      <c r="AI1235" s="28">
        <f t="shared" ca="1" si="757"/>
        <v>0.15003508102409591</v>
      </c>
      <c r="AJ1235" s="28">
        <f t="shared" ca="1" si="757"/>
        <v>0.99133186909315574</v>
      </c>
      <c r="AK1235" s="28">
        <f>IF(Riskregister!$E$10="",0,COUNTIF(BK$4:BK$53,"&lt;"&amp;AI1235)*IF(AJ1235&lt;0.5,Riskregister!$K$10+(Riskregister!$L$10-Riskregister!$K$10)*SQRT(AJ1235/2),Riskregister!$L$10-(Riskregister!$L$10-Riskregister!$K$10)*SQRT((1-AJ1235)/2)))</f>
        <v>0</v>
      </c>
      <c r="AL1235" s="28">
        <f t="shared" ca="1" si="758"/>
        <v>0.21118856511043071</v>
      </c>
      <c r="AM1235" s="28">
        <f t="shared" ca="1" si="758"/>
        <v>2.1432854141200663E-2</v>
      </c>
      <c r="AN1235" s="28">
        <f>IF(Riskregister!$E$11="",0,COUNTIF(BL$4:BL$53,"&lt;"&amp;AL1235)*IF(AM1235&lt;0.5,Riskregister!$K$11+(Riskregister!$L$11-Riskregister!$K$11)*SQRT(AM1235/2),Riskregister!$L$11-(Riskregister!$L$11-Riskregister!$K$11)*SQRT((1-AM1235)/2)))</f>
        <v>0</v>
      </c>
      <c r="AO1235" s="28">
        <f t="shared" ca="1" si="759"/>
        <v>0.74081079490159785</v>
      </c>
      <c r="AP1235" s="28">
        <f t="shared" ca="1" si="759"/>
        <v>0.14081104974890879</v>
      </c>
      <c r="AQ1235" s="28">
        <f>IF(Riskregister!$E$12="",0,COUNTIF(BM$4:BM$53,"&lt;"&amp;AO1235)*IF(AP1235&lt;0.5,Riskregister!$K$12+(Riskregister!$L$12-Riskregister!$K$12)*SQRT(AP1235/2),Riskregister!$L$12-(Riskregister!$L$12-Riskregister!$K$12)*SQRT((1-AP1235)/2)))</f>
        <v>0</v>
      </c>
      <c r="AR1235" s="28">
        <f t="shared" ca="1" si="760"/>
        <v>4.1914718932392514E-2</v>
      </c>
      <c r="AS1235" s="28">
        <f t="shared" ca="1" si="760"/>
        <v>0.94236429598080063</v>
      </c>
      <c r="AT1235" s="28">
        <f>IF(Riskregister!$E$13="",0,COUNTIF(BN$4:BN$53,"&lt;"&amp;AR1235)*IF(AS1235&lt;0.5,Riskregister!$K$13+(Riskregister!$L$13-Riskregister!$K$13)*SQRT(AS1235/2),Riskregister!$L$13-(Riskregister!$L$13-Riskregister!$K$13)*SQRT((1-AS1235)/2)))</f>
        <v>0</v>
      </c>
      <c r="AU1235" s="28">
        <f t="shared" ca="1" si="761"/>
        <v>0.8008396299074958</v>
      </c>
      <c r="AV1235" s="28">
        <f t="shared" ca="1" si="761"/>
        <v>0.6796032338790815</v>
      </c>
      <c r="AW1235" s="28">
        <f>IF(Riskregister!$E$14="",0,COUNTIF(BO$4:BO$53,"&lt;"&amp;AU1235)*IF(AV1235&lt;0.5,Riskregister!$K$14+(Riskregister!$L$14-Riskregister!$K$14)*SQRT(AV1235/2),Riskregister!$L$14-(Riskregister!$L$14-Riskregister!$K$14)*SQRT((1-AV1235)/2)))</f>
        <v>0</v>
      </c>
      <c r="AX1235" s="28">
        <f t="shared" ca="1" si="762"/>
        <v>0.54753916147606496</v>
      </c>
      <c r="AY1235" s="28">
        <f t="shared" ca="1" si="762"/>
        <v>0.62754232520190611</v>
      </c>
      <c r="AZ1235" s="28">
        <f>IF(Riskregister!$E$15="",0,COUNTIF(BP$4:BP$53,"&lt;"&amp;AX1235)*IF(AY1235&lt;0.5,Riskregister!$K$15+(Riskregister!$L$15-Riskregister!$K$15)*SQRT(AY1235/2),Riskregister!$L$15-(Riskregister!$L$15-Riskregister!$K$15)*SQRT((1-AY1235)/2)))</f>
        <v>0</v>
      </c>
      <c r="BA1235" s="28">
        <f t="shared" ca="1" si="763"/>
        <v>0.10413002414510664</v>
      </c>
      <c r="BB1235" s="28">
        <f t="shared" ca="1" si="763"/>
        <v>0.54322061336651006</v>
      </c>
      <c r="BC1235" s="28">
        <f>IF(Riskregister!$E$16="",0,COUNTIF(BQ$4:BQ$53,"&lt;"&amp;BA1235)*IF(BB1235&lt;0.5,Riskregister!$K$16+(Riskregister!$L$16-Riskregister!$K$16)*SQRT(BB1235/2),Riskregister!$L$16-(Riskregister!$L$16-Riskregister!$K$16)*SQRT((1-BB1235)/2)))</f>
        <v>0</v>
      </c>
      <c r="BD1235" s="28">
        <f t="shared" ca="1" si="751"/>
        <v>1923968.2157173487</v>
      </c>
    </row>
    <row r="1236" spans="20:56" x14ac:dyDescent="0.35">
      <c r="T1236" s="28">
        <f t="shared" ca="1" si="752"/>
        <v>0.35591397881591935</v>
      </c>
      <c r="U1236" s="28">
        <f t="shared" ca="1" si="752"/>
        <v>0.83763543385651795</v>
      </c>
      <c r="V1236" s="28">
        <f ca="1">IF(Riskregister!$E$5="",0,COUNTIF(BF$4:BF$53,"&lt;"&amp;T1236)*IF(U1236&lt;0.5,Riskregister!$K$5+(Riskregister!$L$5-Riskregister!$K$5)*SQRT(U1236/2),Riskregister!$L$5-(Riskregister!$L$5-Riskregister!$K$5)*SQRT((1-U1236)/2)))</f>
        <v>0</v>
      </c>
      <c r="W1236" s="28">
        <f t="shared" ca="1" si="753"/>
        <v>0.19403238424156377</v>
      </c>
      <c r="X1236" s="28">
        <f t="shared" ca="1" si="753"/>
        <v>0.22800731357841242</v>
      </c>
      <c r="Y1236" s="28">
        <f ca="1">IF(Riskregister!$E$6="",0,COUNTIF(BG$4:BG$53,"&lt;"&amp;W1236)*IF(X1236&lt;0.5,Riskregister!$K$6+(Riskregister!$L$6-Riskregister!$K$6)*SQRT(X1236/2),Riskregister!$L$6-(Riskregister!$L$6-Riskregister!$K$6)*SQRT((1-X1236)/2)))</f>
        <v>0</v>
      </c>
      <c r="Z1236" s="28">
        <f t="shared" ca="1" si="754"/>
        <v>3.5693364188740917E-2</v>
      </c>
      <c r="AA1236" s="28">
        <f t="shared" ca="1" si="754"/>
        <v>0.39910503128232078</v>
      </c>
      <c r="AB1236" s="28">
        <f ca="1">IF(Riskregister!$E$7="",0,COUNTIF(BH$4:BH$53,"&lt;"&amp;Z1236)*IF(AA1236&lt;0.5,Riskregister!$K$7+(Riskregister!$L$7-Riskregister!$K$7)*SQRT(AA1236/2),Riskregister!$L$7-(Riskregister!$L$7-Riskregister!$K$7)*SQRT((1-AA1236)/2)))</f>
        <v>0</v>
      </c>
      <c r="AC1236" s="28">
        <f t="shared" ca="1" si="755"/>
        <v>0.61806860922323137</v>
      </c>
      <c r="AD1236" s="28">
        <f t="shared" ca="1" si="755"/>
        <v>0.31905556090639275</v>
      </c>
      <c r="AE1236" s="28">
        <f ca="1">IF(Riskregister!$E$8="",0,COUNTIF(BI$4:BI$53,"&lt;"&amp;AC1236)*IF(AD1236&lt;0.5,Riskregister!$K$8+(Riskregister!$L$8-Riskregister!$K$8)*SQRT(AD1236/2),Riskregister!$L$8-(Riskregister!$L$8-Riskregister!$K$8)*SQRT((1-AD1236)/2)))</f>
        <v>0</v>
      </c>
      <c r="AF1236" s="28">
        <f t="shared" ca="1" si="756"/>
        <v>0.11950546377329452</v>
      </c>
      <c r="AG1236" s="28">
        <f t="shared" ca="1" si="756"/>
        <v>0.66267935696106661</v>
      </c>
      <c r="AH1236" s="28">
        <f>IF(Riskregister!$E$9="",0,COUNTIF(BJ$4:BJ$53,"&lt;"&amp;AF1236)*IF(AG1236&lt;0.5,Riskregister!$K$9+(Riskregister!$L$9-Riskregister!$K$9)*SQRT(AG1236/2),Riskregister!$L$9-(Riskregister!$L$9-Riskregister!$K$9)*SQRT((1-AG1236)/2)))</f>
        <v>0</v>
      </c>
      <c r="AI1236" s="28">
        <f t="shared" ca="1" si="757"/>
        <v>0.93269997807097116</v>
      </c>
      <c r="AJ1236" s="28">
        <f t="shared" ca="1" si="757"/>
        <v>0.8159635241540556</v>
      </c>
      <c r="AK1236" s="28">
        <f>IF(Riskregister!$E$10="",0,COUNTIF(BK$4:BK$53,"&lt;"&amp;AI1236)*IF(AJ1236&lt;0.5,Riskregister!$K$10+(Riskregister!$L$10-Riskregister!$K$10)*SQRT(AJ1236/2),Riskregister!$L$10-(Riskregister!$L$10-Riskregister!$K$10)*SQRT((1-AJ1236)/2)))</f>
        <v>0</v>
      </c>
      <c r="AL1236" s="28">
        <f t="shared" ca="1" si="758"/>
        <v>0.17465337003358161</v>
      </c>
      <c r="AM1236" s="28">
        <f t="shared" ca="1" si="758"/>
        <v>0.66546245555855876</v>
      </c>
      <c r="AN1236" s="28">
        <f>IF(Riskregister!$E$11="",0,COUNTIF(BL$4:BL$53,"&lt;"&amp;AL1236)*IF(AM1236&lt;0.5,Riskregister!$K$11+(Riskregister!$L$11-Riskregister!$K$11)*SQRT(AM1236/2),Riskregister!$L$11-(Riskregister!$L$11-Riskregister!$K$11)*SQRT((1-AM1236)/2)))</f>
        <v>0</v>
      </c>
      <c r="AO1236" s="28">
        <f t="shared" ca="1" si="759"/>
        <v>0.78681352285064099</v>
      </c>
      <c r="AP1236" s="28">
        <f t="shared" ca="1" si="759"/>
        <v>0.77285297961790389</v>
      </c>
      <c r="AQ1236" s="28">
        <f>IF(Riskregister!$E$12="",0,COUNTIF(BM$4:BM$53,"&lt;"&amp;AO1236)*IF(AP1236&lt;0.5,Riskregister!$K$12+(Riskregister!$L$12-Riskregister!$K$12)*SQRT(AP1236/2),Riskregister!$L$12-(Riskregister!$L$12-Riskregister!$K$12)*SQRT((1-AP1236)/2)))</f>
        <v>0</v>
      </c>
      <c r="AR1236" s="28">
        <f t="shared" ca="1" si="760"/>
        <v>0.12483900239196088</v>
      </c>
      <c r="AS1236" s="28">
        <f t="shared" ca="1" si="760"/>
        <v>0.51405561906606867</v>
      </c>
      <c r="AT1236" s="28">
        <f>IF(Riskregister!$E$13="",0,COUNTIF(BN$4:BN$53,"&lt;"&amp;AR1236)*IF(AS1236&lt;0.5,Riskregister!$K$13+(Riskregister!$L$13-Riskregister!$K$13)*SQRT(AS1236/2),Riskregister!$L$13-(Riskregister!$L$13-Riskregister!$K$13)*SQRT((1-AS1236)/2)))</f>
        <v>0</v>
      </c>
      <c r="AU1236" s="28">
        <f t="shared" ca="1" si="761"/>
        <v>0.6584053602039498</v>
      </c>
      <c r="AV1236" s="28">
        <f t="shared" ca="1" si="761"/>
        <v>0.7746239464395287</v>
      </c>
      <c r="AW1236" s="28">
        <f>IF(Riskregister!$E$14="",0,COUNTIF(BO$4:BO$53,"&lt;"&amp;AU1236)*IF(AV1236&lt;0.5,Riskregister!$K$14+(Riskregister!$L$14-Riskregister!$K$14)*SQRT(AV1236/2),Riskregister!$L$14-(Riskregister!$L$14-Riskregister!$K$14)*SQRT((1-AV1236)/2)))</f>
        <v>0</v>
      </c>
      <c r="AX1236" s="28">
        <f t="shared" ca="1" si="762"/>
        <v>0.47429763500092792</v>
      </c>
      <c r="AY1236" s="28">
        <f t="shared" ca="1" si="762"/>
        <v>0.53610730721537125</v>
      </c>
      <c r="AZ1236" s="28">
        <f>IF(Riskregister!$E$15="",0,COUNTIF(BP$4:BP$53,"&lt;"&amp;AX1236)*IF(AY1236&lt;0.5,Riskregister!$K$15+(Riskregister!$L$15-Riskregister!$K$15)*SQRT(AY1236/2),Riskregister!$L$15-(Riskregister!$L$15-Riskregister!$K$15)*SQRT((1-AY1236)/2)))</f>
        <v>0</v>
      </c>
      <c r="BA1236" s="28">
        <f t="shared" ca="1" si="763"/>
        <v>0.90248301459222802</v>
      </c>
      <c r="BB1236" s="28">
        <f t="shared" ca="1" si="763"/>
        <v>0.91836482418948107</v>
      </c>
      <c r="BC1236" s="28">
        <f>IF(Riskregister!$E$16="",0,COUNTIF(BQ$4:BQ$53,"&lt;"&amp;BA1236)*IF(BB1236&lt;0.5,Riskregister!$K$16+(Riskregister!$L$16-Riskregister!$K$16)*SQRT(BB1236/2),Riskregister!$L$16-(Riskregister!$L$16-Riskregister!$K$16)*SQRT((1-BB1236)/2)))</f>
        <v>0</v>
      </c>
      <c r="BD1236" s="28">
        <f t="shared" ca="1" si="751"/>
        <v>0</v>
      </c>
    </row>
    <row r="1237" spans="20:56" x14ac:dyDescent="0.35">
      <c r="T1237" s="28">
        <f t="shared" ca="1" si="752"/>
        <v>0.20736828445664479</v>
      </c>
      <c r="U1237" s="28">
        <f t="shared" ca="1" si="752"/>
        <v>0.42941229466894681</v>
      </c>
      <c r="V1237" s="28">
        <f ca="1">IF(Riskregister!$E$5="",0,COUNTIF(BF$4:BF$53,"&lt;"&amp;T1237)*IF(U1237&lt;0.5,Riskregister!$K$5+(Riskregister!$L$5-Riskregister!$K$5)*SQRT(U1237/2),Riskregister!$L$5-(Riskregister!$L$5-Riskregister!$K$5)*SQRT((1-U1237)/2)))</f>
        <v>0</v>
      </c>
      <c r="W1237" s="28">
        <f t="shared" ca="1" si="753"/>
        <v>0.15537604271528649</v>
      </c>
      <c r="X1237" s="28">
        <f t="shared" ca="1" si="753"/>
        <v>0.90133599553861121</v>
      </c>
      <c r="Y1237" s="28">
        <f ca="1">IF(Riskregister!$E$6="",0,COUNTIF(BG$4:BG$53,"&lt;"&amp;W1237)*IF(X1237&lt;0.5,Riskregister!$K$6+(Riskregister!$L$6-Riskregister!$K$6)*SQRT(X1237/2),Riskregister!$L$6-(Riskregister!$L$6-Riskregister!$K$6)*SQRT((1-X1237)/2)))</f>
        <v>0</v>
      </c>
      <c r="Z1237" s="28">
        <f t="shared" ca="1" si="754"/>
        <v>0.79804439314298348</v>
      </c>
      <c r="AA1237" s="28">
        <f t="shared" ca="1" si="754"/>
        <v>1.0810037498506175E-2</v>
      </c>
      <c r="AB1237" s="28">
        <f ca="1">IF(Riskregister!$E$7="",0,COUNTIF(BH$4:BH$53,"&lt;"&amp;Z1237)*IF(AA1237&lt;0.5,Riskregister!$K$7+(Riskregister!$L$7-Riskregister!$K$7)*SQRT(AA1237/2),Riskregister!$L$7-(Riskregister!$L$7-Riskregister!$K$7)*SQRT((1-AA1237)/2)))</f>
        <v>75731.59141568013</v>
      </c>
      <c r="AC1237" s="28">
        <f t="shared" ca="1" si="755"/>
        <v>0.49411300789482937</v>
      </c>
      <c r="AD1237" s="28">
        <f t="shared" ca="1" si="755"/>
        <v>0.85742208815383525</v>
      </c>
      <c r="AE1237" s="28">
        <f ca="1">IF(Riskregister!$E$8="",0,COUNTIF(BI$4:BI$53,"&lt;"&amp;AC1237)*IF(AD1237&lt;0.5,Riskregister!$K$8+(Riskregister!$L$8-Riskregister!$K$8)*SQRT(AD1237/2),Riskregister!$L$8-(Riskregister!$L$8-Riskregister!$K$8)*SQRT((1-AD1237)/2)))</f>
        <v>0</v>
      </c>
      <c r="AF1237" s="28">
        <f t="shared" ca="1" si="756"/>
        <v>0.53668569211777639</v>
      </c>
      <c r="AG1237" s="28">
        <f t="shared" ca="1" si="756"/>
        <v>0.5418670708508162</v>
      </c>
      <c r="AH1237" s="28">
        <f>IF(Riskregister!$E$9="",0,COUNTIF(BJ$4:BJ$53,"&lt;"&amp;AF1237)*IF(AG1237&lt;0.5,Riskregister!$K$9+(Riskregister!$L$9-Riskregister!$K$9)*SQRT(AG1237/2),Riskregister!$L$9-(Riskregister!$L$9-Riskregister!$K$9)*SQRT((1-AG1237)/2)))</f>
        <v>0</v>
      </c>
      <c r="AI1237" s="28">
        <f t="shared" ca="1" si="757"/>
        <v>0.90406432320455155</v>
      </c>
      <c r="AJ1237" s="28">
        <f t="shared" ca="1" si="757"/>
        <v>0.42323662620266378</v>
      </c>
      <c r="AK1237" s="28">
        <f>IF(Riskregister!$E$10="",0,COUNTIF(BK$4:BK$53,"&lt;"&amp;AI1237)*IF(AJ1237&lt;0.5,Riskregister!$K$10+(Riskregister!$L$10-Riskregister!$K$10)*SQRT(AJ1237/2),Riskregister!$L$10-(Riskregister!$L$10-Riskregister!$K$10)*SQRT((1-AJ1237)/2)))</f>
        <v>0</v>
      </c>
      <c r="AL1237" s="28">
        <f t="shared" ca="1" si="758"/>
        <v>0.30921939810982091</v>
      </c>
      <c r="AM1237" s="28">
        <f t="shared" ca="1" si="758"/>
        <v>0.49028556728708161</v>
      </c>
      <c r="AN1237" s="28">
        <f>IF(Riskregister!$E$11="",0,COUNTIF(BL$4:BL$53,"&lt;"&amp;AL1237)*IF(AM1237&lt;0.5,Riskregister!$K$11+(Riskregister!$L$11-Riskregister!$K$11)*SQRT(AM1237/2),Riskregister!$L$11-(Riskregister!$L$11-Riskregister!$K$11)*SQRT((1-AM1237)/2)))</f>
        <v>0</v>
      </c>
      <c r="AO1237" s="28">
        <f t="shared" ca="1" si="759"/>
        <v>0.52889385585122572</v>
      </c>
      <c r="AP1237" s="28">
        <f t="shared" ca="1" si="759"/>
        <v>0.48723641377323124</v>
      </c>
      <c r="AQ1237" s="28">
        <f>IF(Riskregister!$E$12="",0,COUNTIF(BM$4:BM$53,"&lt;"&amp;AO1237)*IF(AP1237&lt;0.5,Riskregister!$K$12+(Riskregister!$L$12-Riskregister!$K$12)*SQRT(AP1237/2),Riskregister!$L$12-(Riskregister!$L$12-Riskregister!$K$12)*SQRT((1-AP1237)/2)))</f>
        <v>0</v>
      </c>
      <c r="AR1237" s="28">
        <f t="shared" ca="1" si="760"/>
        <v>0.81955183411412746</v>
      </c>
      <c r="AS1237" s="28">
        <f t="shared" ca="1" si="760"/>
        <v>0.99231777357119155</v>
      </c>
      <c r="AT1237" s="28">
        <f>IF(Riskregister!$E$13="",0,COUNTIF(BN$4:BN$53,"&lt;"&amp;AR1237)*IF(AS1237&lt;0.5,Riskregister!$K$13+(Riskregister!$L$13-Riskregister!$K$13)*SQRT(AS1237/2),Riskregister!$L$13-(Riskregister!$L$13-Riskregister!$K$13)*SQRT((1-AS1237)/2)))</f>
        <v>0</v>
      </c>
      <c r="AU1237" s="28">
        <f t="shared" ca="1" si="761"/>
        <v>0.93014144066824744</v>
      </c>
      <c r="AV1237" s="28">
        <f t="shared" ca="1" si="761"/>
        <v>4.2717783463017689E-2</v>
      </c>
      <c r="AW1237" s="28">
        <f>IF(Riskregister!$E$14="",0,COUNTIF(BO$4:BO$53,"&lt;"&amp;AU1237)*IF(AV1237&lt;0.5,Riskregister!$K$14+(Riskregister!$L$14-Riskregister!$K$14)*SQRT(AV1237/2),Riskregister!$L$14-(Riskregister!$L$14-Riskregister!$K$14)*SQRT((1-AV1237)/2)))</f>
        <v>0</v>
      </c>
      <c r="AX1237" s="28">
        <f t="shared" ca="1" si="762"/>
        <v>6.0214925285592358E-2</v>
      </c>
      <c r="AY1237" s="28">
        <f t="shared" ca="1" si="762"/>
        <v>0.98419249070617387</v>
      </c>
      <c r="AZ1237" s="28">
        <f>IF(Riskregister!$E$15="",0,COUNTIF(BP$4:BP$53,"&lt;"&amp;AX1237)*IF(AY1237&lt;0.5,Riskregister!$K$15+(Riskregister!$L$15-Riskregister!$K$15)*SQRT(AY1237/2),Riskregister!$L$15-(Riskregister!$L$15-Riskregister!$K$15)*SQRT((1-AY1237)/2)))</f>
        <v>0</v>
      </c>
      <c r="BA1237" s="28">
        <f t="shared" ca="1" si="763"/>
        <v>0.48800197237151177</v>
      </c>
      <c r="BB1237" s="28">
        <f t="shared" ca="1" si="763"/>
        <v>0.56340955585058838</v>
      </c>
      <c r="BC1237" s="28">
        <f>IF(Riskregister!$E$16="",0,COUNTIF(BQ$4:BQ$53,"&lt;"&amp;BA1237)*IF(BB1237&lt;0.5,Riskregister!$K$16+(Riskregister!$L$16-Riskregister!$K$16)*SQRT(BB1237/2),Riskregister!$L$16-(Riskregister!$L$16-Riskregister!$K$16)*SQRT((1-BB1237)/2)))</f>
        <v>0</v>
      </c>
      <c r="BD1237" s="28">
        <f t="shared" ca="1" si="751"/>
        <v>75731.59141568013</v>
      </c>
    </row>
    <row r="1238" spans="20:56" x14ac:dyDescent="0.35">
      <c r="T1238" s="28">
        <f t="shared" ca="1" si="752"/>
        <v>0.2903025751473346</v>
      </c>
      <c r="U1238" s="28">
        <f t="shared" ca="1" si="752"/>
        <v>0.98500205318961487</v>
      </c>
      <c r="V1238" s="28">
        <f ca="1">IF(Riskregister!$E$5="",0,COUNTIF(BF$4:BF$53,"&lt;"&amp;T1238)*IF(U1238&lt;0.5,Riskregister!$K$5+(Riskregister!$L$5-Riskregister!$K$5)*SQRT(U1238/2),Riskregister!$L$5-(Riskregister!$L$5-Riskregister!$K$5)*SQRT((1-U1238)/2)))</f>
        <v>0</v>
      </c>
      <c r="W1238" s="28">
        <f t="shared" ca="1" si="753"/>
        <v>0.66935502480474407</v>
      </c>
      <c r="X1238" s="28">
        <f t="shared" ca="1" si="753"/>
        <v>0.80445466183341896</v>
      </c>
      <c r="Y1238" s="28">
        <f ca="1">IF(Riskregister!$E$6="",0,COUNTIF(BG$4:BG$53,"&lt;"&amp;W1238)*IF(X1238&lt;0.5,Riskregister!$K$6+(Riskregister!$L$6-Riskregister!$K$6)*SQRT(X1238/2),Riskregister!$L$6-(Riskregister!$L$6-Riskregister!$K$6)*SQRT((1-X1238)/2)))</f>
        <v>1437164.8129071342</v>
      </c>
      <c r="Z1238" s="28">
        <f t="shared" ca="1" si="754"/>
        <v>0.79841712431627743</v>
      </c>
      <c r="AA1238" s="28">
        <f t="shared" ca="1" si="754"/>
        <v>0.93750811160712078</v>
      </c>
      <c r="AB1238" s="28">
        <f ca="1">IF(Riskregister!$E$7="",0,COUNTIF(BH$4:BH$53,"&lt;"&amp;Z1238)*IF(AA1238&lt;0.5,Riskregister!$K$7+(Riskregister!$L$7-Riskregister!$K$7)*SQRT(AA1238/2),Riskregister!$L$7-(Riskregister!$L$7-Riskregister!$K$7)*SQRT((1-AA1238)/2)))</f>
        <v>338132.1718171403</v>
      </c>
      <c r="AC1238" s="28">
        <f t="shared" ca="1" si="755"/>
        <v>0.56986692274811102</v>
      </c>
      <c r="AD1238" s="28">
        <f t="shared" ca="1" si="755"/>
        <v>0.35781418082073302</v>
      </c>
      <c r="AE1238" s="28">
        <f ca="1">IF(Riskregister!$E$8="",0,COUNTIF(BI$4:BI$53,"&lt;"&amp;AC1238)*IF(AD1238&lt;0.5,Riskregister!$K$8+(Riskregister!$L$8-Riskregister!$K$8)*SQRT(AD1238/2),Riskregister!$L$8-(Riskregister!$L$8-Riskregister!$K$8)*SQRT((1-AD1238)/2)))</f>
        <v>0</v>
      </c>
      <c r="AF1238" s="28">
        <f t="shared" ca="1" si="756"/>
        <v>0.27235501522149486</v>
      </c>
      <c r="AG1238" s="28">
        <f t="shared" ca="1" si="756"/>
        <v>0.53416273272842907</v>
      </c>
      <c r="AH1238" s="28">
        <f>IF(Riskregister!$E$9="",0,COUNTIF(BJ$4:BJ$53,"&lt;"&amp;AF1238)*IF(AG1238&lt;0.5,Riskregister!$K$9+(Riskregister!$L$9-Riskregister!$K$9)*SQRT(AG1238/2),Riskregister!$L$9-(Riskregister!$L$9-Riskregister!$K$9)*SQRT((1-AG1238)/2)))</f>
        <v>0</v>
      </c>
      <c r="AI1238" s="28">
        <f t="shared" ca="1" si="757"/>
        <v>0.78143587535840942</v>
      </c>
      <c r="AJ1238" s="28">
        <f t="shared" ca="1" si="757"/>
        <v>0.42139025411040054</v>
      </c>
      <c r="AK1238" s="28">
        <f>IF(Riskregister!$E$10="",0,COUNTIF(BK$4:BK$53,"&lt;"&amp;AI1238)*IF(AJ1238&lt;0.5,Riskregister!$K$10+(Riskregister!$L$10-Riskregister!$K$10)*SQRT(AJ1238/2),Riskregister!$L$10-(Riskregister!$L$10-Riskregister!$K$10)*SQRT((1-AJ1238)/2)))</f>
        <v>0</v>
      </c>
      <c r="AL1238" s="28">
        <f t="shared" ca="1" si="758"/>
        <v>0.25283267490845829</v>
      </c>
      <c r="AM1238" s="28">
        <f t="shared" ca="1" si="758"/>
        <v>0.61980566893770817</v>
      </c>
      <c r="AN1238" s="28">
        <f>IF(Riskregister!$E$11="",0,COUNTIF(BL$4:BL$53,"&lt;"&amp;AL1238)*IF(AM1238&lt;0.5,Riskregister!$K$11+(Riskregister!$L$11-Riskregister!$K$11)*SQRT(AM1238/2),Riskregister!$L$11-(Riskregister!$L$11-Riskregister!$K$11)*SQRT((1-AM1238)/2)))</f>
        <v>0</v>
      </c>
      <c r="AO1238" s="28">
        <f t="shared" ca="1" si="759"/>
        <v>0.96538829754040756</v>
      </c>
      <c r="AP1238" s="28">
        <f t="shared" ca="1" si="759"/>
        <v>0.27666105073891734</v>
      </c>
      <c r="AQ1238" s="28">
        <f>IF(Riskregister!$E$12="",0,COUNTIF(BM$4:BM$53,"&lt;"&amp;AO1238)*IF(AP1238&lt;0.5,Riskregister!$K$12+(Riskregister!$L$12-Riskregister!$K$12)*SQRT(AP1238/2),Riskregister!$L$12-(Riskregister!$L$12-Riskregister!$K$12)*SQRT((1-AP1238)/2)))</f>
        <v>0</v>
      </c>
      <c r="AR1238" s="28">
        <f t="shared" ca="1" si="760"/>
        <v>0.84570236725768555</v>
      </c>
      <c r="AS1238" s="28">
        <f t="shared" ca="1" si="760"/>
        <v>4.8489849742553992E-2</v>
      </c>
      <c r="AT1238" s="28">
        <f>IF(Riskregister!$E$13="",0,COUNTIF(BN$4:BN$53,"&lt;"&amp;AR1238)*IF(AS1238&lt;0.5,Riskregister!$K$13+(Riskregister!$L$13-Riskregister!$K$13)*SQRT(AS1238/2),Riskregister!$L$13-(Riskregister!$L$13-Riskregister!$K$13)*SQRT((1-AS1238)/2)))</f>
        <v>0</v>
      </c>
      <c r="AU1238" s="28">
        <f t="shared" ca="1" si="761"/>
        <v>0.36504325245174163</v>
      </c>
      <c r="AV1238" s="28">
        <f t="shared" ca="1" si="761"/>
        <v>0.9313496397165113</v>
      </c>
      <c r="AW1238" s="28">
        <f>IF(Riskregister!$E$14="",0,COUNTIF(BO$4:BO$53,"&lt;"&amp;AU1238)*IF(AV1238&lt;0.5,Riskregister!$K$14+(Riskregister!$L$14-Riskregister!$K$14)*SQRT(AV1238/2),Riskregister!$L$14-(Riskregister!$L$14-Riskregister!$K$14)*SQRT((1-AV1238)/2)))</f>
        <v>0</v>
      </c>
      <c r="AX1238" s="28">
        <f t="shared" ca="1" si="762"/>
        <v>0.83880174922210615</v>
      </c>
      <c r="AY1238" s="28">
        <f t="shared" ca="1" si="762"/>
        <v>8.2766632878226165E-2</v>
      </c>
      <c r="AZ1238" s="28">
        <f>IF(Riskregister!$E$15="",0,COUNTIF(BP$4:BP$53,"&lt;"&amp;AX1238)*IF(AY1238&lt;0.5,Riskregister!$K$15+(Riskregister!$L$15-Riskregister!$K$15)*SQRT(AY1238/2),Riskregister!$L$15-(Riskregister!$L$15-Riskregister!$K$15)*SQRT((1-AY1238)/2)))</f>
        <v>0</v>
      </c>
      <c r="BA1238" s="28">
        <f t="shared" ca="1" si="763"/>
        <v>0.83550090421251566</v>
      </c>
      <c r="BB1238" s="28">
        <f t="shared" ca="1" si="763"/>
        <v>0.94635239265291582</v>
      </c>
      <c r="BC1238" s="28">
        <f>IF(Riskregister!$E$16="",0,COUNTIF(BQ$4:BQ$53,"&lt;"&amp;BA1238)*IF(BB1238&lt;0.5,Riskregister!$K$16+(Riskregister!$L$16-Riskregister!$K$16)*SQRT(BB1238/2),Riskregister!$L$16-(Riskregister!$L$16-Riskregister!$K$16)*SQRT((1-BB1238)/2)))</f>
        <v>0</v>
      </c>
      <c r="BD1238" s="28">
        <f t="shared" ca="1" si="751"/>
        <v>1775296.9847242744</v>
      </c>
    </row>
    <row r="1239" spans="20:56" x14ac:dyDescent="0.35">
      <c r="T1239" s="28">
        <f t="shared" ca="1" si="752"/>
        <v>0.96170005204273101</v>
      </c>
      <c r="U1239" s="28">
        <f t="shared" ca="1" si="752"/>
        <v>0.70513087958562626</v>
      </c>
      <c r="V1239" s="28">
        <f ca="1">IF(Riskregister!$E$5="",0,COUNTIF(BF$4:BF$53,"&lt;"&amp;T1239)*IF(U1239&lt;0.5,Riskregister!$K$5+(Riskregister!$L$5-Riskregister!$K$5)*SQRT(U1239/2),Riskregister!$L$5-(Riskregister!$L$5-Riskregister!$K$5)*SQRT((1-U1239)/2)))</f>
        <v>854425.12567054108</v>
      </c>
      <c r="W1239" s="28">
        <f t="shared" ca="1" si="753"/>
        <v>0.76416063843781545</v>
      </c>
      <c r="X1239" s="28">
        <f t="shared" ca="1" si="753"/>
        <v>0.14540787989352022</v>
      </c>
      <c r="Y1239" s="28">
        <f ca="1">IF(Riskregister!$E$6="",0,COUNTIF(BG$4:BG$53,"&lt;"&amp;W1239)*IF(X1239&lt;0.5,Riskregister!$K$6+(Riskregister!$L$6-Riskregister!$K$6)*SQRT(X1239/2),Riskregister!$L$6-(Riskregister!$L$6-Riskregister!$K$6)*SQRT((1-X1239)/2)))</f>
        <v>685346.0264878067</v>
      </c>
      <c r="Z1239" s="28">
        <f t="shared" ca="1" si="754"/>
        <v>0.77125274066503846</v>
      </c>
      <c r="AA1239" s="28">
        <f t="shared" ca="1" si="754"/>
        <v>0.84041978068856482</v>
      </c>
      <c r="AB1239" s="28">
        <f ca="1">IF(Riskregister!$E$7="",0,COUNTIF(BH$4:BH$53,"&lt;"&amp;Z1239)*IF(AA1239&lt;0.5,Riskregister!$K$7+(Riskregister!$L$7-Riskregister!$K$7)*SQRT(AA1239/2),Riskregister!$L$7-(Riskregister!$L$7-Riskregister!$K$7)*SQRT((1-AA1239)/2)))</f>
        <v>301134.99894894351</v>
      </c>
      <c r="AC1239" s="28">
        <f t="shared" ca="1" si="755"/>
        <v>0.2742387076391366</v>
      </c>
      <c r="AD1239" s="28">
        <f t="shared" ca="1" si="755"/>
        <v>4.4004042577973301E-2</v>
      </c>
      <c r="AE1239" s="28">
        <f ca="1">IF(Riskregister!$E$8="",0,COUNTIF(BI$4:BI$53,"&lt;"&amp;AC1239)*IF(AD1239&lt;0.5,Riskregister!$K$8+(Riskregister!$L$8-Riskregister!$K$8)*SQRT(AD1239/2),Riskregister!$L$8-(Riskregister!$L$8-Riskregister!$K$8)*SQRT((1-AD1239)/2)))</f>
        <v>0</v>
      </c>
      <c r="AF1239" s="28">
        <f t="shared" ca="1" si="756"/>
        <v>0.25010623512815611</v>
      </c>
      <c r="AG1239" s="28">
        <f t="shared" ca="1" si="756"/>
        <v>0.3018649824113242</v>
      </c>
      <c r="AH1239" s="28">
        <f>IF(Riskregister!$E$9="",0,COUNTIF(BJ$4:BJ$53,"&lt;"&amp;AF1239)*IF(AG1239&lt;0.5,Riskregister!$K$9+(Riskregister!$L$9-Riskregister!$K$9)*SQRT(AG1239/2),Riskregister!$L$9-(Riskregister!$L$9-Riskregister!$K$9)*SQRT((1-AG1239)/2)))</f>
        <v>0</v>
      </c>
      <c r="AI1239" s="28">
        <f t="shared" ca="1" si="757"/>
        <v>0.87845671607851594</v>
      </c>
      <c r="AJ1239" s="28">
        <f t="shared" ca="1" si="757"/>
        <v>0.79008704688012443</v>
      </c>
      <c r="AK1239" s="28">
        <f>IF(Riskregister!$E$10="",0,COUNTIF(BK$4:BK$53,"&lt;"&amp;AI1239)*IF(AJ1239&lt;0.5,Riskregister!$K$10+(Riskregister!$L$10-Riskregister!$K$10)*SQRT(AJ1239/2),Riskregister!$L$10-(Riskregister!$L$10-Riskregister!$K$10)*SQRT((1-AJ1239)/2)))</f>
        <v>0</v>
      </c>
      <c r="AL1239" s="28">
        <f t="shared" ca="1" si="758"/>
        <v>0.65172051333252123</v>
      </c>
      <c r="AM1239" s="28">
        <f t="shared" ca="1" si="758"/>
        <v>0.67184019331541334</v>
      </c>
      <c r="AN1239" s="28">
        <f>IF(Riskregister!$E$11="",0,COUNTIF(BL$4:BL$53,"&lt;"&amp;AL1239)*IF(AM1239&lt;0.5,Riskregister!$K$11+(Riskregister!$L$11-Riskregister!$K$11)*SQRT(AM1239/2),Riskregister!$L$11-(Riskregister!$L$11-Riskregister!$K$11)*SQRT((1-AM1239)/2)))</f>
        <v>0</v>
      </c>
      <c r="AO1239" s="28">
        <f t="shared" ca="1" si="759"/>
        <v>0.28133401371610423</v>
      </c>
      <c r="AP1239" s="28">
        <f t="shared" ca="1" si="759"/>
        <v>0.98211044425716743</v>
      </c>
      <c r="AQ1239" s="28">
        <f>IF(Riskregister!$E$12="",0,COUNTIF(BM$4:BM$53,"&lt;"&amp;AO1239)*IF(AP1239&lt;0.5,Riskregister!$K$12+(Riskregister!$L$12-Riskregister!$K$12)*SQRT(AP1239/2),Riskregister!$L$12-(Riskregister!$L$12-Riskregister!$K$12)*SQRT((1-AP1239)/2)))</f>
        <v>0</v>
      </c>
      <c r="AR1239" s="28">
        <f t="shared" ca="1" si="760"/>
        <v>0.56022524527690765</v>
      </c>
      <c r="AS1239" s="28">
        <f t="shared" ca="1" si="760"/>
        <v>0.75949642791646643</v>
      </c>
      <c r="AT1239" s="28">
        <f>IF(Riskregister!$E$13="",0,COUNTIF(BN$4:BN$53,"&lt;"&amp;AR1239)*IF(AS1239&lt;0.5,Riskregister!$K$13+(Riskregister!$L$13-Riskregister!$K$13)*SQRT(AS1239/2),Riskregister!$L$13-(Riskregister!$L$13-Riskregister!$K$13)*SQRT((1-AS1239)/2)))</f>
        <v>0</v>
      </c>
      <c r="AU1239" s="28">
        <f t="shared" ca="1" si="761"/>
        <v>0.88153161897013177</v>
      </c>
      <c r="AV1239" s="28">
        <f t="shared" ca="1" si="761"/>
        <v>0.89409143514723788</v>
      </c>
      <c r="AW1239" s="28">
        <f>IF(Riskregister!$E$14="",0,COUNTIF(BO$4:BO$53,"&lt;"&amp;AU1239)*IF(AV1239&lt;0.5,Riskregister!$K$14+(Riskregister!$L$14-Riskregister!$K$14)*SQRT(AV1239/2),Riskregister!$L$14-(Riskregister!$L$14-Riskregister!$K$14)*SQRT((1-AV1239)/2)))</f>
        <v>0</v>
      </c>
      <c r="AX1239" s="28">
        <f t="shared" ca="1" si="762"/>
        <v>0.33382764432950107</v>
      </c>
      <c r="AY1239" s="28">
        <f t="shared" ca="1" si="762"/>
        <v>0.6339815604624317</v>
      </c>
      <c r="AZ1239" s="28">
        <f>IF(Riskregister!$E$15="",0,COUNTIF(BP$4:BP$53,"&lt;"&amp;AX1239)*IF(AY1239&lt;0.5,Riskregister!$K$15+(Riskregister!$L$15-Riskregister!$K$15)*SQRT(AY1239/2),Riskregister!$L$15-(Riskregister!$L$15-Riskregister!$K$15)*SQRT((1-AY1239)/2)))</f>
        <v>0</v>
      </c>
      <c r="BA1239" s="28">
        <f t="shared" ca="1" si="763"/>
        <v>0.40838593031175552</v>
      </c>
      <c r="BB1239" s="28">
        <f t="shared" ca="1" si="763"/>
        <v>0.3891820811396336</v>
      </c>
      <c r="BC1239" s="28">
        <f>IF(Riskregister!$E$16="",0,COUNTIF(BQ$4:BQ$53,"&lt;"&amp;BA1239)*IF(BB1239&lt;0.5,Riskregister!$K$16+(Riskregister!$L$16-Riskregister!$K$16)*SQRT(BB1239/2),Riskregister!$L$16-(Riskregister!$L$16-Riskregister!$K$16)*SQRT((1-BB1239)/2)))</f>
        <v>0</v>
      </c>
      <c r="BD1239" s="28">
        <f t="shared" ca="1" si="751"/>
        <v>1840906.1511072915</v>
      </c>
    </row>
    <row r="1240" spans="20:56" x14ac:dyDescent="0.35">
      <c r="T1240" s="28">
        <f t="shared" ca="1" si="752"/>
        <v>0.30437830930099652</v>
      </c>
      <c r="U1240" s="28">
        <f t="shared" ca="1" si="752"/>
        <v>5.3995217682207941E-2</v>
      </c>
      <c r="V1240" s="28">
        <f ca="1">IF(Riskregister!$E$5="",0,COUNTIF(BF$4:BF$53,"&lt;"&amp;T1240)*IF(U1240&lt;0.5,Riskregister!$K$5+(Riskregister!$L$5-Riskregister!$K$5)*SQRT(U1240/2),Riskregister!$L$5-(Riskregister!$L$5-Riskregister!$K$5)*SQRT((1-U1240)/2)))</f>
        <v>0</v>
      </c>
      <c r="W1240" s="28">
        <f t="shared" ca="1" si="753"/>
        <v>0.50634702254314212</v>
      </c>
      <c r="X1240" s="28">
        <f t="shared" ca="1" si="753"/>
        <v>0.87319086840303017</v>
      </c>
      <c r="Y1240" s="28">
        <f ca="1">IF(Riskregister!$E$6="",0,COUNTIF(BG$4:BG$53,"&lt;"&amp;W1240)*IF(X1240&lt;0.5,Riskregister!$K$6+(Riskregister!$L$6-Riskregister!$K$6)*SQRT(X1240/2),Riskregister!$L$6-(Riskregister!$L$6-Riskregister!$K$6)*SQRT((1-X1240)/2)))</f>
        <v>0</v>
      </c>
      <c r="Z1240" s="28">
        <f t="shared" ca="1" si="754"/>
        <v>0.80149083482613359</v>
      </c>
      <c r="AA1240" s="28">
        <f t="shared" ca="1" si="754"/>
        <v>0.3923333504566443</v>
      </c>
      <c r="AB1240" s="28">
        <f ca="1">IF(Riskregister!$E$7="",0,COUNTIF(BH$4:BH$53,"&lt;"&amp;Z1240)*IF(AA1240&lt;0.5,Riskregister!$K$7+(Riskregister!$L$7-Riskregister!$K$7)*SQRT(AA1240/2),Riskregister!$L$7-(Riskregister!$L$7-Riskregister!$K$7)*SQRT((1-AA1240)/2)))</f>
        <v>205017.47551637352</v>
      </c>
      <c r="AC1240" s="28">
        <f t="shared" ca="1" si="755"/>
        <v>0.49941226312803355</v>
      </c>
      <c r="AD1240" s="28">
        <f t="shared" ca="1" si="755"/>
        <v>0.65701988190244742</v>
      </c>
      <c r="AE1240" s="28">
        <f ca="1">IF(Riskregister!$E$8="",0,COUNTIF(BI$4:BI$53,"&lt;"&amp;AC1240)*IF(AD1240&lt;0.5,Riskregister!$K$8+(Riskregister!$L$8-Riskregister!$K$8)*SQRT(AD1240/2),Riskregister!$L$8-(Riskregister!$L$8-Riskregister!$K$8)*SQRT((1-AD1240)/2)))</f>
        <v>0</v>
      </c>
      <c r="AF1240" s="28">
        <f t="shared" ca="1" si="756"/>
        <v>0.63669594755336645</v>
      </c>
      <c r="AG1240" s="28">
        <f t="shared" ca="1" si="756"/>
        <v>0.18658334263803811</v>
      </c>
      <c r="AH1240" s="28">
        <f>IF(Riskregister!$E$9="",0,COUNTIF(BJ$4:BJ$53,"&lt;"&amp;AF1240)*IF(AG1240&lt;0.5,Riskregister!$K$9+(Riskregister!$L$9-Riskregister!$K$9)*SQRT(AG1240/2),Riskregister!$L$9-(Riskregister!$L$9-Riskregister!$K$9)*SQRT((1-AG1240)/2)))</f>
        <v>0</v>
      </c>
      <c r="AI1240" s="28">
        <f t="shared" ca="1" si="757"/>
        <v>0.83363049038052472</v>
      </c>
      <c r="AJ1240" s="28">
        <f t="shared" ca="1" si="757"/>
        <v>0.15433614885554181</v>
      </c>
      <c r="AK1240" s="28">
        <f>IF(Riskregister!$E$10="",0,COUNTIF(BK$4:BK$53,"&lt;"&amp;AI1240)*IF(AJ1240&lt;0.5,Riskregister!$K$10+(Riskregister!$L$10-Riskregister!$K$10)*SQRT(AJ1240/2),Riskregister!$L$10-(Riskregister!$L$10-Riskregister!$K$10)*SQRT((1-AJ1240)/2)))</f>
        <v>0</v>
      </c>
      <c r="AL1240" s="28">
        <f t="shared" ca="1" si="758"/>
        <v>0.35413691668134339</v>
      </c>
      <c r="AM1240" s="28">
        <f t="shared" ca="1" si="758"/>
        <v>0.35342084489138581</v>
      </c>
      <c r="AN1240" s="28">
        <f>IF(Riskregister!$E$11="",0,COUNTIF(BL$4:BL$53,"&lt;"&amp;AL1240)*IF(AM1240&lt;0.5,Riskregister!$K$11+(Riskregister!$L$11-Riskregister!$K$11)*SQRT(AM1240/2),Riskregister!$L$11-(Riskregister!$L$11-Riskregister!$K$11)*SQRT((1-AM1240)/2)))</f>
        <v>0</v>
      </c>
      <c r="AO1240" s="28">
        <f t="shared" ca="1" si="759"/>
        <v>0.23899023033918232</v>
      </c>
      <c r="AP1240" s="28">
        <f t="shared" ca="1" si="759"/>
        <v>8.2116073822796065E-2</v>
      </c>
      <c r="AQ1240" s="28">
        <f>IF(Riskregister!$E$12="",0,COUNTIF(BM$4:BM$53,"&lt;"&amp;AO1240)*IF(AP1240&lt;0.5,Riskregister!$K$12+(Riskregister!$L$12-Riskregister!$K$12)*SQRT(AP1240/2),Riskregister!$L$12-(Riskregister!$L$12-Riskregister!$K$12)*SQRT((1-AP1240)/2)))</f>
        <v>0</v>
      </c>
      <c r="AR1240" s="28">
        <f t="shared" ca="1" si="760"/>
        <v>9.3862614828336133E-3</v>
      </c>
      <c r="AS1240" s="28">
        <f t="shared" ca="1" si="760"/>
        <v>0.63181452118386616</v>
      </c>
      <c r="AT1240" s="28">
        <f>IF(Riskregister!$E$13="",0,COUNTIF(BN$4:BN$53,"&lt;"&amp;AR1240)*IF(AS1240&lt;0.5,Riskregister!$K$13+(Riskregister!$L$13-Riskregister!$K$13)*SQRT(AS1240/2),Riskregister!$L$13-(Riskregister!$L$13-Riskregister!$K$13)*SQRT((1-AS1240)/2)))</f>
        <v>0</v>
      </c>
      <c r="AU1240" s="28">
        <f t="shared" ca="1" si="761"/>
        <v>0.22494249244851894</v>
      </c>
      <c r="AV1240" s="28">
        <f t="shared" ca="1" si="761"/>
        <v>0.51672399806031277</v>
      </c>
      <c r="AW1240" s="28">
        <f>IF(Riskregister!$E$14="",0,COUNTIF(BO$4:BO$53,"&lt;"&amp;AU1240)*IF(AV1240&lt;0.5,Riskregister!$K$14+(Riskregister!$L$14-Riskregister!$K$14)*SQRT(AV1240/2),Riskregister!$L$14-(Riskregister!$L$14-Riskregister!$K$14)*SQRT((1-AV1240)/2)))</f>
        <v>0</v>
      </c>
      <c r="AX1240" s="28">
        <f t="shared" ca="1" si="762"/>
        <v>0.11246469064736597</v>
      </c>
      <c r="AY1240" s="28">
        <f t="shared" ca="1" si="762"/>
        <v>0.5887455349615297</v>
      </c>
      <c r="AZ1240" s="28">
        <f>IF(Riskregister!$E$15="",0,COUNTIF(BP$4:BP$53,"&lt;"&amp;AX1240)*IF(AY1240&lt;0.5,Riskregister!$K$15+(Riskregister!$L$15-Riskregister!$K$15)*SQRT(AY1240/2),Riskregister!$L$15-(Riskregister!$L$15-Riskregister!$K$15)*SQRT((1-AY1240)/2)))</f>
        <v>0</v>
      </c>
      <c r="BA1240" s="28">
        <f t="shared" ca="1" si="763"/>
        <v>0.28215611916022476</v>
      </c>
      <c r="BB1240" s="28">
        <f t="shared" ca="1" si="763"/>
        <v>0.71242638566803373</v>
      </c>
      <c r="BC1240" s="28">
        <f>IF(Riskregister!$E$16="",0,COUNTIF(BQ$4:BQ$53,"&lt;"&amp;BA1240)*IF(BB1240&lt;0.5,Riskregister!$K$16+(Riskregister!$L$16-Riskregister!$K$16)*SQRT(BB1240/2),Riskregister!$L$16-(Riskregister!$L$16-Riskregister!$K$16)*SQRT((1-BB1240)/2)))</f>
        <v>0</v>
      </c>
      <c r="BD1240" s="28">
        <f t="shared" ca="1" si="751"/>
        <v>205017.47551637352</v>
      </c>
    </row>
    <row r="1241" spans="20:56" x14ac:dyDescent="0.35">
      <c r="T1241" s="28">
        <f t="shared" ca="1" si="752"/>
        <v>0.18833433266549948</v>
      </c>
      <c r="U1241" s="28">
        <f t="shared" ca="1" si="752"/>
        <v>0.52462078943221691</v>
      </c>
      <c r="V1241" s="28">
        <f ca="1">IF(Riskregister!$E$5="",0,COUNTIF(BF$4:BF$53,"&lt;"&amp;T1241)*IF(U1241&lt;0.5,Riskregister!$K$5+(Riskregister!$L$5-Riskregister!$K$5)*SQRT(U1241/2),Riskregister!$L$5-(Riskregister!$L$5-Riskregister!$K$5)*SQRT((1-U1241)/2)))</f>
        <v>0</v>
      </c>
      <c r="W1241" s="28">
        <f t="shared" ca="1" si="753"/>
        <v>0.28300847041962329</v>
      </c>
      <c r="X1241" s="28">
        <f t="shared" ca="1" si="753"/>
        <v>0.68895563114903502</v>
      </c>
      <c r="Y1241" s="28">
        <f ca="1">IF(Riskregister!$E$6="",0,COUNTIF(BG$4:BG$53,"&lt;"&amp;W1241)*IF(X1241&lt;0.5,Riskregister!$K$6+(Riskregister!$L$6-Riskregister!$K$6)*SQRT(X1241/2),Riskregister!$L$6-(Riskregister!$L$6-Riskregister!$K$6)*SQRT((1-X1241)/2)))</f>
        <v>0</v>
      </c>
      <c r="Z1241" s="28">
        <f t="shared" ca="1" si="754"/>
        <v>0.14277700680061345</v>
      </c>
      <c r="AA1241" s="28">
        <f t="shared" ca="1" si="754"/>
        <v>0.56601629763751793</v>
      </c>
      <c r="AB1241" s="28">
        <f ca="1">IF(Riskregister!$E$7="",0,COUNTIF(BH$4:BH$53,"&lt;"&amp;Z1241)*IF(AA1241&lt;0.5,Riskregister!$K$7+(Riskregister!$L$7-Riskregister!$K$7)*SQRT(AA1241/2),Riskregister!$L$7-(Riskregister!$L$7-Riskregister!$K$7)*SQRT((1-AA1241)/2)))</f>
        <v>0</v>
      </c>
      <c r="AC1241" s="28">
        <f t="shared" ca="1" si="755"/>
        <v>0.64741965136501511</v>
      </c>
      <c r="AD1241" s="28">
        <f t="shared" ca="1" si="755"/>
        <v>0.37184292562154608</v>
      </c>
      <c r="AE1241" s="28">
        <f ca="1">IF(Riskregister!$E$8="",0,COUNTIF(BI$4:BI$53,"&lt;"&amp;AC1241)*IF(AD1241&lt;0.5,Riskregister!$K$8+(Riskregister!$L$8-Riskregister!$K$8)*SQRT(AD1241/2),Riskregister!$L$8-(Riskregister!$L$8-Riskregister!$K$8)*SQRT((1-AD1241)/2)))</f>
        <v>0</v>
      </c>
      <c r="AF1241" s="28">
        <f t="shared" ca="1" si="756"/>
        <v>0.73572686950899246</v>
      </c>
      <c r="AG1241" s="28">
        <f t="shared" ca="1" si="756"/>
        <v>0.76820296698771307</v>
      </c>
      <c r="AH1241" s="28">
        <f>IF(Riskregister!$E$9="",0,COUNTIF(BJ$4:BJ$53,"&lt;"&amp;AF1241)*IF(AG1241&lt;0.5,Riskregister!$K$9+(Riskregister!$L$9-Riskregister!$K$9)*SQRT(AG1241/2),Riskregister!$L$9-(Riskregister!$L$9-Riskregister!$K$9)*SQRT((1-AG1241)/2)))</f>
        <v>0</v>
      </c>
      <c r="AI1241" s="28">
        <f t="shared" ca="1" si="757"/>
        <v>0.8128655883766942</v>
      </c>
      <c r="AJ1241" s="28">
        <f t="shared" ca="1" si="757"/>
        <v>0.65306853383311847</v>
      </c>
      <c r="AK1241" s="28">
        <f>IF(Riskregister!$E$10="",0,COUNTIF(BK$4:BK$53,"&lt;"&amp;AI1241)*IF(AJ1241&lt;0.5,Riskregister!$K$10+(Riskregister!$L$10-Riskregister!$K$10)*SQRT(AJ1241/2),Riskregister!$L$10-(Riskregister!$L$10-Riskregister!$K$10)*SQRT((1-AJ1241)/2)))</f>
        <v>0</v>
      </c>
      <c r="AL1241" s="28">
        <f t="shared" ca="1" si="758"/>
        <v>0.32804609245017791</v>
      </c>
      <c r="AM1241" s="28">
        <f t="shared" ca="1" si="758"/>
        <v>0.73511247708928518</v>
      </c>
      <c r="AN1241" s="28">
        <f>IF(Riskregister!$E$11="",0,COUNTIF(BL$4:BL$53,"&lt;"&amp;AL1241)*IF(AM1241&lt;0.5,Riskregister!$K$11+(Riskregister!$L$11-Riskregister!$K$11)*SQRT(AM1241/2),Riskregister!$L$11-(Riskregister!$L$11-Riskregister!$K$11)*SQRT((1-AM1241)/2)))</f>
        <v>0</v>
      </c>
      <c r="AO1241" s="28">
        <f t="shared" ca="1" si="759"/>
        <v>0.24436103453201252</v>
      </c>
      <c r="AP1241" s="28">
        <f t="shared" ca="1" si="759"/>
        <v>0.20726497378461295</v>
      </c>
      <c r="AQ1241" s="28">
        <f>IF(Riskregister!$E$12="",0,COUNTIF(BM$4:BM$53,"&lt;"&amp;AO1241)*IF(AP1241&lt;0.5,Riskregister!$K$12+(Riskregister!$L$12-Riskregister!$K$12)*SQRT(AP1241/2),Riskregister!$L$12-(Riskregister!$L$12-Riskregister!$K$12)*SQRT((1-AP1241)/2)))</f>
        <v>0</v>
      </c>
      <c r="AR1241" s="28">
        <f t="shared" ca="1" si="760"/>
        <v>0.7935980530846547</v>
      </c>
      <c r="AS1241" s="28">
        <f t="shared" ca="1" si="760"/>
        <v>0.32478034108653353</v>
      </c>
      <c r="AT1241" s="28">
        <f>IF(Riskregister!$E$13="",0,COUNTIF(BN$4:BN$53,"&lt;"&amp;AR1241)*IF(AS1241&lt;0.5,Riskregister!$K$13+(Riskregister!$L$13-Riskregister!$K$13)*SQRT(AS1241/2),Riskregister!$L$13-(Riskregister!$L$13-Riskregister!$K$13)*SQRT((1-AS1241)/2)))</f>
        <v>0</v>
      </c>
      <c r="AU1241" s="28">
        <f t="shared" ca="1" si="761"/>
        <v>0.44394072401882412</v>
      </c>
      <c r="AV1241" s="28">
        <f t="shared" ca="1" si="761"/>
        <v>0.68289993770310442</v>
      </c>
      <c r="AW1241" s="28">
        <f>IF(Riskregister!$E$14="",0,COUNTIF(BO$4:BO$53,"&lt;"&amp;AU1241)*IF(AV1241&lt;0.5,Riskregister!$K$14+(Riskregister!$L$14-Riskregister!$K$14)*SQRT(AV1241/2),Riskregister!$L$14-(Riskregister!$L$14-Riskregister!$K$14)*SQRT((1-AV1241)/2)))</f>
        <v>0</v>
      </c>
      <c r="AX1241" s="28">
        <f t="shared" ca="1" si="762"/>
        <v>2.549865849811539E-2</v>
      </c>
      <c r="AY1241" s="28">
        <f t="shared" ca="1" si="762"/>
        <v>0.73415816015842106</v>
      </c>
      <c r="AZ1241" s="28">
        <f>IF(Riskregister!$E$15="",0,COUNTIF(BP$4:BP$53,"&lt;"&amp;AX1241)*IF(AY1241&lt;0.5,Riskregister!$K$15+(Riskregister!$L$15-Riskregister!$K$15)*SQRT(AY1241/2),Riskregister!$L$15-(Riskregister!$L$15-Riskregister!$K$15)*SQRT((1-AY1241)/2)))</f>
        <v>0</v>
      </c>
      <c r="BA1241" s="28">
        <f t="shared" ca="1" si="763"/>
        <v>0.7869755554341854</v>
      </c>
      <c r="BB1241" s="28">
        <f t="shared" ca="1" si="763"/>
        <v>0.53026003754179163</v>
      </c>
      <c r="BC1241" s="28">
        <f>IF(Riskregister!$E$16="",0,COUNTIF(BQ$4:BQ$53,"&lt;"&amp;BA1241)*IF(BB1241&lt;0.5,Riskregister!$K$16+(Riskregister!$L$16-Riskregister!$K$16)*SQRT(BB1241/2),Riskregister!$L$16-(Riskregister!$L$16-Riskregister!$K$16)*SQRT((1-BB1241)/2)))</f>
        <v>0</v>
      </c>
      <c r="BD1241" s="28">
        <f t="shared" ca="1" si="751"/>
        <v>0</v>
      </c>
    </row>
    <row r="1242" spans="20:56" x14ac:dyDescent="0.35">
      <c r="T1242" s="28">
        <f t="shared" ca="1" si="752"/>
        <v>0.34164786223292332</v>
      </c>
      <c r="U1242" s="28">
        <f t="shared" ca="1" si="752"/>
        <v>7.7814934775576328E-3</v>
      </c>
      <c r="V1242" s="28">
        <f ca="1">IF(Riskregister!$E$5="",0,COUNTIF(BF$4:BF$53,"&lt;"&amp;T1242)*IF(U1242&lt;0.5,Riskregister!$K$5+(Riskregister!$L$5-Riskregister!$K$5)*SQRT(U1242/2),Riskregister!$L$5-(Riskregister!$L$5-Riskregister!$K$5)*SQRT((1-U1242)/2)))</f>
        <v>0</v>
      </c>
      <c r="W1242" s="28">
        <f t="shared" ca="1" si="753"/>
        <v>0.48565577311603103</v>
      </c>
      <c r="X1242" s="28">
        <f t="shared" ca="1" si="753"/>
        <v>0.25622142117380586</v>
      </c>
      <c r="Y1242" s="28">
        <f ca="1">IF(Riskregister!$E$6="",0,COUNTIF(BG$4:BG$53,"&lt;"&amp;W1242)*IF(X1242&lt;0.5,Riskregister!$K$6+(Riskregister!$L$6-Riskregister!$K$6)*SQRT(X1242/2),Riskregister!$L$6-(Riskregister!$L$6-Riskregister!$K$6)*SQRT((1-X1242)/2)))</f>
        <v>0</v>
      </c>
      <c r="Z1242" s="28">
        <f t="shared" ca="1" si="754"/>
        <v>0.76607321889085545</v>
      </c>
      <c r="AA1242" s="28">
        <f t="shared" ca="1" si="754"/>
        <v>0.38998378087258256</v>
      </c>
      <c r="AB1242" s="28">
        <f ca="1">IF(Riskregister!$E$7="",0,COUNTIF(BH$4:BH$53,"&lt;"&amp;Z1242)*IF(AA1242&lt;0.5,Riskregister!$K$7+(Riskregister!$L$7-Riskregister!$K$7)*SQRT(AA1242/2),Riskregister!$L$7-(Riskregister!$L$7-Riskregister!$K$7)*SQRT((1-AA1242)/2)))</f>
        <v>204552.60133186268</v>
      </c>
      <c r="AC1242" s="28">
        <f t="shared" ca="1" si="755"/>
        <v>0.68208235571609954</v>
      </c>
      <c r="AD1242" s="28">
        <f t="shared" ca="1" si="755"/>
        <v>0.14169750090495437</v>
      </c>
      <c r="AE1242" s="28">
        <f ca="1">IF(Riskregister!$E$8="",0,COUNTIF(BI$4:BI$53,"&lt;"&amp;AC1242)*IF(AD1242&lt;0.5,Riskregister!$K$8+(Riskregister!$L$8-Riskregister!$K$8)*SQRT(AD1242/2),Riskregister!$L$8-(Riskregister!$L$8-Riskregister!$K$8)*SQRT((1-AD1242)/2)))</f>
        <v>0</v>
      </c>
      <c r="AF1242" s="28">
        <f t="shared" ca="1" si="756"/>
        <v>0.11644418470130391</v>
      </c>
      <c r="AG1242" s="28">
        <f t="shared" ca="1" si="756"/>
        <v>0.6541441022979535</v>
      </c>
      <c r="AH1242" s="28">
        <f>IF(Riskregister!$E$9="",0,COUNTIF(BJ$4:BJ$53,"&lt;"&amp;AF1242)*IF(AG1242&lt;0.5,Riskregister!$K$9+(Riskregister!$L$9-Riskregister!$K$9)*SQRT(AG1242/2),Riskregister!$L$9-(Riskregister!$L$9-Riskregister!$K$9)*SQRT((1-AG1242)/2)))</f>
        <v>0</v>
      </c>
      <c r="AI1242" s="28">
        <f t="shared" ca="1" si="757"/>
        <v>0.30441739766727205</v>
      </c>
      <c r="AJ1242" s="28">
        <f t="shared" ca="1" si="757"/>
        <v>0.61950787438704014</v>
      </c>
      <c r="AK1242" s="28">
        <f>IF(Riskregister!$E$10="",0,COUNTIF(BK$4:BK$53,"&lt;"&amp;AI1242)*IF(AJ1242&lt;0.5,Riskregister!$K$10+(Riskregister!$L$10-Riskregister!$K$10)*SQRT(AJ1242/2),Riskregister!$L$10-(Riskregister!$L$10-Riskregister!$K$10)*SQRT((1-AJ1242)/2)))</f>
        <v>0</v>
      </c>
      <c r="AL1242" s="28">
        <f t="shared" ca="1" si="758"/>
        <v>0.25778786976944634</v>
      </c>
      <c r="AM1242" s="28">
        <f t="shared" ca="1" si="758"/>
        <v>0.81074273186779766</v>
      </c>
      <c r="AN1242" s="28">
        <f>IF(Riskregister!$E$11="",0,COUNTIF(BL$4:BL$53,"&lt;"&amp;AL1242)*IF(AM1242&lt;0.5,Riskregister!$K$11+(Riskregister!$L$11-Riskregister!$K$11)*SQRT(AM1242/2),Riskregister!$L$11-(Riskregister!$L$11-Riskregister!$K$11)*SQRT((1-AM1242)/2)))</f>
        <v>0</v>
      </c>
      <c r="AO1242" s="28">
        <f t="shared" ca="1" si="759"/>
        <v>2.1692248850984086E-2</v>
      </c>
      <c r="AP1242" s="28">
        <f t="shared" ca="1" si="759"/>
        <v>0.94332750966347545</v>
      </c>
      <c r="AQ1242" s="28">
        <f>IF(Riskregister!$E$12="",0,COUNTIF(BM$4:BM$53,"&lt;"&amp;AO1242)*IF(AP1242&lt;0.5,Riskregister!$K$12+(Riskregister!$L$12-Riskregister!$K$12)*SQRT(AP1242/2),Riskregister!$L$12-(Riskregister!$L$12-Riskregister!$K$12)*SQRT((1-AP1242)/2)))</f>
        <v>0</v>
      </c>
      <c r="AR1242" s="28">
        <f t="shared" ca="1" si="760"/>
        <v>0.87780013584882965</v>
      </c>
      <c r="AS1242" s="28">
        <f t="shared" ca="1" si="760"/>
        <v>0.42784934907692596</v>
      </c>
      <c r="AT1242" s="28">
        <f>IF(Riskregister!$E$13="",0,COUNTIF(BN$4:BN$53,"&lt;"&amp;AR1242)*IF(AS1242&lt;0.5,Riskregister!$K$13+(Riskregister!$L$13-Riskregister!$K$13)*SQRT(AS1242/2),Riskregister!$L$13-(Riskregister!$L$13-Riskregister!$K$13)*SQRT((1-AS1242)/2)))</f>
        <v>0</v>
      </c>
      <c r="AU1242" s="28">
        <f t="shared" ca="1" si="761"/>
        <v>0.31218335999323998</v>
      </c>
      <c r="AV1242" s="28">
        <f t="shared" ca="1" si="761"/>
        <v>0.89086410793289339</v>
      </c>
      <c r="AW1242" s="28">
        <f>IF(Riskregister!$E$14="",0,COUNTIF(BO$4:BO$53,"&lt;"&amp;AU1242)*IF(AV1242&lt;0.5,Riskregister!$K$14+(Riskregister!$L$14-Riskregister!$K$14)*SQRT(AV1242/2),Riskregister!$L$14-(Riskregister!$L$14-Riskregister!$K$14)*SQRT((1-AV1242)/2)))</f>
        <v>0</v>
      </c>
      <c r="AX1242" s="28">
        <f t="shared" ca="1" si="762"/>
        <v>8.173980837330741E-2</v>
      </c>
      <c r="AY1242" s="28">
        <f t="shared" ca="1" si="762"/>
        <v>0.79258382387882964</v>
      </c>
      <c r="AZ1242" s="28">
        <f>IF(Riskregister!$E$15="",0,COUNTIF(BP$4:BP$53,"&lt;"&amp;AX1242)*IF(AY1242&lt;0.5,Riskregister!$K$15+(Riskregister!$L$15-Riskregister!$K$15)*SQRT(AY1242/2),Riskregister!$L$15-(Riskregister!$L$15-Riskregister!$K$15)*SQRT((1-AY1242)/2)))</f>
        <v>0</v>
      </c>
      <c r="BA1242" s="28">
        <f t="shared" ca="1" si="763"/>
        <v>0.47170578841951449</v>
      </c>
      <c r="BB1242" s="28">
        <f t="shared" ca="1" si="763"/>
        <v>3.3966604618190122E-2</v>
      </c>
      <c r="BC1242" s="28">
        <f>IF(Riskregister!$E$16="",0,COUNTIF(BQ$4:BQ$53,"&lt;"&amp;BA1242)*IF(BB1242&lt;0.5,Riskregister!$K$16+(Riskregister!$L$16-Riskregister!$K$16)*SQRT(BB1242/2),Riskregister!$L$16-(Riskregister!$L$16-Riskregister!$K$16)*SQRT((1-BB1242)/2)))</f>
        <v>0</v>
      </c>
      <c r="BD1242" s="28">
        <f t="shared" ca="1" si="751"/>
        <v>204552.60133186268</v>
      </c>
    </row>
    <row r="1243" spans="20:56" x14ac:dyDescent="0.35">
      <c r="T1243" s="28">
        <f t="shared" ca="1" si="752"/>
        <v>0.21213974317929607</v>
      </c>
      <c r="U1243" s="28">
        <f t="shared" ca="1" si="752"/>
        <v>0.83034991823013615</v>
      </c>
      <c r="V1243" s="28">
        <f ca="1">IF(Riskregister!$E$5="",0,COUNTIF(BF$4:BF$53,"&lt;"&amp;T1243)*IF(U1243&lt;0.5,Riskregister!$K$5+(Riskregister!$L$5-Riskregister!$K$5)*SQRT(U1243/2),Riskregister!$L$5-(Riskregister!$L$5-Riskregister!$K$5)*SQRT((1-U1243)/2)))</f>
        <v>0</v>
      </c>
      <c r="W1243" s="28">
        <f t="shared" ca="1" si="753"/>
        <v>0.50655559145781737</v>
      </c>
      <c r="X1243" s="28">
        <f t="shared" ca="1" si="753"/>
        <v>0.74977442352765999</v>
      </c>
      <c r="Y1243" s="28">
        <f ca="1">IF(Riskregister!$E$6="",0,COUNTIF(BG$4:BG$53,"&lt;"&amp;W1243)*IF(X1243&lt;0.5,Riskregister!$K$6+(Riskregister!$L$6-Riskregister!$K$6)*SQRT(X1243/2),Riskregister!$L$6-(Riskregister!$L$6-Riskregister!$K$6)*SQRT((1-X1243)/2)))</f>
        <v>0</v>
      </c>
      <c r="Z1243" s="28">
        <f t="shared" ca="1" si="754"/>
        <v>0.43934862093188731</v>
      </c>
      <c r="AA1243" s="28">
        <f t="shared" ca="1" si="754"/>
        <v>0.22702410975960852</v>
      </c>
      <c r="AB1243" s="28">
        <f ca="1">IF(Riskregister!$E$7="",0,COUNTIF(BH$4:BH$53,"&lt;"&amp;Z1243)*IF(AA1243&lt;0.5,Riskregister!$K$7+(Riskregister!$L$7-Riskregister!$K$7)*SQRT(AA1243/2),Riskregister!$L$7-(Riskregister!$L$7-Riskregister!$K$7)*SQRT((1-AA1243)/2)))</f>
        <v>0</v>
      </c>
      <c r="AC1243" s="28">
        <f t="shared" ca="1" si="755"/>
        <v>0.40290165776675468</v>
      </c>
      <c r="AD1243" s="28">
        <f t="shared" ca="1" si="755"/>
        <v>0.2016397705423153</v>
      </c>
      <c r="AE1243" s="28">
        <f ca="1">IF(Riskregister!$E$8="",0,COUNTIF(BI$4:BI$53,"&lt;"&amp;AC1243)*IF(AD1243&lt;0.5,Riskregister!$K$8+(Riskregister!$L$8-Riskregister!$K$8)*SQRT(AD1243/2),Riskregister!$L$8-(Riskregister!$L$8-Riskregister!$K$8)*SQRT((1-AD1243)/2)))</f>
        <v>0</v>
      </c>
      <c r="AF1243" s="28">
        <f t="shared" ca="1" si="756"/>
        <v>0.12644928482971851</v>
      </c>
      <c r="AG1243" s="28">
        <f t="shared" ca="1" si="756"/>
        <v>0.1723772382426888</v>
      </c>
      <c r="AH1243" s="28">
        <f>IF(Riskregister!$E$9="",0,COUNTIF(BJ$4:BJ$53,"&lt;"&amp;AF1243)*IF(AG1243&lt;0.5,Riskregister!$K$9+(Riskregister!$L$9-Riskregister!$K$9)*SQRT(AG1243/2),Riskregister!$L$9-(Riskregister!$L$9-Riskregister!$K$9)*SQRT((1-AG1243)/2)))</f>
        <v>0</v>
      </c>
      <c r="AI1243" s="28">
        <f t="shared" ca="1" si="757"/>
        <v>0.53751937898860114</v>
      </c>
      <c r="AJ1243" s="28">
        <f t="shared" ca="1" si="757"/>
        <v>0.95698399550109636</v>
      </c>
      <c r="AK1243" s="28">
        <f>IF(Riskregister!$E$10="",0,COUNTIF(BK$4:BK$53,"&lt;"&amp;AI1243)*IF(AJ1243&lt;0.5,Riskregister!$K$10+(Riskregister!$L$10-Riskregister!$K$10)*SQRT(AJ1243/2),Riskregister!$L$10-(Riskregister!$L$10-Riskregister!$K$10)*SQRT((1-AJ1243)/2)))</f>
        <v>0</v>
      </c>
      <c r="AL1243" s="28">
        <f t="shared" ca="1" si="758"/>
        <v>0.72020410289088754</v>
      </c>
      <c r="AM1243" s="28">
        <f t="shared" ca="1" si="758"/>
        <v>0.86588272949451695</v>
      </c>
      <c r="AN1243" s="28">
        <f>IF(Riskregister!$E$11="",0,COUNTIF(BL$4:BL$53,"&lt;"&amp;AL1243)*IF(AM1243&lt;0.5,Riskregister!$K$11+(Riskregister!$L$11-Riskregister!$K$11)*SQRT(AM1243/2),Riskregister!$L$11-(Riskregister!$L$11-Riskregister!$K$11)*SQRT((1-AM1243)/2)))</f>
        <v>0</v>
      </c>
      <c r="AO1243" s="28">
        <f t="shared" ca="1" si="759"/>
        <v>0.73484537984469356</v>
      </c>
      <c r="AP1243" s="28">
        <f t="shared" ca="1" si="759"/>
        <v>0.40332544605196263</v>
      </c>
      <c r="AQ1243" s="28">
        <f>IF(Riskregister!$E$12="",0,COUNTIF(BM$4:BM$53,"&lt;"&amp;AO1243)*IF(AP1243&lt;0.5,Riskregister!$K$12+(Riskregister!$L$12-Riskregister!$K$12)*SQRT(AP1243/2),Riskregister!$L$12-(Riskregister!$L$12-Riskregister!$K$12)*SQRT((1-AP1243)/2)))</f>
        <v>0</v>
      </c>
      <c r="AR1243" s="28">
        <f t="shared" ca="1" si="760"/>
        <v>0.23499401294918321</v>
      </c>
      <c r="AS1243" s="28">
        <f t="shared" ca="1" si="760"/>
        <v>0.15950775689914476</v>
      </c>
      <c r="AT1243" s="28">
        <f>IF(Riskregister!$E$13="",0,COUNTIF(BN$4:BN$53,"&lt;"&amp;AR1243)*IF(AS1243&lt;0.5,Riskregister!$K$13+(Riskregister!$L$13-Riskregister!$K$13)*SQRT(AS1243/2),Riskregister!$L$13-(Riskregister!$L$13-Riskregister!$K$13)*SQRT((1-AS1243)/2)))</f>
        <v>0</v>
      </c>
      <c r="AU1243" s="28">
        <f t="shared" ca="1" si="761"/>
        <v>0.2544085568933776</v>
      </c>
      <c r="AV1243" s="28">
        <f t="shared" ca="1" si="761"/>
        <v>0.75789450518773549</v>
      </c>
      <c r="AW1243" s="28">
        <f>IF(Riskregister!$E$14="",0,COUNTIF(BO$4:BO$53,"&lt;"&amp;AU1243)*IF(AV1243&lt;0.5,Riskregister!$K$14+(Riskregister!$L$14-Riskregister!$K$14)*SQRT(AV1243/2),Riskregister!$L$14-(Riskregister!$L$14-Riskregister!$K$14)*SQRT((1-AV1243)/2)))</f>
        <v>0</v>
      </c>
      <c r="AX1243" s="28">
        <f t="shared" ca="1" si="762"/>
        <v>0.23300614457777169</v>
      </c>
      <c r="AY1243" s="28">
        <f t="shared" ca="1" si="762"/>
        <v>0.76202037885787066</v>
      </c>
      <c r="AZ1243" s="28">
        <f>IF(Riskregister!$E$15="",0,COUNTIF(BP$4:BP$53,"&lt;"&amp;AX1243)*IF(AY1243&lt;0.5,Riskregister!$K$15+(Riskregister!$L$15-Riskregister!$K$15)*SQRT(AY1243/2),Riskregister!$L$15-(Riskregister!$L$15-Riskregister!$K$15)*SQRT((1-AY1243)/2)))</f>
        <v>0</v>
      </c>
      <c r="BA1243" s="28">
        <f t="shared" ca="1" si="763"/>
        <v>0.36728861627375242</v>
      </c>
      <c r="BB1243" s="28">
        <f t="shared" ca="1" si="763"/>
        <v>0.47131378803565849</v>
      </c>
      <c r="BC1243" s="28">
        <f>IF(Riskregister!$E$16="",0,COUNTIF(BQ$4:BQ$53,"&lt;"&amp;BA1243)*IF(BB1243&lt;0.5,Riskregister!$K$16+(Riskregister!$L$16-Riskregister!$K$16)*SQRT(BB1243/2),Riskregister!$L$16-(Riskregister!$L$16-Riskregister!$K$16)*SQRT((1-BB1243)/2)))</f>
        <v>0</v>
      </c>
      <c r="BD1243" s="28">
        <f t="shared" ca="1" si="751"/>
        <v>0</v>
      </c>
    </row>
    <row r="1244" spans="20:56" x14ac:dyDescent="0.35">
      <c r="T1244" s="28">
        <f t="shared" ref="T1244:U1263" ca="1" si="764">RAND()</f>
        <v>0.23432916171904372</v>
      </c>
      <c r="U1244" s="28">
        <f t="shared" ca="1" si="764"/>
        <v>0.22088380033293353</v>
      </c>
      <c r="V1244" s="28">
        <f ca="1">IF(Riskregister!$E$5="",0,COUNTIF(BF$4:BF$53,"&lt;"&amp;T1244)*IF(U1244&lt;0.5,Riskregister!$K$5+(Riskregister!$L$5-Riskregister!$K$5)*SQRT(U1244/2),Riskregister!$L$5-(Riskregister!$L$5-Riskregister!$K$5)*SQRT((1-U1244)/2)))</f>
        <v>0</v>
      </c>
      <c r="W1244" s="28">
        <f t="shared" ref="W1244:X1263" ca="1" si="765">RAND()</f>
        <v>0.7502021866342885</v>
      </c>
      <c r="X1244" s="28">
        <f t="shared" ca="1" si="765"/>
        <v>0.4966635578920906</v>
      </c>
      <c r="Y1244" s="28">
        <f ca="1">IF(Riskregister!$E$6="",0,COUNTIF(BG$4:BG$53,"&lt;"&amp;W1244)*IF(X1244&lt;0.5,Riskregister!$K$6+(Riskregister!$L$6-Riskregister!$K$6)*SQRT(X1244/2),Riskregister!$L$6-(Riskregister!$L$6-Riskregister!$K$6)*SQRT((1-X1244)/2)))</f>
        <v>1096992.1759888357</v>
      </c>
      <c r="Z1244" s="28">
        <f t="shared" ref="Z1244:AA1263" ca="1" si="766">RAND()</f>
        <v>0.14467908486656611</v>
      </c>
      <c r="AA1244" s="28">
        <f t="shared" ca="1" si="766"/>
        <v>0.51372571736580908</v>
      </c>
      <c r="AB1244" s="28">
        <f ca="1">IF(Riskregister!$E$7="",0,COUNTIF(BH$4:BH$53,"&lt;"&amp;Z1244)*IF(AA1244&lt;0.5,Riskregister!$K$7+(Riskregister!$L$7-Riskregister!$K$7)*SQRT(AA1244/2),Riskregister!$L$7-(Riskregister!$L$7-Riskregister!$K$7)*SQRT((1-AA1244)/2)))</f>
        <v>0</v>
      </c>
      <c r="AC1244" s="28">
        <f t="shared" ref="AC1244:AD1263" ca="1" si="767">RAND()</f>
        <v>0.69626883295929165</v>
      </c>
      <c r="AD1244" s="28">
        <f t="shared" ca="1" si="767"/>
        <v>0.99582311385997635</v>
      </c>
      <c r="AE1244" s="28">
        <f ca="1">IF(Riskregister!$E$8="",0,COUNTIF(BI$4:BI$53,"&lt;"&amp;AC1244)*IF(AD1244&lt;0.5,Riskregister!$K$8+(Riskregister!$L$8-Riskregister!$K$8)*SQRT(AD1244/2),Riskregister!$L$8-(Riskregister!$L$8-Riskregister!$K$8)*SQRT((1-AD1244)/2)))</f>
        <v>0</v>
      </c>
      <c r="AF1244" s="28">
        <f t="shared" ref="AF1244:AG1263" ca="1" si="768">RAND()</f>
        <v>0.22621890959795543</v>
      </c>
      <c r="AG1244" s="28">
        <f t="shared" ca="1" si="768"/>
        <v>0.30818846353696705</v>
      </c>
      <c r="AH1244" s="28">
        <f>IF(Riskregister!$E$9="",0,COUNTIF(BJ$4:BJ$53,"&lt;"&amp;AF1244)*IF(AG1244&lt;0.5,Riskregister!$K$9+(Riskregister!$L$9-Riskregister!$K$9)*SQRT(AG1244/2),Riskregister!$L$9-(Riskregister!$L$9-Riskregister!$K$9)*SQRT((1-AG1244)/2)))</f>
        <v>0</v>
      </c>
      <c r="AI1244" s="28">
        <f t="shared" ref="AI1244:AJ1263" ca="1" si="769">RAND()</f>
        <v>0.33630861951350577</v>
      </c>
      <c r="AJ1244" s="28">
        <f t="shared" ca="1" si="769"/>
        <v>0.99496200665536927</v>
      </c>
      <c r="AK1244" s="28">
        <f>IF(Riskregister!$E$10="",0,COUNTIF(BK$4:BK$53,"&lt;"&amp;AI1244)*IF(AJ1244&lt;0.5,Riskregister!$K$10+(Riskregister!$L$10-Riskregister!$K$10)*SQRT(AJ1244/2),Riskregister!$L$10-(Riskregister!$L$10-Riskregister!$K$10)*SQRT((1-AJ1244)/2)))</f>
        <v>0</v>
      </c>
      <c r="AL1244" s="28">
        <f t="shared" ref="AL1244:AM1263" ca="1" si="770">RAND()</f>
        <v>9.8398222949602876E-2</v>
      </c>
      <c r="AM1244" s="28">
        <f t="shared" ca="1" si="770"/>
        <v>0.95048416287138493</v>
      </c>
      <c r="AN1244" s="28">
        <f>IF(Riskregister!$E$11="",0,COUNTIF(BL$4:BL$53,"&lt;"&amp;AL1244)*IF(AM1244&lt;0.5,Riskregister!$K$11+(Riskregister!$L$11-Riskregister!$K$11)*SQRT(AM1244/2),Riskregister!$L$11-(Riskregister!$L$11-Riskregister!$K$11)*SQRT((1-AM1244)/2)))</f>
        <v>0</v>
      </c>
      <c r="AO1244" s="28">
        <f t="shared" ref="AO1244:AP1263" ca="1" si="771">RAND()</f>
        <v>0.33642926634321291</v>
      </c>
      <c r="AP1244" s="28">
        <f t="shared" ca="1" si="771"/>
        <v>0.43408168162435123</v>
      </c>
      <c r="AQ1244" s="28">
        <f>IF(Riskregister!$E$12="",0,COUNTIF(BM$4:BM$53,"&lt;"&amp;AO1244)*IF(AP1244&lt;0.5,Riskregister!$K$12+(Riskregister!$L$12-Riskregister!$K$12)*SQRT(AP1244/2),Riskregister!$L$12-(Riskregister!$L$12-Riskregister!$K$12)*SQRT((1-AP1244)/2)))</f>
        <v>0</v>
      </c>
      <c r="AR1244" s="28">
        <f t="shared" ref="AR1244:AS1263" ca="1" si="772">RAND()</f>
        <v>0.85623085627099793</v>
      </c>
      <c r="AS1244" s="28">
        <f t="shared" ca="1" si="772"/>
        <v>0.81774327263688684</v>
      </c>
      <c r="AT1244" s="28">
        <f>IF(Riskregister!$E$13="",0,COUNTIF(BN$4:BN$53,"&lt;"&amp;AR1244)*IF(AS1244&lt;0.5,Riskregister!$K$13+(Riskregister!$L$13-Riskregister!$K$13)*SQRT(AS1244/2),Riskregister!$L$13-(Riskregister!$L$13-Riskregister!$K$13)*SQRT((1-AS1244)/2)))</f>
        <v>0</v>
      </c>
      <c r="AU1244" s="28">
        <f t="shared" ref="AU1244:AV1263" ca="1" si="773">RAND()</f>
        <v>0.84047115521297522</v>
      </c>
      <c r="AV1244" s="28">
        <f t="shared" ca="1" si="773"/>
        <v>0.74433023007703381</v>
      </c>
      <c r="AW1244" s="28">
        <f>IF(Riskregister!$E$14="",0,COUNTIF(BO$4:BO$53,"&lt;"&amp;AU1244)*IF(AV1244&lt;0.5,Riskregister!$K$14+(Riskregister!$L$14-Riskregister!$K$14)*SQRT(AV1244/2),Riskregister!$L$14-(Riskregister!$L$14-Riskregister!$K$14)*SQRT((1-AV1244)/2)))</f>
        <v>0</v>
      </c>
      <c r="AX1244" s="28">
        <f t="shared" ref="AX1244:AY1263" ca="1" si="774">RAND()</f>
        <v>0.5484148297257645</v>
      </c>
      <c r="AY1244" s="28">
        <f t="shared" ca="1" si="774"/>
        <v>0.98847500332992155</v>
      </c>
      <c r="AZ1244" s="28">
        <f>IF(Riskregister!$E$15="",0,COUNTIF(BP$4:BP$53,"&lt;"&amp;AX1244)*IF(AY1244&lt;0.5,Riskregister!$K$15+(Riskregister!$L$15-Riskregister!$K$15)*SQRT(AY1244/2),Riskregister!$L$15-(Riskregister!$L$15-Riskregister!$K$15)*SQRT((1-AY1244)/2)))</f>
        <v>0</v>
      </c>
      <c r="BA1244" s="28">
        <f t="shared" ref="BA1244:BB1263" ca="1" si="775">RAND()</f>
        <v>0.30338155110217391</v>
      </c>
      <c r="BB1244" s="28">
        <f t="shared" ca="1" si="775"/>
        <v>0.60522892210921908</v>
      </c>
      <c r="BC1244" s="28">
        <f>IF(Riskregister!$E$16="",0,COUNTIF(BQ$4:BQ$53,"&lt;"&amp;BA1244)*IF(BB1244&lt;0.5,Riskregister!$K$16+(Riskregister!$L$16-Riskregister!$K$16)*SQRT(BB1244/2),Riskregister!$L$16-(Riskregister!$L$16-Riskregister!$K$16)*SQRT((1-BB1244)/2)))</f>
        <v>0</v>
      </c>
      <c r="BD1244" s="28">
        <f t="shared" ca="1" si="751"/>
        <v>1096992.1759888357</v>
      </c>
    </row>
    <row r="1245" spans="20:56" x14ac:dyDescent="0.35">
      <c r="T1245" s="28">
        <f t="shared" ca="1" si="764"/>
        <v>0.90023439876602762</v>
      </c>
      <c r="U1245" s="28">
        <f t="shared" ca="1" si="764"/>
        <v>0.8699746371163376</v>
      </c>
      <c r="V1245" s="28">
        <f ca="1">IF(Riskregister!$E$5="",0,COUNTIF(BF$4:BF$53,"&lt;"&amp;T1245)*IF(U1245&lt;0.5,Riskregister!$K$5+(Riskregister!$L$5-Riskregister!$K$5)*SQRT(U1245/2),Riskregister!$L$5-(Riskregister!$L$5-Riskregister!$K$5)*SQRT((1-U1245)/2)))</f>
        <v>485260.86983086017</v>
      </c>
      <c r="W1245" s="28">
        <f t="shared" ca="1" si="765"/>
        <v>0.93902709397590856</v>
      </c>
      <c r="X1245" s="28">
        <f t="shared" ca="1" si="765"/>
        <v>0.31052576975217361</v>
      </c>
      <c r="Y1245" s="28">
        <f ca="1">IF(Riskregister!$E$6="",0,COUNTIF(BG$4:BG$53,"&lt;"&amp;W1245)*IF(X1245&lt;0.5,Riskregister!$K$6+(Riskregister!$L$6-Riskregister!$K$6)*SQRT(X1245/2),Riskregister!$L$6-(Riskregister!$L$6-Riskregister!$K$6)*SQRT((1-X1245)/2)))</f>
        <v>1818522.8189895591</v>
      </c>
      <c r="Z1245" s="28">
        <f t="shared" ca="1" si="766"/>
        <v>0.64309886642955749</v>
      </c>
      <c r="AA1245" s="28">
        <f t="shared" ca="1" si="766"/>
        <v>0.60627445007112346</v>
      </c>
      <c r="AB1245" s="28">
        <f ca="1">IF(Riskregister!$E$7="",0,COUNTIF(BH$4:BH$53,"&lt;"&amp;Z1245)*IF(AA1245&lt;0.5,Riskregister!$K$7+(Riskregister!$L$7-Riskregister!$K$7)*SQRT(AA1245/2),Riskregister!$L$7-(Riskregister!$L$7-Riskregister!$K$7)*SQRT((1-AA1245)/2)))</f>
        <v>0</v>
      </c>
      <c r="AC1245" s="28">
        <f t="shared" ca="1" si="767"/>
        <v>2.8912402846239416E-2</v>
      </c>
      <c r="AD1245" s="28">
        <f t="shared" ca="1" si="767"/>
        <v>0.16409971975102899</v>
      </c>
      <c r="AE1245" s="28">
        <f ca="1">IF(Riskregister!$E$8="",0,COUNTIF(BI$4:BI$53,"&lt;"&amp;AC1245)*IF(AD1245&lt;0.5,Riskregister!$K$8+(Riskregister!$L$8-Riskregister!$K$8)*SQRT(AD1245/2),Riskregister!$L$8-(Riskregister!$L$8-Riskregister!$K$8)*SQRT((1-AD1245)/2)))</f>
        <v>0</v>
      </c>
      <c r="AF1245" s="28">
        <f t="shared" ca="1" si="768"/>
        <v>0.56608918219813742</v>
      </c>
      <c r="AG1245" s="28">
        <f t="shared" ca="1" si="768"/>
        <v>0.45056047758167594</v>
      </c>
      <c r="AH1245" s="28">
        <f>IF(Riskregister!$E$9="",0,COUNTIF(BJ$4:BJ$53,"&lt;"&amp;AF1245)*IF(AG1245&lt;0.5,Riskregister!$K$9+(Riskregister!$L$9-Riskregister!$K$9)*SQRT(AG1245/2),Riskregister!$L$9-(Riskregister!$L$9-Riskregister!$K$9)*SQRT((1-AG1245)/2)))</f>
        <v>0</v>
      </c>
      <c r="AI1245" s="28">
        <f t="shared" ca="1" si="769"/>
        <v>0.4776459679286762</v>
      </c>
      <c r="AJ1245" s="28">
        <f t="shared" ca="1" si="769"/>
        <v>0.15653207021730964</v>
      </c>
      <c r="AK1245" s="28">
        <f>IF(Riskregister!$E$10="",0,COUNTIF(BK$4:BK$53,"&lt;"&amp;AI1245)*IF(AJ1245&lt;0.5,Riskregister!$K$10+(Riskregister!$L$10-Riskregister!$K$10)*SQRT(AJ1245/2),Riskregister!$L$10-(Riskregister!$L$10-Riskregister!$K$10)*SQRT((1-AJ1245)/2)))</f>
        <v>0</v>
      </c>
      <c r="AL1245" s="28">
        <f t="shared" ca="1" si="770"/>
        <v>0.41084491422539371</v>
      </c>
      <c r="AM1245" s="28">
        <f t="shared" ca="1" si="770"/>
        <v>0.52753688634016227</v>
      </c>
      <c r="AN1245" s="28">
        <f>IF(Riskregister!$E$11="",0,COUNTIF(BL$4:BL$53,"&lt;"&amp;AL1245)*IF(AM1245&lt;0.5,Riskregister!$K$11+(Riskregister!$L$11-Riskregister!$K$11)*SQRT(AM1245/2),Riskregister!$L$11-(Riskregister!$L$11-Riskregister!$K$11)*SQRT((1-AM1245)/2)))</f>
        <v>0</v>
      </c>
      <c r="AO1245" s="28">
        <f t="shared" ca="1" si="771"/>
        <v>0.51781319880670484</v>
      </c>
      <c r="AP1245" s="28">
        <f t="shared" ca="1" si="771"/>
        <v>0.17218568596920869</v>
      </c>
      <c r="AQ1245" s="28">
        <f>IF(Riskregister!$E$12="",0,COUNTIF(BM$4:BM$53,"&lt;"&amp;AO1245)*IF(AP1245&lt;0.5,Riskregister!$K$12+(Riskregister!$L$12-Riskregister!$K$12)*SQRT(AP1245/2),Riskregister!$L$12-(Riskregister!$L$12-Riskregister!$K$12)*SQRT((1-AP1245)/2)))</f>
        <v>0</v>
      </c>
      <c r="AR1245" s="28">
        <f t="shared" ca="1" si="772"/>
        <v>0.30890799499806687</v>
      </c>
      <c r="AS1245" s="28">
        <f t="shared" ca="1" si="772"/>
        <v>0.9495663584218097</v>
      </c>
      <c r="AT1245" s="28">
        <f>IF(Riskregister!$E$13="",0,COUNTIF(BN$4:BN$53,"&lt;"&amp;AR1245)*IF(AS1245&lt;0.5,Riskregister!$K$13+(Riskregister!$L$13-Riskregister!$K$13)*SQRT(AS1245/2),Riskregister!$L$13-(Riskregister!$L$13-Riskregister!$K$13)*SQRT((1-AS1245)/2)))</f>
        <v>0</v>
      </c>
      <c r="AU1245" s="28">
        <f t="shared" ca="1" si="773"/>
        <v>5.8995832614656463E-2</v>
      </c>
      <c r="AV1245" s="28">
        <f t="shared" ca="1" si="773"/>
        <v>0.29583394903039084</v>
      </c>
      <c r="AW1245" s="28">
        <f>IF(Riskregister!$E$14="",0,COUNTIF(BO$4:BO$53,"&lt;"&amp;AU1245)*IF(AV1245&lt;0.5,Riskregister!$K$14+(Riskregister!$L$14-Riskregister!$K$14)*SQRT(AV1245/2),Riskregister!$L$14-(Riskregister!$L$14-Riskregister!$K$14)*SQRT((1-AV1245)/2)))</f>
        <v>0</v>
      </c>
      <c r="AX1245" s="28">
        <f t="shared" ca="1" si="774"/>
        <v>0.63711821684987935</v>
      </c>
      <c r="AY1245" s="28">
        <f t="shared" ca="1" si="774"/>
        <v>0.38486565716891474</v>
      </c>
      <c r="AZ1245" s="28">
        <f>IF(Riskregister!$E$15="",0,COUNTIF(BP$4:BP$53,"&lt;"&amp;AX1245)*IF(AY1245&lt;0.5,Riskregister!$K$15+(Riskregister!$L$15-Riskregister!$K$15)*SQRT(AY1245/2),Riskregister!$L$15-(Riskregister!$L$15-Riskregister!$K$15)*SQRT((1-AY1245)/2)))</f>
        <v>0</v>
      </c>
      <c r="BA1245" s="28">
        <f t="shared" ca="1" si="775"/>
        <v>0.37898939214154093</v>
      </c>
      <c r="BB1245" s="28">
        <f t="shared" ca="1" si="775"/>
        <v>0.83068009303838031</v>
      </c>
      <c r="BC1245" s="28">
        <f>IF(Riskregister!$E$16="",0,COUNTIF(BQ$4:BQ$53,"&lt;"&amp;BA1245)*IF(BB1245&lt;0.5,Riskregister!$K$16+(Riskregister!$L$16-Riskregister!$K$16)*SQRT(BB1245/2),Riskregister!$L$16-(Riskregister!$L$16-Riskregister!$K$16)*SQRT((1-BB1245)/2)))</f>
        <v>0</v>
      </c>
      <c r="BD1245" s="28">
        <f t="shared" ca="1" si="751"/>
        <v>2303783.6888204194</v>
      </c>
    </row>
    <row r="1246" spans="20:56" x14ac:dyDescent="0.35">
      <c r="T1246" s="28">
        <f t="shared" ca="1" si="764"/>
        <v>0.35409828061664972</v>
      </c>
      <c r="U1246" s="28">
        <f t="shared" ca="1" si="764"/>
        <v>0.44705932434588991</v>
      </c>
      <c r="V1246" s="28">
        <f ca="1">IF(Riskregister!$E$5="",0,COUNTIF(BF$4:BF$53,"&lt;"&amp;T1246)*IF(U1246&lt;0.5,Riskregister!$K$5+(Riskregister!$L$5-Riskregister!$K$5)*SQRT(U1246/2),Riskregister!$L$5-(Riskregister!$L$5-Riskregister!$K$5)*SQRT((1-U1246)/2)))</f>
        <v>0</v>
      </c>
      <c r="W1246" s="28">
        <f t="shared" ca="1" si="765"/>
        <v>0.13375641044716347</v>
      </c>
      <c r="X1246" s="28">
        <f t="shared" ca="1" si="765"/>
        <v>0.70061104462216905</v>
      </c>
      <c r="Y1246" s="28">
        <f ca="1">IF(Riskregister!$E$6="",0,COUNTIF(BG$4:BG$53,"&lt;"&amp;W1246)*IF(X1246&lt;0.5,Riskregister!$K$6+(Riskregister!$L$6-Riskregister!$K$6)*SQRT(X1246/2),Riskregister!$L$6-(Riskregister!$L$6-Riskregister!$K$6)*SQRT((1-X1246)/2)))</f>
        <v>0</v>
      </c>
      <c r="Z1246" s="28">
        <f t="shared" ca="1" si="766"/>
        <v>0.70256161443675169</v>
      </c>
      <c r="AA1246" s="28">
        <f t="shared" ca="1" si="766"/>
        <v>0.41311860978443193</v>
      </c>
      <c r="AB1246" s="28">
        <f ca="1">IF(Riskregister!$E$7="",0,COUNTIF(BH$4:BH$53,"&lt;"&amp;Z1246)*IF(AA1246&lt;0.5,Riskregister!$K$7+(Riskregister!$L$7-Riskregister!$K$7)*SQRT(AA1246/2),Riskregister!$L$7-(Riskregister!$L$7-Riskregister!$K$7)*SQRT((1-AA1246)/2)))</f>
        <v>0</v>
      </c>
      <c r="AC1246" s="28">
        <f t="shared" ca="1" si="767"/>
        <v>0.19466815002626892</v>
      </c>
      <c r="AD1246" s="28">
        <f t="shared" ca="1" si="767"/>
        <v>0.49610448798011952</v>
      </c>
      <c r="AE1246" s="28">
        <f ca="1">IF(Riskregister!$E$8="",0,COUNTIF(BI$4:BI$53,"&lt;"&amp;AC1246)*IF(AD1246&lt;0.5,Riskregister!$K$8+(Riskregister!$L$8-Riskregister!$K$8)*SQRT(AD1246/2),Riskregister!$L$8-(Riskregister!$L$8-Riskregister!$K$8)*SQRT((1-AD1246)/2)))</f>
        <v>0</v>
      </c>
      <c r="AF1246" s="28">
        <f t="shared" ca="1" si="768"/>
        <v>0.66242578385586415</v>
      </c>
      <c r="AG1246" s="28">
        <f t="shared" ca="1" si="768"/>
        <v>0.24039567661957661</v>
      </c>
      <c r="AH1246" s="28">
        <f>IF(Riskregister!$E$9="",0,COUNTIF(BJ$4:BJ$53,"&lt;"&amp;AF1246)*IF(AG1246&lt;0.5,Riskregister!$K$9+(Riskregister!$L$9-Riskregister!$K$9)*SQRT(AG1246/2),Riskregister!$L$9-(Riskregister!$L$9-Riskregister!$K$9)*SQRT((1-AG1246)/2)))</f>
        <v>0</v>
      </c>
      <c r="AI1246" s="28">
        <f t="shared" ca="1" si="769"/>
        <v>0.89636807207259561</v>
      </c>
      <c r="AJ1246" s="28">
        <f t="shared" ca="1" si="769"/>
        <v>0.71656417276061979</v>
      </c>
      <c r="AK1246" s="28">
        <f>IF(Riskregister!$E$10="",0,COUNTIF(BK$4:BK$53,"&lt;"&amp;AI1246)*IF(AJ1246&lt;0.5,Riskregister!$K$10+(Riskregister!$L$10-Riskregister!$K$10)*SQRT(AJ1246/2),Riskregister!$L$10-(Riskregister!$L$10-Riskregister!$K$10)*SQRT((1-AJ1246)/2)))</f>
        <v>0</v>
      </c>
      <c r="AL1246" s="28">
        <f t="shared" ca="1" si="770"/>
        <v>0.45674665285081018</v>
      </c>
      <c r="AM1246" s="28">
        <f t="shared" ca="1" si="770"/>
        <v>0.38388258832708089</v>
      </c>
      <c r="AN1246" s="28">
        <f>IF(Riskregister!$E$11="",0,COUNTIF(BL$4:BL$53,"&lt;"&amp;AL1246)*IF(AM1246&lt;0.5,Riskregister!$K$11+(Riskregister!$L$11-Riskregister!$K$11)*SQRT(AM1246/2),Riskregister!$L$11-(Riskregister!$L$11-Riskregister!$K$11)*SQRT((1-AM1246)/2)))</f>
        <v>0</v>
      </c>
      <c r="AO1246" s="28">
        <f t="shared" ca="1" si="771"/>
        <v>0.25394641605634671</v>
      </c>
      <c r="AP1246" s="28">
        <f t="shared" ca="1" si="771"/>
        <v>0.49501852104807886</v>
      </c>
      <c r="AQ1246" s="28">
        <f>IF(Riskregister!$E$12="",0,COUNTIF(BM$4:BM$53,"&lt;"&amp;AO1246)*IF(AP1246&lt;0.5,Riskregister!$K$12+(Riskregister!$L$12-Riskregister!$K$12)*SQRT(AP1246/2),Riskregister!$L$12-(Riskregister!$L$12-Riskregister!$K$12)*SQRT((1-AP1246)/2)))</f>
        <v>0</v>
      </c>
      <c r="AR1246" s="28">
        <f t="shared" ca="1" si="772"/>
        <v>0.9702758189426629</v>
      </c>
      <c r="AS1246" s="28">
        <f t="shared" ca="1" si="772"/>
        <v>3.3546267653550621E-2</v>
      </c>
      <c r="AT1246" s="28">
        <f>IF(Riskregister!$E$13="",0,COUNTIF(BN$4:BN$53,"&lt;"&amp;AR1246)*IF(AS1246&lt;0.5,Riskregister!$K$13+(Riskregister!$L$13-Riskregister!$K$13)*SQRT(AS1246/2),Riskregister!$L$13-(Riskregister!$L$13-Riskregister!$K$13)*SQRT((1-AS1246)/2)))</f>
        <v>0</v>
      </c>
      <c r="AU1246" s="28">
        <f t="shared" ca="1" si="773"/>
        <v>0.68954115818754613</v>
      </c>
      <c r="AV1246" s="28">
        <f t="shared" ca="1" si="773"/>
        <v>0.61795393308973656</v>
      </c>
      <c r="AW1246" s="28">
        <f>IF(Riskregister!$E$14="",0,COUNTIF(BO$4:BO$53,"&lt;"&amp;AU1246)*IF(AV1246&lt;0.5,Riskregister!$K$14+(Riskregister!$L$14-Riskregister!$K$14)*SQRT(AV1246/2),Riskregister!$L$14-(Riskregister!$L$14-Riskregister!$K$14)*SQRT((1-AV1246)/2)))</f>
        <v>0</v>
      </c>
      <c r="AX1246" s="28">
        <f t="shared" ca="1" si="774"/>
        <v>0.12781618432840092</v>
      </c>
      <c r="AY1246" s="28">
        <f t="shared" ca="1" si="774"/>
        <v>2.9539732367608429E-2</v>
      </c>
      <c r="AZ1246" s="28">
        <f>IF(Riskregister!$E$15="",0,COUNTIF(BP$4:BP$53,"&lt;"&amp;AX1246)*IF(AY1246&lt;0.5,Riskregister!$K$15+(Riskregister!$L$15-Riskregister!$K$15)*SQRT(AY1246/2),Riskregister!$L$15-(Riskregister!$L$15-Riskregister!$K$15)*SQRT((1-AY1246)/2)))</f>
        <v>0</v>
      </c>
      <c r="BA1246" s="28">
        <f t="shared" ca="1" si="775"/>
        <v>0.83163947450302389</v>
      </c>
      <c r="BB1246" s="28">
        <f t="shared" ca="1" si="775"/>
        <v>0.31745965352456296</v>
      </c>
      <c r="BC1246" s="28">
        <f>IF(Riskregister!$E$16="",0,COUNTIF(BQ$4:BQ$53,"&lt;"&amp;BA1246)*IF(BB1246&lt;0.5,Riskregister!$K$16+(Riskregister!$L$16-Riskregister!$K$16)*SQRT(BB1246/2),Riskregister!$L$16-(Riskregister!$L$16-Riskregister!$K$16)*SQRT((1-BB1246)/2)))</f>
        <v>0</v>
      </c>
      <c r="BD1246" s="28">
        <f t="shared" ca="1" si="751"/>
        <v>0</v>
      </c>
    </row>
    <row r="1247" spans="20:56" x14ac:dyDescent="0.35">
      <c r="T1247" s="28">
        <f t="shared" ca="1" si="764"/>
        <v>0.40734914217486551</v>
      </c>
      <c r="U1247" s="28">
        <f t="shared" ca="1" si="764"/>
        <v>0.14440826946854324</v>
      </c>
      <c r="V1247" s="28">
        <f ca="1">IF(Riskregister!$E$5="",0,COUNTIF(BF$4:BF$53,"&lt;"&amp;T1247)*IF(U1247&lt;0.5,Riskregister!$K$5+(Riskregister!$L$5-Riskregister!$K$5)*SQRT(U1247/2),Riskregister!$L$5-(Riskregister!$L$5-Riskregister!$K$5)*SQRT((1-U1247)/2)))</f>
        <v>0</v>
      </c>
      <c r="W1247" s="28">
        <f t="shared" ca="1" si="765"/>
        <v>0.35787302485037931</v>
      </c>
      <c r="X1247" s="28">
        <f t="shared" ca="1" si="765"/>
        <v>0.39209364799996593</v>
      </c>
      <c r="Y1247" s="28">
        <f ca="1">IF(Riskregister!$E$6="",0,COUNTIF(BG$4:BG$53,"&lt;"&amp;W1247)*IF(X1247&lt;0.5,Riskregister!$K$6+(Riskregister!$L$6-Riskregister!$K$6)*SQRT(X1247/2),Riskregister!$L$6-(Riskregister!$L$6-Riskregister!$K$6)*SQRT((1-X1247)/2)))</f>
        <v>0</v>
      </c>
      <c r="Z1247" s="28">
        <f t="shared" ca="1" si="766"/>
        <v>0.49102969890434711</v>
      </c>
      <c r="AA1247" s="28">
        <f t="shared" ca="1" si="766"/>
        <v>0.79003884059275664</v>
      </c>
      <c r="AB1247" s="28">
        <f ca="1">IF(Riskregister!$E$7="",0,COUNTIF(BH$4:BH$53,"&lt;"&amp;Z1247)*IF(AA1247&lt;0.5,Riskregister!$K$7+(Riskregister!$L$7-Riskregister!$K$7)*SQRT(AA1247/2),Riskregister!$L$7-(Riskregister!$L$7-Riskregister!$K$7)*SQRT((1-AA1247)/2)))</f>
        <v>0</v>
      </c>
      <c r="AC1247" s="28">
        <f t="shared" ca="1" si="767"/>
        <v>3.9358114511115705E-2</v>
      </c>
      <c r="AD1247" s="28">
        <f t="shared" ca="1" si="767"/>
        <v>0.32431107830437966</v>
      </c>
      <c r="AE1247" s="28">
        <f ca="1">IF(Riskregister!$E$8="",0,COUNTIF(BI$4:BI$53,"&lt;"&amp;AC1247)*IF(AD1247&lt;0.5,Riskregister!$K$8+(Riskregister!$L$8-Riskregister!$K$8)*SQRT(AD1247/2),Riskregister!$L$8-(Riskregister!$L$8-Riskregister!$K$8)*SQRT((1-AD1247)/2)))</f>
        <v>0</v>
      </c>
      <c r="AF1247" s="28">
        <f t="shared" ca="1" si="768"/>
        <v>2.9558543104711621E-2</v>
      </c>
      <c r="AG1247" s="28">
        <f t="shared" ca="1" si="768"/>
        <v>0.5417905385411762</v>
      </c>
      <c r="AH1247" s="28">
        <f>IF(Riskregister!$E$9="",0,COUNTIF(BJ$4:BJ$53,"&lt;"&amp;AF1247)*IF(AG1247&lt;0.5,Riskregister!$K$9+(Riskregister!$L$9-Riskregister!$K$9)*SQRT(AG1247/2),Riskregister!$L$9-(Riskregister!$L$9-Riskregister!$K$9)*SQRT((1-AG1247)/2)))</f>
        <v>0</v>
      </c>
      <c r="AI1247" s="28">
        <f t="shared" ca="1" si="769"/>
        <v>0.27610306763502379</v>
      </c>
      <c r="AJ1247" s="28">
        <f t="shared" ca="1" si="769"/>
        <v>0.71014868844657142</v>
      </c>
      <c r="AK1247" s="28">
        <f>IF(Riskregister!$E$10="",0,COUNTIF(BK$4:BK$53,"&lt;"&amp;AI1247)*IF(AJ1247&lt;0.5,Riskregister!$K$10+(Riskregister!$L$10-Riskregister!$K$10)*SQRT(AJ1247/2),Riskregister!$L$10-(Riskregister!$L$10-Riskregister!$K$10)*SQRT((1-AJ1247)/2)))</f>
        <v>0</v>
      </c>
      <c r="AL1247" s="28">
        <f t="shared" ca="1" si="770"/>
        <v>0.75250376770633454</v>
      </c>
      <c r="AM1247" s="28">
        <f t="shared" ca="1" si="770"/>
        <v>0.43902212316033729</v>
      </c>
      <c r="AN1247" s="28">
        <f>IF(Riskregister!$E$11="",0,COUNTIF(BL$4:BL$53,"&lt;"&amp;AL1247)*IF(AM1247&lt;0.5,Riskregister!$K$11+(Riskregister!$L$11-Riskregister!$K$11)*SQRT(AM1247/2),Riskregister!$L$11-(Riskregister!$L$11-Riskregister!$K$11)*SQRT((1-AM1247)/2)))</f>
        <v>0</v>
      </c>
      <c r="AO1247" s="28">
        <f t="shared" ca="1" si="771"/>
        <v>0.60052924453541157</v>
      </c>
      <c r="AP1247" s="28">
        <f t="shared" ca="1" si="771"/>
        <v>0.19285762520207894</v>
      </c>
      <c r="AQ1247" s="28">
        <f>IF(Riskregister!$E$12="",0,COUNTIF(BM$4:BM$53,"&lt;"&amp;AO1247)*IF(AP1247&lt;0.5,Riskregister!$K$12+(Riskregister!$L$12-Riskregister!$K$12)*SQRT(AP1247/2),Riskregister!$L$12-(Riskregister!$L$12-Riskregister!$K$12)*SQRT((1-AP1247)/2)))</f>
        <v>0</v>
      </c>
      <c r="AR1247" s="28">
        <f t="shared" ca="1" si="772"/>
        <v>0.29295178068584327</v>
      </c>
      <c r="AS1247" s="28">
        <f t="shared" ca="1" si="772"/>
        <v>0.82331230983571102</v>
      </c>
      <c r="AT1247" s="28">
        <f>IF(Riskregister!$E$13="",0,COUNTIF(BN$4:BN$53,"&lt;"&amp;AR1247)*IF(AS1247&lt;0.5,Riskregister!$K$13+(Riskregister!$L$13-Riskregister!$K$13)*SQRT(AS1247/2),Riskregister!$L$13-(Riskregister!$L$13-Riskregister!$K$13)*SQRT((1-AS1247)/2)))</f>
        <v>0</v>
      </c>
      <c r="AU1247" s="28">
        <f t="shared" ca="1" si="773"/>
        <v>1.5031722562985017E-2</v>
      </c>
      <c r="AV1247" s="28">
        <f t="shared" ca="1" si="773"/>
        <v>0.77842996212373694</v>
      </c>
      <c r="AW1247" s="28">
        <f>IF(Riskregister!$E$14="",0,COUNTIF(BO$4:BO$53,"&lt;"&amp;AU1247)*IF(AV1247&lt;0.5,Riskregister!$K$14+(Riskregister!$L$14-Riskregister!$K$14)*SQRT(AV1247/2),Riskregister!$L$14-(Riskregister!$L$14-Riskregister!$K$14)*SQRT((1-AV1247)/2)))</f>
        <v>0</v>
      </c>
      <c r="AX1247" s="28">
        <f t="shared" ca="1" si="774"/>
        <v>0.16893889807446716</v>
      </c>
      <c r="AY1247" s="28">
        <f t="shared" ca="1" si="774"/>
        <v>0.56478570292067154</v>
      </c>
      <c r="AZ1247" s="28">
        <f>IF(Riskregister!$E$15="",0,COUNTIF(BP$4:BP$53,"&lt;"&amp;AX1247)*IF(AY1247&lt;0.5,Riskregister!$K$15+(Riskregister!$L$15-Riskregister!$K$15)*SQRT(AY1247/2),Riskregister!$L$15-(Riskregister!$L$15-Riskregister!$K$15)*SQRT((1-AY1247)/2)))</f>
        <v>0</v>
      </c>
      <c r="BA1247" s="28">
        <f t="shared" ca="1" si="775"/>
        <v>0.23361390482302469</v>
      </c>
      <c r="BB1247" s="28">
        <f t="shared" ca="1" si="775"/>
        <v>0.29114672056237501</v>
      </c>
      <c r="BC1247" s="28">
        <f>IF(Riskregister!$E$16="",0,COUNTIF(BQ$4:BQ$53,"&lt;"&amp;BA1247)*IF(BB1247&lt;0.5,Riskregister!$K$16+(Riskregister!$L$16-Riskregister!$K$16)*SQRT(BB1247/2),Riskregister!$L$16-(Riskregister!$L$16-Riskregister!$K$16)*SQRT((1-BB1247)/2)))</f>
        <v>0</v>
      </c>
      <c r="BD1247" s="28">
        <f t="shared" ca="1" si="751"/>
        <v>0</v>
      </c>
    </row>
    <row r="1248" spans="20:56" x14ac:dyDescent="0.35">
      <c r="T1248" s="28">
        <f t="shared" ca="1" si="764"/>
        <v>0.6060449563640341</v>
      </c>
      <c r="U1248" s="28">
        <f t="shared" ca="1" si="764"/>
        <v>4.2408891549341243E-2</v>
      </c>
      <c r="V1248" s="28">
        <f ca="1">IF(Riskregister!$E$5="",0,COUNTIF(BF$4:BF$53,"&lt;"&amp;T1248)*IF(U1248&lt;0.5,Riskregister!$K$5+(Riskregister!$L$5-Riskregister!$K$5)*SQRT(U1248/2),Riskregister!$L$5-(Riskregister!$L$5-Riskregister!$K$5)*SQRT((1-U1248)/2)))</f>
        <v>0</v>
      </c>
      <c r="W1248" s="28">
        <f t="shared" ca="1" si="765"/>
        <v>6.0162725109727977E-2</v>
      </c>
      <c r="X1248" s="28">
        <f t="shared" ca="1" si="765"/>
        <v>0.27705872289328981</v>
      </c>
      <c r="Y1248" s="28">
        <f ca="1">IF(Riskregister!$E$6="",0,COUNTIF(BG$4:BG$53,"&lt;"&amp;W1248)*IF(X1248&lt;0.5,Riskregister!$K$6+(Riskregister!$L$6-Riskregister!$K$6)*SQRT(X1248/2),Riskregister!$L$6-(Riskregister!$L$6-Riskregister!$K$6)*SQRT((1-X1248)/2)))</f>
        <v>0</v>
      </c>
      <c r="Z1248" s="28">
        <f t="shared" ca="1" si="766"/>
        <v>0.46167428576342906</v>
      </c>
      <c r="AA1248" s="28">
        <f t="shared" ca="1" si="766"/>
        <v>0.16501679552380544</v>
      </c>
      <c r="AB1248" s="28">
        <f ca="1">IF(Riskregister!$E$7="",0,COUNTIF(BH$4:BH$53,"&lt;"&amp;Z1248)*IF(AA1248&lt;0.5,Riskregister!$K$7+(Riskregister!$L$7-Riskregister!$K$7)*SQRT(AA1248/2),Riskregister!$L$7-(Riskregister!$L$7-Riskregister!$K$7)*SQRT((1-AA1248)/2)))</f>
        <v>0</v>
      </c>
      <c r="AC1248" s="28">
        <f t="shared" ca="1" si="767"/>
        <v>1.2572148103918712E-2</v>
      </c>
      <c r="AD1248" s="28">
        <f t="shared" ca="1" si="767"/>
        <v>0.59249367770835792</v>
      </c>
      <c r="AE1248" s="28">
        <f ca="1">IF(Riskregister!$E$8="",0,COUNTIF(BI$4:BI$53,"&lt;"&amp;AC1248)*IF(AD1248&lt;0.5,Riskregister!$K$8+(Riskregister!$L$8-Riskregister!$K$8)*SQRT(AD1248/2),Riskregister!$L$8-(Riskregister!$L$8-Riskregister!$K$8)*SQRT((1-AD1248)/2)))</f>
        <v>0</v>
      </c>
      <c r="AF1248" s="28">
        <f t="shared" ca="1" si="768"/>
        <v>0.94853678855499379</v>
      </c>
      <c r="AG1248" s="28">
        <f t="shared" ca="1" si="768"/>
        <v>0.61759213911917721</v>
      </c>
      <c r="AH1248" s="28">
        <f>IF(Riskregister!$E$9="",0,COUNTIF(BJ$4:BJ$53,"&lt;"&amp;AF1248)*IF(AG1248&lt;0.5,Riskregister!$K$9+(Riskregister!$L$9-Riskregister!$K$9)*SQRT(AG1248/2),Riskregister!$L$9-(Riskregister!$L$9-Riskregister!$K$9)*SQRT((1-AG1248)/2)))</f>
        <v>0</v>
      </c>
      <c r="AI1248" s="28">
        <f t="shared" ca="1" si="769"/>
        <v>0.16988198714331271</v>
      </c>
      <c r="AJ1248" s="28">
        <f t="shared" ca="1" si="769"/>
        <v>0.88133754582722379</v>
      </c>
      <c r="AK1248" s="28">
        <f>IF(Riskregister!$E$10="",0,COUNTIF(BK$4:BK$53,"&lt;"&amp;AI1248)*IF(AJ1248&lt;0.5,Riskregister!$K$10+(Riskregister!$L$10-Riskregister!$K$10)*SQRT(AJ1248/2),Riskregister!$L$10-(Riskregister!$L$10-Riskregister!$K$10)*SQRT((1-AJ1248)/2)))</f>
        <v>0</v>
      </c>
      <c r="AL1248" s="28">
        <f t="shared" ca="1" si="770"/>
        <v>0.70211173337825716</v>
      </c>
      <c r="AM1248" s="28">
        <f t="shared" ca="1" si="770"/>
        <v>0.70293377332737883</v>
      </c>
      <c r="AN1248" s="28">
        <f>IF(Riskregister!$E$11="",0,COUNTIF(BL$4:BL$53,"&lt;"&amp;AL1248)*IF(AM1248&lt;0.5,Riskregister!$K$11+(Riskregister!$L$11-Riskregister!$K$11)*SQRT(AM1248/2),Riskregister!$L$11-(Riskregister!$L$11-Riskregister!$K$11)*SQRT((1-AM1248)/2)))</f>
        <v>0</v>
      </c>
      <c r="AO1248" s="28">
        <f t="shared" ca="1" si="771"/>
        <v>0.63779972515312</v>
      </c>
      <c r="AP1248" s="28">
        <f t="shared" ca="1" si="771"/>
        <v>0.10070149543218021</v>
      </c>
      <c r="AQ1248" s="28">
        <f>IF(Riskregister!$E$12="",0,COUNTIF(BM$4:BM$53,"&lt;"&amp;AO1248)*IF(AP1248&lt;0.5,Riskregister!$K$12+(Riskregister!$L$12-Riskregister!$K$12)*SQRT(AP1248/2),Riskregister!$L$12-(Riskregister!$L$12-Riskregister!$K$12)*SQRT((1-AP1248)/2)))</f>
        <v>0</v>
      </c>
      <c r="AR1248" s="28">
        <f t="shared" ca="1" si="772"/>
        <v>0.28336919324673271</v>
      </c>
      <c r="AS1248" s="28">
        <f t="shared" ca="1" si="772"/>
        <v>0.95844876546329916</v>
      </c>
      <c r="AT1248" s="28">
        <f>IF(Riskregister!$E$13="",0,COUNTIF(BN$4:BN$53,"&lt;"&amp;AR1248)*IF(AS1248&lt;0.5,Riskregister!$K$13+(Riskregister!$L$13-Riskregister!$K$13)*SQRT(AS1248/2),Riskregister!$L$13-(Riskregister!$L$13-Riskregister!$K$13)*SQRT((1-AS1248)/2)))</f>
        <v>0</v>
      </c>
      <c r="AU1248" s="28">
        <f t="shared" ca="1" si="773"/>
        <v>0.21738905072793924</v>
      </c>
      <c r="AV1248" s="28">
        <f t="shared" ca="1" si="773"/>
        <v>0.68725977475118161</v>
      </c>
      <c r="AW1248" s="28">
        <f>IF(Riskregister!$E$14="",0,COUNTIF(BO$4:BO$53,"&lt;"&amp;AU1248)*IF(AV1248&lt;0.5,Riskregister!$K$14+(Riskregister!$L$14-Riskregister!$K$14)*SQRT(AV1248/2),Riskregister!$L$14-(Riskregister!$L$14-Riskregister!$K$14)*SQRT((1-AV1248)/2)))</f>
        <v>0</v>
      </c>
      <c r="AX1248" s="28">
        <f t="shared" ca="1" si="774"/>
        <v>0.240929937612121</v>
      </c>
      <c r="AY1248" s="28">
        <f t="shared" ca="1" si="774"/>
        <v>0.22102072133680739</v>
      </c>
      <c r="AZ1248" s="28">
        <f>IF(Riskregister!$E$15="",0,COUNTIF(BP$4:BP$53,"&lt;"&amp;AX1248)*IF(AY1248&lt;0.5,Riskregister!$K$15+(Riskregister!$L$15-Riskregister!$K$15)*SQRT(AY1248/2),Riskregister!$L$15-(Riskregister!$L$15-Riskregister!$K$15)*SQRT((1-AY1248)/2)))</f>
        <v>0</v>
      </c>
      <c r="BA1248" s="28">
        <f t="shared" ca="1" si="775"/>
        <v>4.4059621635410551E-2</v>
      </c>
      <c r="BB1248" s="28">
        <f t="shared" ca="1" si="775"/>
        <v>0.6007553090616693</v>
      </c>
      <c r="BC1248" s="28">
        <f>IF(Riskregister!$E$16="",0,COUNTIF(BQ$4:BQ$53,"&lt;"&amp;BA1248)*IF(BB1248&lt;0.5,Riskregister!$K$16+(Riskregister!$L$16-Riskregister!$K$16)*SQRT(BB1248/2),Riskregister!$L$16-(Riskregister!$L$16-Riskregister!$K$16)*SQRT((1-BB1248)/2)))</f>
        <v>0</v>
      </c>
      <c r="BD1248" s="28">
        <f t="shared" ca="1" si="751"/>
        <v>0</v>
      </c>
    </row>
    <row r="1249" spans="20:56" x14ac:dyDescent="0.35">
      <c r="T1249" s="28">
        <f t="shared" ca="1" si="764"/>
        <v>0.5170536335074597</v>
      </c>
      <c r="U1249" s="28">
        <f t="shared" ca="1" si="764"/>
        <v>2.0292985758522564E-2</v>
      </c>
      <c r="V1249" s="28">
        <f ca="1">IF(Riskregister!$E$5="",0,COUNTIF(BF$4:BF$53,"&lt;"&amp;T1249)*IF(U1249&lt;0.5,Riskregister!$K$5+(Riskregister!$L$5-Riskregister!$K$5)*SQRT(U1249/2),Riskregister!$L$5-(Riskregister!$L$5-Riskregister!$K$5)*SQRT((1-U1249)/2)))</f>
        <v>0</v>
      </c>
      <c r="W1249" s="28">
        <f t="shared" ca="1" si="765"/>
        <v>0.39682923905119538</v>
      </c>
      <c r="X1249" s="28">
        <f t="shared" ca="1" si="765"/>
        <v>0.37140446537666083</v>
      </c>
      <c r="Y1249" s="28">
        <f ca="1">IF(Riskregister!$E$6="",0,COUNTIF(BG$4:BG$53,"&lt;"&amp;W1249)*IF(X1249&lt;0.5,Riskregister!$K$6+(Riskregister!$L$6-Riskregister!$K$6)*SQRT(X1249/2),Riskregister!$L$6-(Riskregister!$L$6-Riskregister!$K$6)*SQRT((1-X1249)/2)))</f>
        <v>0</v>
      </c>
      <c r="Z1249" s="28">
        <f t="shared" ca="1" si="766"/>
        <v>0.55606933681731285</v>
      </c>
      <c r="AA1249" s="28">
        <f t="shared" ca="1" si="766"/>
        <v>0.39960784934653026</v>
      </c>
      <c r="AB1249" s="28">
        <f ca="1">IF(Riskregister!$E$7="",0,COUNTIF(BH$4:BH$53,"&lt;"&amp;Z1249)*IF(AA1249&lt;0.5,Riskregister!$K$7+(Riskregister!$L$7-Riskregister!$K$7)*SQRT(AA1249/2),Riskregister!$L$7-(Riskregister!$L$7-Riskregister!$K$7)*SQRT((1-AA1249)/2)))</f>
        <v>0</v>
      </c>
      <c r="AC1249" s="28">
        <f t="shared" ca="1" si="767"/>
        <v>0.20489184580965047</v>
      </c>
      <c r="AD1249" s="28">
        <f t="shared" ca="1" si="767"/>
        <v>0.61672218305331461</v>
      </c>
      <c r="AE1249" s="28">
        <f ca="1">IF(Riskregister!$E$8="",0,COUNTIF(BI$4:BI$53,"&lt;"&amp;AC1249)*IF(AD1249&lt;0.5,Riskregister!$K$8+(Riskregister!$L$8-Riskregister!$K$8)*SQRT(AD1249/2),Riskregister!$L$8-(Riskregister!$L$8-Riskregister!$K$8)*SQRT((1-AD1249)/2)))</f>
        <v>0</v>
      </c>
      <c r="AF1249" s="28">
        <f t="shared" ca="1" si="768"/>
        <v>0.77569591717282982</v>
      </c>
      <c r="AG1249" s="28">
        <f t="shared" ca="1" si="768"/>
        <v>0.28747701272319204</v>
      </c>
      <c r="AH1249" s="28">
        <f>IF(Riskregister!$E$9="",0,COUNTIF(BJ$4:BJ$53,"&lt;"&amp;AF1249)*IF(AG1249&lt;0.5,Riskregister!$K$9+(Riskregister!$L$9-Riskregister!$K$9)*SQRT(AG1249/2),Riskregister!$L$9-(Riskregister!$L$9-Riskregister!$K$9)*SQRT((1-AG1249)/2)))</f>
        <v>0</v>
      </c>
      <c r="AI1249" s="28">
        <f t="shared" ca="1" si="769"/>
        <v>3.0011465449162222E-2</v>
      </c>
      <c r="AJ1249" s="28">
        <f t="shared" ca="1" si="769"/>
        <v>0.87133149833140222</v>
      </c>
      <c r="AK1249" s="28">
        <f>IF(Riskregister!$E$10="",0,COUNTIF(BK$4:BK$53,"&lt;"&amp;AI1249)*IF(AJ1249&lt;0.5,Riskregister!$K$10+(Riskregister!$L$10-Riskregister!$K$10)*SQRT(AJ1249/2),Riskregister!$L$10-(Riskregister!$L$10-Riskregister!$K$10)*SQRT((1-AJ1249)/2)))</f>
        <v>0</v>
      </c>
      <c r="AL1249" s="28">
        <f t="shared" ca="1" si="770"/>
        <v>0.71359008646802158</v>
      </c>
      <c r="AM1249" s="28">
        <f t="shared" ca="1" si="770"/>
        <v>0.36618808826666971</v>
      </c>
      <c r="AN1249" s="28">
        <f>IF(Riskregister!$E$11="",0,COUNTIF(BL$4:BL$53,"&lt;"&amp;AL1249)*IF(AM1249&lt;0.5,Riskregister!$K$11+(Riskregister!$L$11-Riskregister!$K$11)*SQRT(AM1249/2),Riskregister!$L$11-(Riskregister!$L$11-Riskregister!$K$11)*SQRT((1-AM1249)/2)))</f>
        <v>0</v>
      </c>
      <c r="AO1249" s="28">
        <f t="shared" ca="1" si="771"/>
        <v>0.31909474401477356</v>
      </c>
      <c r="AP1249" s="28">
        <f t="shared" ca="1" si="771"/>
        <v>0.90699400645253103</v>
      </c>
      <c r="AQ1249" s="28">
        <f>IF(Riskregister!$E$12="",0,COUNTIF(BM$4:BM$53,"&lt;"&amp;AO1249)*IF(AP1249&lt;0.5,Riskregister!$K$12+(Riskregister!$L$12-Riskregister!$K$12)*SQRT(AP1249/2),Riskregister!$L$12-(Riskregister!$L$12-Riskregister!$K$12)*SQRT((1-AP1249)/2)))</f>
        <v>0</v>
      </c>
      <c r="AR1249" s="28">
        <f t="shared" ca="1" si="772"/>
        <v>3.1450282525470663E-2</v>
      </c>
      <c r="AS1249" s="28">
        <f t="shared" ca="1" si="772"/>
        <v>0.22315172743249601</v>
      </c>
      <c r="AT1249" s="28">
        <f>IF(Riskregister!$E$13="",0,COUNTIF(BN$4:BN$53,"&lt;"&amp;AR1249)*IF(AS1249&lt;0.5,Riskregister!$K$13+(Riskregister!$L$13-Riskregister!$K$13)*SQRT(AS1249/2),Riskregister!$L$13-(Riskregister!$L$13-Riskregister!$K$13)*SQRT((1-AS1249)/2)))</f>
        <v>0</v>
      </c>
      <c r="AU1249" s="28">
        <f t="shared" ca="1" si="773"/>
        <v>0.77451388064156135</v>
      </c>
      <c r="AV1249" s="28">
        <f t="shared" ca="1" si="773"/>
        <v>0.4261641969443698</v>
      </c>
      <c r="AW1249" s="28">
        <f>IF(Riskregister!$E$14="",0,COUNTIF(BO$4:BO$53,"&lt;"&amp;AU1249)*IF(AV1249&lt;0.5,Riskregister!$K$14+(Riskregister!$L$14-Riskregister!$K$14)*SQRT(AV1249/2),Riskregister!$L$14-(Riskregister!$L$14-Riskregister!$K$14)*SQRT((1-AV1249)/2)))</f>
        <v>0</v>
      </c>
      <c r="AX1249" s="28">
        <f t="shared" ca="1" si="774"/>
        <v>0.28866218621447826</v>
      </c>
      <c r="AY1249" s="28">
        <f t="shared" ca="1" si="774"/>
        <v>0.61159385758787876</v>
      </c>
      <c r="AZ1249" s="28">
        <f>IF(Riskregister!$E$15="",0,COUNTIF(BP$4:BP$53,"&lt;"&amp;AX1249)*IF(AY1249&lt;0.5,Riskregister!$K$15+(Riskregister!$L$15-Riskregister!$K$15)*SQRT(AY1249/2),Riskregister!$L$15-(Riskregister!$L$15-Riskregister!$K$15)*SQRT((1-AY1249)/2)))</f>
        <v>0</v>
      </c>
      <c r="BA1249" s="28">
        <f t="shared" ca="1" si="775"/>
        <v>0.24313524647535278</v>
      </c>
      <c r="BB1249" s="28">
        <f t="shared" ca="1" si="775"/>
        <v>0.49885305071257491</v>
      </c>
      <c r="BC1249" s="28">
        <f>IF(Riskregister!$E$16="",0,COUNTIF(BQ$4:BQ$53,"&lt;"&amp;BA1249)*IF(BB1249&lt;0.5,Riskregister!$K$16+(Riskregister!$L$16-Riskregister!$K$16)*SQRT(BB1249/2),Riskregister!$L$16-(Riskregister!$L$16-Riskregister!$K$16)*SQRT((1-BB1249)/2)))</f>
        <v>0</v>
      </c>
      <c r="BD1249" s="28">
        <f t="shared" ca="1" si="751"/>
        <v>0</v>
      </c>
    </row>
    <row r="1250" spans="20:56" x14ac:dyDescent="0.35">
      <c r="T1250" s="28">
        <f t="shared" ca="1" si="764"/>
        <v>0.45482375021554788</v>
      </c>
      <c r="U1250" s="28">
        <f t="shared" ca="1" si="764"/>
        <v>4.5186164460825351E-3</v>
      </c>
      <c r="V1250" s="28">
        <f ca="1">IF(Riskregister!$E$5="",0,COUNTIF(BF$4:BF$53,"&lt;"&amp;T1250)*IF(U1250&lt;0.5,Riskregister!$K$5+(Riskregister!$L$5-Riskregister!$K$5)*SQRT(U1250/2),Riskregister!$L$5-(Riskregister!$L$5-Riskregister!$K$5)*SQRT((1-U1250)/2)))</f>
        <v>0</v>
      </c>
      <c r="W1250" s="28">
        <f t="shared" ca="1" si="765"/>
        <v>0.74941375808486876</v>
      </c>
      <c r="X1250" s="28">
        <f t="shared" ca="1" si="765"/>
        <v>0.40451458773557047</v>
      </c>
      <c r="Y1250" s="28">
        <f ca="1">IF(Riskregister!$E$6="",0,COUNTIF(BG$4:BG$53,"&lt;"&amp;W1250)*IF(X1250&lt;0.5,Riskregister!$K$6+(Riskregister!$L$6-Riskregister!$K$6)*SQRT(X1250/2),Riskregister!$L$6-(Riskregister!$L$6-Riskregister!$K$6)*SQRT((1-X1250)/2)))</f>
        <v>1009514.4422007703</v>
      </c>
      <c r="Z1250" s="28">
        <f t="shared" ca="1" si="766"/>
        <v>0.72917442082641581</v>
      </c>
      <c r="AA1250" s="28">
        <f t="shared" ca="1" si="766"/>
        <v>0.32578349777850268</v>
      </c>
      <c r="AB1250" s="28">
        <f ca="1">IF(Riskregister!$E$7="",0,COUNTIF(BH$4:BH$53,"&lt;"&amp;Z1250)*IF(AA1250&lt;0.5,Riskregister!$K$7+(Riskregister!$L$7-Riskregister!$K$7)*SQRT(AA1250/2),Riskregister!$L$7-(Riskregister!$L$7-Riskregister!$K$7)*SQRT((1-AA1250)/2)))</f>
        <v>191259.47486428401</v>
      </c>
      <c r="AC1250" s="28">
        <f t="shared" ca="1" si="767"/>
        <v>0.28786417643708817</v>
      </c>
      <c r="AD1250" s="28">
        <f t="shared" ca="1" si="767"/>
        <v>0.65030596175756139</v>
      </c>
      <c r="AE1250" s="28">
        <f ca="1">IF(Riskregister!$E$8="",0,COUNTIF(BI$4:BI$53,"&lt;"&amp;AC1250)*IF(AD1250&lt;0.5,Riskregister!$K$8+(Riskregister!$L$8-Riskregister!$K$8)*SQRT(AD1250/2),Riskregister!$L$8-(Riskregister!$L$8-Riskregister!$K$8)*SQRT((1-AD1250)/2)))</f>
        <v>0</v>
      </c>
      <c r="AF1250" s="28">
        <f t="shared" ca="1" si="768"/>
        <v>0.80896693798797181</v>
      </c>
      <c r="AG1250" s="28">
        <f t="shared" ca="1" si="768"/>
        <v>0.11957531404489097</v>
      </c>
      <c r="AH1250" s="28">
        <f>IF(Riskregister!$E$9="",0,COUNTIF(BJ$4:BJ$53,"&lt;"&amp;AF1250)*IF(AG1250&lt;0.5,Riskregister!$K$9+(Riskregister!$L$9-Riskregister!$K$9)*SQRT(AG1250/2),Riskregister!$L$9-(Riskregister!$L$9-Riskregister!$K$9)*SQRT((1-AG1250)/2)))</f>
        <v>0</v>
      </c>
      <c r="AI1250" s="28">
        <f t="shared" ca="1" si="769"/>
        <v>0.66658561097658475</v>
      </c>
      <c r="AJ1250" s="28">
        <f t="shared" ca="1" si="769"/>
        <v>0.61204267374000265</v>
      </c>
      <c r="AK1250" s="28">
        <f>IF(Riskregister!$E$10="",0,COUNTIF(BK$4:BK$53,"&lt;"&amp;AI1250)*IF(AJ1250&lt;0.5,Riskregister!$K$10+(Riskregister!$L$10-Riskregister!$K$10)*SQRT(AJ1250/2),Riskregister!$L$10-(Riskregister!$L$10-Riskregister!$K$10)*SQRT((1-AJ1250)/2)))</f>
        <v>0</v>
      </c>
      <c r="AL1250" s="28">
        <f t="shared" ca="1" si="770"/>
        <v>0.41987273387545965</v>
      </c>
      <c r="AM1250" s="28">
        <f t="shared" ca="1" si="770"/>
        <v>0.19015853479524525</v>
      </c>
      <c r="AN1250" s="28">
        <f>IF(Riskregister!$E$11="",0,COUNTIF(BL$4:BL$53,"&lt;"&amp;AL1250)*IF(AM1250&lt;0.5,Riskregister!$K$11+(Riskregister!$L$11-Riskregister!$K$11)*SQRT(AM1250/2),Riskregister!$L$11-(Riskregister!$L$11-Riskregister!$K$11)*SQRT((1-AM1250)/2)))</f>
        <v>0</v>
      </c>
      <c r="AO1250" s="28">
        <f t="shared" ca="1" si="771"/>
        <v>0.9679549993289267</v>
      </c>
      <c r="AP1250" s="28">
        <f t="shared" ca="1" si="771"/>
        <v>0.96950167275297339</v>
      </c>
      <c r="AQ1250" s="28">
        <f>IF(Riskregister!$E$12="",0,COUNTIF(BM$4:BM$53,"&lt;"&amp;AO1250)*IF(AP1250&lt;0.5,Riskregister!$K$12+(Riskregister!$L$12-Riskregister!$K$12)*SQRT(AP1250/2),Riskregister!$L$12-(Riskregister!$L$12-Riskregister!$K$12)*SQRT((1-AP1250)/2)))</f>
        <v>0</v>
      </c>
      <c r="AR1250" s="28">
        <f t="shared" ca="1" si="772"/>
        <v>0.48443426129396672</v>
      </c>
      <c r="AS1250" s="28">
        <f t="shared" ca="1" si="772"/>
        <v>0.21240838480442314</v>
      </c>
      <c r="AT1250" s="28">
        <f>IF(Riskregister!$E$13="",0,COUNTIF(BN$4:BN$53,"&lt;"&amp;AR1250)*IF(AS1250&lt;0.5,Riskregister!$K$13+(Riskregister!$L$13-Riskregister!$K$13)*SQRT(AS1250/2),Riskregister!$L$13-(Riskregister!$L$13-Riskregister!$K$13)*SQRT((1-AS1250)/2)))</f>
        <v>0</v>
      </c>
      <c r="AU1250" s="28">
        <f t="shared" ca="1" si="773"/>
        <v>8.5296513246762795E-2</v>
      </c>
      <c r="AV1250" s="28">
        <f t="shared" ca="1" si="773"/>
        <v>0.30804306170366569</v>
      </c>
      <c r="AW1250" s="28">
        <f>IF(Riskregister!$E$14="",0,COUNTIF(BO$4:BO$53,"&lt;"&amp;AU1250)*IF(AV1250&lt;0.5,Riskregister!$K$14+(Riskregister!$L$14-Riskregister!$K$14)*SQRT(AV1250/2),Riskregister!$L$14-(Riskregister!$L$14-Riskregister!$K$14)*SQRT((1-AV1250)/2)))</f>
        <v>0</v>
      </c>
      <c r="AX1250" s="28">
        <f t="shared" ca="1" si="774"/>
        <v>0.54418527438160236</v>
      </c>
      <c r="AY1250" s="28">
        <f t="shared" ca="1" si="774"/>
        <v>0.20654431696582787</v>
      </c>
      <c r="AZ1250" s="28">
        <f>IF(Riskregister!$E$15="",0,COUNTIF(BP$4:BP$53,"&lt;"&amp;AX1250)*IF(AY1250&lt;0.5,Riskregister!$K$15+(Riskregister!$L$15-Riskregister!$K$15)*SQRT(AY1250/2),Riskregister!$L$15-(Riskregister!$L$15-Riskregister!$K$15)*SQRT((1-AY1250)/2)))</f>
        <v>0</v>
      </c>
      <c r="BA1250" s="28">
        <f t="shared" ca="1" si="775"/>
        <v>0.24960711008487213</v>
      </c>
      <c r="BB1250" s="28">
        <f t="shared" ca="1" si="775"/>
        <v>0.59891737214753238</v>
      </c>
      <c r="BC1250" s="28">
        <f>IF(Riskregister!$E$16="",0,COUNTIF(BQ$4:BQ$53,"&lt;"&amp;BA1250)*IF(BB1250&lt;0.5,Riskregister!$K$16+(Riskregister!$L$16-Riskregister!$K$16)*SQRT(BB1250/2),Riskregister!$L$16-(Riskregister!$L$16-Riskregister!$K$16)*SQRT((1-BB1250)/2)))</f>
        <v>0</v>
      </c>
      <c r="BD1250" s="28">
        <f t="shared" ca="1" si="751"/>
        <v>1200773.9170650542</v>
      </c>
    </row>
    <row r="1251" spans="20:56" x14ac:dyDescent="0.35">
      <c r="T1251" s="28">
        <f t="shared" ca="1" si="764"/>
        <v>2.2579263457871868E-2</v>
      </c>
      <c r="U1251" s="28">
        <f t="shared" ca="1" si="764"/>
        <v>0.20658085581871344</v>
      </c>
      <c r="V1251" s="28">
        <f ca="1">IF(Riskregister!$E$5="",0,COUNTIF(BF$4:BF$53,"&lt;"&amp;T1251)*IF(U1251&lt;0.5,Riskregister!$K$5+(Riskregister!$L$5-Riskregister!$K$5)*SQRT(U1251/2),Riskregister!$L$5-(Riskregister!$L$5-Riskregister!$K$5)*SQRT((1-U1251)/2)))</f>
        <v>0</v>
      </c>
      <c r="W1251" s="28">
        <f t="shared" ca="1" si="765"/>
        <v>0.43540705579733852</v>
      </c>
      <c r="X1251" s="28">
        <f t="shared" ca="1" si="765"/>
        <v>0.18459647953067726</v>
      </c>
      <c r="Y1251" s="28">
        <f ca="1">IF(Riskregister!$E$6="",0,COUNTIF(BG$4:BG$53,"&lt;"&amp;W1251)*IF(X1251&lt;0.5,Riskregister!$K$6+(Riskregister!$L$6-Riskregister!$K$6)*SQRT(X1251/2),Riskregister!$L$6-(Riskregister!$L$6-Riskregister!$K$6)*SQRT((1-X1251)/2)))</f>
        <v>0</v>
      </c>
      <c r="Z1251" s="28">
        <f t="shared" ca="1" si="766"/>
        <v>0.73304099379029808</v>
      </c>
      <c r="AA1251" s="28">
        <f t="shared" ca="1" si="766"/>
        <v>0.12874355557654837</v>
      </c>
      <c r="AB1251" s="28">
        <f ca="1">IF(Riskregister!$E$7="",0,COUNTIF(BH$4:BH$53,"&lt;"&amp;Z1251)*IF(AA1251&lt;0.5,Riskregister!$K$7+(Riskregister!$L$7-Riskregister!$K$7)*SQRT(AA1251/2),Riskregister!$L$7-(Riskregister!$L$7-Riskregister!$K$7)*SQRT((1-AA1251)/2)))</f>
        <v>138800.57870905788</v>
      </c>
      <c r="AC1251" s="28">
        <f t="shared" ca="1" si="767"/>
        <v>0.20767334132591087</v>
      </c>
      <c r="AD1251" s="28">
        <f t="shared" ca="1" si="767"/>
        <v>0.63689350429818092</v>
      </c>
      <c r="AE1251" s="28">
        <f ca="1">IF(Riskregister!$E$8="",0,COUNTIF(BI$4:BI$53,"&lt;"&amp;AC1251)*IF(AD1251&lt;0.5,Riskregister!$K$8+(Riskregister!$L$8-Riskregister!$K$8)*SQRT(AD1251/2),Riskregister!$L$8-(Riskregister!$L$8-Riskregister!$K$8)*SQRT((1-AD1251)/2)))</f>
        <v>0</v>
      </c>
      <c r="AF1251" s="28">
        <f t="shared" ca="1" si="768"/>
        <v>0.92446393451599329</v>
      </c>
      <c r="AG1251" s="28">
        <f t="shared" ca="1" si="768"/>
        <v>0.26332431998014294</v>
      </c>
      <c r="AH1251" s="28">
        <f>IF(Riskregister!$E$9="",0,COUNTIF(BJ$4:BJ$53,"&lt;"&amp;AF1251)*IF(AG1251&lt;0.5,Riskregister!$K$9+(Riskregister!$L$9-Riskregister!$K$9)*SQRT(AG1251/2),Riskregister!$L$9-(Riskregister!$L$9-Riskregister!$K$9)*SQRT((1-AG1251)/2)))</f>
        <v>0</v>
      </c>
      <c r="AI1251" s="28">
        <f t="shared" ca="1" si="769"/>
        <v>0.88603837177107592</v>
      </c>
      <c r="AJ1251" s="28">
        <f t="shared" ca="1" si="769"/>
        <v>0.3876399849543517</v>
      </c>
      <c r="AK1251" s="28">
        <f>IF(Riskregister!$E$10="",0,COUNTIF(BK$4:BK$53,"&lt;"&amp;AI1251)*IF(AJ1251&lt;0.5,Riskregister!$K$10+(Riskregister!$L$10-Riskregister!$K$10)*SQRT(AJ1251/2),Riskregister!$L$10-(Riskregister!$L$10-Riskregister!$K$10)*SQRT((1-AJ1251)/2)))</f>
        <v>0</v>
      </c>
      <c r="AL1251" s="28">
        <f t="shared" ca="1" si="770"/>
        <v>0.92343958191759523</v>
      </c>
      <c r="AM1251" s="28">
        <f t="shared" ca="1" si="770"/>
        <v>0.42563433316709676</v>
      </c>
      <c r="AN1251" s="28">
        <f>IF(Riskregister!$E$11="",0,COUNTIF(BL$4:BL$53,"&lt;"&amp;AL1251)*IF(AM1251&lt;0.5,Riskregister!$K$11+(Riskregister!$L$11-Riskregister!$K$11)*SQRT(AM1251/2),Riskregister!$L$11-(Riskregister!$L$11-Riskregister!$K$11)*SQRT((1-AM1251)/2)))</f>
        <v>0</v>
      </c>
      <c r="AO1251" s="28">
        <f t="shared" ca="1" si="771"/>
        <v>0.30642892402858435</v>
      </c>
      <c r="AP1251" s="28">
        <f t="shared" ca="1" si="771"/>
        <v>0.94479448332683946</v>
      </c>
      <c r="AQ1251" s="28">
        <f>IF(Riskregister!$E$12="",0,COUNTIF(BM$4:BM$53,"&lt;"&amp;AO1251)*IF(AP1251&lt;0.5,Riskregister!$K$12+(Riskregister!$L$12-Riskregister!$K$12)*SQRT(AP1251/2),Riskregister!$L$12-(Riskregister!$L$12-Riskregister!$K$12)*SQRT((1-AP1251)/2)))</f>
        <v>0</v>
      </c>
      <c r="AR1251" s="28">
        <f t="shared" ca="1" si="772"/>
        <v>0.22630779628553543</v>
      </c>
      <c r="AS1251" s="28">
        <f t="shared" ca="1" si="772"/>
        <v>0.81553173968420889</v>
      </c>
      <c r="AT1251" s="28">
        <f>IF(Riskregister!$E$13="",0,COUNTIF(BN$4:BN$53,"&lt;"&amp;AR1251)*IF(AS1251&lt;0.5,Riskregister!$K$13+(Riskregister!$L$13-Riskregister!$K$13)*SQRT(AS1251/2),Riskregister!$L$13-(Riskregister!$L$13-Riskregister!$K$13)*SQRT((1-AS1251)/2)))</f>
        <v>0</v>
      </c>
      <c r="AU1251" s="28">
        <f t="shared" ca="1" si="773"/>
        <v>0.46382914898744743</v>
      </c>
      <c r="AV1251" s="28">
        <f t="shared" ca="1" si="773"/>
        <v>0.97329545230564984</v>
      </c>
      <c r="AW1251" s="28">
        <f>IF(Riskregister!$E$14="",0,COUNTIF(BO$4:BO$53,"&lt;"&amp;AU1251)*IF(AV1251&lt;0.5,Riskregister!$K$14+(Riskregister!$L$14-Riskregister!$K$14)*SQRT(AV1251/2),Riskregister!$L$14-(Riskregister!$L$14-Riskregister!$K$14)*SQRT((1-AV1251)/2)))</f>
        <v>0</v>
      </c>
      <c r="AX1251" s="28">
        <f t="shared" ca="1" si="774"/>
        <v>0.90961897621627374</v>
      </c>
      <c r="AY1251" s="28">
        <f t="shared" ca="1" si="774"/>
        <v>0.87948580301692825</v>
      </c>
      <c r="AZ1251" s="28">
        <f>IF(Riskregister!$E$15="",0,COUNTIF(BP$4:BP$53,"&lt;"&amp;AX1251)*IF(AY1251&lt;0.5,Riskregister!$K$15+(Riskregister!$L$15-Riskregister!$K$15)*SQRT(AY1251/2),Riskregister!$L$15-(Riskregister!$L$15-Riskregister!$K$15)*SQRT((1-AY1251)/2)))</f>
        <v>0</v>
      </c>
      <c r="BA1251" s="28">
        <f t="shared" ca="1" si="775"/>
        <v>0.34441634289363121</v>
      </c>
      <c r="BB1251" s="28">
        <f t="shared" ca="1" si="775"/>
        <v>0.87463722316602277</v>
      </c>
      <c r="BC1251" s="28">
        <f>IF(Riskregister!$E$16="",0,COUNTIF(BQ$4:BQ$53,"&lt;"&amp;BA1251)*IF(BB1251&lt;0.5,Riskregister!$K$16+(Riskregister!$L$16-Riskregister!$K$16)*SQRT(BB1251/2),Riskregister!$L$16-(Riskregister!$L$16-Riskregister!$K$16)*SQRT((1-BB1251)/2)))</f>
        <v>0</v>
      </c>
      <c r="BD1251" s="28">
        <f t="shared" ca="1" si="751"/>
        <v>138800.57870905788</v>
      </c>
    </row>
    <row r="1252" spans="20:56" x14ac:dyDescent="0.35">
      <c r="T1252" s="28">
        <f t="shared" ca="1" si="764"/>
        <v>0.51236101146950519</v>
      </c>
      <c r="U1252" s="28">
        <f t="shared" ca="1" si="764"/>
        <v>0.84325022052725163</v>
      </c>
      <c r="V1252" s="28">
        <f ca="1">IF(Riskregister!$E$5="",0,COUNTIF(BF$4:BF$53,"&lt;"&amp;T1252)*IF(U1252&lt;0.5,Riskregister!$K$5+(Riskregister!$L$5-Riskregister!$K$5)*SQRT(U1252/2),Riskregister!$L$5-(Riskregister!$L$5-Riskregister!$K$5)*SQRT((1-U1252)/2)))</f>
        <v>0</v>
      </c>
      <c r="W1252" s="28">
        <f t="shared" ca="1" si="765"/>
        <v>0.11898890801857664</v>
      </c>
      <c r="X1252" s="28">
        <f t="shared" ca="1" si="765"/>
        <v>0.83032461867645757</v>
      </c>
      <c r="Y1252" s="28">
        <f ca="1">IF(Riskregister!$E$6="",0,COUNTIF(BG$4:BG$53,"&lt;"&amp;W1252)*IF(X1252&lt;0.5,Riskregister!$K$6+(Riskregister!$L$6-Riskregister!$K$6)*SQRT(X1252/2),Riskregister!$L$6-(Riskregister!$L$6-Riskregister!$K$6)*SQRT((1-X1252)/2)))</f>
        <v>0</v>
      </c>
      <c r="Z1252" s="28">
        <f t="shared" ca="1" si="766"/>
        <v>0.80607251661996604</v>
      </c>
      <c r="AA1252" s="28">
        <f t="shared" ca="1" si="766"/>
        <v>0.77882662503456812</v>
      </c>
      <c r="AB1252" s="28">
        <f ca="1">IF(Riskregister!$E$7="",0,COUNTIF(BH$4:BH$53,"&lt;"&amp;Z1252)*IF(AA1252&lt;0.5,Riskregister!$K$7+(Riskregister!$L$7-Riskregister!$K$7)*SQRT(AA1252/2),Riskregister!$L$7-(Riskregister!$L$7-Riskregister!$K$7)*SQRT((1-AA1252)/2)))</f>
        <v>283608.98137470958</v>
      </c>
      <c r="AC1252" s="28">
        <f t="shared" ca="1" si="767"/>
        <v>7.076496526528897E-2</v>
      </c>
      <c r="AD1252" s="28">
        <f t="shared" ca="1" si="767"/>
        <v>0.37299845704555212</v>
      </c>
      <c r="AE1252" s="28">
        <f ca="1">IF(Riskregister!$E$8="",0,COUNTIF(BI$4:BI$53,"&lt;"&amp;AC1252)*IF(AD1252&lt;0.5,Riskregister!$K$8+(Riskregister!$L$8-Riskregister!$K$8)*SQRT(AD1252/2),Riskregister!$L$8-(Riskregister!$L$8-Riskregister!$K$8)*SQRT((1-AD1252)/2)))</f>
        <v>0</v>
      </c>
      <c r="AF1252" s="28">
        <f t="shared" ca="1" si="768"/>
        <v>4.2039358392230719E-3</v>
      </c>
      <c r="AG1252" s="28">
        <f t="shared" ca="1" si="768"/>
        <v>0.77606855443139044</v>
      </c>
      <c r="AH1252" s="28">
        <f>IF(Riskregister!$E$9="",0,COUNTIF(BJ$4:BJ$53,"&lt;"&amp;AF1252)*IF(AG1252&lt;0.5,Riskregister!$K$9+(Riskregister!$L$9-Riskregister!$K$9)*SQRT(AG1252/2),Riskregister!$L$9-(Riskregister!$L$9-Riskregister!$K$9)*SQRT((1-AG1252)/2)))</f>
        <v>0</v>
      </c>
      <c r="AI1252" s="28">
        <f t="shared" ca="1" si="769"/>
        <v>0.22195892001034512</v>
      </c>
      <c r="AJ1252" s="28">
        <f t="shared" ca="1" si="769"/>
        <v>0.11655155939554618</v>
      </c>
      <c r="AK1252" s="28">
        <f>IF(Riskregister!$E$10="",0,COUNTIF(BK$4:BK$53,"&lt;"&amp;AI1252)*IF(AJ1252&lt;0.5,Riskregister!$K$10+(Riskregister!$L$10-Riskregister!$K$10)*SQRT(AJ1252/2),Riskregister!$L$10-(Riskregister!$L$10-Riskregister!$K$10)*SQRT((1-AJ1252)/2)))</f>
        <v>0</v>
      </c>
      <c r="AL1252" s="28">
        <f t="shared" ca="1" si="770"/>
        <v>0.32300565691283778</v>
      </c>
      <c r="AM1252" s="28">
        <f t="shared" ca="1" si="770"/>
        <v>0.77325954672527586</v>
      </c>
      <c r="AN1252" s="28">
        <f>IF(Riskregister!$E$11="",0,COUNTIF(BL$4:BL$53,"&lt;"&amp;AL1252)*IF(AM1252&lt;0.5,Riskregister!$K$11+(Riskregister!$L$11-Riskregister!$K$11)*SQRT(AM1252/2),Riskregister!$L$11-(Riskregister!$L$11-Riskregister!$K$11)*SQRT((1-AM1252)/2)))</f>
        <v>0</v>
      </c>
      <c r="AO1252" s="28">
        <f t="shared" ca="1" si="771"/>
        <v>0.74983200544925344</v>
      </c>
      <c r="AP1252" s="28">
        <f t="shared" ca="1" si="771"/>
        <v>0.27699561183806409</v>
      </c>
      <c r="AQ1252" s="28">
        <f>IF(Riskregister!$E$12="",0,COUNTIF(BM$4:BM$53,"&lt;"&amp;AO1252)*IF(AP1252&lt;0.5,Riskregister!$K$12+(Riskregister!$L$12-Riskregister!$K$12)*SQRT(AP1252/2),Riskregister!$L$12-(Riskregister!$L$12-Riskregister!$K$12)*SQRT((1-AP1252)/2)))</f>
        <v>0</v>
      </c>
      <c r="AR1252" s="28">
        <f t="shared" ca="1" si="772"/>
        <v>8.3641262818379025E-2</v>
      </c>
      <c r="AS1252" s="28">
        <f t="shared" ca="1" si="772"/>
        <v>0.33881063151886603</v>
      </c>
      <c r="AT1252" s="28">
        <f>IF(Riskregister!$E$13="",0,COUNTIF(BN$4:BN$53,"&lt;"&amp;AR1252)*IF(AS1252&lt;0.5,Riskregister!$K$13+(Riskregister!$L$13-Riskregister!$K$13)*SQRT(AS1252/2),Riskregister!$L$13-(Riskregister!$L$13-Riskregister!$K$13)*SQRT((1-AS1252)/2)))</f>
        <v>0</v>
      </c>
      <c r="AU1252" s="28">
        <f t="shared" ca="1" si="773"/>
        <v>0.24369264541859592</v>
      </c>
      <c r="AV1252" s="28">
        <f t="shared" ca="1" si="773"/>
        <v>0.27171387137609948</v>
      </c>
      <c r="AW1252" s="28">
        <f>IF(Riskregister!$E$14="",0,COUNTIF(BO$4:BO$53,"&lt;"&amp;AU1252)*IF(AV1252&lt;0.5,Riskregister!$K$14+(Riskregister!$L$14-Riskregister!$K$14)*SQRT(AV1252/2),Riskregister!$L$14-(Riskregister!$L$14-Riskregister!$K$14)*SQRT((1-AV1252)/2)))</f>
        <v>0</v>
      </c>
      <c r="AX1252" s="28">
        <f t="shared" ca="1" si="774"/>
        <v>0.32989259424236494</v>
      </c>
      <c r="AY1252" s="28">
        <f t="shared" ca="1" si="774"/>
        <v>8.2016152596272263E-2</v>
      </c>
      <c r="AZ1252" s="28">
        <f>IF(Riskregister!$E$15="",0,COUNTIF(BP$4:BP$53,"&lt;"&amp;AX1252)*IF(AY1252&lt;0.5,Riskregister!$K$15+(Riskregister!$L$15-Riskregister!$K$15)*SQRT(AY1252/2),Riskregister!$L$15-(Riskregister!$L$15-Riskregister!$K$15)*SQRT((1-AY1252)/2)))</f>
        <v>0</v>
      </c>
      <c r="BA1252" s="28">
        <f t="shared" ca="1" si="775"/>
        <v>0.55165184345257845</v>
      </c>
      <c r="BB1252" s="28">
        <f t="shared" ca="1" si="775"/>
        <v>0.75110867351486166</v>
      </c>
      <c r="BC1252" s="28">
        <f>IF(Riskregister!$E$16="",0,COUNTIF(BQ$4:BQ$53,"&lt;"&amp;BA1252)*IF(BB1252&lt;0.5,Riskregister!$K$16+(Riskregister!$L$16-Riskregister!$K$16)*SQRT(BB1252/2),Riskregister!$L$16-(Riskregister!$L$16-Riskregister!$K$16)*SQRT((1-BB1252)/2)))</f>
        <v>0</v>
      </c>
      <c r="BD1252" s="28">
        <f t="shared" ca="1" si="751"/>
        <v>283608.98137470958</v>
      </c>
    </row>
    <row r="1253" spans="20:56" x14ac:dyDescent="0.35">
      <c r="T1253" s="28">
        <f t="shared" ca="1" si="764"/>
        <v>0.47022071070393978</v>
      </c>
      <c r="U1253" s="28">
        <f t="shared" ca="1" si="764"/>
        <v>0.65174094452674569</v>
      </c>
      <c r="V1253" s="28">
        <f ca="1">IF(Riskregister!$E$5="",0,COUNTIF(BF$4:BF$53,"&lt;"&amp;T1253)*IF(U1253&lt;0.5,Riskregister!$K$5+(Riskregister!$L$5-Riskregister!$K$5)*SQRT(U1253/2),Riskregister!$L$5-(Riskregister!$L$5-Riskregister!$K$5)*SQRT((1-U1253)/2)))</f>
        <v>0</v>
      </c>
      <c r="W1253" s="28">
        <f t="shared" ca="1" si="765"/>
        <v>0.84277435613632312</v>
      </c>
      <c r="X1253" s="28">
        <f t="shared" ca="1" si="765"/>
        <v>0.78337080623736377</v>
      </c>
      <c r="Y1253" s="28">
        <f ca="1">IF(Riskregister!$E$6="",0,COUNTIF(BG$4:BG$53,"&lt;"&amp;W1253)*IF(X1253&lt;0.5,Riskregister!$K$6+(Riskregister!$L$6-Riskregister!$K$6)*SQRT(X1253/2),Riskregister!$L$6-(Riskregister!$L$6-Riskregister!$K$6)*SQRT((1-X1253)/2)))</f>
        <v>1407598.7053563516</v>
      </c>
      <c r="Z1253" s="28">
        <f t="shared" ca="1" si="766"/>
        <v>0.25100573960697703</v>
      </c>
      <c r="AA1253" s="28">
        <f t="shared" ca="1" si="766"/>
        <v>0.74264625351773517</v>
      </c>
      <c r="AB1253" s="28">
        <f ca="1">IF(Riskregister!$E$7="",0,COUNTIF(BH$4:BH$53,"&lt;"&amp;Z1253)*IF(AA1253&lt;0.5,Riskregister!$K$7+(Riskregister!$L$7-Riskregister!$K$7)*SQRT(AA1253/2),Riskregister!$L$7-(Riskregister!$L$7-Riskregister!$K$7)*SQRT((1-AA1253)/2)))</f>
        <v>0</v>
      </c>
      <c r="AC1253" s="28">
        <f t="shared" ca="1" si="767"/>
        <v>0.53936169940691325</v>
      </c>
      <c r="AD1253" s="28">
        <f t="shared" ca="1" si="767"/>
        <v>0.65149274808376911</v>
      </c>
      <c r="AE1253" s="28">
        <f ca="1">IF(Riskregister!$E$8="",0,COUNTIF(BI$4:BI$53,"&lt;"&amp;AC1253)*IF(AD1253&lt;0.5,Riskregister!$K$8+(Riskregister!$L$8-Riskregister!$K$8)*SQRT(AD1253/2),Riskregister!$L$8-(Riskregister!$L$8-Riskregister!$K$8)*SQRT((1-AD1253)/2)))</f>
        <v>0</v>
      </c>
      <c r="AF1253" s="28">
        <f t="shared" ca="1" si="768"/>
        <v>0.49441520701459973</v>
      </c>
      <c r="AG1253" s="28">
        <f t="shared" ca="1" si="768"/>
        <v>0.8471565490211771</v>
      </c>
      <c r="AH1253" s="28">
        <f>IF(Riskregister!$E$9="",0,COUNTIF(BJ$4:BJ$53,"&lt;"&amp;AF1253)*IF(AG1253&lt;0.5,Riskregister!$K$9+(Riskregister!$L$9-Riskregister!$K$9)*SQRT(AG1253/2),Riskregister!$L$9-(Riskregister!$L$9-Riskregister!$K$9)*SQRT((1-AG1253)/2)))</f>
        <v>0</v>
      </c>
      <c r="AI1253" s="28">
        <f t="shared" ca="1" si="769"/>
        <v>0.93344619911397941</v>
      </c>
      <c r="AJ1253" s="28">
        <f t="shared" ca="1" si="769"/>
        <v>8.7002982515022032E-2</v>
      </c>
      <c r="AK1253" s="28">
        <f>IF(Riskregister!$E$10="",0,COUNTIF(BK$4:BK$53,"&lt;"&amp;AI1253)*IF(AJ1253&lt;0.5,Riskregister!$K$10+(Riskregister!$L$10-Riskregister!$K$10)*SQRT(AJ1253/2),Riskregister!$L$10-(Riskregister!$L$10-Riskregister!$K$10)*SQRT((1-AJ1253)/2)))</f>
        <v>0</v>
      </c>
      <c r="AL1253" s="28">
        <f t="shared" ca="1" si="770"/>
        <v>0.70425421084498563</v>
      </c>
      <c r="AM1253" s="28">
        <f t="shared" ca="1" si="770"/>
        <v>0.29302552072248833</v>
      </c>
      <c r="AN1253" s="28">
        <f>IF(Riskregister!$E$11="",0,COUNTIF(BL$4:BL$53,"&lt;"&amp;AL1253)*IF(AM1253&lt;0.5,Riskregister!$K$11+(Riskregister!$L$11-Riskregister!$K$11)*SQRT(AM1253/2),Riskregister!$L$11-(Riskregister!$L$11-Riskregister!$K$11)*SQRT((1-AM1253)/2)))</f>
        <v>0</v>
      </c>
      <c r="AO1253" s="28">
        <f t="shared" ca="1" si="771"/>
        <v>5.3533497486040194E-2</v>
      </c>
      <c r="AP1253" s="28">
        <f t="shared" ca="1" si="771"/>
        <v>0.83341863957348972</v>
      </c>
      <c r="AQ1253" s="28">
        <f>IF(Riskregister!$E$12="",0,COUNTIF(BM$4:BM$53,"&lt;"&amp;AO1253)*IF(AP1253&lt;0.5,Riskregister!$K$12+(Riskregister!$L$12-Riskregister!$K$12)*SQRT(AP1253/2),Riskregister!$L$12-(Riskregister!$L$12-Riskregister!$K$12)*SQRT((1-AP1253)/2)))</f>
        <v>0</v>
      </c>
      <c r="AR1253" s="28">
        <f t="shared" ca="1" si="772"/>
        <v>0.53550713629729418</v>
      </c>
      <c r="AS1253" s="28">
        <f t="shared" ca="1" si="772"/>
        <v>0.85602783599905208</v>
      </c>
      <c r="AT1253" s="28">
        <f>IF(Riskregister!$E$13="",0,COUNTIF(BN$4:BN$53,"&lt;"&amp;AR1253)*IF(AS1253&lt;0.5,Riskregister!$K$13+(Riskregister!$L$13-Riskregister!$K$13)*SQRT(AS1253/2),Riskregister!$L$13-(Riskregister!$L$13-Riskregister!$K$13)*SQRT((1-AS1253)/2)))</f>
        <v>0</v>
      </c>
      <c r="AU1253" s="28">
        <f t="shared" ca="1" si="773"/>
        <v>0.76256877614938023</v>
      </c>
      <c r="AV1253" s="28">
        <f t="shared" ca="1" si="773"/>
        <v>0.34998351926570348</v>
      </c>
      <c r="AW1253" s="28">
        <f>IF(Riskregister!$E$14="",0,COUNTIF(BO$4:BO$53,"&lt;"&amp;AU1253)*IF(AV1253&lt;0.5,Riskregister!$K$14+(Riskregister!$L$14-Riskregister!$K$14)*SQRT(AV1253/2),Riskregister!$L$14-(Riskregister!$L$14-Riskregister!$K$14)*SQRT((1-AV1253)/2)))</f>
        <v>0</v>
      </c>
      <c r="AX1253" s="28">
        <f t="shared" ca="1" si="774"/>
        <v>0.36774778291860433</v>
      </c>
      <c r="AY1253" s="28">
        <f t="shared" ca="1" si="774"/>
        <v>0.95510451948833586</v>
      </c>
      <c r="AZ1253" s="28">
        <f>IF(Riskregister!$E$15="",0,COUNTIF(BP$4:BP$53,"&lt;"&amp;AX1253)*IF(AY1253&lt;0.5,Riskregister!$K$15+(Riskregister!$L$15-Riskregister!$K$15)*SQRT(AY1253/2),Riskregister!$L$15-(Riskregister!$L$15-Riskregister!$K$15)*SQRT((1-AY1253)/2)))</f>
        <v>0</v>
      </c>
      <c r="BA1253" s="28">
        <f t="shared" ca="1" si="775"/>
        <v>0.56920831698295038</v>
      </c>
      <c r="BB1253" s="28">
        <f t="shared" ca="1" si="775"/>
        <v>5.0234897624454877E-2</v>
      </c>
      <c r="BC1253" s="28">
        <f>IF(Riskregister!$E$16="",0,COUNTIF(BQ$4:BQ$53,"&lt;"&amp;BA1253)*IF(BB1253&lt;0.5,Riskregister!$K$16+(Riskregister!$L$16-Riskregister!$K$16)*SQRT(BB1253/2),Riskregister!$L$16-(Riskregister!$L$16-Riskregister!$K$16)*SQRT((1-BB1253)/2)))</f>
        <v>0</v>
      </c>
      <c r="BD1253" s="28">
        <f t="shared" ca="1" si="751"/>
        <v>1407598.7053563516</v>
      </c>
    </row>
    <row r="1254" spans="20:56" x14ac:dyDescent="0.35">
      <c r="T1254" s="28">
        <f t="shared" ca="1" si="764"/>
        <v>0.7390170564101477</v>
      </c>
      <c r="U1254" s="28">
        <f t="shared" ca="1" si="764"/>
        <v>6.2428426753916577E-3</v>
      </c>
      <c r="V1254" s="28">
        <f ca="1">IF(Riskregister!$E$5="",0,COUNTIF(BF$4:BF$53,"&lt;"&amp;T1254)*IF(U1254&lt;0.5,Riskregister!$K$5+(Riskregister!$L$5-Riskregister!$K$5)*SQRT(U1254/2),Riskregister!$L$5-(Riskregister!$L$5-Riskregister!$K$5)*SQRT((1-U1254)/2)))</f>
        <v>175141.35678286685</v>
      </c>
      <c r="W1254" s="28">
        <f t="shared" ca="1" si="765"/>
        <v>0.86753388035723478</v>
      </c>
      <c r="X1254" s="28">
        <f t="shared" ca="1" si="765"/>
        <v>0.65766941997689099</v>
      </c>
      <c r="Y1254" s="28">
        <f ca="1">IF(Riskregister!$E$6="",0,COUNTIF(BG$4:BG$53,"&lt;"&amp;W1254)*IF(X1254&lt;0.5,Riskregister!$K$6+(Riskregister!$L$6-Riskregister!$K$6)*SQRT(X1254/2),Riskregister!$L$6-(Riskregister!$L$6-Riskregister!$K$6)*SQRT((1-X1254)/2)))</f>
        <v>1255301.7123442297</v>
      </c>
      <c r="Z1254" s="28">
        <f t="shared" ca="1" si="766"/>
        <v>0.10016127862644453</v>
      </c>
      <c r="AA1254" s="28">
        <f t="shared" ca="1" si="766"/>
        <v>0.51600903319175173</v>
      </c>
      <c r="AB1254" s="28">
        <f ca="1">IF(Riskregister!$E$7="",0,COUNTIF(BH$4:BH$53,"&lt;"&amp;Z1254)*IF(AA1254&lt;0.5,Riskregister!$K$7+(Riskregister!$L$7-Riskregister!$K$7)*SQRT(AA1254/2),Riskregister!$L$7-(Riskregister!$L$7-Riskregister!$K$7)*SQRT((1-AA1254)/2)))</f>
        <v>0</v>
      </c>
      <c r="AC1254" s="28">
        <f t="shared" ca="1" si="767"/>
        <v>0.6524587021965329</v>
      </c>
      <c r="AD1254" s="28">
        <f t="shared" ca="1" si="767"/>
        <v>7.7107419014317058E-2</v>
      </c>
      <c r="AE1254" s="28">
        <f ca="1">IF(Riskregister!$E$8="",0,COUNTIF(BI$4:BI$53,"&lt;"&amp;AC1254)*IF(AD1254&lt;0.5,Riskregister!$K$8+(Riskregister!$L$8-Riskregister!$K$8)*SQRT(AD1254/2),Riskregister!$L$8-(Riskregister!$L$8-Riskregister!$K$8)*SQRT((1-AD1254)/2)))</f>
        <v>0</v>
      </c>
      <c r="AF1254" s="28">
        <f t="shared" ca="1" si="768"/>
        <v>3.1573770337614326E-2</v>
      </c>
      <c r="AG1254" s="28">
        <f t="shared" ca="1" si="768"/>
        <v>0.46100880831691826</v>
      </c>
      <c r="AH1254" s="28">
        <f>IF(Riskregister!$E$9="",0,COUNTIF(BJ$4:BJ$53,"&lt;"&amp;AF1254)*IF(AG1254&lt;0.5,Riskregister!$K$9+(Riskregister!$L$9-Riskregister!$K$9)*SQRT(AG1254/2),Riskregister!$L$9-(Riskregister!$L$9-Riskregister!$K$9)*SQRT((1-AG1254)/2)))</f>
        <v>0</v>
      </c>
      <c r="AI1254" s="28">
        <f t="shared" ca="1" si="769"/>
        <v>0.42229584940229525</v>
      </c>
      <c r="AJ1254" s="28">
        <f t="shared" ca="1" si="769"/>
        <v>0.55081085657725315</v>
      </c>
      <c r="AK1254" s="28">
        <f>IF(Riskregister!$E$10="",0,COUNTIF(BK$4:BK$53,"&lt;"&amp;AI1254)*IF(AJ1254&lt;0.5,Riskregister!$K$10+(Riskregister!$L$10-Riskregister!$K$10)*SQRT(AJ1254/2),Riskregister!$L$10-(Riskregister!$L$10-Riskregister!$K$10)*SQRT((1-AJ1254)/2)))</f>
        <v>0</v>
      </c>
      <c r="AL1254" s="28">
        <f t="shared" ca="1" si="770"/>
        <v>0.16640422828429668</v>
      </c>
      <c r="AM1254" s="28">
        <f t="shared" ca="1" si="770"/>
        <v>0.29395412870199744</v>
      </c>
      <c r="AN1254" s="28">
        <f>IF(Riskregister!$E$11="",0,COUNTIF(BL$4:BL$53,"&lt;"&amp;AL1254)*IF(AM1254&lt;0.5,Riskregister!$K$11+(Riskregister!$L$11-Riskregister!$K$11)*SQRT(AM1254/2),Riskregister!$L$11-(Riskregister!$L$11-Riskregister!$K$11)*SQRT((1-AM1254)/2)))</f>
        <v>0</v>
      </c>
      <c r="AO1254" s="28">
        <f t="shared" ca="1" si="771"/>
        <v>0.98222479886879976</v>
      </c>
      <c r="AP1254" s="28">
        <f t="shared" ca="1" si="771"/>
        <v>3.9598565538520258E-2</v>
      </c>
      <c r="AQ1254" s="28">
        <f>IF(Riskregister!$E$12="",0,COUNTIF(BM$4:BM$53,"&lt;"&amp;AO1254)*IF(AP1254&lt;0.5,Riskregister!$K$12+(Riskregister!$L$12-Riskregister!$K$12)*SQRT(AP1254/2),Riskregister!$L$12-(Riskregister!$L$12-Riskregister!$K$12)*SQRT((1-AP1254)/2)))</f>
        <v>0</v>
      </c>
      <c r="AR1254" s="28">
        <f t="shared" ca="1" si="772"/>
        <v>0.87696289831838514</v>
      </c>
      <c r="AS1254" s="28">
        <f t="shared" ca="1" si="772"/>
        <v>0.51228656095276048</v>
      </c>
      <c r="AT1254" s="28">
        <f>IF(Riskregister!$E$13="",0,COUNTIF(BN$4:BN$53,"&lt;"&amp;AR1254)*IF(AS1254&lt;0.5,Riskregister!$K$13+(Riskregister!$L$13-Riskregister!$K$13)*SQRT(AS1254/2),Riskregister!$L$13-(Riskregister!$L$13-Riskregister!$K$13)*SQRT((1-AS1254)/2)))</f>
        <v>0</v>
      </c>
      <c r="AU1254" s="28">
        <f t="shared" ca="1" si="773"/>
        <v>0.3845798279405086</v>
      </c>
      <c r="AV1254" s="28">
        <f t="shared" ca="1" si="773"/>
        <v>0.65335570484777261</v>
      </c>
      <c r="AW1254" s="28">
        <f>IF(Riskregister!$E$14="",0,COUNTIF(BO$4:BO$53,"&lt;"&amp;AU1254)*IF(AV1254&lt;0.5,Riskregister!$K$14+(Riskregister!$L$14-Riskregister!$K$14)*SQRT(AV1254/2),Riskregister!$L$14-(Riskregister!$L$14-Riskregister!$K$14)*SQRT((1-AV1254)/2)))</f>
        <v>0</v>
      </c>
      <c r="AX1254" s="28">
        <f t="shared" ca="1" si="774"/>
        <v>0.1697631338445752</v>
      </c>
      <c r="AY1254" s="28">
        <f t="shared" ca="1" si="774"/>
        <v>0.85190251643671522</v>
      </c>
      <c r="AZ1254" s="28">
        <f>IF(Riskregister!$E$15="",0,COUNTIF(BP$4:BP$53,"&lt;"&amp;AX1254)*IF(AY1254&lt;0.5,Riskregister!$K$15+(Riskregister!$L$15-Riskregister!$K$15)*SQRT(AY1254/2),Riskregister!$L$15-(Riskregister!$L$15-Riskregister!$K$15)*SQRT((1-AY1254)/2)))</f>
        <v>0</v>
      </c>
      <c r="BA1254" s="28">
        <f t="shared" ca="1" si="775"/>
        <v>0.21558943563319866</v>
      </c>
      <c r="BB1254" s="28">
        <f t="shared" ca="1" si="775"/>
        <v>0.8104511910887312</v>
      </c>
      <c r="BC1254" s="28">
        <f>IF(Riskregister!$E$16="",0,COUNTIF(BQ$4:BQ$53,"&lt;"&amp;BA1254)*IF(BB1254&lt;0.5,Riskregister!$K$16+(Riskregister!$L$16-Riskregister!$K$16)*SQRT(BB1254/2),Riskregister!$L$16-(Riskregister!$L$16-Riskregister!$K$16)*SQRT((1-BB1254)/2)))</f>
        <v>0</v>
      </c>
      <c r="BD1254" s="28">
        <f t="shared" ca="1" si="751"/>
        <v>1430443.0691270966</v>
      </c>
    </row>
    <row r="1255" spans="20:56" x14ac:dyDescent="0.35">
      <c r="T1255" s="28">
        <f t="shared" ca="1" si="764"/>
        <v>0.32397236948292563</v>
      </c>
      <c r="U1255" s="28">
        <f t="shared" ca="1" si="764"/>
        <v>0.61650011620147627</v>
      </c>
      <c r="V1255" s="28">
        <f ca="1">IF(Riskregister!$E$5="",0,COUNTIF(BF$4:BF$53,"&lt;"&amp;T1255)*IF(U1255&lt;0.5,Riskregister!$K$5+(Riskregister!$L$5-Riskregister!$K$5)*SQRT(U1255/2),Riskregister!$L$5-(Riskregister!$L$5-Riskregister!$K$5)*SQRT((1-U1255)/2)))</f>
        <v>0</v>
      </c>
      <c r="W1255" s="28">
        <f t="shared" ca="1" si="765"/>
        <v>0.71176081172537109</v>
      </c>
      <c r="X1255" s="28">
        <f t="shared" ca="1" si="765"/>
        <v>0.6084229996377134</v>
      </c>
      <c r="Y1255" s="28">
        <f ca="1">IF(Riskregister!$E$6="",0,COUNTIF(BG$4:BG$53,"&lt;"&amp;W1255)*IF(X1255&lt;0.5,Riskregister!$K$6+(Riskregister!$L$6-Riskregister!$K$6)*SQRT(X1255/2),Riskregister!$L$6-(Riskregister!$L$6-Riskregister!$K$6)*SQRT((1-X1255)/2)))</f>
        <v>1203536.1021446707</v>
      </c>
      <c r="Z1255" s="28">
        <f t="shared" ca="1" si="766"/>
        <v>0.17711454405472116</v>
      </c>
      <c r="AA1255" s="28">
        <f t="shared" ca="1" si="766"/>
        <v>0.99839562399838455</v>
      </c>
      <c r="AB1255" s="28">
        <f ca="1">IF(Riskregister!$E$7="",0,COUNTIF(BH$4:BH$53,"&lt;"&amp;Z1255)*IF(AA1255&lt;0.5,Riskregister!$K$7+(Riskregister!$L$7-Riskregister!$K$7)*SQRT(AA1255/2),Riskregister!$L$7-(Riskregister!$L$7-Riskregister!$K$7)*SQRT((1-AA1255)/2)))</f>
        <v>0</v>
      </c>
      <c r="AC1255" s="28">
        <f t="shared" ca="1" si="767"/>
        <v>0.65786938338446477</v>
      </c>
      <c r="AD1255" s="28">
        <f t="shared" ca="1" si="767"/>
        <v>0.78306462651591213</v>
      </c>
      <c r="AE1255" s="28">
        <f ca="1">IF(Riskregister!$E$8="",0,COUNTIF(BI$4:BI$53,"&lt;"&amp;AC1255)*IF(AD1255&lt;0.5,Riskregister!$K$8+(Riskregister!$L$8-Riskregister!$K$8)*SQRT(AD1255/2),Riskregister!$L$8-(Riskregister!$L$8-Riskregister!$K$8)*SQRT((1-AD1255)/2)))</f>
        <v>0</v>
      </c>
      <c r="AF1255" s="28">
        <f t="shared" ca="1" si="768"/>
        <v>7.5085111215023592E-2</v>
      </c>
      <c r="AG1255" s="28">
        <f t="shared" ca="1" si="768"/>
        <v>0.47581061393046553</v>
      </c>
      <c r="AH1255" s="28">
        <f>IF(Riskregister!$E$9="",0,COUNTIF(BJ$4:BJ$53,"&lt;"&amp;AF1255)*IF(AG1255&lt;0.5,Riskregister!$K$9+(Riskregister!$L$9-Riskregister!$K$9)*SQRT(AG1255/2),Riskregister!$L$9-(Riskregister!$L$9-Riskregister!$K$9)*SQRT((1-AG1255)/2)))</f>
        <v>0</v>
      </c>
      <c r="AI1255" s="28">
        <f t="shared" ca="1" si="769"/>
        <v>0.57729588957321853</v>
      </c>
      <c r="AJ1255" s="28">
        <f t="shared" ca="1" si="769"/>
        <v>0.52820941893298168</v>
      </c>
      <c r="AK1255" s="28">
        <f>IF(Riskregister!$E$10="",0,COUNTIF(BK$4:BK$53,"&lt;"&amp;AI1255)*IF(AJ1255&lt;0.5,Riskregister!$K$10+(Riskregister!$L$10-Riskregister!$K$10)*SQRT(AJ1255/2),Riskregister!$L$10-(Riskregister!$L$10-Riskregister!$K$10)*SQRT((1-AJ1255)/2)))</f>
        <v>0</v>
      </c>
      <c r="AL1255" s="28">
        <f t="shared" ca="1" si="770"/>
        <v>0.42624507660618138</v>
      </c>
      <c r="AM1255" s="28">
        <f t="shared" ca="1" si="770"/>
        <v>1.9368263221108517E-2</v>
      </c>
      <c r="AN1255" s="28">
        <f>IF(Riskregister!$E$11="",0,COUNTIF(BL$4:BL$53,"&lt;"&amp;AL1255)*IF(AM1255&lt;0.5,Riskregister!$K$11+(Riskregister!$L$11-Riskregister!$K$11)*SQRT(AM1255/2),Riskregister!$L$11-(Riskregister!$L$11-Riskregister!$K$11)*SQRT((1-AM1255)/2)))</f>
        <v>0</v>
      </c>
      <c r="AO1255" s="28">
        <f t="shared" ca="1" si="771"/>
        <v>0.68172265682083744</v>
      </c>
      <c r="AP1255" s="28">
        <f t="shared" ca="1" si="771"/>
        <v>0.75312842307236527</v>
      </c>
      <c r="AQ1255" s="28">
        <f>IF(Riskregister!$E$12="",0,COUNTIF(BM$4:BM$53,"&lt;"&amp;AO1255)*IF(AP1255&lt;0.5,Riskregister!$K$12+(Riskregister!$L$12-Riskregister!$K$12)*SQRT(AP1255/2),Riskregister!$L$12-(Riskregister!$L$12-Riskregister!$K$12)*SQRT((1-AP1255)/2)))</f>
        <v>0</v>
      </c>
      <c r="AR1255" s="28">
        <f t="shared" ca="1" si="772"/>
        <v>0.73779484787963134</v>
      </c>
      <c r="AS1255" s="28">
        <f t="shared" ca="1" si="772"/>
        <v>0.48454114768538792</v>
      </c>
      <c r="AT1255" s="28">
        <f>IF(Riskregister!$E$13="",0,COUNTIF(BN$4:BN$53,"&lt;"&amp;AR1255)*IF(AS1255&lt;0.5,Riskregister!$K$13+(Riskregister!$L$13-Riskregister!$K$13)*SQRT(AS1255/2),Riskregister!$L$13-(Riskregister!$L$13-Riskregister!$K$13)*SQRT((1-AS1255)/2)))</f>
        <v>0</v>
      </c>
      <c r="AU1255" s="28">
        <f t="shared" ca="1" si="773"/>
        <v>0.61657700905462864</v>
      </c>
      <c r="AV1255" s="28">
        <f t="shared" ca="1" si="773"/>
        <v>0.47701652622492341</v>
      </c>
      <c r="AW1255" s="28">
        <f>IF(Riskregister!$E$14="",0,COUNTIF(BO$4:BO$53,"&lt;"&amp;AU1255)*IF(AV1255&lt;0.5,Riskregister!$K$14+(Riskregister!$L$14-Riskregister!$K$14)*SQRT(AV1255/2),Riskregister!$L$14-(Riskregister!$L$14-Riskregister!$K$14)*SQRT((1-AV1255)/2)))</f>
        <v>0</v>
      </c>
      <c r="AX1255" s="28">
        <f t="shared" ca="1" si="774"/>
        <v>9.566851904997109E-2</v>
      </c>
      <c r="AY1255" s="28">
        <f t="shared" ca="1" si="774"/>
        <v>0.19454403573828394</v>
      </c>
      <c r="AZ1255" s="28">
        <f>IF(Riskregister!$E$15="",0,COUNTIF(BP$4:BP$53,"&lt;"&amp;AX1255)*IF(AY1255&lt;0.5,Riskregister!$K$15+(Riskregister!$L$15-Riskregister!$K$15)*SQRT(AY1255/2),Riskregister!$L$15-(Riskregister!$L$15-Riskregister!$K$15)*SQRT((1-AY1255)/2)))</f>
        <v>0</v>
      </c>
      <c r="BA1255" s="28">
        <f t="shared" ca="1" si="775"/>
        <v>0.78960550446461597</v>
      </c>
      <c r="BB1255" s="28">
        <f t="shared" ca="1" si="775"/>
        <v>0.56645575942623794</v>
      </c>
      <c r="BC1255" s="28">
        <f>IF(Riskregister!$E$16="",0,COUNTIF(BQ$4:BQ$53,"&lt;"&amp;BA1255)*IF(BB1255&lt;0.5,Riskregister!$K$16+(Riskregister!$L$16-Riskregister!$K$16)*SQRT(BB1255/2),Riskregister!$L$16-(Riskregister!$L$16-Riskregister!$K$16)*SQRT((1-BB1255)/2)))</f>
        <v>0</v>
      </c>
      <c r="BD1255" s="28">
        <f t="shared" ca="1" si="751"/>
        <v>1203536.1021446707</v>
      </c>
    </row>
    <row r="1256" spans="20:56" x14ac:dyDescent="0.35">
      <c r="T1256" s="28">
        <f t="shared" ca="1" si="764"/>
        <v>0.8207936782592552</v>
      </c>
      <c r="U1256" s="28">
        <f t="shared" ca="1" si="764"/>
        <v>0.77135003033959182</v>
      </c>
      <c r="V1256" s="28">
        <f ca="1">IF(Riskregister!$E$5="",0,COUNTIF(BF$4:BF$53,"&lt;"&amp;T1256)*IF(U1256&lt;0.5,Riskregister!$K$5+(Riskregister!$L$5-Riskregister!$K$5)*SQRT(U1256/2),Riskregister!$L$5-(Riskregister!$L$5-Riskregister!$K$5)*SQRT((1-U1256)/2)))</f>
        <v>447846.09953038883</v>
      </c>
      <c r="W1256" s="28">
        <f t="shared" ca="1" si="765"/>
        <v>2.3525599021992694E-2</v>
      </c>
      <c r="X1256" s="28">
        <f t="shared" ca="1" si="765"/>
        <v>0.37032508071380843</v>
      </c>
      <c r="Y1256" s="28">
        <f ca="1">IF(Riskregister!$E$6="",0,COUNTIF(BG$4:BG$53,"&lt;"&amp;W1256)*IF(X1256&lt;0.5,Riskregister!$K$6+(Riskregister!$L$6-Riskregister!$K$6)*SQRT(X1256/2),Riskregister!$L$6-(Riskregister!$L$6-Riskregister!$K$6)*SQRT((1-X1256)/2)))</f>
        <v>0</v>
      </c>
      <c r="Z1256" s="28">
        <f t="shared" ca="1" si="766"/>
        <v>0.89743994276409111</v>
      </c>
      <c r="AA1256" s="28">
        <f t="shared" ca="1" si="766"/>
        <v>0.46845327195270281</v>
      </c>
      <c r="AB1256" s="28">
        <f ca="1">IF(Riskregister!$E$7="",0,COUNTIF(BH$4:BH$53,"&lt;"&amp;Z1256)*IF(AA1256&lt;0.5,Riskregister!$K$7+(Riskregister!$L$7-Riskregister!$K$7)*SQRT(AA1256/2),Riskregister!$L$7-(Riskregister!$L$7-Riskregister!$K$7)*SQRT((1-AA1256)/2)))</f>
        <v>219389.38250995264</v>
      </c>
      <c r="AC1256" s="28">
        <f t="shared" ca="1" si="767"/>
        <v>0.32623944902408919</v>
      </c>
      <c r="AD1256" s="28">
        <f t="shared" ca="1" si="767"/>
        <v>0.7201756856648478</v>
      </c>
      <c r="AE1256" s="28">
        <f ca="1">IF(Riskregister!$E$8="",0,COUNTIF(BI$4:BI$53,"&lt;"&amp;AC1256)*IF(AD1256&lt;0.5,Riskregister!$K$8+(Riskregister!$L$8-Riskregister!$K$8)*SQRT(AD1256/2),Riskregister!$L$8-(Riskregister!$L$8-Riskregister!$K$8)*SQRT((1-AD1256)/2)))</f>
        <v>0</v>
      </c>
      <c r="AF1256" s="28">
        <f t="shared" ca="1" si="768"/>
        <v>0.97528606635516812</v>
      </c>
      <c r="AG1256" s="28">
        <f t="shared" ca="1" si="768"/>
        <v>4.2467127340286903E-2</v>
      </c>
      <c r="AH1256" s="28">
        <f>IF(Riskregister!$E$9="",0,COUNTIF(BJ$4:BJ$53,"&lt;"&amp;AF1256)*IF(AG1256&lt;0.5,Riskregister!$K$9+(Riskregister!$L$9-Riskregister!$K$9)*SQRT(AG1256/2),Riskregister!$L$9-(Riskregister!$L$9-Riskregister!$K$9)*SQRT((1-AG1256)/2)))</f>
        <v>0</v>
      </c>
      <c r="AI1256" s="28">
        <f t="shared" ca="1" si="769"/>
        <v>0.65996121601224977</v>
      </c>
      <c r="AJ1256" s="28">
        <f t="shared" ca="1" si="769"/>
        <v>0.39481757297661269</v>
      </c>
      <c r="AK1256" s="28">
        <f>IF(Riskregister!$E$10="",0,COUNTIF(BK$4:BK$53,"&lt;"&amp;AI1256)*IF(AJ1256&lt;0.5,Riskregister!$K$10+(Riskregister!$L$10-Riskregister!$K$10)*SQRT(AJ1256/2),Riskregister!$L$10-(Riskregister!$L$10-Riskregister!$K$10)*SQRT((1-AJ1256)/2)))</f>
        <v>0</v>
      </c>
      <c r="AL1256" s="28">
        <f t="shared" ca="1" si="770"/>
        <v>2.5776199003289646E-2</v>
      </c>
      <c r="AM1256" s="28">
        <f t="shared" ca="1" si="770"/>
        <v>0.92972737742951073</v>
      </c>
      <c r="AN1256" s="28">
        <f>IF(Riskregister!$E$11="",0,COUNTIF(BL$4:BL$53,"&lt;"&amp;AL1256)*IF(AM1256&lt;0.5,Riskregister!$K$11+(Riskregister!$L$11-Riskregister!$K$11)*SQRT(AM1256/2),Riskregister!$L$11-(Riskregister!$L$11-Riskregister!$K$11)*SQRT((1-AM1256)/2)))</f>
        <v>0</v>
      </c>
      <c r="AO1256" s="28">
        <f t="shared" ca="1" si="771"/>
        <v>0.3610229496368057</v>
      </c>
      <c r="AP1256" s="28">
        <f t="shared" ca="1" si="771"/>
        <v>0.2996707342564362</v>
      </c>
      <c r="AQ1256" s="28">
        <f>IF(Riskregister!$E$12="",0,COUNTIF(BM$4:BM$53,"&lt;"&amp;AO1256)*IF(AP1256&lt;0.5,Riskregister!$K$12+(Riskregister!$L$12-Riskregister!$K$12)*SQRT(AP1256/2),Riskregister!$L$12-(Riskregister!$L$12-Riskregister!$K$12)*SQRT((1-AP1256)/2)))</f>
        <v>0</v>
      </c>
      <c r="AR1256" s="28">
        <f t="shared" ca="1" si="772"/>
        <v>0.3671641086677262</v>
      </c>
      <c r="AS1256" s="28">
        <f t="shared" ca="1" si="772"/>
        <v>0.16884202405116921</v>
      </c>
      <c r="AT1256" s="28">
        <f>IF(Riskregister!$E$13="",0,COUNTIF(BN$4:BN$53,"&lt;"&amp;AR1256)*IF(AS1256&lt;0.5,Riskregister!$K$13+(Riskregister!$L$13-Riskregister!$K$13)*SQRT(AS1256/2),Riskregister!$L$13-(Riskregister!$L$13-Riskregister!$K$13)*SQRT((1-AS1256)/2)))</f>
        <v>0</v>
      </c>
      <c r="AU1256" s="28">
        <f t="shared" ca="1" si="773"/>
        <v>0.30253690111181208</v>
      </c>
      <c r="AV1256" s="28">
        <f t="shared" ca="1" si="773"/>
        <v>0.18773899898052826</v>
      </c>
      <c r="AW1256" s="28">
        <f>IF(Riskregister!$E$14="",0,COUNTIF(BO$4:BO$53,"&lt;"&amp;AU1256)*IF(AV1256&lt;0.5,Riskregister!$K$14+(Riskregister!$L$14-Riskregister!$K$14)*SQRT(AV1256/2),Riskregister!$L$14-(Riskregister!$L$14-Riskregister!$K$14)*SQRT((1-AV1256)/2)))</f>
        <v>0</v>
      </c>
      <c r="AX1256" s="28">
        <f t="shared" ca="1" si="774"/>
        <v>0.63021731360300426</v>
      </c>
      <c r="AY1256" s="28">
        <f t="shared" ca="1" si="774"/>
        <v>9.3492452867558806E-2</v>
      </c>
      <c r="AZ1256" s="28">
        <f>IF(Riskregister!$E$15="",0,COUNTIF(BP$4:BP$53,"&lt;"&amp;AX1256)*IF(AY1256&lt;0.5,Riskregister!$K$15+(Riskregister!$L$15-Riskregister!$K$15)*SQRT(AY1256/2),Riskregister!$L$15-(Riskregister!$L$15-Riskregister!$K$15)*SQRT((1-AY1256)/2)))</f>
        <v>0</v>
      </c>
      <c r="BA1256" s="28">
        <f t="shared" ca="1" si="775"/>
        <v>0.1369173690921337</v>
      </c>
      <c r="BB1256" s="28">
        <f t="shared" ca="1" si="775"/>
        <v>0.18469389159973892</v>
      </c>
      <c r="BC1256" s="28">
        <f>IF(Riskregister!$E$16="",0,COUNTIF(BQ$4:BQ$53,"&lt;"&amp;BA1256)*IF(BB1256&lt;0.5,Riskregister!$K$16+(Riskregister!$L$16-Riskregister!$K$16)*SQRT(BB1256/2),Riskregister!$L$16-(Riskregister!$L$16-Riskregister!$K$16)*SQRT((1-BB1256)/2)))</f>
        <v>0</v>
      </c>
      <c r="BD1256" s="28">
        <f t="shared" ca="1" si="751"/>
        <v>667235.48204034148</v>
      </c>
    </row>
    <row r="1257" spans="20:56" x14ac:dyDescent="0.35">
      <c r="T1257" s="28">
        <f t="shared" ca="1" si="764"/>
        <v>0.54141255938067256</v>
      </c>
      <c r="U1257" s="28">
        <f t="shared" ca="1" si="764"/>
        <v>0.79089093719013115</v>
      </c>
      <c r="V1257" s="28">
        <f ca="1">IF(Riskregister!$E$5="",0,COUNTIF(BF$4:BF$53,"&lt;"&amp;T1257)*IF(U1257&lt;0.5,Riskregister!$K$5+(Riskregister!$L$5-Riskregister!$K$5)*SQRT(U1257/2),Riskregister!$L$5-(Riskregister!$L$5-Riskregister!$K$5)*SQRT((1-U1257)/2)))</f>
        <v>0</v>
      </c>
      <c r="W1257" s="28">
        <f t="shared" ca="1" si="765"/>
        <v>0.49287700270111146</v>
      </c>
      <c r="X1257" s="28">
        <f t="shared" ca="1" si="765"/>
        <v>0.61255595364745197</v>
      </c>
      <c r="Y1257" s="28">
        <f ca="1">IF(Riskregister!$E$6="",0,COUNTIF(BG$4:BG$53,"&lt;"&amp;W1257)*IF(X1257&lt;0.5,Riskregister!$K$6+(Riskregister!$L$6-Riskregister!$K$6)*SQRT(X1257/2),Riskregister!$L$6-(Riskregister!$L$6-Riskregister!$K$6)*SQRT((1-X1257)/2)))</f>
        <v>0</v>
      </c>
      <c r="Z1257" s="28">
        <f t="shared" ca="1" si="766"/>
        <v>0.86713365336945902</v>
      </c>
      <c r="AA1257" s="28">
        <f t="shared" ca="1" si="766"/>
        <v>0.46133201053985295</v>
      </c>
      <c r="AB1257" s="28">
        <f ca="1">IF(Riskregister!$E$7="",0,COUNTIF(BH$4:BH$53,"&lt;"&amp;Z1257)*IF(AA1257&lt;0.5,Riskregister!$K$7+(Riskregister!$L$7-Riskregister!$K$7)*SQRT(AA1257/2),Riskregister!$L$7-(Riskregister!$L$7-Riskregister!$K$7)*SQRT((1-AA1257)/2)))</f>
        <v>218096.95311208349</v>
      </c>
      <c r="AC1257" s="28">
        <f t="shared" ca="1" si="767"/>
        <v>0.8966631418276515</v>
      </c>
      <c r="AD1257" s="28">
        <f t="shared" ca="1" si="767"/>
        <v>0.2346231357878461</v>
      </c>
      <c r="AE1257" s="28">
        <f ca="1">IF(Riskregister!$E$8="",0,COUNTIF(BI$4:BI$53,"&lt;"&amp;AC1257)*IF(AD1257&lt;0.5,Riskregister!$K$8+(Riskregister!$L$8-Riskregister!$K$8)*SQRT(AD1257/2),Riskregister!$L$8-(Riskregister!$L$8-Riskregister!$K$8)*SQRT((1-AD1257)/2)))</f>
        <v>0</v>
      </c>
      <c r="AF1257" s="28">
        <f t="shared" ca="1" si="768"/>
        <v>0.60018619137505524</v>
      </c>
      <c r="AG1257" s="28">
        <f t="shared" ca="1" si="768"/>
        <v>0.63761659824219996</v>
      </c>
      <c r="AH1257" s="28">
        <f>IF(Riskregister!$E$9="",0,COUNTIF(BJ$4:BJ$53,"&lt;"&amp;AF1257)*IF(AG1257&lt;0.5,Riskregister!$K$9+(Riskregister!$L$9-Riskregister!$K$9)*SQRT(AG1257/2),Riskregister!$L$9-(Riskregister!$L$9-Riskregister!$K$9)*SQRT((1-AG1257)/2)))</f>
        <v>0</v>
      </c>
      <c r="AI1257" s="28">
        <f t="shared" ca="1" si="769"/>
        <v>0.57098725208975021</v>
      </c>
      <c r="AJ1257" s="28">
        <f t="shared" ca="1" si="769"/>
        <v>0.40695413655137169</v>
      </c>
      <c r="AK1257" s="28">
        <f>IF(Riskregister!$E$10="",0,COUNTIF(BK$4:BK$53,"&lt;"&amp;AI1257)*IF(AJ1257&lt;0.5,Riskregister!$K$10+(Riskregister!$L$10-Riskregister!$K$10)*SQRT(AJ1257/2),Riskregister!$L$10-(Riskregister!$L$10-Riskregister!$K$10)*SQRT((1-AJ1257)/2)))</f>
        <v>0</v>
      </c>
      <c r="AL1257" s="28">
        <f t="shared" ca="1" si="770"/>
        <v>0.95325834273357246</v>
      </c>
      <c r="AM1257" s="28">
        <f t="shared" ca="1" si="770"/>
        <v>0.81895882706584078</v>
      </c>
      <c r="AN1257" s="28">
        <f>IF(Riskregister!$E$11="",0,COUNTIF(BL$4:BL$53,"&lt;"&amp;AL1257)*IF(AM1257&lt;0.5,Riskregister!$K$11+(Riskregister!$L$11-Riskregister!$K$11)*SQRT(AM1257/2),Riskregister!$L$11-(Riskregister!$L$11-Riskregister!$K$11)*SQRT((1-AM1257)/2)))</f>
        <v>0</v>
      </c>
      <c r="AO1257" s="28">
        <f t="shared" ca="1" si="771"/>
        <v>8.7747464941526188E-2</v>
      </c>
      <c r="AP1257" s="28">
        <f t="shared" ca="1" si="771"/>
        <v>0.63383413888623596</v>
      </c>
      <c r="AQ1257" s="28">
        <f>IF(Riskregister!$E$12="",0,COUNTIF(BM$4:BM$53,"&lt;"&amp;AO1257)*IF(AP1257&lt;0.5,Riskregister!$K$12+(Riskregister!$L$12-Riskregister!$K$12)*SQRT(AP1257/2),Riskregister!$L$12-(Riskregister!$L$12-Riskregister!$K$12)*SQRT((1-AP1257)/2)))</f>
        <v>0</v>
      </c>
      <c r="AR1257" s="28">
        <f t="shared" ca="1" si="772"/>
        <v>0.28905895756256461</v>
      </c>
      <c r="AS1257" s="28">
        <f t="shared" ca="1" si="772"/>
        <v>5.883868103506118E-2</v>
      </c>
      <c r="AT1257" s="28">
        <f>IF(Riskregister!$E$13="",0,COUNTIF(BN$4:BN$53,"&lt;"&amp;AR1257)*IF(AS1257&lt;0.5,Riskregister!$K$13+(Riskregister!$L$13-Riskregister!$K$13)*SQRT(AS1257/2),Riskregister!$L$13-(Riskregister!$L$13-Riskregister!$K$13)*SQRT((1-AS1257)/2)))</f>
        <v>0</v>
      </c>
      <c r="AU1257" s="28">
        <f t="shared" ca="1" si="773"/>
        <v>0.54386429878053855</v>
      </c>
      <c r="AV1257" s="28">
        <f t="shared" ca="1" si="773"/>
        <v>0.57202931930516054</v>
      </c>
      <c r="AW1257" s="28">
        <f>IF(Riskregister!$E$14="",0,COUNTIF(BO$4:BO$53,"&lt;"&amp;AU1257)*IF(AV1257&lt;0.5,Riskregister!$K$14+(Riskregister!$L$14-Riskregister!$K$14)*SQRT(AV1257/2),Riskregister!$L$14-(Riskregister!$L$14-Riskregister!$K$14)*SQRT((1-AV1257)/2)))</f>
        <v>0</v>
      </c>
      <c r="AX1257" s="28">
        <f t="shared" ca="1" si="774"/>
        <v>0.96607492782749638</v>
      </c>
      <c r="AY1257" s="28">
        <f t="shared" ca="1" si="774"/>
        <v>7.9486270435311757E-2</v>
      </c>
      <c r="AZ1257" s="28">
        <f>IF(Riskregister!$E$15="",0,COUNTIF(BP$4:BP$53,"&lt;"&amp;AX1257)*IF(AY1257&lt;0.5,Riskregister!$K$15+(Riskregister!$L$15-Riskregister!$K$15)*SQRT(AY1257/2),Riskregister!$L$15-(Riskregister!$L$15-Riskregister!$K$15)*SQRT((1-AY1257)/2)))</f>
        <v>0</v>
      </c>
      <c r="BA1257" s="28">
        <f t="shared" ca="1" si="775"/>
        <v>0.2805395163157326</v>
      </c>
      <c r="BB1257" s="28">
        <f t="shared" ca="1" si="775"/>
        <v>0.54758016199068971</v>
      </c>
      <c r="BC1257" s="28">
        <f>IF(Riskregister!$E$16="",0,COUNTIF(BQ$4:BQ$53,"&lt;"&amp;BA1257)*IF(BB1257&lt;0.5,Riskregister!$K$16+(Riskregister!$L$16-Riskregister!$K$16)*SQRT(BB1257/2),Riskregister!$L$16-(Riskregister!$L$16-Riskregister!$K$16)*SQRT((1-BB1257)/2)))</f>
        <v>0</v>
      </c>
      <c r="BD1257" s="28">
        <f t="shared" ca="1" si="751"/>
        <v>218096.95311208349</v>
      </c>
    </row>
    <row r="1258" spans="20:56" x14ac:dyDescent="0.35">
      <c r="T1258" s="28">
        <f t="shared" ca="1" si="764"/>
        <v>0.54073581318985364</v>
      </c>
      <c r="U1258" s="28">
        <f t="shared" ca="1" si="764"/>
        <v>0.57974911921972039</v>
      </c>
      <c r="V1258" s="28">
        <f ca="1">IF(Riskregister!$E$5="",0,COUNTIF(BF$4:BF$53,"&lt;"&amp;T1258)*IF(U1258&lt;0.5,Riskregister!$K$5+(Riskregister!$L$5-Riskregister!$K$5)*SQRT(U1258/2),Riskregister!$L$5-(Riskregister!$L$5-Riskregister!$K$5)*SQRT((1-U1258)/2)))</f>
        <v>0</v>
      </c>
      <c r="W1258" s="28">
        <f t="shared" ca="1" si="765"/>
        <v>0.36741965640103968</v>
      </c>
      <c r="X1258" s="28">
        <f t="shared" ca="1" si="765"/>
        <v>6.9087811401612909E-2</v>
      </c>
      <c r="Y1258" s="28">
        <f ca="1">IF(Riskregister!$E$6="",0,COUNTIF(BG$4:BG$53,"&lt;"&amp;W1258)*IF(X1258&lt;0.5,Riskregister!$K$6+(Riskregister!$L$6-Riskregister!$K$6)*SQRT(X1258/2),Riskregister!$L$6-(Riskregister!$L$6-Riskregister!$K$6)*SQRT((1-X1258)/2)))</f>
        <v>0</v>
      </c>
      <c r="Z1258" s="28">
        <f t="shared" ca="1" si="766"/>
        <v>0.73568825740859678</v>
      </c>
      <c r="AA1258" s="28">
        <f t="shared" ca="1" si="766"/>
        <v>0.64266307272578083</v>
      </c>
      <c r="AB1258" s="28">
        <f ca="1">IF(Riskregister!$E$7="",0,COUNTIF(BH$4:BH$53,"&lt;"&amp;Z1258)*IF(AA1258&lt;0.5,Riskregister!$K$7+(Riskregister!$L$7-Riskregister!$K$7)*SQRT(AA1258/2),Riskregister!$L$7-(Riskregister!$L$7-Riskregister!$K$7)*SQRT((1-AA1258)/2)))</f>
        <v>252057.82617675944</v>
      </c>
      <c r="AC1258" s="28">
        <f t="shared" ca="1" si="767"/>
        <v>0.30700357534822809</v>
      </c>
      <c r="AD1258" s="28">
        <f t="shared" ca="1" si="767"/>
        <v>0.26178101415683541</v>
      </c>
      <c r="AE1258" s="28">
        <f ca="1">IF(Riskregister!$E$8="",0,COUNTIF(BI$4:BI$53,"&lt;"&amp;AC1258)*IF(AD1258&lt;0.5,Riskregister!$K$8+(Riskregister!$L$8-Riskregister!$K$8)*SQRT(AD1258/2),Riskregister!$L$8-(Riskregister!$L$8-Riskregister!$K$8)*SQRT((1-AD1258)/2)))</f>
        <v>0</v>
      </c>
      <c r="AF1258" s="28">
        <f t="shared" ca="1" si="768"/>
        <v>0.62196590474982638</v>
      </c>
      <c r="AG1258" s="28">
        <f t="shared" ca="1" si="768"/>
        <v>0.76427605353413319</v>
      </c>
      <c r="AH1258" s="28">
        <f>IF(Riskregister!$E$9="",0,COUNTIF(BJ$4:BJ$53,"&lt;"&amp;AF1258)*IF(AG1258&lt;0.5,Riskregister!$K$9+(Riskregister!$L$9-Riskregister!$K$9)*SQRT(AG1258/2),Riskregister!$L$9-(Riskregister!$L$9-Riskregister!$K$9)*SQRT((1-AG1258)/2)))</f>
        <v>0</v>
      </c>
      <c r="AI1258" s="28">
        <f t="shared" ca="1" si="769"/>
        <v>0.29738767940414246</v>
      </c>
      <c r="AJ1258" s="28">
        <f t="shared" ca="1" si="769"/>
        <v>0.16112010697418644</v>
      </c>
      <c r="AK1258" s="28">
        <f>IF(Riskregister!$E$10="",0,COUNTIF(BK$4:BK$53,"&lt;"&amp;AI1258)*IF(AJ1258&lt;0.5,Riskregister!$K$10+(Riskregister!$L$10-Riskregister!$K$10)*SQRT(AJ1258/2),Riskregister!$L$10-(Riskregister!$L$10-Riskregister!$K$10)*SQRT((1-AJ1258)/2)))</f>
        <v>0</v>
      </c>
      <c r="AL1258" s="28">
        <f t="shared" ca="1" si="770"/>
        <v>0.50506024932758642</v>
      </c>
      <c r="AM1258" s="28">
        <f t="shared" ca="1" si="770"/>
        <v>0.38870513000042295</v>
      </c>
      <c r="AN1258" s="28">
        <f>IF(Riskregister!$E$11="",0,COUNTIF(BL$4:BL$53,"&lt;"&amp;AL1258)*IF(AM1258&lt;0.5,Riskregister!$K$11+(Riskregister!$L$11-Riskregister!$K$11)*SQRT(AM1258/2),Riskregister!$L$11-(Riskregister!$L$11-Riskregister!$K$11)*SQRT((1-AM1258)/2)))</f>
        <v>0</v>
      </c>
      <c r="AO1258" s="28">
        <f t="shared" ca="1" si="771"/>
        <v>0.71687620432363075</v>
      </c>
      <c r="AP1258" s="28">
        <f t="shared" ca="1" si="771"/>
        <v>9.7373239429354497E-2</v>
      </c>
      <c r="AQ1258" s="28">
        <f>IF(Riskregister!$E$12="",0,COUNTIF(BM$4:BM$53,"&lt;"&amp;AO1258)*IF(AP1258&lt;0.5,Riskregister!$K$12+(Riskregister!$L$12-Riskregister!$K$12)*SQRT(AP1258/2),Riskregister!$L$12-(Riskregister!$L$12-Riskregister!$K$12)*SQRT((1-AP1258)/2)))</f>
        <v>0</v>
      </c>
      <c r="AR1258" s="28">
        <f t="shared" ca="1" si="772"/>
        <v>0.77421560614042584</v>
      </c>
      <c r="AS1258" s="28">
        <f t="shared" ca="1" si="772"/>
        <v>0.91087834766012898</v>
      </c>
      <c r="AT1258" s="28">
        <f>IF(Riskregister!$E$13="",0,COUNTIF(BN$4:BN$53,"&lt;"&amp;AR1258)*IF(AS1258&lt;0.5,Riskregister!$K$13+(Riskregister!$L$13-Riskregister!$K$13)*SQRT(AS1258/2),Riskregister!$L$13-(Riskregister!$L$13-Riskregister!$K$13)*SQRT((1-AS1258)/2)))</f>
        <v>0</v>
      </c>
      <c r="AU1258" s="28">
        <f t="shared" ca="1" si="773"/>
        <v>0.24895807028303363</v>
      </c>
      <c r="AV1258" s="28">
        <f t="shared" ca="1" si="773"/>
        <v>0.58951375147256302</v>
      </c>
      <c r="AW1258" s="28">
        <f>IF(Riskregister!$E$14="",0,COUNTIF(BO$4:BO$53,"&lt;"&amp;AU1258)*IF(AV1258&lt;0.5,Riskregister!$K$14+(Riskregister!$L$14-Riskregister!$K$14)*SQRT(AV1258/2),Riskregister!$L$14-(Riskregister!$L$14-Riskregister!$K$14)*SQRT((1-AV1258)/2)))</f>
        <v>0</v>
      </c>
      <c r="AX1258" s="28">
        <f t="shared" ca="1" si="774"/>
        <v>0.38985172818680225</v>
      </c>
      <c r="AY1258" s="28">
        <f t="shared" ca="1" si="774"/>
        <v>7.8213306315855213E-2</v>
      </c>
      <c r="AZ1258" s="28">
        <f>IF(Riskregister!$E$15="",0,COUNTIF(BP$4:BP$53,"&lt;"&amp;AX1258)*IF(AY1258&lt;0.5,Riskregister!$K$15+(Riskregister!$L$15-Riskregister!$K$15)*SQRT(AY1258/2),Riskregister!$L$15-(Riskregister!$L$15-Riskregister!$K$15)*SQRT((1-AY1258)/2)))</f>
        <v>0</v>
      </c>
      <c r="BA1258" s="28">
        <f t="shared" ca="1" si="775"/>
        <v>0.97360353936855382</v>
      </c>
      <c r="BB1258" s="28">
        <f t="shared" ca="1" si="775"/>
        <v>5.0584514836913064E-2</v>
      </c>
      <c r="BC1258" s="28">
        <f>IF(Riskregister!$E$16="",0,COUNTIF(BQ$4:BQ$53,"&lt;"&amp;BA1258)*IF(BB1258&lt;0.5,Riskregister!$K$16+(Riskregister!$L$16-Riskregister!$K$16)*SQRT(BB1258/2),Riskregister!$L$16-(Riskregister!$L$16-Riskregister!$K$16)*SQRT((1-BB1258)/2)))</f>
        <v>0</v>
      </c>
      <c r="BD1258" s="28">
        <f t="shared" ca="1" si="751"/>
        <v>252057.82617675944</v>
      </c>
    </row>
    <row r="1259" spans="20:56" x14ac:dyDescent="0.35">
      <c r="T1259" s="28">
        <f t="shared" ca="1" si="764"/>
        <v>0.97524290706319849</v>
      </c>
      <c r="U1259" s="28">
        <f t="shared" ca="1" si="764"/>
        <v>0.88170663320302545</v>
      </c>
      <c r="V1259" s="28">
        <f ca="1">IF(Riskregister!$E$5="",0,COUNTIF(BF$4:BF$53,"&lt;"&amp;T1259)*IF(U1259&lt;0.5,Riskregister!$K$5+(Riskregister!$L$5-Riskregister!$K$5)*SQRT(U1259/2),Riskregister!$L$5-(Riskregister!$L$5-Riskregister!$K$5)*SQRT((1-U1259)/2)))</f>
        <v>981119.1795684814</v>
      </c>
      <c r="W1259" s="28">
        <f t="shared" ca="1" si="765"/>
        <v>0.53959227068119253</v>
      </c>
      <c r="X1259" s="28">
        <f t="shared" ca="1" si="765"/>
        <v>1.8112816685237787E-2</v>
      </c>
      <c r="Y1259" s="28">
        <f ca="1">IF(Riskregister!$E$6="",0,COUNTIF(BG$4:BG$53,"&lt;"&amp;W1259)*IF(X1259&lt;0.5,Riskregister!$K$6+(Riskregister!$L$6-Riskregister!$K$6)*SQRT(X1259/2),Riskregister!$L$6-(Riskregister!$L$6-Riskregister!$K$6)*SQRT((1-X1259)/2)))</f>
        <v>0</v>
      </c>
      <c r="Z1259" s="28">
        <f t="shared" ca="1" si="766"/>
        <v>0.20529531814657442</v>
      </c>
      <c r="AA1259" s="28">
        <f t="shared" ca="1" si="766"/>
        <v>0.99452002505932335</v>
      </c>
      <c r="AB1259" s="28">
        <f ca="1">IF(Riskregister!$E$7="",0,COUNTIF(BH$4:BH$53,"&lt;"&amp;Z1259)*IF(AA1259&lt;0.5,Riskregister!$K$7+(Riskregister!$L$7-Riskregister!$K$7)*SQRT(AA1259/2),Riskregister!$L$7-(Riskregister!$L$7-Riskregister!$K$7)*SQRT((1-AA1259)/2)))</f>
        <v>0</v>
      </c>
      <c r="AC1259" s="28">
        <f t="shared" ca="1" si="767"/>
        <v>0.79195930942696702</v>
      </c>
      <c r="AD1259" s="28">
        <f t="shared" ca="1" si="767"/>
        <v>0.64889918508949385</v>
      </c>
      <c r="AE1259" s="28">
        <f ca="1">IF(Riskregister!$E$8="",0,COUNTIF(BI$4:BI$53,"&lt;"&amp;AC1259)*IF(AD1259&lt;0.5,Riskregister!$K$8+(Riskregister!$L$8-Riskregister!$K$8)*SQRT(AD1259/2),Riskregister!$L$8-(Riskregister!$L$8-Riskregister!$K$8)*SQRT((1-AD1259)/2)))</f>
        <v>0</v>
      </c>
      <c r="AF1259" s="28">
        <f t="shared" ca="1" si="768"/>
        <v>0.49099326319030168</v>
      </c>
      <c r="AG1259" s="28">
        <f t="shared" ca="1" si="768"/>
        <v>0.63596804011356323</v>
      </c>
      <c r="AH1259" s="28">
        <f>IF(Riskregister!$E$9="",0,COUNTIF(BJ$4:BJ$53,"&lt;"&amp;AF1259)*IF(AG1259&lt;0.5,Riskregister!$K$9+(Riskregister!$L$9-Riskregister!$K$9)*SQRT(AG1259/2),Riskregister!$L$9-(Riskregister!$L$9-Riskregister!$K$9)*SQRT((1-AG1259)/2)))</f>
        <v>0</v>
      </c>
      <c r="AI1259" s="28">
        <f t="shared" ca="1" si="769"/>
        <v>0.71730911984176615</v>
      </c>
      <c r="AJ1259" s="28">
        <f t="shared" ca="1" si="769"/>
        <v>0.27292618364144494</v>
      </c>
      <c r="AK1259" s="28">
        <f>IF(Riskregister!$E$10="",0,COUNTIF(BK$4:BK$53,"&lt;"&amp;AI1259)*IF(AJ1259&lt;0.5,Riskregister!$K$10+(Riskregister!$L$10-Riskregister!$K$10)*SQRT(AJ1259/2),Riskregister!$L$10-(Riskregister!$L$10-Riskregister!$K$10)*SQRT((1-AJ1259)/2)))</f>
        <v>0</v>
      </c>
      <c r="AL1259" s="28">
        <f t="shared" ca="1" si="770"/>
        <v>0.59615926644131934</v>
      </c>
      <c r="AM1259" s="28">
        <f t="shared" ca="1" si="770"/>
        <v>0.49052436161900392</v>
      </c>
      <c r="AN1259" s="28">
        <f>IF(Riskregister!$E$11="",0,COUNTIF(BL$4:BL$53,"&lt;"&amp;AL1259)*IF(AM1259&lt;0.5,Riskregister!$K$11+(Riskregister!$L$11-Riskregister!$K$11)*SQRT(AM1259/2),Riskregister!$L$11-(Riskregister!$L$11-Riskregister!$K$11)*SQRT((1-AM1259)/2)))</f>
        <v>0</v>
      </c>
      <c r="AO1259" s="28">
        <f t="shared" ca="1" si="771"/>
        <v>0.2930364834440875</v>
      </c>
      <c r="AP1259" s="28">
        <f t="shared" ca="1" si="771"/>
        <v>0.43683716399836148</v>
      </c>
      <c r="AQ1259" s="28">
        <f>IF(Riskregister!$E$12="",0,COUNTIF(BM$4:BM$53,"&lt;"&amp;AO1259)*IF(AP1259&lt;0.5,Riskregister!$K$12+(Riskregister!$L$12-Riskregister!$K$12)*SQRT(AP1259/2),Riskregister!$L$12-(Riskregister!$L$12-Riskregister!$K$12)*SQRT((1-AP1259)/2)))</f>
        <v>0</v>
      </c>
      <c r="AR1259" s="28">
        <f t="shared" ca="1" si="772"/>
        <v>0.56632300109823397</v>
      </c>
      <c r="AS1259" s="28">
        <f t="shared" ca="1" si="772"/>
        <v>0.52398842190467709</v>
      </c>
      <c r="AT1259" s="28">
        <f>IF(Riskregister!$E$13="",0,COUNTIF(BN$4:BN$53,"&lt;"&amp;AR1259)*IF(AS1259&lt;0.5,Riskregister!$K$13+(Riskregister!$L$13-Riskregister!$K$13)*SQRT(AS1259/2),Riskregister!$L$13-(Riskregister!$L$13-Riskregister!$K$13)*SQRT((1-AS1259)/2)))</f>
        <v>0</v>
      </c>
      <c r="AU1259" s="28">
        <f t="shared" ca="1" si="773"/>
        <v>0.5445510277562744</v>
      </c>
      <c r="AV1259" s="28">
        <f t="shared" ca="1" si="773"/>
        <v>0.95724075514377949</v>
      </c>
      <c r="AW1259" s="28">
        <f>IF(Riskregister!$E$14="",0,COUNTIF(BO$4:BO$53,"&lt;"&amp;AU1259)*IF(AV1259&lt;0.5,Riskregister!$K$14+(Riskregister!$L$14-Riskregister!$K$14)*SQRT(AV1259/2),Riskregister!$L$14-(Riskregister!$L$14-Riskregister!$K$14)*SQRT((1-AV1259)/2)))</f>
        <v>0</v>
      </c>
      <c r="AX1259" s="28">
        <f t="shared" ca="1" si="774"/>
        <v>9.0955829824717283E-2</v>
      </c>
      <c r="AY1259" s="28">
        <f t="shared" ca="1" si="774"/>
        <v>0.36158445307936127</v>
      </c>
      <c r="AZ1259" s="28">
        <f>IF(Riskregister!$E$15="",0,COUNTIF(BP$4:BP$53,"&lt;"&amp;AX1259)*IF(AY1259&lt;0.5,Riskregister!$K$15+(Riskregister!$L$15-Riskregister!$K$15)*SQRT(AY1259/2),Riskregister!$L$15-(Riskregister!$L$15-Riskregister!$K$15)*SQRT((1-AY1259)/2)))</f>
        <v>0</v>
      </c>
      <c r="BA1259" s="28">
        <f t="shared" ca="1" si="775"/>
        <v>7.8540215721049411E-2</v>
      </c>
      <c r="BB1259" s="28">
        <f t="shared" ca="1" si="775"/>
        <v>5.2985497478136634E-2</v>
      </c>
      <c r="BC1259" s="28">
        <f>IF(Riskregister!$E$16="",0,COUNTIF(BQ$4:BQ$53,"&lt;"&amp;BA1259)*IF(BB1259&lt;0.5,Riskregister!$K$16+(Riskregister!$L$16-Riskregister!$K$16)*SQRT(BB1259/2),Riskregister!$L$16-(Riskregister!$L$16-Riskregister!$K$16)*SQRT((1-BB1259)/2)))</f>
        <v>0</v>
      </c>
      <c r="BD1259" s="28">
        <f t="shared" ca="1" si="751"/>
        <v>981119.1795684814</v>
      </c>
    </row>
    <row r="1260" spans="20:56" x14ac:dyDescent="0.35">
      <c r="T1260" s="28">
        <f t="shared" ca="1" si="764"/>
        <v>0.21027703710772416</v>
      </c>
      <c r="U1260" s="28">
        <f t="shared" ca="1" si="764"/>
        <v>0.92026660556494388</v>
      </c>
      <c r="V1260" s="28">
        <f ca="1">IF(Riskregister!$E$5="",0,COUNTIF(BF$4:BF$53,"&lt;"&amp;T1260)*IF(U1260&lt;0.5,Riskregister!$K$5+(Riskregister!$L$5-Riskregister!$K$5)*SQRT(U1260/2),Riskregister!$L$5-(Riskregister!$L$5-Riskregister!$K$5)*SQRT((1-U1260)/2)))</f>
        <v>0</v>
      </c>
      <c r="W1260" s="28">
        <f t="shared" ca="1" si="765"/>
        <v>0.94490707425176723</v>
      </c>
      <c r="X1260" s="28">
        <f t="shared" ca="1" si="765"/>
        <v>0.89147995386535461</v>
      </c>
      <c r="Y1260" s="28">
        <f ca="1">IF(Riskregister!$E$6="",0,COUNTIF(BG$4:BG$53,"&lt;"&amp;W1260)*IF(X1260&lt;0.5,Riskregister!$K$6+(Riskregister!$L$6-Riskregister!$K$6)*SQRT(X1260/2),Riskregister!$L$6-(Riskregister!$L$6-Riskregister!$K$6)*SQRT((1-X1260)/2)))</f>
        <v>3161423.8860112326</v>
      </c>
      <c r="Z1260" s="28">
        <f t="shared" ca="1" si="766"/>
        <v>0.24567839004611947</v>
      </c>
      <c r="AA1260" s="28">
        <f t="shared" ca="1" si="766"/>
        <v>0.75389926693346421</v>
      </c>
      <c r="AB1260" s="28">
        <f ca="1">IF(Riskregister!$E$7="",0,COUNTIF(BH$4:BH$53,"&lt;"&amp;Z1260)*IF(AA1260&lt;0.5,Riskregister!$K$7+(Riskregister!$L$7-Riskregister!$K$7)*SQRT(AA1260/2),Riskregister!$L$7-(Riskregister!$L$7-Riskregister!$K$7)*SQRT((1-AA1260)/2)))</f>
        <v>0</v>
      </c>
      <c r="AC1260" s="28">
        <f t="shared" ca="1" si="767"/>
        <v>0.84978562056294737</v>
      </c>
      <c r="AD1260" s="28">
        <f t="shared" ca="1" si="767"/>
        <v>0.8716227492874874</v>
      </c>
      <c r="AE1260" s="28">
        <f ca="1">IF(Riskregister!$E$8="",0,COUNTIF(BI$4:BI$53,"&lt;"&amp;AC1260)*IF(AD1260&lt;0.5,Riskregister!$K$8+(Riskregister!$L$8-Riskregister!$K$8)*SQRT(AD1260/2),Riskregister!$L$8-(Riskregister!$L$8-Riskregister!$K$8)*SQRT((1-AD1260)/2)))</f>
        <v>0</v>
      </c>
      <c r="AF1260" s="28">
        <f t="shared" ca="1" si="768"/>
        <v>0.83361790954140058</v>
      </c>
      <c r="AG1260" s="28">
        <f t="shared" ca="1" si="768"/>
        <v>0.53306973275743619</v>
      </c>
      <c r="AH1260" s="28">
        <f>IF(Riskregister!$E$9="",0,COUNTIF(BJ$4:BJ$53,"&lt;"&amp;AF1260)*IF(AG1260&lt;0.5,Riskregister!$K$9+(Riskregister!$L$9-Riskregister!$K$9)*SQRT(AG1260/2),Riskregister!$L$9-(Riskregister!$L$9-Riskregister!$K$9)*SQRT((1-AG1260)/2)))</f>
        <v>0</v>
      </c>
      <c r="AI1260" s="28">
        <f t="shared" ca="1" si="769"/>
        <v>9.7515024462040412E-2</v>
      </c>
      <c r="AJ1260" s="28">
        <f t="shared" ca="1" si="769"/>
        <v>0.98653080019864814</v>
      </c>
      <c r="AK1260" s="28">
        <f>IF(Riskregister!$E$10="",0,COUNTIF(BK$4:BK$53,"&lt;"&amp;AI1260)*IF(AJ1260&lt;0.5,Riskregister!$K$10+(Riskregister!$L$10-Riskregister!$K$10)*SQRT(AJ1260/2),Riskregister!$L$10-(Riskregister!$L$10-Riskregister!$K$10)*SQRT((1-AJ1260)/2)))</f>
        <v>0</v>
      </c>
      <c r="AL1260" s="28">
        <f t="shared" ca="1" si="770"/>
        <v>0.46442331479054422</v>
      </c>
      <c r="AM1260" s="28">
        <f t="shared" ca="1" si="770"/>
        <v>0.47879912849885053</v>
      </c>
      <c r="AN1260" s="28">
        <f>IF(Riskregister!$E$11="",0,COUNTIF(BL$4:BL$53,"&lt;"&amp;AL1260)*IF(AM1260&lt;0.5,Riskregister!$K$11+(Riskregister!$L$11-Riskregister!$K$11)*SQRT(AM1260/2),Riskregister!$L$11-(Riskregister!$L$11-Riskregister!$K$11)*SQRT((1-AM1260)/2)))</f>
        <v>0</v>
      </c>
      <c r="AO1260" s="28">
        <f t="shared" ca="1" si="771"/>
        <v>0.25827720840586299</v>
      </c>
      <c r="AP1260" s="28">
        <f t="shared" ca="1" si="771"/>
        <v>0.24664055556383824</v>
      </c>
      <c r="AQ1260" s="28">
        <f>IF(Riskregister!$E$12="",0,COUNTIF(BM$4:BM$53,"&lt;"&amp;AO1260)*IF(AP1260&lt;0.5,Riskregister!$K$12+(Riskregister!$L$12-Riskregister!$K$12)*SQRT(AP1260/2),Riskregister!$L$12-(Riskregister!$L$12-Riskregister!$K$12)*SQRT((1-AP1260)/2)))</f>
        <v>0</v>
      </c>
      <c r="AR1260" s="28">
        <f t="shared" ca="1" si="772"/>
        <v>0.42240320145148058</v>
      </c>
      <c r="AS1260" s="28">
        <f t="shared" ca="1" si="772"/>
        <v>0.32449152616029753</v>
      </c>
      <c r="AT1260" s="28">
        <f>IF(Riskregister!$E$13="",0,COUNTIF(BN$4:BN$53,"&lt;"&amp;AR1260)*IF(AS1260&lt;0.5,Riskregister!$K$13+(Riskregister!$L$13-Riskregister!$K$13)*SQRT(AS1260/2),Riskregister!$L$13-(Riskregister!$L$13-Riskregister!$K$13)*SQRT((1-AS1260)/2)))</f>
        <v>0</v>
      </c>
      <c r="AU1260" s="28">
        <f t="shared" ca="1" si="773"/>
        <v>0.86301763569129764</v>
      </c>
      <c r="AV1260" s="28">
        <f t="shared" ca="1" si="773"/>
        <v>0.64559539214400807</v>
      </c>
      <c r="AW1260" s="28">
        <f>IF(Riskregister!$E$14="",0,COUNTIF(BO$4:BO$53,"&lt;"&amp;AU1260)*IF(AV1260&lt;0.5,Riskregister!$K$14+(Riskregister!$L$14-Riskregister!$K$14)*SQRT(AV1260/2),Riskregister!$L$14-(Riskregister!$L$14-Riskregister!$K$14)*SQRT((1-AV1260)/2)))</f>
        <v>0</v>
      </c>
      <c r="AX1260" s="28">
        <f t="shared" ca="1" si="774"/>
        <v>0.11404087339920943</v>
      </c>
      <c r="AY1260" s="28">
        <f t="shared" ca="1" si="774"/>
        <v>0.19847257466315615</v>
      </c>
      <c r="AZ1260" s="28">
        <f>IF(Riskregister!$E$15="",0,COUNTIF(BP$4:BP$53,"&lt;"&amp;AX1260)*IF(AY1260&lt;0.5,Riskregister!$K$15+(Riskregister!$L$15-Riskregister!$K$15)*SQRT(AY1260/2),Riskregister!$L$15-(Riskregister!$L$15-Riskregister!$K$15)*SQRT((1-AY1260)/2)))</f>
        <v>0</v>
      </c>
      <c r="BA1260" s="28">
        <f t="shared" ca="1" si="775"/>
        <v>0.12694822395161598</v>
      </c>
      <c r="BB1260" s="28">
        <f t="shared" ca="1" si="775"/>
        <v>0.17525416260037485</v>
      </c>
      <c r="BC1260" s="28">
        <f>IF(Riskregister!$E$16="",0,COUNTIF(BQ$4:BQ$53,"&lt;"&amp;BA1260)*IF(BB1260&lt;0.5,Riskregister!$K$16+(Riskregister!$L$16-Riskregister!$K$16)*SQRT(BB1260/2),Riskregister!$L$16-(Riskregister!$L$16-Riskregister!$K$16)*SQRT((1-BB1260)/2)))</f>
        <v>0</v>
      </c>
      <c r="BD1260" s="28">
        <f t="shared" ca="1" si="751"/>
        <v>3161423.8860112326</v>
      </c>
    </row>
    <row r="1261" spans="20:56" x14ac:dyDescent="0.35">
      <c r="T1261" s="28">
        <f t="shared" ca="1" si="764"/>
        <v>0.61048187154692912</v>
      </c>
      <c r="U1261" s="28">
        <f t="shared" ca="1" si="764"/>
        <v>0.6436787696895806</v>
      </c>
      <c r="V1261" s="28">
        <f ca="1">IF(Riskregister!$E$5="",0,COUNTIF(BF$4:BF$53,"&lt;"&amp;T1261)*IF(U1261&lt;0.5,Riskregister!$K$5+(Riskregister!$L$5-Riskregister!$K$5)*SQRT(U1261/2),Riskregister!$L$5-(Riskregister!$L$5-Riskregister!$K$5)*SQRT((1-U1261)/2)))</f>
        <v>0</v>
      </c>
      <c r="W1261" s="28">
        <f t="shared" ca="1" si="765"/>
        <v>0.92857170648603293</v>
      </c>
      <c r="X1261" s="28">
        <f t="shared" ca="1" si="765"/>
        <v>0.79487981660501095</v>
      </c>
      <c r="Y1261" s="28">
        <f ca="1">IF(Riskregister!$E$6="",0,COUNTIF(BG$4:BG$53,"&lt;"&amp;W1261)*IF(X1261&lt;0.5,Riskregister!$K$6+(Riskregister!$L$6-Riskregister!$K$6)*SQRT(X1261/2),Riskregister!$L$6-(Riskregister!$L$6-Riskregister!$K$6)*SQRT((1-X1261)/2)))</f>
        <v>2847099.8358923141</v>
      </c>
      <c r="Z1261" s="28">
        <f t="shared" ca="1" si="766"/>
        <v>0.21873784373956728</v>
      </c>
      <c r="AA1261" s="28">
        <f t="shared" ca="1" si="766"/>
        <v>0.42114091923105179</v>
      </c>
      <c r="AB1261" s="28">
        <f ca="1">IF(Riskregister!$E$7="",0,COUNTIF(BH$4:BH$53,"&lt;"&amp;Z1261)*IF(AA1261&lt;0.5,Riskregister!$K$7+(Riskregister!$L$7-Riskregister!$K$7)*SQRT(AA1261/2),Riskregister!$L$7-(Riskregister!$L$7-Riskregister!$K$7)*SQRT((1-AA1261)/2)))</f>
        <v>0</v>
      </c>
      <c r="AC1261" s="28">
        <f t="shared" ca="1" si="767"/>
        <v>0.79569130942479849</v>
      </c>
      <c r="AD1261" s="28">
        <f t="shared" ca="1" si="767"/>
        <v>0.66553788360514254</v>
      </c>
      <c r="AE1261" s="28">
        <f ca="1">IF(Riskregister!$E$8="",0,COUNTIF(BI$4:BI$53,"&lt;"&amp;AC1261)*IF(AD1261&lt;0.5,Riskregister!$K$8+(Riskregister!$L$8-Riskregister!$K$8)*SQRT(AD1261/2),Riskregister!$L$8-(Riskregister!$L$8-Riskregister!$K$8)*SQRT((1-AD1261)/2)))</f>
        <v>0</v>
      </c>
      <c r="AF1261" s="28">
        <f t="shared" ca="1" si="768"/>
        <v>0.43557068563355361</v>
      </c>
      <c r="AG1261" s="28">
        <f t="shared" ca="1" si="768"/>
        <v>0.55508832638058492</v>
      </c>
      <c r="AH1261" s="28">
        <f>IF(Riskregister!$E$9="",0,COUNTIF(BJ$4:BJ$53,"&lt;"&amp;AF1261)*IF(AG1261&lt;0.5,Riskregister!$K$9+(Riskregister!$L$9-Riskregister!$K$9)*SQRT(AG1261/2),Riskregister!$L$9-(Riskregister!$L$9-Riskregister!$K$9)*SQRT((1-AG1261)/2)))</f>
        <v>0</v>
      </c>
      <c r="AI1261" s="28">
        <f t="shared" ca="1" si="769"/>
        <v>0.59499061855599766</v>
      </c>
      <c r="AJ1261" s="28">
        <f t="shared" ca="1" si="769"/>
        <v>0.88114898212442117</v>
      </c>
      <c r="AK1261" s="28">
        <f>IF(Riskregister!$E$10="",0,COUNTIF(BK$4:BK$53,"&lt;"&amp;AI1261)*IF(AJ1261&lt;0.5,Riskregister!$K$10+(Riskregister!$L$10-Riskregister!$K$10)*SQRT(AJ1261/2),Riskregister!$L$10-(Riskregister!$L$10-Riskregister!$K$10)*SQRT((1-AJ1261)/2)))</f>
        <v>0</v>
      </c>
      <c r="AL1261" s="28">
        <f t="shared" ca="1" si="770"/>
        <v>0.52324304893729079</v>
      </c>
      <c r="AM1261" s="28">
        <f t="shared" ca="1" si="770"/>
        <v>0.49341422211556396</v>
      </c>
      <c r="AN1261" s="28">
        <f>IF(Riskregister!$E$11="",0,COUNTIF(BL$4:BL$53,"&lt;"&amp;AL1261)*IF(AM1261&lt;0.5,Riskregister!$K$11+(Riskregister!$L$11-Riskregister!$K$11)*SQRT(AM1261/2),Riskregister!$L$11-(Riskregister!$L$11-Riskregister!$K$11)*SQRT((1-AM1261)/2)))</f>
        <v>0</v>
      </c>
      <c r="AO1261" s="28">
        <f t="shared" ca="1" si="771"/>
        <v>0.66810655495473781</v>
      </c>
      <c r="AP1261" s="28">
        <f t="shared" ca="1" si="771"/>
        <v>0.94636134126813976</v>
      </c>
      <c r="AQ1261" s="28">
        <f>IF(Riskregister!$E$12="",0,COUNTIF(BM$4:BM$53,"&lt;"&amp;AO1261)*IF(AP1261&lt;0.5,Riskregister!$K$12+(Riskregister!$L$12-Riskregister!$K$12)*SQRT(AP1261/2),Riskregister!$L$12-(Riskregister!$L$12-Riskregister!$K$12)*SQRT((1-AP1261)/2)))</f>
        <v>0</v>
      </c>
      <c r="AR1261" s="28">
        <f t="shared" ca="1" si="772"/>
        <v>0.72607437089884874</v>
      </c>
      <c r="AS1261" s="28">
        <f t="shared" ca="1" si="772"/>
        <v>0.8980448327070425</v>
      </c>
      <c r="AT1261" s="28">
        <f>IF(Riskregister!$E$13="",0,COUNTIF(BN$4:BN$53,"&lt;"&amp;AR1261)*IF(AS1261&lt;0.5,Riskregister!$K$13+(Riskregister!$L$13-Riskregister!$K$13)*SQRT(AS1261/2),Riskregister!$L$13-(Riskregister!$L$13-Riskregister!$K$13)*SQRT((1-AS1261)/2)))</f>
        <v>0</v>
      </c>
      <c r="AU1261" s="28">
        <f t="shared" ca="1" si="773"/>
        <v>0.7363980643873379</v>
      </c>
      <c r="AV1261" s="28">
        <f t="shared" ca="1" si="773"/>
        <v>0.62904664658838094</v>
      </c>
      <c r="AW1261" s="28">
        <f>IF(Riskregister!$E$14="",0,COUNTIF(BO$4:BO$53,"&lt;"&amp;AU1261)*IF(AV1261&lt;0.5,Riskregister!$K$14+(Riskregister!$L$14-Riskregister!$K$14)*SQRT(AV1261/2),Riskregister!$L$14-(Riskregister!$L$14-Riskregister!$K$14)*SQRT((1-AV1261)/2)))</f>
        <v>0</v>
      </c>
      <c r="AX1261" s="28">
        <f t="shared" ca="1" si="774"/>
        <v>0.60814201739888829</v>
      </c>
      <c r="AY1261" s="28">
        <f t="shared" ca="1" si="774"/>
        <v>2.5691791262813735E-2</v>
      </c>
      <c r="AZ1261" s="28">
        <f>IF(Riskregister!$E$15="",0,COUNTIF(BP$4:BP$53,"&lt;"&amp;AX1261)*IF(AY1261&lt;0.5,Riskregister!$K$15+(Riskregister!$L$15-Riskregister!$K$15)*SQRT(AY1261/2),Riskregister!$L$15-(Riskregister!$L$15-Riskregister!$K$15)*SQRT((1-AY1261)/2)))</f>
        <v>0</v>
      </c>
      <c r="BA1261" s="28">
        <f t="shared" ca="1" si="775"/>
        <v>0.78159801397169659</v>
      </c>
      <c r="BB1261" s="28">
        <f t="shared" ca="1" si="775"/>
        <v>0.48824258974722523</v>
      </c>
      <c r="BC1261" s="28">
        <f>IF(Riskregister!$E$16="",0,COUNTIF(BQ$4:BQ$53,"&lt;"&amp;BA1261)*IF(BB1261&lt;0.5,Riskregister!$K$16+(Riskregister!$L$16-Riskregister!$K$16)*SQRT(BB1261/2),Riskregister!$L$16-(Riskregister!$L$16-Riskregister!$K$16)*SQRT((1-BB1261)/2)))</f>
        <v>0</v>
      </c>
      <c r="BD1261" s="28">
        <f t="shared" ca="1" si="751"/>
        <v>2847099.8358923141</v>
      </c>
    </row>
    <row r="1262" spans="20:56" x14ac:dyDescent="0.35">
      <c r="T1262" s="28">
        <f t="shared" ca="1" si="764"/>
        <v>4.0586706012802565E-2</v>
      </c>
      <c r="U1262" s="28">
        <f t="shared" ca="1" si="764"/>
        <v>0.29055705076065552</v>
      </c>
      <c r="V1262" s="28">
        <f ca="1">IF(Riskregister!$E$5="",0,COUNTIF(BF$4:BF$53,"&lt;"&amp;T1262)*IF(U1262&lt;0.5,Riskregister!$K$5+(Riskregister!$L$5-Riskregister!$K$5)*SQRT(U1262/2),Riskregister!$L$5-(Riskregister!$L$5-Riskregister!$K$5)*SQRT((1-U1262)/2)))</f>
        <v>0</v>
      </c>
      <c r="W1262" s="28">
        <f t="shared" ca="1" si="765"/>
        <v>0.32803715070769157</v>
      </c>
      <c r="X1262" s="28">
        <f t="shared" ca="1" si="765"/>
        <v>9.1235977676786595E-2</v>
      </c>
      <c r="Y1262" s="28">
        <f ca="1">IF(Riskregister!$E$6="",0,COUNTIF(BG$4:BG$53,"&lt;"&amp;W1262)*IF(X1262&lt;0.5,Riskregister!$K$6+(Riskregister!$L$6-Riskregister!$K$6)*SQRT(X1262/2),Riskregister!$L$6-(Riskregister!$L$6-Riskregister!$K$6)*SQRT((1-X1262)/2)))</f>
        <v>0</v>
      </c>
      <c r="Z1262" s="28">
        <f t="shared" ca="1" si="766"/>
        <v>0.69215725761720137</v>
      </c>
      <c r="AA1262" s="28">
        <f t="shared" ca="1" si="766"/>
        <v>0.87266708498954559</v>
      </c>
      <c r="AB1262" s="28">
        <f ca="1">IF(Riskregister!$E$7="",0,COUNTIF(BH$4:BH$53,"&lt;"&amp;Z1262)*IF(AA1262&lt;0.5,Riskregister!$K$7+(Riskregister!$L$7-Riskregister!$K$7)*SQRT(AA1262/2),Riskregister!$L$7-(Riskregister!$L$7-Riskregister!$K$7)*SQRT((1-AA1262)/2)))</f>
        <v>0</v>
      </c>
      <c r="AC1262" s="28">
        <f t="shared" ca="1" si="767"/>
        <v>0.75597765175297282</v>
      </c>
      <c r="AD1262" s="28">
        <f t="shared" ca="1" si="767"/>
        <v>0.28957065086907574</v>
      </c>
      <c r="AE1262" s="28">
        <f ca="1">IF(Riskregister!$E$8="",0,COUNTIF(BI$4:BI$53,"&lt;"&amp;AC1262)*IF(AD1262&lt;0.5,Riskregister!$K$8+(Riskregister!$L$8-Riskregister!$K$8)*SQRT(AD1262/2),Riskregister!$L$8-(Riskregister!$L$8-Riskregister!$K$8)*SQRT((1-AD1262)/2)))</f>
        <v>0</v>
      </c>
      <c r="AF1262" s="28">
        <f t="shared" ca="1" si="768"/>
        <v>0.67824872653718704</v>
      </c>
      <c r="AG1262" s="28">
        <f t="shared" ca="1" si="768"/>
        <v>0.34964467772504604</v>
      </c>
      <c r="AH1262" s="28">
        <f>IF(Riskregister!$E$9="",0,COUNTIF(BJ$4:BJ$53,"&lt;"&amp;AF1262)*IF(AG1262&lt;0.5,Riskregister!$K$9+(Riskregister!$L$9-Riskregister!$K$9)*SQRT(AG1262/2),Riskregister!$L$9-(Riskregister!$L$9-Riskregister!$K$9)*SQRT((1-AG1262)/2)))</f>
        <v>0</v>
      </c>
      <c r="AI1262" s="28">
        <f t="shared" ca="1" si="769"/>
        <v>0.69083886282941931</v>
      </c>
      <c r="AJ1262" s="28">
        <f t="shared" ca="1" si="769"/>
        <v>0.19755585901064243</v>
      </c>
      <c r="AK1262" s="28">
        <f>IF(Riskregister!$E$10="",0,COUNTIF(BK$4:BK$53,"&lt;"&amp;AI1262)*IF(AJ1262&lt;0.5,Riskregister!$K$10+(Riskregister!$L$10-Riskregister!$K$10)*SQRT(AJ1262/2),Riskregister!$L$10-(Riskregister!$L$10-Riskregister!$K$10)*SQRT((1-AJ1262)/2)))</f>
        <v>0</v>
      </c>
      <c r="AL1262" s="28">
        <f t="shared" ca="1" si="770"/>
        <v>0.51912015876864714</v>
      </c>
      <c r="AM1262" s="28">
        <f t="shared" ca="1" si="770"/>
        <v>0.87908009562216671</v>
      </c>
      <c r="AN1262" s="28">
        <f>IF(Riskregister!$E$11="",0,COUNTIF(BL$4:BL$53,"&lt;"&amp;AL1262)*IF(AM1262&lt;0.5,Riskregister!$K$11+(Riskregister!$L$11-Riskregister!$K$11)*SQRT(AM1262/2),Riskregister!$L$11-(Riskregister!$L$11-Riskregister!$K$11)*SQRT((1-AM1262)/2)))</f>
        <v>0</v>
      </c>
      <c r="AO1262" s="28">
        <f t="shared" ca="1" si="771"/>
        <v>0.71911955945070805</v>
      </c>
      <c r="AP1262" s="28">
        <f t="shared" ca="1" si="771"/>
        <v>0.69458228654379084</v>
      </c>
      <c r="AQ1262" s="28">
        <f>IF(Riskregister!$E$12="",0,COUNTIF(BM$4:BM$53,"&lt;"&amp;AO1262)*IF(AP1262&lt;0.5,Riskregister!$K$12+(Riskregister!$L$12-Riskregister!$K$12)*SQRT(AP1262/2),Riskregister!$L$12-(Riskregister!$L$12-Riskregister!$K$12)*SQRT((1-AP1262)/2)))</f>
        <v>0</v>
      </c>
      <c r="AR1262" s="28">
        <f t="shared" ca="1" si="772"/>
        <v>0.72530271663748158</v>
      </c>
      <c r="AS1262" s="28">
        <f t="shared" ca="1" si="772"/>
        <v>0.3817348321669326</v>
      </c>
      <c r="AT1262" s="28">
        <f>IF(Riskregister!$E$13="",0,COUNTIF(BN$4:BN$53,"&lt;"&amp;AR1262)*IF(AS1262&lt;0.5,Riskregister!$K$13+(Riskregister!$L$13-Riskregister!$K$13)*SQRT(AS1262/2),Riskregister!$L$13-(Riskregister!$L$13-Riskregister!$K$13)*SQRT((1-AS1262)/2)))</f>
        <v>0</v>
      </c>
      <c r="AU1262" s="28">
        <f t="shared" ca="1" si="773"/>
        <v>0.41165221430066812</v>
      </c>
      <c r="AV1262" s="28">
        <f t="shared" ca="1" si="773"/>
        <v>0.62025047221522556</v>
      </c>
      <c r="AW1262" s="28">
        <f>IF(Riskregister!$E$14="",0,COUNTIF(BO$4:BO$53,"&lt;"&amp;AU1262)*IF(AV1262&lt;0.5,Riskregister!$K$14+(Riskregister!$L$14-Riskregister!$K$14)*SQRT(AV1262/2),Riskregister!$L$14-(Riskregister!$L$14-Riskregister!$K$14)*SQRT((1-AV1262)/2)))</f>
        <v>0</v>
      </c>
      <c r="AX1262" s="28">
        <f t="shared" ca="1" si="774"/>
        <v>0.5012421019831752</v>
      </c>
      <c r="AY1262" s="28">
        <f t="shared" ca="1" si="774"/>
        <v>0.89306172562839437</v>
      </c>
      <c r="AZ1262" s="28">
        <f>IF(Riskregister!$E$15="",0,COUNTIF(BP$4:BP$53,"&lt;"&amp;AX1262)*IF(AY1262&lt;0.5,Riskregister!$K$15+(Riskregister!$L$15-Riskregister!$K$15)*SQRT(AY1262/2),Riskregister!$L$15-(Riskregister!$L$15-Riskregister!$K$15)*SQRT((1-AY1262)/2)))</f>
        <v>0</v>
      </c>
      <c r="BA1262" s="28">
        <f t="shared" ca="1" si="775"/>
        <v>0.32521803845488684</v>
      </c>
      <c r="BB1262" s="28">
        <f t="shared" ca="1" si="775"/>
        <v>0.64008780159977363</v>
      </c>
      <c r="BC1262" s="28">
        <f>IF(Riskregister!$E$16="",0,COUNTIF(BQ$4:BQ$53,"&lt;"&amp;BA1262)*IF(BB1262&lt;0.5,Riskregister!$K$16+(Riskregister!$L$16-Riskregister!$K$16)*SQRT(BB1262/2),Riskregister!$L$16-(Riskregister!$L$16-Riskregister!$K$16)*SQRT((1-BB1262)/2)))</f>
        <v>0</v>
      </c>
      <c r="BD1262" s="28">
        <f t="shared" ca="1" si="751"/>
        <v>0</v>
      </c>
    </row>
    <row r="1263" spans="20:56" x14ac:dyDescent="0.35">
      <c r="T1263" s="28">
        <f t="shared" ca="1" si="764"/>
        <v>0.21918027983990174</v>
      </c>
      <c r="U1263" s="28">
        <f t="shared" ca="1" si="764"/>
        <v>0.85829803226896184</v>
      </c>
      <c r="V1263" s="28">
        <f ca="1">IF(Riskregister!$E$5="",0,COUNTIF(BF$4:BF$53,"&lt;"&amp;T1263)*IF(U1263&lt;0.5,Riskregister!$K$5+(Riskregister!$L$5-Riskregister!$K$5)*SQRT(U1263/2),Riskregister!$L$5-(Riskregister!$L$5-Riskregister!$K$5)*SQRT((1-U1263)/2)))</f>
        <v>0</v>
      </c>
      <c r="W1263" s="28">
        <f t="shared" ca="1" si="765"/>
        <v>0.48850099059972152</v>
      </c>
      <c r="X1263" s="28">
        <f t="shared" ca="1" si="765"/>
        <v>0.65648691102264178</v>
      </c>
      <c r="Y1263" s="28">
        <f ca="1">IF(Riskregister!$E$6="",0,COUNTIF(BG$4:BG$53,"&lt;"&amp;W1263)*IF(X1263&lt;0.5,Riskregister!$K$6+(Riskregister!$L$6-Riskregister!$K$6)*SQRT(X1263/2),Riskregister!$L$6-(Riskregister!$L$6-Riskregister!$K$6)*SQRT((1-X1263)/2)))</f>
        <v>0</v>
      </c>
      <c r="Z1263" s="28">
        <f t="shared" ca="1" si="766"/>
        <v>0.74092341145039819</v>
      </c>
      <c r="AA1263" s="28">
        <f t="shared" ca="1" si="766"/>
        <v>0.53842925247299878</v>
      </c>
      <c r="AB1263" s="28">
        <f ca="1">IF(Riskregister!$E$7="",0,COUNTIF(BH$4:BH$53,"&lt;"&amp;Z1263)*IF(AA1263&lt;0.5,Riskregister!$K$7+(Riskregister!$L$7-Riskregister!$K$7)*SQRT(AA1263/2),Riskregister!$L$7-(Riskregister!$L$7-Riskregister!$K$7)*SQRT((1-AA1263)/2)))</f>
        <v>231859.55785109632</v>
      </c>
      <c r="AC1263" s="28">
        <f t="shared" ca="1" si="767"/>
        <v>0.49917527891266122</v>
      </c>
      <c r="AD1263" s="28">
        <f t="shared" ca="1" si="767"/>
        <v>0.42262343707564332</v>
      </c>
      <c r="AE1263" s="28">
        <f ca="1">IF(Riskregister!$E$8="",0,COUNTIF(BI$4:BI$53,"&lt;"&amp;AC1263)*IF(AD1263&lt;0.5,Riskregister!$K$8+(Riskregister!$L$8-Riskregister!$K$8)*SQRT(AD1263/2),Riskregister!$L$8-(Riskregister!$L$8-Riskregister!$K$8)*SQRT((1-AD1263)/2)))</f>
        <v>0</v>
      </c>
      <c r="AF1263" s="28">
        <f t="shared" ca="1" si="768"/>
        <v>0.94582684786373283</v>
      </c>
      <c r="AG1263" s="28">
        <f t="shared" ca="1" si="768"/>
        <v>0.6823998061769978</v>
      </c>
      <c r="AH1263" s="28">
        <f>IF(Riskregister!$E$9="",0,COUNTIF(BJ$4:BJ$53,"&lt;"&amp;AF1263)*IF(AG1263&lt;0.5,Riskregister!$K$9+(Riskregister!$L$9-Riskregister!$K$9)*SQRT(AG1263/2),Riskregister!$L$9-(Riskregister!$L$9-Riskregister!$K$9)*SQRT((1-AG1263)/2)))</f>
        <v>0</v>
      </c>
      <c r="AI1263" s="28">
        <f t="shared" ca="1" si="769"/>
        <v>9.9208311447817832E-2</v>
      </c>
      <c r="AJ1263" s="28">
        <f t="shared" ca="1" si="769"/>
        <v>0.51537405023771243</v>
      </c>
      <c r="AK1263" s="28">
        <f>IF(Riskregister!$E$10="",0,COUNTIF(BK$4:BK$53,"&lt;"&amp;AI1263)*IF(AJ1263&lt;0.5,Riskregister!$K$10+(Riskregister!$L$10-Riskregister!$K$10)*SQRT(AJ1263/2),Riskregister!$L$10-(Riskregister!$L$10-Riskregister!$K$10)*SQRT((1-AJ1263)/2)))</f>
        <v>0</v>
      </c>
      <c r="AL1263" s="28">
        <f t="shared" ca="1" si="770"/>
        <v>0.83532729303411246</v>
      </c>
      <c r="AM1263" s="28">
        <f t="shared" ca="1" si="770"/>
        <v>0.80043355825461249</v>
      </c>
      <c r="AN1263" s="28">
        <f>IF(Riskregister!$E$11="",0,COUNTIF(BL$4:BL$53,"&lt;"&amp;AL1263)*IF(AM1263&lt;0.5,Riskregister!$K$11+(Riskregister!$L$11-Riskregister!$K$11)*SQRT(AM1263/2),Riskregister!$L$11-(Riskregister!$L$11-Riskregister!$K$11)*SQRT((1-AM1263)/2)))</f>
        <v>0</v>
      </c>
      <c r="AO1263" s="28">
        <f t="shared" ca="1" si="771"/>
        <v>0.99745057579476915</v>
      </c>
      <c r="AP1263" s="28">
        <f t="shared" ca="1" si="771"/>
        <v>0.9894061383407331</v>
      </c>
      <c r="AQ1263" s="28">
        <f>IF(Riskregister!$E$12="",0,COUNTIF(BM$4:BM$53,"&lt;"&amp;AO1263)*IF(AP1263&lt;0.5,Riskregister!$K$12+(Riskregister!$L$12-Riskregister!$K$12)*SQRT(AP1263/2),Riskregister!$L$12-(Riskregister!$L$12-Riskregister!$K$12)*SQRT((1-AP1263)/2)))</f>
        <v>0</v>
      </c>
      <c r="AR1263" s="28">
        <f t="shared" ca="1" si="772"/>
        <v>0.59667221412916727</v>
      </c>
      <c r="AS1263" s="28">
        <f t="shared" ca="1" si="772"/>
        <v>0.49304905342497296</v>
      </c>
      <c r="AT1263" s="28">
        <f>IF(Riskregister!$E$13="",0,COUNTIF(BN$4:BN$53,"&lt;"&amp;AR1263)*IF(AS1263&lt;0.5,Riskregister!$K$13+(Riskregister!$L$13-Riskregister!$K$13)*SQRT(AS1263/2),Riskregister!$L$13-(Riskregister!$L$13-Riskregister!$K$13)*SQRT((1-AS1263)/2)))</f>
        <v>0</v>
      </c>
      <c r="AU1263" s="28">
        <f t="shared" ca="1" si="773"/>
        <v>0.60728529684090349</v>
      </c>
      <c r="AV1263" s="28">
        <f t="shared" ca="1" si="773"/>
        <v>0.12435613376159171</v>
      </c>
      <c r="AW1263" s="28">
        <f>IF(Riskregister!$E$14="",0,COUNTIF(BO$4:BO$53,"&lt;"&amp;AU1263)*IF(AV1263&lt;0.5,Riskregister!$K$14+(Riskregister!$L$14-Riskregister!$K$14)*SQRT(AV1263/2),Riskregister!$L$14-(Riskregister!$L$14-Riskregister!$K$14)*SQRT((1-AV1263)/2)))</f>
        <v>0</v>
      </c>
      <c r="AX1263" s="28">
        <f t="shared" ca="1" si="774"/>
        <v>0.3028405215289165</v>
      </c>
      <c r="AY1263" s="28">
        <f t="shared" ca="1" si="774"/>
        <v>0.94322955053766022</v>
      </c>
      <c r="AZ1263" s="28">
        <f>IF(Riskregister!$E$15="",0,COUNTIF(BP$4:BP$53,"&lt;"&amp;AX1263)*IF(AY1263&lt;0.5,Riskregister!$K$15+(Riskregister!$L$15-Riskregister!$K$15)*SQRT(AY1263/2),Riskregister!$L$15-(Riskregister!$L$15-Riskregister!$K$15)*SQRT((1-AY1263)/2)))</f>
        <v>0</v>
      </c>
      <c r="BA1263" s="28">
        <f t="shared" ca="1" si="775"/>
        <v>8.0773812349293483E-2</v>
      </c>
      <c r="BB1263" s="28">
        <f t="shared" ca="1" si="775"/>
        <v>0.41869568468165208</v>
      </c>
      <c r="BC1263" s="28">
        <f>IF(Riskregister!$E$16="",0,COUNTIF(BQ$4:BQ$53,"&lt;"&amp;BA1263)*IF(BB1263&lt;0.5,Riskregister!$K$16+(Riskregister!$L$16-Riskregister!$K$16)*SQRT(BB1263/2),Riskregister!$L$16-(Riskregister!$L$16-Riskregister!$K$16)*SQRT((1-BB1263)/2)))</f>
        <v>0</v>
      </c>
      <c r="BD1263" s="28">
        <f t="shared" ca="1" si="751"/>
        <v>231859.55785109632</v>
      </c>
    </row>
    <row r="1264" spans="20:56" x14ac:dyDescent="0.35">
      <c r="T1264" s="28">
        <f t="shared" ref="T1264:U1283" ca="1" si="776">RAND()</f>
        <v>0.24012100724129748</v>
      </c>
      <c r="U1264" s="28">
        <f t="shared" ca="1" si="776"/>
        <v>0.13460875899164182</v>
      </c>
      <c r="V1264" s="28">
        <f ca="1">IF(Riskregister!$E$5="",0,COUNTIF(BF$4:BF$53,"&lt;"&amp;T1264)*IF(U1264&lt;0.5,Riskregister!$K$5+(Riskregister!$L$5-Riskregister!$K$5)*SQRT(U1264/2),Riskregister!$L$5-(Riskregister!$L$5-Riskregister!$K$5)*SQRT((1-U1264)/2)))</f>
        <v>0</v>
      </c>
      <c r="W1264" s="28">
        <f t="shared" ref="W1264:X1283" ca="1" si="777">RAND()</f>
        <v>0.27884456786551859</v>
      </c>
      <c r="X1264" s="28">
        <f t="shared" ca="1" si="777"/>
        <v>0.1369771213607095</v>
      </c>
      <c r="Y1264" s="28">
        <f ca="1">IF(Riskregister!$E$6="",0,COUNTIF(BG$4:BG$53,"&lt;"&amp;W1264)*IF(X1264&lt;0.5,Riskregister!$K$6+(Riskregister!$L$6-Riskregister!$K$6)*SQRT(X1264/2),Riskregister!$L$6-(Riskregister!$L$6-Riskregister!$K$6)*SQRT((1-X1264)/2)))</f>
        <v>0</v>
      </c>
      <c r="Z1264" s="28">
        <f t="shared" ref="Z1264:AA1283" ca="1" si="778">RAND()</f>
        <v>0.4445233405770217</v>
      </c>
      <c r="AA1264" s="28">
        <f t="shared" ca="1" si="778"/>
        <v>6.1407203402322752E-2</v>
      </c>
      <c r="AB1264" s="28">
        <f ca="1">IF(Riskregister!$E$7="",0,COUNTIF(BH$4:BH$53,"&lt;"&amp;Z1264)*IF(AA1264&lt;0.5,Riskregister!$K$7+(Riskregister!$L$7-Riskregister!$K$7)*SQRT(AA1264/2),Riskregister!$L$7-(Riskregister!$L$7-Riskregister!$K$7)*SQRT((1-AA1264)/2)))</f>
        <v>0</v>
      </c>
      <c r="AC1264" s="28">
        <f t="shared" ref="AC1264:AD1283" ca="1" si="779">RAND()</f>
        <v>0.36388796058477468</v>
      </c>
      <c r="AD1264" s="28">
        <f t="shared" ca="1" si="779"/>
        <v>0.45393403581210323</v>
      </c>
      <c r="AE1264" s="28">
        <f ca="1">IF(Riskregister!$E$8="",0,COUNTIF(BI$4:BI$53,"&lt;"&amp;AC1264)*IF(AD1264&lt;0.5,Riskregister!$K$8+(Riskregister!$L$8-Riskregister!$K$8)*SQRT(AD1264/2),Riskregister!$L$8-(Riskregister!$L$8-Riskregister!$K$8)*SQRT((1-AD1264)/2)))</f>
        <v>0</v>
      </c>
      <c r="AF1264" s="28">
        <f t="shared" ref="AF1264:AG1283" ca="1" si="780">RAND()</f>
        <v>0.27608847704583228</v>
      </c>
      <c r="AG1264" s="28">
        <f t="shared" ca="1" si="780"/>
        <v>0.7130245468026416</v>
      </c>
      <c r="AH1264" s="28">
        <f>IF(Riskregister!$E$9="",0,COUNTIF(BJ$4:BJ$53,"&lt;"&amp;AF1264)*IF(AG1264&lt;0.5,Riskregister!$K$9+(Riskregister!$L$9-Riskregister!$K$9)*SQRT(AG1264/2),Riskregister!$L$9-(Riskregister!$L$9-Riskregister!$K$9)*SQRT((1-AG1264)/2)))</f>
        <v>0</v>
      </c>
      <c r="AI1264" s="28">
        <f t="shared" ref="AI1264:AJ1283" ca="1" si="781">RAND()</f>
        <v>0.57307880280377932</v>
      </c>
      <c r="AJ1264" s="28">
        <f t="shared" ca="1" si="781"/>
        <v>0.10141596682404774</v>
      </c>
      <c r="AK1264" s="28">
        <f>IF(Riskregister!$E$10="",0,COUNTIF(BK$4:BK$53,"&lt;"&amp;AI1264)*IF(AJ1264&lt;0.5,Riskregister!$K$10+(Riskregister!$L$10-Riskregister!$K$10)*SQRT(AJ1264/2),Riskregister!$L$10-(Riskregister!$L$10-Riskregister!$K$10)*SQRT((1-AJ1264)/2)))</f>
        <v>0</v>
      </c>
      <c r="AL1264" s="28">
        <f t="shared" ref="AL1264:AM1283" ca="1" si="782">RAND()</f>
        <v>0.77050260693447847</v>
      </c>
      <c r="AM1264" s="28">
        <f t="shared" ca="1" si="782"/>
        <v>0.92572660439532795</v>
      </c>
      <c r="AN1264" s="28">
        <f>IF(Riskregister!$E$11="",0,COUNTIF(BL$4:BL$53,"&lt;"&amp;AL1264)*IF(AM1264&lt;0.5,Riskregister!$K$11+(Riskregister!$L$11-Riskregister!$K$11)*SQRT(AM1264/2),Riskregister!$L$11-(Riskregister!$L$11-Riskregister!$K$11)*SQRT((1-AM1264)/2)))</f>
        <v>0</v>
      </c>
      <c r="AO1264" s="28">
        <f t="shared" ref="AO1264:AP1283" ca="1" si="783">RAND()</f>
        <v>0.63253700945756874</v>
      </c>
      <c r="AP1264" s="28">
        <f t="shared" ca="1" si="783"/>
        <v>0.55270340026923681</v>
      </c>
      <c r="AQ1264" s="28">
        <f>IF(Riskregister!$E$12="",0,COUNTIF(BM$4:BM$53,"&lt;"&amp;AO1264)*IF(AP1264&lt;0.5,Riskregister!$K$12+(Riskregister!$L$12-Riskregister!$K$12)*SQRT(AP1264/2),Riskregister!$L$12-(Riskregister!$L$12-Riskregister!$K$12)*SQRT((1-AP1264)/2)))</f>
        <v>0</v>
      </c>
      <c r="AR1264" s="28">
        <f t="shared" ref="AR1264:AS1283" ca="1" si="784">RAND()</f>
        <v>0.19985784270936424</v>
      </c>
      <c r="AS1264" s="28">
        <f t="shared" ca="1" si="784"/>
        <v>0.11793739079011822</v>
      </c>
      <c r="AT1264" s="28">
        <f>IF(Riskregister!$E$13="",0,COUNTIF(BN$4:BN$53,"&lt;"&amp;AR1264)*IF(AS1264&lt;0.5,Riskregister!$K$13+(Riskregister!$L$13-Riskregister!$K$13)*SQRT(AS1264/2),Riskregister!$L$13-(Riskregister!$L$13-Riskregister!$K$13)*SQRT((1-AS1264)/2)))</f>
        <v>0</v>
      </c>
      <c r="AU1264" s="28">
        <f t="shared" ref="AU1264:AV1283" ca="1" si="785">RAND()</f>
        <v>0.68308418980634844</v>
      </c>
      <c r="AV1264" s="28">
        <f t="shared" ca="1" si="785"/>
        <v>0.69118098376833403</v>
      </c>
      <c r="AW1264" s="28">
        <f>IF(Riskregister!$E$14="",0,COUNTIF(BO$4:BO$53,"&lt;"&amp;AU1264)*IF(AV1264&lt;0.5,Riskregister!$K$14+(Riskregister!$L$14-Riskregister!$K$14)*SQRT(AV1264/2),Riskregister!$L$14-(Riskregister!$L$14-Riskregister!$K$14)*SQRT((1-AV1264)/2)))</f>
        <v>0</v>
      </c>
      <c r="AX1264" s="28">
        <f t="shared" ref="AX1264:AY1283" ca="1" si="786">RAND()</f>
        <v>0.18486872455988723</v>
      </c>
      <c r="AY1264" s="28">
        <f t="shared" ca="1" si="786"/>
        <v>0.39385934895201158</v>
      </c>
      <c r="AZ1264" s="28">
        <f>IF(Riskregister!$E$15="",0,COUNTIF(BP$4:BP$53,"&lt;"&amp;AX1264)*IF(AY1264&lt;0.5,Riskregister!$K$15+(Riskregister!$L$15-Riskregister!$K$15)*SQRT(AY1264/2),Riskregister!$L$15-(Riskregister!$L$15-Riskregister!$K$15)*SQRT((1-AY1264)/2)))</f>
        <v>0</v>
      </c>
      <c r="BA1264" s="28">
        <f t="shared" ref="BA1264:BB1283" ca="1" si="787">RAND()</f>
        <v>0.12124422408479685</v>
      </c>
      <c r="BB1264" s="28">
        <f t="shared" ca="1" si="787"/>
        <v>0.17422904470088485</v>
      </c>
      <c r="BC1264" s="28">
        <f>IF(Riskregister!$E$16="",0,COUNTIF(BQ$4:BQ$53,"&lt;"&amp;BA1264)*IF(BB1264&lt;0.5,Riskregister!$K$16+(Riskregister!$L$16-Riskregister!$K$16)*SQRT(BB1264/2),Riskregister!$L$16-(Riskregister!$L$16-Riskregister!$K$16)*SQRT((1-BB1264)/2)))</f>
        <v>0</v>
      </c>
      <c r="BD1264" s="28">
        <f t="shared" ca="1" si="751"/>
        <v>0</v>
      </c>
    </row>
    <row r="1265" spans="20:56" x14ac:dyDescent="0.35">
      <c r="T1265" s="28">
        <f t="shared" ca="1" si="776"/>
        <v>0.88963409307938446</v>
      </c>
      <c r="U1265" s="28">
        <f t="shared" ca="1" si="776"/>
        <v>0.2337174180697591</v>
      </c>
      <c r="V1265" s="28">
        <f ca="1">IF(Riskregister!$E$5="",0,COUNTIF(BF$4:BF$53,"&lt;"&amp;T1265)*IF(U1265&lt;0.5,Riskregister!$K$5+(Riskregister!$L$5-Riskregister!$K$5)*SQRT(U1265/2),Riskregister!$L$5-(Riskregister!$L$5-Riskregister!$K$5)*SQRT((1-U1265)/2)))</f>
        <v>303830.71403189644</v>
      </c>
      <c r="W1265" s="28">
        <f t="shared" ca="1" si="777"/>
        <v>0.68800536780330168</v>
      </c>
      <c r="X1265" s="28">
        <f t="shared" ca="1" si="777"/>
        <v>0.31772296222425345</v>
      </c>
      <c r="Y1265" s="28">
        <f ca="1">IF(Riskregister!$E$6="",0,COUNTIF(BG$4:BG$53,"&lt;"&amp;W1265)*IF(X1265&lt;0.5,Riskregister!$K$6+(Riskregister!$L$6-Riskregister!$K$6)*SQRT(X1265/2),Riskregister!$L$6-(Riskregister!$L$6-Riskregister!$K$6)*SQRT((1-X1265)/2)))</f>
        <v>917433.75917452516</v>
      </c>
      <c r="Z1265" s="28">
        <f t="shared" ca="1" si="778"/>
        <v>0.53660432115263657</v>
      </c>
      <c r="AA1265" s="28">
        <f t="shared" ca="1" si="778"/>
        <v>0.15038076071266271</v>
      </c>
      <c r="AB1265" s="28">
        <f ca="1">IF(Riskregister!$E$7="",0,COUNTIF(BH$4:BH$53,"&lt;"&amp;Z1265)*IF(AA1265&lt;0.5,Riskregister!$K$7+(Riskregister!$L$7-Riskregister!$K$7)*SQRT(AA1265/2),Riskregister!$L$7-(Riskregister!$L$7-Riskregister!$K$7)*SQRT((1-AA1265)/2)))</f>
        <v>0</v>
      </c>
      <c r="AC1265" s="28">
        <f t="shared" ca="1" si="779"/>
        <v>0.15063409776964576</v>
      </c>
      <c r="AD1265" s="28">
        <f t="shared" ca="1" si="779"/>
        <v>0.97108489300155421</v>
      </c>
      <c r="AE1265" s="28">
        <f ca="1">IF(Riskregister!$E$8="",0,COUNTIF(BI$4:BI$53,"&lt;"&amp;AC1265)*IF(AD1265&lt;0.5,Riskregister!$K$8+(Riskregister!$L$8-Riskregister!$K$8)*SQRT(AD1265/2),Riskregister!$L$8-(Riskregister!$L$8-Riskregister!$K$8)*SQRT((1-AD1265)/2)))</f>
        <v>0</v>
      </c>
      <c r="AF1265" s="28">
        <f t="shared" ca="1" si="780"/>
        <v>0.73832141452899147</v>
      </c>
      <c r="AG1265" s="28">
        <f t="shared" ca="1" si="780"/>
        <v>0.37879451148970422</v>
      </c>
      <c r="AH1265" s="28">
        <f>IF(Riskregister!$E$9="",0,COUNTIF(BJ$4:BJ$53,"&lt;"&amp;AF1265)*IF(AG1265&lt;0.5,Riskregister!$K$9+(Riskregister!$L$9-Riskregister!$K$9)*SQRT(AG1265/2),Riskregister!$L$9-(Riskregister!$L$9-Riskregister!$K$9)*SQRT((1-AG1265)/2)))</f>
        <v>0</v>
      </c>
      <c r="AI1265" s="28">
        <f t="shared" ca="1" si="781"/>
        <v>0.57886265104815826</v>
      </c>
      <c r="AJ1265" s="28">
        <f t="shared" ca="1" si="781"/>
        <v>0.26702800490262346</v>
      </c>
      <c r="AK1265" s="28">
        <f>IF(Riskregister!$E$10="",0,COUNTIF(BK$4:BK$53,"&lt;"&amp;AI1265)*IF(AJ1265&lt;0.5,Riskregister!$K$10+(Riskregister!$L$10-Riskregister!$K$10)*SQRT(AJ1265/2),Riskregister!$L$10-(Riskregister!$L$10-Riskregister!$K$10)*SQRT((1-AJ1265)/2)))</f>
        <v>0</v>
      </c>
      <c r="AL1265" s="28">
        <f t="shared" ca="1" si="782"/>
        <v>0.66493788404223586</v>
      </c>
      <c r="AM1265" s="28">
        <f t="shared" ca="1" si="782"/>
        <v>0.71505405044353965</v>
      </c>
      <c r="AN1265" s="28">
        <f>IF(Riskregister!$E$11="",0,COUNTIF(BL$4:BL$53,"&lt;"&amp;AL1265)*IF(AM1265&lt;0.5,Riskregister!$K$11+(Riskregister!$L$11-Riskregister!$K$11)*SQRT(AM1265/2),Riskregister!$L$11-(Riskregister!$L$11-Riskregister!$K$11)*SQRT((1-AM1265)/2)))</f>
        <v>0</v>
      </c>
      <c r="AO1265" s="28">
        <f t="shared" ca="1" si="783"/>
        <v>0.33889892573528113</v>
      </c>
      <c r="AP1265" s="28">
        <f t="shared" ca="1" si="783"/>
        <v>0.40905298275250956</v>
      </c>
      <c r="AQ1265" s="28">
        <f>IF(Riskregister!$E$12="",0,COUNTIF(BM$4:BM$53,"&lt;"&amp;AO1265)*IF(AP1265&lt;0.5,Riskregister!$K$12+(Riskregister!$L$12-Riskregister!$K$12)*SQRT(AP1265/2),Riskregister!$L$12-(Riskregister!$L$12-Riskregister!$K$12)*SQRT((1-AP1265)/2)))</f>
        <v>0</v>
      </c>
      <c r="AR1265" s="28">
        <f t="shared" ca="1" si="784"/>
        <v>5.0896172689256391E-2</v>
      </c>
      <c r="AS1265" s="28">
        <f t="shared" ca="1" si="784"/>
        <v>0.64545131112930187</v>
      </c>
      <c r="AT1265" s="28">
        <f>IF(Riskregister!$E$13="",0,COUNTIF(BN$4:BN$53,"&lt;"&amp;AR1265)*IF(AS1265&lt;0.5,Riskregister!$K$13+(Riskregister!$L$13-Riskregister!$K$13)*SQRT(AS1265/2),Riskregister!$L$13-(Riskregister!$L$13-Riskregister!$K$13)*SQRT((1-AS1265)/2)))</f>
        <v>0</v>
      </c>
      <c r="AU1265" s="28">
        <f t="shared" ca="1" si="785"/>
        <v>0.50676845693634798</v>
      </c>
      <c r="AV1265" s="28">
        <f t="shared" ca="1" si="785"/>
        <v>0.21120866864553245</v>
      </c>
      <c r="AW1265" s="28">
        <f>IF(Riskregister!$E$14="",0,COUNTIF(BO$4:BO$53,"&lt;"&amp;AU1265)*IF(AV1265&lt;0.5,Riskregister!$K$14+(Riskregister!$L$14-Riskregister!$K$14)*SQRT(AV1265/2),Riskregister!$L$14-(Riskregister!$L$14-Riskregister!$K$14)*SQRT((1-AV1265)/2)))</f>
        <v>0</v>
      </c>
      <c r="AX1265" s="28">
        <f t="shared" ca="1" si="786"/>
        <v>0.39130573520269629</v>
      </c>
      <c r="AY1265" s="28">
        <f t="shared" ca="1" si="786"/>
        <v>3.4987265245436827E-2</v>
      </c>
      <c r="AZ1265" s="28">
        <f>IF(Riskregister!$E$15="",0,COUNTIF(BP$4:BP$53,"&lt;"&amp;AX1265)*IF(AY1265&lt;0.5,Riskregister!$K$15+(Riskregister!$L$15-Riskregister!$K$15)*SQRT(AY1265/2),Riskregister!$L$15-(Riskregister!$L$15-Riskregister!$K$15)*SQRT((1-AY1265)/2)))</f>
        <v>0</v>
      </c>
      <c r="BA1265" s="28">
        <f t="shared" ca="1" si="787"/>
        <v>0.6888256546758138</v>
      </c>
      <c r="BB1265" s="28">
        <f t="shared" ca="1" si="787"/>
        <v>0.67769055916797272</v>
      </c>
      <c r="BC1265" s="28">
        <f>IF(Riskregister!$E$16="",0,COUNTIF(BQ$4:BQ$53,"&lt;"&amp;BA1265)*IF(BB1265&lt;0.5,Riskregister!$K$16+(Riskregister!$L$16-Riskregister!$K$16)*SQRT(BB1265/2),Riskregister!$L$16-(Riskregister!$L$16-Riskregister!$K$16)*SQRT((1-BB1265)/2)))</f>
        <v>0</v>
      </c>
      <c r="BD1265" s="28">
        <f t="shared" ca="1" si="751"/>
        <v>1221264.4732064216</v>
      </c>
    </row>
    <row r="1266" spans="20:56" x14ac:dyDescent="0.35">
      <c r="T1266" s="28">
        <f t="shared" ca="1" si="776"/>
        <v>0.68917961398477379</v>
      </c>
      <c r="U1266" s="28">
        <f t="shared" ca="1" si="776"/>
        <v>0.8781635735249812</v>
      </c>
      <c r="V1266" s="28">
        <f ca="1">IF(Riskregister!$E$5="",0,COUNTIF(BF$4:BF$53,"&lt;"&amp;T1266)*IF(U1266&lt;0.5,Riskregister!$K$5+(Riskregister!$L$5-Riskregister!$K$5)*SQRT(U1266/2),Riskregister!$L$5-(Riskregister!$L$5-Riskregister!$K$5)*SQRT((1-U1266)/2)))</f>
        <v>488932.73128146323</v>
      </c>
      <c r="W1266" s="28">
        <f t="shared" ca="1" si="777"/>
        <v>0.81902957392140963</v>
      </c>
      <c r="X1266" s="28">
        <f t="shared" ca="1" si="777"/>
        <v>0.94595549827916159</v>
      </c>
      <c r="Y1266" s="28">
        <f ca="1">IF(Riskregister!$E$6="",0,COUNTIF(BG$4:BG$53,"&lt;"&amp;W1266)*IF(X1266&lt;0.5,Riskregister!$K$6+(Riskregister!$L$6-Riskregister!$K$6)*SQRT(X1266/2),Riskregister!$L$6-(Riskregister!$L$6-Riskregister!$K$6)*SQRT((1-X1266)/2)))</f>
        <v>1704107.9710641764</v>
      </c>
      <c r="Z1266" s="28">
        <f t="shared" ca="1" si="778"/>
        <v>0.52898613064041367</v>
      </c>
      <c r="AA1266" s="28">
        <f t="shared" ca="1" si="778"/>
        <v>0.73759372250926658</v>
      </c>
      <c r="AB1266" s="28">
        <f ca="1">IF(Riskregister!$E$7="",0,COUNTIF(BH$4:BH$53,"&lt;"&amp;Z1266)*IF(AA1266&lt;0.5,Riskregister!$K$7+(Riskregister!$L$7-Riskregister!$K$7)*SQRT(AA1266/2),Riskregister!$L$7-(Riskregister!$L$7-Riskregister!$K$7)*SQRT((1-AA1266)/2)))</f>
        <v>0</v>
      </c>
      <c r="AC1266" s="28">
        <f t="shared" ca="1" si="779"/>
        <v>0.51183810941137986</v>
      </c>
      <c r="AD1266" s="28">
        <f t="shared" ca="1" si="779"/>
        <v>0.49585337540474561</v>
      </c>
      <c r="AE1266" s="28">
        <f ca="1">IF(Riskregister!$E$8="",0,COUNTIF(BI$4:BI$53,"&lt;"&amp;AC1266)*IF(AD1266&lt;0.5,Riskregister!$K$8+(Riskregister!$L$8-Riskregister!$K$8)*SQRT(AD1266/2),Riskregister!$L$8-(Riskregister!$L$8-Riskregister!$K$8)*SQRT((1-AD1266)/2)))</f>
        <v>0</v>
      </c>
      <c r="AF1266" s="28">
        <f t="shared" ca="1" si="780"/>
        <v>0.64342816296973515</v>
      </c>
      <c r="AG1266" s="28">
        <f t="shared" ca="1" si="780"/>
        <v>0.70005516961037195</v>
      </c>
      <c r="AH1266" s="28">
        <f>IF(Riskregister!$E$9="",0,COUNTIF(BJ$4:BJ$53,"&lt;"&amp;AF1266)*IF(AG1266&lt;0.5,Riskregister!$K$9+(Riskregister!$L$9-Riskregister!$K$9)*SQRT(AG1266/2),Riskregister!$L$9-(Riskregister!$L$9-Riskregister!$K$9)*SQRT((1-AG1266)/2)))</f>
        <v>0</v>
      </c>
      <c r="AI1266" s="28">
        <f t="shared" ca="1" si="781"/>
        <v>0.95508502305993992</v>
      </c>
      <c r="AJ1266" s="28">
        <f t="shared" ca="1" si="781"/>
        <v>0.86486592297643972</v>
      </c>
      <c r="AK1266" s="28">
        <f>IF(Riskregister!$E$10="",0,COUNTIF(BK$4:BK$53,"&lt;"&amp;AI1266)*IF(AJ1266&lt;0.5,Riskregister!$K$10+(Riskregister!$L$10-Riskregister!$K$10)*SQRT(AJ1266/2),Riskregister!$L$10-(Riskregister!$L$10-Riskregister!$K$10)*SQRT((1-AJ1266)/2)))</f>
        <v>0</v>
      </c>
      <c r="AL1266" s="28">
        <f t="shared" ca="1" si="782"/>
        <v>0.46153698522642983</v>
      </c>
      <c r="AM1266" s="28">
        <f t="shared" ca="1" si="782"/>
        <v>8.8999060072999736E-2</v>
      </c>
      <c r="AN1266" s="28">
        <f>IF(Riskregister!$E$11="",0,COUNTIF(BL$4:BL$53,"&lt;"&amp;AL1266)*IF(AM1266&lt;0.5,Riskregister!$K$11+(Riskregister!$L$11-Riskregister!$K$11)*SQRT(AM1266/2),Riskregister!$L$11-(Riskregister!$L$11-Riskregister!$K$11)*SQRT((1-AM1266)/2)))</f>
        <v>0</v>
      </c>
      <c r="AO1266" s="28">
        <f t="shared" ca="1" si="783"/>
        <v>0.54844530534650526</v>
      </c>
      <c r="AP1266" s="28">
        <f t="shared" ca="1" si="783"/>
        <v>0.12404527404493304</v>
      </c>
      <c r="AQ1266" s="28">
        <f>IF(Riskregister!$E$12="",0,COUNTIF(BM$4:BM$53,"&lt;"&amp;AO1266)*IF(AP1266&lt;0.5,Riskregister!$K$12+(Riskregister!$L$12-Riskregister!$K$12)*SQRT(AP1266/2),Riskregister!$L$12-(Riskregister!$L$12-Riskregister!$K$12)*SQRT((1-AP1266)/2)))</f>
        <v>0</v>
      </c>
      <c r="AR1266" s="28">
        <f t="shared" ca="1" si="784"/>
        <v>0.15618149618307287</v>
      </c>
      <c r="AS1266" s="28">
        <f t="shared" ca="1" si="784"/>
        <v>0.14144595092942092</v>
      </c>
      <c r="AT1266" s="28">
        <f>IF(Riskregister!$E$13="",0,COUNTIF(BN$4:BN$53,"&lt;"&amp;AR1266)*IF(AS1266&lt;0.5,Riskregister!$K$13+(Riskregister!$L$13-Riskregister!$K$13)*SQRT(AS1266/2),Riskregister!$L$13-(Riskregister!$L$13-Riskregister!$K$13)*SQRT((1-AS1266)/2)))</f>
        <v>0</v>
      </c>
      <c r="AU1266" s="28">
        <f t="shared" ca="1" si="785"/>
        <v>0.76314638012884717</v>
      </c>
      <c r="AV1266" s="28">
        <f t="shared" ca="1" si="785"/>
        <v>0.16999124806782195</v>
      </c>
      <c r="AW1266" s="28">
        <f>IF(Riskregister!$E$14="",0,COUNTIF(BO$4:BO$53,"&lt;"&amp;AU1266)*IF(AV1266&lt;0.5,Riskregister!$K$14+(Riskregister!$L$14-Riskregister!$K$14)*SQRT(AV1266/2),Riskregister!$L$14-(Riskregister!$L$14-Riskregister!$K$14)*SQRT((1-AV1266)/2)))</f>
        <v>0</v>
      </c>
      <c r="AX1266" s="28">
        <f t="shared" ca="1" si="786"/>
        <v>0.16265802395178697</v>
      </c>
      <c r="AY1266" s="28">
        <f t="shared" ca="1" si="786"/>
        <v>0.35728369833292151</v>
      </c>
      <c r="AZ1266" s="28">
        <f>IF(Riskregister!$E$15="",0,COUNTIF(BP$4:BP$53,"&lt;"&amp;AX1266)*IF(AY1266&lt;0.5,Riskregister!$K$15+(Riskregister!$L$15-Riskregister!$K$15)*SQRT(AY1266/2),Riskregister!$L$15-(Riskregister!$L$15-Riskregister!$K$15)*SQRT((1-AY1266)/2)))</f>
        <v>0</v>
      </c>
      <c r="BA1266" s="28">
        <f t="shared" ca="1" si="787"/>
        <v>0.89477142382340813</v>
      </c>
      <c r="BB1266" s="28">
        <f t="shared" ca="1" si="787"/>
        <v>0.96941805679210713</v>
      </c>
      <c r="BC1266" s="28">
        <f>IF(Riskregister!$E$16="",0,COUNTIF(BQ$4:BQ$53,"&lt;"&amp;BA1266)*IF(BB1266&lt;0.5,Riskregister!$K$16+(Riskregister!$L$16-Riskregister!$K$16)*SQRT(BB1266/2),Riskregister!$L$16-(Riskregister!$L$16-Riskregister!$K$16)*SQRT((1-BB1266)/2)))</f>
        <v>0</v>
      </c>
      <c r="BD1266" s="28">
        <f t="shared" ca="1" si="751"/>
        <v>2193040.7023456395</v>
      </c>
    </row>
    <row r="1267" spans="20:56" x14ac:dyDescent="0.35">
      <c r="T1267" s="28">
        <f t="shared" ca="1" si="776"/>
        <v>0.58365902907429401</v>
      </c>
      <c r="U1267" s="28">
        <f t="shared" ca="1" si="776"/>
        <v>8.2327802170023223E-2</v>
      </c>
      <c r="V1267" s="28">
        <f ca="1">IF(Riskregister!$E$5="",0,COUNTIF(BF$4:BF$53,"&lt;"&amp;T1267)*IF(U1267&lt;0.5,Riskregister!$K$5+(Riskregister!$L$5-Riskregister!$K$5)*SQRT(U1267/2),Riskregister!$L$5-(Riskregister!$L$5-Riskregister!$K$5)*SQRT((1-U1267)/2)))</f>
        <v>0</v>
      </c>
      <c r="W1267" s="28">
        <f t="shared" ca="1" si="777"/>
        <v>0.68418504106957911</v>
      </c>
      <c r="X1267" s="28">
        <f t="shared" ca="1" si="777"/>
        <v>0.96446839438510634</v>
      </c>
      <c r="Y1267" s="28">
        <f ca="1">IF(Riskregister!$E$6="",0,COUNTIF(BG$4:BG$53,"&lt;"&amp;W1267)*IF(X1267&lt;0.5,Riskregister!$K$6+(Riskregister!$L$6-Riskregister!$K$6)*SQRT(X1267/2),Riskregister!$L$6-(Riskregister!$L$6-Riskregister!$K$6)*SQRT((1-X1267)/2)))</f>
        <v>1760080.844666109</v>
      </c>
      <c r="Z1267" s="28">
        <f t="shared" ca="1" si="778"/>
        <v>0.31784946894687716</v>
      </c>
      <c r="AA1267" s="28">
        <f t="shared" ca="1" si="778"/>
        <v>0.65834036747960345</v>
      </c>
      <c r="AB1267" s="28">
        <f ca="1">IF(Riskregister!$E$7="",0,COUNTIF(BH$4:BH$53,"&lt;"&amp;Z1267)*IF(AA1267&lt;0.5,Riskregister!$K$7+(Riskregister!$L$7-Riskregister!$K$7)*SQRT(AA1267/2),Riskregister!$L$7-(Riskregister!$L$7-Riskregister!$K$7)*SQRT((1-AA1267)/2)))</f>
        <v>0</v>
      </c>
      <c r="AC1267" s="28">
        <f t="shared" ca="1" si="779"/>
        <v>0.60594502921413917</v>
      </c>
      <c r="AD1267" s="28">
        <f t="shared" ca="1" si="779"/>
        <v>0.54903056312272724</v>
      </c>
      <c r="AE1267" s="28">
        <f ca="1">IF(Riskregister!$E$8="",0,COUNTIF(BI$4:BI$53,"&lt;"&amp;AC1267)*IF(AD1267&lt;0.5,Riskregister!$K$8+(Riskregister!$L$8-Riskregister!$K$8)*SQRT(AD1267/2),Riskregister!$L$8-(Riskregister!$L$8-Riskregister!$K$8)*SQRT((1-AD1267)/2)))</f>
        <v>0</v>
      </c>
      <c r="AF1267" s="28">
        <f t="shared" ca="1" si="780"/>
        <v>0.50420693929130367</v>
      </c>
      <c r="AG1267" s="28">
        <f t="shared" ca="1" si="780"/>
        <v>7.2712876445830688E-3</v>
      </c>
      <c r="AH1267" s="28">
        <f>IF(Riskregister!$E$9="",0,COUNTIF(BJ$4:BJ$53,"&lt;"&amp;AF1267)*IF(AG1267&lt;0.5,Riskregister!$K$9+(Riskregister!$L$9-Riskregister!$K$9)*SQRT(AG1267/2),Riskregister!$L$9-(Riskregister!$L$9-Riskregister!$K$9)*SQRT((1-AG1267)/2)))</f>
        <v>0</v>
      </c>
      <c r="AI1267" s="28">
        <f t="shared" ca="1" si="781"/>
        <v>0.13735770641875911</v>
      </c>
      <c r="AJ1267" s="28">
        <f t="shared" ca="1" si="781"/>
        <v>0.38457187930961578</v>
      </c>
      <c r="AK1267" s="28">
        <f>IF(Riskregister!$E$10="",0,COUNTIF(BK$4:BK$53,"&lt;"&amp;AI1267)*IF(AJ1267&lt;0.5,Riskregister!$K$10+(Riskregister!$L$10-Riskregister!$K$10)*SQRT(AJ1267/2),Riskregister!$L$10-(Riskregister!$L$10-Riskregister!$K$10)*SQRT((1-AJ1267)/2)))</f>
        <v>0</v>
      </c>
      <c r="AL1267" s="28">
        <f t="shared" ca="1" si="782"/>
        <v>0.33408797285676506</v>
      </c>
      <c r="AM1267" s="28">
        <f t="shared" ca="1" si="782"/>
        <v>0.8518869481350636</v>
      </c>
      <c r="AN1267" s="28">
        <f>IF(Riskregister!$E$11="",0,COUNTIF(BL$4:BL$53,"&lt;"&amp;AL1267)*IF(AM1267&lt;0.5,Riskregister!$K$11+(Riskregister!$L$11-Riskregister!$K$11)*SQRT(AM1267/2),Riskregister!$L$11-(Riskregister!$L$11-Riskregister!$K$11)*SQRT((1-AM1267)/2)))</f>
        <v>0</v>
      </c>
      <c r="AO1267" s="28">
        <f t="shared" ca="1" si="783"/>
        <v>0.62463270626723788</v>
      </c>
      <c r="AP1267" s="28">
        <f t="shared" ca="1" si="783"/>
        <v>0.4901049328114595</v>
      </c>
      <c r="AQ1267" s="28">
        <f>IF(Riskregister!$E$12="",0,COUNTIF(BM$4:BM$53,"&lt;"&amp;AO1267)*IF(AP1267&lt;0.5,Riskregister!$K$12+(Riskregister!$L$12-Riskregister!$K$12)*SQRT(AP1267/2),Riskregister!$L$12-(Riskregister!$L$12-Riskregister!$K$12)*SQRT((1-AP1267)/2)))</f>
        <v>0</v>
      </c>
      <c r="AR1267" s="28">
        <f t="shared" ca="1" si="784"/>
        <v>8.9394164470506743E-2</v>
      </c>
      <c r="AS1267" s="28">
        <f t="shared" ca="1" si="784"/>
        <v>0.1767048076876615</v>
      </c>
      <c r="AT1267" s="28">
        <f>IF(Riskregister!$E$13="",0,COUNTIF(BN$4:BN$53,"&lt;"&amp;AR1267)*IF(AS1267&lt;0.5,Riskregister!$K$13+(Riskregister!$L$13-Riskregister!$K$13)*SQRT(AS1267/2),Riskregister!$L$13-(Riskregister!$L$13-Riskregister!$K$13)*SQRT((1-AS1267)/2)))</f>
        <v>0</v>
      </c>
      <c r="AU1267" s="28">
        <f t="shared" ca="1" si="785"/>
        <v>0.11719903274916954</v>
      </c>
      <c r="AV1267" s="28">
        <f t="shared" ca="1" si="785"/>
        <v>0.85511736158630081</v>
      </c>
      <c r="AW1267" s="28">
        <f>IF(Riskregister!$E$14="",0,COUNTIF(BO$4:BO$53,"&lt;"&amp;AU1267)*IF(AV1267&lt;0.5,Riskregister!$K$14+(Riskregister!$L$14-Riskregister!$K$14)*SQRT(AV1267/2),Riskregister!$L$14-(Riskregister!$L$14-Riskregister!$K$14)*SQRT((1-AV1267)/2)))</f>
        <v>0</v>
      </c>
      <c r="AX1267" s="28">
        <f t="shared" ca="1" si="786"/>
        <v>0.69992087194504626</v>
      </c>
      <c r="AY1267" s="28">
        <f t="shared" ca="1" si="786"/>
        <v>0.96486109270634357</v>
      </c>
      <c r="AZ1267" s="28">
        <f>IF(Riskregister!$E$15="",0,COUNTIF(BP$4:BP$53,"&lt;"&amp;AX1267)*IF(AY1267&lt;0.5,Riskregister!$K$15+(Riskregister!$L$15-Riskregister!$K$15)*SQRT(AY1267/2),Riskregister!$L$15-(Riskregister!$L$15-Riskregister!$K$15)*SQRT((1-AY1267)/2)))</f>
        <v>0</v>
      </c>
      <c r="BA1267" s="28">
        <f t="shared" ca="1" si="787"/>
        <v>0.86811309581227913</v>
      </c>
      <c r="BB1267" s="28">
        <f t="shared" ca="1" si="787"/>
        <v>0.55894972346499217</v>
      </c>
      <c r="BC1267" s="28">
        <f>IF(Riskregister!$E$16="",0,COUNTIF(BQ$4:BQ$53,"&lt;"&amp;BA1267)*IF(BB1267&lt;0.5,Riskregister!$K$16+(Riskregister!$L$16-Riskregister!$K$16)*SQRT(BB1267/2),Riskregister!$L$16-(Riskregister!$L$16-Riskregister!$K$16)*SQRT((1-BB1267)/2)))</f>
        <v>0</v>
      </c>
      <c r="BD1267" s="28">
        <f t="shared" ca="1" si="751"/>
        <v>1760080.844666109</v>
      </c>
    </row>
    <row r="1268" spans="20:56" x14ac:dyDescent="0.35">
      <c r="T1268" s="28">
        <f t="shared" ca="1" si="776"/>
        <v>0.83927698380716254</v>
      </c>
      <c r="U1268" s="28">
        <f t="shared" ca="1" si="776"/>
        <v>0.39154115196846662</v>
      </c>
      <c r="V1268" s="28">
        <f ca="1">IF(Riskregister!$E$5="",0,COUNTIF(BF$4:BF$53,"&lt;"&amp;T1268)*IF(U1268&lt;0.5,Riskregister!$K$5+(Riskregister!$L$5-Riskregister!$K$5)*SQRT(U1268/2),Riskregister!$L$5-(Riskregister!$L$5-Riskregister!$K$5)*SQRT((1-U1268)/2)))</f>
        <v>349106.85984367097</v>
      </c>
      <c r="W1268" s="28">
        <f t="shared" ca="1" si="777"/>
        <v>0.49488765189894413</v>
      </c>
      <c r="X1268" s="28">
        <f t="shared" ca="1" si="777"/>
        <v>0.5939843240999173</v>
      </c>
      <c r="Y1268" s="28">
        <f ca="1">IF(Riskregister!$E$6="",0,COUNTIF(BG$4:BG$53,"&lt;"&amp;W1268)*IF(X1268&lt;0.5,Riskregister!$K$6+(Riskregister!$L$6-Riskregister!$K$6)*SQRT(X1268/2),Riskregister!$L$6-(Riskregister!$L$6-Riskregister!$K$6)*SQRT((1-X1268)/2)))</f>
        <v>0</v>
      </c>
      <c r="Z1268" s="28">
        <f t="shared" ca="1" si="778"/>
        <v>0.81753938229578171</v>
      </c>
      <c r="AA1268" s="28">
        <f t="shared" ca="1" si="778"/>
        <v>0.10013144216561631</v>
      </c>
      <c r="AB1268" s="28">
        <f ca="1">IF(Riskregister!$E$7="",0,COUNTIF(BH$4:BH$53,"&lt;"&amp;Z1268)*IF(AA1268&lt;0.5,Riskregister!$K$7+(Riskregister!$L$7-Riskregister!$K$7)*SQRT(AA1268/2),Riskregister!$L$7-(Riskregister!$L$7-Riskregister!$K$7)*SQRT((1-AA1268)/2)))</f>
        <v>128313.79720486038</v>
      </c>
      <c r="AC1268" s="28">
        <f t="shared" ca="1" si="779"/>
        <v>0.10385131730278818</v>
      </c>
      <c r="AD1268" s="28">
        <f t="shared" ca="1" si="779"/>
        <v>2.3558854556580355E-2</v>
      </c>
      <c r="AE1268" s="28">
        <f ca="1">IF(Riskregister!$E$8="",0,COUNTIF(BI$4:BI$53,"&lt;"&amp;AC1268)*IF(AD1268&lt;0.5,Riskregister!$K$8+(Riskregister!$L$8-Riskregister!$K$8)*SQRT(AD1268/2),Riskregister!$L$8-(Riskregister!$L$8-Riskregister!$K$8)*SQRT((1-AD1268)/2)))</f>
        <v>0</v>
      </c>
      <c r="AF1268" s="28">
        <f t="shared" ca="1" si="780"/>
        <v>0.75464037067928891</v>
      </c>
      <c r="AG1268" s="28">
        <f t="shared" ca="1" si="780"/>
        <v>0.25644606067418851</v>
      </c>
      <c r="AH1268" s="28">
        <f>IF(Riskregister!$E$9="",0,COUNTIF(BJ$4:BJ$53,"&lt;"&amp;AF1268)*IF(AG1268&lt;0.5,Riskregister!$K$9+(Riskregister!$L$9-Riskregister!$K$9)*SQRT(AG1268/2),Riskregister!$L$9-(Riskregister!$L$9-Riskregister!$K$9)*SQRT((1-AG1268)/2)))</f>
        <v>0</v>
      </c>
      <c r="AI1268" s="28">
        <f t="shared" ca="1" si="781"/>
        <v>0.76277579735094636</v>
      </c>
      <c r="AJ1268" s="28">
        <f t="shared" ca="1" si="781"/>
        <v>0.94697150671496944</v>
      </c>
      <c r="AK1268" s="28">
        <f>IF(Riskregister!$E$10="",0,COUNTIF(BK$4:BK$53,"&lt;"&amp;AI1268)*IF(AJ1268&lt;0.5,Riskregister!$K$10+(Riskregister!$L$10-Riskregister!$K$10)*SQRT(AJ1268/2),Riskregister!$L$10-(Riskregister!$L$10-Riskregister!$K$10)*SQRT((1-AJ1268)/2)))</f>
        <v>0</v>
      </c>
      <c r="AL1268" s="28">
        <f t="shared" ca="1" si="782"/>
        <v>0.75520665643653329</v>
      </c>
      <c r="AM1268" s="28">
        <f t="shared" ca="1" si="782"/>
        <v>0.88002094660303898</v>
      </c>
      <c r="AN1268" s="28">
        <f>IF(Riskregister!$E$11="",0,COUNTIF(BL$4:BL$53,"&lt;"&amp;AL1268)*IF(AM1268&lt;0.5,Riskregister!$K$11+(Riskregister!$L$11-Riskregister!$K$11)*SQRT(AM1268/2),Riskregister!$L$11-(Riskregister!$L$11-Riskregister!$K$11)*SQRT((1-AM1268)/2)))</f>
        <v>0</v>
      </c>
      <c r="AO1268" s="28">
        <f t="shared" ca="1" si="783"/>
        <v>0.41886550473539397</v>
      </c>
      <c r="AP1268" s="28">
        <f t="shared" ca="1" si="783"/>
        <v>4.711552987898926E-2</v>
      </c>
      <c r="AQ1268" s="28">
        <f>IF(Riskregister!$E$12="",0,COUNTIF(BM$4:BM$53,"&lt;"&amp;AO1268)*IF(AP1268&lt;0.5,Riskregister!$K$12+(Riskregister!$L$12-Riskregister!$K$12)*SQRT(AP1268/2),Riskregister!$L$12-(Riskregister!$L$12-Riskregister!$K$12)*SQRT((1-AP1268)/2)))</f>
        <v>0</v>
      </c>
      <c r="AR1268" s="28">
        <f t="shared" ca="1" si="784"/>
        <v>0.81142801960830013</v>
      </c>
      <c r="AS1268" s="28">
        <f t="shared" ca="1" si="784"/>
        <v>0.62018642847924332</v>
      </c>
      <c r="AT1268" s="28">
        <f>IF(Riskregister!$E$13="",0,COUNTIF(BN$4:BN$53,"&lt;"&amp;AR1268)*IF(AS1268&lt;0.5,Riskregister!$K$13+(Riskregister!$L$13-Riskregister!$K$13)*SQRT(AS1268/2),Riskregister!$L$13-(Riskregister!$L$13-Riskregister!$K$13)*SQRT((1-AS1268)/2)))</f>
        <v>0</v>
      </c>
      <c r="AU1268" s="28">
        <f t="shared" ca="1" si="785"/>
        <v>0.56149773600816666</v>
      </c>
      <c r="AV1268" s="28">
        <f t="shared" ca="1" si="785"/>
        <v>0.7354777046817268</v>
      </c>
      <c r="AW1268" s="28">
        <f>IF(Riskregister!$E$14="",0,COUNTIF(BO$4:BO$53,"&lt;"&amp;AU1268)*IF(AV1268&lt;0.5,Riskregister!$K$14+(Riskregister!$L$14-Riskregister!$K$14)*SQRT(AV1268/2),Riskregister!$L$14-(Riskregister!$L$14-Riskregister!$K$14)*SQRT((1-AV1268)/2)))</f>
        <v>0</v>
      </c>
      <c r="AX1268" s="28">
        <f t="shared" ca="1" si="786"/>
        <v>6.5153601546053874E-2</v>
      </c>
      <c r="AY1268" s="28">
        <f t="shared" ca="1" si="786"/>
        <v>0.97338040970452167</v>
      </c>
      <c r="AZ1268" s="28">
        <f>IF(Riskregister!$E$15="",0,COUNTIF(BP$4:BP$53,"&lt;"&amp;AX1268)*IF(AY1268&lt;0.5,Riskregister!$K$15+(Riskregister!$L$15-Riskregister!$K$15)*SQRT(AY1268/2),Riskregister!$L$15-(Riskregister!$L$15-Riskregister!$K$15)*SQRT((1-AY1268)/2)))</f>
        <v>0</v>
      </c>
      <c r="BA1268" s="28">
        <f t="shared" ca="1" si="787"/>
        <v>0.66956498400341447</v>
      </c>
      <c r="BB1268" s="28">
        <f t="shared" ca="1" si="787"/>
        <v>0.24772499489622213</v>
      </c>
      <c r="BC1268" s="28">
        <f>IF(Riskregister!$E$16="",0,COUNTIF(BQ$4:BQ$53,"&lt;"&amp;BA1268)*IF(BB1268&lt;0.5,Riskregister!$K$16+(Riskregister!$L$16-Riskregister!$K$16)*SQRT(BB1268/2),Riskregister!$L$16-(Riskregister!$L$16-Riskregister!$K$16)*SQRT((1-BB1268)/2)))</f>
        <v>0</v>
      </c>
      <c r="BD1268" s="28">
        <f t="shared" ca="1" si="751"/>
        <v>477420.65704853134</v>
      </c>
    </row>
    <row r="1269" spans="20:56" x14ac:dyDescent="0.35">
      <c r="T1269" s="28">
        <f t="shared" ca="1" si="776"/>
        <v>0.18638091948904389</v>
      </c>
      <c r="U1269" s="28">
        <f t="shared" ca="1" si="776"/>
        <v>0.45100128422921038</v>
      </c>
      <c r="V1269" s="28">
        <f ca="1">IF(Riskregister!$E$5="",0,COUNTIF(BF$4:BF$53,"&lt;"&amp;T1269)*IF(U1269&lt;0.5,Riskregister!$K$5+(Riskregister!$L$5-Riskregister!$K$5)*SQRT(U1269/2),Riskregister!$L$5-(Riskregister!$L$5-Riskregister!$K$5)*SQRT((1-U1269)/2)))</f>
        <v>0</v>
      </c>
      <c r="W1269" s="28">
        <f t="shared" ca="1" si="777"/>
        <v>0.56136610327473557</v>
      </c>
      <c r="X1269" s="28">
        <f t="shared" ca="1" si="777"/>
        <v>0.31110365810838236</v>
      </c>
      <c r="Y1269" s="28">
        <f ca="1">IF(Riskregister!$E$6="",0,COUNTIF(BG$4:BG$53,"&lt;"&amp;W1269)*IF(X1269&lt;0.5,Riskregister!$K$6+(Riskregister!$L$6-Riskregister!$K$6)*SQRT(X1269/2),Riskregister!$L$6-(Riskregister!$L$6-Riskregister!$K$6)*SQRT((1-X1269)/2)))</f>
        <v>0</v>
      </c>
      <c r="Z1269" s="28">
        <f t="shared" ca="1" si="778"/>
        <v>0.28069962838900708</v>
      </c>
      <c r="AA1269" s="28">
        <f t="shared" ca="1" si="778"/>
        <v>0.67616487119563462</v>
      </c>
      <c r="AB1269" s="28">
        <f ca="1">IF(Riskregister!$E$7="",0,COUNTIF(BH$4:BH$53,"&lt;"&amp;Z1269)*IF(AA1269&lt;0.5,Riskregister!$K$7+(Riskregister!$L$7-Riskregister!$K$7)*SQRT(AA1269/2),Riskregister!$L$7-(Riskregister!$L$7-Riskregister!$K$7)*SQRT((1-AA1269)/2)))</f>
        <v>0</v>
      </c>
      <c r="AC1269" s="28">
        <f t="shared" ca="1" si="779"/>
        <v>0.14331514810903156</v>
      </c>
      <c r="AD1269" s="28">
        <f t="shared" ca="1" si="779"/>
        <v>4.1534277868448877E-2</v>
      </c>
      <c r="AE1269" s="28">
        <f ca="1">IF(Riskregister!$E$8="",0,COUNTIF(BI$4:BI$53,"&lt;"&amp;AC1269)*IF(AD1269&lt;0.5,Riskregister!$K$8+(Riskregister!$L$8-Riskregister!$K$8)*SQRT(AD1269/2),Riskregister!$L$8-(Riskregister!$L$8-Riskregister!$K$8)*SQRT((1-AD1269)/2)))</f>
        <v>0</v>
      </c>
      <c r="AF1269" s="28">
        <f t="shared" ca="1" si="780"/>
        <v>0.37656448310240942</v>
      </c>
      <c r="AG1269" s="28">
        <f t="shared" ca="1" si="780"/>
        <v>0.64924773280157355</v>
      </c>
      <c r="AH1269" s="28">
        <f>IF(Riskregister!$E$9="",0,COUNTIF(BJ$4:BJ$53,"&lt;"&amp;AF1269)*IF(AG1269&lt;0.5,Riskregister!$K$9+(Riskregister!$L$9-Riskregister!$K$9)*SQRT(AG1269/2),Riskregister!$L$9-(Riskregister!$L$9-Riskregister!$K$9)*SQRT((1-AG1269)/2)))</f>
        <v>0</v>
      </c>
      <c r="AI1269" s="28">
        <f t="shared" ca="1" si="781"/>
        <v>0.84941940155137097</v>
      </c>
      <c r="AJ1269" s="28">
        <f t="shared" ca="1" si="781"/>
        <v>0.23484707825346274</v>
      </c>
      <c r="AK1269" s="28">
        <f>IF(Riskregister!$E$10="",0,COUNTIF(BK$4:BK$53,"&lt;"&amp;AI1269)*IF(AJ1269&lt;0.5,Riskregister!$K$10+(Riskregister!$L$10-Riskregister!$K$10)*SQRT(AJ1269/2),Riskregister!$L$10-(Riskregister!$L$10-Riskregister!$K$10)*SQRT((1-AJ1269)/2)))</f>
        <v>0</v>
      </c>
      <c r="AL1269" s="28">
        <f t="shared" ca="1" si="782"/>
        <v>0.12202181293207637</v>
      </c>
      <c r="AM1269" s="28">
        <f t="shared" ca="1" si="782"/>
        <v>0.21920990994921485</v>
      </c>
      <c r="AN1269" s="28">
        <f>IF(Riskregister!$E$11="",0,COUNTIF(BL$4:BL$53,"&lt;"&amp;AL1269)*IF(AM1269&lt;0.5,Riskregister!$K$11+(Riskregister!$L$11-Riskregister!$K$11)*SQRT(AM1269/2),Riskregister!$L$11-(Riskregister!$L$11-Riskregister!$K$11)*SQRT((1-AM1269)/2)))</f>
        <v>0</v>
      </c>
      <c r="AO1269" s="28">
        <f t="shared" ca="1" si="783"/>
        <v>0.54051385065403734</v>
      </c>
      <c r="AP1269" s="28">
        <f t="shared" ca="1" si="783"/>
        <v>0.2033171342782033</v>
      </c>
      <c r="AQ1269" s="28">
        <f>IF(Riskregister!$E$12="",0,COUNTIF(BM$4:BM$53,"&lt;"&amp;AO1269)*IF(AP1269&lt;0.5,Riskregister!$K$12+(Riskregister!$L$12-Riskregister!$K$12)*SQRT(AP1269/2),Riskregister!$L$12-(Riskregister!$L$12-Riskregister!$K$12)*SQRT((1-AP1269)/2)))</f>
        <v>0</v>
      </c>
      <c r="AR1269" s="28">
        <f t="shared" ca="1" si="784"/>
        <v>0.50805128248068421</v>
      </c>
      <c r="AS1269" s="28">
        <f t="shared" ca="1" si="784"/>
        <v>0.35316564873366063</v>
      </c>
      <c r="AT1269" s="28">
        <f>IF(Riskregister!$E$13="",0,COUNTIF(BN$4:BN$53,"&lt;"&amp;AR1269)*IF(AS1269&lt;0.5,Riskregister!$K$13+(Riskregister!$L$13-Riskregister!$K$13)*SQRT(AS1269/2),Riskregister!$L$13-(Riskregister!$L$13-Riskregister!$K$13)*SQRT((1-AS1269)/2)))</f>
        <v>0</v>
      </c>
      <c r="AU1269" s="28">
        <f t="shared" ca="1" si="785"/>
        <v>0.88955231272507385</v>
      </c>
      <c r="AV1269" s="28">
        <f t="shared" ca="1" si="785"/>
        <v>0.41545621680150568</v>
      </c>
      <c r="AW1269" s="28">
        <f>IF(Riskregister!$E$14="",0,COUNTIF(BO$4:BO$53,"&lt;"&amp;AU1269)*IF(AV1269&lt;0.5,Riskregister!$K$14+(Riskregister!$L$14-Riskregister!$K$14)*SQRT(AV1269/2),Riskregister!$L$14-(Riskregister!$L$14-Riskregister!$K$14)*SQRT((1-AV1269)/2)))</f>
        <v>0</v>
      </c>
      <c r="AX1269" s="28">
        <f t="shared" ca="1" si="786"/>
        <v>0.82889878724159338</v>
      </c>
      <c r="AY1269" s="28">
        <f t="shared" ca="1" si="786"/>
        <v>0.68572610368506703</v>
      </c>
      <c r="AZ1269" s="28">
        <f>IF(Riskregister!$E$15="",0,COUNTIF(BP$4:BP$53,"&lt;"&amp;AX1269)*IF(AY1269&lt;0.5,Riskregister!$K$15+(Riskregister!$L$15-Riskregister!$K$15)*SQRT(AY1269/2),Riskregister!$L$15-(Riskregister!$L$15-Riskregister!$K$15)*SQRT((1-AY1269)/2)))</f>
        <v>0</v>
      </c>
      <c r="BA1269" s="28">
        <f t="shared" ca="1" si="787"/>
        <v>0.7562652394907261</v>
      </c>
      <c r="BB1269" s="28">
        <f t="shared" ca="1" si="787"/>
        <v>0.37512679303972674</v>
      </c>
      <c r="BC1269" s="28">
        <f>IF(Riskregister!$E$16="",0,COUNTIF(BQ$4:BQ$53,"&lt;"&amp;BA1269)*IF(BB1269&lt;0.5,Riskregister!$K$16+(Riskregister!$L$16-Riskregister!$K$16)*SQRT(BB1269/2),Riskregister!$L$16-(Riskregister!$L$16-Riskregister!$K$16)*SQRT((1-BB1269)/2)))</f>
        <v>0</v>
      </c>
      <c r="BD1269" s="28">
        <f t="shared" ca="1" si="751"/>
        <v>0</v>
      </c>
    </row>
    <row r="1270" spans="20:56" x14ac:dyDescent="0.35">
      <c r="T1270" s="28">
        <f t="shared" ca="1" si="776"/>
        <v>0.36561930229459816</v>
      </c>
      <c r="U1270" s="28">
        <f t="shared" ca="1" si="776"/>
        <v>0.56646329805993001</v>
      </c>
      <c r="V1270" s="28">
        <f ca="1">IF(Riskregister!$E$5="",0,COUNTIF(BF$4:BF$53,"&lt;"&amp;T1270)*IF(U1270&lt;0.5,Riskregister!$K$5+(Riskregister!$L$5-Riskregister!$K$5)*SQRT(U1270/2),Riskregister!$L$5-(Riskregister!$L$5-Riskregister!$K$5)*SQRT((1-U1270)/2)))</f>
        <v>0</v>
      </c>
      <c r="W1270" s="28">
        <f t="shared" ca="1" si="777"/>
        <v>0.9643592883913793</v>
      </c>
      <c r="X1270" s="28">
        <f t="shared" ca="1" si="777"/>
        <v>0.33077601382038757</v>
      </c>
      <c r="Y1270" s="28">
        <f ca="1">IF(Riskregister!$E$6="",0,COUNTIF(BG$4:BG$53,"&lt;"&amp;W1270)*IF(X1270&lt;0.5,Riskregister!$K$6+(Riskregister!$L$6-Riskregister!$K$6)*SQRT(X1270/2),Riskregister!$L$6-(Riskregister!$L$6-Riskregister!$K$6)*SQRT((1-X1270)/2)))</f>
        <v>1864045.2757876418</v>
      </c>
      <c r="Z1270" s="28">
        <f t="shared" ca="1" si="778"/>
        <v>0.82160269220188142</v>
      </c>
      <c r="AA1270" s="28">
        <f t="shared" ca="1" si="778"/>
        <v>0.45477051445202643</v>
      </c>
      <c r="AB1270" s="28">
        <f ca="1">IF(Riskregister!$E$7="",0,COUNTIF(BH$4:BH$53,"&lt;"&amp;Z1270)*IF(AA1270&lt;0.5,Riskregister!$K$7+(Riskregister!$L$7-Riskregister!$K$7)*SQRT(AA1270/2),Riskregister!$L$7-(Riskregister!$L$7-Riskregister!$K$7)*SQRT((1-AA1270)/2)))</f>
        <v>216897.25584977909</v>
      </c>
      <c r="AC1270" s="28">
        <f t="shared" ca="1" si="779"/>
        <v>0.29373345987941224</v>
      </c>
      <c r="AD1270" s="28">
        <f t="shared" ca="1" si="779"/>
        <v>0.458129206258581</v>
      </c>
      <c r="AE1270" s="28">
        <f ca="1">IF(Riskregister!$E$8="",0,COUNTIF(BI$4:BI$53,"&lt;"&amp;AC1270)*IF(AD1270&lt;0.5,Riskregister!$K$8+(Riskregister!$L$8-Riskregister!$K$8)*SQRT(AD1270/2),Riskregister!$L$8-(Riskregister!$L$8-Riskregister!$K$8)*SQRT((1-AD1270)/2)))</f>
        <v>0</v>
      </c>
      <c r="AF1270" s="28">
        <f t="shared" ca="1" si="780"/>
        <v>0.18755432643893499</v>
      </c>
      <c r="AG1270" s="28">
        <f t="shared" ca="1" si="780"/>
        <v>0.56922424957971018</v>
      </c>
      <c r="AH1270" s="28">
        <f>IF(Riskregister!$E$9="",0,COUNTIF(BJ$4:BJ$53,"&lt;"&amp;AF1270)*IF(AG1270&lt;0.5,Riskregister!$K$9+(Riskregister!$L$9-Riskregister!$K$9)*SQRT(AG1270/2),Riskregister!$L$9-(Riskregister!$L$9-Riskregister!$K$9)*SQRT((1-AG1270)/2)))</f>
        <v>0</v>
      </c>
      <c r="AI1270" s="28">
        <f t="shared" ca="1" si="781"/>
        <v>0.2071937444162395</v>
      </c>
      <c r="AJ1270" s="28">
        <f t="shared" ca="1" si="781"/>
        <v>4.7161682832418395E-2</v>
      </c>
      <c r="AK1270" s="28">
        <f>IF(Riskregister!$E$10="",0,COUNTIF(BK$4:BK$53,"&lt;"&amp;AI1270)*IF(AJ1270&lt;0.5,Riskregister!$K$10+(Riskregister!$L$10-Riskregister!$K$10)*SQRT(AJ1270/2),Riskregister!$L$10-(Riskregister!$L$10-Riskregister!$K$10)*SQRT((1-AJ1270)/2)))</f>
        <v>0</v>
      </c>
      <c r="AL1270" s="28">
        <f t="shared" ca="1" si="782"/>
        <v>0.17526915126110199</v>
      </c>
      <c r="AM1270" s="28">
        <f t="shared" ca="1" si="782"/>
        <v>0.83880214133592934</v>
      </c>
      <c r="AN1270" s="28">
        <f>IF(Riskregister!$E$11="",0,COUNTIF(BL$4:BL$53,"&lt;"&amp;AL1270)*IF(AM1270&lt;0.5,Riskregister!$K$11+(Riskregister!$L$11-Riskregister!$K$11)*SQRT(AM1270/2),Riskregister!$L$11-(Riskregister!$L$11-Riskregister!$K$11)*SQRT((1-AM1270)/2)))</f>
        <v>0</v>
      </c>
      <c r="AO1270" s="28">
        <f t="shared" ca="1" si="783"/>
        <v>0.70945897007333314</v>
      </c>
      <c r="AP1270" s="28">
        <f t="shared" ca="1" si="783"/>
        <v>0.63090441323047264</v>
      </c>
      <c r="AQ1270" s="28">
        <f>IF(Riskregister!$E$12="",0,COUNTIF(BM$4:BM$53,"&lt;"&amp;AO1270)*IF(AP1270&lt;0.5,Riskregister!$K$12+(Riskregister!$L$12-Riskregister!$K$12)*SQRT(AP1270/2),Riskregister!$L$12-(Riskregister!$L$12-Riskregister!$K$12)*SQRT((1-AP1270)/2)))</f>
        <v>0</v>
      </c>
      <c r="AR1270" s="28">
        <f t="shared" ca="1" si="784"/>
        <v>0.58601486747510467</v>
      </c>
      <c r="AS1270" s="28">
        <f t="shared" ca="1" si="784"/>
        <v>0.65135091952567203</v>
      </c>
      <c r="AT1270" s="28">
        <f>IF(Riskregister!$E$13="",0,COUNTIF(BN$4:BN$53,"&lt;"&amp;AR1270)*IF(AS1270&lt;0.5,Riskregister!$K$13+(Riskregister!$L$13-Riskregister!$K$13)*SQRT(AS1270/2),Riskregister!$L$13-(Riskregister!$L$13-Riskregister!$K$13)*SQRT((1-AS1270)/2)))</f>
        <v>0</v>
      </c>
      <c r="AU1270" s="28">
        <f t="shared" ca="1" si="785"/>
        <v>0.71213357984298609</v>
      </c>
      <c r="AV1270" s="28">
        <f t="shared" ca="1" si="785"/>
        <v>0.61516949553153599</v>
      </c>
      <c r="AW1270" s="28">
        <f>IF(Riskregister!$E$14="",0,COUNTIF(BO$4:BO$53,"&lt;"&amp;AU1270)*IF(AV1270&lt;0.5,Riskregister!$K$14+(Riskregister!$L$14-Riskregister!$K$14)*SQRT(AV1270/2),Riskregister!$L$14-(Riskregister!$L$14-Riskregister!$K$14)*SQRT((1-AV1270)/2)))</f>
        <v>0</v>
      </c>
      <c r="AX1270" s="28">
        <f t="shared" ca="1" si="786"/>
        <v>0.63348998336332707</v>
      </c>
      <c r="AY1270" s="28">
        <f t="shared" ca="1" si="786"/>
        <v>0.59323584339713265</v>
      </c>
      <c r="AZ1270" s="28">
        <f>IF(Riskregister!$E$15="",0,COUNTIF(BP$4:BP$53,"&lt;"&amp;AX1270)*IF(AY1270&lt;0.5,Riskregister!$K$15+(Riskregister!$L$15-Riskregister!$K$15)*SQRT(AY1270/2),Riskregister!$L$15-(Riskregister!$L$15-Riskregister!$K$15)*SQRT((1-AY1270)/2)))</f>
        <v>0</v>
      </c>
      <c r="BA1270" s="28">
        <f t="shared" ca="1" si="787"/>
        <v>0.48049629373450564</v>
      </c>
      <c r="BB1270" s="28">
        <f t="shared" ca="1" si="787"/>
        <v>0.52508562319117724</v>
      </c>
      <c r="BC1270" s="28">
        <f>IF(Riskregister!$E$16="",0,COUNTIF(BQ$4:BQ$53,"&lt;"&amp;BA1270)*IF(BB1270&lt;0.5,Riskregister!$K$16+(Riskregister!$L$16-Riskregister!$K$16)*SQRT(BB1270/2),Riskregister!$L$16-(Riskregister!$L$16-Riskregister!$K$16)*SQRT((1-BB1270)/2)))</f>
        <v>0</v>
      </c>
      <c r="BD1270" s="28">
        <f t="shared" ca="1" si="751"/>
        <v>2080942.5316374209</v>
      </c>
    </row>
    <row r="1271" spans="20:56" x14ac:dyDescent="0.35">
      <c r="T1271" s="28">
        <f t="shared" ca="1" si="776"/>
        <v>0.60352245131065996</v>
      </c>
      <c r="U1271" s="28">
        <f t="shared" ca="1" si="776"/>
        <v>0.84800850832468644</v>
      </c>
      <c r="V1271" s="28">
        <f ca="1">IF(Riskregister!$E$5="",0,COUNTIF(BF$4:BF$53,"&lt;"&amp;T1271)*IF(U1271&lt;0.5,Riskregister!$K$5+(Riskregister!$L$5-Riskregister!$K$5)*SQRT(U1271/2),Riskregister!$L$5-(Riskregister!$L$5-Riskregister!$K$5)*SQRT((1-U1271)/2)))</f>
        <v>0</v>
      </c>
      <c r="W1271" s="28">
        <f t="shared" ca="1" si="777"/>
        <v>0.97675665209816953</v>
      </c>
      <c r="X1271" s="28">
        <f t="shared" ca="1" si="777"/>
        <v>0.86997809424879557</v>
      </c>
      <c r="Y1271" s="28">
        <f ca="1">IF(Riskregister!$E$6="",0,COUNTIF(BG$4:BG$53,"&lt;"&amp;W1271)*IF(X1271&lt;0.5,Riskregister!$K$6+(Riskregister!$L$6-Riskregister!$K$6)*SQRT(X1271/2),Riskregister!$L$6-(Riskregister!$L$6-Riskregister!$K$6)*SQRT((1-X1271)/2)))</f>
        <v>3082099.1615278888</v>
      </c>
      <c r="Z1271" s="28">
        <f t="shared" ca="1" si="778"/>
        <v>0.19729050418602512</v>
      </c>
      <c r="AA1271" s="28">
        <f t="shared" ca="1" si="778"/>
        <v>0.67397173152076473</v>
      </c>
      <c r="AB1271" s="28">
        <f ca="1">IF(Riskregister!$E$7="",0,COUNTIF(BH$4:BH$53,"&lt;"&amp;Z1271)*IF(AA1271&lt;0.5,Riskregister!$K$7+(Riskregister!$L$7-Riskregister!$K$7)*SQRT(AA1271/2),Riskregister!$L$7-(Riskregister!$L$7-Riskregister!$K$7)*SQRT((1-AA1271)/2)))</f>
        <v>0</v>
      </c>
      <c r="AC1271" s="28">
        <f t="shared" ca="1" si="779"/>
        <v>0.97292711712755142</v>
      </c>
      <c r="AD1271" s="28">
        <f t="shared" ca="1" si="779"/>
        <v>0.30890817071593735</v>
      </c>
      <c r="AE1271" s="28">
        <f ca="1">IF(Riskregister!$E$8="",0,COUNTIF(BI$4:BI$53,"&lt;"&amp;AC1271)*IF(AD1271&lt;0.5,Riskregister!$K$8+(Riskregister!$L$8-Riskregister!$K$8)*SQRT(AD1271/2),Riskregister!$L$8-(Riskregister!$L$8-Riskregister!$K$8)*SQRT((1-AD1271)/2)))</f>
        <v>2147130.4083787715</v>
      </c>
      <c r="AF1271" s="28">
        <f t="shared" ca="1" si="780"/>
        <v>0.95091108252093293</v>
      </c>
      <c r="AG1271" s="28">
        <f t="shared" ca="1" si="780"/>
        <v>0.45389382616323826</v>
      </c>
      <c r="AH1271" s="28">
        <f>IF(Riskregister!$E$9="",0,COUNTIF(BJ$4:BJ$53,"&lt;"&amp;AF1271)*IF(AG1271&lt;0.5,Riskregister!$K$9+(Riskregister!$L$9-Riskregister!$K$9)*SQRT(AG1271/2),Riskregister!$L$9-(Riskregister!$L$9-Riskregister!$K$9)*SQRT((1-AG1271)/2)))</f>
        <v>0</v>
      </c>
      <c r="AI1271" s="28">
        <f t="shared" ca="1" si="781"/>
        <v>0.6289586074546677</v>
      </c>
      <c r="AJ1271" s="28">
        <f t="shared" ca="1" si="781"/>
        <v>7.2494604184789813E-2</v>
      </c>
      <c r="AK1271" s="28">
        <f>IF(Riskregister!$E$10="",0,COUNTIF(BK$4:BK$53,"&lt;"&amp;AI1271)*IF(AJ1271&lt;0.5,Riskregister!$K$10+(Riskregister!$L$10-Riskregister!$K$10)*SQRT(AJ1271/2),Riskregister!$L$10-(Riskregister!$L$10-Riskregister!$K$10)*SQRT((1-AJ1271)/2)))</f>
        <v>0</v>
      </c>
      <c r="AL1271" s="28">
        <f t="shared" ca="1" si="782"/>
        <v>0.85830575637518647</v>
      </c>
      <c r="AM1271" s="28">
        <f t="shared" ca="1" si="782"/>
        <v>0.27043378288369835</v>
      </c>
      <c r="AN1271" s="28">
        <f>IF(Riskregister!$E$11="",0,COUNTIF(BL$4:BL$53,"&lt;"&amp;AL1271)*IF(AM1271&lt;0.5,Riskregister!$K$11+(Riskregister!$L$11-Riskregister!$K$11)*SQRT(AM1271/2),Riskregister!$L$11-(Riskregister!$L$11-Riskregister!$K$11)*SQRT((1-AM1271)/2)))</f>
        <v>0</v>
      </c>
      <c r="AO1271" s="28">
        <f t="shared" ca="1" si="783"/>
        <v>0.486563524741496</v>
      </c>
      <c r="AP1271" s="28">
        <f t="shared" ca="1" si="783"/>
        <v>0.96816265282766978</v>
      </c>
      <c r="AQ1271" s="28">
        <f>IF(Riskregister!$E$12="",0,COUNTIF(BM$4:BM$53,"&lt;"&amp;AO1271)*IF(AP1271&lt;0.5,Riskregister!$K$12+(Riskregister!$L$12-Riskregister!$K$12)*SQRT(AP1271/2),Riskregister!$L$12-(Riskregister!$L$12-Riskregister!$K$12)*SQRT((1-AP1271)/2)))</f>
        <v>0</v>
      </c>
      <c r="AR1271" s="28">
        <f t="shared" ca="1" si="784"/>
        <v>0.75050636554766481</v>
      </c>
      <c r="AS1271" s="28">
        <f t="shared" ca="1" si="784"/>
        <v>0.64354105193842559</v>
      </c>
      <c r="AT1271" s="28">
        <f>IF(Riskregister!$E$13="",0,COUNTIF(BN$4:BN$53,"&lt;"&amp;AR1271)*IF(AS1271&lt;0.5,Riskregister!$K$13+(Riskregister!$L$13-Riskregister!$K$13)*SQRT(AS1271/2),Riskregister!$L$13-(Riskregister!$L$13-Riskregister!$K$13)*SQRT((1-AS1271)/2)))</f>
        <v>0</v>
      </c>
      <c r="AU1271" s="28">
        <f t="shared" ca="1" si="785"/>
        <v>0.64864639883593589</v>
      </c>
      <c r="AV1271" s="28">
        <f t="shared" ca="1" si="785"/>
        <v>0.45066719454656279</v>
      </c>
      <c r="AW1271" s="28">
        <f>IF(Riskregister!$E$14="",0,COUNTIF(BO$4:BO$53,"&lt;"&amp;AU1271)*IF(AV1271&lt;0.5,Riskregister!$K$14+(Riskregister!$L$14-Riskregister!$K$14)*SQRT(AV1271/2),Riskregister!$L$14-(Riskregister!$L$14-Riskregister!$K$14)*SQRT((1-AV1271)/2)))</f>
        <v>0</v>
      </c>
      <c r="AX1271" s="28">
        <f t="shared" ca="1" si="786"/>
        <v>8.5847142718500802E-2</v>
      </c>
      <c r="AY1271" s="28">
        <f t="shared" ca="1" si="786"/>
        <v>7.0176429148727348E-2</v>
      </c>
      <c r="AZ1271" s="28">
        <f>IF(Riskregister!$E$15="",0,COUNTIF(BP$4:BP$53,"&lt;"&amp;AX1271)*IF(AY1271&lt;0.5,Riskregister!$K$15+(Riskregister!$L$15-Riskregister!$K$15)*SQRT(AY1271/2),Riskregister!$L$15-(Riskregister!$L$15-Riskregister!$K$15)*SQRT((1-AY1271)/2)))</f>
        <v>0</v>
      </c>
      <c r="BA1271" s="28">
        <f t="shared" ca="1" si="787"/>
        <v>3.4287872246387963E-3</v>
      </c>
      <c r="BB1271" s="28">
        <f t="shared" ca="1" si="787"/>
        <v>0.88317316580687022</v>
      </c>
      <c r="BC1271" s="28">
        <f>IF(Riskregister!$E$16="",0,COUNTIF(BQ$4:BQ$53,"&lt;"&amp;BA1271)*IF(BB1271&lt;0.5,Riskregister!$K$16+(Riskregister!$L$16-Riskregister!$K$16)*SQRT(BB1271/2),Riskregister!$L$16-(Riskregister!$L$16-Riskregister!$K$16)*SQRT((1-BB1271)/2)))</f>
        <v>0</v>
      </c>
      <c r="BD1271" s="28">
        <f t="shared" ca="1" si="751"/>
        <v>5229229.5699066604</v>
      </c>
    </row>
    <row r="1272" spans="20:56" x14ac:dyDescent="0.35">
      <c r="T1272" s="28">
        <f t="shared" ca="1" si="776"/>
        <v>4.0295993748758918E-2</v>
      </c>
      <c r="U1272" s="28">
        <f t="shared" ca="1" si="776"/>
        <v>0.88385890563401259</v>
      </c>
      <c r="V1272" s="28">
        <f ca="1">IF(Riskregister!$E$5="",0,COUNTIF(BF$4:BF$53,"&lt;"&amp;T1272)*IF(U1272&lt;0.5,Riskregister!$K$5+(Riskregister!$L$5-Riskregister!$K$5)*SQRT(U1272/2),Riskregister!$L$5-(Riskregister!$L$5-Riskregister!$K$5)*SQRT((1-U1272)/2)))</f>
        <v>0</v>
      </c>
      <c r="W1272" s="28">
        <f t="shared" ca="1" si="777"/>
        <v>0.63974655630958932</v>
      </c>
      <c r="X1272" s="28">
        <f t="shared" ca="1" si="777"/>
        <v>0.94281458546397945</v>
      </c>
      <c r="Y1272" s="28">
        <f ca="1">IF(Riskregister!$E$6="",0,COUNTIF(BG$4:BG$53,"&lt;"&amp;W1272)*IF(X1272&lt;0.5,Riskregister!$K$6+(Riskregister!$L$6-Riskregister!$K$6)*SQRT(X1272/2),Riskregister!$L$6-(Riskregister!$L$6-Riskregister!$K$6)*SQRT((1-X1272)/2)))</f>
        <v>1695631.1915646526</v>
      </c>
      <c r="Z1272" s="28">
        <f t="shared" ca="1" si="778"/>
        <v>0.89841809404356954</v>
      </c>
      <c r="AA1272" s="28">
        <f t="shared" ca="1" si="778"/>
        <v>0.24609715051084913</v>
      </c>
      <c r="AB1272" s="28">
        <f ca="1">IF(Riskregister!$E$7="",0,COUNTIF(BH$4:BH$53,"&lt;"&amp;Z1272)*IF(AA1272&lt;0.5,Riskregister!$K$7+(Riskregister!$L$7-Riskregister!$K$7)*SQRT(AA1272/2),Riskregister!$L$7-(Riskregister!$L$7-Riskregister!$K$7)*SQRT((1-AA1272)/2)))</f>
        <v>172773.98123702558</v>
      </c>
      <c r="AC1272" s="28">
        <f t="shared" ca="1" si="779"/>
        <v>0.66476410923959883</v>
      </c>
      <c r="AD1272" s="28">
        <f t="shared" ca="1" si="779"/>
        <v>0.96975314905680343</v>
      </c>
      <c r="AE1272" s="28">
        <f ca="1">IF(Riskregister!$E$8="",0,COUNTIF(BI$4:BI$53,"&lt;"&amp;AC1272)*IF(AD1272&lt;0.5,Riskregister!$K$8+(Riskregister!$L$8-Riskregister!$K$8)*SQRT(AD1272/2),Riskregister!$L$8-(Riskregister!$L$8-Riskregister!$K$8)*SQRT((1-AD1272)/2)))</f>
        <v>0</v>
      </c>
      <c r="AF1272" s="28">
        <f t="shared" ca="1" si="780"/>
        <v>0.41790715682834001</v>
      </c>
      <c r="AG1272" s="28">
        <f t="shared" ca="1" si="780"/>
        <v>0.68357573694681484</v>
      </c>
      <c r="AH1272" s="28">
        <f>IF(Riskregister!$E$9="",0,COUNTIF(BJ$4:BJ$53,"&lt;"&amp;AF1272)*IF(AG1272&lt;0.5,Riskregister!$K$9+(Riskregister!$L$9-Riskregister!$K$9)*SQRT(AG1272/2),Riskregister!$L$9-(Riskregister!$L$9-Riskregister!$K$9)*SQRT((1-AG1272)/2)))</f>
        <v>0</v>
      </c>
      <c r="AI1272" s="28">
        <f t="shared" ca="1" si="781"/>
        <v>0.21766096911249455</v>
      </c>
      <c r="AJ1272" s="28">
        <f t="shared" ca="1" si="781"/>
        <v>1.3758957763911339E-2</v>
      </c>
      <c r="AK1272" s="28">
        <f>IF(Riskregister!$E$10="",0,COUNTIF(BK$4:BK$53,"&lt;"&amp;AI1272)*IF(AJ1272&lt;0.5,Riskregister!$K$10+(Riskregister!$L$10-Riskregister!$K$10)*SQRT(AJ1272/2),Riskregister!$L$10-(Riskregister!$L$10-Riskregister!$K$10)*SQRT((1-AJ1272)/2)))</f>
        <v>0</v>
      </c>
      <c r="AL1272" s="28">
        <f t="shared" ca="1" si="782"/>
        <v>0.7287861364949525</v>
      </c>
      <c r="AM1272" s="28">
        <f t="shared" ca="1" si="782"/>
        <v>0.98160926986960129</v>
      </c>
      <c r="AN1272" s="28">
        <f>IF(Riskregister!$E$11="",0,COUNTIF(BL$4:BL$53,"&lt;"&amp;AL1272)*IF(AM1272&lt;0.5,Riskregister!$K$11+(Riskregister!$L$11-Riskregister!$K$11)*SQRT(AM1272/2),Riskregister!$L$11-(Riskregister!$L$11-Riskregister!$K$11)*SQRT((1-AM1272)/2)))</f>
        <v>0</v>
      </c>
      <c r="AO1272" s="28">
        <f t="shared" ca="1" si="783"/>
        <v>0.79417159532577308</v>
      </c>
      <c r="AP1272" s="28">
        <f t="shared" ca="1" si="783"/>
        <v>0.9878829249584743</v>
      </c>
      <c r="AQ1272" s="28">
        <f>IF(Riskregister!$E$12="",0,COUNTIF(BM$4:BM$53,"&lt;"&amp;AO1272)*IF(AP1272&lt;0.5,Riskregister!$K$12+(Riskregister!$L$12-Riskregister!$K$12)*SQRT(AP1272/2),Riskregister!$L$12-(Riskregister!$L$12-Riskregister!$K$12)*SQRT((1-AP1272)/2)))</f>
        <v>0</v>
      </c>
      <c r="AR1272" s="28">
        <f t="shared" ca="1" si="784"/>
        <v>0.85272425322104617</v>
      </c>
      <c r="AS1272" s="28">
        <f t="shared" ca="1" si="784"/>
        <v>0.67942522741236588</v>
      </c>
      <c r="AT1272" s="28">
        <f>IF(Riskregister!$E$13="",0,COUNTIF(BN$4:BN$53,"&lt;"&amp;AR1272)*IF(AS1272&lt;0.5,Riskregister!$K$13+(Riskregister!$L$13-Riskregister!$K$13)*SQRT(AS1272/2),Riskregister!$L$13-(Riskregister!$L$13-Riskregister!$K$13)*SQRT((1-AS1272)/2)))</f>
        <v>0</v>
      </c>
      <c r="AU1272" s="28">
        <f t="shared" ca="1" si="785"/>
        <v>0.30005641975676056</v>
      </c>
      <c r="AV1272" s="28">
        <f t="shared" ca="1" si="785"/>
        <v>5.2840309335037361E-2</v>
      </c>
      <c r="AW1272" s="28">
        <f>IF(Riskregister!$E$14="",0,COUNTIF(BO$4:BO$53,"&lt;"&amp;AU1272)*IF(AV1272&lt;0.5,Riskregister!$K$14+(Riskregister!$L$14-Riskregister!$K$14)*SQRT(AV1272/2),Riskregister!$L$14-(Riskregister!$L$14-Riskregister!$K$14)*SQRT((1-AV1272)/2)))</f>
        <v>0</v>
      </c>
      <c r="AX1272" s="28">
        <f t="shared" ca="1" si="786"/>
        <v>0.1293564639852226</v>
      </c>
      <c r="AY1272" s="28">
        <f t="shared" ca="1" si="786"/>
        <v>0.3399597459437137</v>
      </c>
      <c r="AZ1272" s="28">
        <f>IF(Riskregister!$E$15="",0,COUNTIF(BP$4:BP$53,"&lt;"&amp;AX1272)*IF(AY1272&lt;0.5,Riskregister!$K$15+(Riskregister!$L$15-Riskregister!$K$15)*SQRT(AY1272/2),Riskregister!$L$15-(Riskregister!$L$15-Riskregister!$K$15)*SQRT((1-AY1272)/2)))</f>
        <v>0</v>
      </c>
      <c r="BA1272" s="28">
        <f t="shared" ca="1" si="787"/>
        <v>0.22456916351743939</v>
      </c>
      <c r="BB1272" s="28">
        <f t="shared" ca="1" si="787"/>
        <v>0.38375313126141941</v>
      </c>
      <c r="BC1272" s="28">
        <f>IF(Riskregister!$E$16="",0,COUNTIF(BQ$4:BQ$53,"&lt;"&amp;BA1272)*IF(BB1272&lt;0.5,Riskregister!$K$16+(Riskregister!$L$16-Riskregister!$K$16)*SQRT(BB1272/2),Riskregister!$L$16-(Riskregister!$L$16-Riskregister!$K$16)*SQRT((1-BB1272)/2)))</f>
        <v>0</v>
      </c>
      <c r="BD1272" s="28">
        <f t="shared" ca="1" si="751"/>
        <v>1868405.1728016781</v>
      </c>
    </row>
    <row r="1273" spans="20:56" x14ac:dyDescent="0.35">
      <c r="T1273" s="28">
        <f t="shared" ca="1" si="776"/>
        <v>0.86990235680894823</v>
      </c>
      <c r="U1273" s="28">
        <f t="shared" ca="1" si="776"/>
        <v>5.5048984537357071E-2</v>
      </c>
      <c r="V1273" s="28">
        <f ca="1">IF(Riskregister!$E$5="",0,COUNTIF(BF$4:BF$53,"&lt;"&amp;T1273)*IF(U1273&lt;0.5,Riskregister!$K$5+(Riskregister!$L$5-Riskregister!$K$5)*SQRT(U1273/2),Riskregister!$L$5-(Riskregister!$L$5-Riskregister!$K$5)*SQRT((1-U1273)/2)))</f>
        <v>224657.2815230196</v>
      </c>
      <c r="W1273" s="28">
        <f t="shared" ca="1" si="777"/>
        <v>0.73262619278364438</v>
      </c>
      <c r="X1273" s="28">
        <f t="shared" ca="1" si="777"/>
        <v>0.14144609755422</v>
      </c>
      <c r="Y1273" s="28">
        <f ca="1">IF(Riskregister!$E$6="",0,COUNTIF(BG$4:BG$53,"&lt;"&amp;W1273)*IF(X1273&lt;0.5,Riskregister!$K$6+(Riskregister!$L$6-Riskregister!$K$6)*SQRT(X1273/2),Riskregister!$L$6-(Riskregister!$L$6-Riskregister!$K$6)*SQRT((1-X1273)/2)))</f>
        <v>678688.49791679392</v>
      </c>
      <c r="Z1273" s="28">
        <f t="shared" ca="1" si="778"/>
        <v>0.92248334572116353</v>
      </c>
      <c r="AA1273" s="28">
        <f t="shared" ca="1" si="778"/>
        <v>0.368550817054208</v>
      </c>
      <c r="AB1273" s="28">
        <f ca="1">IF(Riskregister!$E$7="",0,COUNTIF(BH$4:BH$53,"&lt;"&amp;Z1273)*IF(AA1273&lt;0.5,Riskregister!$K$7+(Riskregister!$L$7-Riskregister!$K$7)*SQRT(AA1273/2),Riskregister!$L$7-(Riskregister!$L$7-Riskregister!$K$7)*SQRT((1-AA1273)/2)))</f>
        <v>200245.59076581994</v>
      </c>
      <c r="AC1273" s="28">
        <f t="shared" ca="1" si="779"/>
        <v>0.9084253568913504</v>
      </c>
      <c r="AD1273" s="28">
        <f t="shared" ca="1" si="779"/>
        <v>0.37895226105826674</v>
      </c>
      <c r="AE1273" s="28">
        <f ca="1">IF(Riskregister!$E$8="",0,COUNTIF(BI$4:BI$53,"&lt;"&amp;AC1273)*IF(AD1273&lt;0.5,Riskregister!$K$8+(Riskregister!$L$8-Riskregister!$K$8)*SQRT(AD1273/2),Riskregister!$L$8-(Riskregister!$L$8-Riskregister!$K$8)*SQRT((1-AD1273)/2)))</f>
        <v>0</v>
      </c>
      <c r="AF1273" s="28">
        <f t="shared" ca="1" si="780"/>
        <v>0.40777846189311728</v>
      </c>
      <c r="AG1273" s="28">
        <f t="shared" ca="1" si="780"/>
        <v>0.19003649217991003</v>
      </c>
      <c r="AH1273" s="28">
        <f>IF(Riskregister!$E$9="",0,COUNTIF(BJ$4:BJ$53,"&lt;"&amp;AF1273)*IF(AG1273&lt;0.5,Riskregister!$K$9+(Riskregister!$L$9-Riskregister!$K$9)*SQRT(AG1273/2),Riskregister!$L$9-(Riskregister!$L$9-Riskregister!$K$9)*SQRT((1-AG1273)/2)))</f>
        <v>0</v>
      </c>
      <c r="AI1273" s="28">
        <f t="shared" ca="1" si="781"/>
        <v>0.60320959033951405</v>
      </c>
      <c r="AJ1273" s="28">
        <f t="shared" ca="1" si="781"/>
        <v>0.3172316474740553</v>
      </c>
      <c r="AK1273" s="28">
        <f>IF(Riskregister!$E$10="",0,COUNTIF(BK$4:BK$53,"&lt;"&amp;AI1273)*IF(AJ1273&lt;0.5,Riskregister!$K$10+(Riskregister!$L$10-Riskregister!$K$10)*SQRT(AJ1273/2),Riskregister!$L$10-(Riskregister!$L$10-Riskregister!$K$10)*SQRT((1-AJ1273)/2)))</f>
        <v>0</v>
      </c>
      <c r="AL1273" s="28">
        <f t="shared" ca="1" si="782"/>
        <v>0.38977792137573075</v>
      </c>
      <c r="AM1273" s="28">
        <f t="shared" ca="1" si="782"/>
        <v>0.97496749965973073</v>
      </c>
      <c r="AN1273" s="28">
        <f>IF(Riskregister!$E$11="",0,COUNTIF(BL$4:BL$53,"&lt;"&amp;AL1273)*IF(AM1273&lt;0.5,Riskregister!$K$11+(Riskregister!$L$11-Riskregister!$K$11)*SQRT(AM1273/2),Riskregister!$L$11-(Riskregister!$L$11-Riskregister!$K$11)*SQRT((1-AM1273)/2)))</f>
        <v>0</v>
      </c>
      <c r="AO1273" s="28">
        <f t="shared" ca="1" si="783"/>
        <v>0.36002912963254841</v>
      </c>
      <c r="AP1273" s="28">
        <f t="shared" ca="1" si="783"/>
        <v>0.15234788182207837</v>
      </c>
      <c r="AQ1273" s="28">
        <f>IF(Riskregister!$E$12="",0,COUNTIF(BM$4:BM$53,"&lt;"&amp;AO1273)*IF(AP1273&lt;0.5,Riskregister!$K$12+(Riskregister!$L$12-Riskregister!$K$12)*SQRT(AP1273/2),Riskregister!$L$12-(Riskregister!$L$12-Riskregister!$K$12)*SQRT((1-AP1273)/2)))</f>
        <v>0</v>
      </c>
      <c r="AR1273" s="28">
        <f t="shared" ca="1" si="784"/>
        <v>0.69710344435939486</v>
      </c>
      <c r="AS1273" s="28">
        <f t="shared" ca="1" si="784"/>
        <v>0.50500043362793001</v>
      </c>
      <c r="AT1273" s="28">
        <f>IF(Riskregister!$E$13="",0,COUNTIF(BN$4:BN$53,"&lt;"&amp;AR1273)*IF(AS1273&lt;0.5,Riskregister!$K$13+(Riskregister!$L$13-Riskregister!$K$13)*SQRT(AS1273/2),Riskregister!$L$13-(Riskregister!$L$13-Riskregister!$K$13)*SQRT((1-AS1273)/2)))</f>
        <v>0</v>
      </c>
      <c r="AU1273" s="28">
        <f t="shared" ca="1" si="785"/>
        <v>0.25598683608181783</v>
      </c>
      <c r="AV1273" s="28">
        <f t="shared" ca="1" si="785"/>
        <v>0.17522036241410355</v>
      </c>
      <c r="AW1273" s="28">
        <f>IF(Riskregister!$E$14="",0,COUNTIF(BO$4:BO$53,"&lt;"&amp;AU1273)*IF(AV1273&lt;0.5,Riskregister!$K$14+(Riskregister!$L$14-Riskregister!$K$14)*SQRT(AV1273/2),Riskregister!$L$14-(Riskregister!$L$14-Riskregister!$K$14)*SQRT((1-AV1273)/2)))</f>
        <v>0</v>
      </c>
      <c r="AX1273" s="28">
        <f t="shared" ca="1" si="786"/>
        <v>0.93356193570233781</v>
      </c>
      <c r="AY1273" s="28">
        <f t="shared" ca="1" si="786"/>
        <v>0.82119710725734574</v>
      </c>
      <c r="AZ1273" s="28">
        <f>IF(Riskregister!$E$15="",0,COUNTIF(BP$4:BP$53,"&lt;"&amp;AX1273)*IF(AY1273&lt;0.5,Riskregister!$K$15+(Riskregister!$L$15-Riskregister!$K$15)*SQRT(AY1273/2),Riskregister!$L$15-(Riskregister!$L$15-Riskregister!$K$15)*SQRT((1-AY1273)/2)))</f>
        <v>0</v>
      </c>
      <c r="BA1273" s="28">
        <f t="shared" ca="1" si="787"/>
        <v>0.52592895032133868</v>
      </c>
      <c r="BB1273" s="28">
        <f t="shared" ca="1" si="787"/>
        <v>0.58682814086325319</v>
      </c>
      <c r="BC1273" s="28">
        <f>IF(Riskregister!$E$16="",0,COUNTIF(BQ$4:BQ$53,"&lt;"&amp;BA1273)*IF(BB1273&lt;0.5,Riskregister!$K$16+(Riskregister!$L$16-Riskregister!$K$16)*SQRT(BB1273/2),Riskregister!$L$16-(Riskregister!$L$16-Riskregister!$K$16)*SQRT((1-BB1273)/2)))</f>
        <v>0</v>
      </c>
      <c r="BD1273" s="28">
        <f t="shared" ca="1" si="751"/>
        <v>1103591.3702056333</v>
      </c>
    </row>
    <row r="1274" spans="20:56" x14ac:dyDescent="0.35">
      <c r="T1274" s="28">
        <f t="shared" ca="1" si="776"/>
        <v>0.482683547357591</v>
      </c>
      <c r="U1274" s="28">
        <f t="shared" ca="1" si="776"/>
        <v>0.86374276205683898</v>
      </c>
      <c r="V1274" s="28">
        <f ca="1">IF(Riskregister!$E$5="",0,COUNTIF(BF$4:BF$53,"&lt;"&amp;T1274)*IF(U1274&lt;0.5,Riskregister!$K$5+(Riskregister!$L$5-Riskregister!$K$5)*SQRT(U1274/2),Riskregister!$L$5-(Riskregister!$L$5-Riskregister!$K$5)*SQRT((1-U1274)/2)))</f>
        <v>0</v>
      </c>
      <c r="W1274" s="28">
        <f t="shared" ca="1" si="777"/>
        <v>0.16446364144209835</v>
      </c>
      <c r="X1274" s="28">
        <f t="shared" ca="1" si="777"/>
        <v>0.73463960834291142</v>
      </c>
      <c r="Y1274" s="28">
        <f ca="1">IF(Riskregister!$E$6="",0,COUNTIF(BG$4:BG$53,"&lt;"&amp;W1274)*IF(X1274&lt;0.5,Riskregister!$K$6+(Riskregister!$L$6-Riskregister!$K$6)*SQRT(X1274/2),Riskregister!$L$6-(Riskregister!$L$6-Riskregister!$K$6)*SQRT((1-X1274)/2)))</f>
        <v>0</v>
      </c>
      <c r="Z1274" s="28">
        <f t="shared" ca="1" si="778"/>
        <v>0.3779720096793826</v>
      </c>
      <c r="AA1274" s="28">
        <f t="shared" ca="1" si="778"/>
        <v>0.56650464006302881</v>
      </c>
      <c r="AB1274" s="28">
        <f ca="1">IF(Riskregister!$E$7="",0,COUNTIF(BH$4:BH$53,"&lt;"&amp;Z1274)*IF(AA1274&lt;0.5,Riskregister!$K$7+(Riskregister!$L$7-Riskregister!$K$7)*SQRT(AA1274/2),Riskregister!$L$7-(Riskregister!$L$7-Riskregister!$K$7)*SQRT((1-AA1274)/2)))</f>
        <v>0</v>
      </c>
      <c r="AC1274" s="28">
        <f t="shared" ca="1" si="779"/>
        <v>0.75319195171061804</v>
      </c>
      <c r="AD1274" s="28">
        <f t="shared" ca="1" si="779"/>
        <v>0.78563331484248466</v>
      </c>
      <c r="AE1274" s="28">
        <f ca="1">IF(Riskregister!$E$8="",0,COUNTIF(BI$4:BI$53,"&lt;"&amp;AC1274)*IF(AD1274&lt;0.5,Riskregister!$K$8+(Riskregister!$L$8-Riskregister!$K$8)*SQRT(AD1274/2),Riskregister!$L$8-(Riskregister!$L$8-Riskregister!$K$8)*SQRT((1-AD1274)/2)))</f>
        <v>0</v>
      </c>
      <c r="AF1274" s="28">
        <f t="shared" ca="1" si="780"/>
        <v>0.1482827044675088</v>
      </c>
      <c r="AG1274" s="28">
        <f t="shared" ca="1" si="780"/>
        <v>2.9754414963841791E-2</v>
      </c>
      <c r="AH1274" s="28">
        <f>IF(Riskregister!$E$9="",0,COUNTIF(BJ$4:BJ$53,"&lt;"&amp;AF1274)*IF(AG1274&lt;0.5,Riskregister!$K$9+(Riskregister!$L$9-Riskregister!$K$9)*SQRT(AG1274/2),Riskregister!$L$9-(Riskregister!$L$9-Riskregister!$K$9)*SQRT((1-AG1274)/2)))</f>
        <v>0</v>
      </c>
      <c r="AI1274" s="28">
        <f t="shared" ca="1" si="781"/>
        <v>0.26584679749707807</v>
      </c>
      <c r="AJ1274" s="28">
        <f t="shared" ca="1" si="781"/>
        <v>0.80643785820524305</v>
      </c>
      <c r="AK1274" s="28">
        <f>IF(Riskregister!$E$10="",0,COUNTIF(BK$4:BK$53,"&lt;"&amp;AI1274)*IF(AJ1274&lt;0.5,Riskregister!$K$10+(Riskregister!$L$10-Riskregister!$K$10)*SQRT(AJ1274/2),Riskregister!$L$10-(Riskregister!$L$10-Riskregister!$K$10)*SQRT((1-AJ1274)/2)))</f>
        <v>0</v>
      </c>
      <c r="AL1274" s="28">
        <f t="shared" ca="1" si="782"/>
        <v>0.87309973689509468</v>
      </c>
      <c r="AM1274" s="28">
        <f t="shared" ca="1" si="782"/>
        <v>0.46835784776446054</v>
      </c>
      <c r="AN1274" s="28">
        <f>IF(Riskregister!$E$11="",0,COUNTIF(BL$4:BL$53,"&lt;"&amp;AL1274)*IF(AM1274&lt;0.5,Riskregister!$K$11+(Riskregister!$L$11-Riskregister!$K$11)*SQRT(AM1274/2),Riskregister!$L$11-(Riskregister!$L$11-Riskregister!$K$11)*SQRT((1-AM1274)/2)))</f>
        <v>0</v>
      </c>
      <c r="AO1274" s="28">
        <f t="shared" ca="1" si="783"/>
        <v>0.72175880362212652</v>
      </c>
      <c r="AP1274" s="28">
        <f t="shared" ca="1" si="783"/>
        <v>0.74214840837896279</v>
      </c>
      <c r="AQ1274" s="28">
        <f>IF(Riskregister!$E$12="",0,COUNTIF(BM$4:BM$53,"&lt;"&amp;AO1274)*IF(AP1274&lt;0.5,Riskregister!$K$12+(Riskregister!$L$12-Riskregister!$K$12)*SQRT(AP1274/2),Riskregister!$L$12-(Riskregister!$L$12-Riskregister!$K$12)*SQRT((1-AP1274)/2)))</f>
        <v>0</v>
      </c>
      <c r="AR1274" s="28">
        <f t="shared" ca="1" si="784"/>
        <v>0.41746999373786442</v>
      </c>
      <c r="AS1274" s="28">
        <f t="shared" ca="1" si="784"/>
        <v>0.36724456271047412</v>
      </c>
      <c r="AT1274" s="28">
        <f>IF(Riskregister!$E$13="",0,COUNTIF(BN$4:BN$53,"&lt;"&amp;AR1274)*IF(AS1274&lt;0.5,Riskregister!$K$13+(Riskregister!$L$13-Riskregister!$K$13)*SQRT(AS1274/2),Riskregister!$L$13-(Riskregister!$L$13-Riskregister!$K$13)*SQRT((1-AS1274)/2)))</f>
        <v>0</v>
      </c>
      <c r="AU1274" s="28">
        <f t="shared" ca="1" si="785"/>
        <v>0.49930779587623442</v>
      </c>
      <c r="AV1274" s="28">
        <f t="shared" ca="1" si="785"/>
        <v>0.88170031385494574</v>
      </c>
      <c r="AW1274" s="28">
        <f>IF(Riskregister!$E$14="",0,COUNTIF(BO$4:BO$53,"&lt;"&amp;AU1274)*IF(AV1274&lt;0.5,Riskregister!$K$14+(Riskregister!$L$14-Riskregister!$K$14)*SQRT(AV1274/2),Riskregister!$L$14-(Riskregister!$L$14-Riskregister!$K$14)*SQRT((1-AV1274)/2)))</f>
        <v>0</v>
      </c>
      <c r="AX1274" s="28">
        <f t="shared" ca="1" si="786"/>
        <v>0.92122719224003113</v>
      </c>
      <c r="AY1274" s="28">
        <f t="shared" ca="1" si="786"/>
        <v>0.60702323109416267</v>
      </c>
      <c r="AZ1274" s="28">
        <f>IF(Riskregister!$E$15="",0,COUNTIF(BP$4:BP$53,"&lt;"&amp;AX1274)*IF(AY1274&lt;0.5,Riskregister!$K$15+(Riskregister!$L$15-Riskregister!$K$15)*SQRT(AY1274/2),Riskregister!$L$15-(Riskregister!$L$15-Riskregister!$K$15)*SQRT((1-AY1274)/2)))</f>
        <v>0</v>
      </c>
      <c r="BA1274" s="28">
        <f t="shared" ca="1" si="787"/>
        <v>0.85853785496567814</v>
      </c>
      <c r="BB1274" s="28">
        <f t="shared" ca="1" si="787"/>
        <v>0.32556308486544361</v>
      </c>
      <c r="BC1274" s="28">
        <f>IF(Riskregister!$E$16="",0,COUNTIF(BQ$4:BQ$53,"&lt;"&amp;BA1274)*IF(BB1274&lt;0.5,Riskregister!$K$16+(Riskregister!$L$16-Riskregister!$K$16)*SQRT(BB1274/2),Riskregister!$L$16-(Riskregister!$L$16-Riskregister!$K$16)*SQRT((1-BB1274)/2)))</f>
        <v>0</v>
      </c>
      <c r="BD1274" s="28">
        <f t="shared" ca="1" si="751"/>
        <v>0</v>
      </c>
    </row>
    <row r="1275" spans="20:56" x14ac:dyDescent="0.35">
      <c r="T1275" s="28">
        <f t="shared" ca="1" si="776"/>
        <v>0.81089054417365158</v>
      </c>
      <c r="U1275" s="28">
        <f t="shared" ca="1" si="776"/>
        <v>0.95424565259360861</v>
      </c>
      <c r="V1275" s="28">
        <f ca="1">IF(Riskregister!$E$5="",0,COUNTIF(BF$4:BF$53,"&lt;"&amp;T1275)*IF(U1275&lt;0.5,Riskregister!$K$5+(Riskregister!$L$5-Riskregister!$K$5)*SQRT(U1275/2),Riskregister!$L$5-(Riskregister!$L$5-Riskregister!$K$5)*SQRT((1-U1275)/2)))</f>
        <v>531936.59077817854</v>
      </c>
      <c r="W1275" s="28">
        <f t="shared" ca="1" si="777"/>
        <v>0.64647761372968782</v>
      </c>
      <c r="X1275" s="28">
        <f t="shared" ca="1" si="777"/>
        <v>0.9983622146776423</v>
      </c>
      <c r="Y1275" s="28">
        <f ca="1">IF(Riskregister!$E$6="",0,COUNTIF(BG$4:BG$53,"&lt;"&amp;W1275)*IF(X1275&lt;0.5,Riskregister!$K$6+(Riskregister!$L$6-Riskregister!$K$6)*SQRT(X1275/2),Riskregister!$L$6-(Riskregister!$L$6-Riskregister!$K$6)*SQRT((1-X1275)/2)))</f>
        <v>1948490.658883854</v>
      </c>
      <c r="Z1275" s="28">
        <f t="shared" ca="1" si="778"/>
        <v>0.44889271884989279</v>
      </c>
      <c r="AA1275" s="28">
        <f t="shared" ca="1" si="778"/>
        <v>0.78996922588305785</v>
      </c>
      <c r="AB1275" s="28">
        <f ca="1">IF(Riskregister!$E$7="",0,COUNTIF(BH$4:BH$53,"&lt;"&amp;Z1275)*IF(AA1275&lt;0.5,Riskregister!$K$7+(Riskregister!$L$7-Riskregister!$K$7)*SQRT(AA1275/2),Riskregister!$L$7-(Riskregister!$L$7-Riskregister!$K$7)*SQRT((1-AA1275)/2)))</f>
        <v>0</v>
      </c>
      <c r="AC1275" s="28">
        <f t="shared" ca="1" si="779"/>
        <v>0.40815170618784458</v>
      </c>
      <c r="AD1275" s="28">
        <f t="shared" ca="1" si="779"/>
        <v>0.66337332420251804</v>
      </c>
      <c r="AE1275" s="28">
        <f ca="1">IF(Riskregister!$E$8="",0,COUNTIF(BI$4:BI$53,"&lt;"&amp;AC1275)*IF(AD1275&lt;0.5,Riskregister!$K$8+(Riskregister!$L$8-Riskregister!$K$8)*SQRT(AD1275/2),Riskregister!$L$8-(Riskregister!$L$8-Riskregister!$K$8)*SQRT((1-AD1275)/2)))</f>
        <v>0</v>
      </c>
      <c r="AF1275" s="28">
        <f t="shared" ca="1" si="780"/>
        <v>0.10264869915298447</v>
      </c>
      <c r="AG1275" s="28">
        <f t="shared" ca="1" si="780"/>
        <v>0.30427627648037003</v>
      </c>
      <c r="AH1275" s="28">
        <f>IF(Riskregister!$E$9="",0,COUNTIF(BJ$4:BJ$53,"&lt;"&amp;AF1275)*IF(AG1275&lt;0.5,Riskregister!$K$9+(Riskregister!$L$9-Riskregister!$K$9)*SQRT(AG1275/2),Riskregister!$L$9-(Riskregister!$L$9-Riskregister!$K$9)*SQRT((1-AG1275)/2)))</f>
        <v>0</v>
      </c>
      <c r="AI1275" s="28">
        <f t="shared" ca="1" si="781"/>
        <v>0.93121538265184067</v>
      </c>
      <c r="AJ1275" s="28">
        <f t="shared" ca="1" si="781"/>
        <v>8.107931768015153E-2</v>
      </c>
      <c r="AK1275" s="28">
        <f>IF(Riskregister!$E$10="",0,COUNTIF(BK$4:BK$53,"&lt;"&amp;AI1275)*IF(AJ1275&lt;0.5,Riskregister!$K$10+(Riskregister!$L$10-Riskregister!$K$10)*SQRT(AJ1275/2),Riskregister!$L$10-(Riskregister!$L$10-Riskregister!$K$10)*SQRT((1-AJ1275)/2)))</f>
        <v>0</v>
      </c>
      <c r="AL1275" s="28">
        <f t="shared" ca="1" si="782"/>
        <v>0.49048486242931011</v>
      </c>
      <c r="AM1275" s="28">
        <f t="shared" ca="1" si="782"/>
        <v>0.42450343368961618</v>
      </c>
      <c r="AN1275" s="28">
        <f>IF(Riskregister!$E$11="",0,COUNTIF(BL$4:BL$53,"&lt;"&amp;AL1275)*IF(AM1275&lt;0.5,Riskregister!$K$11+(Riskregister!$L$11-Riskregister!$K$11)*SQRT(AM1275/2),Riskregister!$L$11-(Riskregister!$L$11-Riskregister!$K$11)*SQRT((1-AM1275)/2)))</f>
        <v>0</v>
      </c>
      <c r="AO1275" s="28">
        <f t="shared" ca="1" si="783"/>
        <v>8.1214574362398984E-2</v>
      </c>
      <c r="AP1275" s="28">
        <f t="shared" ca="1" si="783"/>
        <v>0.98897638478990602</v>
      </c>
      <c r="AQ1275" s="28">
        <f>IF(Riskregister!$E$12="",0,COUNTIF(BM$4:BM$53,"&lt;"&amp;AO1275)*IF(AP1275&lt;0.5,Riskregister!$K$12+(Riskregister!$L$12-Riskregister!$K$12)*SQRT(AP1275/2),Riskregister!$L$12-(Riskregister!$L$12-Riskregister!$K$12)*SQRT((1-AP1275)/2)))</f>
        <v>0</v>
      </c>
      <c r="AR1275" s="28">
        <f t="shared" ca="1" si="784"/>
        <v>0.99946320523284782</v>
      </c>
      <c r="AS1275" s="28">
        <f t="shared" ca="1" si="784"/>
        <v>0.93362013894595342</v>
      </c>
      <c r="AT1275" s="28">
        <f>IF(Riskregister!$E$13="",0,COUNTIF(BN$4:BN$53,"&lt;"&amp;AR1275)*IF(AS1275&lt;0.5,Riskregister!$K$13+(Riskregister!$L$13-Riskregister!$K$13)*SQRT(AS1275/2),Riskregister!$L$13-(Riskregister!$L$13-Riskregister!$K$13)*SQRT((1-AS1275)/2)))</f>
        <v>0</v>
      </c>
      <c r="AU1275" s="28">
        <f t="shared" ca="1" si="785"/>
        <v>7.4094952785717538E-2</v>
      </c>
      <c r="AV1275" s="28">
        <f t="shared" ca="1" si="785"/>
        <v>0.97865143614808581</v>
      </c>
      <c r="AW1275" s="28">
        <f>IF(Riskregister!$E$14="",0,COUNTIF(BO$4:BO$53,"&lt;"&amp;AU1275)*IF(AV1275&lt;0.5,Riskregister!$K$14+(Riskregister!$L$14-Riskregister!$K$14)*SQRT(AV1275/2),Riskregister!$L$14-(Riskregister!$L$14-Riskregister!$K$14)*SQRT((1-AV1275)/2)))</f>
        <v>0</v>
      </c>
      <c r="AX1275" s="28">
        <f t="shared" ca="1" si="786"/>
        <v>0.48864568042280765</v>
      </c>
      <c r="AY1275" s="28">
        <f t="shared" ca="1" si="786"/>
        <v>0.59226448834410117</v>
      </c>
      <c r="AZ1275" s="28">
        <f>IF(Riskregister!$E$15="",0,COUNTIF(BP$4:BP$53,"&lt;"&amp;AX1275)*IF(AY1275&lt;0.5,Riskregister!$K$15+(Riskregister!$L$15-Riskregister!$K$15)*SQRT(AY1275/2),Riskregister!$L$15-(Riskregister!$L$15-Riskregister!$K$15)*SQRT((1-AY1275)/2)))</f>
        <v>0</v>
      </c>
      <c r="BA1275" s="28">
        <f t="shared" ca="1" si="787"/>
        <v>0.81885040118285157</v>
      </c>
      <c r="BB1275" s="28">
        <f t="shared" ca="1" si="787"/>
        <v>0.6806867414042469</v>
      </c>
      <c r="BC1275" s="28">
        <f>IF(Riskregister!$E$16="",0,COUNTIF(BQ$4:BQ$53,"&lt;"&amp;BA1275)*IF(BB1275&lt;0.5,Riskregister!$K$16+(Riskregister!$L$16-Riskregister!$K$16)*SQRT(BB1275/2),Riskregister!$L$16-(Riskregister!$L$16-Riskregister!$K$16)*SQRT((1-BB1275)/2)))</f>
        <v>0</v>
      </c>
      <c r="BD1275" s="28">
        <f t="shared" ca="1" si="751"/>
        <v>2480427.2496620324</v>
      </c>
    </row>
    <row r="1276" spans="20:56" x14ac:dyDescent="0.35">
      <c r="T1276" s="28">
        <f t="shared" ca="1" si="776"/>
        <v>0.82611699946025874</v>
      </c>
      <c r="U1276" s="28">
        <f t="shared" ca="1" si="776"/>
        <v>0.40019072377150122</v>
      </c>
      <c r="V1276" s="28">
        <f ca="1">IF(Riskregister!$E$5="",0,COUNTIF(BF$4:BF$53,"&lt;"&amp;T1276)*IF(U1276&lt;0.5,Riskregister!$K$5+(Riskregister!$L$5-Riskregister!$K$5)*SQRT(U1276/2),Riskregister!$L$5-(Riskregister!$L$5-Riskregister!$K$5)*SQRT((1-U1276)/2)))</f>
        <v>351294.09028052585</v>
      </c>
      <c r="W1276" s="28">
        <f t="shared" ca="1" si="777"/>
        <v>0.19829094417640669</v>
      </c>
      <c r="X1276" s="28">
        <f t="shared" ca="1" si="777"/>
        <v>2.6991922012376213E-2</v>
      </c>
      <c r="Y1276" s="28">
        <f ca="1">IF(Riskregister!$E$6="",0,COUNTIF(BG$4:BG$53,"&lt;"&amp;W1276)*IF(X1276&lt;0.5,Riskregister!$K$6+(Riskregister!$L$6-Riskregister!$K$6)*SQRT(X1276/2),Riskregister!$L$6-(Riskregister!$L$6-Riskregister!$K$6)*SQRT((1-X1276)/2)))</f>
        <v>0</v>
      </c>
      <c r="Z1276" s="28">
        <f t="shared" ca="1" si="778"/>
        <v>0.47115073645362482</v>
      </c>
      <c r="AA1276" s="28">
        <f t="shared" ca="1" si="778"/>
        <v>0.1908082732117935</v>
      </c>
      <c r="AB1276" s="28">
        <f ca="1">IF(Riskregister!$E$7="",0,COUNTIF(BH$4:BH$53,"&lt;"&amp;Z1276)*IF(AA1276&lt;0.5,Riskregister!$K$7+(Riskregister!$L$7-Riskregister!$K$7)*SQRT(AA1276/2),Riskregister!$L$7-(Riskregister!$L$7-Riskregister!$K$7)*SQRT((1-AA1276)/2)))</f>
        <v>0</v>
      </c>
      <c r="AC1276" s="28">
        <f t="shared" ca="1" si="779"/>
        <v>0.93013341787432569</v>
      </c>
      <c r="AD1276" s="28">
        <f t="shared" ca="1" si="779"/>
        <v>3.6259591532255442E-2</v>
      </c>
      <c r="AE1276" s="28">
        <f ca="1">IF(Riskregister!$E$8="",0,COUNTIF(BI$4:BI$53,"&lt;"&amp;AC1276)*IF(AD1276&lt;0.5,Riskregister!$K$8+(Riskregister!$L$8-Riskregister!$K$8)*SQRT(AD1276/2),Riskregister!$L$8-(Riskregister!$L$8-Riskregister!$K$8)*SQRT((1-AD1276)/2)))</f>
        <v>0</v>
      </c>
      <c r="AF1276" s="28">
        <f t="shared" ca="1" si="780"/>
        <v>0.83420112035902694</v>
      </c>
      <c r="AG1276" s="28">
        <f t="shared" ca="1" si="780"/>
        <v>0.963732630343344</v>
      </c>
      <c r="AH1276" s="28">
        <f>IF(Riskregister!$E$9="",0,COUNTIF(BJ$4:BJ$53,"&lt;"&amp;AF1276)*IF(AG1276&lt;0.5,Riskregister!$K$9+(Riskregister!$L$9-Riskregister!$K$9)*SQRT(AG1276/2),Riskregister!$L$9-(Riskregister!$L$9-Riskregister!$K$9)*SQRT((1-AG1276)/2)))</f>
        <v>0</v>
      </c>
      <c r="AI1276" s="28">
        <f t="shared" ca="1" si="781"/>
        <v>0.4640666007157771</v>
      </c>
      <c r="AJ1276" s="28">
        <f t="shared" ca="1" si="781"/>
        <v>0.33165913421938198</v>
      </c>
      <c r="AK1276" s="28">
        <f>IF(Riskregister!$E$10="",0,COUNTIF(BK$4:BK$53,"&lt;"&amp;AI1276)*IF(AJ1276&lt;0.5,Riskregister!$K$10+(Riskregister!$L$10-Riskregister!$K$10)*SQRT(AJ1276/2),Riskregister!$L$10-(Riskregister!$L$10-Riskregister!$K$10)*SQRT((1-AJ1276)/2)))</f>
        <v>0</v>
      </c>
      <c r="AL1276" s="28">
        <f t="shared" ca="1" si="782"/>
        <v>0.41102994978101792</v>
      </c>
      <c r="AM1276" s="28">
        <f t="shared" ca="1" si="782"/>
        <v>0.48767924602363999</v>
      </c>
      <c r="AN1276" s="28">
        <f>IF(Riskregister!$E$11="",0,COUNTIF(BL$4:BL$53,"&lt;"&amp;AL1276)*IF(AM1276&lt;0.5,Riskregister!$K$11+(Riskregister!$L$11-Riskregister!$K$11)*SQRT(AM1276/2),Riskregister!$L$11-(Riskregister!$L$11-Riskregister!$K$11)*SQRT((1-AM1276)/2)))</f>
        <v>0</v>
      </c>
      <c r="AO1276" s="28">
        <f t="shared" ca="1" si="783"/>
        <v>0.28956644935380504</v>
      </c>
      <c r="AP1276" s="28">
        <f t="shared" ca="1" si="783"/>
        <v>0.74844458929820123</v>
      </c>
      <c r="AQ1276" s="28">
        <f>IF(Riskregister!$E$12="",0,COUNTIF(BM$4:BM$53,"&lt;"&amp;AO1276)*IF(AP1276&lt;0.5,Riskregister!$K$12+(Riskregister!$L$12-Riskregister!$K$12)*SQRT(AP1276/2),Riskregister!$L$12-(Riskregister!$L$12-Riskregister!$K$12)*SQRT((1-AP1276)/2)))</f>
        <v>0</v>
      </c>
      <c r="AR1276" s="28">
        <f t="shared" ca="1" si="784"/>
        <v>0.7416650114861848</v>
      </c>
      <c r="AS1276" s="28">
        <f t="shared" ca="1" si="784"/>
        <v>1.7900659728797508E-2</v>
      </c>
      <c r="AT1276" s="28">
        <f>IF(Riskregister!$E$13="",0,COUNTIF(BN$4:BN$53,"&lt;"&amp;AR1276)*IF(AS1276&lt;0.5,Riskregister!$K$13+(Riskregister!$L$13-Riskregister!$K$13)*SQRT(AS1276/2),Riskregister!$L$13-(Riskregister!$L$13-Riskregister!$K$13)*SQRT((1-AS1276)/2)))</f>
        <v>0</v>
      </c>
      <c r="AU1276" s="28">
        <f t="shared" ca="1" si="785"/>
        <v>0.67763497769846659</v>
      </c>
      <c r="AV1276" s="28">
        <f t="shared" ca="1" si="785"/>
        <v>0.73753387975413431</v>
      </c>
      <c r="AW1276" s="28">
        <f>IF(Riskregister!$E$14="",0,COUNTIF(BO$4:BO$53,"&lt;"&amp;AU1276)*IF(AV1276&lt;0.5,Riskregister!$K$14+(Riskregister!$L$14-Riskregister!$K$14)*SQRT(AV1276/2),Riskregister!$L$14-(Riskregister!$L$14-Riskregister!$K$14)*SQRT((1-AV1276)/2)))</f>
        <v>0</v>
      </c>
      <c r="AX1276" s="28">
        <f t="shared" ca="1" si="786"/>
        <v>0.54179000096875751</v>
      </c>
      <c r="AY1276" s="28">
        <f t="shared" ca="1" si="786"/>
        <v>0.86894488031293871</v>
      </c>
      <c r="AZ1276" s="28">
        <f>IF(Riskregister!$E$15="",0,COUNTIF(BP$4:BP$53,"&lt;"&amp;AX1276)*IF(AY1276&lt;0.5,Riskregister!$K$15+(Riskregister!$L$15-Riskregister!$K$15)*SQRT(AY1276/2),Riskregister!$L$15-(Riskregister!$L$15-Riskregister!$K$15)*SQRT((1-AY1276)/2)))</f>
        <v>0</v>
      </c>
      <c r="BA1276" s="28">
        <f t="shared" ca="1" si="787"/>
        <v>0.77728044433404064</v>
      </c>
      <c r="BB1276" s="28">
        <f t="shared" ca="1" si="787"/>
        <v>1.8379457040643143E-2</v>
      </c>
      <c r="BC1276" s="28">
        <f>IF(Riskregister!$E$16="",0,COUNTIF(BQ$4:BQ$53,"&lt;"&amp;BA1276)*IF(BB1276&lt;0.5,Riskregister!$K$16+(Riskregister!$L$16-Riskregister!$K$16)*SQRT(BB1276/2),Riskregister!$L$16-(Riskregister!$L$16-Riskregister!$K$16)*SQRT((1-BB1276)/2)))</f>
        <v>0</v>
      </c>
      <c r="BD1276" s="28">
        <f t="shared" ca="1" si="751"/>
        <v>351294.09028052585</v>
      </c>
    </row>
    <row r="1277" spans="20:56" x14ac:dyDescent="0.35">
      <c r="T1277" s="28">
        <f t="shared" ca="1" si="776"/>
        <v>0.89120007177453953</v>
      </c>
      <c r="U1277" s="28">
        <f t="shared" ca="1" si="776"/>
        <v>0.78383826657002731</v>
      </c>
      <c r="V1277" s="28">
        <f ca="1">IF(Riskregister!$E$5="",0,COUNTIF(BF$4:BF$53,"&lt;"&amp;T1277)*IF(U1277&lt;0.5,Riskregister!$K$5+(Riskregister!$L$5-Riskregister!$K$5)*SQRT(U1277/2),Riskregister!$L$5-(Riskregister!$L$5-Riskregister!$K$5)*SQRT((1-U1277)/2)))</f>
        <v>452059.55417876848</v>
      </c>
      <c r="W1277" s="28">
        <f t="shared" ca="1" si="777"/>
        <v>0.91571132844757563</v>
      </c>
      <c r="X1277" s="28">
        <f t="shared" ca="1" si="777"/>
        <v>0.9061270447649018</v>
      </c>
      <c r="Y1277" s="28">
        <f ca="1">IF(Riskregister!$E$6="",0,COUNTIF(BG$4:BG$53,"&lt;"&amp;W1277)*IF(X1277&lt;0.5,Riskregister!$K$6+(Riskregister!$L$6-Riskregister!$K$6)*SQRT(X1277/2),Riskregister!$L$6-(Riskregister!$L$6-Riskregister!$K$6)*SQRT((1-X1277)/2)))</f>
        <v>3220066.1887548175</v>
      </c>
      <c r="Z1277" s="28">
        <f t="shared" ca="1" si="778"/>
        <v>0.93495227844842344</v>
      </c>
      <c r="AA1277" s="28">
        <f t="shared" ca="1" si="778"/>
        <v>0.16340394561802374</v>
      </c>
      <c r="AB1277" s="28">
        <f ca="1">IF(Riskregister!$E$7="",0,COUNTIF(BH$4:BH$53,"&lt;"&amp;Z1277)*IF(AA1277&lt;0.5,Riskregister!$K$7+(Riskregister!$L$7-Riskregister!$K$7)*SQRT(AA1277/2),Riskregister!$L$7-(Riskregister!$L$7-Riskregister!$K$7)*SQRT((1-AA1277)/2)))</f>
        <v>150042.44933578922</v>
      </c>
      <c r="AC1277" s="28">
        <f t="shared" ca="1" si="779"/>
        <v>0.54607395059869479</v>
      </c>
      <c r="AD1277" s="28">
        <f t="shared" ca="1" si="779"/>
        <v>0.20786881077627817</v>
      </c>
      <c r="AE1277" s="28">
        <f ca="1">IF(Riskregister!$E$8="",0,COUNTIF(BI$4:BI$53,"&lt;"&amp;AC1277)*IF(AD1277&lt;0.5,Riskregister!$K$8+(Riskregister!$L$8-Riskregister!$K$8)*SQRT(AD1277/2),Riskregister!$L$8-(Riskregister!$L$8-Riskregister!$K$8)*SQRT((1-AD1277)/2)))</f>
        <v>0</v>
      </c>
      <c r="AF1277" s="28">
        <f t="shared" ca="1" si="780"/>
        <v>0.818820388902195</v>
      </c>
      <c r="AG1277" s="28">
        <f t="shared" ca="1" si="780"/>
        <v>0.43513256443132708</v>
      </c>
      <c r="AH1277" s="28">
        <f>IF(Riskregister!$E$9="",0,COUNTIF(BJ$4:BJ$53,"&lt;"&amp;AF1277)*IF(AG1277&lt;0.5,Riskregister!$K$9+(Riskregister!$L$9-Riskregister!$K$9)*SQRT(AG1277/2),Riskregister!$L$9-(Riskregister!$L$9-Riskregister!$K$9)*SQRT((1-AG1277)/2)))</f>
        <v>0</v>
      </c>
      <c r="AI1277" s="28">
        <f t="shared" ca="1" si="781"/>
        <v>0.89887269334872533</v>
      </c>
      <c r="AJ1277" s="28">
        <f t="shared" ca="1" si="781"/>
        <v>0.3181443832109544</v>
      </c>
      <c r="AK1277" s="28">
        <f>IF(Riskregister!$E$10="",0,COUNTIF(BK$4:BK$53,"&lt;"&amp;AI1277)*IF(AJ1277&lt;0.5,Riskregister!$K$10+(Riskregister!$L$10-Riskregister!$K$10)*SQRT(AJ1277/2),Riskregister!$L$10-(Riskregister!$L$10-Riskregister!$K$10)*SQRT((1-AJ1277)/2)))</f>
        <v>0</v>
      </c>
      <c r="AL1277" s="28">
        <f t="shared" ca="1" si="782"/>
        <v>0.19148889775027667</v>
      </c>
      <c r="AM1277" s="28">
        <f t="shared" ca="1" si="782"/>
        <v>3.9886352796284497E-3</v>
      </c>
      <c r="AN1277" s="28">
        <f>IF(Riskregister!$E$11="",0,COUNTIF(BL$4:BL$53,"&lt;"&amp;AL1277)*IF(AM1277&lt;0.5,Riskregister!$K$11+(Riskregister!$L$11-Riskregister!$K$11)*SQRT(AM1277/2),Riskregister!$L$11-(Riskregister!$L$11-Riskregister!$K$11)*SQRT((1-AM1277)/2)))</f>
        <v>0</v>
      </c>
      <c r="AO1277" s="28">
        <f t="shared" ca="1" si="783"/>
        <v>0.2147014967305273</v>
      </c>
      <c r="AP1277" s="28">
        <f t="shared" ca="1" si="783"/>
        <v>0.9771279907448428</v>
      </c>
      <c r="AQ1277" s="28">
        <f>IF(Riskregister!$E$12="",0,COUNTIF(BM$4:BM$53,"&lt;"&amp;AO1277)*IF(AP1277&lt;0.5,Riskregister!$K$12+(Riskregister!$L$12-Riskregister!$K$12)*SQRT(AP1277/2),Riskregister!$L$12-(Riskregister!$L$12-Riskregister!$K$12)*SQRT((1-AP1277)/2)))</f>
        <v>0</v>
      </c>
      <c r="AR1277" s="28">
        <f t="shared" ca="1" si="784"/>
        <v>0.9553305739103769</v>
      </c>
      <c r="AS1277" s="28">
        <f t="shared" ca="1" si="784"/>
        <v>0.45371977803610075</v>
      </c>
      <c r="AT1277" s="28">
        <f>IF(Riskregister!$E$13="",0,COUNTIF(BN$4:BN$53,"&lt;"&amp;AR1277)*IF(AS1277&lt;0.5,Riskregister!$K$13+(Riskregister!$L$13-Riskregister!$K$13)*SQRT(AS1277/2),Riskregister!$L$13-(Riskregister!$L$13-Riskregister!$K$13)*SQRT((1-AS1277)/2)))</f>
        <v>0</v>
      </c>
      <c r="AU1277" s="28">
        <f t="shared" ca="1" si="785"/>
        <v>0.98013064510628278</v>
      </c>
      <c r="AV1277" s="28">
        <f t="shared" ca="1" si="785"/>
        <v>0.75736108076653341</v>
      </c>
      <c r="AW1277" s="28">
        <f>IF(Riskregister!$E$14="",0,COUNTIF(BO$4:BO$53,"&lt;"&amp;AU1277)*IF(AV1277&lt;0.5,Riskregister!$K$14+(Riskregister!$L$14-Riskregister!$K$14)*SQRT(AV1277/2),Riskregister!$L$14-(Riskregister!$L$14-Riskregister!$K$14)*SQRT((1-AV1277)/2)))</f>
        <v>0</v>
      </c>
      <c r="AX1277" s="28">
        <f t="shared" ca="1" si="786"/>
        <v>0.30865535185992365</v>
      </c>
      <c r="AY1277" s="28">
        <f t="shared" ca="1" si="786"/>
        <v>0.11270109448857701</v>
      </c>
      <c r="AZ1277" s="28">
        <f>IF(Riskregister!$E$15="",0,COUNTIF(BP$4:BP$53,"&lt;"&amp;AX1277)*IF(AY1277&lt;0.5,Riskregister!$K$15+(Riskregister!$L$15-Riskregister!$K$15)*SQRT(AY1277/2),Riskregister!$L$15-(Riskregister!$L$15-Riskregister!$K$15)*SQRT((1-AY1277)/2)))</f>
        <v>0</v>
      </c>
      <c r="BA1277" s="28">
        <f t="shared" ca="1" si="787"/>
        <v>2.4845214587950859E-2</v>
      </c>
      <c r="BB1277" s="28">
        <f t="shared" ca="1" si="787"/>
        <v>0.55407633121715638</v>
      </c>
      <c r="BC1277" s="28">
        <f>IF(Riskregister!$E$16="",0,COUNTIF(BQ$4:BQ$53,"&lt;"&amp;BA1277)*IF(BB1277&lt;0.5,Riskregister!$K$16+(Riskregister!$L$16-Riskregister!$K$16)*SQRT(BB1277/2),Riskregister!$L$16-(Riskregister!$L$16-Riskregister!$K$16)*SQRT((1-BB1277)/2)))</f>
        <v>0</v>
      </c>
      <c r="BD1277" s="28">
        <f t="shared" ca="1" si="751"/>
        <v>3822168.1922693751</v>
      </c>
    </row>
    <row r="1278" spans="20:56" x14ac:dyDescent="0.35">
      <c r="T1278" s="28">
        <f t="shared" ca="1" si="776"/>
        <v>0.39626576129954638</v>
      </c>
      <c r="U1278" s="28">
        <f t="shared" ca="1" si="776"/>
        <v>0.97751145839009268</v>
      </c>
      <c r="V1278" s="28">
        <f ca="1">IF(Riskregister!$E$5="",0,COUNTIF(BF$4:BF$53,"&lt;"&amp;T1278)*IF(U1278&lt;0.5,Riskregister!$K$5+(Riskregister!$L$5-Riskregister!$K$5)*SQRT(U1278/2),Riskregister!$L$5-(Riskregister!$L$5-Riskregister!$K$5)*SQRT((1-U1278)/2)))</f>
        <v>0</v>
      </c>
      <c r="W1278" s="28">
        <f t="shared" ca="1" si="777"/>
        <v>0.78600760380892032</v>
      </c>
      <c r="X1278" s="28">
        <f t="shared" ca="1" si="777"/>
        <v>0.24706835707694941</v>
      </c>
      <c r="Y1278" s="28">
        <f ca="1">IF(Riskregister!$E$6="",0,COUNTIF(BG$4:BG$53,"&lt;"&amp;W1278)*IF(X1278&lt;0.5,Riskregister!$K$6+(Riskregister!$L$6-Riskregister!$K$6)*SQRT(X1278/2),Riskregister!$L$6-(Riskregister!$L$6-Riskregister!$K$6)*SQRT((1-X1278)/2)))</f>
        <v>832653.72714041453</v>
      </c>
      <c r="Z1278" s="28">
        <f t="shared" ca="1" si="778"/>
        <v>1.2573896722754441E-2</v>
      </c>
      <c r="AA1278" s="28">
        <f t="shared" ca="1" si="778"/>
        <v>0.17847907307561339</v>
      </c>
      <c r="AB1278" s="28">
        <f ca="1">IF(Riskregister!$E$7="",0,COUNTIF(BH$4:BH$53,"&lt;"&amp;Z1278)*IF(AA1278&lt;0.5,Riskregister!$K$7+(Riskregister!$L$7-Riskregister!$K$7)*SQRT(AA1278/2),Riskregister!$L$7-(Riskregister!$L$7-Riskregister!$K$7)*SQRT((1-AA1278)/2)))</f>
        <v>0</v>
      </c>
      <c r="AC1278" s="28">
        <f t="shared" ca="1" si="779"/>
        <v>0.43462915094390386</v>
      </c>
      <c r="AD1278" s="28">
        <f t="shared" ca="1" si="779"/>
        <v>0.85470164032372054</v>
      </c>
      <c r="AE1278" s="28">
        <f ca="1">IF(Riskregister!$E$8="",0,COUNTIF(BI$4:BI$53,"&lt;"&amp;AC1278)*IF(AD1278&lt;0.5,Riskregister!$K$8+(Riskregister!$L$8-Riskregister!$K$8)*SQRT(AD1278/2),Riskregister!$L$8-(Riskregister!$L$8-Riskregister!$K$8)*SQRT((1-AD1278)/2)))</f>
        <v>0</v>
      </c>
      <c r="AF1278" s="28">
        <f t="shared" ca="1" si="780"/>
        <v>8.6377447368165439E-2</v>
      </c>
      <c r="AG1278" s="28">
        <f t="shared" ca="1" si="780"/>
        <v>0.58666829735255677</v>
      </c>
      <c r="AH1278" s="28">
        <f>IF(Riskregister!$E$9="",0,COUNTIF(BJ$4:BJ$53,"&lt;"&amp;AF1278)*IF(AG1278&lt;0.5,Riskregister!$K$9+(Riskregister!$L$9-Riskregister!$K$9)*SQRT(AG1278/2),Riskregister!$L$9-(Riskregister!$L$9-Riskregister!$K$9)*SQRT((1-AG1278)/2)))</f>
        <v>0</v>
      </c>
      <c r="AI1278" s="28">
        <f t="shared" ca="1" si="781"/>
        <v>0.19197103952282257</v>
      </c>
      <c r="AJ1278" s="28">
        <f t="shared" ca="1" si="781"/>
        <v>0.61840873445640232</v>
      </c>
      <c r="AK1278" s="28">
        <f>IF(Riskregister!$E$10="",0,COUNTIF(BK$4:BK$53,"&lt;"&amp;AI1278)*IF(AJ1278&lt;0.5,Riskregister!$K$10+(Riskregister!$L$10-Riskregister!$K$10)*SQRT(AJ1278/2),Riskregister!$L$10-(Riskregister!$L$10-Riskregister!$K$10)*SQRT((1-AJ1278)/2)))</f>
        <v>0</v>
      </c>
      <c r="AL1278" s="28">
        <f t="shared" ca="1" si="782"/>
        <v>0.70476877772512658</v>
      </c>
      <c r="AM1278" s="28">
        <f t="shared" ca="1" si="782"/>
        <v>0.68705065604352267</v>
      </c>
      <c r="AN1278" s="28">
        <f>IF(Riskregister!$E$11="",0,COUNTIF(BL$4:BL$53,"&lt;"&amp;AL1278)*IF(AM1278&lt;0.5,Riskregister!$K$11+(Riskregister!$L$11-Riskregister!$K$11)*SQRT(AM1278/2),Riskregister!$L$11-(Riskregister!$L$11-Riskregister!$K$11)*SQRT((1-AM1278)/2)))</f>
        <v>0</v>
      </c>
      <c r="AO1278" s="28">
        <f t="shared" ca="1" si="783"/>
        <v>0.95872487958759833</v>
      </c>
      <c r="AP1278" s="28">
        <f t="shared" ca="1" si="783"/>
        <v>0.48136013164256486</v>
      </c>
      <c r="AQ1278" s="28">
        <f>IF(Riskregister!$E$12="",0,COUNTIF(BM$4:BM$53,"&lt;"&amp;AO1278)*IF(AP1278&lt;0.5,Riskregister!$K$12+(Riskregister!$L$12-Riskregister!$K$12)*SQRT(AP1278/2),Riskregister!$L$12-(Riskregister!$L$12-Riskregister!$K$12)*SQRT((1-AP1278)/2)))</f>
        <v>0</v>
      </c>
      <c r="AR1278" s="28">
        <f t="shared" ca="1" si="784"/>
        <v>0.64566177384509216</v>
      </c>
      <c r="AS1278" s="28">
        <f t="shared" ca="1" si="784"/>
        <v>0.40778404036575333</v>
      </c>
      <c r="AT1278" s="28">
        <f>IF(Riskregister!$E$13="",0,COUNTIF(BN$4:BN$53,"&lt;"&amp;AR1278)*IF(AS1278&lt;0.5,Riskregister!$K$13+(Riskregister!$L$13-Riskregister!$K$13)*SQRT(AS1278/2),Riskregister!$L$13-(Riskregister!$L$13-Riskregister!$K$13)*SQRT((1-AS1278)/2)))</f>
        <v>0</v>
      </c>
      <c r="AU1278" s="28">
        <f t="shared" ca="1" si="785"/>
        <v>0.87949672092212305</v>
      </c>
      <c r="AV1278" s="28">
        <f t="shared" ca="1" si="785"/>
        <v>0.72767980181220648</v>
      </c>
      <c r="AW1278" s="28">
        <f>IF(Riskregister!$E$14="",0,COUNTIF(BO$4:BO$53,"&lt;"&amp;AU1278)*IF(AV1278&lt;0.5,Riskregister!$K$14+(Riskregister!$L$14-Riskregister!$K$14)*SQRT(AV1278/2),Riskregister!$L$14-(Riskregister!$L$14-Riskregister!$K$14)*SQRT((1-AV1278)/2)))</f>
        <v>0</v>
      </c>
      <c r="AX1278" s="28">
        <f t="shared" ca="1" si="786"/>
        <v>0.7225904116101205</v>
      </c>
      <c r="AY1278" s="28">
        <f t="shared" ca="1" si="786"/>
        <v>0.44054659820420772</v>
      </c>
      <c r="AZ1278" s="28">
        <f>IF(Riskregister!$E$15="",0,COUNTIF(BP$4:BP$53,"&lt;"&amp;AX1278)*IF(AY1278&lt;0.5,Riskregister!$K$15+(Riskregister!$L$15-Riskregister!$K$15)*SQRT(AY1278/2),Riskregister!$L$15-(Riskregister!$L$15-Riskregister!$K$15)*SQRT((1-AY1278)/2)))</f>
        <v>0</v>
      </c>
      <c r="BA1278" s="28">
        <f t="shared" ca="1" si="787"/>
        <v>0.59642366725357165</v>
      </c>
      <c r="BB1278" s="28">
        <f t="shared" ca="1" si="787"/>
        <v>0.67048127092560561</v>
      </c>
      <c r="BC1278" s="28">
        <f>IF(Riskregister!$E$16="",0,COUNTIF(BQ$4:BQ$53,"&lt;"&amp;BA1278)*IF(BB1278&lt;0.5,Riskregister!$K$16+(Riskregister!$L$16-Riskregister!$K$16)*SQRT(BB1278/2),Riskregister!$L$16-(Riskregister!$L$16-Riskregister!$K$16)*SQRT((1-BB1278)/2)))</f>
        <v>0</v>
      </c>
      <c r="BD1278" s="28">
        <f t="shared" ca="1" si="751"/>
        <v>832653.72714041453</v>
      </c>
    </row>
    <row r="1279" spans="20:56" x14ac:dyDescent="0.35">
      <c r="T1279" s="28">
        <f t="shared" ca="1" si="776"/>
        <v>0.73789745636297388</v>
      </c>
      <c r="U1279" s="28">
        <f t="shared" ca="1" si="776"/>
        <v>0.27921382393359084</v>
      </c>
      <c r="V1279" s="28">
        <f ca="1">IF(Riskregister!$E$5="",0,COUNTIF(BF$4:BF$53,"&lt;"&amp;T1279)*IF(U1279&lt;0.5,Riskregister!$K$5+(Riskregister!$L$5-Riskregister!$K$5)*SQRT(U1279/2),Riskregister!$L$5-(Riskregister!$L$5-Riskregister!$K$5)*SQRT((1-U1279)/2)))</f>
        <v>318138.03755627718</v>
      </c>
      <c r="W1279" s="28">
        <f t="shared" ca="1" si="777"/>
        <v>0.12829425155039786</v>
      </c>
      <c r="X1279" s="28">
        <f t="shared" ca="1" si="777"/>
        <v>0.25093383834071914</v>
      </c>
      <c r="Y1279" s="28">
        <f ca="1">IF(Riskregister!$E$6="",0,COUNTIF(BG$4:BG$53,"&lt;"&amp;W1279)*IF(X1279&lt;0.5,Riskregister!$K$6+(Riskregister!$L$6-Riskregister!$K$6)*SQRT(X1279/2),Riskregister!$L$6-(Riskregister!$L$6-Riskregister!$K$6)*SQRT((1-X1279)/2)))</f>
        <v>0</v>
      </c>
      <c r="Z1279" s="28">
        <f t="shared" ca="1" si="778"/>
        <v>1.3663200253095642E-3</v>
      </c>
      <c r="AA1279" s="28">
        <f t="shared" ca="1" si="778"/>
        <v>9.1871616218358154E-2</v>
      </c>
      <c r="AB1279" s="28">
        <f ca="1">IF(Riskregister!$E$7="",0,COUNTIF(BH$4:BH$53,"&lt;"&amp;Z1279)*IF(AA1279&lt;0.5,Riskregister!$K$7+(Riskregister!$L$7-Riskregister!$K$7)*SQRT(AA1279/2),Riskregister!$L$7-(Riskregister!$L$7-Riskregister!$K$7)*SQRT((1-AA1279)/2)))</f>
        <v>0</v>
      </c>
      <c r="AC1279" s="28">
        <f t="shared" ca="1" si="779"/>
        <v>0.78914740565585662</v>
      </c>
      <c r="AD1279" s="28">
        <f t="shared" ca="1" si="779"/>
        <v>0.37629198124989049</v>
      </c>
      <c r="AE1279" s="28">
        <f ca="1">IF(Riskregister!$E$8="",0,COUNTIF(BI$4:BI$53,"&lt;"&amp;AC1279)*IF(AD1279&lt;0.5,Riskregister!$K$8+(Riskregister!$L$8-Riskregister!$K$8)*SQRT(AD1279/2),Riskregister!$L$8-(Riskregister!$L$8-Riskregister!$K$8)*SQRT((1-AD1279)/2)))</f>
        <v>0</v>
      </c>
      <c r="AF1279" s="28">
        <f t="shared" ca="1" si="780"/>
        <v>0.11643865590310942</v>
      </c>
      <c r="AG1279" s="28">
        <f t="shared" ca="1" si="780"/>
        <v>0.93430186316725816</v>
      </c>
      <c r="AH1279" s="28">
        <f>IF(Riskregister!$E$9="",0,COUNTIF(BJ$4:BJ$53,"&lt;"&amp;AF1279)*IF(AG1279&lt;0.5,Riskregister!$K$9+(Riskregister!$L$9-Riskregister!$K$9)*SQRT(AG1279/2),Riskregister!$L$9-(Riskregister!$L$9-Riskregister!$K$9)*SQRT((1-AG1279)/2)))</f>
        <v>0</v>
      </c>
      <c r="AI1279" s="28">
        <f t="shared" ca="1" si="781"/>
        <v>0.39756515467427755</v>
      </c>
      <c r="AJ1279" s="28">
        <f t="shared" ca="1" si="781"/>
        <v>0.47058739828692042</v>
      </c>
      <c r="AK1279" s="28">
        <f>IF(Riskregister!$E$10="",0,COUNTIF(BK$4:BK$53,"&lt;"&amp;AI1279)*IF(AJ1279&lt;0.5,Riskregister!$K$10+(Riskregister!$L$10-Riskregister!$K$10)*SQRT(AJ1279/2),Riskregister!$L$10-(Riskregister!$L$10-Riskregister!$K$10)*SQRT((1-AJ1279)/2)))</f>
        <v>0</v>
      </c>
      <c r="AL1279" s="28">
        <f t="shared" ca="1" si="782"/>
        <v>0.65868516384194831</v>
      </c>
      <c r="AM1279" s="28">
        <f t="shared" ca="1" si="782"/>
        <v>0.39823120561717651</v>
      </c>
      <c r="AN1279" s="28">
        <f>IF(Riskregister!$E$11="",0,COUNTIF(BL$4:BL$53,"&lt;"&amp;AL1279)*IF(AM1279&lt;0.5,Riskregister!$K$11+(Riskregister!$L$11-Riskregister!$K$11)*SQRT(AM1279/2),Riskregister!$L$11-(Riskregister!$L$11-Riskregister!$K$11)*SQRT((1-AM1279)/2)))</f>
        <v>0</v>
      </c>
      <c r="AO1279" s="28">
        <f t="shared" ca="1" si="783"/>
        <v>0.90234046105933741</v>
      </c>
      <c r="AP1279" s="28">
        <f t="shared" ca="1" si="783"/>
        <v>0.25929991711517053</v>
      </c>
      <c r="AQ1279" s="28">
        <f>IF(Riskregister!$E$12="",0,COUNTIF(BM$4:BM$53,"&lt;"&amp;AO1279)*IF(AP1279&lt;0.5,Riskregister!$K$12+(Riskregister!$L$12-Riskregister!$K$12)*SQRT(AP1279/2),Riskregister!$L$12-(Riskregister!$L$12-Riskregister!$K$12)*SQRT((1-AP1279)/2)))</f>
        <v>0</v>
      </c>
      <c r="AR1279" s="28">
        <f t="shared" ca="1" si="784"/>
        <v>0.52108720238925554</v>
      </c>
      <c r="AS1279" s="28">
        <f t="shared" ca="1" si="784"/>
        <v>0.64235492789896986</v>
      </c>
      <c r="AT1279" s="28">
        <f>IF(Riskregister!$E$13="",0,COUNTIF(BN$4:BN$53,"&lt;"&amp;AR1279)*IF(AS1279&lt;0.5,Riskregister!$K$13+(Riskregister!$L$13-Riskregister!$K$13)*SQRT(AS1279/2),Riskregister!$L$13-(Riskregister!$L$13-Riskregister!$K$13)*SQRT((1-AS1279)/2)))</f>
        <v>0</v>
      </c>
      <c r="AU1279" s="28">
        <f t="shared" ca="1" si="785"/>
        <v>0.88455876699147362</v>
      </c>
      <c r="AV1279" s="28">
        <f t="shared" ca="1" si="785"/>
        <v>0.45492443814144601</v>
      </c>
      <c r="AW1279" s="28">
        <f>IF(Riskregister!$E$14="",0,COUNTIF(BO$4:BO$53,"&lt;"&amp;AU1279)*IF(AV1279&lt;0.5,Riskregister!$K$14+(Riskregister!$L$14-Riskregister!$K$14)*SQRT(AV1279/2),Riskregister!$L$14-(Riskregister!$L$14-Riskregister!$K$14)*SQRT((1-AV1279)/2)))</f>
        <v>0</v>
      </c>
      <c r="AX1279" s="28">
        <f t="shared" ca="1" si="786"/>
        <v>0.95190411351120574</v>
      </c>
      <c r="AY1279" s="28">
        <f t="shared" ca="1" si="786"/>
        <v>0.12653262396245257</v>
      </c>
      <c r="AZ1279" s="28">
        <f>IF(Riskregister!$E$15="",0,COUNTIF(BP$4:BP$53,"&lt;"&amp;AX1279)*IF(AY1279&lt;0.5,Riskregister!$K$15+(Riskregister!$L$15-Riskregister!$K$15)*SQRT(AY1279/2),Riskregister!$L$15-(Riskregister!$L$15-Riskregister!$K$15)*SQRT((1-AY1279)/2)))</f>
        <v>0</v>
      </c>
      <c r="BA1279" s="28">
        <f t="shared" ca="1" si="787"/>
        <v>0.58628705141827442</v>
      </c>
      <c r="BB1279" s="28">
        <f t="shared" ca="1" si="787"/>
        <v>5.7872833156242143E-2</v>
      </c>
      <c r="BC1279" s="28">
        <f>IF(Riskregister!$E$16="",0,COUNTIF(BQ$4:BQ$53,"&lt;"&amp;BA1279)*IF(BB1279&lt;0.5,Riskregister!$K$16+(Riskregister!$L$16-Riskregister!$K$16)*SQRT(BB1279/2),Riskregister!$L$16-(Riskregister!$L$16-Riskregister!$K$16)*SQRT((1-BB1279)/2)))</f>
        <v>0</v>
      </c>
      <c r="BD1279" s="28">
        <f t="shared" ca="1" si="751"/>
        <v>318138.03755627718</v>
      </c>
    </row>
    <row r="1280" spans="20:56" x14ac:dyDescent="0.35">
      <c r="T1280" s="28">
        <f t="shared" ca="1" si="776"/>
        <v>1.6257551628919509E-2</v>
      </c>
      <c r="U1280" s="28">
        <f t="shared" ca="1" si="776"/>
        <v>0.43284514871747948</v>
      </c>
      <c r="V1280" s="28">
        <f ca="1">IF(Riskregister!$E$5="",0,COUNTIF(BF$4:BF$53,"&lt;"&amp;T1280)*IF(U1280&lt;0.5,Riskregister!$K$5+(Riskregister!$L$5-Riskregister!$K$5)*SQRT(U1280/2),Riskregister!$L$5-(Riskregister!$L$5-Riskregister!$K$5)*SQRT((1-U1280)/2)))</f>
        <v>0</v>
      </c>
      <c r="W1280" s="28">
        <f t="shared" ca="1" si="777"/>
        <v>0.70159575656815798</v>
      </c>
      <c r="X1280" s="28">
        <f t="shared" ca="1" si="777"/>
        <v>0.31392789036700042</v>
      </c>
      <c r="Y1280" s="28">
        <f ca="1">IF(Riskregister!$E$6="",0,COUNTIF(BG$4:BG$53,"&lt;"&amp;W1280)*IF(X1280&lt;0.5,Riskregister!$K$6+(Riskregister!$L$6-Riskregister!$K$6)*SQRT(X1280/2),Riskregister!$L$6-(Riskregister!$L$6-Riskregister!$K$6)*SQRT((1-X1280)/2)))</f>
        <v>913136.1597861523</v>
      </c>
      <c r="Z1280" s="28">
        <f t="shared" ca="1" si="778"/>
        <v>0.67713799211170367</v>
      </c>
      <c r="AA1280" s="28">
        <f t="shared" ca="1" si="778"/>
        <v>0.52400982387968353</v>
      </c>
      <c r="AB1280" s="28">
        <f ca="1">IF(Riskregister!$E$7="",0,COUNTIF(BH$4:BH$53,"&lt;"&amp;Z1280)*IF(AA1280&lt;0.5,Riskregister!$K$7+(Riskregister!$L$7-Riskregister!$K$7)*SQRT(AA1280/2),Riskregister!$L$7-(Riskregister!$L$7-Riskregister!$K$7)*SQRT((1-AA1280)/2)))</f>
        <v>0</v>
      </c>
      <c r="AC1280" s="28">
        <f t="shared" ca="1" si="779"/>
        <v>0.67169405249839997</v>
      </c>
      <c r="AD1280" s="28">
        <f t="shared" ca="1" si="779"/>
        <v>0.62655640834429094</v>
      </c>
      <c r="AE1280" s="28">
        <f ca="1">IF(Riskregister!$E$8="",0,COUNTIF(BI$4:BI$53,"&lt;"&amp;AC1280)*IF(AD1280&lt;0.5,Riskregister!$K$8+(Riskregister!$L$8-Riskregister!$K$8)*SQRT(AD1280/2),Riskregister!$L$8-(Riskregister!$L$8-Riskregister!$K$8)*SQRT((1-AD1280)/2)))</f>
        <v>0</v>
      </c>
      <c r="AF1280" s="28">
        <f t="shared" ca="1" si="780"/>
        <v>0.57675337039823926</v>
      </c>
      <c r="AG1280" s="28">
        <f t="shared" ca="1" si="780"/>
        <v>0.51004598312102623</v>
      </c>
      <c r="AH1280" s="28">
        <f>IF(Riskregister!$E$9="",0,COUNTIF(BJ$4:BJ$53,"&lt;"&amp;AF1280)*IF(AG1280&lt;0.5,Riskregister!$K$9+(Riskregister!$L$9-Riskregister!$K$9)*SQRT(AG1280/2),Riskregister!$L$9-(Riskregister!$L$9-Riskregister!$K$9)*SQRT((1-AG1280)/2)))</f>
        <v>0</v>
      </c>
      <c r="AI1280" s="28">
        <f t="shared" ca="1" si="781"/>
        <v>0.21114246434492889</v>
      </c>
      <c r="AJ1280" s="28">
        <f t="shared" ca="1" si="781"/>
        <v>7.759122849219835E-2</v>
      </c>
      <c r="AK1280" s="28">
        <f>IF(Riskregister!$E$10="",0,COUNTIF(BK$4:BK$53,"&lt;"&amp;AI1280)*IF(AJ1280&lt;0.5,Riskregister!$K$10+(Riskregister!$L$10-Riskregister!$K$10)*SQRT(AJ1280/2),Riskregister!$L$10-(Riskregister!$L$10-Riskregister!$K$10)*SQRT((1-AJ1280)/2)))</f>
        <v>0</v>
      </c>
      <c r="AL1280" s="28">
        <f t="shared" ca="1" si="782"/>
        <v>0.7207240932217267</v>
      </c>
      <c r="AM1280" s="28">
        <f t="shared" ca="1" si="782"/>
        <v>0.83364260961091186</v>
      </c>
      <c r="AN1280" s="28">
        <f>IF(Riskregister!$E$11="",0,COUNTIF(BL$4:BL$53,"&lt;"&amp;AL1280)*IF(AM1280&lt;0.5,Riskregister!$K$11+(Riskregister!$L$11-Riskregister!$K$11)*SQRT(AM1280/2),Riskregister!$L$11-(Riskregister!$L$11-Riskregister!$K$11)*SQRT((1-AM1280)/2)))</f>
        <v>0</v>
      </c>
      <c r="AO1280" s="28">
        <f t="shared" ca="1" si="783"/>
        <v>0.52652020380964093</v>
      </c>
      <c r="AP1280" s="28">
        <f t="shared" ca="1" si="783"/>
        <v>8.3656475146372089E-2</v>
      </c>
      <c r="AQ1280" s="28">
        <f>IF(Riskregister!$E$12="",0,COUNTIF(BM$4:BM$53,"&lt;"&amp;AO1280)*IF(AP1280&lt;0.5,Riskregister!$K$12+(Riskregister!$L$12-Riskregister!$K$12)*SQRT(AP1280/2),Riskregister!$L$12-(Riskregister!$L$12-Riskregister!$K$12)*SQRT((1-AP1280)/2)))</f>
        <v>0</v>
      </c>
      <c r="AR1280" s="28">
        <f t="shared" ca="1" si="784"/>
        <v>0.14066825426663865</v>
      </c>
      <c r="AS1280" s="28">
        <f t="shared" ca="1" si="784"/>
        <v>0.80967605079081428</v>
      </c>
      <c r="AT1280" s="28">
        <f>IF(Riskregister!$E$13="",0,COUNTIF(BN$4:BN$53,"&lt;"&amp;AR1280)*IF(AS1280&lt;0.5,Riskregister!$K$13+(Riskregister!$L$13-Riskregister!$K$13)*SQRT(AS1280/2),Riskregister!$L$13-(Riskregister!$L$13-Riskregister!$K$13)*SQRT((1-AS1280)/2)))</f>
        <v>0</v>
      </c>
      <c r="AU1280" s="28">
        <f t="shared" ca="1" si="785"/>
        <v>0.46857181280237914</v>
      </c>
      <c r="AV1280" s="28">
        <f t="shared" ca="1" si="785"/>
        <v>0.36796746780025247</v>
      </c>
      <c r="AW1280" s="28">
        <f>IF(Riskregister!$E$14="",0,COUNTIF(BO$4:BO$53,"&lt;"&amp;AU1280)*IF(AV1280&lt;0.5,Riskregister!$K$14+(Riskregister!$L$14-Riskregister!$K$14)*SQRT(AV1280/2),Riskregister!$L$14-(Riskregister!$L$14-Riskregister!$K$14)*SQRT((1-AV1280)/2)))</f>
        <v>0</v>
      </c>
      <c r="AX1280" s="28">
        <f t="shared" ca="1" si="786"/>
        <v>0.10231539972470782</v>
      </c>
      <c r="AY1280" s="28">
        <f t="shared" ca="1" si="786"/>
        <v>9.5872025719877629E-2</v>
      </c>
      <c r="AZ1280" s="28">
        <f>IF(Riskregister!$E$15="",0,COUNTIF(BP$4:BP$53,"&lt;"&amp;AX1280)*IF(AY1280&lt;0.5,Riskregister!$K$15+(Riskregister!$L$15-Riskregister!$K$15)*SQRT(AY1280/2),Riskregister!$L$15-(Riskregister!$L$15-Riskregister!$K$15)*SQRT((1-AY1280)/2)))</f>
        <v>0</v>
      </c>
      <c r="BA1280" s="28">
        <f t="shared" ca="1" si="787"/>
        <v>0.2977316678342723</v>
      </c>
      <c r="BB1280" s="28">
        <f t="shared" ca="1" si="787"/>
        <v>0.56744031251759997</v>
      </c>
      <c r="BC1280" s="28">
        <f>IF(Riskregister!$E$16="",0,COUNTIF(BQ$4:BQ$53,"&lt;"&amp;BA1280)*IF(BB1280&lt;0.5,Riskregister!$K$16+(Riskregister!$L$16-Riskregister!$K$16)*SQRT(BB1280/2),Riskregister!$L$16-(Riskregister!$L$16-Riskregister!$K$16)*SQRT((1-BB1280)/2)))</f>
        <v>0</v>
      </c>
      <c r="BD1280" s="28">
        <f t="shared" ca="1" si="751"/>
        <v>913136.1597861523</v>
      </c>
    </row>
    <row r="1281" spans="20:56" x14ac:dyDescent="0.35">
      <c r="T1281" s="28">
        <f t="shared" ca="1" si="776"/>
        <v>0.42744185099016385</v>
      </c>
      <c r="U1281" s="28">
        <f t="shared" ca="1" si="776"/>
        <v>0.2030119125887796</v>
      </c>
      <c r="V1281" s="28">
        <f ca="1">IF(Riskregister!$E$5="",0,COUNTIF(BF$4:BF$53,"&lt;"&amp;T1281)*IF(U1281&lt;0.5,Riskregister!$K$5+(Riskregister!$L$5-Riskregister!$K$5)*SQRT(U1281/2),Riskregister!$L$5-(Riskregister!$L$5-Riskregister!$K$5)*SQRT((1-U1281)/2)))</f>
        <v>0</v>
      </c>
      <c r="W1281" s="28">
        <f t="shared" ca="1" si="777"/>
        <v>0.2079868899277646</v>
      </c>
      <c r="X1281" s="28">
        <f t="shared" ca="1" si="777"/>
        <v>0.81965476268036652</v>
      </c>
      <c r="Y1281" s="28">
        <f ca="1">IF(Riskregister!$E$6="",0,COUNTIF(BG$4:BG$53,"&lt;"&amp;W1281)*IF(X1281&lt;0.5,Riskregister!$K$6+(Riskregister!$L$6-Riskregister!$K$6)*SQRT(X1281/2),Riskregister!$L$6-(Riskregister!$L$6-Riskregister!$K$6)*SQRT((1-X1281)/2)))</f>
        <v>0</v>
      </c>
      <c r="Z1281" s="28">
        <f t="shared" ca="1" si="778"/>
        <v>0.10318525508245602</v>
      </c>
      <c r="AA1281" s="28">
        <f t="shared" ca="1" si="778"/>
        <v>0.39061750498715064</v>
      </c>
      <c r="AB1281" s="28">
        <f ca="1">IF(Riskregister!$E$7="",0,COUNTIF(BH$4:BH$53,"&lt;"&amp;Z1281)*IF(AA1281&lt;0.5,Riskregister!$K$7+(Riskregister!$L$7-Riskregister!$K$7)*SQRT(AA1281/2),Riskregister!$L$7-(Riskregister!$L$7-Riskregister!$K$7)*SQRT((1-AA1281)/2)))</f>
        <v>0</v>
      </c>
      <c r="AC1281" s="28">
        <f t="shared" ca="1" si="779"/>
        <v>9.0199664096609844E-2</v>
      </c>
      <c r="AD1281" s="28">
        <f t="shared" ca="1" si="779"/>
        <v>0.53542160897142654</v>
      </c>
      <c r="AE1281" s="28">
        <f ca="1">IF(Riskregister!$E$8="",0,COUNTIF(BI$4:BI$53,"&lt;"&amp;AC1281)*IF(AD1281&lt;0.5,Riskregister!$K$8+(Riskregister!$L$8-Riskregister!$K$8)*SQRT(AD1281/2),Riskregister!$L$8-(Riskregister!$L$8-Riskregister!$K$8)*SQRT((1-AD1281)/2)))</f>
        <v>0</v>
      </c>
      <c r="AF1281" s="28">
        <f t="shared" ca="1" si="780"/>
        <v>0.58579777266134547</v>
      </c>
      <c r="AG1281" s="28">
        <f t="shared" ca="1" si="780"/>
        <v>0.75402582812496599</v>
      </c>
      <c r="AH1281" s="28">
        <f>IF(Riskregister!$E$9="",0,COUNTIF(BJ$4:BJ$53,"&lt;"&amp;AF1281)*IF(AG1281&lt;0.5,Riskregister!$K$9+(Riskregister!$L$9-Riskregister!$K$9)*SQRT(AG1281/2),Riskregister!$L$9-(Riskregister!$L$9-Riskregister!$K$9)*SQRT((1-AG1281)/2)))</f>
        <v>0</v>
      </c>
      <c r="AI1281" s="28">
        <f t="shared" ca="1" si="781"/>
        <v>0.76484896260113289</v>
      </c>
      <c r="AJ1281" s="28">
        <f t="shared" ca="1" si="781"/>
        <v>0.42083688495421057</v>
      </c>
      <c r="AK1281" s="28">
        <f>IF(Riskregister!$E$10="",0,COUNTIF(BK$4:BK$53,"&lt;"&amp;AI1281)*IF(AJ1281&lt;0.5,Riskregister!$K$10+(Riskregister!$L$10-Riskregister!$K$10)*SQRT(AJ1281/2),Riskregister!$L$10-(Riskregister!$L$10-Riskregister!$K$10)*SQRT((1-AJ1281)/2)))</f>
        <v>0</v>
      </c>
      <c r="AL1281" s="28">
        <f t="shared" ca="1" si="782"/>
        <v>0.9419052082383691</v>
      </c>
      <c r="AM1281" s="28">
        <f t="shared" ca="1" si="782"/>
        <v>0.18769281320887798</v>
      </c>
      <c r="AN1281" s="28">
        <f>IF(Riskregister!$E$11="",0,COUNTIF(BL$4:BL$53,"&lt;"&amp;AL1281)*IF(AM1281&lt;0.5,Riskregister!$K$11+(Riskregister!$L$11-Riskregister!$K$11)*SQRT(AM1281/2),Riskregister!$L$11-(Riskregister!$L$11-Riskregister!$K$11)*SQRT((1-AM1281)/2)))</f>
        <v>0</v>
      </c>
      <c r="AO1281" s="28">
        <f t="shared" ca="1" si="783"/>
        <v>0.22465460252463487</v>
      </c>
      <c r="AP1281" s="28">
        <f t="shared" ca="1" si="783"/>
        <v>7.0729487246790068E-4</v>
      </c>
      <c r="AQ1281" s="28">
        <f>IF(Riskregister!$E$12="",0,COUNTIF(BM$4:BM$53,"&lt;"&amp;AO1281)*IF(AP1281&lt;0.5,Riskregister!$K$12+(Riskregister!$L$12-Riskregister!$K$12)*SQRT(AP1281/2),Riskregister!$L$12-(Riskregister!$L$12-Riskregister!$K$12)*SQRT((1-AP1281)/2)))</f>
        <v>0</v>
      </c>
      <c r="AR1281" s="28">
        <f t="shared" ca="1" si="784"/>
        <v>0.72981763219130669</v>
      </c>
      <c r="AS1281" s="28">
        <f t="shared" ca="1" si="784"/>
        <v>0.98532005273873646</v>
      </c>
      <c r="AT1281" s="28">
        <f>IF(Riskregister!$E$13="",0,COUNTIF(BN$4:BN$53,"&lt;"&amp;AR1281)*IF(AS1281&lt;0.5,Riskregister!$K$13+(Riskregister!$L$13-Riskregister!$K$13)*SQRT(AS1281/2),Riskregister!$L$13-(Riskregister!$L$13-Riskregister!$K$13)*SQRT((1-AS1281)/2)))</f>
        <v>0</v>
      </c>
      <c r="AU1281" s="28">
        <f t="shared" ca="1" si="785"/>
        <v>0.55509316032410483</v>
      </c>
      <c r="AV1281" s="28">
        <f t="shared" ca="1" si="785"/>
        <v>7.0936387278041857E-2</v>
      </c>
      <c r="AW1281" s="28">
        <f>IF(Riskregister!$E$14="",0,COUNTIF(BO$4:BO$53,"&lt;"&amp;AU1281)*IF(AV1281&lt;0.5,Riskregister!$K$14+(Riskregister!$L$14-Riskregister!$K$14)*SQRT(AV1281/2),Riskregister!$L$14-(Riskregister!$L$14-Riskregister!$K$14)*SQRT((1-AV1281)/2)))</f>
        <v>0</v>
      </c>
      <c r="AX1281" s="28">
        <f t="shared" ca="1" si="786"/>
        <v>0.50723074750721719</v>
      </c>
      <c r="AY1281" s="28">
        <f t="shared" ca="1" si="786"/>
        <v>0.59719362025709621</v>
      </c>
      <c r="AZ1281" s="28">
        <f>IF(Riskregister!$E$15="",0,COUNTIF(BP$4:BP$53,"&lt;"&amp;AX1281)*IF(AY1281&lt;0.5,Riskregister!$K$15+(Riskregister!$L$15-Riskregister!$K$15)*SQRT(AY1281/2),Riskregister!$L$15-(Riskregister!$L$15-Riskregister!$K$15)*SQRT((1-AY1281)/2)))</f>
        <v>0</v>
      </c>
      <c r="BA1281" s="28">
        <f t="shared" ca="1" si="787"/>
        <v>0.74934948955813196</v>
      </c>
      <c r="BB1281" s="28">
        <f t="shared" ca="1" si="787"/>
        <v>0.14494775803773519</v>
      </c>
      <c r="BC1281" s="28">
        <f>IF(Riskregister!$E$16="",0,COUNTIF(BQ$4:BQ$53,"&lt;"&amp;BA1281)*IF(BB1281&lt;0.5,Riskregister!$K$16+(Riskregister!$L$16-Riskregister!$K$16)*SQRT(BB1281/2),Riskregister!$L$16-(Riskregister!$L$16-Riskregister!$K$16)*SQRT((1-BB1281)/2)))</f>
        <v>0</v>
      </c>
      <c r="BD1281" s="28">
        <f t="shared" ca="1" si="751"/>
        <v>0</v>
      </c>
    </row>
    <row r="1282" spans="20:56" x14ac:dyDescent="0.35">
      <c r="T1282" s="28">
        <f t="shared" ca="1" si="776"/>
        <v>0.88897790504249952</v>
      </c>
      <c r="U1282" s="28">
        <f t="shared" ca="1" si="776"/>
        <v>0.48661757036428055</v>
      </c>
      <c r="V1282" s="28">
        <f ca="1">IF(Riskregister!$E$5="",0,COUNTIF(BF$4:BF$53,"&lt;"&amp;T1282)*IF(U1282&lt;0.5,Riskregister!$K$5+(Riskregister!$L$5-Riskregister!$K$5)*SQRT(U1282/2),Riskregister!$L$5-(Riskregister!$L$5-Riskregister!$K$5)*SQRT((1-U1282)/2)))</f>
        <v>371968.5315520725</v>
      </c>
      <c r="W1282" s="28">
        <f t="shared" ca="1" si="777"/>
        <v>3.1953108572956079E-2</v>
      </c>
      <c r="X1282" s="28">
        <f t="shared" ca="1" si="777"/>
        <v>0.88109742083146803</v>
      </c>
      <c r="Y1282" s="28">
        <f ca="1">IF(Riskregister!$E$6="",0,COUNTIF(BG$4:BG$53,"&lt;"&amp;W1282)*IF(X1282&lt;0.5,Riskregister!$K$6+(Riskregister!$L$6-Riskregister!$K$6)*SQRT(X1282/2),Riskregister!$L$6-(Riskregister!$L$6-Riskregister!$K$6)*SQRT((1-X1282)/2)))</f>
        <v>0</v>
      </c>
      <c r="Z1282" s="28">
        <f t="shared" ca="1" si="778"/>
        <v>0.482858708956306</v>
      </c>
      <c r="AA1282" s="28">
        <f t="shared" ca="1" si="778"/>
        <v>0.57199663778957133</v>
      </c>
      <c r="AB1282" s="28">
        <f ca="1">IF(Riskregister!$E$7="",0,COUNTIF(BH$4:BH$53,"&lt;"&amp;Z1282)*IF(AA1282&lt;0.5,Riskregister!$K$7+(Riskregister!$L$7-Riskregister!$K$7)*SQRT(AA1282/2),Riskregister!$L$7-(Riskregister!$L$7-Riskregister!$K$7)*SQRT((1-AA1282)/2)))</f>
        <v>0</v>
      </c>
      <c r="AC1282" s="28">
        <f t="shared" ca="1" si="779"/>
        <v>5.4727017276835599E-2</v>
      </c>
      <c r="AD1282" s="28">
        <f t="shared" ca="1" si="779"/>
        <v>0.65882193485718288</v>
      </c>
      <c r="AE1282" s="28">
        <f ca="1">IF(Riskregister!$E$8="",0,COUNTIF(BI$4:BI$53,"&lt;"&amp;AC1282)*IF(AD1282&lt;0.5,Riskregister!$K$8+(Riskregister!$L$8-Riskregister!$K$8)*SQRT(AD1282/2),Riskregister!$L$8-(Riskregister!$L$8-Riskregister!$K$8)*SQRT((1-AD1282)/2)))</f>
        <v>0</v>
      </c>
      <c r="AF1282" s="28">
        <f t="shared" ca="1" si="780"/>
        <v>0.26574270359719765</v>
      </c>
      <c r="AG1282" s="28">
        <f t="shared" ca="1" si="780"/>
        <v>1.8337041181010538E-2</v>
      </c>
      <c r="AH1282" s="28">
        <f>IF(Riskregister!$E$9="",0,COUNTIF(BJ$4:BJ$53,"&lt;"&amp;AF1282)*IF(AG1282&lt;0.5,Riskregister!$K$9+(Riskregister!$L$9-Riskregister!$K$9)*SQRT(AG1282/2),Riskregister!$L$9-(Riskregister!$L$9-Riskregister!$K$9)*SQRT((1-AG1282)/2)))</f>
        <v>0</v>
      </c>
      <c r="AI1282" s="28">
        <f t="shared" ca="1" si="781"/>
        <v>0.18991876012663755</v>
      </c>
      <c r="AJ1282" s="28">
        <f t="shared" ca="1" si="781"/>
        <v>0.202718106268162</v>
      </c>
      <c r="AK1282" s="28">
        <f>IF(Riskregister!$E$10="",0,COUNTIF(BK$4:BK$53,"&lt;"&amp;AI1282)*IF(AJ1282&lt;0.5,Riskregister!$K$10+(Riskregister!$L$10-Riskregister!$K$10)*SQRT(AJ1282/2),Riskregister!$L$10-(Riskregister!$L$10-Riskregister!$K$10)*SQRT((1-AJ1282)/2)))</f>
        <v>0</v>
      </c>
      <c r="AL1282" s="28">
        <f t="shared" ca="1" si="782"/>
        <v>0.86442506970936994</v>
      </c>
      <c r="AM1282" s="28">
        <f t="shared" ca="1" si="782"/>
        <v>0.37280000351614906</v>
      </c>
      <c r="AN1282" s="28">
        <f>IF(Riskregister!$E$11="",0,COUNTIF(BL$4:BL$53,"&lt;"&amp;AL1282)*IF(AM1282&lt;0.5,Riskregister!$K$11+(Riskregister!$L$11-Riskregister!$K$11)*SQRT(AM1282/2),Riskregister!$L$11-(Riskregister!$L$11-Riskregister!$K$11)*SQRT((1-AM1282)/2)))</f>
        <v>0</v>
      </c>
      <c r="AO1282" s="28">
        <f t="shared" ca="1" si="783"/>
        <v>0.35230453940518303</v>
      </c>
      <c r="AP1282" s="28">
        <f t="shared" ca="1" si="783"/>
        <v>0.16128416215156238</v>
      </c>
      <c r="AQ1282" s="28">
        <f>IF(Riskregister!$E$12="",0,COUNTIF(BM$4:BM$53,"&lt;"&amp;AO1282)*IF(AP1282&lt;0.5,Riskregister!$K$12+(Riskregister!$L$12-Riskregister!$K$12)*SQRT(AP1282/2),Riskregister!$L$12-(Riskregister!$L$12-Riskregister!$K$12)*SQRT((1-AP1282)/2)))</f>
        <v>0</v>
      </c>
      <c r="AR1282" s="28">
        <f t="shared" ca="1" si="784"/>
        <v>0.96265977472506148</v>
      </c>
      <c r="AS1282" s="28">
        <f t="shared" ca="1" si="784"/>
        <v>0.53582510515411808</v>
      </c>
      <c r="AT1282" s="28">
        <f>IF(Riskregister!$E$13="",0,COUNTIF(BN$4:BN$53,"&lt;"&amp;AR1282)*IF(AS1282&lt;0.5,Riskregister!$K$13+(Riskregister!$L$13-Riskregister!$K$13)*SQRT(AS1282/2),Riskregister!$L$13-(Riskregister!$L$13-Riskregister!$K$13)*SQRT((1-AS1282)/2)))</f>
        <v>0</v>
      </c>
      <c r="AU1282" s="28">
        <f t="shared" ca="1" si="785"/>
        <v>0.76705638993849889</v>
      </c>
      <c r="AV1282" s="28">
        <f t="shared" ca="1" si="785"/>
        <v>0.48336099579716651</v>
      </c>
      <c r="AW1282" s="28">
        <f>IF(Riskregister!$E$14="",0,COUNTIF(BO$4:BO$53,"&lt;"&amp;AU1282)*IF(AV1282&lt;0.5,Riskregister!$K$14+(Riskregister!$L$14-Riskregister!$K$14)*SQRT(AV1282/2),Riskregister!$L$14-(Riskregister!$L$14-Riskregister!$K$14)*SQRT((1-AV1282)/2)))</f>
        <v>0</v>
      </c>
      <c r="AX1282" s="28">
        <f t="shared" ca="1" si="786"/>
        <v>0.85243965537596555</v>
      </c>
      <c r="AY1282" s="28">
        <f t="shared" ca="1" si="786"/>
        <v>0.45022781276213808</v>
      </c>
      <c r="AZ1282" s="28">
        <f>IF(Riskregister!$E$15="",0,COUNTIF(BP$4:BP$53,"&lt;"&amp;AX1282)*IF(AY1282&lt;0.5,Riskregister!$K$15+(Riskregister!$L$15-Riskregister!$K$15)*SQRT(AY1282/2),Riskregister!$L$15-(Riskregister!$L$15-Riskregister!$K$15)*SQRT((1-AY1282)/2)))</f>
        <v>0</v>
      </c>
      <c r="BA1282" s="28">
        <f t="shared" ca="1" si="787"/>
        <v>0.91352991405264505</v>
      </c>
      <c r="BB1282" s="28">
        <f t="shared" ca="1" si="787"/>
        <v>0.80098637980534326</v>
      </c>
      <c r="BC1282" s="28">
        <f>IF(Riskregister!$E$16="",0,COUNTIF(BQ$4:BQ$53,"&lt;"&amp;BA1282)*IF(BB1282&lt;0.5,Riskregister!$K$16+(Riskregister!$L$16-Riskregister!$K$16)*SQRT(BB1282/2),Riskregister!$L$16-(Riskregister!$L$16-Riskregister!$K$16)*SQRT((1-BB1282)/2)))</f>
        <v>0</v>
      </c>
      <c r="BD1282" s="28">
        <f t="shared" ca="1" si="751"/>
        <v>371968.5315520725</v>
      </c>
    </row>
    <row r="1283" spans="20:56" x14ac:dyDescent="0.35">
      <c r="T1283" s="28">
        <f t="shared" ca="1" si="776"/>
        <v>0.21916371938899815</v>
      </c>
      <c r="U1283" s="28">
        <f t="shared" ca="1" si="776"/>
        <v>0.32810736819248965</v>
      </c>
      <c r="V1283" s="28">
        <f ca="1">IF(Riskregister!$E$5="",0,COUNTIF(BF$4:BF$53,"&lt;"&amp;T1283)*IF(U1283&lt;0.5,Riskregister!$K$5+(Riskregister!$L$5-Riskregister!$K$5)*SQRT(U1283/2),Riskregister!$L$5-(Riskregister!$L$5-Riskregister!$K$5)*SQRT((1-U1283)/2)))</f>
        <v>0</v>
      </c>
      <c r="W1283" s="28">
        <f t="shared" ca="1" si="777"/>
        <v>0.21648457380647923</v>
      </c>
      <c r="X1283" s="28">
        <f t="shared" ca="1" si="777"/>
        <v>0.19703815121769408</v>
      </c>
      <c r="Y1283" s="28">
        <f ca="1">IF(Riskregister!$E$6="",0,COUNTIF(BG$4:BG$53,"&lt;"&amp;W1283)*IF(X1283&lt;0.5,Riskregister!$K$6+(Riskregister!$L$6-Riskregister!$K$6)*SQRT(X1283/2),Riskregister!$L$6-(Riskregister!$L$6-Riskregister!$K$6)*SQRT((1-X1283)/2)))</f>
        <v>0</v>
      </c>
      <c r="Z1283" s="28">
        <f t="shared" ca="1" si="778"/>
        <v>0.49073113954896064</v>
      </c>
      <c r="AA1283" s="28">
        <f t="shared" ca="1" si="778"/>
        <v>0.68712783178213577</v>
      </c>
      <c r="AB1283" s="28">
        <f ca="1">IF(Riskregister!$E$7="",0,COUNTIF(BH$4:BH$53,"&lt;"&amp;Z1283)*IF(AA1283&lt;0.5,Riskregister!$K$7+(Riskregister!$L$7-Riskregister!$K$7)*SQRT(AA1283/2),Riskregister!$L$7-(Riskregister!$L$7-Riskregister!$K$7)*SQRT((1-AA1283)/2)))</f>
        <v>0</v>
      </c>
      <c r="AC1283" s="28">
        <f t="shared" ca="1" si="779"/>
        <v>0.69129525674995507</v>
      </c>
      <c r="AD1283" s="28">
        <f t="shared" ca="1" si="779"/>
        <v>0.66824420479882973</v>
      </c>
      <c r="AE1283" s="28">
        <f ca="1">IF(Riskregister!$E$8="",0,COUNTIF(BI$4:BI$53,"&lt;"&amp;AC1283)*IF(AD1283&lt;0.5,Riskregister!$K$8+(Riskregister!$L$8-Riskregister!$K$8)*SQRT(AD1283/2),Riskregister!$L$8-(Riskregister!$L$8-Riskregister!$K$8)*SQRT((1-AD1283)/2)))</f>
        <v>0</v>
      </c>
      <c r="AF1283" s="28">
        <f t="shared" ca="1" si="780"/>
        <v>0.27414976492088672</v>
      </c>
      <c r="AG1283" s="28">
        <f t="shared" ca="1" si="780"/>
        <v>0.85944078986939165</v>
      </c>
      <c r="AH1283" s="28">
        <f>IF(Riskregister!$E$9="",0,COUNTIF(BJ$4:BJ$53,"&lt;"&amp;AF1283)*IF(AG1283&lt;0.5,Riskregister!$K$9+(Riskregister!$L$9-Riskregister!$K$9)*SQRT(AG1283/2),Riskregister!$L$9-(Riskregister!$L$9-Riskregister!$K$9)*SQRT((1-AG1283)/2)))</f>
        <v>0</v>
      </c>
      <c r="AI1283" s="28">
        <f t="shared" ca="1" si="781"/>
        <v>0.94831284812380279</v>
      </c>
      <c r="AJ1283" s="28">
        <f t="shared" ca="1" si="781"/>
        <v>0.24487192401923763</v>
      </c>
      <c r="AK1283" s="28">
        <f>IF(Riskregister!$E$10="",0,COUNTIF(BK$4:BK$53,"&lt;"&amp;AI1283)*IF(AJ1283&lt;0.5,Riskregister!$K$10+(Riskregister!$L$10-Riskregister!$K$10)*SQRT(AJ1283/2),Riskregister!$L$10-(Riskregister!$L$10-Riskregister!$K$10)*SQRT((1-AJ1283)/2)))</f>
        <v>0</v>
      </c>
      <c r="AL1283" s="28">
        <f t="shared" ca="1" si="782"/>
        <v>0.73985143614867144</v>
      </c>
      <c r="AM1283" s="28">
        <f t="shared" ca="1" si="782"/>
        <v>0.71735860102404336</v>
      </c>
      <c r="AN1283" s="28">
        <f>IF(Riskregister!$E$11="",0,COUNTIF(BL$4:BL$53,"&lt;"&amp;AL1283)*IF(AM1283&lt;0.5,Riskregister!$K$11+(Riskregister!$L$11-Riskregister!$K$11)*SQRT(AM1283/2),Riskregister!$L$11-(Riskregister!$L$11-Riskregister!$K$11)*SQRT((1-AM1283)/2)))</f>
        <v>0</v>
      </c>
      <c r="AO1283" s="28">
        <f t="shared" ca="1" si="783"/>
        <v>0.63298223358610561</v>
      </c>
      <c r="AP1283" s="28">
        <f t="shared" ca="1" si="783"/>
        <v>0.10995969922544802</v>
      </c>
      <c r="AQ1283" s="28">
        <f>IF(Riskregister!$E$12="",0,COUNTIF(BM$4:BM$53,"&lt;"&amp;AO1283)*IF(AP1283&lt;0.5,Riskregister!$K$12+(Riskregister!$L$12-Riskregister!$K$12)*SQRT(AP1283/2),Riskregister!$L$12-(Riskregister!$L$12-Riskregister!$K$12)*SQRT((1-AP1283)/2)))</f>
        <v>0</v>
      </c>
      <c r="AR1283" s="28">
        <f t="shared" ca="1" si="784"/>
        <v>0.6933545370741695</v>
      </c>
      <c r="AS1283" s="28">
        <f t="shared" ca="1" si="784"/>
        <v>0.9753610272893497</v>
      </c>
      <c r="AT1283" s="28">
        <f>IF(Riskregister!$E$13="",0,COUNTIF(BN$4:BN$53,"&lt;"&amp;AR1283)*IF(AS1283&lt;0.5,Riskregister!$K$13+(Riskregister!$L$13-Riskregister!$K$13)*SQRT(AS1283/2),Riskregister!$L$13-(Riskregister!$L$13-Riskregister!$K$13)*SQRT((1-AS1283)/2)))</f>
        <v>0</v>
      </c>
      <c r="AU1283" s="28">
        <f t="shared" ca="1" si="785"/>
        <v>0.13966617136232995</v>
      </c>
      <c r="AV1283" s="28">
        <f t="shared" ca="1" si="785"/>
        <v>0.4393901101195129</v>
      </c>
      <c r="AW1283" s="28">
        <f>IF(Riskregister!$E$14="",0,COUNTIF(BO$4:BO$53,"&lt;"&amp;AU1283)*IF(AV1283&lt;0.5,Riskregister!$K$14+(Riskregister!$L$14-Riskregister!$K$14)*SQRT(AV1283/2),Riskregister!$L$14-(Riskregister!$L$14-Riskregister!$K$14)*SQRT((1-AV1283)/2)))</f>
        <v>0</v>
      </c>
      <c r="AX1283" s="28">
        <f t="shared" ca="1" si="786"/>
        <v>0.66529085580565595</v>
      </c>
      <c r="AY1283" s="28">
        <f t="shared" ca="1" si="786"/>
        <v>0.57371073846481491</v>
      </c>
      <c r="AZ1283" s="28">
        <f>IF(Riskregister!$E$15="",0,COUNTIF(BP$4:BP$53,"&lt;"&amp;AX1283)*IF(AY1283&lt;0.5,Riskregister!$K$15+(Riskregister!$L$15-Riskregister!$K$15)*SQRT(AY1283/2),Riskregister!$L$15-(Riskregister!$L$15-Riskregister!$K$15)*SQRT((1-AY1283)/2)))</f>
        <v>0</v>
      </c>
      <c r="BA1283" s="28">
        <f t="shared" ca="1" si="787"/>
        <v>0.44958139800720975</v>
      </c>
      <c r="BB1283" s="28">
        <f t="shared" ca="1" si="787"/>
        <v>0.5238130442461022</v>
      </c>
      <c r="BC1283" s="28">
        <f>IF(Riskregister!$E$16="",0,COUNTIF(BQ$4:BQ$53,"&lt;"&amp;BA1283)*IF(BB1283&lt;0.5,Riskregister!$K$16+(Riskregister!$L$16-Riskregister!$K$16)*SQRT(BB1283/2),Riskregister!$L$16-(Riskregister!$L$16-Riskregister!$K$16)*SQRT((1-BB1283)/2)))</f>
        <v>0</v>
      </c>
      <c r="BD1283" s="28">
        <f t="shared" ca="1" si="751"/>
        <v>0</v>
      </c>
    </row>
    <row r="1284" spans="20:56" x14ac:dyDescent="0.35">
      <c r="T1284" s="28">
        <f t="shared" ref="T1284:U1303" ca="1" si="788">RAND()</f>
        <v>3.5675713276047238E-2</v>
      </c>
      <c r="U1284" s="28">
        <f t="shared" ca="1" si="788"/>
        <v>0.45749796228965534</v>
      </c>
      <c r="V1284" s="28">
        <f ca="1">IF(Riskregister!$E$5="",0,COUNTIF(BF$4:BF$53,"&lt;"&amp;T1284)*IF(U1284&lt;0.5,Riskregister!$K$5+(Riskregister!$L$5-Riskregister!$K$5)*SQRT(U1284/2),Riskregister!$L$5-(Riskregister!$L$5-Riskregister!$K$5)*SQRT((1-U1284)/2)))</f>
        <v>0</v>
      </c>
      <c r="W1284" s="28">
        <f t="shared" ref="W1284:X1303" ca="1" si="789">RAND()</f>
        <v>0.46051702105388514</v>
      </c>
      <c r="X1284" s="28">
        <f t="shared" ca="1" si="789"/>
        <v>0.19418196133038701</v>
      </c>
      <c r="Y1284" s="28">
        <f ca="1">IF(Riskregister!$E$6="",0,COUNTIF(BG$4:BG$53,"&lt;"&amp;W1284)*IF(X1284&lt;0.5,Riskregister!$K$6+(Riskregister!$L$6-Riskregister!$K$6)*SQRT(X1284/2),Riskregister!$L$6-(Riskregister!$L$6-Riskregister!$K$6)*SQRT((1-X1284)/2)))</f>
        <v>0</v>
      </c>
      <c r="Z1284" s="28">
        <f t="shared" ref="Z1284:AA1303" ca="1" si="790">RAND()</f>
        <v>0.229718224254711</v>
      </c>
      <c r="AA1284" s="28">
        <f t="shared" ca="1" si="790"/>
        <v>0.65445042130362363</v>
      </c>
      <c r="AB1284" s="28">
        <f ca="1">IF(Riskregister!$E$7="",0,COUNTIF(BH$4:BH$53,"&lt;"&amp;Z1284)*IF(AA1284&lt;0.5,Riskregister!$K$7+(Riskregister!$L$7-Riskregister!$K$7)*SQRT(AA1284/2),Riskregister!$L$7-(Riskregister!$L$7-Riskregister!$K$7)*SQRT((1-AA1284)/2)))</f>
        <v>0</v>
      </c>
      <c r="AC1284" s="28">
        <f t="shared" ref="AC1284:AD1303" ca="1" si="791">RAND()</f>
        <v>0.536994958229978</v>
      </c>
      <c r="AD1284" s="28">
        <f t="shared" ca="1" si="791"/>
        <v>0.25857144484705663</v>
      </c>
      <c r="AE1284" s="28">
        <f ca="1">IF(Riskregister!$E$8="",0,COUNTIF(BI$4:BI$53,"&lt;"&amp;AC1284)*IF(AD1284&lt;0.5,Riskregister!$K$8+(Riskregister!$L$8-Riskregister!$K$8)*SQRT(AD1284/2),Riskregister!$L$8-(Riskregister!$L$8-Riskregister!$K$8)*SQRT((1-AD1284)/2)))</f>
        <v>0</v>
      </c>
      <c r="AF1284" s="28">
        <f t="shared" ref="AF1284:AG1303" ca="1" si="792">RAND()</f>
        <v>0.37557824232728632</v>
      </c>
      <c r="AG1284" s="28">
        <f t="shared" ca="1" si="792"/>
        <v>0.86957401530328915</v>
      </c>
      <c r="AH1284" s="28">
        <f>IF(Riskregister!$E$9="",0,COUNTIF(BJ$4:BJ$53,"&lt;"&amp;AF1284)*IF(AG1284&lt;0.5,Riskregister!$K$9+(Riskregister!$L$9-Riskregister!$K$9)*SQRT(AG1284/2),Riskregister!$L$9-(Riskregister!$L$9-Riskregister!$K$9)*SQRT((1-AG1284)/2)))</f>
        <v>0</v>
      </c>
      <c r="AI1284" s="28">
        <f t="shared" ref="AI1284:AJ1303" ca="1" si="793">RAND()</f>
        <v>0.70808811430090846</v>
      </c>
      <c r="AJ1284" s="28">
        <f t="shared" ca="1" si="793"/>
        <v>0.28540634772467544</v>
      </c>
      <c r="AK1284" s="28">
        <f>IF(Riskregister!$E$10="",0,COUNTIF(BK$4:BK$53,"&lt;"&amp;AI1284)*IF(AJ1284&lt;0.5,Riskregister!$K$10+(Riskregister!$L$10-Riskregister!$K$10)*SQRT(AJ1284/2),Riskregister!$L$10-(Riskregister!$L$10-Riskregister!$K$10)*SQRT((1-AJ1284)/2)))</f>
        <v>0</v>
      </c>
      <c r="AL1284" s="28">
        <f t="shared" ref="AL1284:AM1303" ca="1" si="794">RAND()</f>
        <v>0.26968992870213981</v>
      </c>
      <c r="AM1284" s="28">
        <f t="shared" ca="1" si="794"/>
        <v>3.7425220609562659E-3</v>
      </c>
      <c r="AN1284" s="28">
        <f>IF(Riskregister!$E$11="",0,COUNTIF(BL$4:BL$53,"&lt;"&amp;AL1284)*IF(AM1284&lt;0.5,Riskregister!$K$11+(Riskregister!$L$11-Riskregister!$K$11)*SQRT(AM1284/2),Riskregister!$L$11-(Riskregister!$L$11-Riskregister!$K$11)*SQRT((1-AM1284)/2)))</f>
        <v>0</v>
      </c>
      <c r="AO1284" s="28">
        <f t="shared" ref="AO1284:AP1303" ca="1" si="795">RAND()</f>
        <v>0.62448035152879655</v>
      </c>
      <c r="AP1284" s="28">
        <f t="shared" ca="1" si="795"/>
        <v>9.911588864807297E-2</v>
      </c>
      <c r="AQ1284" s="28">
        <f>IF(Riskregister!$E$12="",0,COUNTIF(BM$4:BM$53,"&lt;"&amp;AO1284)*IF(AP1284&lt;0.5,Riskregister!$K$12+(Riskregister!$L$12-Riskregister!$K$12)*SQRT(AP1284/2),Riskregister!$L$12-(Riskregister!$L$12-Riskregister!$K$12)*SQRT((1-AP1284)/2)))</f>
        <v>0</v>
      </c>
      <c r="AR1284" s="28">
        <f t="shared" ref="AR1284:AS1303" ca="1" si="796">RAND()</f>
        <v>0.34883668620881636</v>
      </c>
      <c r="AS1284" s="28">
        <f t="shared" ca="1" si="796"/>
        <v>0.77742248497243283</v>
      </c>
      <c r="AT1284" s="28">
        <f>IF(Riskregister!$E$13="",0,COUNTIF(BN$4:BN$53,"&lt;"&amp;AR1284)*IF(AS1284&lt;0.5,Riskregister!$K$13+(Riskregister!$L$13-Riskregister!$K$13)*SQRT(AS1284/2),Riskregister!$L$13-(Riskregister!$L$13-Riskregister!$K$13)*SQRT((1-AS1284)/2)))</f>
        <v>0</v>
      </c>
      <c r="AU1284" s="28">
        <f t="shared" ref="AU1284:AV1303" ca="1" si="797">RAND()</f>
        <v>0.55717840699076826</v>
      </c>
      <c r="AV1284" s="28">
        <f t="shared" ca="1" si="797"/>
        <v>0.90438636355003466</v>
      </c>
      <c r="AW1284" s="28">
        <f>IF(Riskregister!$E$14="",0,COUNTIF(BO$4:BO$53,"&lt;"&amp;AU1284)*IF(AV1284&lt;0.5,Riskregister!$K$14+(Riskregister!$L$14-Riskregister!$K$14)*SQRT(AV1284/2),Riskregister!$L$14-(Riskregister!$L$14-Riskregister!$K$14)*SQRT((1-AV1284)/2)))</f>
        <v>0</v>
      </c>
      <c r="AX1284" s="28">
        <f t="shared" ref="AX1284:AY1303" ca="1" si="798">RAND()</f>
        <v>0.98926131366489611</v>
      </c>
      <c r="AY1284" s="28">
        <f t="shared" ca="1" si="798"/>
        <v>0.92221415334419199</v>
      </c>
      <c r="AZ1284" s="28">
        <f>IF(Riskregister!$E$15="",0,COUNTIF(BP$4:BP$53,"&lt;"&amp;AX1284)*IF(AY1284&lt;0.5,Riskregister!$K$15+(Riskregister!$L$15-Riskregister!$K$15)*SQRT(AY1284/2),Riskregister!$L$15-(Riskregister!$L$15-Riskregister!$K$15)*SQRT((1-AY1284)/2)))</f>
        <v>0</v>
      </c>
      <c r="BA1284" s="28">
        <f t="shared" ref="BA1284:BB1303" ca="1" si="799">RAND()</f>
        <v>3.8519655243390849E-3</v>
      </c>
      <c r="BB1284" s="28">
        <f t="shared" ca="1" si="799"/>
        <v>0.60669116596828709</v>
      </c>
      <c r="BC1284" s="28">
        <f>IF(Riskregister!$E$16="",0,COUNTIF(BQ$4:BQ$53,"&lt;"&amp;BA1284)*IF(BB1284&lt;0.5,Riskregister!$K$16+(Riskregister!$L$16-Riskregister!$K$16)*SQRT(BB1284/2),Riskregister!$L$16-(Riskregister!$L$16-Riskregister!$K$16)*SQRT((1-BB1284)/2)))</f>
        <v>0</v>
      </c>
      <c r="BD1284" s="28">
        <f t="shared" ref="BD1284:BD1347" ca="1" si="800">V1284+Y1284+AB1284+AE1284+AH1284+AK1284+AN1284+AQ1284+AT1284+AW1284+AZ1284+BC1284</f>
        <v>0</v>
      </c>
    </row>
    <row r="1285" spans="20:56" x14ac:dyDescent="0.35">
      <c r="T1285" s="28">
        <f t="shared" ca="1" si="788"/>
        <v>0.98748224513057403</v>
      </c>
      <c r="U1285" s="28">
        <f t="shared" ca="1" si="788"/>
        <v>0.8964980816453938</v>
      </c>
      <c r="V1285" s="28">
        <f ca="1">IF(Riskregister!$E$5="",0,COUNTIF(BF$4:BF$53,"&lt;"&amp;T1285)*IF(U1285&lt;0.5,Riskregister!$K$5+(Riskregister!$L$5-Riskregister!$K$5)*SQRT(U1285/2),Riskregister!$L$5-(Riskregister!$L$5-Riskregister!$K$5)*SQRT((1-U1285)/2)))</f>
        <v>995260.4656310475</v>
      </c>
      <c r="W1285" s="28">
        <f t="shared" ca="1" si="789"/>
        <v>0.53789551776351041</v>
      </c>
      <c r="X1285" s="28">
        <f t="shared" ca="1" si="789"/>
        <v>1.9732577755116054E-4</v>
      </c>
      <c r="Y1285" s="28">
        <f ca="1">IF(Riskregister!$E$6="",0,COUNTIF(BG$4:BG$53,"&lt;"&amp;W1285)*IF(X1285&lt;0.5,Riskregister!$K$6+(Riskregister!$L$6-Riskregister!$K$6)*SQRT(X1285/2),Riskregister!$L$6-(Riskregister!$L$6-Riskregister!$K$6)*SQRT((1-X1285)/2)))</f>
        <v>0</v>
      </c>
      <c r="Z1285" s="28">
        <f t="shared" ca="1" si="790"/>
        <v>0.83569033125658254</v>
      </c>
      <c r="AA1285" s="28">
        <f t="shared" ca="1" si="790"/>
        <v>0.60322623145502319</v>
      </c>
      <c r="AB1285" s="28">
        <f ca="1">IF(Riskregister!$E$7="",0,COUNTIF(BH$4:BH$53,"&lt;"&amp;Z1285)*IF(AA1285&lt;0.5,Riskregister!$K$7+(Riskregister!$L$7-Riskregister!$K$7)*SQRT(AA1285/2),Riskregister!$L$7-(Riskregister!$L$7-Riskregister!$K$7)*SQRT((1-AA1285)/2)))</f>
        <v>244107.7509194898</v>
      </c>
      <c r="AC1285" s="28">
        <f t="shared" ca="1" si="791"/>
        <v>0.59102434836811368</v>
      </c>
      <c r="AD1285" s="28">
        <f t="shared" ca="1" si="791"/>
        <v>0.12108204477264528</v>
      </c>
      <c r="AE1285" s="28">
        <f ca="1">IF(Riskregister!$E$8="",0,COUNTIF(BI$4:BI$53,"&lt;"&amp;AC1285)*IF(AD1285&lt;0.5,Riskregister!$K$8+(Riskregister!$L$8-Riskregister!$K$8)*SQRT(AD1285/2),Riskregister!$L$8-(Riskregister!$L$8-Riskregister!$K$8)*SQRT((1-AD1285)/2)))</f>
        <v>0</v>
      </c>
      <c r="AF1285" s="28">
        <f t="shared" ca="1" si="792"/>
        <v>0.38441025594785661</v>
      </c>
      <c r="AG1285" s="28">
        <f t="shared" ca="1" si="792"/>
        <v>0.52660940632335407</v>
      </c>
      <c r="AH1285" s="28">
        <f>IF(Riskregister!$E$9="",0,COUNTIF(BJ$4:BJ$53,"&lt;"&amp;AF1285)*IF(AG1285&lt;0.5,Riskregister!$K$9+(Riskregister!$L$9-Riskregister!$K$9)*SQRT(AG1285/2),Riskregister!$L$9-(Riskregister!$L$9-Riskregister!$K$9)*SQRT((1-AG1285)/2)))</f>
        <v>0</v>
      </c>
      <c r="AI1285" s="28">
        <f t="shared" ca="1" si="793"/>
        <v>0.45021173833022188</v>
      </c>
      <c r="AJ1285" s="28">
        <f t="shared" ca="1" si="793"/>
        <v>0.93296816295150364</v>
      </c>
      <c r="AK1285" s="28">
        <f>IF(Riskregister!$E$10="",0,COUNTIF(BK$4:BK$53,"&lt;"&amp;AI1285)*IF(AJ1285&lt;0.5,Riskregister!$K$10+(Riskregister!$L$10-Riskregister!$K$10)*SQRT(AJ1285/2),Riskregister!$L$10-(Riskregister!$L$10-Riskregister!$K$10)*SQRT((1-AJ1285)/2)))</f>
        <v>0</v>
      </c>
      <c r="AL1285" s="28">
        <f t="shared" ca="1" si="794"/>
        <v>0.68150879197346048</v>
      </c>
      <c r="AM1285" s="28">
        <f t="shared" ca="1" si="794"/>
        <v>0.20230288511774563</v>
      </c>
      <c r="AN1285" s="28">
        <f>IF(Riskregister!$E$11="",0,COUNTIF(BL$4:BL$53,"&lt;"&amp;AL1285)*IF(AM1285&lt;0.5,Riskregister!$K$11+(Riskregister!$L$11-Riskregister!$K$11)*SQRT(AM1285/2),Riskregister!$L$11-(Riskregister!$L$11-Riskregister!$K$11)*SQRT((1-AM1285)/2)))</f>
        <v>0</v>
      </c>
      <c r="AO1285" s="28">
        <f t="shared" ca="1" si="795"/>
        <v>0.74182677555754428</v>
      </c>
      <c r="AP1285" s="28">
        <f t="shared" ca="1" si="795"/>
        <v>6.8905399576461357E-2</v>
      </c>
      <c r="AQ1285" s="28">
        <f>IF(Riskregister!$E$12="",0,COUNTIF(BM$4:BM$53,"&lt;"&amp;AO1285)*IF(AP1285&lt;0.5,Riskregister!$K$12+(Riskregister!$L$12-Riskregister!$K$12)*SQRT(AP1285/2),Riskregister!$L$12-(Riskregister!$L$12-Riskregister!$K$12)*SQRT((1-AP1285)/2)))</f>
        <v>0</v>
      </c>
      <c r="AR1285" s="28">
        <f t="shared" ca="1" si="796"/>
        <v>0.56062825016903406</v>
      </c>
      <c r="AS1285" s="28">
        <f t="shared" ca="1" si="796"/>
        <v>0.90835535579868509</v>
      </c>
      <c r="AT1285" s="28">
        <f>IF(Riskregister!$E$13="",0,COUNTIF(BN$4:BN$53,"&lt;"&amp;AR1285)*IF(AS1285&lt;0.5,Riskregister!$K$13+(Riskregister!$L$13-Riskregister!$K$13)*SQRT(AS1285/2),Riskregister!$L$13-(Riskregister!$L$13-Riskregister!$K$13)*SQRT((1-AS1285)/2)))</f>
        <v>0</v>
      </c>
      <c r="AU1285" s="28">
        <f t="shared" ca="1" si="797"/>
        <v>0.22756879474651481</v>
      </c>
      <c r="AV1285" s="28">
        <f t="shared" ca="1" si="797"/>
        <v>0.41238995271646584</v>
      </c>
      <c r="AW1285" s="28">
        <f>IF(Riskregister!$E$14="",0,COUNTIF(BO$4:BO$53,"&lt;"&amp;AU1285)*IF(AV1285&lt;0.5,Riskregister!$K$14+(Riskregister!$L$14-Riskregister!$K$14)*SQRT(AV1285/2),Riskregister!$L$14-(Riskregister!$L$14-Riskregister!$K$14)*SQRT((1-AV1285)/2)))</f>
        <v>0</v>
      </c>
      <c r="AX1285" s="28">
        <f t="shared" ca="1" si="798"/>
        <v>0.64607168681854132</v>
      </c>
      <c r="AY1285" s="28">
        <f t="shared" ca="1" si="798"/>
        <v>0.60998813105001171</v>
      </c>
      <c r="AZ1285" s="28">
        <f>IF(Riskregister!$E$15="",0,COUNTIF(BP$4:BP$53,"&lt;"&amp;AX1285)*IF(AY1285&lt;0.5,Riskregister!$K$15+(Riskregister!$L$15-Riskregister!$K$15)*SQRT(AY1285/2),Riskregister!$L$15-(Riskregister!$L$15-Riskregister!$K$15)*SQRT((1-AY1285)/2)))</f>
        <v>0</v>
      </c>
      <c r="BA1285" s="28">
        <f t="shared" ca="1" si="799"/>
        <v>0.223865689491619</v>
      </c>
      <c r="BB1285" s="28">
        <f t="shared" ca="1" si="799"/>
        <v>0.57027502752416315</v>
      </c>
      <c r="BC1285" s="28">
        <f>IF(Riskregister!$E$16="",0,COUNTIF(BQ$4:BQ$53,"&lt;"&amp;BA1285)*IF(BB1285&lt;0.5,Riskregister!$K$16+(Riskregister!$L$16-Riskregister!$K$16)*SQRT(BB1285/2),Riskregister!$L$16-(Riskregister!$L$16-Riskregister!$K$16)*SQRT((1-BB1285)/2)))</f>
        <v>0</v>
      </c>
      <c r="BD1285" s="28">
        <f t="shared" ca="1" si="800"/>
        <v>1239368.2165505374</v>
      </c>
    </row>
    <row r="1286" spans="20:56" x14ac:dyDescent="0.35">
      <c r="T1286" s="28">
        <f t="shared" ca="1" si="788"/>
        <v>0.96855657988283828</v>
      </c>
      <c r="U1286" s="28">
        <f t="shared" ca="1" si="788"/>
        <v>0.33298913245654338</v>
      </c>
      <c r="V1286" s="28">
        <f ca="1">IF(Riskregister!$E$5="",0,COUNTIF(BF$4:BF$53,"&lt;"&amp;T1286)*IF(U1286&lt;0.5,Riskregister!$K$5+(Riskregister!$L$5-Riskregister!$K$5)*SQRT(U1286/2),Riskregister!$L$5-(Riskregister!$L$5-Riskregister!$K$5)*SQRT((1-U1286)/2)))</f>
        <v>667233.71120432299</v>
      </c>
      <c r="W1286" s="28">
        <f t="shared" ca="1" si="789"/>
        <v>0.9955235785990455</v>
      </c>
      <c r="X1286" s="28">
        <f t="shared" ca="1" si="789"/>
        <v>0.36260238923222354</v>
      </c>
      <c r="Y1286" s="28">
        <f ca="1">IF(Riskregister!$E$6="",0,COUNTIF(BG$4:BG$53,"&lt;"&amp;W1286)*IF(X1286&lt;0.5,Riskregister!$K$6+(Riskregister!$L$6-Riskregister!$K$6)*SQRT(X1286/2),Riskregister!$L$6-(Riskregister!$L$6-Riskregister!$K$6)*SQRT((1-X1286)/2)))</f>
        <v>2899291.8116250099</v>
      </c>
      <c r="Z1286" s="28">
        <f t="shared" ca="1" si="790"/>
        <v>0.1858354317068186</v>
      </c>
      <c r="AA1286" s="28">
        <f t="shared" ca="1" si="790"/>
        <v>0.24199065659180297</v>
      </c>
      <c r="AB1286" s="28">
        <f ca="1">IF(Riskregister!$E$7="",0,COUNTIF(BH$4:BH$53,"&lt;"&amp;Z1286)*IF(AA1286&lt;0.5,Riskregister!$K$7+(Riskregister!$L$7-Riskregister!$K$7)*SQRT(AA1286/2),Riskregister!$L$7-(Riskregister!$L$7-Riskregister!$K$7)*SQRT((1-AA1286)/2)))</f>
        <v>0</v>
      </c>
      <c r="AC1286" s="28">
        <f t="shared" ca="1" si="791"/>
        <v>0.81395075369836678</v>
      </c>
      <c r="AD1286" s="28">
        <f t="shared" ca="1" si="791"/>
        <v>0.94684855641060905</v>
      </c>
      <c r="AE1286" s="28">
        <f ca="1">IF(Riskregister!$E$8="",0,COUNTIF(BI$4:BI$53,"&lt;"&amp;AC1286)*IF(AD1286&lt;0.5,Riskregister!$K$8+(Riskregister!$L$8-Riskregister!$K$8)*SQRT(AD1286/2),Riskregister!$L$8-(Riskregister!$L$8-Riskregister!$K$8)*SQRT((1-AD1286)/2)))</f>
        <v>0</v>
      </c>
      <c r="AF1286" s="28">
        <f t="shared" ca="1" si="792"/>
        <v>0.68865362812068798</v>
      </c>
      <c r="AG1286" s="28">
        <f t="shared" ca="1" si="792"/>
        <v>0.32667656885420726</v>
      </c>
      <c r="AH1286" s="28">
        <f>IF(Riskregister!$E$9="",0,COUNTIF(BJ$4:BJ$53,"&lt;"&amp;AF1286)*IF(AG1286&lt;0.5,Riskregister!$K$9+(Riskregister!$L$9-Riskregister!$K$9)*SQRT(AG1286/2),Riskregister!$L$9-(Riskregister!$L$9-Riskregister!$K$9)*SQRT((1-AG1286)/2)))</f>
        <v>0</v>
      </c>
      <c r="AI1286" s="28">
        <f t="shared" ca="1" si="793"/>
        <v>0.78021581476551893</v>
      </c>
      <c r="AJ1286" s="28">
        <f t="shared" ca="1" si="793"/>
        <v>0.81299041726241184</v>
      </c>
      <c r="AK1286" s="28">
        <f>IF(Riskregister!$E$10="",0,COUNTIF(BK$4:BK$53,"&lt;"&amp;AI1286)*IF(AJ1286&lt;0.5,Riskregister!$K$10+(Riskregister!$L$10-Riskregister!$K$10)*SQRT(AJ1286/2),Riskregister!$L$10-(Riskregister!$L$10-Riskregister!$K$10)*SQRT((1-AJ1286)/2)))</f>
        <v>0</v>
      </c>
      <c r="AL1286" s="28">
        <f t="shared" ca="1" si="794"/>
        <v>0.24850890127314618</v>
      </c>
      <c r="AM1286" s="28">
        <f t="shared" ca="1" si="794"/>
        <v>0.83236857520015051</v>
      </c>
      <c r="AN1286" s="28">
        <f>IF(Riskregister!$E$11="",0,COUNTIF(BL$4:BL$53,"&lt;"&amp;AL1286)*IF(AM1286&lt;0.5,Riskregister!$K$11+(Riskregister!$L$11-Riskregister!$K$11)*SQRT(AM1286/2),Riskregister!$L$11-(Riskregister!$L$11-Riskregister!$K$11)*SQRT((1-AM1286)/2)))</f>
        <v>0</v>
      </c>
      <c r="AO1286" s="28">
        <f t="shared" ca="1" si="795"/>
        <v>0.6480802270227215</v>
      </c>
      <c r="AP1286" s="28">
        <f t="shared" ca="1" si="795"/>
        <v>0.66498198007695764</v>
      </c>
      <c r="AQ1286" s="28">
        <f>IF(Riskregister!$E$12="",0,COUNTIF(BM$4:BM$53,"&lt;"&amp;AO1286)*IF(AP1286&lt;0.5,Riskregister!$K$12+(Riskregister!$L$12-Riskregister!$K$12)*SQRT(AP1286/2),Riskregister!$L$12-(Riskregister!$L$12-Riskregister!$K$12)*SQRT((1-AP1286)/2)))</f>
        <v>0</v>
      </c>
      <c r="AR1286" s="28">
        <f t="shared" ca="1" si="796"/>
        <v>0.70104163888127402</v>
      </c>
      <c r="AS1286" s="28">
        <f t="shared" ca="1" si="796"/>
        <v>0.18097113468065662</v>
      </c>
      <c r="AT1286" s="28">
        <f>IF(Riskregister!$E$13="",0,COUNTIF(BN$4:BN$53,"&lt;"&amp;AR1286)*IF(AS1286&lt;0.5,Riskregister!$K$13+(Riskregister!$L$13-Riskregister!$K$13)*SQRT(AS1286/2),Riskregister!$L$13-(Riskregister!$L$13-Riskregister!$K$13)*SQRT((1-AS1286)/2)))</f>
        <v>0</v>
      </c>
      <c r="AU1286" s="28">
        <f t="shared" ca="1" si="797"/>
        <v>0.8539818007743083</v>
      </c>
      <c r="AV1286" s="28">
        <f t="shared" ca="1" si="797"/>
        <v>0.22525187889698184</v>
      </c>
      <c r="AW1286" s="28">
        <f>IF(Riskregister!$E$14="",0,COUNTIF(BO$4:BO$53,"&lt;"&amp;AU1286)*IF(AV1286&lt;0.5,Riskregister!$K$14+(Riskregister!$L$14-Riskregister!$K$14)*SQRT(AV1286/2),Riskregister!$L$14-(Riskregister!$L$14-Riskregister!$K$14)*SQRT((1-AV1286)/2)))</f>
        <v>0</v>
      </c>
      <c r="AX1286" s="28">
        <f t="shared" ca="1" si="798"/>
        <v>0.17106852683728058</v>
      </c>
      <c r="AY1286" s="28">
        <f t="shared" ca="1" si="798"/>
        <v>0.20198696161028751</v>
      </c>
      <c r="AZ1286" s="28">
        <f>IF(Riskregister!$E$15="",0,COUNTIF(BP$4:BP$53,"&lt;"&amp;AX1286)*IF(AY1286&lt;0.5,Riskregister!$K$15+(Riskregister!$L$15-Riskregister!$K$15)*SQRT(AY1286/2),Riskregister!$L$15-(Riskregister!$L$15-Riskregister!$K$15)*SQRT((1-AY1286)/2)))</f>
        <v>0</v>
      </c>
      <c r="BA1286" s="28">
        <f t="shared" ca="1" si="799"/>
        <v>0.42226367689715816</v>
      </c>
      <c r="BB1286" s="28">
        <f t="shared" ca="1" si="799"/>
        <v>0.97223350946330034</v>
      </c>
      <c r="BC1286" s="28">
        <f>IF(Riskregister!$E$16="",0,COUNTIF(BQ$4:BQ$53,"&lt;"&amp;BA1286)*IF(BB1286&lt;0.5,Riskregister!$K$16+(Riskregister!$L$16-Riskregister!$K$16)*SQRT(BB1286/2),Riskregister!$L$16-(Riskregister!$L$16-Riskregister!$K$16)*SQRT((1-BB1286)/2)))</f>
        <v>0</v>
      </c>
      <c r="BD1286" s="28">
        <f t="shared" ca="1" si="800"/>
        <v>3566525.5228293329</v>
      </c>
    </row>
    <row r="1287" spans="20:56" x14ac:dyDescent="0.35">
      <c r="T1287" s="28">
        <f t="shared" ca="1" si="788"/>
        <v>0.7671244100349015</v>
      </c>
      <c r="U1287" s="28">
        <f t="shared" ca="1" si="788"/>
        <v>0.19947787098577374</v>
      </c>
      <c r="V1287" s="28">
        <f ca="1">IF(Riskregister!$E$5="",0,COUNTIF(BF$4:BF$53,"&lt;"&amp;T1287)*IF(U1287&lt;0.5,Riskregister!$K$5+(Riskregister!$L$5-Riskregister!$K$5)*SQRT(U1287/2),Riskregister!$L$5-(Riskregister!$L$5-Riskregister!$K$5)*SQRT((1-U1287)/2)))</f>
        <v>292116.62266360538</v>
      </c>
      <c r="W1287" s="28">
        <f t="shared" ca="1" si="789"/>
        <v>0.2440722544902868</v>
      </c>
      <c r="X1287" s="28">
        <f t="shared" ca="1" si="789"/>
        <v>0.48688187770336233</v>
      </c>
      <c r="Y1287" s="28">
        <f ca="1">IF(Riskregister!$E$6="",0,COUNTIF(BG$4:BG$53,"&lt;"&amp;W1287)*IF(X1287&lt;0.5,Riskregister!$K$6+(Riskregister!$L$6-Riskregister!$K$6)*SQRT(X1287/2),Riskregister!$L$6-(Riskregister!$L$6-Riskregister!$K$6)*SQRT((1-X1287)/2)))</f>
        <v>0</v>
      </c>
      <c r="Z1287" s="28">
        <f t="shared" ca="1" si="790"/>
        <v>8.583285110280825E-2</v>
      </c>
      <c r="AA1287" s="28">
        <f t="shared" ca="1" si="790"/>
        <v>0.31647351151131664</v>
      </c>
      <c r="AB1287" s="28">
        <f ca="1">IF(Riskregister!$E$7="",0,COUNTIF(BH$4:BH$53,"&lt;"&amp;Z1287)*IF(AA1287&lt;0.5,Riskregister!$K$7+(Riskregister!$L$7-Riskregister!$K$7)*SQRT(AA1287/2),Riskregister!$L$7-(Riskregister!$L$7-Riskregister!$K$7)*SQRT((1-AA1287)/2)))</f>
        <v>0</v>
      </c>
      <c r="AC1287" s="28">
        <f t="shared" ca="1" si="791"/>
        <v>0.18383736835417541</v>
      </c>
      <c r="AD1287" s="28">
        <f t="shared" ca="1" si="791"/>
        <v>0.90362815669489827</v>
      </c>
      <c r="AE1287" s="28">
        <f ca="1">IF(Riskregister!$E$8="",0,COUNTIF(BI$4:BI$53,"&lt;"&amp;AC1287)*IF(AD1287&lt;0.5,Riskregister!$K$8+(Riskregister!$L$8-Riskregister!$K$8)*SQRT(AD1287/2),Riskregister!$L$8-(Riskregister!$L$8-Riskregister!$K$8)*SQRT((1-AD1287)/2)))</f>
        <v>0</v>
      </c>
      <c r="AF1287" s="28">
        <f t="shared" ca="1" si="792"/>
        <v>0.58801507610314641</v>
      </c>
      <c r="AG1287" s="28">
        <f t="shared" ca="1" si="792"/>
        <v>0.58870123162988552</v>
      </c>
      <c r="AH1287" s="28">
        <f>IF(Riskregister!$E$9="",0,COUNTIF(BJ$4:BJ$53,"&lt;"&amp;AF1287)*IF(AG1287&lt;0.5,Riskregister!$K$9+(Riskregister!$L$9-Riskregister!$K$9)*SQRT(AG1287/2),Riskregister!$L$9-(Riskregister!$L$9-Riskregister!$K$9)*SQRT((1-AG1287)/2)))</f>
        <v>0</v>
      </c>
      <c r="AI1287" s="28">
        <f t="shared" ca="1" si="793"/>
        <v>0.96882770044437005</v>
      </c>
      <c r="AJ1287" s="28">
        <f t="shared" ca="1" si="793"/>
        <v>0.18161671208172059</v>
      </c>
      <c r="AK1287" s="28">
        <f>IF(Riskregister!$E$10="",0,COUNTIF(BK$4:BK$53,"&lt;"&amp;AI1287)*IF(AJ1287&lt;0.5,Riskregister!$K$10+(Riskregister!$L$10-Riskregister!$K$10)*SQRT(AJ1287/2),Riskregister!$L$10-(Riskregister!$L$10-Riskregister!$K$10)*SQRT((1-AJ1287)/2)))</f>
        <v>0</v>
      </c>
      <c r="AL1287" s="28">
        <f t="shared" ca="1" si="794"/>
        <v>0.51254567725172562</v>
      </c>
      <c r="AM1287" s="28">
        <f t="shared" ca="1" si="794"/>
        <v>0.29449554920921184</v>
      </c>
      <c r="AN1287" s="28">
        <f>IF(Riskregister!$E$11="",0,COUNTIF(BL$4:BL$53,"&lt;"&amp;AL1287)*IF(AM1287&lt;0.5,Riskregister!$K$11+(Riskregister!$L$11-Riskregister!$K$11)*SQRT(AM1287/2),Riskregister!$L$11-(Riskregister!$L$11-Riskregister!$K$11)*SQRT((1-AM1287)/2)))</f>
        <v>0</v>
      </c>
      <c r="AO1287" s="28">
        <f t="shared" ca="1" si="795"/>
        <v>9.1079479250632644E-2</v>
      </c>
      <c r="AP1287" s="28">
        <f t="shared" ca="1" si="795"/>
        <v>0.17837873411144178</v>
      </c>
      <c r="AQ1287" s="28">
        <f>IF(Riskregister!$E$12="",0,COUNTIF(BM$4:BM$53,"&lt;"&amp;AO1287)*IF(AP1287&lt;0.5,Riskregister!$K$12+(Riskregister!$L$12-Riskregister!$K$12)*SQRT(AP1287/2),Riskregister!$L$12-(Riskregister!$L$12-Riskregister!$K$12)*SQRT((1-AP1287)/2)))</f>
        <v>0</v>
      </c>
      <c r="AR1287" s="28">
        <f t="shared" ca="1" si="796"/>
        <v>0.79843450487781631</v>
      </c>
      <c r="AS1287" s="28">
        <f t="shared" ca="1" si="796"/>
        <v>0.68690565412886451</v>
      </c>
      <c r="AT1287" s="28">
        <f>IF(Riskregister!$E$13="",0,COUNTIF(BN$4:BN$53,"&lt;"&amp;AR1287)*IF(AS1287&lt;0.5,Riskregister!$K$13+(Riskregister!$L$13-Riskregister!$K$13)*SQRT(AS1287/2),Riskregister!$L$13-(Riskregister!$L$13-Riskregister!$K$13)*SQRT((1-AS1287)/2)))</f>
        <v>0</v>
      </c>
      <c r="AU1287" s="28">
        <f t="shared" ca="1" si="797"/>
        <v>0.44010533709417921</v>
      </c>
      <c r="AV1287" s="28">
        <f t="shared" ca="1" si="797"/>
        <v>2.3588099692858688E-2</v>
      </c>
      <c r="AW1287" s="28">
        <f>IF(Riskregister!$E$14="",0,COUNTIF(BO$4:BO$53,"&lt;"&amp;AU1287)*IF(AV1287&lt;0.5,Riskregister!$K$14+(Riskregister!$L$14-Riskregister!$K$14)*SQRT(AV1287/2),Riskregister!$L$14-(Riskregister!$L$14-Riskregister!$K$14)*SQRT((1-AV1287)/2)))</f>
        <v>0</v>
      </c>
      <c r="AX1287" s="28">
        <f t="shared" ca="1" si="798"/>
        <v>0.99608568861489888</v>
      </c>
      <c r="AY1287" s="28">
        <f t="shared" ca="1" si="798"/>
        <v>0.98764246275944012</v>
      </c>
      <c r="AZ1287" s="28">
        <f>IF(Riskregister!$E$15="",0,COUNTIF(BP$4:BP$53,"&lt;"&amp;AX1287)*IF(AY1287&lt;0.5,Riskregister!$K$15+(Riskregister!$L$15-Riskregister!$K$15)*SQRT(AY1287/2),Riskregister!$L$15-(Riskregister!$L$15-Riskregister!$K$15)*SQRT((1-AY1287)/2)))</f>
        <v>0</v>
      </c>
      <c r="BA1287" s="28">
        <f t="shared" ca="1" si="799"/>
        <v>0.38532597478922836</v>
      </c>
      <c r="BB1287" s="28">
        <f t="shared" ca="1" si="799"/>
        <v>0.6164093646896549</v>
      </c>
      <c r="BC1287" s="28">
        <f>IF(Riskregister!$E$16="",0,COUNTIF(BQ$4:BQ$53,"&lt;"&amp;BA1287)*IF(BB1287&lt;0.5,Riskregister!$K$16+(Riskregister!$L$16-Riskregister!$K$16)*SQRT(BB1287/2),Riskregister!$L$16-(Riskregister!$L$16-Riskregister!$K$16)*SQRT((1-BB1287)/2)))</f>
        <v>0</v>
      </c>
      <c r="BD1287" s="28">
        <f t="shared" ca="1" si="800"/>
        <v>292116.62266360538</v>
      </c>
    </row>
    <row r="1288" spans="20:56" x14ac:dyDescent="0.35">
      <c r="T1288" s="28">
        <f t="shared" ca="1" si="788"/>
        <v>0.75372866133314753</v>
      </c>
      <c r="U1288" s="28">
        <f t="shared" ca="1" si="788"/>
        <v>0.30675264099029975</v>
      </c>
      <c r="V1288" s="28">
        <f ca="1">IF(Riskregister!$E$5="",0,COUNTIF(BF$4:BF$53,"&lt;"&amp;T1288)*IF(U1288&lt;0.5,Riskregister!$K$5+(Riskregister!$L$5-Riskregister!$K$5)*SQRT(U1288/2),Riskregister!$L$5-(Riskregister!$L$5-Riskregister!$K$5)*SQRT((1-U1288)/2)))</f>
        <v>326234.80048012041</v>
      </c>
      <c r="W1288" s="28">
        <f t="shared" ca="1" si="789"/>
        <v>0.74833363799645525</v>
      </c>
      <c r="X1288" s="28">
        <f t="shared" ca="1" si="789"/>
        <v>0.59037982013881629</v>
      </c>
      <c r="Y1288" s="28">
        <f ca="1">IF(Riskregister!$E$6="",0,COUNTIF(BG$4:BG$53,"&lt;"&amp;W1288)*IF(X1288&lt;0.5,Riskregister!$K$6+(Riskregister!$L$6-Riskregister!$K$6)*SQRT(X1288/2),Riskregister!$L$6-(Riskregister!$L$6-Riskregister!$K$6)*SQRT((1-X1288)/2)))</f>
        <v>1185392.9220936527</v>
      </c>
      <c r="Z1288" s="28">
        <f t="shared" ca="1" si="790"/>
        <v>0.30639585987774731</v>
      </c>
      <c r="AA1288" s="28">
        <f t="shared" ca="1" si="790"/>
        <v>0.13166540211628697</v>
      </c>
      <c r="AB1288" s="28">
        <f ca="1">IF(Riskregister!$E$7="",0,COUNTIF(BH$4:BH$53,"&lt;"&amp;Z1288)*IF(AA1288&lt;0.5,Riskregister!$K$7+(Riskregister!$L$7-Riskregister!$K$7)*SQRT(AA1288/2),Riskregister!$L$7-(Riskregister!$L$7-Riskregister!$K$7)*SQRT((1-AA1288)/2)))</f>
        <v>0</v>
      </c>
      <c r="AC1288" s="28">
        <f t="shared" ca="1" si="791"/>
        <v>0.47940367586062338</v>
      </c>
      <c r="AD1288" s="28">
        <f t="shared" ca="1" si="791"/>
        <v>0.51523587992232123</v>
      </c>
      <c r="AE1288" s="28">
        <f ca="1">IF(Riskregister!$E$8="",0,COUNTIF(BI$4:BI$53,"&lt;"&amp;AC1288)*IF(AD1288&lt;0.5,Riskregister!$K$8+(Riskregister!$L$8-Riskregister!$K$8)*SQRT(AD1288/2),Riskregister!$L$8-(Riskregister!$L$8-Riskregister!$K$8)*SQRT((1-AD1288)/2)))</f>
        <v>0</v>
      </c>
      <c r="AF1288" s="28">
        <f t="shared" ca="1" si="792"/>
        <v>0.66200701739544365</v>
      </c>
      <c r="AG1288" s="28">
        <f t="shared" ca="1" si="792"/>
        <v>0.9337276711156548</v>
      </c>
      <c r="AH1288" s="28">
        <f>IF(Riskregister!$E$9="",0,COUNTIF(BJ$4:BJ$53,"&lt;"&amp;AF1288)*IF(AG1288&lt;0.5,Riskregister!$K$9+(Riskregister!$L$9-Riskregister!$K$9)*SQRT(AG1288/2),Riskregister!$L$9-(Riskregister!$L$9-Riskregister!$K$9)*SQRT((1-AG1288)/2)))</f>
        <v>0</v>
      </c>
      <c r="AI1288" s="28">
        <f t="shared" ca="1" si="793"/>
        <v>0.6030365861859861</v>
      </c>
      <c r="AJ1288" s="28">
        <f t="shared" ca="1" si="793"/>
        <v>0.49543031882699573</v>
      </c>
      <c r="AK1288" s="28">
        <f>IF(Riskregister!$E$10="",0,COUNTIF(BK$4:BK$53,"&lt;"&amp;AI1288)*IF(AJ1288&lt;0.5,Riskregister!$K$10+(Riskregister!$L$10-Riskregister!$K$10)*SQRT(AJ1288/2),Riskregister!$L$10-(Riskregister!$L$10-Riskregister!$K$10)*SQRT((1-AJ1288)/2)))</f>
        <v>0</v>
      </c>
      <c r="AL1288" s="28">
        <f t="shared" ca="1" si="794"/>
        <v>0.49854778673160949</v>
      </c>
      <c r="AM1288" s="28">
        <f t="shared" ca="1" si="794"/>
        <v>0.23226540168250187</v>
      </c>
      <c r="AN1288" s="28">
        <f>IF(Riskregister!$E$11="",0,COUNTIF(BL$4:BL$53,"&lt;"&amp;AL1288)*IF(AM1288&lt;0.5,Riskregister!$K$11+(Riskregister!$L$11-Riskregister!$K$11)*SQRT(AM1288/2),Riskregister!$L$11-(Riskregister!$L$11-Riskregister!$K$11)*SQRT((1-AM1288)/2)))</f>
        <v>0</v>
      </c>
      <c r="AO1288" s="28">
        <f t="shared" ca="1" si="795"/>
        <v>5.1783579651028089E-2</v>
      </c>
      <c r="AP1288" s="28">
        <f t="shared" ca="1" si="795"/>
        <v>0.68565653416857897</v>
      </c>
      <c r="AQ1288" s="28">
        <f>IF(Riskregister!$E$12="",0,COUNTIF(BM$4:BM$53,"&lt;"&amp;AO1288)*IF(AP1288&lt;0.5,Riskregister!$K$12+(Riskregister!$L$12-Riskregister!$K$12)*SQRT(AP1288/2),Riskregister!$L$12-(Riskregister!$L$12-Riskregister!$K$12)*SQRT((1-AP1288)/2)))</f>
        <v>0</v>
      </c>
      <c r="AR1288" s="28">
        <f t="shared" ca="1" si="796"/>
        <v>0.56286386860566673</v>
      </c>
      <c r="AS1288" s="28">
        <f t="shared" ca="1" si="796"/>
        <v>0.16677281151254064</v>
      </c>
      <c r="AT1288" s="28">
        <f>IF(Riskregister!$E$13="",0,COUNTIF(BN$4:BN$53,"&lt;"&amp;AR1288)*IF(AS1288&lt;0.5,Riskregister!$K$13+(Riskregister!$L$13-Riskregister!$K$13)*SQRT(AS1288/2),Riskregister!$L$13-(Riskregister!$L$13-Riskregister!$K$13)*SQRT((1-AS1288)/2)))</f>
        <v>0</v>
      </c>
      <c r="AU1288" s="28">
        <f t="shared" ca="1" si="797"/>
        <v>9.1917166867962141E-2</v>
      </c>
      <c r="AV1288" s="28">
        <f t="shared" ca="1" si="797"/>
        <v>0.44446293659010372</v>
      </c>
      <c r="AW1288" s="28">
        <f>IF(Riskregister!$E$14="",0,COUNTIF(BO$4:BO$53,"&lt;"&amp;AU1288)*IF(AV1288&lt;0.5,Riskregister!$K$14+(Riskregister!$L$14-Riskregister!$K$14)*SQRT(AV1288/2),Riskregister!$L$14-(Riskregister!$L$14-Riskregister!$K$14)*SQRT((1-AV1288)/2)))</f>
        <v>0</v>
      </c>
      <c r="AX1288" s="28">
        <f t="shared" ca="1" si="798"/>
        <v>0.40296379071195654</v>
      </c>
      <c r="AY1288" s="28">
        <f t="shared" ca="1" si="798"/>
        <v>0.3285447787997029</v>
      </c>
      <c r="AZ1288" s="28">
        <f>IF(Riskregister!$E$15="",0,COUNTIF(BP$4:BP$53,"&lt;"&amp;AX1288)*IF(AY1288&lt;0.5,Riskregister!$K$15+(Riskregister!$L$15-Riskregister!$K$15)*SQRT(AY1288/2),Riskregister!$L$15-(Riskregister!$L$15-Riskregister!$K$15)*SQRT((1-AY1288)/2)))</f>
        <v>0</v>
      </c>
      <c r="BA1288" s="28">
        <f t="shared" ca="1" si="799"/>
        <v>0.42720593848166255</v>
      </c>
      <c r="BB1288" s="28">
        <f t="shared" ca="1" si="799"/>
        <v>4.4317278048276343E-2</v>
      </c>
      <c r="BC1288" s="28">
        <f>IF(Riskregister!$E$16="",0,COUNTIF(BQ$4:BQ$53,"&lt;"&amp;BA1288)*IF(BB1288&lt;0.5,Riskregister!$K$16+(Riskregister!$L$16-Riskregister!$K$16)*SQRT(BB1288/2),Riskregister!$L$16-(Riskregister!$L$16-Riskregister!$K$16)*SQRT((1-BB1288)/2)))</f>
        <v>0</v>
      </c>
      <c r="BD1288" s="28">
        <f t="shared" ca="1" si="800"/>
        <v>1511627.722573773</v>
      </c>
    </row>
    <row r="1289" spans="20:56" x14ac:dyDescent="0.35">
      <c r="T1289" s="28">
        <f t="shared" ca="1" si="788"/>
        <v>3.1630180720500944E-2</v>
      </c>
      <c r="U1289" s="28">
        <f t="shared" ca="1" si="788"/>
        <v>0.9740119342515694</v>
      </c>
      <c r="V1289" s="28">
        <f ca="1">IF(Riskregister!$E$5="",0,COUNTIF(BF$4:BF$53,"&lt;"&amp;T1289)*IF(U1289&lt;0.5,Riskregister!$K$5+(Riskregister!$L$5-Riskregister!$K$5)*SQRT(U1289/2),Riskregister!$L$5-(Riskregister!$L$5-Riskregister!$K$5)*SQRT((1-U1289)/2)))</f>
        <v>0</v>
      </c>
      <c r="W1289" s="28">
        <f t="shared" ca="1" si="789"/>
        <v>0.1076914026569491</v>
      </c>
      <c r="X1289" s="28">
        <f t="shared" ca="1" si="789"/>
        <v>0.59342480119513441</v>
      </c>
      <c r="Y1289" s="28">
        <f ca="1">IF(Riskregister!$E$6="",0,COUNTIF(BG$4:BG$53,"&lt;"&amp;W1289)*IF(X1289&lt;0.5,Riskregister!$K$6+(Riskregister!$L$6-Riskregister!$K$6)*SQRT(X1289/2),Riskregister!$L$6-(Riskregister!$L$6-Riskregister!$K$6)*SQRT((1-X1289)/2)))</f>
        <v>0</v>
      </c>
      <c r="Z1289" s="28">
        <f t="shared" ca="1" si="790"/>
        <v>0.12229635375076586</v>
      </c>
      <c r="AA1289" s="28">
        <f t="shared" ca="1" si="790"/>
        <v>0.89094393170297703</v>
      </c>
      <c r="AB1289" s="28">
        <f ca="1">IF(Riskregister!$E$7="",0,COUNTIF(BH$4:BH$53,"&lt;"&amp;Z1289)*IF(AA1289&lt;0.5,Riskregister!$K$7+(Riskregister!$L$7-Riskregister!$K$7)*SQRT(AA1289/2),Riskregister!$L$7-(Riskregister!$L$7-Riskregister!$K$7)*SQRT((1-AA1289)/2)))</f>
        <v>0</v>
      </c>
      <c r="AC1289" s="28">
        <f t="shared" ca="1" si="791"/>
        <v>0.61056495236757446</v>
      </c>
      <c r="AD1289" s="28">
        <f t="shared" ca="1" si="791"/>
        <v>0.99640185883330246</v>
      </c>
      <c r="AE1289" s="28">
        <f ca="1">IF(Riskregister!$E$8="",0,COUNTIF(BI$4:BI$53,"&lt;"&amp;AC1289)*IF(AD1289&lt;0.5,Riskregister!$K$8+(Riskregister!$L$8-Riskregister!$K$8)*SQRT(AD1289/2),Riskregister!$L$8-(Riskregister!$L$8-Riskregister!$K$8)*SQRT((1-AD1289)/2)))</f>
        <v>0</v>
      </c>
      <c r="AF1289" s="28">
        <f t="shared" ca="1" si="792"/>
        <v>0.90969328865435706</v>
      </c>
      <c r="AG1289" s="28">
        <f t="shared" ca="1" si="792"/>
        <v>0.41977417707679654</v>
      </c>
      <c r="AH1289" s="28">
        <f>IF(Riskregister!$E$9="",0,COUNTIF(BJ$4:BJ$53,"&lt;"&amp;AF1289)*IF(AG1289&lt;0.5,Riskregister!$K$9+(Riskregister!$L$9-Riskregister!$K$9)*SQRT(AG1289/2),Riskregister!$L$9-(Riskregister!$L$9-Riskregister!$K$9)*SQRT((1-AG1289)/2)))</f>
        <v>0</v>
      </c>
      <c r="AI1289" s="28">
        <f t="shared" ca="1" si="793"/>
        <v>0.13916416877342275</v>
      </c>
      <c r="AJ1289" s="28">
        <f t="shared" ca="1" si="793"/>
        <v>0.66065419447809837</v>
      </c>
      <c r="AK1289" s="28">
        <f>IF(Riskregister!$E$10="",0,COUNTIF(BK$4:BK$53,"&lt;"&amp;AI1289)*IF(AJ1289&lt;0.5,Riskregister!$K$10+(Riskregister!$L$10-Riskregister!$K$10)*SQRT(AJ1289/2),Riskregister!$L$10-(Riskregister!$L$10-Riskregister!$K$10)*SQRT((1-AJ1289)/2)))</f>
        <v>0</v>
      </c>
      <c r="AL1289" s="28">
        <f t="shared" ca="1" si="794"/>
        <v>0.47299622445494871</v>
      </c>
      <c r="AM1289" s="28">
        <f t="shared" ca="1" si="794"/>
        <v>0.78760416746074124</v>
      </c>
      <c r="AN1289" s="28">
        <f>IF(Riskregister!$E$11="",0,COUNTIF(BL$4:BL$53,"&lt;"&amp;AL1289)*IF(AM1289&lt;0.5,Riskregister!$K$11+(Riskregister!$L$11-Riskregister!$K$11)*SQRT(AM1289/2),Riskregister!$L$11-(Riskregister!$L$11-Riskregister!$K$11)*SQRT((1-AM1289)/2)))</f>
        <v>0</v>
      </c>
      <c r="AO1289" s="28">
        <f t="shared" ca="1" si="795"/>
        <v>0.64296730052249729</v>
      </c>
      <c r="AP1289" s="28">
        <f t="shared" ca="1" si="795"/>
        <v>0.40797029397115381</v>
      </c>
      <c r="AQ1289" s="28">
        <f>IF(Riskregister!$E$12="",0,COUNTIF(BM$4:BM$53,"&lt;"&amp;AO1289)*IF(AP1289&lt;0.5,Riskregister!$K$12+(Riskregister!$L$12-Riskregister!$K$12)*SQRT(AP1289/2),Riskregister!$L$12-(Riskregister!$L$12-Riskregister!$K$12)*SQRT((1-AP1289)/2)))</f>
        <v>0</v>
      </c>
      <c r="AR1289" s="28">
        <f t="shared" ca="1" si="796"/>
        <v>0.54277848715034682</v>
      </c>
      <c r="AS1289" s="28">
        <f t="shared" ca="1" si="796"/>
        <v>0.79221619043396341</v>
      </c>
      <c r="AT1289" s="28">
        <f>IF(Riskregister!$E$13="",0,COUNTIF(BN$4:BN$53,"&lt;"&amp;AR1289)*IF(AS1289&lt;0.5,Riskregister!$K$13+(Riskregister!$L$13-Riskregister!$K$13)*SQRT(AS1289/2),Riskregister!$L$13-(Riskregister!$L$13-Riskregister!$K$13)*SQRT((1-AS1289)/2)))</f>
        <v>0</v>
      </c>
      <c r="AU1289" s="28">
        <f t="shared" ca="1" si="797"/>
        <v>0.9844328887184014</v>
      </c>
      <c r="AV1289" s="28">
        <f t="shared" ca="1" si="797"/>
        <v>0.45327330412784661</v>
      </c>
      <c r="AW1289" s="28">
        <f>IF(Riskregister!$E$14="",0,COUNTIF(BO$4:BO$53,"&lt;"&amp;AU1289)*IF(AV1289&lt;0.5,Riskregister!$K$14+(Riskregister!$L$14-Riskregister!$K$14)*SQRT(AV1289/2),Riskregister!$L$14-(Riskregister!$L$14-Riskregister!$K$14)*SQRT((1-AV1289)/2)))</f>
        <v>0</v>
      </c>
      <c r="AX1289" s="28">
        <f t="shared" ca="1" si="798"/>
        <v>9.8553393448276294E-2</v>
      </c>
      <c r="AY1289" s="28">
        <f t="shared" ca="1" si="798"/>
        <v>0.81859965213297459</v>
      </c>
      <c r="AZ1289" s="28">
        <f>IF(Riskregister!$E$15="",0,COUNTIF(BP$4:BP$53,"&lt;"&amp;AX1289)*IF(AY1289&lt;0.5,Riskregister!$K$15+(Riskregister!$L$15-Riskregister!$K$15)*SQRT(AY1289/2),Riskregister!$L$15-(Riskregister!$L$15-Riskregister!$K$15)*SQRT((1-AY1289)/2)))</f>
        <v>0</v>
      </c>
      <c r="BA1289" s="28">
        <f t="shared" ca="1" si="799"/>
        <v>0.18178092006265933</v>
      </c>
      <c r="BB1289" s="28">
        <f t="shared" ca="1" si="799"/>
        <v>6.8319695725045038E-2</v>
      </c>
      <c r="BC1289" s="28">
        <f>IF(Riskregister!$E$16="",0,COUNTIF(BQ$4:BQ$53,"&lt;"&amp;BA1289)*IF(BB1289&lt;0.5,Riskregister!$K$16+(Riskregister!$L$16-Riskregister!$K$16)*SQRT(BB1289/2),Riskregister!$L$16-(Riskregister!$L$16-Riskregister!$K$16)*SQRT((1-BB1289)/2)))</f>
        <v>0</v>
      </c>
      <c r="BD1289" s="28">
        <f t="shared" ca="1" si="800"/>
        <v>0</v>
      </c>
    </row>
    <row r="1290" spans="20:56" x14ac:dyDescent="0.35">
      <c r="T1290" s="28">
        <f t="shared" ca="1" si="788"/>
        <v>0.69974200000843989</v>
      </c>
      <c r="U1290" s="28">
        <f t="shared" ca="1" si="788"/>
        <v>0.33222112177311502</v>
      </c>
      <c r="V1290" s="28">
        <f ca="1">IF(Riskregister!$E$5="",0,COUNTIF(BF$4:BF$53,"&lt;"&amp;T1290)*IF(U1290&lt;0.5,Riskregister!$K$5+(Riskregister!$L$5-Riskregister!$K$5)*SQRT(U1290/2),Riskregister!$L$5-(Riskregister!$L$5-Riskregister!$K$5)*SQRT((1-U1290)/2)))</f>
        <v>333404.98515451507</v>
      </c>
      <c r="W1290" s="28">
        <f t="shared" ca="1" si="789"/>
        <v>0.9474608784240911</v>
      </c>
      <c r="X1290" s="28">
        <f t="shared" ca="1" si="789"/>
        <v>0.33028590434188809</v>
      </c>
      <c r="Y1290" s="28">
        <f ca="1">IF(Riskregister!$E$6="",0,COUNTIF(BG$4:BG$53,"&lt;"&amp;W1290)*IF(X1290&lt;0.5,Riskregister!$K$6+(Riskregister!$L$6-Riskregister!$K$6)*SQRT(X1290/2),Riskregister!$L$6-(Riskregister!$L$6-Riskregister!$K$6)*SQRT((1-X1290)/2)))</f>
        <v>1862960.2387404228</v>
      </c>
      <c r="Z1290" s="28">
        <f t="shared" ca="1" si="790"/>
        <v>0.50209020918241187</v>
      </c>
      <c r="AA1290" s="28">
        <f t="shared" ca="1" si="790"/>
        <v>6.4611475415729203E-2</v>
      </c>
      <c r="AB1290" s="28">
        <f ca="1">IF(Riskregister!$E$7="",0,COUNTIF(BH$4:BH$53,"&lt;"&amp;Z1290)*IF(AA1290&lt;0.5,Riskregister!$K$7+(Riskregister!$L$7-Riskregister!$K$7)*SQRT(AA1290/2),Riskregister!$L$7-(Riskregister!$L$7-Riskregister!$K$7)*SQRT((1-AA1290)/2)))</f>
        <v>0</v>
      </c>
      <c r="AC1290" s="28">
        <f t="shared" ca="1" si="791"/>
        <v>0.50506014004194244</v>
      </c>
      <c r="AD1290" s="28">
        <f t="shared" ca="1" si="791"/>
        <v>0.90600011076828513</v>
      </c>
      <c r="AE1290" s="28">
        <f ca="1">IF(Riskregister!$E$8="",0,COUNTIF(BI$4:BI$53,"&lt;"&amp;AC1290)*IF(AD1290&lt;0.5,Riskregister!$K$8+(Riskregister!$L$8-Riskregister!$K$8)*SQRT(AD1290/2),Riskregister!$L$8-(Riskregister!$L$8-Riskregister!$K$8)*SQRT((1-AD1290)/2)))</f>
        <v>0</v>
      </c>
      <c r="AF1290" s="28">
        <f t="shared" ca="1" si="792"/>
        <v>0.74775023958778009</v>
      </c>
      <c r="AG1290" s="28">
        <f t="shared" ca="1" si="792"/>
        <v>0.19127696951022699</v>
      </c>
      <c r="AH1290" s="28">
        <f>IF(Riskregister!$E$9="",0,COUNTIF(BJ$4:BJ$53,"&lt;"&amp;AF1290)*IF(AG1290&lt;0.5,Riskregister!$K$9+(Riskregister!$L$9-Riskregister!$K$9)*SQRT(AG1290/2),Riskregister!$L$9-(Riskregister!$L$9-Riskregister!$K$9)*SQRT((1-AG1290)/2)))</f>
        <v>0</v>
      </c>
      <c r="AI1290" s="28">
        <f t="shared" ca="1" si="793"/>
        <v>1.8909492601743905E-2</v>
      </c>
      <c r="AJ1290" s="28">
        <f t="shared" ca="1" si="793"/>
        <v>0.52309766563555271</v>
      </c>
      <c r="AK1290" s="28">
        <f>IF(Riskregister!$E$10="",0,COUNTIF(BK$4:BK$53,"&lt;"&amp;AI1290)*IF(AJ1290&lt;0.5,Riskregister!$K$10+(Riskregister!$L$10-Riskregister!$K$10)*SQRT(AJ1290/2),Riskregister!$L$10-(Riskregister!$L$10-Riskregister!$K$10)*SQRT((1-AJ1290)/2)))</f>
        <v>0</v>
      </c>
      <c r="AL1290" s="28">
        <f t="shared" ca="1" si="794"/>
        <v>0.50900064685235269</v>
      </c>
      <c r="AM1290" s="28">
        <f t="shared" ca="1" si="794"/>
        <v>0.66100439516227949</v>
      </c>
      <c r="AN1290" s="28">
        <f>IF(Riskregister!$E$11="",0,COUNTIF(BL$4:BL$53,"&lt;"&amp;AL1290)*IF(AM1290&lt;0.5,Riskregister!$K$11+(Riskregister!$L$11-Riskregister!$K$11)*SQRT(AM1290/2),Riskregister!$L$11-(Riskregister!$L$11-Riskregister!$K$11)*SQRT((1-AM1290)/2)))</f>
        <v>0</v>
      </c>
      <c r="AO1290" s="28">
        <f t="shared" ca="1" si="795"/>
        <v>0.43713590745450348</v>
      </c>
      <c r="AP1290" s="28">
        <f t="shared" ca="1" si="795"/>
        <v>0.30116349189586999</v>
      </c>
      <c r="AQ1290" s="28">
        <f>IF(Riskregister!$E$12="",0,COUNTIF(BM$4:BM$53,"&lt;"&amp;AO1290)*IF(AP1290&lt;0.5,Riskregister!$K$12+(Riskregister!$L$12-Riskregister!$K$12)*SQRT(AP1290/2),Riskregister!$L$12-(Riskregister!$L$12-Riskregister!$K$12)*SQRT((1-AP1290)/2)))</f>
        <v>0</v>
      </c>
      <c r="AR1290" s="28">
        <f t="shared" ca="1" si="796"/>
        <v>0.37838920523114394</v>
      </c>
      <c r="AS1290" s="28">
        <f t="shared" ca="1" si="796"/>
        <v>0.35379995661948382</v>
      </c>
      <c r="AT1290" s="28">
        <f>IF(Riskregister!$E$13="",0,COUNTIF(BN$4:BN$53,"&lt;"&amp;AR1290)*IF(AS1290&lt;0.5,Riskregister!$K$13+(Riskregister!$L$13-Riskregister!$K$13)*SQRT(AS1290/2),Riskregister!$L$13-(Riskregister!$L$13-Riskregister!$K$13)*SQRT((1-AS1290)/2)))</f>
        <v>0</v>
      </c>
      <c r="AU1290" s="28">
        <f t="shared" ca="1" si="797"/>
        <v>0.24903435337041246</v>
      </c>
      <c r="AV1290" s="28">
        <f t="shared" ca="1" si="797"/>
        <v>0.18707725414585263</v>
      </c>
      <c r="AW1290" s="28">
        <f>IF(Riskregister!$E$14="",0,COUNTIF(BO$4:BO$53,"&lt;"&amp;AU1290)*IF(AV1290&lt;0.5,Riskregister!$K$14+(Riskregister!$L$14-Riskregister!$K$14)*SQRT(AV1290/2),Riskregister!$L$14-(Riskregister!$L$14-Riskregister!$K$14)*SQRT((1-AV1290)/2)))</f>
        <v>0</v>
      </c>
      <c r="AX1290" s="28">
        <f t="shared" ca="1" si="798"/>
        <v>0.5389116599308843</v>
      </c>
      <c r="AY1290" s="28">
        <f t="shared" ca="1" si="798"/>
        <v>0.70093388473468488</v>
      </c>
      <c r="AZ1290" s="28">
        <f>IF(Riskregister!$E$15="",0,COUNTIF(BP$4:BP$53,"&lt;"&amp;AX1290)*IF(AY1290&lt;0.5,Riskregister!$K$15+(Riskregister!$L$15-Riskregister!$K$15)*SQRT(AY1290/2),Riskregister!$L$15-(Riskregister!$L$15-Riskregister!$K$15)*SQRT((1-AY1290)/2)))</f>
        <v>0</v>
      </c>
      <c r="BA1290" s="28">
        <f t="shared" ca="1" si="799"/>
        <v>0.14956557034615725</v>
      </c>
      <c r="BB1290" s="28">
        <f t="shared" ca="1" si="799"/>
        <v>0.77849363984306119</v>
      </c>
      <c r="BC1290" s="28">
        <f>IF(Riskregister!$E$16="",0,COUNTIF(BQ$4:BQ$53,"&lt;"&amp;BA1290)*IF(BB1290&lt;0.5,Riskregister!$K$16+(Riskregister!$L$16-Riskregister!$K$16)*SQRT(BB1290/2),Riskregister!$L$16-(Riskregister!$L$16-Riskregister!$K$16)*SQRT((1-BB1290)/2)))</f>
        <v>0</v>
      </c>
      <c r="BD1290" s="28">
        <f t="shared" ca="1" si="800"/>
        <v>2196365.2238949379</v>
      </c>
    </row>
    <row r="1291" spans="20:56" x14ac:dyDescent="0.35">
      <c r="T1291" s="28">
        <f t="shared" ca="1" si="788"/>
        <v>9.9521946436541886E-2</v>
      </c>
      <c r="U1291" s="28">
        <f t="shared" ca="1" si="788"/>
        <v>0.99299721759071335</v>
      </c>
      <c r="V1291" s="28">
        <f ca="1">IF(Riskregister!$E$5="",0,COUNTIF(BF$4:BF$53,"&lt;"&amp;T1291)*IF(U1291&lt;0.5,Riskregister!$K$5+(Riskregister!$L$5-Riskregister!$K$5)*SQRT(U1291/2),Riskregister!$L$5-(Riskregister!$L$5-Riskregister!$K$5)*SQRT((1-U1291)/2)))</f>
        <v>0</v>
      </c>
      <c r="W1291" s="28">
        <f t="shared" ca="1" si="789"/>
        <v>4.7839205519643269E-2</v>
      </c>
      <c r="X1291" s="28">
        <f t="shared" ca="1" si="789"/>
        <v>3.7038984474634384E-2</v>
      </c>
      <c r="Y1291" s="28">
        <f ca="1">IF(Riskregister!$E$6="",0,COUNTIF(BG$4:BG$53,"&lt;"&amp;W1291)*IF(X1291&lt;0.5,Riskregister!$K$6+(Riskregister!$L$6-Riskregister!$K$6)*SQRT(X1291/2),Riskregister!$L$6-(Riskregister!$L$6-Riskregister!$K$6)*SQRT((1-X1291)/2)))</f>
        <v>0</v>
      </c>
      <c r="Z1291" s="28">
        <f t="shared" ca="1" si="790"/>
        <v>0.70606627348742435</v>
      </c>
      <c r="AA1291" s="28">
        <f t="shared" ca="1" si="790"/>
        <v>0.15237541761921602</v>
      </c>
      <c r="AB1291" s="28">
        <f ca="1">IF(Riskregister!$E$7="",0,COUNTIF(BH$4:BH$53,"&lt;"&amp;Z1291)*IF(AA1291&lt;0.5,Riskregister!$K$7+(Riskregister!$L$7-Riskregister!$K$7)*SQRT(AA1291/2),Riskregister!$L$7-(Riskregister!$L$7-Riskregister!$K$7)*SQRT((1-AA1291)/2)))</f>
        <v>146607.42377880169</v>
      </c>
      <c r="AC1291" s="28">
        <f t="shared" ca="1" si="791"/>
        <v>0.77546503439783243</v>
      </c>
      <c r="AD1291" s="28">
        <f t="shared" ca="1" si="791"/>
        <v>0.40937060388000335</v>
      </c>
      <c r="AE1291" s="28">
        <f ca="1">IF(Riskregister!$E$8="",0,COUNTIF(BI$4:BI$53,"&lt;"&amp;AC1291)*IF(AD1291&lt;0.5,Riskregister!$K$8+(Riskregister!$L$8-Riskregister!$K$8)*SQRT(AD1291/2),Riskregister!$L$8-(Riskregister!$L$8-Riskregister!$K$8)*SQRT((1-AD1291)/2)))</f>
        <v>0</v>
      </c>
      <c r="AF1291" s="28">
        <f t="shared" ca="1" si="792"/>
        <v>6.1976528439193879E-2</v>
      </c>
      <c r="AG1291" s="28">
        <f t="shared" ca="1" si="792"/>
        <v>0.61989332230013616</v>
      </c>
      <c r="AH1291" s="28">
        <f>IF(Riskregister!$E$9="",0,COUNTIF(BJ$4:BJ$53,"&lt;"&amp;AF1291)*IF(AG1291&lt;0.5,Riskregister!$K$9+(Riskregister!$L$9-Riskregister!$K$9)*SQRT(AG1291/2),Riskregister!$L$9-(Riskregister!$L$9-Riskregister!$K$9)*SQRT((1-AG1291)/2)))</f>
        <v>0</v>
      </c>
      <c r="AI1291" s="28">
        <f t="shared" ca="1" si="793"/>
        <v>0.50787159203466892</v>
      </c>
      <c r="AJ1291" s="28">
        <f t="shared" ca="1" si="793"/>
        <v>0.24983495700128533</v>
      </c>
      <c r="AK1291" s="28">
        <f>IF(Riskregister!$E$10="",0,COUNTIF(BK$4:BK$53,"&lt;"&amp;AI1291)*IF(AJ1291&lt;0.5,Riskregister!$K$10+(Riskregister!$L$10-Riskregister!$K$10)*SQRT(AJ1291/2),Riskregister!$L$10-(Riskregister!$L$10-Riskregister!$K$10)*SQRT((1-AJ1291)/2)))</f>
        <v>0</v>
      </c>
      <c r="AL1291" s="28">
        <f t="shared" ca="1" si="794"/>
        <v>0.57945693318319358</v>
      </c>
      <c r="AM1291" s="28">
        <f t="shared" ca="1" si="794"/>
        <v>0.48258794722665954</v>
      </c>
      <c r="AN1291" s="28">
        <f>IF(Riskregister!$E$11="",0,COUNTIF(BL$4:BL$53,"&lt;"&amp;AL1291)*IF(AM1291&lt;0.5,Riskregister!$K$11+(Riskregister!$L$11-Riskregister!$K$11)*SQRT(AM1291/2),Riskregister!$L$11-(Riskregister!$L$11-Riskregister!$K$11)*SQRT((1-AM1291)/2)))</f>
        <v>0</v>
      </c>
      <c r="AO1291" s="28">
        <f t="shared" ca="1" si="795"/>
        <v>0.73899311715335714</v>
      </c>
      <c r="AP1291" s="28">
        <f t="shared" ca="1" si="795"/>
        <v>0.41020418200163311</v>
      </c>
      <c r="AQ1291" s="28">
        <f>IF(Riskregister!$E$12="",0,COUNTIF(BM$4:BM$53,"&lt;"&amp;AO1291)*IF(AP1291&lt;0.5,Riskregister!$K$12+(Riskregister!$L$12-Riskregister!$K$12)*SQRT(AP1291/2),Riskregister!$L$12-(Riskregister!$L$12-Riskregister!$K$12)*SQRT((1-AP1291)/2)))</f>
        <v>0</v>
      </c>
      <c r="AR1291" s="28">
        <f t="shared" ca="1" si="796"/>
        <v>0.76522272383217316</v>
      </c>
      <c r="AS1291" s="28">
        <f t="shared" ca="1" si="796"/>
        <v>0.81379515355796594</v>
      </c>
      <c r="AT1291" s="28">
        <f>IF(Riskregister!$E$13="",0,COUNTIF(BN$4:BN$53,"&lt;"&amp;AR1291)*IF(AS1291&lt;0.5,Riskregister!$K$13+(Riskregister!$L$13-Riskregister!$K$13)*SQRT(AS1291/2),Riskregister!$L$13-(Riskregister!$L$13-Riskregister!$K$13)*SQRT((1-AS1291)/2)))</f>
        <v>0</v>
      </c>
      <c r="AU1291" s="28">
        <f t="shared" ca="1" si="797"/>
        <v>0.95781054401258925</v>
      </c>
      <c r="AV1291" s="28">
        <f t="shared" ca="1" si="797"/>
        <v>0.65897281090202176</v>
      </c>
      <c r="AW1291" s="28">
        <f>IF(Riskregister!$E$14="",0,COUNTIF(BO$4:BO$53,"&lt;"&amp;AU1291)*IF(AV1291&lt;0.5,Riskregister!$K$14+(Riskregister!$L$14-Riskregister!$K$14)*SQRT(AV1291/2),Riskregister!$L$14-(Riskregister!$L$14-Riskregister!$K$14)*SQRT((1-AV1291)/2)))</f>
        <v>0</v>
      </c>
      <c r="AX1291" s="28">
        <f t="shared" ca="1" si="798"/>
        <v>0.13699409316678202</v>
      </c>
      <c r="AY1291" s="28">
        <f t="shared" ca="1" si="798"/>
        <v>0.72176337651093514</v>
      </c>
      <c r="AZ1291" s="28">
        <f>IF(Riskregister!$E$15="",0,COUNTIF(BP$4:BP$53,"&lt;"&amp;AX1291)*IF(AY1291&lt;0.5,Riskregister!$K$15+(Riskregister!$L$15-Riskregister!$K$15)*SQRT(AY1291/2),Riskregister!$L$15-(Riskregister!$L$15-Riskregister!$K$15)*SQRT((1-AY1291)/2)))</f>
        <v>0</v>
      </c>
      <c r="BA1291" s="28">
        <f t="shared" ca="1" si="799"/>
        <v>5.4592377677159742E-2</v>
      </c>
      <c r="BB1291" s="28">
        <f t="shared" ca="1" si="799"/>
        <v>0.5573902431358625</v>
      </c>
      <c r="BC1291" s="28">
        <f>IF(Riskregister!$E$16="",0,COUNTIF(BQ$4:BQ$53,"&lt;"&amp;BA1291)*IF(BB1291&lt;0.5,Riskregister!$K$16+(Riskregister!$L$16-Riskregister!$K$16)*SQRT(BB1291/2),Riskregister!$L$16-(Riskregister!$L$16-Riskregister!$K$16)*SQRT((1-BB1291)/2)))</f>
        <v>0</v>
      </c>
      <c r="BD1291" s="28">
        <f t="shared" ca="1" si="800"/>
        <v>146607.42377880169</v>
      </c>
    </row>
    <row r="1292" spans="20:56" x14ac:dyDescent="0.35">
      <c r="T1292" s="28">
        <f t="shared" ca="1" si="788"/>
        <v>0.94286901600975936</v>
      </c>
      <c r="U1292" s="28">
        <f t="shared" ca="1" si="788"/>
        <v>0.69774866157285043</v>
      </c>
      <c r="V1292" s="28">
        <f ca="1">IF(Riskregister!$E$5="",0,COUNTIF(BF$4:BF$53,"&lt;"&amp;T1292)*IF(U1292&lt;0.5,Riskregister!$K$5+(Riskregister!$L$5-Riskregister!$K$5)*SQRT(U1292/2),Riskregister!$L$5-(Riskregister!$L$5-Riskregister!$K$5)*SQRT((1-U1292)/2)))</f>
        <v>850126.03403083049</v>
      </c>
      <c r="W1292" s="28">
        <f t="shared" ca="1" si="789"/>
        <v>0.36845555224587057</v>
      </c>
      <c r="X1292" s="28">
        <f t="shared" ca="1" si="789"/>
        <v>0.41556272226295032</v>
      </c>
      <c r="Y1292" s="28">
        <f ca="1">IF(Riskregister!$E$6="",0,COUNTIF(BG$4:BG$53,"&lt;"&amp;W1292)*IF(X1292&lt;0.5,Riskregister!$K$6+(Riskregister!$L$6-Riskregister!$K$6)*SQRT(X1292/2),Riskregister!$L$6-(Riskregister!$L$6-Riskregister!$K$6)*SQRT((1-X1292)/2)))</f>
        <v>0</v>
      </c>
      <c r="Z1292" s="28">
        <f t="shared" ca="1" si="790"/>
        <v>0.9462046576093941</v>
      </c>
      <c r="AA1292" s="28">
        <f t="shared" ca="1" si="790"/>
        <v>0.86500888261133257</v>
      </c>
      <c r="AB1292" s="28">
        <f ca="1">IF(Riskregister!$E$7="",0,COUNTIF(BH$4:BH$53,"&lt;"&amp;Z1292)*IF(AA1292&lt;0.5,Riskregister!$K$7+(Riskregister!$L$7-Riskregister!$K$7)*SQRT(AA1292/2),Riskregister!$L$7-(Riskregister!$L$7-Riskregister!$K$7)*SQRT((1-AA1292)/2)))</f>
        <v>309070.32420570345</v>
      </c>
      <c r="AC1292" s="28">
        <f t="shared" ca="1" si="791"/>
        <v>0.11453987091646556</v>
      </c>
      <c r="AD1292" s="28">
        <f t="shared" ca="1" si="791"/>
        <v>0.33816178697703869</v>
      </c>
      <c r="AE1292" s="28">
        <f ca="1">IF(Riskregister!$E$8="",0,COUNTIF(BI$4:BI$53,"&lt;"&amp;AC1292)*IF(AD1292&lt;0.5,Riskregister!$K$8+(Riskregister!$L$8-Riskregister!$K$8)*SQRT(AD1292/2),Riskregister!$L$8-(Riskregister!$L$8-Riskregister!$K$8)*SQRT((1-AD1292)/2)))</f>
        <v>0</v>
      </c>
      <c r="AF1292" s="28">
        <f t="shared" ca="1" si="792"/>
        <v>0.94997497057756719</v>
      </c>
      <c r="AG1292" s="28">
        <f t="shared" ca="1" si="792"/>
        <v>0.9795772559008683</v>
      </c>
      <c r="AH1292" s="28">
        <f>IF(Riskregister!$E$9="",0,COUNTIF(BJ$4:BJ$53,"&lt;"&amp;AF1292)*IF(AG1292&lt;0.5,Riskregister!$K$9+(Riskregister!$L$9-Riskregister!$K$9)*SQRT(AG1292/2),Riskregister!$L$9-(Riskregister!$L$9-Riskregister!$K$9)*SQRT((1-AG1292)/2)))</f>
        <v>0</v>
      </c>
      <c r="AI1292" s="28">
        <f t="shared" ca="1" si="793"/>
        <v>0.98791603253913807</v>
      </c>
      <c r="AJ1292" s="28">
        <f t="shared" ca="1" si="793"/>
        <v>0.99684354797206509</v>
      </c>
      <c r="AK1292" s="28">
        <f>IF(Riskregister!$E$10="",0,COUNTIF(BK$4:BK$53,"&lt;"&amp;AI1292)*IF(AJ1292&lt;0.5,Riskregister!$K$10+(Riskregister!$L$10-Riskregister!$K$10)*SQRT(AJ1292/2),Riskregister!$L$10-(Riskregister!$L$10-Riskregister!$K$10)*SQRT((1-AJ1292)/2)))</f>
        <v>0</v>
      </c>
      <c r="AL1292" s="28">
        <f t="shared" ca="1" si="794"/>
        <v>0.6214378752647608</v>
      </c>
      <c r="AM1292" s="28">
        <f t="shared" ca="1" si="794"/>
        <v>0.58764223592692544</v>
      </c>
      <c r="AN1292" s="28">
        <f>IF(Riskregister!$E$11="",0,COUNTIF(BL$4:BL$53,"&lt;"&amp;AL1292)*IF(AM1292&lt;0.5,Riskregister!$K$11+(Riskregister!$L$11-Riskregister!$K$11)*SQRT(AM1292/2),Riskregister!$L$11-(Riskregister!$L$11-Riskregister!$K$11)*SQRT((1-AM1292)/2)))</f>
        <v>0</v>
      </c>
      <c r="AO1292" s="28">
        <f t="shared" ca="1" si="795"/>
        <v>0.50304354226483183</v>
      </c>
      <c r="AP1292" s="28">
        <f t="shared" ca="1" si="795"/>
        <v>1.611259417174582E-2</v>
      </c>
      <c r="AQ1292" s="28">
        <f>IF(Riskregister!$E$12="",0,COUNTIF(BM$4:BM$53,"&lt;"&amp;AO1292)*IF(AP1292&lt;0.5,Riskregister!$K$12+(Riskregister!$L$12-Riskregister!$K$12)*SQRT(AP1292/2),Riskregister!$L$12-(Riskregister!$L$12-Riskregister!$K$12)*SQRT((1-AP1292)/2)))</f>
        <v>0</v>
      </c>
      <c r="AR1292" s="28">
        <f t="shared" ca="1" si="796"/>
        <v>0.94117105419627489</v>
      </c>
      <c r="AS1292" s="28">
        <f t="shared" ca="1" si="796"/>
        <v>0.54619251777882838</v>
      </c>
      <c r="AT1292" s="28">
        <f>IF(Riskregister!$E$13="",0,COUNTIF(BN$4:BN$53,"&lt;"&amp;AR1292)*IF(AS1292&lt;0.5,Riskregister!$K$13+(Riskregister!$L$13-Riskregister!$K$13)*SQRT(AS1292/2),Riskregister!$L$13-(Riskregister!$L$13-Riskregister!$K$13)*SQRT((1-AS1292)/2)))</f>
        <v>0</v>
      </c>
      <c r="AU1292" s="28">
        <f t="shared" ca="1" si="797"/>
        <v>0.53055717687554071</v>
      </c>
      <c r="AV1292" s="28">
        <f t="shared" ca="1" si="797"/>
        <v>0.72003704404676028</v>
      </c>
      <c r="AW1292" s="28">
        <f>IF(Riskregister!$E$14="",0,COUNTIF(BO$4:BO$53,"&lt;"&amp;AU1292)*IF(AV1292&lt;0.5,Riskregister!$K$14+(Riskregister!$L$14-Riskregister!$K$14)*SQRT(AV1292/2),Riskregister!$L$14-(Riskregister!$L$14-Riskregister!$K$14)*SQRT((1-AV1292)/2)))</f>
        <v>0</v>
      </c>
      <c r="AX1292" s="28">
        <f t="shared" ca="1" si="798"/>
        <v>0.44668845920868083</v>
      </c>
      <c r="AY1292" s="28">
        <f t="shared" ca="1" si="798"/>
        <v>0.36725482549934507</v>
      </c>
      <c r="AZ1292" s="28">
        <f>IF(Riskregister!$E$15="",0,COUNTIF(BP$4:BP$53,"&lt;"&amp;AX1292)*IF(AY1292&lt;0.5,Riskregister!$K$15+(Riskregister!$L$15-Riskregister!$K$15)*SQRT(AY1292/2),Riskregister!$L$15-(Riskregister!$L$15-Riskregister!$K$15)*SQRT((1-AY1292)/2)))</f>
        <v>0</v>
      </c>
      <c r="BA1292" s="28">
        <f t="shared" ca="1" si="799"/>
        <v>0.44692254375194829</v>
      </c>
      <c r="BB1292" s="28">
        <f t="shared" ca="1" si="799"/>
        <v>0.63772750537156409</v>
      </c>
      <c r="BC1292" s="28">
        <f>IF(Riskregister!$E$16="",0,COUNTIF(BQ$4:BQ$53,"&lt;"&amp;BA1292)*IF(BB1292&lt;0.5,Riskregister!$K$16+(Riskregister!$L$16-Riskregister!$K$16)*SQRT(BB1292/2),Riskregister!$L$16-(Riskregister!$L$16-Riskregister!$K$16)*SQRT((1-BB1292)/2)))</f>
        <v>0</v>
      </c>
      <c r="BD1292" s="28">
        <f t="shared" ca="1" si="800"/>
        <v>1159196.3582365341</v>
      </c>
    </row>
    <row r="1293" spans="20:56" x14ac:dyDescent="0.35">
      <c r="T1293" s="28">
        <f t="shared" ca="1" si="788"/>
        <v>0.20305093773002481</v>
      </c>
      <c r="U1293" s="28">
        <f t="shared" ca="1" si="788"/>
        <v>0.46638150582898197</v>
      </c>
      <c r="V1293" s="28">
        <f ca="1">IF(Riskregister!$E$5="",0,COUNTIF(BF$4:BF$53,"&lt;"&amp;T1293)*IF(U1293&lt;0.5,Riskregister!$K$5+(Riskregister!$L$5-Riskregister!$K$5)*SQRT(U1293/2),Riskregister!$L$5-(Riskregister!$L$5-Riskregister!$K$5)*SQRT((1-U1293)/2)))</f>
        <v>0</v>
      </c>
      <c r="W1293" s="28">
        <f t="shared" ca="1" si="789"/>
        <v>0.79136311210068333</v>
      </c>
      <c r="X1293" s="28">
        <f t="shared" ca="1" si="789"/>
        <v>9.796081523152278E-2</v>
      </c>
      <c r="Y1293" s="28">
        <f ca="1">IF(Riskregister!$E$6="",0,COUNTIF(BG$4:BG$53,"&lt;"&amp;W1293)*IF(X1293&lt;0.5,Riskregister!$K$6+(Riskregister!$L$6-Riskregister!$K$6)*SQRT(X1293/2),Riskregister!$L$6-(Riskregister!$L$6-Riskregister!$K$6)*SQRT((1-X1293)/2)))</f>
        <v>598367.31878389185</v>
      </c>
      <c r="Z1293" s="28">
        <f t="shared" ca="1" si="790"/>
        <v>0.54218831705574178</v>
      </c>
      <c r="AA1293" s="28">
        <f t="shared" ca="1" si="790"/>
        <v>0.3597263572284376</v>
      </c>
      <c r="AB1293" s="28">
        <f ca="1">IF(Riskregister!$E$7="",0,COUNTIF(BH$4:BH$53,"&lt;"&amp;Z1293)*IF(AA1293&lt;0.5,Riskregister!$K$7+(Riskregister!$L$7-Riskregister!$K$7)*SQRT(AA1293/2),Riskregister!$L$7-(Riskregister!$L$7-Riskregister!$K$7)*SQRT((1-AA1293)/2)))</f>
        <v>0</v>
      </c>
      <c r="AC1293" s="28">
        <f t="shared" ca="1" si="791"/>
        <v>0.75176889576947603</v>
      </c>
      <c r="AD1293" s="28">
        <f t="shared" ca="1" si="791"/>
        <v>6.445773813553235E-2</v>
      </c>
      <c r="AE1293" s="28">
        <f ca="1">IF(Riskregister!$E$8="",0,COUNTIF(BI$4:BI$53,"&lt;"&amp;AC1293)*IF(AD1293&lt;0.5,Riskregister!$K$8+(Riskregister!$L$8-Riskregister!$K$8)*SQRT(AD1293/2),Riskregister!$L$8-(Riskregister!$L$8-Riskregister!$K$8)*SQRT((1-AD1293)/2)))</f>
        <v>0</v>
      </c>
      <c r="AF1293" s="28">
        <f t="shared" ca="1" si="792"/>
        <v>0.16663993195097737</v>
      </c>
      <c r="AG1293" s="28">
        <f t="shared" ca="1" si="792"/>
        <v>0.22697217593735708</v>
      </c>
      <c r="AH1293" s="28">
        <f>IF(Riskregister!$E$9="",0,COUNTIF(BJ$4:BJ$53,"&lt;"&amp;AF1293)*IF(AG1293&lt;0.5,Riskregister!$K$9+(Riskregister!$L$9-Riskregister!$K$9)*SQRT(AG1293/2),Riskregister!$L$9-(Riskregister!$L$9-Riskregister!$K$9)*SQRT((1-AG1293)/2)))</f>
        <v>0</v>
      </c>
      <c r="AI1293" s="28">
        <f t="shared" ca="1" si="793"/>
        <v>0.85654454380981571</v>
      </c>
      <c r="AJ1293" s="28">
        <f t="shared" ca="1" si="793"/>
        <v>0.46677399326028712</v>
      </c>
      <c r="AK1293" s="28">
        <f>IF(Riskregister!$E$10="",0,COUNTIF(BK$4:BK$53,"&lt;"&amp;AI1293)*IF(AJ1293&lt;0.5,Riskregister!$K$10+(Riskregister!$L$10-Riskregister!$K$10)*SQRT(AJ1293/2),Riskregister!$L$10-(Riskregister!$L$10-Riskregister!$K$10)*SQRT((1-AJ1293)/2)))</f>
        <v>0</v>
      </c>
      <c r="AL1293" s="28">
        <f t="shared" ca="1" si="794"/>
        <v>0.69199127386270265</v>
      </c>
      <c r="AM1293" s="28">
        <f t="shared" ca="1" si="794"/>
        <v>6.5994768018999062E-2</v>
      </c>
      <c r="AN1293" s="28">
        <f>IF(Riskregister!$E$11="",0,COUNTIF(BL$4:BL$53,"&lt;"&amp;AL1293)*IF(AM1293&lt;0.5,Riskregister!$K$11+(Riskregister!$L$11-Riskregister!$K$11)*SQRT(AM1293/2),Riskregister!$L$11-(Riskregister!$L$11-Riskregister!$K$11)*SQRT((1-AM1293)/2)))</f>
        <v>0</v>
      </c>
      <c r="AO1293" s="28">
        <f t="shared" ca="1" si="795"/>
        <v>0.73967138193524595</v>
      </c>
      <c r="AP1293" s="28">
        <f t="shared" ca="1" si="795"/>
        <v>0.39973815813350799</v>
      </c>
      <c r="AQ1293" s="28">
        <f>IF(Riskregister!$E$12="",0,COUNTIF(BM$4:BM$53,"&lt;"&amp;AO1293)*IF(AP1293&lt;0.5,Riskregister!$K$12+(Riskregister!$L$12-Riskregister!$K$12)*SQRT(AP1293/2),Riskregister!$L$12-(Riskregister!$L$12-Riskregister!$K$12)*SQRT((1-AP1293)/2)))</f>
        <v>0</v>
      </c>
      <c r="AR1293" s="28">
        <f t="shared" ca="1" si="796"/>
        <v>0.95970513737601126</v>
      </c>
      <c r="AS1293" s="28">
        <f t="shared" ca="1" si="796"/>
        <v>3.3941578988836429E-2</v>
      </c>
      <c r="AT1293" s="28">
        <f>IF(Riskregister!$E$13="",0,COUNTIF(BN$4:BN$53,"&lt;"&amp;AR1293)*IF(AS1293&lt;0.5,Riskregister!$K$13+(Riskregister!$L$13-Riskregister!$K$13)*SQRT(AS1293/2),Riskregister!$L$13-(Riskregister!$L$13-Riskregister!$K$13)*SQRT((1-AS1293)/2)))</f>
        <v>0</v>
      </c>
      <c r="AU1293" s="28">
        <f t="shared" ca="1" si="797"/>
        <v>0.61920629852637921</v>
      </c>
      <c r="AV1293" s="28">
        <f t="shared" ca="1" si="797"/>
        <v>0.51771946174316796</v>
      </c>
      <c r="AW1293" s="28">
        <f>IF(Riskregister!$E$14="",0,COUNTIF(BO$4:BO$53,"&lt;"&amp;AU1293)*IF(AV1293&lt;0.5,Riskregister!$K$14+(Riskregister!$L$14-Riskregister!$K$14)*SQRT(AV1293/2),Riskregister!$L$14-(Riskregister!$L$14-Riskregister!$K$14)*SQRT((1-AV1293)/2)))</f>
        <v>0</v>
      </c>
      <c r="AX1293" s="28">
        <f t="shared" ca="1" si="798"/>
        <v>0.41024582093929163</v>
      </c>
      <c r="AY1293" s="28">
        <f t="shared" ca="1" si="798"/>
        <v>0.34528422483700205</v>
      </c>
      <c r="AZ1293" s="28">
        <f>IF(Riskregister!$E$15="",0,COUNTIF(BP$4:BP$53,"&lt;"&amp;AX1293)*IF(AY1293&lt;0.5,Riskregister!$K$15+(Riskregister!$L$15-Riskregister!$K$15)*SQRT(AY1293/2),Riskregister!$L$15-(Riskregister!$L$15-Riskregister!$K$15)*SQRT((1-AY1293)/2)))</f>
        <v>0</v>
      </c>
      <c r="BA1293" s="28">
        <f t="shared" ca="1" si="799"/>
        <v>0.99929734649090851</v>
      </c>
      <c r="BB1293" s="28">
        <f t="shared" ca="1" si="799"/>
        <v>0.75891563650544003</v>
      </c>
      <c r="BC1293" s="28">
        <f>IF(Riskregister!$E$16="",0,COUNTIF(BQ$4:BQ$53,"&lt;"&amp;BA1293)*IF(BB1293&lt;0.5,Riskregister!$K$16+(Riskregister!$L$16-Riskregister!$K$16)*SQRT(BB1293/2),Riskregister!$L$16-(Riskregister!$L$16-Riskregister!$K$16)*SQRT((1-BB1293)/2)))</f>
        <v>0</v>
      </c>
      <c r="BD1293" s="28">
        <f t="shared" ca="1" si="800"/>
        <v>598367.31878389185</v>
      </c>
    </row>
    <row r="1294" spans="20:56" x14ac:dyDescent="0.35">
      <c r="T1294" s="28">
        <f t="shared" ca="1" si="788"/>
        <v>0.50940260785252467</v>
      </c>
      <c r="U1294" s="28">
        <f t="shared" ca="1" si="788"/>
        <v>0.42249147448881497</v>
      </c>
      <c r="V1294" s="28">
        <f ca="1">IF(Riskregister!$E$5="",0,COUNTIF(BF$4:BF$53,"&lt;"&amp;T1294)*IF(U1294&lt;0.5,Riskregister!$K$5+(Riskregister!$L$5-Riskregister!$K$5)*SQRT(U1294/2),Riskregister!$L$5-(Riskregister!$L$5-Riskregister!$K$5)*SQRT((1-U1294)/2)))</f>
        <v>0</v>
      </c>
      <c r="W1294" s="28">
        <f t="shared" ca="1" si="789"/>
        <v>0.4879585551308836</v>
      </c>
      <c r="X1294" s="28">
        <f t="shared" ca="1" si="789"/>
        <v>1.5384019692668338E-2</v>
      </c>
      <c r="Y1294" s="28">
        <f ca="1">IF(Riskregister!$E$6="",0,COUNTIF(BG$4:BG$53,"&lt;"&amp;W1294)*IF(X1294&lt;0.5,Riskregister!$K$6+(Riskregister!$L$6-Riskregister!$K$6)*SQRT(X1294/2),Riskregister!$L$6-(Riskregister!$L$6-Riskregister!$K$6)*SQRT((1-X1294)/2)))</f>
        <v>0</v>
      </c>
      <c r="Z1294" s="28">
        <f t="shared" ca="1" si="790"/>
        <v>0.68091087912860215</v>
      </c>
      <c r="AA1294" s="28">
        <f t="shared" ca="1" si="790"/>
        <v>0.83156003502784093</v>
      </c>
      <c r="AB1294" s="28">
        <f ca="1">IF(Riskregister!$E$7="",0,COUNTIF(BH$4:BH$53,"&lt;"&amp;Z1294)*IF(AA1294&lt;0.5,Riskregister!$K$7+(Riskregister!$L$7-Riskregister!$K$7)*SQRT(AA1294/2),Riskregister!$L$7-(Riskregister!$L$7-Riskregister!$K$7)*SQRT((1-AA1294)/2)))</f>
        <v>0</v>
      </c>
      <c r="AC1294" s="28">
        <f t="shared" ca="1" si="791"/>
        <v>0.83300330857963989</v>
      </c>
      <c r="AD1294" s="28">
        <f t="shared" ca="1" si="791"/>
        <v>0.57018876741760682</v>
      </c>
      <c r="AE1294" s="28">
        <f ca="1">IF(Riskregister!$E$8="",0,COUNTIF(BI$4:BI$53,"&lt;"&amp;AC1294)*IF(AD1294&lt;0.5,Riskregister!$K$8+(Riskregister!$L$8-Riskregister!$K$8)*SQRT(AD1294/2),Riskregister!$L$8-(Riskregister!$L$8-Riskregister!$K$8)*SQRT((1-AD1294)/2)))</f>
        <v>0</v>
      </c>
      <c r="AF1294" s="28">
        <f t="shared" ca="1" si="792"/>
        <v>0.48397317398699002</v>
      </c>
      <c r="AG1294" s="28">
        <f t="shared" ca="1" si="792"/>
        <v>0.63420290964146731</v>
      </c>
      <c r="AH1294" s="28">
        <f>IF(Riskregister!$E$9="",0,COUNTIF(BJ$4:BJ$53,"&lt;"&amp;AF1294)*IF(AG1294&lt;0.5,Riskregister!$K$9+(Riskregister!$L$9-Riskregister!$K$9)*SQRT(AG1294/2),Riskregister!$L$9-(Riskregister!$L$9-Riskregister!$K$9)*SQRT((1-AG1294)/2)))</f>
        <v>0</v>
      </c>
      <c r="AI1294" s="28">
        <f t="shared" ca="1" si="793"/>
        <v>0.50576908331766368</v>
      </c>
      <c r="AJ1294" s="28">
        <f t="shared" ca="1" si="793"/>
        <v>0.55501433443994652</v>
      </c>
      <c r="AK1294" s="28">
        <f>IF(Riskregister!$E$10="",0,COUNTIF(BK$4:BK$53,"&lt;"&amp;AI1294)*IF(AJ1294&lt;0.5,Riskregister!$K$10+(Riskregister!$L$10-Riskregister!$K$10)*SQRT(AJ1294/2),Riskregister!$L$10-(Riskregister!$L$10-Riskregister!$K$10)*SQRT((1-AJ1294)/2)))</f>
        <v>0</v>
      </c>
      <c r="AL1294" s="28">
        <f t="shared" ca="1" si="794"/>
        <v>0.43136092208504695</v>
      </c>
      <c r="AM1294" s="28">
        <f t="shared" ca="1" si="794"/>
        <v>0.59957555500131166</v>
      </c>
      <c r="AN1294" s="28">
        <f>IF(Riskregister!$E$11="",0,COUNTIF(BL$4:BL$53,"&lt;"&amp;AL1294)*IF(AM1294&lt;0.5,Riskregister!$K$11+(Riskregister!$L$11-Riskregister!$K$11)*SQRT(AM1294/2),Riskregister!$L$11-(Riskregister!$L$11-Riskregister!$K$11)*SQRT((1-AM1294)/2)))</f>
        <v>0</v>
      </c>
      <c r="AO1294" s="28">
        <f t="shared" ca="1" si="795"/>
        <v>0.3585186990708461</v>
      </c>
      <c r="AP1294" s="28">
        <f t="shared" ca="1" si="795"/>
        <v>0.27996404135373598</v>
      </c>
      <c r="AQ1294" s="28">
        <f>IF(Riskregister!$E$12="",0,COUNTIF(BM$4:BM$53,"&lt;"&amp;AO1294)*IF(AP1294&lt;0.5,Riskregister!$K$12+(Riskregister!$L$12-Riskregister!$K$12)*SQRT(AP1294/2),Riskregister!$L$12-(Riskregister!$L$12-Riskregister!$K$12)*SQRT((1-AP1294)/2)))</f>
        <v>0</v>
      </c>
      <c r="AR1294" s="28">
        <f t="shared" ca="1" si="796"/>
        <v>0.10663572064808113</v>
      </c>
      <c r="AS1294" s="28">
        <f t="shared" ca="1" si="796"/>
        <v>0.93183523943307645</v>
      </c>
      <c r="AT1294" s="28">
        <f>IF(Riskregister!$E$13="",0,COUNTIF(BN$4:BN$53,"&lt;"&amp;AR1294)*IF(AS1294&lt;0.5,Riskregister!$K$13+(Riskregister!$L$13-Riskregister!$K$13)*SQRT(AS1294/2),Riskregister!$L$13-(Riskregister!$L$13-Riskregister!$K$13)*SQRT((1-AS1294)/2)))</f>
        <v>0</v>
      </c>
      <c r="AU1294" s="28">
        <f t="shared" ca="1" si="797"/>
        <v>0.89817421794346297</v>
      </c>
      <c r="AV1294" s="28">
        <f t="shared" ca="1" si="797"/>
        <v>0.61410796313578264</v>
      </c>
      <c r="AW1294" s="28">
        <f>IF(Riskregister!$E$14="",0,COUNTIF(BO$4:BO$53,"&lt;"&amp;AU1294)*IF(AV1294&lt;0.5,Riskregister!$K$14+(Riskregister!$L$14-Riskregister!$K$14)*SQRT(AV1294/2),Riskregister!$L$14-(Riskregister!$L$14-Riskregister!$K$14)*SQRT((1-AV1294)/2)))</f>
        <v>0</v>
      </c>
      <c r="AX1294" s="28">
        <f t="shared" ca="1" si="798"/>
        <v>0.2861365320368453</v>
      </c>
      <c r="AY1294" s="28">
        <f t="shared" ca="1" si="798"/>
        <v>0.94679470834336876</v>
      </c>
      <c r="AZ1294" s="28">
        <f>IF(Riskregister!$E$15="",0,COUNTIF(BP$4:BP$53,"&lt;"&amp;AX1294)*IF(AY1294&lt;0.5,Riskregister!$K$15+(Riskregister!$L$15-Riskregister!$K$15)*SQRT(AY1294/2),Riskregister!$L$15-(Riskregister!$L$15-Riskregister!$K$15)*SQRT((1-AY1294)/2)))</f>
        <v>0</v>
      </c>
      <c r="BA1294" s="28">
        <f t="shared" ca="1" si="799"/>
        <v>0.23761474089896428</v>
      </c>
      <c r="BB1294" s="28">
        <f t="shared" ca="1" si="799"/>
        <v>0.76755054957626989</v>
      </c>
      <c r="BC1294" s="28">
        <f>IF(Riskregister!$E$16="",0,COUNTIF(BQ$4:BQ$53,"&lt;"&amp;BA1294)*IF(BB1294&lt;0.5,Riskregister!$K$16+(Riskregister!$L$16-Riskregister!$K$16)*SQRT(BB1294/2),Riskregister!$L$16-(Riskregister!$L$16-Riskregister!$K$16)*SQRT((1-BB1294)/2)))</f>
        <v>0</v>
      </c>
      <c r="BD1294" s="28">
        <f t="shared" ca="1" si="800"/>
        <v>0</v>
      </c>
    </row>
    <row r="1295" spans="20:56" x14ac:dyDescent="0.35">
      <c r="T1295" s="28">
        <f t="shared" ca="1" si="788"/>
        <v>0.86981982502816824</v>
      </c>
      <c r="U1295" s="28">
        <f t="shared" ca="1" si="788"/>
        <v>0.50500938821244457</v>
      </c>
      <c r="V1295" s="28">
        <f ca="1">IF(Riskregister!$E$5="",0,COUNTIF(BF$4:BF$53,"&lt;"&amp;T1295)*IF(U1295&lt;0.5,Riskregister!$K$5+(Riskregister!$L$5-Riskregister!$K$5)*SQRT(U1295/2),Riskregister!$L$5-(Riskregister!$L$5-Riskregister!$K$5)*SQRT((1-U1295)/2)))</f>
        <v>376129.94965049485</v>
      </c>
      <c r="W1295" s="28">
        <f t="shared" ca="1" si="789"/>
        <v>0.53621522850090864</v>
      </c>
      <c r="X1295" s="28">
        <f t="shared" ca="1" si="789"/>
        <v>0.62947288701821846</v>
      </c>
      <c r="Y1295" s="28">
        <f ca="1">IF(Riskregister!$E$6="",0,COUNTIF(BG$4:BG$53,"&lt;"&amp;W1295)*IF(X1295&lt;0.5,Riskregister!$K$6+(Riskregister!$L$6-Riskregister!$K$6)*SQRT(X1295/2),Riskregister!$L$6-(Riskregister!$L$6-Riskregister!$K$6)*SQRT((1-X1295)/2)))</f>
        <v>0</v>
      </c>
      <c r="Z1295" s="28">
        <f t="shared" ca="1" si="790"/>
        <v>3.5370027527553027E-2</v>
      </c>
      <c r="AA1295" s="28">
        <f t="shared" ca="1" si="790"/>
        <v>0.566345503418206</v>
      </c>
      <c r="AB1295" s="28">
        <f ca="1">IF(Riskregister!$E$7="",0,COUNTIF(BH$4:BH$53,"&lt;"&amp;Z1295)*IF(AA1295&lt;0.5,Riskregister!$K$7+(Riskregister!$L$7-Riskregister!$K$7)*SQRT(AA1295/2),Riskregister!$L$7-(Riskregister!$L$7-Riskregister!$K$7)*SQRT((1-AA1295)/2)))</f>
        <v>0</v>
      </c>
      <c r="AC1295" s="28">
        <f t="shared" ca="1" si="791"/>
        <v>0.47541539823683399</v>
      </c>
      <c r="AD1295" s="28">
        <f t="shared" ca="1" si="791"/>
        <v>0.97747228562092037</v>
      </c>
      <c r="AE1295" s="28">
        <f ca="1">IF(Riskregister!$E$8="",0,COUNTIF(BI$4:BI$53,"&lt;"&amp;AC1295)*IF(AD1295&lt;0.5,Riskregister!$K$8+(Riskregister!$L$8-Riskregister!$K$8)*SQRT(AD1295/2),Riskregister!$L$8-(Riskregister!$L$8-Riskregister!$K$8)*SQRT((1-AD1295)/2)))</f>
        <v>0</v>
      </c>
      <c r="AF1295" s="28">
        <f t="shared" ca="1" si="792"/>
        <v>5.6309745172273939E-2</v>
      </c>
      <c r="AG1295" s="28">
        <f t="shared" ca="1" si="792"/>
        <v>0.36559988636440721</v>
      </c>
      <c r="AH1295" s="28">
        <f>IF(Riskregister!$E$9="",0,COUNTIF(BJ$4:BJ$53,"&lt;"&amp;AF1295)*IF(AG1295&lt;0.5,Riskregister!$K$9+(Riskregister!$L$9-Riskregister!$K$9)*SQRT(AG1295/2),Riskregister!$L$9-(Riskregister!$L$9-Riskregister!$K$9)*SQRT((1-AG1295)/2)))</f>
        <v>0</v>
      </c>
      <c r="AI1295" s="28">
        <f t="shared" ca="1" si="793"/>
        <v>0.81664640633748797</v>
      </c>
      <c r="AJ1295" s="28">
        <f t="shared" ca="1" si="793"/>
        <v>0.16337873712085116</v>
      </c>
      <c r="AK1295" s="28">
        <f>IF(Riskregister!$E$10="",0,COUNTIF(BK$4:BK$53,"&lt;"&amp;AI1295)*IF(AJ1295&lt;0.5,Riskregister!$K$10+(Riskregister!$L$10-Riskregister!$K$10)*SQRT(AJ1295/2),Riskregister!$L$10-(Riskregister!$L$10-Riskregister!$K$10)*SQRT((1-AJ1295)/2)))</f>
        <v>0</v>
      </c>
      <c r="AL1295" s="28">
        <f t="shared" ca="1" si="794"/>
        <v>0.73318330166084478</v>
      </c>
      <c r="AM1295" s="28">
        <f t="shared" ca="1" si="794"/>
        <v>6.3170224254486707E-2</v>
      </c>
      <c r="AN1295" s="28">
        <f>IF(Riskregister!$E$11="",0,COUNTIF(BL$4:BL$53,"&lt;"&amp;AL1295)*IF(AM1295&lt;0.5,Riskregister!$K$11+(Riskregister!$L$11-Riskregister!$K$11)*SQRT(AM1295/2),Riskregister!$L$11-(Riskregister!$L$11-Riskregister!$K$11)*SQRT((1-AM1295)/2)))</f>
        <v>0</v>
      </c>
      <c r="AO1295" s="28">
        <f t="shared" ca="1" si="795"/>
        <v>3.599965234756064E-2</v>
      </c>
      <c r="AP1295" s="28">
        <f t="shared" ca="1" si="795"/>
        <v>0.54164612178228932</v>
      </c>
      <c r="AQ1295" s="28">
        <f>IF(Riskregister!$E$12="",0,COUNTIF(BM$4:BM$53,"&lt;"&amp;AO1295)*IF(AP1295&lt;0.5,Riskregister!$K$12+(Riskregister!$L$12-Riskregister!$K$12)*SQRT(AP1295/2),Riskregister!$L$12-(Riskregister!$L$12-Riskregister!$K$12)*SQRT((1-AP1295)/2)))</f>
        <v>0</v>
      </c>
      <c r="AR1295" s="28">
        <f t="shared" ca="1" si="796"/>
        <v>0.26388824739273764</v>
      </c>
      <c r="AS1295" s="28">
        <f t="shared" ca="1" si="796"/>
        <v>4.8534308099949297E-2</v>
      </c>
      <c r="AT1295" s="28">
        <f>IF(Riskregister!$E$13="",0,COUNTIF(BN$4:BN$53,"&lt;"&amp;AR1295)*IF(AS1295&lt;0.5,Riskregister!$K$13+(Riskregister!$L$13-Riskregister!$K$13)*SQRT(AS1295/2),Riskregister!$L$13-(Riskregister!$L$13-Riskregister!$K$13)*SQRT((1-AS1295)/2)))</f>
        <v>0</v>
      </c>
      <c r="AU1295" s="28">
        <f t="shared" ca="1" si="797"/>
        <v>0.9643769000340725</v>
      </c>
      <c r="AV1295" s="28">
        <f t="shared" ca="1" si="797"/>
        <v>0.79901392833064189</v>
      </c>
      <c r="AW1295" s="28">
        <f>IF(Riskregister!$E$14="",0,COUNTIF(BO$4:BO$53,"&lt;"&amp;AU1295)*IF(AV1295&lt;0.5,Riskregister!$K$14+(Riskregister!$L$14-Riskregister!$K$14)*SQRT(AV1295/2),Riskregister!$L$14-(Riskregister!$L$14-Riskregister!$K$14)*SQRT((1-AV1295)/2)))</f>
        <v>0</v>
      </c>
      <c r="AX1295" s="28">
        <f t="shared" ca="1" si="798"/>
        <v>0.10712612781235686</v>
      </c>
      <c r="AY1295" s="28">
        <f t="shared" ca="1" si="798"/>
        <v>0.13110212000544419</v>
      </c>
      <c r="AZ1295" s="28">
        <f>IF(Riskregister!$E$15="",0,COUNTIF(BP$4:BP$53,"&lt;"&amp;AX1295)*IF(AY1295&lt;0.5,Riskregister!$K$15+(Riskregister!$L$15-Riskregister!$K$15)*SQRT(AY1295/2),Riskregister!$L$15-(Riskregister!$L$15-Riskregister!$K$15)*SQRT((1-AY1295)/2)))</f>
        <v>0</v>
      </c>
      <c r="BA1295" s="28">
        <f t="shared" ca="1" si="799"/>
        <v>0.45543246344510957</v>
      </c>
      <c r="BB1295" s="28">
        <f t="shared" ca="1" si="799"/>
        <v>0.71170252570928183</v>
      </c>
      <c r="BC1295" s="28">
        <f>IF(Riskregister!$E$16="",0,COUNTIF(BQ$4:BQ$53,"&lt;"&amp;BA1295)*IF(BB1295&lt;0.5,Riskregister!$K$16+(Riskregister!$L$16-Riskregister!$K$16)*SQRT(BB1295/2),Riskregister!$L$16-(Riskregister!$L$16-Riskregister!$K$16)*SQRT((1-BB1295)/2)))</f>
        <v>0</v>
      </c>
      <c r="BD1295" s="28">
        <f t="shared" ca="1" si="800"/>
        <v>376129.94965049485</v>
      </c>
    </row>
    <row r="1296" spans="20:56" x14ac:dyDescent="0.35">
      <c r="T1296" s="28">
        <f t="shared" ca="1" si="788"/>
        <v>0.34179448989766337</v>
      </c>
      <c r="U1296" s="28">
        <f t="shared" ca="1" si="788"/>
        <v>0.90863170188994047</v>
      </c>
      <c r="V1296" s="28">
        <f ca="1">IF(Riskregister!$E$5="",0,COUNTIF(BF$4:BF$53,"&lt;"&amp;T1296)*IF(U1296&lt;0.5,Riskregister!$K$5+(Riskregister!$L$5-Riskregister!$K$5)*SQRT(U1296/2),Riskregister!$L$5-(Riskregister!$L$5-Riskregister!$K$5)*SQRT((1-U1296)/2)))</f>
        <v>0</v>
      </c>
      <c r="W1296" s="28">
        <f t="shared" ca="1" si="789"/>
        <v>0.19697403910850797</v>
      </c>
      <c r="X1296" s="28">
        <f t="shared" ca="1" si="789"/>
        <v>0.79380161182510411</v>
      </c>
      <c r="Y1296" s="28">
        <f ca="1">IF(Riskregister!$E$6="",0,COUNTIF(BG$4:BG$53,"&lt;"&amp;W1296)*IF(X1296&lt;0.5,Riskregister!$K$6+(Riskregister!$L$6-Riskregister!$K$6)*SQRT(X1296/2),Riskregister!$L$6-(Riskregister!$L$6-Riskregister!$K$6)*SQRT((1-X1296)/2)))</f>
        <v>0</v>
      </c>
      <c r="Z1296" s="28">
        <f t="shared" ca="1" si="790"/>
        <v>0.75311488417963313</v>
      </c>
      <c r="AA1296" s="28">
        <f t="shared" ca="1" si="790"/>
        <v>0.40397293701868031</v>
      </c>
      <c r="AB1296" s="28">
        <f ca="1">IF(Riskregister!$E$7="",0,COUNTIF(BH$4:BH$53,"&lt;"&amp;Z1296)*IF(AA1296&lt;0.5,Riskregister!$K$7+(Riskregister!$L$7-Riskregister!$K$7)*SQRT(AA1296/2),Riskregister!$L$7-(Riskregister!$L$7-Riskregister!$K$7)*SQRT((1-AA1296)/2)))</f>
        <v>207300.16653644768</v>
      </c>
      <c r="AC1296" s="28">
        <f t="shared" ca="1" si="791"/>
        <v>0.52833407156046364</v>
      </c>
      <c r="AD1296" s="28">
        <f t="shared" ca="1" si="791"/>
        <v>0.52258683607860423</v>
      </c>
      <c r="AE1296" s="28">
        <f ca="1">IF(Riskregister!$E$8="",0,COUNTIF(BI$4:BI$53,"&lt;"&amp;AC1296)*IF(AD1296&lt;0.5,Riskregister!$K$8+(Riskregister!$L$8-Riskregister!$K$8)*SQRT(AD1296/2),Riskregister!$L$8-(Riskregister!$L$8-Riskregister!$K$8)*SQRT((1-AD1296)/2)))</f>
        <v>0</v>
      </c>
      <c r="AF1296" s="28">
        <f t="shared" ca="1" si="792"/>
        <v>0.53738572224971892</v>
      </c>
      <c r="AG1296" s="28">
        <f t="shared" ca="1" si="792"/>
        <v>0.32590223734774426</v>
      </c>
      <c r="AH1296" s="28">
        <f>IF(Riskregister!$E$9="",0,COUNTIF(BJ$4:BJ$53,"&lt;"&amp;AF1296)*IF(AG1296&lt;0.5,Riskregister!$K$9+(Riskregister!$L$9-Riskregister!$K$9)*SQRT(AG1296/2),Riskregister!$L$9-(Riskregister!$L$9-Riskregister!$K$9)*SQRT((1-AG1296)/2)))</f>
        <v>0</v>
      </c>
      <c r="AI1296" s="28">
        <f t="shared" ca="1" si="793"/>
        <v>0.45203302687464908</v>
      </c>
      <c r="AJ1296" s="28">
        <f t="shared" ca="1" si="793"/>
        <v>3.2421241119067412E-2</v>
      </c>
      <c r="AK1296" s="28">
        <f>IF(Riskregister!$E$10="",0,COUNTIF(BK$4:BK$53,"&lt;"&amp;AI1296)*IF(AJ1296&lt;0.5,Riskregister!$K$10+(Riskregister!$L$10-Riskregister!$K$10)*SQRT(AJ1296/2),Riskregister!$L$10-(Riskregister!$L$10-Riskregister!$K$10)*SQRT((1-AJ1296)/2)))</f>
        <v>0</v>
      </c>
      <c r="AL1296" s="28">
        <f t="shared" ca="1" si="794"/>
        <v>0.77930863171872589</v>
      </c>
      <c r="AM1296" s="28">
        <f t="shared" ca="1" si="794"/>
        <v>0.38138294565598907</v>
      </c>
      <c r="AN1296" s="28">
        <f>IF(Riskregister!$E$11="",0,COUNTIF(BL$4:BL$53,"&lt;"&amp;AL1296)*IF(AM1296&lt;0.5,Riskregister!$K$11+(Riskregister!$L$11-Riskregister!$K$11)*SQRT(AM1296/2),Riskregister!$L$11-(Riskregister!$L$11-Riskregister!$K$11)*SQRT((1-AM1296)/2)))</f>
        <v>0</v>
      </c>
      <c r="AO1296" s="28">
        <f t="shared" ca="1" si="795"/>
        <v>0.61745879242416257</v>
      </c>
      <c r="AP1296" s="28">
        <f t="shared" ca="1" si="795"/>
        <v>0.54102475519531912</v>
      </c>
      <c r="AQ1296" s="28">
        <f>IF(Riskregister!$E$12="",0,COUNTIF(BM$4:BM$53,"&lt;"&amp;AO1296)*IF(AP1296&lt;0.5,Riskregister!$K$12+(Riskregister!$L$12-Riskregister!$K$12)*SQRT(AP1296/2),Riskregister!$L$12-(Riskregister!$L$12-Riskregister!$K$12)*SQRT((1-AP1296)/2)))</f>
        <v>0</v>
      </c>
      <c r="AR1296" s="28">
        <f t="shared" ca="1" si="796"/>
        <v>0.47554299471868156</v>
      </c>
      <c r="AS1296" s="28">
        <f t="shared" ca="1" si="796"/>
        <v>0.80629091558649224</v>
      </c>
      <c r="AT1296" s="28">
        <f>IF(Riskregister!$E$13="",0,COUNTIF(BN$4:BN$53,"&lt;"&amp;AR1296)*IF(AS1296&lt;0.5,Riskregister!$K$13+(Riskregister!$L$13-Riskregister!$K$13)*SQRT(AS1296/2),Riskregister!$L$13-(Riskregister!$L$13-Riskregister!$K$13)*SQRT((1-AS1296)/2)))</f>
        <v>0</v>
      </c>
      <c r="AU1296" s="28">
        <f t="shared" ca="1" si="797"/>
        <v>0.72109265956543778</v>
      </c>
      <c r="AV1296" s="28">
        <f t="shared" ca="1" si="797"/>
        <v>0.59052778510371662</v>
      </c>
      <c r="AW1296" s="28">
        <f>IF(Riskregister!$E$14="",0,COUNTIF(BO$4:BO$53,"&lt;"&amp;AU1296)*IF(AV1296&lt;0.5,Riskregister!$K$14+(Riskregister!$L$14-Riskregister!$K$14)*SQRT(AV1296/2),Riskregister!$L$14-(Riskregister!$L$14-Riskregister!$K$14)*SQRT((1-AV1296)/2)))</f>
        <v>0</v>
      </c>
      <c r="AX1296" s="28">
        <f t="shared" ca="1" si="798"/>
        <v>0.35874404794583847</v>
      </c>
      <c r="AY1296" s="28">
        <f t="shared" ca="1" si="798"/>
        <v>0.72035224128800379</v>
      </c>
      <c r="AZ1296" s="28">
        <f>IF(Riskregister!$E$15="",0,COUNTIF(BP$4:BP$53,"&lt;"&amp;AX1296)*IF(AY1296&lt;0.5,Riskregister!$K$15+(Riskregister!$L$15-Riskregister!$K$15)*SQRT(AY1296/2),Riskregister!$L$15-(Riskregister!$L$15-Riskregister!$K$15)*SQRT((1-AY1296)/2)))</f>
        <v>0</v>
      </c>
      <c r="BA1296" s="28">
        <f t="shared" ca="1" si="799"/>
        <v>0.27292790824164803</v>
      </c>
      <c r="BB1296" s="28">
        <f t="shared" ca="1" si="799"/>
        <v>0.3525047552324273</v>
      </c>
      <c r="BC1296" s="28">
        <f>IF(Riskregister!$E$16="",0,COUNTIF(BQ$4:BQ$53,"&lt;"&amp;BA1296)*IF(BB1296&lt;0.5,Riskregister!$K$16+(Riskregister!$L$16-Riskregister!$K$16)*SQRT(BB1296/2),Riskregister!$L$16-(Riskregister!$L$16-Riskregister!$K$16)*SQRT((1-BB1296)/2)))</f>
        <v>0</v>
      </c>
      <c r="BD1296" s="28">
        <f t="shared" ca="1" si="800"/>
        <v>207300.16653644768</v>
      </c>
    </row>
    <row r="1297" spans="20:56" x14ac:dyDescent="0.35">
      <c r="T1297" s="28">
        <f t="shared" ca="1" si="788"/>
        <v>0.80576547852825042</v>
      </c>
      <c r="U1297" s="28">
        <f t="shared" ca="1" si="788"/>
        <v>0.50005974769927053</v>
      </c>
      <c r="V1297" s="28">
        <f ca="1">IF(Riskregister!$E$5="",0,COUNTIF(BF$4:BF$53,"&lt;"&amp;T1297)*IF(U1297&lt;0.5,Riskregister!$K$5+(Riskregister!$L$5-Riskregister!$K$5)*SQRT(U1297/2),Riskregister!$L$5-(Riskregister!$L$5-Riskregister!$K$5)*SQRT((1-U1297)/2)))</f>
        <v>375013.44363396097</v>
      </c>
      <c r="W1297" s="28">
        <f t="shared" ca="1" si="789"/>
        <v>0.15704399185768958</v>
      </c>
      <c r="X1297" s="28">
        <f t="shared" ca="1" si="789"/>
        <v>0.25649269619394133</v>
      </c>
      <c r="Y1297" s="28">
        <f ca="1">IF(Riskregister!$E$6="",0,COUNTIF(BG$4:BG$53,"&lt;"&amp;W1297)*IF(X1297&lt;0.5,Riskregister!$K$6+(Riskregister!$L$6-Riskregister!$K$6)*SQRT(X1297/2),Riskregister!$L$6-(Riskregister!$L$6-Riskregister!$K$6)*SQRT((1-X1297)/2)))</f>
        <v>0</v>
      </c>
      <c r="Z1297" s="28">
        <f t="shared" ca="1" si="790"/>
        <v>0.34540957114782589</v>
      </c>
      <c r="AA1297" s="28">
        <f t="shared" ca="1" si="790"/>
        <v>0.92680484940462626</v>
      </c>
      <c r="AB1297" s="28">
        <f ca="1">IF(Riskregister!$E$7="",0,COUNTIF(BH$4:BH$53,"&lt;"&amp;Z1297)*IF(AA1297&lt;0.5,Riskregister!$K$7+(Riskregister!$L$7-Riskregister!$K$7)*SQRT(AA1297/2),Riskregister!$L$7-(Riskregister!$L$7-Riskregister!$K$7)*SQRT((1-AA1297)/2)))</f>
        <v>0</v>
      </c>
      <c r="AC1297" s="28">
        <f t="shared" ca="1" si="791"/>
        <v>1.1836955655231018E-2</v>
      </c>
      <c r="AD1297" s="28">
        <f t="shared" ca="1" si="791"/>
        <v>0.50163901262785038</v>
      </c>
      <c r="AE1297" s="28">
        <f ca="1">IF(Riskregister!$E$8="",0,COUNTIF(BI$4:BI$53,"&lt;"&amp;AC1297)*IF(AD1297&lt;0.5,Riskregister!$K$8+(Riskregister!$L$8-Riskregister!$K$8)*SQRT(AD1297/2),Riskregister!$L$8-(Riskregister!$L$8-Riskregister!$K$8)*SQRT((1-AD1297)/2)))</f>
        <v>0</v>
      </c>
      <c r="AF1297" s="28">
        <f t="shared" ca="1" si="792"/>
        <v>0.62299656384792357</v>
      </c>
      <c r="AG1297" s="28">
        <f t="shared" ca="1" si="792"/>
        <v>0.59938011266420566</v>
      </c>
      <c r="AH1297" s="28">
        <f>IF(Riskregister!$E$9="",0,COUNTIF(BJ$4:BJ$53,"&lt;"&amp;AF1297)*IF(AG1297&lt;0.5,Riskregister!$K$9+(Riskregister!$L$9-Riskregister!$K$9)*SQRT(AG1297/2),Riskregister!$L$9-(Riskregister!$L$9-Riskregister!$K$9)*SQRT((1-AG1297)/2)))</f>
        <v>0</v>
      </c>
      <c r="AI1297" s="28">
        <f t="shared" ca="1" si="793"/>
        <v>0.84530462820237606</v>
      </c>
      <c r="AJ1297" s="28">
        <f t="shared" ca="1" si="793"/>
        <v>0.12708917858936253</v>
      </c>
      <c r="AK1297" s="28">
        <f>IF(Riskregister!$E$10="",0,COUNTIF(BK$4:BK$53,"&lt;"&amp;AI1297)*IF(AJ1297&lt;0.5,Riskregister!$K$10+(Riskregister!$L$10-Riskregister!$K$10)*SQRT(AJ1297/2),Riskregister!$L$10-(Riskregister!$L$10-Riskregister!$K$10)*SQRT((1-AJ1297)/2)))</f>
        <v>0</v>
      </c>
      <c r="AL1297" s="28">
        <f t="shared" ca="1" si="794"/>
        <v>0.78931447279788813</v>
      </c>
      <c r="AM1297" s="28">
        <f t="shared" ca="1" si="794"/>
        <v>0.40630931591115338</v>
      </c>
      <c r="AN1297" s="28">
        <f>IF(Riskregister!$E$11="",0,COUNTIF(BL$4:BL$53,"&lt;"&amp;AL1297)*IF(AM1297&lt;0.5,Riskregister!$K$11+(Riskregister!$L$11-Riskregister!$K$11)*SQRT(AM1297/2),Riskregister!$L$11-(Riskregister!$L$11-Riskregister!$K$11)*SQRT((1-AM1297)/2)))</f>
        <v>0</v>
      </c>
      <c r="AO1297" s="28">
        <f t="shared" ca="1" si="795"/>
        <v>0.77088041909231286</v>
      </c>
      <c r="AP1297" s="28">
        <f t="shared" ca="1" si="795"/>
        <v>0.23911685832907559</v>
      </c>
      <c r="AQ1297" s="28">
        <f>IF(Riskregister!$E$12="",0,COUNTIF(BM$4:BM$53,"&lt;"&amp;AO1297)*IF(AP1297&lt;0.5,Riskregister!$K$12+(Riskregister!$L$12-Riskregister!$K$12)*SQRT(AP1297/2),Riskregister!$L$12-(Riskregister!$L$12-Riskregister!$K$12)*SQRT((1-AP1297)/2)))</f>
        <v>0</v>
      </c>
      <c r="AR1297" s="28">
        <f t="shared" ca="1" si="796"/>
        <v>0.5018259480637961</v>
      </c>
      <c r="AS1297" s="28">
        <f t="shared" ca="1" si="796"/>
        <v>0.51796063544325444</v>
      </c>
      <c r="AT1297" s="28">
        <f>IF(Riskregister!$E$13="",0,COUNTIF(BN$4:BN$53,"&lt;"&amp;AR1297)*IF(AS1297&lt;0.5,Riskregister!$K$13+(Riskregister!$L$13-Riskregister!$K$13)*SQRT(AS1297/2),Riskregister!$L$13-(Riskregister!$L$13-Riskregister!$K$13)*SQRT((1-AS1297)/2)))</f>
        <v>0</v>
      </c>
      <c r="AU1297" s="28">
        <f t="shared" ca="1" si="797"/>
        <v>4.5583591694742909E-2</v>
      </c>
      <c r="AV1297" s="28">
        <f t="shared" ca="1" si="797"/>
        <v>0.52762393455104528</v>
      </c>
      <c r="AW1297" s="28">
        <f>IF(Riskregister!$E$14="",0,COUNTIF(BO$4:BO$53,"&lt;"&amp;AU1297)*IF(AV1297&lt;0.5,Riskregister!$K$14+(Riskregister!$L$14-Riskregister!$K$14)*SQRT(AV1297/2),Riskregister!$L$14-(Riskregister!$L$14-Riskregister!$K$14)*SQRT((1-AV1297)/2)))</f>
        <v>0</v>
      </c>
      <c r="AX1297" s="28">
        <f t="shared" ca="1" si="798"/>
        <v>9.5982749975984438E-2</v>
      </c>
      <c r="AY1297" s="28">
        <f t="shared" ca="1" si="798"/>
        <v>0.49804776652284566</v>
      </c>
      <c r="AZ1297" s="28">
        <f>IF(Riskregister!$E$15="",0,COUNTIF(BP$4:BP$53,"&lt;"&amp;AX1297)*IF(AY1297&lt;0.5,Riskregister!$K$15+(Riskregister!$L$15-Riskregister!$K$15)*SQRT(AY1297/2),Riskregister!$L$15-(Riskregister!$L$15-Riskregister!$K$15)*SQRT((1-AY1297)/2)))</f>
        <v>0</v>
      </c>
      <c r="BA1297" s="28">
        <f t="shared" ca="1" si="799"/>
        <v>0.24943917092851164</v>
      </c>
      <c r="BB1297" s="28">
        <f t="shared" ca="1" si="799"/>
        <v>0.19190156555826299</v>
      </c>
      <c r="BC1297" s="28">
        <f>IF(Riskregister!$E$16="",0,COUNTIF(BQ$4:BQ$53,"&lt;"&amp;BA1297)*IF(BB1297&lt;0.5,Riskregister!$K$16+(Riskregister!$L$16-Riskregister!$K$16)*SQRT(BB1297/2),Riskregister!$L$16-(Riskregister!$L$16-Riskregister!$K$16)*SQRT((1-BB1297)/2)))</f>
        <v>0</v>
      </c>
      <c r="BD1297" s="28">
        <f t="shared" ca="1" si="800"/>
        <v>375013.44363396097</v>
      </c>
    </row>
    <row r="1298" spans="20:56" x14ac:dyDescent="0.35">
      <c r="T1298" s="28">
        <f t="shared" ca="1" si="788"/>
        <v>0.87236370918802997</v>
      </c>
      <c r="U1298" s="28">
        <f t="shared" ca="1" si="788"/>
        <v>0.37258355911753716</v>
      </c>
      <c r="V1298" s="28">
        <f ca="1">IF(Riskregister!$E$5="",0,COUNTIF(BF$4:BF$53,"&lt;"&amp;T1298)*IF(U1298&lt;0.5,Riskregister!$K$5+(Riskregister!$L$5-Riskregister!$K$5)*SQRT(U1298/2),Riskregister!$L$5-(Riskregister!$L$5-Riskregister!$K$5)*SQRT((1-U1298)/2)))</f>
        <v>344226.89144567656</v>
      </c>
      <c r="W1298" s="28">
        <f t="shared" ca="1" si="789"/>
        <v>0.54181069262631287</v>
      </c>
      <c r="X1298" s="28">
        <f t="shared" ca="1" si="789"/>
        <v>0.48545307879249688</v>
      </c>
      <c r="Y1298" s="28">
        <f ca="1">IF(Riskregister!$E$6="",0,COUNTIF(BG$4:BG$53,"&lt;"&amp;W1298)*IF(X1298&lt;0.5,Riskregister!$K$6+(Riskregister!$L$6-Riskregister!$K$6)*SQRT(X1298/2),Riskregister!$L$6-(Riskregister!$L$6-Riskregister!$K$6)*SQRT((1-X1298)/2)))</f>
        <v>0</v>
      </c>
      <c r="Z1298" s="28">
        <f t="shared" ca="1" si="790"/>
        <v>2.8304336008783237E-2</v>
      </c>
      <c r="AA1298" s="28">
        <f t="shared" ca="1" si="790"/>
        <v>0.7044865167298775</v>
      </c>
      <c r="AB1298" s="28">
        <f ca="1">IF(Riskregister!$E$7="",0,COUNTIF(BH$4:BH$53,"&lt;"&amp;Z1298)*IF(AA1298&lt;0.5,Riskregister!$K$7+(Riskregister!$L$7-Riskregister!$K$7)*SQRT(AA1298/2),Riskregister!$L$7-(Riskregister!$L$7-Riskregister!$K$7)*SQRT((1-AA1298)/2)))</f>
        <v>0</v>
      </c>
      <c r="AC1298" s="28">
        <f t="shared" ca="1" si="791"/>
        <v>0.34749259179200653</v>
      </c>
      <c r="AD1298" s="28">
        <f t="shared" ca="1" si="791"/>
        <v>0.48774264961632696</v>
      </c>
      <c r="AE1298" s="28">
        <f ca="1">IF(Riskregister!$E$8="",0,COUNTIF(BI$4:BI$53,"&lt;"&amp;AC1298)*IF(AD1298&lt;0.5,Riskregister!$K$8+(Riskregister!$L$8-Riskregister!$K$8)*SQRT(AD1298/2),Riskregister!$L$8-(Riskregister!$L$8-Riskregister!$K$8)*SQRT((1-AD1298)/2)))</f>
        <v>0</v>
      </c>
      <c r="AF1298" s="28">
        <f t="shared" ca="1" si="792"/>
        <v>0.44611889282642492</v>
      </c>
      <c r="AG1298" s="28">
        <f t="shared" ca="1" si="792"/>
        <v>0.97767453559639661</v>
      </c>
      <c r="AH1298" s="28">
        <f>IF(Riskregister!$E$9="",0,COUNTIF(BJ$4:BJ$53,"&lt;"&amp;AF1298)*IF(AG1298&lt;0.5,Riskregister!$K$9+(Riskregister!$L$9-Riskregister!$K$9)*SQRT(AG1298/2),Riskregister!$L$9-(Riskregister!$L$9-Riskregister!$K$9)*SQRT((1-AG1298)/2)))</f>
        <v>0</v>
      </c>
      <c r="AI1298" s="28">
        <f t="shared" ca="1" si="793"/>
        <v>0.8060295439805959</v>
      </c>
      <c r="AJ1298" s="28">
        <f t="shared" ca="1" si="793"/>
        <v>0.2260157281258155</v>
      </c>
      <c r="AK1298" s="28">
        <f>IF(Riskregister!$E$10="",0,COUNTIF(BK$4:BK$53,"&lt;"&amp;AI1298)*IF(AJ1298&lt;0.5,Riskregister!$K$10+(Riskregister!$L$10-Riskregister!$K$10)*SQRT(AJ1298/2),Riskregister!$L$10-(Riskregister!$L$10-Riskregister!$K$10)*SQRT((1-AJ1298)/2)))</f>
        <v>0</v>
      </c>
      <c r="AL1298" s="28">
        <f t="shared" ca="1" si="794"/>
        <v>0.72506851372555314</v>
      </c>
      <c r="AM1298" s="28">
        <f t="shared" ca="1" si="794"/>
        <v>0.34244253499061605</v>
      </c>
      <c r="AN1298" s="28">
        <f>IF(Riskregister!$E$11="",0,COUNTIF(BL$4:BL$53,"&lt;"&amp;AL1298)*IF(AM1298&lt;0.5,Riskregister!$K$11+(Riskregister!$L$11-Riskregister!$K$11)*SQRT(AM1298/2),Riskregister!$L$11-(Riskregister!$L$11-Riskregister!$K$11)*SQRT((1-AM1298)/2)))</f>
        <v>0</v>
      </c>
      <c r="AO1298" s="28">
        <f t="shared" ca="1" si="795"/>
        <v>0.73064948723792944</v>
      </c>
      <c r="AP1298" s="28">
        <f t="shared" ca="1" si="795"/>
        <v>0.32337673649409882</v>
      </c>
      <c r="AQ1298" s="28">
        <f>IF(Riskregister!$E$12="",0,COUNTIF(BM$4:BM$53,"&lt;"&amp;AO1298)*IF(AP1298&lt;0.5,Riskregister!$K$12+(Riskregister!$L$12-Riskregister!$K$12)*SQRT(AP1298/2),Riskregister!$L$12-(Riskregister!$L$12-Riskregister!$K$12)*SQRT((1-AP1298)/2)))</f>
        <v>0</v>
      </c>
      <c r="AR1298" s="28">
        <f t="shared" ca="1" si="796"/>
        <v>4.3532162900781657E-2</v>
      </c>
      <c r="AS1298" s="28">
        <f t="shared" ca="1" si="796"/>
        <v>0.18846494473164088</v>
      </c>
      <c r="AT1298" s="28">
        <f>IF(Riskregister!$E$13="",0,COUNTIF(BN$4:BN$53,"&lt;"&amp;AR1298)*IF(AS1298&lt;0.5,Riskregister!$K$13+(Riskregister!$L$13-Riskregister!$K$13)*SQRT(AS1298/2),Riskregister!$L$13-(Riskregister!$L$13-Riskregister!$K$13)*SQRT((1-AS1298)/2)))</f>
        <v>0</v>
      </c>
      <c r="AU1298" s="28">
        <f t="shared" ca="1" si="797"/>
        <v>0.4895375611247863</v>
      </c>
      <c r="AV1298" s="28">
        <f t="shared" ca="1" si="797"/>
        <v>9.9387109803980578E-2</v>
      </c>
      <c r="AW1298" s="28">
        <f>IF(Riskregister!$E$14="",0,COUNTIF(BO$4:BO$53,"&lt;"&amp;AU1298)*IF(AV1298&lt;0.5,Riskregister!$K$14+(Riskregister!$L$14-Riskregister!$K$14)*SQRT(AV1298/2),Riskregister!$L$14-(Riskregister!$L$14-Riskregister!$K$14)*SQRT((1-AV1298)/2)))</f>
        <v>0</v>
      </c>
      <c r="AX1298" s="28">
        <f t="shared" ca="1" si="798"/>
        <v>0.73188851572662528</v>
      </c>
      <c r="AY1298" s="28">
        <f t="shared" ca="1" si="798"/>
        <v>0.24515665019747468</v>
      </c>
      <c r="AZ1298" s="28">
        <f>IF(Riskregister!$E$15="",0,COUNTIF(BP$4:BP$53,"&lt;"&amp;AX1298)*IF(AY1298&lt;0.5,Riskregister!$K$15+(Riskregister!$L$15-Riskregister!$K$15)*SQRT(AY1298/2),Riskregister!$L$15-(Riskregister!$L$15-Riskregister!$K$15)*SQRT((1-AY1298)/2)))</f>
        <v>0</v>
      </c>
      <c r="BA1298" s="28">
        <f t="shared" ca="1" si="799"/>
        <v>0.84810860996186577</v>
      </c>
      <c r="BB1298" s="28">
        <f t="shared" ca="1" si="799"/>
        <v>0.35147393082092948</v>
      </c>
      <c r="BC1298" s="28">
        <f>IF(Riskregister!$E$16="",0,COUNTIF(BQ$4:BQ$53,"&lt;"&amp;BA1298)*IF(BB1298&lt;0.5,Riskregister!$K$16+(Riskregister!$L$16-Riskregister!$K$16)*SQRT(BB1298/2),Riskregister!$L$16-(Riskregister!$L$16-Riskregister!$K$16)*SQRT((1-BB1298)/2)))</f>
        <v>0</v>
      </c>
      <c r="BD1298" s="28">
        <f t="shared" ca="1" si="800"/>
        <v>344226.89144567656</v>
      </c>
    </row>
    <row r="1299" spans="20:56" x14ac:dyDescent="0.35">
      <c r="T1299" s="28">
        <f t="shared" ca="1" si="788"/>
        <v>0.69119635945666957</v>
      </c>
      <c r="U1299" s="28">
        <f t="shared" ca="1" si="788"/>
        <v>0.17833819672138873</v>
      </c>
      <c r="V1299" s="28">
        <f ca="1">IF(Riskregister!$E$5="",0,COUNTIF(BF$4:BF$53,"&lt;"&amp;T1299)*IF(U1299&lt;0.5,Riskregister!$K$5+(Riskregister!$L$5-Riskregister!$K$5)*SQRT(U1299/2),Riskregister!$L$5-(Riskregister!$L$5-Riskregister!$K$5)*SQRT((1-U1299)/2)))</f>
        <v>284375.37876426848</v>
      </c>
      <c r="W1299" s="28">
        <f t="shared" ca="1" si="789"/>
        <v>0.58377248242251456</v>
      </c>
      <c r="X1299" s="28">
        <f t="shared" ca="1" si="789"/>
        <v>0.50992670562553466</v>
      </c>
      <c r="Y1299" s="28">
        <f ca="1">IF(Riskregister!$E$6="",0,COUNTIF(BG$4:BG$53,"&lt;"&amp;W1299)*IF(X1299&lt;0.5,Riskregister!$K$6+(Riskregister!$L$6-Riskregister!$K$6)*SQRT(X1299/2),Riskregister!$L$6-(Riskregister!$L$6-Riskregister!$K$6)*SQRT((1-X1299)/2)))</f>
        <v>0</v>
      </c>
      <c r="Z1299" s="28">
        <f t="shared" ca="1" si="790"/>
        <v>0.44739631697938198</v>
      </c>
      <c r="AA1299" s="28">
        <f t="shared" ca="1" si="790"/>
        <v>0.47125035586897912</v>
      </c>
      <c r="AB1299" s="28">
        <f ca="1">IF(Riskregister!$E$7="",0,COUNTIF(BH$4:BH$53,"&lt;"&amp;Z1299)*IF(AA1299&lt;0.5,Riskregister!$K$7+(Riskregister!$L$7-Riskregister!$K$7)*SQRT(AA1299/2),Riskregister!$L$7-(Riskregister!$L$7-Riskregister!$K$7)*SQRT((1-AA1299)/2)))</f>
        <v>0</v>
      </c>
      <c r="AC1299" s="28">
        <f t="shared" ca="1" si="791"/>
        <v>0.6371665278230968</v>
      </c>
      <c r="AD1299" s="28">
        <f t="shared" ca="1" si="791"/>
        <v>0.20056755157281791</v>
      </c>
      <c r="AE1299" s="28">
        <f ca="1">IF(Riskregister!$E$8="",0,COUNTIF(BI$4:BI$53,"&lt;"&amp;AC1299)*IF(AD1299&lt;0.5,Riskregister!$K$8+(Riskregister!$L$8-Riskregister!$K$8)*SQRT(AD1299/2),Riskregister!$L$8-(Riskregister!$L$8-Riskregister!$K$8)*SQRT((1-AD1299)/2)))</f>
        <v>0</v>
      </c>
      <c r="AF1299" s="28">
        <f t="shared" ca="1" si="792"/>
        <v>0.10041452714343002</v>
      </c>
      <c r="AG1299" s="28">
        <f t="shared" ca="1" si="792"/>
        <v>0.80889628709802597</v>
      </c>
      <c r="AH1299" s="28">
        <f>IF(Riskregister!$E$9="",0,COUNTIF(BJ$4:BJ$53,"&lt;"&amp;AF1299)*IF(AG1299&lt;0.5,Riskregister!$K$9+(Riskregister!$L$9-Riskregister!$K$9)*SQRT(AG1299/2),Riskregister!$L$9-(Riskregister!$L$9-Riskregister!$K$9)*SQRT((1-AG1299)/2)))</f>
        <v>0</v>
      </c>
      <c r="AI1299" s="28">
        <f t="shared" ca="1" si="793"/>
        <v>0.51952541528773699</v>
      </c>
      <c r="AJ1299" s="28">
        <f t="shared" ca="1" si="793"/>
        <v>0.6124568446315396</v>
      </c>
      <c r="AK1299" s="28">
        <f>IF(Riskregister!$E$10="",0,COUNTIF(BK$4:BK$53,"&lt;"&amp;AI1299)*IF(AJ1299&lt;0.5,Riskregister!$K$10+(Riskregister!$L$10-Riskregister!$K$10)*SQRT(AJ1299/2),Riskregister!$L$10-(Riskregister!$L$10-Riskregister!$K$10)*SQRT((1-AJ1299)/2)))</f>
        <v>0</v>
      </c>
      <c r="AL1299" s="28">
        <f t="shared" ca="1" si="794"/>
        <v>0.78040197428325986</v>
      </c>
      <c r="AM1299" s="28">
        <f t="shared" ca="1" si="794"/>
        <v>0.12597449970192964</v>
      </c>
      <c r="AN1299" s="28">
        <f>IF(Riskregister!$E$11="",0,COUNTIF(BL$4:BL$53,"&lt;"&amp;AL1299)*IF(AM1299&lt;0.5,Riskregister!$K$11+(Riskregister!$L$11-Riskregister!$K$11)*SQRT(AM1299/2),Riskregister!$L$11-(Riskregister!$L$11-Riskregister!$K$11)*SQRT((1-AM1299)/2)))</f>
        <v>0</v>
      </c>
      <c r="AO1299" s="28">
        <f t="shared" ca="1" si="795"/>
        <v>0.68056796239869533</v>
      </c>
      <c r="AP1299" s="28">
        <f t="shared" ca="1" si="795"/>
        <v>0.75081061600930266</v>
      </c>
      <c r="AQ1299" s="28">
        <f>IF(Riskregister!$E$12="",0,COUNTIF(BM$4:BM$53,"&lt;"&amp;AO1299)*IF(AP1299&lt;0.5,Riskregister!$K$12+(Riskregister!$L$12-Riskregister!$K$12)*SQRT(AP1299/2),Riskregister!$L$12-(Riskregister!$L$12-Riskregister!$K$12)*SQRT((1-AP1299)/2)))</f>
        <v>0</v>
      </c>
      <c r="AR1299" s="28">
        <f t="shared" ca="1" si="796"/>
        <v>0.6215468176139014</v>
      </c>
      <c r="AS1299" s="28">
        <f t="shared" ca="1" si="796"/>
        <v>0.88437891418261205</v>
      </c>
      <c r="AT1299" s="28">
        <f>IF(Riskregister!$E$13="",0,COUNTIF(BN$4:BN$53,"&lt;"&amp;AR1299)*IF(AS1299&lt;0.5,Riskregister!$K$13+(Riskregister!$L$13-Riskregister!$K$13)*SQRT(AS1299/2),Riskregister!$L$13-(Riskregister!$L$13-Riskregister!$K$13)*SQRT((1-AS1299)/2)))</f>
        <v>0</v>
      </c>
      <c r="AU1299" s="28">
        <f t="shared" ca="1" si="797"/>
        <v>0.10832549609101239</v>
      </c>
      <c r="AV1299" s="28">
        <f t="shared" ca="1" si="797"/>
        <v>0.24173675766338132</v>
      </c>
      <c r="AW1299" s="28">
        <f>IF(Riskregister!$E$14="",0,COUNTIF(BO$4:BO$53,"&lt;"&amp;AU1299)*IF(AV1299&lt;0.5,Riskregister!$K$14+(Riskregister!$L$14-Riskregister!$K$14)*SQRT(AV1299/2),Riskregister!$L$14-(Riskregister!$L$14-Riskregister!$K$14)*SQRT((1-AV1299)/2)))</f>
        <v>0</v>
      </c>
      <c r="AX1299" s="28">
        <f t="shared" ca="1" si="798"/>
        <v>0.36647607305952234</v>
      </c>
      <c r="AY1299" s="28">
        <f t="shared" ca="1" si="798"/>
        <v>0.50976303488025576</v>
      </c>
      <c r="AZ1299" s="28">
        <f>IF(Riskregister!$E$15="",0,COUNTIF(BP$4:BP$53,"&lt;"&amp;AX1299)*IF(AY1299&lt;0.5,Riskregister!$K$15+(Riskregister!$L$15-Riskregister!$K$15)*SQRT(AY1299/2),Riskregister!$L$15-(Riskregister!$L$15-Riskregister!$K$15)*SQRT((1-AY1299)/2)))</f>
        <v>0</v>
      </c>
      <c r="BA1299" s="28">
        <f t="shared" ca="1" si="799"/>
        <v>0.59580918747584544</v>
      </c>
      <c r="BB1299" s="28">
        <f t="shared" ca="1" si="799"/>
        <v>0.74750926039639254</v>
      </c>
      <c r="BC1299" s="28">
        <f>IF(Riskregister!$E$16="",0,COUNTIF(BQ$4:BQ$53,"&lt;"&amp;BA1299)*IF(BB1299&lt;0.5,Riskregister!$K$16+(Riskregister!$L$16-Riskregister!$K$16)*SQRT(BB1299/2),Riskregister!$L$16-(Riskregister!$L$16-Riskregister!$K$16)*SQRT((1-BB1299)/2)))</f>
        <v>0</v>
      </c>
      <c r="BD1299" s="28">
        <f t="shared" ca="1" si="800"/>
        <v>284375.37876426848</v>
      </c>
    </row>
    <row r="1300" spans="20:56" x14ac:dyDescent="0.35">
      <c r="T1300" s="28">
        <f t="shared" ca="1" si="788"/>
        <v>0.31060681977909066</v>
      </c>
      <c r="U1300" s="28">
        <f t="shared" ca="1" si="788"/>
        <v>0.80220109967079634</v>
      </c>
      <c r="V1300" s="28">
        <f ca="1">IF(Riskregister!$E$5="",0,COUNTIF(BF$4:BF$53,"&lt;"&amp;T1300)*IF(U1300&lt;0.5,Riskregister!$K$5+(Riskregister!$L$5-Riskregister!$K$5)*SQRT(U1300/2),Riskregister!$L$5-(Riskregister!$L$5-Riskregister!$K$5)*SQRT((1-U1300)/2)))</f>
        <v>0</v>
      </c>
      <c r="W1300" s="28">
        <f t="shared" ca="1" si="789"/>
        <v>0.89935908007340737</v>
      </c>
      <c r="X1300" s="28">
        <f t="shared" ca="1" si="789"/>
        <v>0.40255507425333437</v>
      </c>
      <c r="Y1300" s="28">
        <f ca="1">IF(Riskregister!$E$6="",0,COUNTIF(BG$4:BG$53,"&lt;"&amp;W1300)*IF(X1300&lt;0.5,Riskregister!$K$6+(Riskregister!$L$6-Riskregister!$K$6)*SQRT(X1300/2),Riskregister!$L$6-(Riskregister!$L$6-Riskregister!$K$6)*SQRT((1-X1300)/2)))</f>
        <v>1007551.3731586379</v>
      </c>
      <c r="Z1300" s="28">
        <f t="shared" ca="1" si="790"/>
        <v>0.49175201750496556</v>
      </c>
      <c r="AA1300" s="28">
        <f t="shared" ca="1" si="790"/>
        <v>0.2604263778532292</v>
      </c>
      <c r="AB1300" s="28">
        <f ca="1">IF(Riskregister!$E$7="",0,COUNTIF(BH$4:BH$53,"&lt;"&amp;Z1300)*IF(AA1300&lt;0.5,Riskregister!$K$7+(Riskregister!$L$7-Riskregister!$K$7)*SQRT(AA1300/2),Riskregister!$L$7-(Riskregister!$L$7-Riskregister!$K$7)*SQRT((1-AA1300)/2)))</f>
        <v>0</v>
      </c>
      <c r="AC1300" s="28">
        <f t="shared" ca="1" si="791"/>
        <v>0.20699275029508513</v>
      </c>
      <c r="AD1300" s="28">
        <f t="shared" ca="1" si="791"/>
        <v>0.85206493509356496</v>
      </c>
      <c r="AE1300" s="28">
        <f ca="1">IF(Riskregister!$E$8="",0,COUNTIF(BI$4:BI$53,"&lt;"&amp;AC1300)*IF(AD1300&lt;0.5,Riskregister!$K$8+(Riskregister!$L$8-Riskregister!$K$8)*SQRT(AD1300/2),Riskregister!$L$8-(Riskregister!$L$8-Riskregister!$K$8)*SQRT((1-AD1300)/2)))</f>
        <v>0</v>
      </c>
      <c r="AF1300" s="28">
        <f t="shared" ca="1" si="792"/>
        <v>0.87355604579954937</v>
      </c>
      <c r="AG1300" s="28">
        <f t="shared" ca="1" si="792"/>
        <v>0.86907954592101111</v>
      </c>
      <c r="AH1300" s="28">
        <f>IF(Riskregister!$E$9="",0,COUNTIF(BJ$4:BJ$53,"&lt;"&amp;AF1300)*IF(AG1300&lt;0.5,Riskregister!$K$9+(Riskregister!$L$9-Riskregister!$K$9)*SQRT(AG1300/2),Riskregister!$L$9-(Riskregister!$L$9-Riskregister!$K$9)*SQRT((1-AG1300)/2)))</f>
        <v>0</v>
      </c>
      <c r="AI1300" s="28">
        <f t="shared" ca="1" si="793"/>
        <v>0.76719449394634975</v>
      </c>
      <c r="AJ1300" s="28">
        <f t="shared" ca="1" si="793"/>
        <v>0.57999313684260601</v>
      </c>
      <c r="AK1300" s="28">
        <f>IF(Riskregister!$E$10="",0,COUNTIF(BK$4:BK$53,"&lt;"&amp;AI1300)*IF(AJ1300&lt;0.5,Riskregister!$K$10+(Riskregister!$L$10-Riskregister!$K$10)*SQRT(AJ1300/2),Riskregister!$L$10-(Riskregister!$L$10-Riskregister!$K$10)*SQRT((1-AJ1300)/2)))</f>
        <v>0</v>
      </c>
      <c r="AL1300" s="28">
        <f t="shared" ca="1" si="794"/>
        <v>0.7920318486495288</v>
      </c>
      <c r="AM1300" s="28">
        <f t="shared" ca="1" si="794"/>
        <v>0.89630062445878544</v>
      </c>
      <c r="AN1300" s="28">
        <f>IF(Riskregister!$E$11="",0,COUNTIF(BL$4:BL$53,"&lt;"&amp;AL1300)*IF(AM1300&lt;0.5,Riskregister!$K$11+(Riskregister!$L$11-Riskregister!$K$11)*SQRT(AM1300/2),Riskregister!$L$11-(Riskregister!$L$11-Riskregister!$K$11)*SQRT((1-AM1300)/2)))</f>
        <v>0</v>
      </c>
      <c r="AO1300" s="28">
        <f t="shared" ca="1" si="795"/>
        <v>0.73776865511604617</v>
      </c>
      <c r="AP1300" s="28">
        <f t="shared" ca="1" si="795"/>
        <v>0.14145051690060462</v>
      </c>
      <c r="AQ1300" s="28">
        <f>IF(Riskregister!$E$12="",0,COUNTIF(BM$4:BM$53,"&lt;"&amp;AO1300)*IF(AP1300&lt;0.5,Riskregister!$K$12+(Riskregister!$L$12-Riskregister!$K$12)*SQRT(AP1300/2),Riskregister!$L$12-(Riskregister!$L$12-Riskregister!$K$12)*SQRT((1-AP1300)/2)))</f>
        <v>0</v>
      </c>
      <c r="AR1300" s="28">
        <f t="shared" ca="1" si="796"/>
        <v>4.1151307048925112E-2</v>
      </c>
      <c r="AS1300" s="28">
        <f t="shared" ca="1" si="796"/>
        <v>4.4132986470680757E-3</v>
      </c>
      <c r="AT1300" s="28">
        <f>IF(Riskregister!$E$13="",0,COUNTIF(BN$4:BN$53,"&lt;"&amp;AR1300)*IF(AS1300&lt;0.5,Riskregister!$K$13+(Riskregister!$L$13-Riskregister!$K$13)*SQRT(AS1300/2),Riskregister!$L$13-(Riskregister!$L$13-Riskregister!$K$13)*SQRT((1-AS1300)/2)))</f>
        <v>0</v>
      </c>
      <c r="AU1300" s="28">
        <f t="shared" ca="1" si="797"/>
        <v>9.1102633491206397E-2</v>
      </c>
      <c r="AV1300" s="28">
        <f t="shared" ca="1" si="797"/>
        <v>0.6050241251716848</v>
      </c>
      <c r="AW1300" s="28">
        <f>IF(Riskregister!$E$14="",0,COUNTIF(BO$4:BO$53,"&lt;"&amp;AU1300)*IF(AV1300&lt;0.5,Riskregister!$K$14+(Riskregister!$L$14-Riskregister!$K$14)*SQRT(AV1300/2),Riskregister!$L$14-(Riskregister!$L$14-Riskregister!$K$14)*SQRT((1-AV1300)/2)))</f>
        <v>0</v>
      </c>
      <c r="AX1300" s="28">
        <f t="shared" ca="1" si="798"/>
        <v>0.16241853919330407</v>
      </c>
      <c r="AY1300" s="28">
        <f t="shared" ca="1" si="798"/>
        <v>0.45198300063638608</v>
      </c>
      <c r="AZ1300" s="28">
        <f>IF(Riskregister!$E$15="",0,COUNTIF(BP$4:BP$53,"&lt;"&amp;AX1300)*IF(AY1300&lt;0.5,Riskregister!$K$15+(Riskregister!$L$15-Riskregister!$K$15)*SQRT(AY1300/2),Riskregister!$L$15-(Riskregister!$L$15-Riskregister!$K$15)*SQRT((1-AY1300)/2)))</f>
        <v>0</v>
      </c>
      <c r="BA1300" s="28">
        <f t="shared" ca="1" si="799"/>
        <v>0.65458611266684286</v>
      </c>
      <c r="BB1300" s="28">
        <f t="shared" ca="1" si="799"/>
        <v>7.6956838450527365E-2</v>
      </c>
      <c r="BC1300" s="28">
        <f>IF(Riskregister!$E$16="",0,COUNTIF(BQ$4:BQ$53,"&lt;"&amp;BA1300)*IF(BB1300&lt;0.5,Riskregister!$K$16+(Riskregister!$L$16-Riskregister!$K$16)*SQRT(BB1300/2),Riskregister!$L$16-(Riskregister!$L$16-Riskregister!$K$16)*SQRT((1-BB1300)/2)))</f>
        <v>0</v>
      </c>
      <c r="BD1300" s="28">
        <f t="shared" ca="1" si="800"/>
        <v>1007551.3731586379</v>
      </c>
    </row>
    <row r="1301" spans="20:56" x14ac:dyDescent="0.35">
      <c r="T1301" s="28">
        <f t="shared" ca="1" si="788"/>
        <v>0.73076223034123211</v>
      </c>
      <c r="U1301" s="28">
        <f t="shared" ca="1" si="788"/>
        <v>0.64858066289985394</v>
      </c>
      <c r="V1301" s="28">
        <f ca="1">IF(Riskregister!$E$5="",0,COUNTIF(BF$4:BF$53,"&lt;"&amp;T1301)*IF(U1301&lt;0.5,Riskregister!$K$5+(Riskregister!$L$5-Riskregister!$K$5)*SQRT(U1301/2),Riskregister!$L$5-(Riskregister!$L$5-Riskregister!$K$5)*SQRT((1-U1301)/2)))</f>
        <v>411370.18294715497</v>
      </c>
      <c r="W1301" s="28">
        <f t="shared" ca="1" si="789"/>
        <v>0.24570905903731144</v>
      </c>
      <c r="X1301" s="28">
        <f t="shared" ca="1" si="789"/>
        <v>8.3417730548209779E-3</v>
      </c>
      <c r="Y1301" s="28">
        <f ca="1">IF(Riskregister!$E$6="",0,COUNTIF(BG$4:BG$53,"&lt;"&amp;W1301)*IF(X1301&lt;0.5,Riskregister!$K$6+(Riskregister!$L$6-Riskregister!$K$6)*SQRT(X1301/2),Riskregister!$L$6-(Riskregister!$L$6-Riskregister!$K$6)*SQRT((1-X1301)/2)))</f>
        <v>0</v>
      </c>
      <c r="Z1301" s="28">
        <f t="shared" ca="1" si="790"/>
        <v>0.11175212881704122</v>
      </c>
      <c r="AA1301" s="28">
        <f t="shared" ca="1" si="790"/>
        <v>0.49025837665545358</v>
      </c>
      <c r="AB1301" s="28">
        <f ca="1">IF(Riskregister!$E$7="",0,COUNTIF(BH$4:BH$53,"&lt;"&amp;Z1301)*IF(AA1301&lt;0.5,Riskregister!$K$7+(Riskregister!$L$7-Riskregister!$K$7)*SQRT(AA1301/2),Riskregister!$L$7-(Riskregister!$L$7-Riskregister!$K$7)*SQRT((1-AA1301)/2)))</f>
        <v>0</v>
      </c>
      <c r="AC1301" s="28">
        <f t="shared" ca="1" si="791"/>
        <v>0.92375780007493191</v>
      </c>
      <c r="AD1301" s="28">
        <f t="shared" ca="1" si="791"/>
        <v>0.15685072368932018</v>
      </c>
      <c r="AE1301" s="28">
        <f ca="1">IF(Riskregister!$E$8="",0,COUNTIF(BI$4:BI$53,"&lt;"&amp;AC1301)*IF(AD1301&lt;0.5,Riskregister!$K$8+(Riskregister!$L$8-Riskregister!$K$8)*SQRT(AD1301/2),Riskregister!$L$8-(Riskregister!$L$8-Riskregister!$K$8)*SQRT((1-AD1301)/2)))</f>
        <v>0</v>
      </c>
      <c r="AF1301" s="28">
        <f t="shared" ca="1" si="792"/>
        <v>0.91752848766718409</v>
      </c>
      <c r="AG1301" s="28">
        <f t="shared" ca="1" si="792"/>
        <v>0.40540409853610093</v>
      </c>
      <c r="AH1301" s="28">
        <f>IF(Riskregister!$E$9="",0,COUNTIF(BJ$4:BJ$53,"&lt;"&amp;AF1301)*IF(AG1301&lt;0.5,Riskregister!$K$9+(Riskregister!$L$9-Riskregister!$K$9)*SQRT(AG1301/2),Riskregister!$L$9-(Riskregister!$L$9-Riskregister!$K$9)*SQRT((1-AG1301)/2)))</f>
        <v>0</v>
      </c>
      <c r="AI1301" s="28">
        <f t="shared" ca="1" si="793"/>
        <v>0.91535933500985878</v>
      </c>
      <c r="AJ1301" s="28">
        <f t="shared" ca="1" si="793"/>
        <v>0.76052034353230691</v>
      </c>
      <c r="AK1301" s="28">
        <f>IF(Riskregister!$E$10="",0,COUNTIF(BK$4:BK$53,"&lt;"&amp;AI1301)*IF(AJ1301&lt;0.5,Riskregister!$K$10+(Riskregister!$L$10-Riskregister!$K$10)*SQRT(AJ1301/2),Riskregister!$L$10-(Riskregister!$L$10-Riskregister!$K$10)*SQRT((1-AJ1301)/2)))</f>
        <v>0</v>
      </c>
      <c r="AL1301" s="28">
        <f t="shared" ca="1" si="794"/>
        <v>0.79929376494528326</v>
      </c>
      <c r="AM1301" s="28">
        <f t="shared" ca="1" si="794"/>
        <v>0.16380705164635767</v>
      </c>
      <c r="AN1301" s="28">
        <f>IF(Riskregister!$E$11="",0,COUNTIF(BL$4:BL$53,"&lt;"&amp;AL1301)*IF(AM1301&lt;0.5,Riskregister!$K$11+(Riskregister!$L$11-Riskregister!$K$11)*SQRT(AM1301/2),Riskregister!$L$11-(Riskregister!$L$11-Riskregister!$K$11)*SQRT((1-AM1301)/2)))</f>
        <v>0</v>
      </c>
      <c r="AO1301" s="28">
        <f t="shared" ca="1" si="795"/>
        <v>0.22462256915210077</v>
      </c>
      <c r="AP1301" s="28">
        <f t="shared" ca="1" si="795"/>
        <v>0.66175990193167622</v>
      </c>
      <c r="AQ1301" s="28">
        <f>IF(Riskregister!$E$12="",0,COUNTIF(BM$4:BM$53,"&lt;"&amp;AO1301)*IF(AP1301&lt;0.5,Riskregister!$K$12+(Riskregister!$L$12-Riskregister!$K$12)*SQRT(AP1301/2),Riskregister!$L$12-(Riskregister!$L$12-Riskregister!$K$12)*SQRT((1-AP1301)/2)))</f>
        <v>0</v>
      </c>
      <c r="AR1301" s="28">
        <f t="shared" ca="1" si="796"/>
        <v>0.59266304030733952</v>
      </c>
      <c r="AS1301" s="28">
        <f t="shared" ca="1" si="796"/>
        <v>0.36776304631289525</v>
      </c>
      <c r="AT1301" s="28">
        <f>IF(Riskregister!$E$13="",0,COUNTIF(BN$4:BN$53,"&lt;"&amp;AR1301)*IF(AS1301&lt;0.5,Riskregister!$K$13+(Riskregister!$L$13-Riskregister!$K$13)*SQRT(AS1301/2),Riskregister!$L$13-(Riskregister!$L$13-Riskregister!$K$13)*SQRT((1-AS1301)/2)))</f>
        <v>0</v>
      </c>
      <c r="AU1301" s="28">
        <f t="shared" ca="1" si="797"/>
        <v>0.45266490512539737</v>
      </c>
      <c r="AV1301" s="28">
        <f t="shared" ca="1" si="797"/>
        <v>0.34798084746358382</v>
      </c>
      <c r="AW1301" s="28">
        <f>IF(Riskregister!$E$14="",0,COUNTIF(BO$4:BO$53,"&lt;"&amp;AU1301)*IF(AV1301&lt;0.5,Riskregister!$K$14+(Riskregister!$L$14-Riskregister!$K$14)*SQRT(AV1301/2),Riskregister!$L$14-(Riskregister!$L$14-Riskregister!$K$14)*SQRT((1-AV1301)/2)))</f>
        <v>0</v>
      </c>
      <c r="AX1301" s="28">
        <f t="shared" ca="1" si="798"/>
        <v>0.25517682997888802</v>
      </c>
      <c r="AY1301" s="28">
        <f t="shared" ca="1" si="798"/>
        <v>0.47549030247993851</v>
      </c>
      <c r="AZ1301" s="28">
        <f>IF(Riskregister!$E$15="",0,COUNTIF(BP$4:BP$53,"&lt;"&amp;AX1301)*IF(AY1301&lt;0.5,Riskregister!$K$15+(Riskregister!$L$15-Riskregister!$K$15)*SQRT(AY1301/2),Riskregister!$L$15-(Riskregister!$L$15-Riskregister!$K$15)*SQRT((1-AY1301)/2)))</f>
        <v>0</v>
      </c>
      <c r="BA1301" s="28">
        <f t="shared" ca="1" si="799"/>
        <v>0.48874816689875711</v>
      </c>
      <c r="BB1301" s="28">
        <f t="shared" ca="1" si="799"/>
        <v>0.63415063454605414</v>
      </c>
      <c r="BC1301" s="28">
        <f>IF(Riskregister!$E$16="",0,COUNTIF(BQ$4:BQ$53,"&lt;"&amp;BA1301)*IF(BB1301&lt;0.5,Riskregister!$K$16+(Riskregister!$L$16-Riskregister!$K$16)*SQRT(BB1301/2),Riskregister!$L$16-(Riskregister!$L$16-Riskregister!$K$16)*SQRT((1-BB1301)/2)))</f>
        <v>0</v>
      </c>
      <c r="BD1301" s="28">
        <f t="shared" ca="1" si="800"/>
        <v>411370.18294715497</v>
      </c>
    </row>
    <row r="1302" spans="20:56" x14ac:dyDescent="0.35">
      <c r="T1302" s="28">
        <f t="shared" ca="1" si="788"/>
        <v>2.4540711869057152E-2</v>
      </c>
      <c r="U1302" s="28">
        <f t="shared" ca="1" si="788"/>
        <v>0.58636821870059219</v>
      </c>
      <c r="V1302" s="28">
        <f ca="1">IF(Riskregister!$E$5="",0,COUNTIF(BF$4:BF$53,"&lt;"&amp;T1302)*IF(U1302&lt;0.5,Riskregister!$K$5+(Riskregister!$L$5-Riskregister!$K$5)*SQRT(U1302/2),Riskregister!$L$5-(Riskregister!$L$5-Riskregister!$K$5)*SQRT((1-U1302)/2)))</f>
        <v>0</v>
      </c>
      <c r="W1302" s="28">
        <f t="shared" ca="1" si="789"/>
        <v>0.5798443036280535</v>
      </c>
      <c r="X1302" s="28">
        <f t="shared" ca="1" si="789"/>
        <v>0.11346611168821175</v>
      </c>
      <c r="Y1302" s="28">
        <f ca="1">IF(Riskregister!$E$6="",0,COUNTIF(BG$4:BG$53,"&lt;"&amp;W1302)*IF(X1302&lt;0.5,Riskregister!$K$6+(Riskregister!$L$6-Riskregister!$K$6)*SQRT(X1302/2),Riskregister!$L$6-(Riskregister!$L$6-Riskregister!$K$6)*SQRT((1-X1302)/2)))</f>
        <v>0</v>
      </c>
      <c r="Z1302" s="28">
        <f t="shared" ca="1" si="790"/>
        <v>0.55440239747271736</v>
      </c>
      <c r="AA1302" s="28">
        <f t="shared" ca="1" si="790"/>
        <v>0.29997233651410737</v>
      </c>
      <c r="AB1302" s="28">
        <f ca="1">IF(Riskregister!$E$7="",0,COUNTIF(BH$4:BH$53,"&lt;"&amp;Z1302)*IF(AA1302&lt;0.5,Riskregister!$K$7+(Riskregister!$L$7-Riskregister!$K$7)*SQRT(AA1302/2),Riskregister!$L$7-(Riskregister!$L$7-Riskregister!$K$7)*SQRT((1-AA1302)/2)))</f>
        <v>0</v>
      </c>
      <c r="AC1302" s="28">
        <f t="shared" ca="1" si="791"/>
        <v>8.3514611870426636E-3</v>
      </c>
      <c r="AD1302" s="28">
        <f t="shared" ca="1" si="791"/>
        <v>0.33911842188381558</v>
      </c>
      <c r="AE1302" s="28">
        <f ca="1">IF(Riskregister!$E$8="",0,COUNTIF(BI$4:BI$53,"&lt;"&amp;AC1302)*IF(AD1302&lt;0.5,Riskregister!$K$8+(Riskregister!$L$8-Riskregister!$K$8)*SQRT(AD1302/2),Riskregister!$L$8-(Riskregister!$L$8-Riskregister!$K$8)*SQRT((1-AD1302)/2)))</f>
        <v>0</v>
      </c>
      <c r="AF1302" s="28">
        <f t="shared" ca="1" si="792"/>
        <v>0.12872963596183795</v>
      </c>
      <c r="AG1302" s="28">
        <f t="shared" ca="1" si="792"/>
        <v>0.30540626658820313</v>
      </c>
      <c r="AH1302" s="28">
        <f>IF(Riskregister!$E$9="",0,COUNTIF(BJ$4:BJ$53,"&lt;"&amp;AF1302)*IF(AG1302&lt;0.5,Riskregister!$K$9+(Riskregister!$L$9-Riskregister!$K$9)*SQRT(AG1302/2),Riskregister!$L$9-(Riskregister!$L$9-Riskregister!$K$9)*SQRT((1-AG1302)/2)))</f>
        <v>0</v>
      </c>
      <c r="AI1302" s="28">
        <f t="shared" ca="1" si="793"/>
        <v>0.43414595094622299</v>
      </c>
      <c r="AJ1302" s="28">
        <f t="shared" ca="1" si="793"/>
        <v>0.39042907011714301</v>
      </c>
      <c r="AK1302" s="28">
        <f>IF(Riskregister!$E$10="",0,COUNTIF(BK$4:BK$53,"&lt;"&amp;AI1302)*IF(AJ1302&lt;0.5,Riskregister!$K$10+(Riskregister!$L$10-Riskregister!$K$10)*SQRT(AJ1302/2),Riskregister!$L$10-(Riskregister!$L$10-Riskregister!$K$10)*SQRT((1-AJ1302)/2)))</f>
        <v>0</v>
      </c>
      <c r="AL1302" s="28">
        <f t="shared" ca="1" si="794"/>
        <v>0.15260846855010757</v>
      </c>
      <c r="AM1302" s="28">
        <f t="shared" ca="1" si="794"/>
        <v>0.45856728375383438</v>
      </c>
      <c r="AN1302" s="28">
        <f>IF(Riskregister!$E$11="",0,COUNTIF(BL$4:BL$53,"&lt;"&amp;AL1302)*IF(AM1302&lt;0.5,Riskregister!$K$11+(Riskregister!$L$11-Riskregister!$K$11)*SQRT(AM1302/2),Riskregister!$L$11-(Riskregister!$L$11-Riskregister!$K$11)*SQRT((1-AM1302)/2)))</f>
        <v>0</v>
      </c>
      <c r="AO1302" s="28">
        <f t="shared" ca="1" si="795"/>
        <v>0.82184534928859176</v>
      </c>
      <c r="AP1302" s="28">
        <f t="shared" ca="1" si="795"/>
        <v>0.38133358229850256</v>
      </c>
      <c r="AQ1302" s="28">
        <f>IF(Riskregister!$E$12="",0,COUNTIF(BM$4:BM$53,"&lt;"&amp;AO1302)*IF(AP1302&lt;0.5,Riskregister!$K$12+(Riskregister!$L$12-Riskregister!$K$12)*SQRT(AP1302/2),Riskregister!$L$12-(Riskregister!$L$12-Riskregister!$K$12)*SQRT((1-AP1302)/2)))</f>
        <v>0</v>
      </c>
      <c r="AR1302" s="28">
        <f t="shared" ca="1" si="796"/>
        <v>0.89529400667486236</v>
      </c>
      <c r="AS1302" s="28">
        <f t="shared" ca="1" si="796"/>
        <v>0.51743625262421367</v>
      </c>
      <c r="AT1302" s="28">
        <f>IF(Riskregister!$E$13="",0,COUNTIF(BN$4:BN$53,"&lt;"&amp;AR1302)*IF(AS1302&lt;0.5,Riskregister!$K$13+(Riskregister!$L$13-Riskregister!$K$13)*SQRT(AS1302/2),Riskregister!$L$13-(Riskregister!$L$13-Riskregister!$K$13)*SQRT((1-AS1302)/2)))</f>
        <v>0</v>
      </c>
      <c r="AU1302" s="28">
        <f t="shared" ca="1" si="797"/>
        <v>6.4767004598050404E-2</v>
      </c>
      <c r="AV1302" s="28">
        <f t="shared" ca="1" si="797"/>
        <v>0.16676023435535292</v>
      </c>
      <c r="AW1302" s="28">
        <f>IF(Riskregister!$E$14="",0,COUNTIF(BO$4:BO$53,"&lt;"&amp;AU1302)*IF(AV1302&lt;0.5,Riskregister!$K$14+(Riskregister!$L$14-Riskregister!$K$14)*SQRT(AV1302/2),Riskregister!$L$14-(Riskregister!$L$14-Riskregister!$K$14)*SQRT((1-AV1302)/2)))</f>
        <v>0</v>
      </c>
      <c r="AX1302" s="28">
        <f t="shared" ca="1" si="798"/>
        <v>0.14001828294015928</v>
      </c>
      <c r="AY1302" s="28">
        <f t="shared" ca="1" si="798"/>
        <v>0.85098417152193639</v>
      </c>
      <c r="AZ1302" s="28">
        <f>IF(Riskregister!$E$15="",0,COUNTIF(BP$4:BP$53,"&lt;"&amp;AX1302)*IF(AY1302&lt;0.5,Riskregister!$K$15+(Riskregister!$L$15-Riskregister!$K$15)*SQRT(AY1302/2),Riskregister!$L$15-(Riskregister!$L$15-Riskregister!$K$15)*SQRT((1-AY1302)/2)))</f>
        <v>0</v>
      </c>
      <c r="BA1302" s="28">
        <f t="shared" ca="1" si="799"/>
        <v>0.19112388030260774</v>
      </c>
      <c r="BB1302" s="28">
        <f t="shared" ca="1" si="799"/>
        <v>0.91221637883958451</v>
      </c>
      <c r="BC1302" s="28">
        <f>IF(Riskregister!$E$16="",0,COUNTIF(BQ$4:BQ$53,"&lt;"&amp;BA1302)*IF(BB1302&lt;0.5,Riskregister!$K$16+(Riskregister!$L$16-Riskregister!$K$16)*SQRT(BB1302/2),Riskregister!$L$16-(Riskregister!$L$16-Riskregister!$K$16)*SQRT((1-BB1302)/2)))</f>
        <v>0</v>
      </c>
      <c r="BD1302" s="28">
        <f t="shared" ca="1" si="800"/>
        <v>0</v>
      </c>
    </row>
    <row r="1303" spans="20:56" x14ac:dyDescent="0.35">
      <c r="T1303" s="28">
        <f t="shared" ca="1" si="788"/>
        <v>0.26511003433909908</v>
      </c>
      <c r="U1303" s="28">
        <f t="shared" ca="1" si="788"/>
        <v>8.8791620971694019E-2</v>
      </c>
      <c r="V1303" s="28">
        <f ca="1">IF(Riskregister!$E$5="",0,COUNTIF(BF$4:BF$53,"&lt;"&amp;T1303)*IF(U1303&lt;0.5,Riskregister!$K$5+(Riskregister!$L$5-Riskregister!$K$5)*SQRT(U1303/2),Riskregister!$L$5-(Riskregister!$L$5-Riskregister!$K$5)*SQRT((1-U1303)/2)))</f>
        <v>0</v>
      </c>
      <c r="W1303" s="28">
        <f t="shared" ca="1" si="789"/>
        <v>0.14704917158058473</v>
      </c>
      <c r="X1303" s="28">
        <f t="shared" ca="1" si="789"/>
        <v>0.89627092695203114</v>
      </c>
      <c r="Y1303" s="28">
        <f ca="1">IF(Riskregister!$E$6="",0,COUNTIF(BG$4:BG$53,"&lt;"&amp;W1303)*IF(X1303&lt;0.5,Riskregister!$K$6+(Riskregister!$L$6-Riskregister!$K$6)*SQRT(X1303/2),Riskregister!$L$6-(Riskregister!$L$6-Riskregister!$K$6)*SQRT((1-X1303)/2)))</f>
        <v>0</v>
      </c>
      <c r="Z1303" s="28">
        <f t="shared" ca="1" si="790"/>
        <v>0.36437379132416114</v>
      </c>
      <c r="AA1303" s="28">
        <f t="shared" ca="1" si="790"/>
        <v>0.90161612127934754</v>
      </c>
      <c r="AB1303" s="28">
        <f ca="1">IF(Riskregister!$E$7="",0,COUNTIF(BH$4:BH$53,"&lt;"&amp;Z1303)*IF(AA1303&lt;0.5,Riskregister!$K$7+(Riskregister!$L$7-Riskregister!$K$7)*SQRT(AA1303/2),Riskregister!$L$7-(Riskregister!$L$7-Riskregister!$K$7)*SQRT((1-AA1303)/2)))</f>
        <v>0</v>
      </c>
      <c r="AC1303" s="28">
        <f t="shared" ca="1" si="791"/>
        <v>0.2456978835382263</v>
      </c>
      <c r="AD1303" s="28">
        <f t="shared" ca="1" si="791"/>
        <v>0.41739085078706728</v>
      </c>
      <c r="AE1303" s="28">
        <f ca="1">IF(Riskregister!$E$8="",0,COUNTIF(BI$4:BI$53,"&lt;"&amp;AC1303)*IF(AD1303&lt;0.5,Riskregister!$K$8+(Riskregister!$L$8-Riskregister!$K$8)*SQRT(AD1303/2),Riskregister!$L$8-(Riskregister!$L$8-Riskregister!$K$8)*SQRT((1-AD1303)/2)))</f>
        <v>0</v>
      </c>
      <c r="AF1303" s="28">
        <f t="shared" ca="1" si="792"/>
        <v>5.1924488161747773E-2</v>
      </c>
      <c r="AG1303" s="28">
        <f t="shared" ca="1" si="792"/>
        <v>0.59801331097871191</v>
      </c>
      <c r="AH1303" s="28">
        <f>IF(Riskregister!$E$9="",0,COUNTIF(BJ$4:BJ$53,"&lt;"&amp;AF1303)*IF(AG1303&lt;0.5,Riskregister!$K$9+(Riskregister!$L$9-Riskregister!$K$9)*SQRT(AG1303/2),Riskregister!$L$9-(Riskregister!$L$9-Riskregister!$K$9)*SQRT((1-AG1303)/2)))</f>
        <v>0</v>
      </c>
      <c r="AI1303" s="28">
        <f t="shared" ca="1" si="793"/>
        <v>0.1369365385525938</v>
      </c>
      <c r="AJ1303" s="28">
        <f t="shared" ca="1" si="793"/>
        <v>0.11592252068742315</v>
      </c>
      <c r="AK1303" s="28">
        <f>IF(Riskregister!$E$10="",0,COUNTIF(BK$4:BK$53,"&lt;"&amp;AI1303)*IF(AJ1303&lt;0.5,Riskregister!$K$10+(Riskregister!$L$10-Riskregister!$K$10)*SQRT(AJ1303/2),Riskregister!$L$10-(Riskregister!$L$10-Riskregister!$K$10)*SQRT((1-AJ1303)/2)))</f>
        <v>0</v>
      </c>
      <c r="AL1303" s="28">
        <f t="shared" ca="1" si="794"/>
        <v>0.5724957807787463</v>
      </c>
      <c r="AM1303" s="28">
        <f t="shared" ca="1" si="794"/>
        <v>0.9892790174594015</v>
      </c>
      <c r="AN1303" s="28">
        <f>IF(Riskregister!$E$11="",0,COUNTIF(BL$4:BL$53,"&lt;"&amp;AL1303)*IF(AM1303&lt;0.5,Riskregister!$K$11+(Riskregister!$L$11-Riskregister!$K$11)*SQRT(AM1303/2),Riskregister!$L$11-(Riskregister!$L$11-Riskregister!$K$11)*SQRT((1-AM1303)/2)))</f>
        <v>0</v>
      </c>
      <c r="AO1303" s="28">
        <f t="shared" ca="1" si="795"/>
        <v>0.68911993313867237</v>
      </c>
      <c r="AP1303" s="28">
        <f t="shared" ca="1" si="795"/>
        <v>0.22519461653369599</v>
      </c>
      <c r="AQ1303" s="28">
        <f>IF(Riskregister!$E$12="",0,COUNTIF(BM$4:BM$53,"&lt;"&amp;AO1303)*IF(AP1303&lt;0.5,Riskregister!$K$12+(Riskregister!$L$12-Riskregister!$K$12)*SQRT(AP1303/2),Riskregister!$L$12-(Riskregister!$L$12-Riskregister!$K$12)*SQRT((1-AP1303)/2)))</f>
        <v>0</v>
      </c>
      <c r="AR1303" s="28">
        <f t="shared" ca="1" si="796"/>
        <v>0.31889915860945039</v>
      </c>
      <c r="AS1303" s="28">
        <f t="shared" ca="1" si="796"/>
        <v>0.57187414861176189</v>
      </c>
      <c r="AT1303" s="28">
        <f>IF(Riskregister!$E$13="",0,COUNTIF(BN$4:BN$53,"&lt;"&amp;AR1303)*IF(AS1303&lt;0.5,Riskregister!$K$13+(Riskregister!$L$13-Riskregister!$K$13)*SQRT(AS1303/2),Riskregister!$L$13-(Riskregister!$L$13-Riskregister!$K$13)*SQRT((1-AS1303)/2)))</f>
        <v>0</v>
      </c>
      <c r="AU1303" s="28">
        <f t="shared" ca="1" si="797"/>
        <v>0.81050193474239474</v>
      </c>
      <c r="AV1303" s="28">
        <f t="shared" ca="1" si="797"/>
        <v>0.81427306724753201</v>
      </c>
      <c r="AW1303" s="28">
        <f>IF(Riskregister!$E$14="",0,COUNTIF(BO$4:BO$53,"&lt;"&amp;AU1303)*IF(AV1303&lt;0.5,Riskregister!$K$14+(Riskregister!$L$14-Riskregister!$K$14)*SQRT(AV1303/2),Riskregister!$L$14-(Riskregister!$L$14-Riskregister!$K$14)*SQRT((1-AV1303)/2)))</f>
        <v>0</v>
      </c>
      <c r="AX1303" s="28">
        <f t="shared" ca="1" si="798"/>
        <v>0.18721988642333998</v>
      </c>
      <c r="AY1303" s="28">
        <f t="shared" ca="1" si="798"/>
        <v>0.24189082298765174</v>
      </c>
      <c r="AZ1303" s="28">
        <f>IF(Riskregister!$E$15="",0,COUNTIF(BP$4:BP$53,"&lt;"&amp;AX1303)*IF(AY1303&lt;0.5,Riskregister!$K$15+(Riskregister!$L$15-Riskregister!$K$15)*SQRT(AY1303/2),Riskregister!$L$15-(Riskregister!$L$15-Riskregister!$K$15)*SQRT((1-AY1303)/2)))</f>
        <v>0</v>
      </c>
      <c r="BA1303" s="28">
        <f t="shared" ca="1" si="799"/>
        <v>0.41618749321335413</v>
      </c>
      <c r="BB1303" s="28">
        <f t="shared" ca="1" si="799"/>
        <v>0.93506017204509362</v>
      </c>
      <c r="BC1303" s="28">
        <f>IF(Riskregister!$E$16="",0,COUNTIF(BQ$4:BQ$53,"&lt;"&amp;BA1303)*IF(BB1303&lt;0.5,Riskregister!$K$16+(Riskregister!$L$16-Riskregister!$K$16)*SQRT(BB1303/2),Riskregister!$L$16-(Riskregister!$L$16-Riskregister!$K$16)*SQRT((1-BB1303)/2)))</f>
        <v>0</v>
      </c>
      <c r="BD1303" s="28">
        <f t="shared" ca="1" si="800"/>
        <v>0</v>
      </c>
    </row>
    <row r="1304" spans="20:56" x14ac:dyDescent="0.35">
      <c r="T1304" s="28">
        <f t="shared" ref="T1304:U1323" ca="1" si="801">RAND()</f>
        <v>0.46845719978766298</v>
      </c>
      <c r="U1304" s="28">
        <f t="shared" ca="1" si="801"/>
        <v>0.62066573415983983</v>
      </c>
      <c r="V1304" s="28">
        <f ca="1">IF(Riskregister!$E$5="",0,COUNTIF(BF$4:BF$53,"&lt;"&amp;T1304)*IF(U1304&lt;0.5,Riskregister!$K$5+(Riskregister!$L$5-Riskregister!$K$5)*SQRT(U1304/2),Riskregister!$L$5-(Riskregister!$L$5-Riskregister!$K$5)*SQRT((1-U1304)/2)))</f>
        <v>0</v>
      </c>
      <c r="W1304" s="28">
        <f t="shared" ref="W1304:X1323" ca="1" si="802">RAND()</f>
        <v>0.11480594564635915</v>
      </c>
      <c r="X1304" s="28">
        <f t="shared" ca="1" si="802"/>
        <v>0.46003903505754584</v>
      </c>
      <c r="Y1304" s="28">
        <f ca="1">IF(Riskregister!$E$6="",0,COUNTIF(BG$4:BG$53,"&lt;"&amp;W1304)*IF(X1304&lt;0.5,Riskregister!$K$6+(Riskregister!$L$6-Riskregister!$K$6)*SQRT(X1304/2),Riskregister!$L$6-(Riskregister!$L$6-Riskregister!$K$6)*SQRT((1-X1304)/2)))</f>
        <v>0</v>
      </c>
      <c r="Z1304" s="28">
        <f t="shared" ref="Z1304:AA1323" ca="1" si="803">RAND()</f>
        <v>0.1286370688124947</v>
      </c>
      <c r="AA1304" s="28">
        <f t="shared" ca="1" si="803"/>
        <v>0.74104679370999382</v>
      </c>
      <c r="AB1304" s="28">
        <f ca="1">IF(Riskregister!$E$7="",0,COUNTIF(BH$4:BH$53,"&lt;"&amp;Z1304)*IF(AA1304&lt;0.5,Riskregister!$K$7+(Riskregister!$L$7-Riskregister!$K$7)*SQRT(AA1304/2),Riskregister!$L$7-(Riskregister!$L$7-Riskregister!$K$7)*SQRT((1-AA1304)/2)))</f>
        <v>0</v>
      </c>
      <c r="AC1304" s="28">
        <f t="shared" ref="AC1304:AD1323" ca="1" si="804">RAND()</f>
        <v>0.30277991558869</v>
      </c>
      <c r="AD1304" s="28">
        <f t="shared" ca="1" si="804"/>
        <v>0.6127498910589575</v>
      </c>
      <c r="AE1304" s="28">
        <f ca="1">IF(Riskregister!$E$8="",0,COUNTIF(BI$4:BI$53,"&lt;"&amp;AC1304)*IF(AD1304&lt;0.5,Riskregister!$K$8+(Riskregister!$L$8-Riskregister!$K$8)*SQRT(AD1304/2),Riskregister!$L$8-(Riskregister!$L$8-Riskregister!$K$8)*SQRT((1-AD1304)/2)))</f>
        <v>0</v>
      </c>
      <c r="AF1304" s="28">
        <f t="shared" ref="AF1304:AG1323" ca="1" si="805">RAND()</f>
        <v>0.49593887907793888</v>
      </c>
      <c r="AG1304" s="28">
        <f t="shared" ca="1" si="805"/>
        <v>0.14302881384441246</v>
      </c>
      <c r="AH1304" s="28">
        <f>IF(Riskregister!$E$9="",0,COUNTIF(BJ$4:BJ$53,"&lt;"&amp;AF1304)*IF(AG1304&lt;0.5,Riskregister!$K$9+(Riskregister!$L$9-Riskregister!$K$9)*SQRT(AG1304/2),Riskregister!$L$9-(Riskregister!$L$9-Riskregister!$K$9)*SQRT((1-AG1304)/2)))</f>
        <v>0</v>
      </c>
      <c r="AI1304" s="28">
        <f t="shared" ref="AI1304:AJ1323" ca="1" si="806">RAND()</f>
        <v>0.56845246757722367</v>
      </c>
      <c r="AJ1304" s="28">
        <f t="shared" ca="1" si="806"/>
        <v>0.21556634900026261</v>
      </c>
      <c r="AK1304" s="28">
        <f>IF(Riskregister!$E$10="",0,COUNTIF(BK$4:BK$53,"&lt;"&amp;AI1304)*IF(AJ1304&lt;0.5,Riskregister!$K$10+(Riskregister!$L$10-Riskregister!$K$10)*SQRT(AJ1304/2),Riskregister!$L$10-(Riskregister!$L$10-Riskregister!$K$10)*SQRT((1-AJ1304)/2)))</f>
        <v>0</v>
      </c>
      <c r="AL1304" s="28">
        <f t="shared" ref="AL1304:AM1323" ca="1" si="807">RAND()</f>
        <v>0.10381471763871131</v>
      </c>
      <c r="AM1304" s="28">
        <f t="shared" ca="1" si="807"/>
        <v>0.91373179760592549</v>
      </c>
      <c r="AN1304" s="28">
        <f>IF(Riskregister!$E$11="",0,COUNTIF(BL$4:BL$53,"&lt;"&amp;AL1304)*IF(AM1304&lt;0.5,Riskregister!$K$11+(Riskregister!$L$11-Riskregister!$K$11)*SQRT(AM1304/2),Riskregister!$L$11-(Riskregister!$L$11-Riskregister!$K$11)*SQRT((1-AM1304)/2)))</f>
        <v>0</v>
      </c>
      <c r="AO1304" s="28">
        <f t="shared" ref="AO1304:AP1323" ca="1" si="808">RAND()</f>
        <v>0.30778240466435991</v>
      </c>
      <c r="AP1304" s="28">
        <f t="shared" ca="1" si="808"/>
        <v>0.36225597737036097</v>
      </c>
      <c r="AQ1304" s="28">
        <f>IF(Riskregister!$E$12="",0,COUNTIF(BM$4:BM$53,"&lt;"&amp;AO1304)*IF(AP1304&lt;0.5,Riskregister!$K$12+(Riskregister!$L$12-Riskregister!$K$12)*SQRT(AP1304/2),Riskregister!$L$12-(Riskregister!$L$12-Riskregister!$K$12)*SQRT((1-AP1304)/2)))</f>
        <v>0</v>
      </c>
      <c r="AR1304" s="28">
        <f t="shared" ref="AR1304:AS1323" ca="1" si="809">RAND()</f>
        <v>0.24621550591364239</v>
      </c>
      <c r="AS1304" s="28">
        <f t="shared" ca="1" si="809"/>
        <v>0.46258979530070288</v>
      </c>
      <c r="AT1304" s="28">
        <f>IF(Riskregister!$E$13="",0,COUNTIF(BN$4:BN$53,"&lt;"&amp;AR1304)*IF(AS1304&lt;0.5,Riskregister!$K$13+(Riskregister!$L$13-Riskregister!$K$13)*SQRT(AS1304/2),Riskregister!$L$13-(Riskregister!$L$13-Riskregister!$K$13)*SQRT((1-AS1304)/2)))</f>
        <v>0</v>
      </c>
      <c r="AU1304" s="28">
        <f t="shared" ref="AU1304:AV1323" ca="1" si="810">RAND()</f>
        <v>0.66406540683279947</v>
      </c>
      <c r="AV1304" s="28">
        <f t="shared" ca="1" si="810"/>
        <v>9.1963669690489303E-2</v>
      </c>
      <c r="AW1304" s="28">
        <f>IF(Riskregister!$E$14="",0,COUNTIF(BO$4:BO$53,"&lt;"&amp;AU1304)*IF(AV1304&lt;0.5,Riskregister!$K$14+(Riskregister!$L$14-Riskregister!$K$14)*SQRT(AV1304/2),Riskregister!$L$14-(Riskregister!$L$14-Riskregister!$K$14)*SQRT((1-AV1304)/2)))</f>
        <v>0</v>
      </c>
      <c r="AX1304" s="28">
        <f t="shared" ref="AX1304:AY1323" ca="1" si="811">RAND()</f>
        <v>0.64711188514135454</v>
      </c>
      <c r="AY1304" s="28">
        <f t="shared" ca="1" si="811"/>
        <v>0.69031608219458851</v>
      </c>
      <c r="AZ1304" s="28">
        <f>IF(Riskregister!$E$15="",0,COUNTIF(BP$4:BP$53,"&lt;"&amp;AX1304)*IF(AY1304&lt;0.5,Riskregister!$K$15+(Riskregister!$L$15-Riskregister!$K$15)*SQRT(AY1304/2),Riskregister!$L$15-(Riskregister!$L$15-Riskregister!$K$15)*SQRT((1-AY1304)/2)))</f>
        <v>0</v>
      </c>
      <c r="BA1304" s="28">
        <f t="shared" ref="BA1304:BB1323" ca="1" si="812">RAND()</f>
        <v>0.35168043948989736</v>
      </c>
      <c r="BB1304" s="28">
        <f t="shared" ca="1" si="812"/>
        <v>0.94205949126110922</v>
      </c>
      <c r="BC1304" s="28">
        <f>IF(Riskregister!$E$16="",0,COUNTIF(BQ$4:BQ$53,"&lt;"&amp;BA1304)*IF(BB1304&lt;0.5,Riskregister!$K$16+(Riskregister!$L$16-Riskregister!$K$16)*SQRT(BB1304/2),Riskregister!$L$16-(Riskregister!$L$16-Riskregister!$K$16)*SQRT((1-BB1304)/2)))</f>
        <v>0</v>
      </c>
      <c r="BD1304" s="28">
        <f t="shared" ca="1" si="800"/>
        <v>0</v>
      </c>
    </row>
    <row r="1305" spans="20:56" x14ac:dyDescent="0.35">
      <c r="T1305" s="28">
        <f t="shared" ca="1" si="801"/>
        <v>0.98166205113970206</v>
      </c>
      <c r="U1305" s="28">
        <f t="shared" ca="1" si="801"/>
        <v>0.4198437563047388</v>
      </c>
      <c r="V1305" s="28">
        <f ca="1">IF(Riskregister!$E$5="",0,COUNTIF(BF$4:BF$53,"&lt;"&amp;T1305)*IF(U1305&lt;0.5,Riskregister!$K$5+(Riskregister!$L$5-Riskregister!$K$5)*SQRT(U1305/2),Riskregister!$L$5-(Riskregister!$L$5-Riskregister!$K$5)*SQRT((1-U1305)/2)))</f>
        <v>712355.09127864451</v>
      </c>
      <c r="W1305" s="28">
        <f t="shared" ca="1" si="802"/>
        <v>0.38573716719135132</v>
      </c>
      <c r="X1305" s="28">
        <f t="shared" ca="1" si="802"/>
        <v>0.77597880697945054</v>
      </c>
      <c r="Y1305" s="28">
        <f ca="1">IF(Riskregister!$E$6="",0,COUNTIF(BG$4:BG$53,"&lt;"&amp;W1305)*IF(X1305&lt;0.5,Riskregister!$K$6+(Riskregister!$L$6-Riskregister!$K$6)*SQRT(X1305/2),Riskregister!$L$6-(Riskregister!$L$6-Riskregister!$K$6)*SQRT((1-X1305)/2)))</f>
        <v>0</v>
      </c>
      <c r="Z1305" s="28">
        <f t="shared" ca="1" si="803"/>
        <v>0.53888047314172216</v>
      </c>
      <c r="AA1305" s="28">
        <f t="shared" ca="1" si="803"/>
        <v>0.99937959291198863</v>
      </c>
      <c r="AB1305" s="28">
        <f ca="1">IF(Riskregister!$E$7="",0,COUNTIF(BH$4:BH$53,"&lt;"&amp;Z1305)*IF(AA1305&lt;0.5,Riskregister!$K$7+(Riskregister!$L$7-Riskregister!$K$7)*SQRT(AA1305/2),Riskregister!$L$7-(Riskregister!$L$7-Riskregister!$K$7)*SQRT((1-AA1305)/2)))</f>
        <v>0</v>
      </c>
      <c r="AC1305" s="28">
        <f t="shared" ca="1" si="804"/>
        <v>0.34264878900108842</v>
      </c>
      <c r="AD1305" s="28">
        <f t="shared" ca="1" si="804"/>
        <v>0.30239466749600807</v>
      </c>
      <c r="AE1305" s="28">
        <f ca="1">IF(Riskregister!$E$8="",0,COUNTIF(BI$4:BI$53,"&lt;"&amp;AC1305)*IF(AD1305&lt;0.5,Riskregister!$K$8+(Riskregister!$L$8-Riskregister!$K$8)*SQRT(AD1305/2),Riskregister!$L$8-(Riskregister!$L$8-Riskregister!$K$8)*SQRT((1-AD1305)/2)))</f>
        <v>0</v>
      </c>
      <c r="AF1305" s="28">
        <f t="shared" ca="1" si="805"/>
        <v>0.68703638704900993</v>
      </c>
      <c r="AG1305" s="28">
        <f t="shared" ca="1" si="805"/>
        <v>0.58831650172678829</v>
      </c>
      <c r="AH1305" s="28">
        <f>IF(Riskregister!$E$9="",0,COUNTIF(BJ$4:BJ$53,"&lt;"&amp;AF1305)*IF(AG1305&lt;0.5,Riskregister!$K$9+(Riskregister!$L$9-Riskregister!$K$9)*SQRT(AG1305/2),Riskregister!$L$9-(Riskregister!$L$9-Riskregister!$K$9)*SQRT((1-AG1305)/2)))</f>
        <v>0</v>
      </c>
      <c r="AI1305" s="28">
        <f t="shared" ca="1" si="806"/>
        <v>0.23787124028376616</v>
      </c>
      <c r="AJ1305" s="28">
        <f t="shared" ca="1" si="806"/>
        <v>0.79169475055692051</v>
      </c>
      <c r="AK1305" s="28">
        <f>IF(Riskregister!$E$10="",0,COUNTIF(BK$4:BK$53,"&lt;"&amp;AI1305)*IF(AJ1305&lt;0.5,Riskregister!$K$10+(Riskregister!$L$10-Riskregister!$K$10)*SQRT(AJ1305/2),Riskregister!$L$10-(Riskregister!$L$10-Riskregister!$K$10)*SQRT((1-AJ1305)/2)))</f>
        <v>0</v>
      </c>
      <c r="AL1305" s="28">
        <f t="shared" ca="1" si="807"/>
        <v>0.18550961175660885</v>
      </c>
      <c r="AM1305" s="28">
        <f t="shared" ca="1" si="807"/>
        <v>0.7336574536841538</v>
      </c>
      <c r="AN1305" s="28">
        <f>IF(Riskregister!$E$11="",0,COUNTIF(BL$4:BL$53,"&lt;"&amp;AL1305)*IF(AM1305&lt;0.5,Riskregister!$K$11+(Riskregister!$L$11-Riskregister!$K$11)*SQRT(AM1305/2),Riskregister!$L$11-(Riskregister!$L$11-Riskregister!$K$11)*SQRT((1-AM1305)/2)))</f>
        <v>0</v>
      </c>
      <c r="AO1305" s="28">
        <f t="shared" ca="1" si="808"/>
        <v>0.288826835942399</v>
      </c>
      <c r="AP1305" s="28">
        <f t="shared" ca="1" si="808"/>
        <v>0.72827709125545181</v>
      </c>
      <c r="AQ1305" s="28">
        <f>IF(Riskregister!$E$12="",0,COUNTIF(BM$4:BM$53,"&lt;"&amp;AO1305)*IF(AP1305&lt;0.5,Riskregister!$K$12+(Riskregister!$L$12-Riskregister!$K$12)*SQRT(AP1305/2),Riskregister!$L$12-(Riskregister!$L$12-Riskregister!$K$12)*SQRT((1-AP1305)/2)))</f>
        <v>0</v>
      </c>
      <c r="AR1305" s="28">
        <f t="shared" ca="1" si="809"/>
        <v>0.8129384762025178</v>
      </c>
      <c r="AS1305" s="28">
        <f t="shared" ca="1" si="809"/>
        <v>0.79779294805888401</v>
      </c>
      <c r="AT1305" s="28">
        <f>IF(Riskregister!$E$13="",0,COUNTIF(BN$4:BN$53,"&lt;"&amp;AR1305)*IF(AS1305&lt;0.5,Riskregister!$K$13+(Riskregister!$L$13-Riskregister!$K$13)*SQRT(AS1305/2),Riskregister!$L$13-(Riskregister!$L$13-Riskregister!$K$13)*SQRT((1-AS1305)/2)))</f>
        <v>0</v>
      </c>
      <c r="AU1305" s="28">
        <f t="shared" ca="1" si="810"/>
        <v>0.85734909272848059</v>
      </c>
      <c r="AV1305" s="28">
        <f t="shared" ca="1" si="810"/>
        <v>0.65442518770723268</v>
      </c>
      <c r="AW1305" s="28">
        <f>IF(Riskregister!$E$14="",0,COUNTIF(BO$4:BO$53,"&lt;"&amp;AU1305)*IF(AV1305&lt;0.5,Riskregister!$K$14+(Riskregister!$L$14-Riskregister!$K$14)*SQRT(AV1305/2),Riskregister!$L$14-(Riskregister!$L$14-Riskregister!$K$14)*SQRT((1-AV1305)/2)))</f>
        <v>0</v>
      </c>
      <c r="AX1305" s="28">
        <f t="shared" ca="1" si="811"/>
        <v>2.9572148789892005E-2</v>
      </c>
      <c r="AY1305" s="28">
        <f t="shared" ca="1" si="811"/>
        <v>0.61736573544424123</v>
      </c>
      <c r="AZ1305" s="28">
        <f>IF(Riskregister!$E$15="",0,COUNTIF(BP$4:BP$53,"&lt;"&amp;AX1305)*IF(AY1305&lt;0.5,Riskregister!$K$15+(Riskregister!$L$15-Riskregister!$K$15)*SQRT(AY1305/2),Riskregister!$L$15-(Riskregister!$L$15-Riskregister!$K$15)*SQRT((1-AY1305)/2)))</f>
        <v>0</v>
      </c>
      <c r="BA1305" s="28">
        <f t="shared" ca="1" si="812"/>
        <v>0.41803417770762419</v>
      </c>
      <c r="BB1305" s="28">
        <f t="shared" ca="1" si="812"/>
        <v>0.77331350918789332</v>
      </c>
      <c r="BC1305" s="28">
        <f>IF(Riskregister!$E$16="",0,COUNTIF(BQ$4:BQ$53,"&lt;"&amp;BA1305)*IF(BB1305&lt;0.5,Riskregister!$K$16+(Riskregister!$L$16-Riskregister!$K$16)*SQRT(BB1305/2),Riskregister!$L$16-(Riskregister!$L$16-Riskregister!$K$16)*SQRT((1-BB1305)/2)))</f>
        <v>0</v>
      </c>
      <c r="BD1305" s="28">
        <f t="shared" ca="1" si="800"/>
        <v>712355.09127864451</v>
      </c>
    </row>
    <row r="1306" spans="20:56" x14ac:dyDescent="0.35">
      <c r="T1306" s="28">
        <f t="shared" ca="1" si="801"/>
        <v>0.35596973555056666</v>
      </c>
      <c r="U1306" s="28">
        <f t="shared" ca="1" si="801"/>
        <v>7.0894396598903953E-3</v>
      </c>
      <c r="V1306" s="28">
        <f ca="1">IF(Riskregister!$E$5="",0,COUNTIF(BF$4:BF$53,"&lt;"&amp;T1306)*IF(U1306&lt;0.5,Riskregister!$K$5+(Riskregister!$L$5-Riskregister!$K$5)*SQRT(U1306/2),Riskregister!$L$5-(Riskregister!$L$5-Riskregister!$K$5)*SQRT((1-U1306)/2)))</f>
        <v>0</v>
      </c>
      <c r="W1306" s="28">
        <f t="shared" ca="1" si="802"/>
        <v>0.97549885963250138</v>
      </c>
      <c r="X1306" s="28">
        <f t="shared" ca="1" si="802"/>
        <v>0.93104257327565398</v>
      </c>
      <c r="Y1306" s="28">
        <f ca="1">IF(Riskregister!$E$6="",0,COUNTIF(BG$4:BG$53,"&lt;"&amp;W1306)*IF(X1306&lt;0.5,Riskregister!$K$6+(Riskregister!$L$6-Riskregister!$K$6)*SQRT(X1306/2),Riskregister!$L$6-(Riskregister!$L$6-Riskregister!$K$6)*SQRT((1-X1306)/2)))</f>
        <v>3331535.9956035311</v>
      </c>
      <c r="Z1306" s="28">
        <f t="shared" ca="1" si="803"/>
        <v>0.33160074573112164</v>
      </c>
      <c r="AA1306" s="28">
        <f t="shared" ca="1" si="803"/>
        <v>0.70737560528482057</v>
      </c>
      <c r="AB1306" s="28">
        <f ca="1">IF(Riskregister!$E$7="",0,COUNTIF(BH$4:BH$53,"&lt;"&amp;Z1306)*IF(AA1306&lt;0.5,Riskregister!$K$7+(Riskregister!$L$7-Riskregister!$K$7)*SQRT(AA1306/2),Riskregister!$L$7-(Riskregister!$L$7-Riskregister!$K$7)*SQRT((1-AA1306)/2)))</f>
        <v>0</v>
      </c>
      <c r="AC1306" s="28">
        <f t="shared" ca="1" si="804"/>
        <v>0.97970931119079596</v>
      </c>
      <c r="AD1306" s="28">
        <f t="shared" ca="1" si="804"/>
        <v>0.59845675362372741</v>
      </c>
      <c r="AE1306" s="28">
        <f ca="1">IF(Riskregister!$E$8="",0,COUNTIF(BI$4:BI$53,"&lt;"&amp;AC1306)*IF(AD1306&lt;0.5,Riskregister!$K$8+(Riskregister!$L$8-Riskregister!$K$8)*SQRT(AD1306/2),Riskregister!$L$8-(Riskregister!$L$8-Riskregister!$K$8)*SQRT((1-AD1306)/2)))</f>
        <v>2894045.3100254196</v>
      </c>
      <c r="AF1306" s="28">
        <f t="shared" ca="1" si="805"/>
        <v>0.6944175975348259</v>
      </c>
      <c r="AG1306" s="28">
        <f t="shared" ca="1" si="805"/>
        <v>0.79975441136461078</v>
      </c>
      <c r="AH1306" s="28">
        <f>IF(Riskregister!$E$9="",0,COUNTIF(BJ$4:BJ$53,"&lt;"&amp;AF1306)*IF(AG1306&lt;0.5,Riskregister!$K$9+(Riskregister!$L$9-Riskregister!$K$9)*SQRT(AG1306/2),Riskregister!$L$9-(Riskregister!$L$9-Riskregister!$K$9)*SQRT((1-AG1306)/2)))</f>
        <v>0</v>
      </c>
      <c r="AI1306" s="28">
        <f t="shared" ca="1" si="806"/>
        <v>0.5797769518388225</v>
      </c>
      <c r="AJ1306" s="28">
        <f t="shared" ca="1" si="806"/>
        <v>0.39304627142123094</v>
      </c>
      <c r="AK1306" s="28">
        <f>IF(Riskregister!$E$10="",0,COUNTIF(BK$4:BK$53,"&lt;"&amp;AI1306)*IF(AJ1306&lt;0.5,Riskregister!$K$10+(Riskregister!$L$10-Riskregister!$K$10)*SQRT(AJ1306/2),Riskregister!$L$10-(Riskregister!$L$10-Riskregister!$K$10)*SQRT((1-AJ1306)/2)))</f>
        <v>0</v>
      </c>
      <c r="AL1306" s="28">
        <f t="shared" ca="1" si="807"/>
        <v>0.54834724940654556</v>
      </c>
      <c r="AM1306" s="28">
        <f t="shared" ca="1" si="807"/>
        <v>2.1507363055302986E-2</v>
      </c>
      <c r="AN1306" s="28">
        <f>IF(Riskregister!$E$11="",0,COUNTIF(BL$4:BL$53,"&lt;"&amp;AL1306)*IF(AM1306&lt;0.5,Riskregister!$K$11+(Riskregister!$L$11-Riskregister!$K$11)*SQRT(AM1306/2),Riskregister!$L$11-(Riskregister!$L$11-Riskregister!$K$11)*SQRT((1-AM1306)/2)))</f>
        <v>0</v>
      </c>
      <c r="AO1306" s="28">
        <f t="shared" ca="1" si="808"/>
        <v>0.21450973098168113</v>
      </c>
      <c r="AP1306" s="28">
        <f t="shared" ca="1" si="808"/>
        <v>0.55964082341227295</v>
      </c>
      <c r="AQ1306" s="28">
        <f>IF(Riskregister!$E$12="",0,COUNTIF(BM$4:BM$53,"&lt;"&amp;AO1306)*IF(AP1306&lt;0.5,Riskregister!$K$12+(Riskregister!$L$12-Riskregister!$K$12)*SQRT(AP1306/2),Riskregister!$L$12-(Riskregister!$L$12-Riskregister!$K$12)*SQRT((1-AP1306)/2)))</f>
        <v>0</v>
      </c>
      <c r="AR1306" s="28">
        <f t="shared" ca="1" si="809"/>
        <v>0.23350772366883621</v>
      </c>
      <c r="AS1306" s="28">
        <f t="shared" ca="1" si="809"/>
        <v>0.45341727904450313</v>
      </c>
      <c r="AT1306" s="28">
        <f>IF(Riskregister!$E$13="",0,COUNTIF(BN$4:BN$53,"&lt;"&amp;AR1306)*IF(AS1306&lt;0.5,Riskregister!$K$13+(Riskregister!$L$13-Riskregister!$K$13)*SQRT(AS1306/2),Riskregister!$L$13-(Riskregister!$L$13-Riskregister!$K$13)*SQRT((1-AS1306)/2)))</f>
        <v>0</v>
      </c>
      <c r="AU1306" s="28">
        <f t="shared" ca="1" si="810"/>
        <v>0.52332156669290841</v>
      </c>
      <c r="AV1306" s="28">
        <f t="shared" ca="1" si="810"/>
        <v>0.95574447139894869</v>
      </c>
      <c r="AW1306" s="28">
        <f>IF(Riskregister!$E$14="",0,COUNTIF(BO$4:BO$53,"&lt;"&amp;AU1306)*IF(AV1306&lt;0.5,Riskregister!$K$14+(Riskregister!$L$14-Riskregister!$K$14)*SQRT(AV1306/2),Riskregister!$L$14-(Riskregister!$L$14-Riskregister!$K$14)*SQRT((1-AV1306)/2)))</f>
        <v>0</v>
      </c>
      <c r="AX1306" s="28">
        <f t="shared" ca="1" si="811"/>
        <v>0.16795397243608612</v>
      </c>
      <c r="AY1306" s="28">
        <f t="shared" ca="1" si="811"/>
        <v>0.63964272031087954</v>
      </c>
      <c r="AZ1306" s="28">
        <f>IF(Riskregister!$E$15="",0,COUNTIF(BP$4:BP$53,"&lt;"&amp;AX1306)*IF(AY1306&lt;0.5,Riskregister!$K$15+(Riskregister!$L$15-Riskregister!$K$15)*SQRT(AY1306/2),Riskregister!$L$15-(Riskregister!$L$15-Riskregister!$K$15)*SQRT((1-AY1306)/2)))</f>
        <v>0</v>
      </c>
      <c r="BA1306" s="28">
        <f t="shared" ca="1" si="812"/>
        <v>0.83557928494815281</v>
      </c>
      <c r="BB1306" s="28">
        <f t="shared" ca="1" si="812"/>
        <v>0.9318325249017495</v>
      </c>
      <c r="BC1306" s="28">
        <f>IF(Riskregister!$E$16="",0,COUNTIF(BQ$4:BQ$53,"&lt;"&amp;BA1306)*IF(BB1306&lt;0.5,Riskregister!$K$16+(Riskregister!$L$16-Riskregister!$K$16)*SQRT(BB1306/2),Riskregister!$L$16-(Riskregister!$L$16-Riskregister!$K$16)*SQRT((1-BB1306)/2)))</f>
        <v>0</v>
      </c>
      <c r="BD1306" s="28">
        <f t="shared" ca="1" si="800"/>
        <v>6225581.3056289507</v>
      </c>
    </row>
    <row r="1307" spans="20:56" x14ac:dyDescent="0.35">
      <c r="T1307" s="28">
        <f t="shared" ca="1" si="801"/>
        <v>0.3146762995394784</v>
      </c>
      <c r="U1307" s="28">
        <f t="shared" ca="1" si="801"/>
        <v>0.17447377141009002</v>
      </c>
      <c r="V1307" s="28">
        <f ca="1">IF(Riskregister!$E$5="",0,COUNTIF(BF$4:BF$53,"&lt;"&amp;T1307)*IF(U1307&lt;0.5,Riskregister!$K$5+(Riskregister!$L$5-Riskregister!$K$5)*SQRT(U1307/2),Riskregister!$L$5-(Riskregister!$L$5-Riskregister!$K$5)*SQRT((1-U1307)/2)))</f>
        <v>0</v>
      </c>
      <c r="W1307" s="28">
        <f t="shared" ca="1" si="802"/>
        <v>0.19023320496546836</v>
      </c>
      <c r="X1307" s="28">
        <f t="shared" ca="1" si="802"/>
        <v>0.33123217191424426</v>
      </c>
      <c r="Y1307" s="28">
        <f ca="1">IF(Riskregister!$E$6="",0,COUNTIF(BG$4:BG$53,"&lt;"&amp;W1307)*IF(X1307&lt;0.5,Riskregister!$K$6+(Riskregister!$L$6-Riskregister!$K$6)*SQRT(X1307/2),Riskregister!$L$6-(Riskregister!$L$6-Riskregister!$K$6)*SQRT((1-X1307)/2)))</f>
        <v>0</v>
      </c>
      <c r="Z1307" s="28">
        <f t="shared" ca="1" si="803"/>
        <v>0.18721740774152129</v>
      </c>
      <c r="AA1307" s="28">
        <f t="shared" ca="1" si="803"/>
        <v>0.67807384036567275</v>
      </c>
      <c r="AB1307" s="28">
        <f ca="1">IF(Riskregister!$E$7="",0,COUNTIF(BH$4:BH$53,"&lt;"&amp;Z1307)*IF(AA1307&lt;0.5,Riskregister!$K$7+(Riskregister!$L$7-Riskregister!$K$7)*SQRT(AA1307/2),Riskregister!$L$7-(Riskregister!$L$7-Riskregister!$K$7)*SQRT((1-AA1307)/2)))</f>
        <v>0</v>
      </c>
      <c r="AC1307" s="28">
        <f t="shared" ca="1" si="804"/>
        <v>0.84187859443508684</v>
      </c>
      <c r="AD1307" s="28">
        <f t="shared" ca="1" si="804"/>
        <v>0.10706072638025554</v>
      </c>
      <c r="AE1307" s="28">
        <f ca="1">IF(Riskregister!$E$8="",0,COUNTIF(BI$4:BI$53,"&lt;"&amp;AC1307)*IF(AD1307&lt;0.5,Riskregister!$K$8+(Riskregister!$L$8-Riskregister!$K$8)*SQRT(AD1307/2),Riskregister!$L$8-(Riskregister!$L$8-Riskregister!$K$8)*SQRT((1-AD1307)/2)))</f>
        <v>0</v>
      </c>
      <c r="AF1307" s="28">
        <f t="shared" ca="1" si="805"/>
        <v>0.73687438090924495</v>
      </c>
      <c r="AG1307" s="28">
        <f t="shared" ca="1" si="805"/>
        <v>0.56424661808102106</v>
      </c>
      <c r="AH1307" s="28">
        <f>IF(Riskregister!$E$9="",0,COUNTIF(BJ$4:BJ$53,"&lt;"&amp;AF1307)*IF(AG1307&lt;0.5,Riskregister!$K$9+(Riskregister!$L$9-Riskregister!$K$9)*SQRT(AG1307/2),Riskregister!$L$9-(Riskregister!$L$9-Riskregister!$K$9)*SQRT((1-AG1307)/2)))</f>
        <v>0</v>
      </c>
      <c r="AI1307" s="28">
        <f t="shared" ca="1" si="806"/>
        <v>0.62953672651153525</v>
      </c>
      <c r="AJ1307" s="28">
        <f t="shared" ca="1" si="806"/>
        <v>0.51279790587482199</v>
      </c>
      <c r="AK1307" s="28">
        <f>IF(Riskregister!$E$10="",0,COUNTIF(BK$4:BK$53,"&lt;"&amp;AI1307)*IF(AJ1307&lt;0.5,Riskregister!$K$10+(Riskregister!$L$10-Riskregister!$K$10)*SQRT(AJ1307/2),Riskregister!$L$10-(Riskregister!$L$10-Riskregister!$K$10)*SQRT((1-AJ1307)/2)))</f>
        <v>0</v>
      </c>
      <c r="AL1307" s="28">
        <f t="shared" ca="1" si="807"/>
        <v>2.8645036245045663E-2</v>
      </c>
      <c r="AM1307" s="28">
        <f t="shared" ca="1" si="807"/>
        <v>0.605180993980316</v>
      </c>
      <c r="AN1307" s="28">
        <f>IF(Riskregister!$E$11="",0,COUNTIF(BL$4:BL$53,"&lt;"&amp;AL1307)*IF(AM1307&lt;0.5,Riskregister!$K$11+(Riskregister!$L$11-Riskregister!$K$11)*SQRT(AM1307/2),Riskregister!$L$11-(Riskregister!$L$11-Riskregister!$K$11)*SQRT((1-AM1307)/2)))</f>
        <v>0</v>
      </c>
      <c r="AO1307" s="28">
        <f t="shared" ca="1" si="808"/>
        <v>0.78470803567486846</v>
      </c>
      <c r="AP1307" s="28">
        <f t="shared" ca="1" si="808"/>
        <v>9.3772693364792215E-2</v>
      </c>
      <c r="AQ1307" s="28">
        <f>IF(Riskregister!$E$12="",0,COUNTIF(BM$4:BM$53,"&lt;"&amp;AO1307)*IF(AP1307&lt;0.5,Riskregister!$K$12+(Riskregister!$L$12-Riskregister!$K$12)*SQRT(AP1307/2),Riskregister!$L$12-(Riskregister!$L$12-Riskregister!$K$12)*SQRT((1-AP1307)/2)))</f>
        <v>0</v>
      </c>
      <c r="AR1307" s="28">
        <f t="shared" ca="1" si="809"/>
        <v>0.41781848316965153</v>
      </c>
      <c r="AS1307" s="28">
        <f t="shared" ca="1" si="809"/>
        <v>0.81103505084755856</v>
      </c>
      <c r="AT1307" s="28">
        <f>IF(Riskregister!$E$13="",0,COUNTIF(BN$4:BN$53,"&lt;"&amp;AR1307)*IF(AS1307&lt;0.5,Riskregister!$K$13+(Riskregister!$L$13-Riskregister!$K$13)*SQRT(AS1307/2),Riskregister!$L$13-(Riskregister!$L$13-Riskregister!$K$13)*SQRT((1-AS1307)/2)))</f>
        <v>0</v>
      </c>
      <c r="AU1307" s="28">
        <f t="shared" ca="1" si="810"/>
        <v>0.18493084350904343</v>
      </c>
      <c r="AV1307" s="28">
        <f t="shared" ca="1" si="810"/>
        <v>0.35358493182262518</v>
      </c>
      <c r="AW1307" s="28">
        <f>IF(Riskregister!$E$14="",0,COUNTIF(BO$4:BO$53,"&lt;"&amp;AU1307)*IF(AV1307&lt;0.5,Riskregister!$K$14+(Riskregister!$L$14-Riskregister!$K$14)*SQRT(AV1307/2),Riskregister!$L$14-(Riskregister!$L$14-Riskregister!$K$14)*SQRT((1-AV1307)/2)))</f>
        <v>0</v>
      </c>
      <c r="AX1307" s="28">
        <f t="shared" ca="1" si="811"/>
        <v>9.5031751446876256E-2</v>
      </c>
      <c r="AY1307" s="28">
        <f t="shared" ca="1" si="811"/>
        <v>0.21072181284947689</v>
      </c>
      <c r="AZ1307" s="28">
        <f>IF(Riskregister!$E$15="",0,COUNTIF(BP$4:BP$53,"&lt;"&amp;AX1307)*IF(AY1307&lt;0.5,Riskregister!$K$15+(Riskregister!$L$15-Riskregister!$K$15)*SQRT(AY1307/2),Riskregister!$L$15-(Riskregister!$L$15-Riskregister!$K$15)*SQRT((1-AY1307)/2)))</f>
        <v>0</v>
      </c>
      <c r="BA1307" s="28">
        <f t="shared" ca="1" si="812"/>
        <v>0.88373266582390753</v>
      </c>
      <c r="BB1307" s="28">
        <f t="shared" ca="1" si="812"/>
        <v>0.77668543536258472</v>
      </c>
      <c r="BC1307" s="28">
        <f>IF(Riskregister!$E$16="",0,COUNTIF(BQ$4:BQ$53,"&lt;"&amp;BA1307)*IF(BB1307&lt;0.5,Riskregister!$K$16+(Riskregister!$L$16-Riskregister!$K$16)*SQRT(BB1307/2),Riskregister!$L$16-(Riskregister!$L$16-Riskregister!$K$16)*SQRT((1-BB1307)/2)))</f>
        <v>0</v>
      </c>
      <c r="BD1307" s="28">
        <f t="shared" ca="1" si="800"/>
        <v>0</v>
      </c>
    </row>
    <row r="1308" spans="20:56" x14ac:dyDescent="0.35">
      <c r="T1308" s="28">
        <f t="shared" ca="1" si="801"/>
        <v>0.95586995776903627</v>
      </c>
      <c r="U1308" s="28">
        <f t="shared" ca="1" si="801"/>
        <v>0.42048238892761458</v>
      </c>
      <c r="V1308" s="28">
        <f ca="1">IF(Riskregister!$E$5="",0,COUNTIF(BF$4:BF$53,"&lt;"&amp;T1308)*IF(U1308&lt;0.5,Riskregister!$K$5+(Riskregister!$L$5-Riskregister!$K$5)*SQRT(U1308/2),Riskregister!$L$5-(Riskregister!$L$5-Riskregister!$K$5)*SQRT((1-U1308)/2)))</f>
        <v>712668.59283895581</v>
      </c>
      <c r="W1308" s="28">
        <f t="shared" ca="1" si="802"/>
        <v>0.34820914816082882</v>
      </c>
      <c r="X1308" s="28">
        <f t="shared" ca="1" si="802"/>
        <v>8.294426152172607E-2</v>
      </c>
      <c r="Y1308" s="28">
        <f ca="1">IF(Riskregister!$E$6="",0,COUNTIF(BG$4:BG$53,"&lt;"&amp;W1308)*IF(X1308&lt;0.5,Riskregister!$K$6+(Riskregister!$L$6-Riskregister!$K$6)*SQRT(X1308/2),Riskregister!$L$6-(Riskregister!$L$6-Riskregister!$K$6)*SQRT((1-X1308)/2)))</f>
        <v>0</v>
      </c>
      <c r="Z1308" s="28">
        <f t="shared" ca="1" si="803"/>
        <v>0.70482162438574092</v>
      </c>
      <c r="AA1308" s="28">
        <f t="shared" ca="1" si="803"/>
        <v>0.47108178279467816</v>
      </c>
      <c r="AB1308" s="28">
        <f ca="1">IF(Riskregister!$E$7="",0,COUNTIF(BH$4:BH$53,"&lt;"&amp;Z1308)*IF(AA1308&lt;0.5,Riskregister!$K$7+(Riskregister!$L$7-Riskregister!$K$7)*SQRT(AA1308/2),Riskregister!$L$7-(Riskregister!$L$7-Riskregister!$K$7)*SQRT((1-AA1308)/2)))</f>
        <v>219863.9431903488</v>
      </c>
      <c r="AC1308" s="28">
        <f t="shared" ca="1" si="804"/>
        <v>0.28901022336167947</v>
      </c>
      <c r="AD1308" s="28">
        <f t="shared" ca="1" si="804"/>
        <v>0.47875940267668282</v>
      </c>
      <c r="AE1308" s="28">
        <f ca="1">IF(Riskregister!$E$8="",0,COUNTIF(BI$4:BI$53,"&lt;"&amp;AC1308)*IF(AD1308&lt;0.5,Riskregister!$K$8+(Riskregister!$L$8-Riskregister!$K$8)*SQRT(AD1308/2),Riskregister!$L$8-(Riskregister!$L$8-Riskregister!$K$8)*SQRT((1-AD1308)/2)))</f>
        <v>0</v>
      </c>
      <c r="AF1308" s="28">
        <f t="shared" ca="1" si="805"/>
        <v>0.72240441612808293</v>
      </c>
      <c r="AG1308" s="28">
        <f t="shared" ca="1" si="805"/>
        <v>0.60904205830774893</v>
      </c>
      <c r="AH1308" s="28">
        <f>IF(Riskregister!$E$9="",0,COUNTIF(BJ$4:BJ$53,"&lt;"&amp;AF1308)*IF(AG1308&lt;0.5,Riskregister!$K$9+(Riskregister!$L$9-Riskregister!$K$9)*SQRT(AG1308/2),Riskregister!$L$9-(Riskregister!$L$9-Riskregister!$K$9)*SQRT((1-AG1308)/2)))</f>
        <v>0</v>
      </c>
      <c r="AI1308" s="28">
        <f t="shared" ca="1" si="806"/>
        <v>0.18613446198306149</v>
      </c>
      <c r="AJ1308" s="28">
        <f t="shared" ca="1" si="806"/>
        <v>8.3243810841549082E-2</v>
      </c>
      <c r="AK1308" s="28">
        <f>IF(Riskregister!$E$10="",0,COUNTIF(BK$4:BK$53,"&lt;"&amp;AI1308)*IF(AJ1308&lt;0.5,Riskregister!$K$10+(Riskregister!$L$10-Riskregister!$K$10)*SQRT(AJ1308/2),Riskregister!$L$10-(Riskregister!$L$10-Riskregister!$K$10)*SQRT((1-AJ1308)/2)))</f>
        <v>0</v>
      </c>
      <c r="AL1308" s="28">
        <f t="shared" ca="1" si="807"/>
        <v>0.75025389403884324</v>
      </c>
      <c r="AM1308" s="28">
        <f t="shared" ca="1" si="807"/>
        <v>0.90294900538100342</v>
      </c>
      <c r="AN1308" s="28">
        <f>IF(Riskregister!$E$11="",0,COUNTIF(BL$4:BL$53,"&lt;"&amp;AL1308)*IF(AM1308&lt;0.5,Riskregister!$K$11+(Riskregister!$L$11-Riskregister!$K$11)*SQRT(AM1308/2),Riskregister!$L$11-(Riskregister!$L$11-Riskregister!$K$11)*SQRT((1-AM1308)/2)))</f>
        <v>0</v>
      </c>
      <c r="AO1308" s="28">
        <f t="shared" ca="1" si="808"/>
        <v>0.60192692450112883</v>
      </c>
      <c r="AP1308" s="28">
        <f t="shared" ca="1" si="808"/>
        <v>0.88090482767784106</v>
      </c>
      <c r="AQ1308" s="28">
        <f>IF(Riskregister!$E$12="",0,COUNTIF(BM$4:BM$53,"&lt;"&amp;AO1308)*IF(AP1308&lt;0.5,Riskregister!$K$12+(Riskregister!$L$12-Riskregister!$K$12)*SQRT(AP1308/2),Riskregister!$L$12-(Riskregister!$L$12-Riskregister!$K$12)*SQRT((1-AP1308)/2)))</f>
        <v>0</v>
      </c>
      <c r="AR1308" s="28">
        <f t="shared" ca="1" si="809"/>
        <v>0.67237521793065413</v>
      </c>
      <c r="AS1308" s="28">
        <f t="shared" ca="1" si="809"/>
        <v>0.69872089130710013</v>
      </c>
      <c r="AT1308" s="28">
        <f>IF(Riskregister!$E$13="",0,COUNTIF(BN$4:BN$53,"&lt;"&amp;AR1308)*IF(AS1308&lt;0.5,Riskregister!$K$13+(Riskregister!$L$13-Riskregister!$K$13)*SQRT(AS1308/2),Riskregister!$L$13-(Riskregister!$L$13-Riskregister!$K$13)*SQRT((1-AS1308)/2)))</f>
        <v>0</v>
      </c>
      <c r="AU1308" s="28">
        <f t="shared" ca="1" si="810"/>
        <v>0.81288898469462367</v>
      </c>
      <c r="AV1308" s="28">
        <f t="shared" ca="1" si="810"/>
        <v>0.15125404841808199</v>
      </c>
      <c r="AW1308" s="28">
        <f>IF(Riskregister!$E$14="",0,COUNTIF(BO$4:BO$53,"&lt;"&amp;AU1308)*IF(AV1308&lt;0.5,Riskregister!$K$14+(Riskregister!$L$14-Riskregister!$K$14)*SQRT(AV1308/2),Riskregister!$L$14-(Riskregister!$L$14-Riskregister!$K$14)*SQRT((1-AV1308)/2)))</f>
        <v>0</v>
      </c>
      <c r="AX1308" s="28">
        <f t="shared" ca="1" si="811"/>
        <v>0.73131744420220934</v>
      </c>
      <c r="AY1308" s="28">
        <f t="shared" ca="1" si="811"/>
        <v>0.60529091395849222</v>
      </c>
      <c r="AZ1308" s="28">
        <f>IF(Riskregister!$E$15="",0,COUNTIF(BP$4:BP$53,"&lt;"&amp;AX1308)*IF(AY1308&lt;0.5,Riskregister!$K$15+(Riskregister!$L$15-Riskregister!$K$15)*SQRT(AY1308/2),Riskregister!$L$15-(Riskregister!$L$15-Riskregister!$K$15)*SQRT((1-AY1308)/2)))</f>
        <v>0</v>
      </c>
      <c r="BA1308" s="28">
        <f t="shared" ca="1" si="812"/>
        <v>0.15714142238847628</v>
      </c>
      <c r="BB1308" s="28">
        <f t="shared" ca="1" si="812"/>
        <v>0.31874828767538876</v>
      </c>
      <c r="BC1308" s="28">
        <f>IF(Riskregister!$E$16="",0,COUNTIF(BQ$4:BQ$53,"&lt;"&amp;BA1308)*IF(BB1308&lt;0.5,Riskregister!$K$16+(Riskregister!$L$16-Riskregister!$K$16)*SQRT(BB1308/2),Riskregister!$L$16-(Riskregister!$L$16-Riskregister!$K$16)*SQRT((1-BB1308)/2)))</f>
        <v>0</v>
      </c>
      <c r="BD1308" s="28">
        <f t="shared" ca="1" si="800"/>
        <v>932532.53602930461</v>
      </c>
    </row>
    <row r="1309" spans="20:56" x14ac:dyDescent="0.35">
      <c r="T1309" s="28">
        <f t="shared" ca="1" si="801"/>
        <v>0.72852104481548663</v>
      </c>
      <c r="U1309" s="28">
        <f t="shared" ca="1" si="801"/>
        <v>0.30963095372631899</v>
      </c>
      <c r="V1309" s="28">
        <f ca="1">IF(Riskregister!$E$5="",0,COUNTIF(BF$4:BF$53,"&lt;"&amp;T1309)*IF(U1309&lt;0.5,Riskregister!$K$5+(Riskregister!$L$5-Riskregister!$K$5)*SQRT(U1309/2),Riskregister!$L$5-(Riskregister!$L$5-Riskregister!$K$5)*SQRT((1-U1309)/2)))</f>
        <v>327059.69068308518</v>
      </c>
      <c r="W1309" s="28">
        <f t="shared" ca="1" si="802"/>
        <v>0.64376094195338318</v>
      </c>
      <c r="X1309" s="28">
        <f t="shared" ca="1" si="802"/>
        <v>0.77933279234609276</v>
      </c>
      <c r="Y1309" s="28">
        <f ca="1">IF(Riskregister!$E$6="",0,COUNTIF(BG$4:BG$53,"&lt;"&amp;W1309)*IF(X1309&lt;0.5,Riskregister!$K$6+(Riskregister!$L$6-Riskregister!$K$6)*SQRT(X1309/2),Riskregister!$L$6-(Riskregister!$L$6-Riskregister!$K$6)*SQRT((1-X1309)/2)))</f>
        <v>1402102.9550170619</v>
      </c>
      <c r="Z1309" s="28">
        <f t="shared" ca="1" si="803"/>
        <v>8.897061493738867E-2</v>
      </c>
      <c r="AA1309" s="28">
        <f t="shared" ca="1" si="803"/>
        <v>0.6808823439957441</v>
      </c>
      <c r="AB1309" s="28">
        <f ca="1">IF(Riskregister!$E$7="",0,COUNTIF(BH$4:BH$53,"&lt;"&amp;Z1309)*IF(AA1309&lt;0.5,Riskregister!$K$7+(Riskregister!$L$7-Riskregister!$K$7)*SQRT(AA1309/2),Riskregister!$L$7-(Riskregister!$L$7-Riskregister!$K$7)*SQRT((1-AA1309)/2)))</f>
        <v>0</v>
      </c>
      <c r="AC1309" s="28">
        <f t="shared" ca="1" si="804"/>
        <v>0.2709448953107565</v>
      </c>
      <c r="AD1309" s="28">
        <f t="shared" ca="1" si="804"/>
        <v>0.45821736138952507</v>
      </c>
      <c r="AE1309" s="28">
        <f ca="1">IF(Riskregister!$E$8="",0,COUNTIF(BI$4:BI$53,"&lt;"&amp;AC1309)*IF(AD1309&lt;0.5,Riskregister!$K$8+(Riskregister!$L$8-Riskregister!$K$8)*SQRT(AD1309/2),Riskregister!$L$8-(Riskregister!$L$8-Riskregister!$K$8)*SQRT((1-AD1309)/2)))</f>
        <v>0</v>
      </c>
      <c r="AF1309" s="28">
        <f t="shared" ca="1" si="805"/>
        <v>0.97550295444432977</v>
      </c>
      <c r="AG1309" s="28">
        <f t="shared" ca="1" si="805"/>
        <v>0.77492081774077048</v>
      </c>
      <c r="AH1309" s="28">
        <f>IF(Riskregister!$E$9="",0,COUNTIF(BJ$4:BJ$53,"&lt;"&amp;AF1309)*IF(AG1309&lt;0.5,Riskregister!$K$9+(Riskregister!$L$9-Riskregister!$K$9)*SQRT(AG1309/2),Riskregister!$L$9-(Riskregister!$L$9-Riskregister!$K$9)*SQRT((1-AG1309)/2)))</f>
        <v>0</v>
      </c>
      <c r="AI1309" s="28">
        <f t="shared" ca="1" si="806"/>
        <v>0.66512444206538979</v>
      </c>
      <c r="AJ1309" s="28">
        <f t="shared" ca="1" si="806"/>
        <v>0.75620962841677486</v>
      </c>
      <c r="AK1309" s="28">
        <f>IF(Riskregister!$E$10="",0,COUNTIF(BK$4:BK$53,"&lt;"&amp;AI1309)*IF(AJ1309&lt;0.5,Riskregister!$K$10+(Riskregister!$L$10-Riskregister!$K$10)*SQRT(AJ1309/2),Riskregister!$L$10-(Riskregister!$L$10-Riskregister!$K$10)*SQRT((1-AJ1309)/2)))</f>
        <v>0</v>
      </c>
      <c r="AL1309" s="28">
        <f t="shared" ca="1" si="807"/>
        <v>4.9261095785427589E-2</v>
      </c>
      <c r="AM1309" s="28">
        <f t="shared" ca="1" si="807"/>
        <v>0.54507679071985171</v>
      </c>
      <c r="AN1309" s="28">
        <f>IF(Riskregister!$E$11="",0,COUNTIF(BL$4:BL$53,"&lt;"&amp;AL1309)*IF(AM1309&lt;0.5,Riskregister!$K$11+(Riskregister!$L$11-Riskregister!$K$11)*SQRT(AM1309/2),Riskregister!$L$11-(Riskregister!$L$11-Riskregister!$K$11)*SQRT((1-AM1309)/2)))</f>
        <v>0</v>
      </c>
      <c r="AO1309" s="28">
        <f t="shared" ca="1" si="808"/>
        <v>0.23058489236890212</v>
      </c>
      <c r="AP1309" s="28">
        <f t="shared" ca="1" si="808"/>
        <v>0.40146621485151923</v>
      </c>
      <c r="AQ1309" s="28">
        <f>IF(Riskregister!$E$12="",0,COUNTIF(BM$4:BM$53,"&lt;"&amp;AO1309)*IF(AP1309&lt;0.5,Riskregister!$K$12+(Riskregister!$L$12-Riskregister!$K$12)*SQRT(AP1309/2),Riskregister!$L$12-(Riskregister!$L$12-Riskregister!$K$12)*SQRT((1-AP1309)/2)))</f>
        <v>0</v>
      </c>
      <c r="AR1309" s="28">
        <f t="shared" ca="1" si="809"/>
        <v>0.46847698481894262</v>
      </c>
      <c r="AS1309" s="28">
        <f t="shared" ca="1" si="809"/>
        <v>0.7095590970755431</v>
      </c>
      <c r="AT1309" s="28">
        <f>IF(Riskregister!$E$13="",0,COUNTIF(BN$4:BN$53,"&lt;"&amp;AR1309)*IF(AS1309&lt;0.5,Riskregister!$K$13+(Riskregister!$L$13-Riskregister!$K$13)*SQRT(AS1309/2),Riskregister!$L$13-(Riskregister!$L$13-Riskregister!$K$13)*SQRT((1-AS1309)/2)))</f>
        <v>0</v>
      </c>
      <c r="AU1309" s="28">
        <f t="shared" ca="1" si="810"/>
        <v>0.84916251059728676</v>
      </c>
      <c r="AV1309" s="28">
        <f t="shared" ca="1" si="810"/>
        <v>0.11222419967178099</v>
      </c>
      <c r="AW1309" s="28">
        <f>IF(Riskregister!$E$14="",0,COUNTIF(BO$4:BO$53,"&lt;"&amp;AU1309)*IF(AV1309&lt;0.5,Riskregister!$K$14+(Riskregister!$L$14-Riskregister!$K$14)*SQRT(AV1309/2),Riskregister!$L$14-(Riskregister!$L$14-Riskregister!$K$14)*SQRT((1-AV1309)/2)))</f>
        <v>0</v>
      </c>
      <c r="AX1309" s="28">
        <f t="shared" ca="1" si="811"/>
        <v>0.62542970232145689</v>
      </c>
      <c r="AY1309" s="28">
        <f t="shared" ca="1" si="811"/>
        <v>0.3812660295217607</v>
      </c>
      <c r="AZ1309" s="28">
        <f>IF(Riskregister!$E$15="",0,COUNTIF(BP$4:BP$53,"&lt;"&amp;AX1309)*IF(AY1309&lt;0.5,Riskregister!$K$15+(Riskregister!$L$15-Riskregister!$K$15)*SQRT(AY1309/2),Riskregister!$L$15-(Riskregister!$L$15-Riskregister!$K$15)*SQRT((1-AY1309)/2)))</f>
        <v>0</v>
      </c>
      <c r="BA1309" s="28">
        <f t="shared" ca="1" si="812"/>
        <v>0.20172367901989441</v>
      </c>
      <c r="BB1309" s="28">
        <f t="shared" ca="1" si="812"/>
        <v>0.71515004617263389</v>
      </c>
      <c r="BC1309" s="28">
        <f>IF(Riskregister!$E$16="",0,COUNTIF(BQ$4:BQ$53,"&lt;"&amp;BA1309)*IF(BB1309&lt;0.5,Riskregister!$K$16+(Riskregister!$L$16-Riskregister!$K$16)*SQRT(BB1309/2),Riskregister!$L$16-(Riskregister!$L$16-Riskregister!$K$16)*SQRT((1-BB1309)/2)))</f>
        <v>0</v>
      </c>
      <c r="BD1309" s="28">
        <f t="shared" ca="1" si="800"/>
        <v>1729162.6457001471</v>
      </c>
    </row>
    <row r="1310" spans="20:56" x14ac:dyDescent="0.35">
      <c r="T1310" s="28">
        <f t="shared" ca="1" si="801"/>
        <v>0.91188278971309156</v>
      </c>
      <c r="U1310" s="28">
        <f t="shared" ca="1" si="801"/>
        <v>8.2932840540591135E-2</v>
      </c>
      <c r="V1310" s="28">
        <f ca="1">IF(Riskregister!$E$5="",0,COUNTIF(BF$4:BF$53,"&lt;"&amp;T1310)*IF(U1310&lt;0.5,Riskregister!$K$5+(Riskregister!$L$5-Riskregister!$K$5)*SQRT(U1310/2),Riskregister!$L$5-(Riskregister!$L$5-Riskregister!$K$5)*SQRT((1-U1310)/2)))</f>
        <v>241634.87384579546</v>
      </c>
      <c r="W1310" s="28">
        <f t="shared" ca="1" si="802"/>
        <v>9.0679216359268455E-3</v>
      </c>
      <c r="X1310" s="28">
        <f t="shared" ca="1" si="802"/>
        <v>0.62361983023715195</v>
      </c>
      <c r="Y1310" s="28">
        <f ca="1">IF(Riskregister!$E$6="",0,COUNTIF(BG$4:BG$53,"&lt;"&amp;W1310)*IF(X1310&lt;0.5,Riskregister!$K$6+(Riskregister!$L$6-Riskregister!$K$6)*SQRT(X1310/2),Riskregister!$L$6-(Riskregister!$L$6-Riskregister!$K$6)*SQRT((1-X1310)/2)))</f>
        <v>0</v>
      </c>
      <c r="Z1310" s="28">
        <f t="shared" ca="1" si="803"/>
        <v>0.88414525590578197</v>
      </c>
      <c r="AA1310" s="28">
        <f t="shared" ca="1" si="803"/>
        <v>0.59252758881834944</v>
      </c>
      <c r="AB1310" s="28">
        <f ca="1">IF(Riskregister!$E$7="",0,COUNTIF(BH$4:BH$53,"&lt;"&amp;Z1310)*IF(AA1310&lt;0.5,Riskregister!$K$7+(Riskregister!$L$7-Riskregister!$K$7)*SQRT(AA1310/2),Riskregister!$L$7-(Riskregister!$L$7-Riskregister!$K$7)*SQRT((1-AA1310)/2)))</f>
        <v>242019.98485607081</v>
      </c>
      <c r="AC1310" s="28">
        <f t="shared" ca="1" si="804"/>
        <v>0.51346331945550028</v>
      </c>
      <c r="AD1310" s="28">
        <f t="shared" ca="1" si="804"/>
        <v>0.14002707605836495</v>
      </c>
      <c r="AE1310" s="28">
        <f ca="1">IF(Riskregister!$E$8="",0,COUNTIF(BI$4:BI$53,"&lt;"&amp;AC1310)*IF(AD1310&lt;0.5,Riskregister!$K$8+(Riskregister!$L$8-Riskregister!$K$8)*SQRT(AD1310/2),Riskregister!$L$8-(Riskregister!$L$8-Riskregister!$K$8)*SQRT((1-AD1310)/2)))</f>
        <v>0</v>
      </c>
      <c r="AF1310" s="28">
        <f t="shared" ca="1" si="805"/>
        <v>0.69259697272071108</v>
      </c>
      <c r="AG1310" s="28">
        <f t="shared" ca="1" si="805"/>
        <v>8.0681288576932575E-2</v>
      </c>
      <c r="AH1310" s="28">
        <f>IF(Riskregister!$E$9="",0,COUNTIF(BJ$4:BJ$53,"&lt;"&amp;AF1310)*IF(AG1310&lt;0.5,Riskregister!$K$9+(Riskregister!$L$9-Riskregister!$K$9)*SQRT(AG1310/2),Riskregister!$L$9-(Riskregister!$L$9-Riskregister!$K$9)*SQRT((1-AG1310)/2)))</f>
        <v>0</v>
      </c>
      <c r="AI1310" s="28">
        <f t="shared" ca="1" si="806"/>
        <v>0.40952928741130035</v>
      </c>
      <c r="AJ1310" s="28">
        <f t="shared" ca="1" si="806"/>
        <v>0.83331781733970067</v>
      </c>
      <c r="AK1310" s="28">
        <f>IF(Riskregister!$E$10="",0,COUNTIF(BK$4:BK$53,"&lt;"&amp;AI1310)*IF(AJ1310&lt;0.5,Riskregister!$K$10+(Riskregister!$L$10-Riskregister!$K$10)*SQRT(AJ1310/2),Riskregister!$L$10-(Riskregister!$L$10-Riskregister!$K$10)*SQRT((1-AJ1310)/2)))</f>
        <v>0</v>
      </c>
      <c r="AL1310" s="28">
        <f t="shared" ca="1" si="807"/>
        <v>0.13374175977204794</v>
      </c>
      <c r="AM1310" s="28">
        <f t="shared" ca="1" si="807"/>
        <v>0.49094482989025978</v>
      </c>
      <c r="AN1310" s="28">
        <f>IF(Riskregister!$E$11="",0,COUNTIF(BL$4:BL$53,"&lt;"&amp;AL1310)*IF(AM1310&lt;0.5,Riskregister!$K$11+(Riskregister!$L$11-Riskregister!$K$11)*SQRT(AM1310/2),Riskregister!$L$11-(Riskregister!$L$11-Riskregister!$K$11)*SQRT((1-AM1310)/2)))</f>
        <v>0</v>
      </c>
      <c r="AO1310" s="28">
        <f t="shared" ca="1" si="808"/>
        <v>0.42022666618316651</v>
      </c>
      <c r="AP1310" s="28">
        <f t="shared" ca="1" si="808"/>
        <v>0.44347925929824705</v>
      </c>
      <c r="AQ1310" s="28">
        <f>IF(Riskregister!$E$12="",0,COUNTIF(BM$4:BM$53,"&lt;"&amp;AO1310)*IF(AP1310&lt;0.5,Riskregister!$K$12+(Riskregister!$L$12-Riskregister!$K$12)*SQRT(AP1310/2),Riskregister!$L$12-(Riskregister!$L$12-Riskregister!$K$12)*SQRT((1-AP1310)/2)))</f>
        <v>0</v>
      </c>
      <c r="AR1310" s="28">
        <f t="shared" ca="1" si="809"/>
        <v>4.1836759248452204E-2</v>
      </c>
      <c r="AS1310" s="28">
        <f t="shared" ca="1" si="809"/>
        <v>0.3638485202164502</v>
      </c>
      <c r="AT1310" s="28">
        <f>IF(Riskregister!$E$13="",0,COUNTIF(BN$4:BN$53,"&lt;"&amp;AR1310)*IF(AS1310&lt;0.5,Riskregister!$K$13+(Riskregister!$L$13-Riskregister!$K$13)*SQRT(AS1310/2),Riskregister!$L$13-(Riskregister!$L$13-Riskregister!$K$13)*SQRT((1-AS1310)/2)))</f>
        <v>0</v>
      </c>
      <c r="AU1310" s="28">
        <f t="shared" ca="1" si="810"/>
        <v>0.81120030074560789</v>
      </c>
      <c r="AV1310" s="28">
        <f t="shared" ca="1" si="810"/>
        <v>0.17071580423577881</v>
      </c>
      <c r="AW1310" s="28">
        <f>IF(Riskregister!$E$14="",0,COUNTIF(BO$4:BO$53,"&lt;"&amp;AU1310)*IF(AV1310&lt;0.5,Riskregister!$K$14+(Riskregister!$L$14-Riskregister!$K$14)*SQRT(AV1310/2),Riskregister!$L$14-(Riskregister!$L$14-Riskregister!$K$14)*SQRT((1-AV1310)/2)))</f>
        <v>0</v>
      </c>
      <c r="AX1310" s="28">
        <f t="shared" ca="1" si="811"/>
        <v>0.9099853660106717</v>
      </c>
      <c r="AY1310" s="28">
        <f t="shared" ca="1" si="811"/>
        <v>0.77987071773613759</v>
      </c>
      <c r="AZ1310" s="28">
        <f>IF(Riskregister!$E$15="",0,COUNTIF(BP$4:BP$53,"&lt;"&amp;AX1310)*IF(AY1310&lt;0.5,Riskregister!$K$15+(Riskregister!$L$15-Riskregister!$K$15)*SQRT(AY1310/2),Riskregister!$L$15-(Riskregister!$L$15-Riskregister!$K$15)*SQRT((1-AY1310)/2)))</f>
        <v>0</v>
      </c>
      <c r="BA1310" s="28">
        <f t="shared" ca="1" si="812"/>
        <v>0.47391446995948205</v>
      </c>
      <c r="BB1310" s="28">
        <f t="shared" ca="1" si="812"/>
        <v>0.38332340009453025</v>
      </c>
      <c r="BC1310" s="28">
        <f>IF(Riskregister!$E$16="",0,COUNTIF(BQ$4:BQ$53,"&lt;"&amp;BA1310)*IF(BB1310&lt;0.5,Riskregister!$K$16+(Riskregister!$L$16-Riskregister!$K$16)*SQRT(BB1310/2),Riskregister!$L$16-(Riskregister!$L$16-Riskregister!$K$16)*SQRT((1-BB1310)/2)))</f>
        <v>0</v>
      </c>
      <c r="BD1310" s="28">
        <f t="shared" ca="1" si="800"/>
        <v>483654.85870186624</v>
      </c>
    </row>
    <row r="1311" spans="20:56" x14ac:dyDescent="0.35">
      <c r="T1311" s="28">
        <f t="shared" ca="1" si="801"/>
        <v>0.67667212367441776</v>
      </c>
      <c r="U1311" s="28">
        <f t="shared" ca="1" si="801"/>
        <v>0.99035929806948786</v>
      </c>
      <c r="V1311" s="28">
        <f ca="1">IF(Riskregister!$E$5="",0,COUNTIF(BF$4:BF$53,"&lt;"&amp;T1311)*IF(U1311&lt;0.5,Riskregister!$K$5+(Riskregister!$L$5-Riskregister!$K$5)*SQRT(U1311/2),Riskregister!$L$5-(Riskregister!$L$5-Riskregister!$K$5)*SQRT((1-U1311)/2)))</f>
        <v>568757.06367089751</v>
      </c>
      <c r="W1311" s="28">
        <f t="shared" ca="1" si="802"/>
        <v>8.907985098201654E-2</v>
      </c>
      <c r="X1311" s="28">
        <f t="shared" ca="1" si="802"/>
        <v>0.88385808968527158</v>
      </c>
      <c r="Y1311" s="28">
        <f ca="1">IF(Riskregister!$E$6="",0,COUNTIF(BG$4:BG$53,"&lt;"&amp;W1311)*IF(X1311&lt;0.5,Riskregister!$K$6+(Riskregister!$L$6-Riskregister!$K$6)*SQRT(X1311/2),Riskregister!$L$6-(Riskregister!$L$6-Riskregister!$K$6)*SQRT((1-X1311)/2)))</f>
        <v>0</v>
      </c>
      <c r="Z1311" s="28">
        <f t="shared" ca="1" si="803"/>
        <v>0.84743911101892599</v>
      </c>
      <c r="AA1311" s="28">
        <f t="shared" ca="1" si="803"/>
        <v>9.1547108762327745E-2</v>
      </c>
      <c r="AB1311" s="28">
        <f ca="1">IF(Riskregister!$E$7="",0,COUNTIF(BH$4:BH$53,"&lt;"&amp;Z1311)*IF(AA1311&lt;0.5,Riskregister!$K$7+(Riskregister!$L$7-Riskregister!$K$7)*SQRT(AA1311/2),Riskregister!$L$7-(Riskregister!$L$7-Riskregister!$K$7)*SQRT((1-AA1311)/2)))</f>
        <v>124881.64268826222</v>
      </c>
      <c r="AC1311" s="28">
        <f t="shared" ca="1" si="804"/>
        <v>0.14581079367856598</v>
      </c>
      <c r="AD1311" s="28">
        <f t="shared" ca="1" si="804"/>
        <v>0.96824998186717914</v>
      </c>
      <c r="AE1311" s="28">
        <f ca="1">IF(Riskregister!$E$8="",0,COUNTIF(BI$4:BI$53,"&lt;"&amp;AC1311)*IF(AD1311&lt;0.5,Riskregister!$K$8+(Riskregister!$L$8-Riskregister!$K$8)*SQRT(AD1311/2),Riskregister!$L$8-(Riskregister!$L$8-Riskregister!$K$8)*SQRT((1-AD1311)/2)))</f>
        <v>0</v>
      </c>
      <c r="AF1311" s="28">
        <f t="shared" ca="1" si="805"/>
        <v>0.87171359855365604</v>
      </c>
      <c r="AG1311" s="28">
        <f t="shared" ca="1" si="805"/>
        <v>0.91619789346514657</v>
      </c>
      <c r="AH1311" s="28">
        <f>IF(Riskregister!$E$9="",0,COUNTIF(BJ$4:BJ$53,"&lt;"&amp;AF1311)*IF(AG1311&lt;0.5,Riskregister!$K$9+(Riskregister!$L$9-Riskregister!$K$9)*SQRT(AG1311/2),Riskregister!$L$9-(Riskregister!$L$9-Riskregister!$K$9)*SQRT((1-AG1311)/2)))</f>
        <v>0</v>
      </c>
      <c r="AI1311" s="28">
        <f t="shared" ca="1" si="806"/>
        <v>0.17992565548562311</v>
      </c>
      <c r="AJ1311" s="28">
        <f t="shared" ca="1" si="806"/>
        <v>0.75066039995949685</v>
      </c>
      <c r="AK1311" s="28">
        <f>IF(Riskregister!$E$10="",0,COUNTIF(BK$4:BK$53,"&lt;"&amp;AI1311)*IF(AJ1311&lt;0.5,Riskregister!$K$10+(Riskregister!$L$10-Riskregister!$K$10)*SQRT(AJ1311/2),Riskregister!$L$10-(Riskregister!$L$10-Riskregister!$K$10)*SQRT((1-AJ1311)/2)))</f>
        <v>0</v>
      </c>
      <c r="AL1311" s="28">
        <f t="shared" ca="1" si="807"/>
        <v>0.61127895642974428</v>
      </c>
      <c r="AM1311" s="28">
        <f t="shared" ca="1" si="807"/>
        <v>0.32583084065971202</v>
      </c>
      <c r="AN1311" s="28">
        <f>IF(Riskregister!$E$11="",0,COUNTIF(BL$4:BL$53,"&lt;"&amp;AL1311)*IF(AM1311&lt;0.5,Riskregister!$K$11+(Riskregister!$L$11-Riskregister!$K$11)*SQRT(AM1311/2),Riskregister!$L$11-(Riskregister!$L$11-Riskregister!$K$11)*SQRT((1-AM1311)/2)))</f>
        <v>0</v>
      </c>
      <c r="AO1311" s="28">
        <f t="shared" ca="1" si="808"/>
        <v>0.26536478820294385</v>
      </c>
      <c r="AP1311" s="28">
        <f t="shared" ca="1" si="808"/>
        <v>0.76957955276478529</v>
      </c>
      <c r="AQ1311" s="28">
        <f>IF(Riskregister!$E$12="",0,COUNTIF(BM$4:BM$53,"&lt;"&amp;AO1311)*IF(AP1311&lt;0.5,Riskregister!$K$12+(Riskregister!$L$12-Riskregister!$K$12)*SQRT(AP1311/2),Riskregister!$L$12-(Riskregister!$L$12-Riskregister!$K$12)*SQRT((1-AP1311)/2)))</f>
        <v>0</v>
      </c>
      <c r="AR1311" s="28">
        <f t="shared" ca="1" si="809"/>
        <v>0.53032214477508921</v>
      </c>
      <c r="AS1311" s="28">
        <f t="shared" ca="1" si="809"/>
        <v>0.14525932274607112</v>
      </c>
      <c r="AT1311" s="28">
        <f>IF(Riskregister!$E$13="",0,COUNTIF(BN$4:BN$53,"&lt;"&amp;AR1311)*IF(AS1311&lt;0.5,Riskregister!$K$13+(Riskregister!$L$13-Riskregister!$K$13)*SQRT(AS1311/2),Riskregister!$L$13-(Riskregister!$L$13-Riskregister!$K$13)*SQRT((1-AS1311)/2)))</f>
        <v>0</v>
      </c>
      <c r="AU1311" s="28">
        <f t="shared" ca="1" si="810"/>
        <v>0.18403969452020186</v>
      </c>
      <c r="AV1311" s="28">
        <f t="shared" ca="1" si="810"/>
        <v>0.35322361951677528</v>
      </c>
      <c r="AW1311" s="28">
        <f>IF(Riskregister!$E$14="",0,COUNTIF(BO$4:BO$53,"&lt;"&amp;AU1311)*IF(AV1311&lt;0.5,Riskregister!$K$14+(Riskregister!$L$14-Riskregister!$K$14)*SQRT(AV1311/2),Riskregister!$L$14-(Riskregister!$L$14-Riskregister!$K$14)*SQRT((1-AV1311)/2)))</f>
        <v>0</v>
      </c>
      <c r="AX1311" s="28">
        <f t="shared" ca="1" si="811"/>
        <v>0.21633493044479146</v>
      </c>
      <c r="AY1311" s="28">
        <f t="shared" ca="1" si="811"/>
        <v>0.20884293021640266</v>
      </c>
      <c r="AZ1311" s="28">
        <f>IF(Riskregister!$E$15="",0,COUNTIF(BP$4:BP$53,"&lt;"&amp;AX1311)*IF(AY1311&lt;0.5,Riskregister!$K$15+(Riskregister!$L$15-Riskregister!$K$15)*SQRT(AY1311/2),Riskregister!$L$15-(Riskregister!$L$15-Riskregister!$K$15)*SQRT((1-AY1311)/2)))</f>
        <v>0</v>
      </c>
      <c r="BA1311" s="28">
        <f t="shared" ca="1" si="812"/>
        <v>0.8157320859870385</v>
      </c>
      <c r="BB1311" s="28">
        <f t="shared" ca="1" si="812"/>
        <v>0.54821583147067521</v>
      </c>
      <c r="BC1311" s="28">
        <f>IF(Riskregister!$E$16="",0,COUNTIF(BQ$4:BQ$53,"&lt;"&amp;BA1311)*IF(BB1311&lt;0.5,Riskregister!$K$16+(Riskregister!$L$16-Riskregister!$K$16)*SQRT(BB1311/2),Riskregister!$L$16-(Riskregister!$L$16-Riskregister!$K$16)*SQRT((1-BB1311)/2)))</f>
        <v>0</v>
      </c>
      <c r="BD1311" s="28">
        <f t="shared" ca="1" si="800"/>
        <v>693638.70635915967</v>
      </c>
    </row>
    <row r="1312" spans="20:56" x14ac:dyDescent="0.35">
      <c r="T1312" s="28">
        <f t="shared" ca="1" si="801"/>
        <v>5.5708623649750044E-2</v>
      </c>
      <c r="U1312" s="28">
        <f t="shared" ca="1" si="801"/>
        <v>0.24966011327777793</v>
      </c>
      <c r="V1312" s="28">
        <f ca="1">IF(Riskregister!$E$5="",0,COUNTIF(BF$4:BF$53,"&lt;"&amp;T1312)*IF(U1312&lt;0.5,Riskregister!$K$5+(Riskregister!$L$5-Riskregister!$K$5)*SQRT(U1312/2),Riskregister!$L$5-(Riskregister!$L$5-Riskregister!$K$5)*SQRT((1-U1312)/2)))</f>
        <v>0</v>
      </c>
      <c r="W1312" s="28">
        <f t="shared" ca="1" si="802"/>
        <v>0.56452448823073853</v>
      </c>
      <c r="X1312" s="28">
        <f t="shared" ca="1" si="802"/>
        <v>0.77348212427450314</v>
      </c>
      <c r="Y1312" s="28">
        <f ca="1">IF(Riskregister!$E$6="",0,COUNTIF(BG$4:BG$53,"&lt;"&amp;W1312)*IF(X1312&lt;0.5,Riskregister!$K$6+(Riskregister!$L$6-Riskregister!$K$6)*SQRT(X1312/2),Riskregister!$L$6-(Riskregister!$L$6-Riskregister!$K$6)*SQRT((1-X1312)/2)))</f>
        <v>0</v>
      </c>
      <c r="Z1312" s="28">
        <f t="shared" ca="1" si="803"/>
        <v>6.8706327369627562E-3</v>
      </c>
      <c r="AA1312" s="28">
        <f t="shared" ca="1" si="803"/>
        <v>4.5379516063914105E-2</v>
      </c>
      <c r="AB1312" s="28">
        <f ca="1">IF(Riskregister!$E$7="",0,COUNTIF(BH$4:BH$53,"&lt;"&amp;Z1312)*IF(AA1312&lt;0.5,Riskregister!$K$7+(Riskregister!$L$7-Riskregister!$K$7)*SQRT(AA1312/2),Riskregister!$L$7-(Riskregister!$L$7-Riskregister!$K$7)*SQRT((1-AA1312)/2)))</f>
        <v>0</v>
      </c>
      <c r="AC1312" s="28">
        <f t="shared" ca="1" si="804"/>
        <v>0.33202333200365597</v>
      </c>
      <c r="AD1312" s="28">
        <f t="shared" ca="1" si="804"/>
        <v>0.68965597370057352</v>
      </c>
      <c r="AE1312" s="28">
        <f ca="1">IF(Riskregister!$E$8="",0,COUNTIF(BI$4:BI$53,"&lt;"&amp;AC1312)*IF(AD1312&lt;0.5,Riskregister!$K$8+(Riskregister!$L$8-Riskregister!$K$8)*SQRT(AD1312/2),Riskregister!$L$8-(Riskregister!$L$8-Riskregister!$K$8)*SQRT((1-AD1312)/2)))</f>
        <v>0</v>
      </c>
      <c r="AF1312" s="28">
        <f t="shared" ca="1" si="805"/>
        <v>0.43718665051462746</v>
      </c>
      <c r="AG1312" s="28">
        <f t="shared" ca="1" si="805"/>
        <v>0.83243236455878056</v>
      </c>
      <c r="AH1312" s="28">
        <f>IF(Riskregister!$E$9="",0,COUNTIF(BJ$4:BJ$53,"&lt;"&amp;AF1312)*IF(AG1312&lt;0.5,Riskregister!$K$9+(Riskregister!$L$9-Riskregister!$K$9)*SQRT(AG1312/2),Riskregister!$L$9-(Riskregister!$L$9-Riskregister!$K$9)*SQRT((1-AG1312)/2)))</f>
        <v>0</v>
      </c>
      <c r="AI1312" s="28">
        <f t="shared" ca="1" si="806"/>
        <v>0.22960225842686044</v>
      </c>
      <c r="AJ1312" s="28">
        <f t="shared" ca="1" si="806"/>
        <v>0.29504679528454336</v>
      </c>
      <c r="AK1312" s="28">
        <f>IF(Riskregister!$E$10="",0,COUNTIF(BK$4:BK$53,"&lt;"&amp;AI1312)*IF(AJ1312&lt;0.5,Riskregister!$K$10+(Riskregister!$L$10-Riskregister!$K$10)*SQRT(AJ1312/2),Riskregister!$L$10-(Riskregister!$L$10-Riskregister!$K$10)*SQRT((1-AJ1312)/2)))</f>
        <v>0</v>
      </c>
      <c r="AL1312" s="28">
        <f t="shared" ca="1" si="807"/>
        <v>0.60211450146070888</v>
      </c>
      <c r="AM1312" s="28">
        <f t="shared" ca="1" si="807"/>
        <v>0.82880421000014948</v>
      </c>
      <c r="AN1312" s="28">
        <f>IF(Riskregister!$E$11="",0,COUNTIF(BL$4:BL$53,"&lt;"&amp;AL1312)*IF(AM1312&lt;0.5,Riskregister!$K$11+(Riskregister!$L$11-Riskregister!$K$11)*SQRT(AM1312/2),Riskregister!$L$11-(Riskregister!$L$11-Riskregister!$K$11)*SQRT((1-AM1312)/2)))</f>
        <v>0</v>
      </c>
      <c r="AO1312" s="28">
        <f t="shared" ca="1" si="808"/>
        <v>0.39005782442163328</v>
      </c>
      <c r="AP1312" s="28">
        <f t="shared" ca="1" si="808"/>
        <v>3.5682294410189885E-2</v>
      </c>
      <c r="AQ1312" s="28">
        <f>IF(Riskregister!$E$12="",0,COUNTIF(BM$4:BM$53,"&lt;"&amp;AO1312)*IF(AP1312&lt;0.5,Riskregister!$K$12+(Riskregister!$L$12-Riskregister!$K$12)*SQRT(AP1312/2),Riskregister!$L$12-(Riskregister!$L$12-Riskregister!$K$12)*SQRT((1-AP1312)/2)))</f>
        <v>0</v>
      </c>
      <c r="AR1312" s="28">
        <f t="shared" ca="1" si="809"/>
        <v>3.1688324273104973E-2</v>
      </c>
      <c r="AS1312" s="28">
        <f t="shared" ca="1" si="809"/>
        <v>0.56689629756032456</v>
      </c>
      <c r="AT1312" s="28">
        <f>IF(Riskregister!$E$13="",0,COUNTIF(BN$4:BN$53,"&lt;"&amp;AR1312)*IF(AS1312&lt;0.5,Riskregister!$K$13+(Riskregister!$L$13-Riskregister!$K$13)*SQRT(AS1312/2),Riskregister!$L$13-(Riskregister!$L$13-Riskregister!$K$13)*SQRT((1-AS1312)/2)))</f>
        <v>0</v>
      </c>
      <c r="AU1312" s="28">
        <f t="shared" ca="1" si="810"/>
        <v>0.51970756606186352</v>
      </c>
      <c r="AV1312" s="28">
        <f t="shared" ca="1" si="810"/>
        <v>0.12895964124190362</v>
      </c>
      <c r="AW1312" s="28">
        <f>IF(Riskregister!$E$14="",0,COUNTIF(BO$4:BO$53,"&lt;"&amp;AU1312)*IF(AV1312&lt;0.5,Riskregister!$K$14+(Riskregister!$L$14-Riskregister!$K$14)*SQRT(AV1312/2),Riskregister!$L$14-(Riskregister!$L$14-Riskregister!$K$14)*SQRT((1-AV1312)/2)))</f>
        <v>0</v>
      </c>
      <c r="AX1312" s="28">
        <f t="shared" ca="1" si="811"/>
        <v>0.82837724634545884</v>
      </c>
      <c r="AY1312" s="28">
        <f t="shared" ca="1" si="811"/>
        <v>0.25420541145740994</v>
      </c>
      <c r="AZ1312" s="28">
        <f>IF(Riskregister!$E$15="",0,COUNTIF(BP$4:BP$53,"&lt;"&amp;AX1312)*IF(AY1312&lt;0.5,Riskregister!$K$15+(Riskregister!$L$15-Riskregister!$K$15)*SQRT(AY1312/2),Riskregister!$L$15-(Riskregister!$L$15-Riskregister!$K$15)*SQRT((1-AY1312)/2)))</f>
        <v>0</v>
      </c>
      <c r="BA1312" s="28">
        <f t="shared" ca="1" si="812"/>
        <v>0.7514483429453559</v>
      </c>
      <c r="BB1312" s="28">
        <f t="shared" ca="1" si="812"/>
        <v>0.17403830270536802</v>
      </c>
      <c r="BC1312" s="28">
        <f>IF(Riskregister!$E$16="",0,COUNTIF(BQ$4:BQ$53,"&lt;"&amp;BA1312)*IF(BB1312&lt;0.5,Riskregister!$K$16+(Riskregister!$L$16-Riskregister!$K$16)*SQRT(BB1312/2),Riskregister!$L$16-(Riskregister!$L$16-Riskregister!$K$16)*SQRT((1-BB1312)/2)))</f>
        <v>0</v>
      </c>
      <c r="BD1312" s="28">
        <f t="shared" ca="1" si="800"/>
        <v>0</v>
      </c>
    </row>
    <row r="1313" spans="20:56" x14ac:dyDescent="0.35">
      <c r="T1313" s="28">
        <f t="shared" ca="1" si="801"/>
        <v>0.53715659227533386</v>
      </c>
      <c r="U1313" s="28">
        <f t="shared" ca="1" si="801"/>
        <v>0.96388581832080045</v>
      </c>
      <c r="V1313" s="28">
        <f ca="1">IF(Riskregister!$E$5="",0,COUNTIF(BF$4:BF$53,"&lt;"&amp;T1313)*IF(U1313&lt;0.5,Riskregister!$K$5+(Riskregister!$L$5-Riskregister!$K$5)*SQRT(U1313/2),Riskregister!$L$5-(Riskregister!$L$5-Riskregister!$K$5)*SQRT((1-U1313)/2)))</f>
        <v>0</v>
      </c>
      <c r="W1313" s="28">
        <f t="shared" ca="1" si="802"/>
        <v>0.8058387136413272</v>
      </c>
      <c r="X1313" s="28">
        <f t="shared" ca="1" si="802"/>
        <v>0.44634086767293413</v>
      </c>
      <c r="Y1313" s="28">
        <f ca="1">IF(Riskregister!$E$6="",0,COUNTIF(BG$4:BG$53,"&lt;"&amp;W1313)*IF(X1313&lt;0.5,Riskregister!$K$6+(Riskregister!$L$6-Riskregister!$K$6)*SQRT(X1313/2),Riskregister!$L$6-(Riskregister!$L$6-Riskregister!$K$6)*SQRT((1-X1313)/2)))</f>
        <v>1050336.5249300734</v>
      </c>
      <c r="Z1313" s="28">
        <f t="shared" ca="1" si="803"/>
        <v>0.36068922809719528</v>
      </c>
      <c r="AA1313" s="28">
        <f t="shared" ca="1" si="803"/>
        <v>0.30513215169510921</v>
      </c>
      <c r="AB1313" s="28">
        <f ca="1">IF(Riskregister!$E$7="",0,COUNTIF(BH$4:BH$53,"&lt;"&amp;Z1313)*IF(AA1313&lt;0.5,Riskregister!$K$7+(Riskregister!$L$7-Riskregister!$K$7)*SQRT(AA1313/2),Riskregister!$L$7-(Riskregister!$L$7-Riskregister!$K$7)*SQRT((1-AA1313)/2)))</f>
        <v>0</v>
      </c>
      <c r="AC1313" s="28">
        <f t="shared" ca="1" si="804"/>
        <v>0.56635559405138836</v>
      </c>
      <c r="AD1313" s="28">
        <f t="shared" ca="1" si="804"/>
        <v>0.94773250383591268</v>
      </c>
      <c r="AE1313" s="28">
        <f ca="1">IF(Riskregister!$E$8="",0,COUNTIF(BI$4:BI$53,"&lt;"&amp;AC1313)*IF(AD1313&lt;0.5,Riskregister!$K$8+(Riskregister!$L$8-Riskregister!$K$8)*SQRT(AD1313/2),Riskregister!$L$8-(Riskregister!$L$8-Riskregister!$K$8)*SQRT((1-AD1313)/2)))</f>
        <v>0</v>
      </c>
      <c r="AF1313" s="28">
        <f t="shared" ca="1" si="805"/>
        <v>0.36473629826870702</v>
      </c>
      <c r="AG1313" s="28">
        <f t="shared" ca="1" si="805"/>
        <v>0.46771604219228524</v>
      </c>
      <c r="AH1313" s="28">
        <f>IF(Riskregister!$E$9="",0,COUNTIF(BJ$4:BJ$53,"&lt;"&amp;AF1313)*IF(AG1313&lt;0.5,Riskregister!$K$9+(Riskregister!$L$9-Riskregister!$K$9)*SQRT(AG1313/2),Riskregister!$L$9-(Riskregister!$L$9-Riskregister!$K$9)*SQRT((1-AG1313)/2)))</f>
        <v>0</v>
      </c>
      <c r="AI1313" s="28">
        <f t="shared" ca="1" si="806"/>
        <v>0.46643111125025194</v>
      </c>
      <c r="AJ1313" s="28">
        <f t="shared" ca="1" si="806"/>
        <v>0.68878323714767709</v>
      </c>
      <c r="AK1313" s="28">
        <f>IF(Riskregister!$E$10="",0,COUNTIF(BK$4:BK$53,"&lt;"&amp;AI1313)*IF(AJ1313&lt;0.5,Riskregister!$K$10+(Riskregister!$L$10-Riskregister!$K$10)*SQRT(AJ1313/2),Riskregister!$L$10-(Riskregister!$L$10-Riskregister!$K$10)*SQRT((1-AJ1313)/2)))</f>
        <v>0</v>
      </c>
      <c r="AL1313" s="28">
        <f t="shared" ca="1" si="807"/>
        <v>0.91327919274875269</v>
      </c>
      <c r="AM1313" s="28">
        <f t="shared" ca="1" si="807"/>
        <v>0.369882380838364</v>
      </c>
      <c r="AN1313" s="28">
        <f>IF(Riskregister!$E$11="",0,COUNTIF(BL$4:BL$53,"&lt;"&amp;AL1313)*IF(AM1313&lt;0.5,Riskregister!$K$11+(Riskregister!$L$11-Riskregister!$K$11)*SQRT(AM1313/2),Riskregister!$L$11-(Riskregister!$L$11-Riskregister!$K$11)*SQRT((1-AM1313)/2)))</f>
        <v>0</v>
      </c>
      <c r="AO1313" s="28">
        <f t="shared" ca="1" si="808"/>
        <v>0.95552720721293671</v>
      </c>
      <c r="AP1313" s="28">
        <f t="shared" ca="1" si="808"/>
        <v>0.35193743267332589</v>
      </c>
      <c r="AQ1313" s="28">
        <f>IF(Riskregister!$E$12="",0,COUNTIF(BM$4:BM$53,"&lt;"&amp;AO1313)*IF(AP1313&lt;0.5,Riskregister!$K$12+(Riskregister!$L$12-Riskregister!$K$12)*SQRT(AP1313/2),Riskregister!$L$12-(Riskregister!$L$12-Riskregister!$K$12)*SQRT((1-AP1313)/2)))</f>
        <v>0</v>
      </c>
      <c r="AR1313" s="28">
        <f t="shared" ca="1" si="809"/>
        <v>0.33124354145306911</v>
      </c>
      <c r="AS1313" s="28">
        <f t="shared" ca="1" si="809"/>
        <v>0.6346664575646882</v>
      </c>
      <c r="AT1313" s="28">
        <f>IF(Riskregister!$E$13="",0,COUNTIF(BN$4:BN$53,"&lt;"&amp;AR1313)*IF(AS1313&lt;0.5,Riskregister!$K$13+(Riskregister!$L$13-Riskregister!$K$13)*SQRT(AS1313/2),Riskregister!$L$13-(Riskregister!$L$13-Riskregister!$K$13)*SQRT((1-AS1313)/2)))</f>
        <v>0</v>
      </c>
      <c r="AU1313" s="28">
        <f t="shared" ca="1" si="810"/>
        <v>0.76756717645729799</v>
      </c>
      <c r="AV1313" s="28">
        <f t="shared" ca="1" si="810"/>
        <v>0.97684812206390637</v>
      </c>
      <c r="AW1313" s="28">
        <f>IF(Riskregister!$E$14="",0,COUNTIF(BO$4:BO$53,"&lt;"&amp;AU1313)*IF(AV1313&lt;0.5,Riskregister!$K$14+(Riskregister!$L$14-Riskregister!$K$14)*SQRT(AV1313/2),Riskregister!$L$14-(Riskregister!$L$14-Riskregister!$K$14)*SQRT((1-AV1313)/2)))</f>
        <v>0</v>
      </c>
      <c r="AX1313" s="28">
        <f t="shared" ca="1" si="811"/>
        <v>0.17590519442799291</v>
      </c>
      <c r="AY1313" s="28">
        <f t="shared" ca="1" si="811"/>
        <v>0.4453608337776348</v>
      </c>
      <c r="AZ1313" s="28">
        <f>IF(Riskregister!$E$15="",0,COUNTIF(BP$4:BP$53,"&lt;"&amp;AX1313)*IF(AY1313&lt;0.5,Riskregister!$K$15+(Riskregister!$L$15-Riskregister!$K$15)*SQRT(AY1313/2),Riskregister!$L$15-(Riskregister!$L$15-Riskregister!$K$15)*SQRT((1-AY1313)/2)))</f>
        <v>0</v>
      </c>
      <c r="BA1313" s="28">
        <f t="shared" ca="1" si="812"/>
        <v>0.60609289754837103</v>
      </c>
      <c r="BB1313" s="28">
        <f t="shared" ca="1" si="812"/>
        <v>0.68611905975418519</v>
      </c>
      <c r="BC1313" s="28">
        <f>IF(Riskregister!$E$16="",0,COUNTIF(BQ$4:BQ$53,"&lt;"&amp;BA1313)*IF(BB1313&lt;0.5,Riskregister!$K$16+(Riskregister!$L$16-Riskregister!$K$16)*SQRT(BB1313/2),Riskregister!$L$16-(Riskregister!$L$16-Riskregister!$K$16)*SQRT((1-BB1313)/2)))</f>
        <v>0</v>
      </c>
      <c r="BD1313" s="28">
        <f t="shared" ca="1" si="800"/>
        <v>1050336.5249300734</v>
      </c>
    </row>
    <row r="1314" spans="20:56" x14ac:dyDescent="0.35">
      <c r="T1314" s="28">
        <f t="shared" ca="1" si="801"/>
        <v>0.54084863819959306</v>
      </c>
      <c r="U1314" s="28">
        <f t="shared" ca="1" si="801"/>
        <v>0.70486389530933524</v>
      </c>
      <c r="V1314" s="28">
        <f ca="1">IF(Riskregister!$E$5="",0,COUNTIF(BF$4:BF$53,"&lt;"&amp;T1314)*IF(U1314&lt;0.5,Riskregister!$K$5+(Riskregister!$L$5-Riskregister!$K$5)*SQRT(U1314/2),Riskregister!$L$5-(Riskregister!$L$5-Riskregister!$K$5)*SQRT((1-U1314)/2)))</f>
        <v>0</v>
      </c>
      <c r="W1314" s="28">
        <f t="shared" ca="1" si="802"/>
        <v>0.80134197683806807</v>
      </c>
      <c r="X1314" s="28">
        <f t="shared" ca="1" si="802"/>
        <v>4.9558555501206247E-2</v>
      </c>
      <c r="Y1314" s="28">
        <f ca="1">IF(Riskregister!$E$6="",0,COUNTIF(BG$4:BG$53,"&lt;"&amp;W1314)*IF(X1314&lt;0.5,Riskregister!$K$6+(Riskregister!$L$6-Riskregister!$K$6)*SQRT(X1314/2),Riskregister!$L$6-(Riskregister!$L$6-Riskregister!$K$6)*SQRT((1-X1314)/2)))</f>
        <v>483345.83094154415</v>
      </c>
      <c r="Z1314" s="28">
        <f t="shared" ca="1" si="803"/>
        <v>0.92290919372294133</v>
      </c>
      <c r="AA1314" s="28">
        <f t="shared" ca="1" si="803"/>
        <v>0.44661678265384952</v>
      </c>
      <c r="AB1314" s="28">
        <f ca="1">IF(Riskregister!$E$7="",0,COUNTIF(BH$4:BH$53,"&lt;"&amp;Z1314)*IF(AA1314&lt;0.5,Riskregister!$K$7+(Riskregister!$L$7-Riskregister!$K$7)*SQRT(AA1314/2),Riskregister!$L$7-(Riskregister!$L$7-Riskregister!$K$7)*SQRT((1-AA1314)/2)))</f>
        <v>215394.31047514387</v>
      </c>
      <c r="AC1314" s="28">
        <f t="shared" ca="1" si="804"/>
        <v>0.6788644062410979</v>
      </c>
      <c r="AD1314" s="28">
        <f t="shared" ca="1" si="804"/>
        <v>0.55603731583821459</v>
      </c>
      <c r="AE1314" s="28">
        <f ca="1">IF(Riskregister!$E$8="",0,COUNTIF(BI$4:BI$53,"&lt;"&amp;AC1314)*IF(AD1314&lt;0.5,Riskregister!$K$8+(Riskregister!$L$8-Riskregister!$K$8)*SQRT(AD1314/2),Riskregister!$L$8-(Riskregister!$L$8-Riskregister!$K$8)*SQRT((1-AD1314)/2)))</f>
        <v>0</v>
      </c>
      <c r="AF1314" s="28">
        <f t="shared" ca="1" si="805"/>
        <v>0.21054939941635986</v>
      </c>
      <c r="AG1314" s="28">
        <f t="shared" ca="1" si="805"/>
        <v>0.24331217202283995</v>
      </c>
      <c r="AH1314" s="28">
        <f>IF(Riskregister!$E$9="",0,COUNTIF(BJ$4:BJ$53,"&lt;"&amp;AF1314)*IF(AG1314&lt;0.5,Riskregister!$K$9+(Riskregister!$L$9-Riskregister!$K$9)*SQRT(AG1314/2),Riskregister!$L$9-(Riskregister!$L$9-Riskregister!$K$9)*SQRT((1-AG1314)/2)))</f>
        <v>0</v>
      </c>
      <c r="AI1314" s="28">
        <f t="shared" ca="1" si="806"/>
        <v>0.86101965545368209</v>
      </c>
      <c r="AJ1314" s="28">
        <f t="shared" ca="1" si="806"/>
        <v>0.21660398117529966</v>
      </c>
      <c r="AK1314" s="28">
        <f>IF(Riskregister!$E$10="",0,COUNTIF(BK$4:BK$53,"&lt;"&amp;AI1314)*IF(AJ1314&lt;0.5,Riskregister!$K$10+(Riskregister!$L$10-Riskregister!$K$10)*SQRT(AJ1314/2),Riskregister!$L$10-(Riskregister!$L$10-Riskregister!$K$10)*SQRT((1-AJ1314)/2)))</f>
        <v>0</v>
      </c>
      <c r="AL1314" s="28">
        <f t="shared" ca="1" si="807"/>
        <v>0.97588010633644373</v>
      </c>
      <c r="AM1314" s="28">
        <f t="shared" ca="1" si="807"/>
        <v>0.88590482274556714</v>
      </c>
      <c r="AN1314" s="28">
        <f>IF(Riskregister!$E$11="",0,COUNTIF(BL$4:BL$53,"&lt;"&amp;AL1314)*IF(AM1314&lt;0.5,Riskregister!$K$11+(Riskregister!$L$11-Riskregister!$K$11)*SQRT(AM1314/2),Riskregister!$L$11-(Riskregister!$L$11-Riskregister!$K$11)*SQRT((1-AM1314)/2)))</f>
        <v>0</v>
      </c>
      <c r="AO1314" s="28">
        <f t="shared" ca="1" si="808"/>
        <v>0.56789667902134877</v>
      </c>
      <c r="AP1314" s="28">
        <f t="shared" ca="1" si="808"/>
        <v>0.57312975052889115</v>
      </c>
      <c r="AQ1314" s="28">
        <f>IF(Riskregister!$E$12="",0,COUNTIF(BM$4:BM$53,"&lt;"&amp;AO1314)*IF(AP1314&lt;0.5,Riskregister!$K$12+(Riskregister!$L$12-Riskregister!$K$12)*SQRT(AP1314/2),Riskregister!$L$12-(Riskregister!$L$12-Riskregister!$K$12)*SQRT((1-AP1314)/2)))</f>
        <v>0</v>
      </c>
      <c r="AR1314" s="28">
        <f t="shared" ca="1" si="809"/>
        <v>0.86797590226174248</v>
      </c>
      <c r="AS1314" s="28">
        <f t="shared" ca="1" si="809"/>
        <v>0.32017877905215597</v>
      </c>
      <c r="AT1314" s="28">
        <f>IF(Riskregister!$E$13="",0,COUNTIF(BN$4:BN$53,"&lt;"&amp;AR1314)*IF(AS1314&lt;0.5,Riskregister!$K$13+(Riskregister!$L$13-Riskregister!$K$13)*SQRT(AS1314/2),Riskregister!$L$13-(Riskregister!$L$13-Riskregister!$K$13)*SQRT((1-AS1314)/2)))</f>
        <v>0</v>
      </c>
      <c r="AU1314" s="28">
        <f t="shared" ca="1" si="810"/>
        <v>0.3556529921636139</v>
      </c>
      <c r="AV1314" s="28">
        <f t="shared" ca="1" si="810"/>
        <v>0.72703703832888478</v>
      </c>
      <c r="AW1314" s="28">
        <f>IF(Riskregister!$E$14="",0,COUNTIF(BO$4:BO$53,"&lt;"&amp;AU1314)*IF(AV1314&lt;0.5,Riskregister!$K$14+(Riskregister!$L$14-Riskregister!$K$14)*SQRT(AV1314/2),Riskregister!$L$14-(Riskregister!$L$14-Riskregister!$K$14)*SQRT((1-AV1314)/2)))</f>
        <v>0</v>
      </c>
      <c r="AX1314" s="28">
        <f t="shared" ca="1" si="811"/>
        <v>0.17657411885602559</v>
      </c>
      <c r="AY1314" s="28">
        <f t="shared" ca="1" si="811"/>
        <v>0.3125644973633781</v>
      </c>
      <c r="AZ1314" s="28">
        <f>IF(Riskregister!$E$15="",0,COUNTIF(BP$4:BP$53,"&lt;"&amp;AX1314)*IF(AY1314&lt;0.5,Riskregister!$K$15+(Riskregister!$L$15-Riskregister!$K$15)*SQRT(AY1314/2),Riskregister!$L$15-(Riskregister!$L$15-Riskregister!$K$15)*SQRT((1-AY1314)/2)))</f>
        <v>0</v>
      </c>
      <c r="BA1314" s="28">
        <f t="shared" ca="1" si="812"/>
        <v>0.35096651611593899</v>
      </c>
      <c r="BB1314" s="28">
        <f t="shared" ca="1" si="812"/>
        <v>0.65891229876502944</v>
      </c>
      <c r="BC1314" s="28">
        <f>IF(Riskregister!$E$16="",0,COUNTIF(BQ$4:BQ$53,"&lt;"&amp;BA1314)*IF(BB1314&lt;0.5,Riskregister!$K$16+(Riskregister!$L$16-Riskregister!$K$16)*SQRT(BB1314/2),Riskregister!$L$16-(Riskregister!$L$16-Riskregister!$K$16)*SQRT((1-BB1314)/2)))</f>
        <v>0</v>
      </c>
      <c r="BD1314" s="28">
        <f t="shared" ca="1" si="800"/>
        <v>698740.14141668798</v>
      </c>
    </row>
    <row r="1315" spans="20:56" x14ac:dyDescent="0.35">
      <c r="T1315" s="28">
        <f t="shared" ca="1" si="801"/>
        <v>0.87246245362474839</v>
      </c>
      <c r="U1315" s="28">
        <f t="shared" ca="1" si="801"/>
        <v>0.44625926742607969</v>
      </c>
      <c r="V1315" s="28">
        <f ca="1">IF(Riskregister!$E$5="",0,COUNTIF(BF$4:BF$53,"&lt;"&amp;T1315)*IF(U1315&lt;0.5,Riskregister!$K$5+(Riskregister!$L$5-Riskregister!$K$5)*SQRT(U1315/2),Riskregister!$L$5-(Riskregister!$L$5-Riskregister!$K$5)*SQRT((1-U1315)/2)))</f>
        <v>362564.69797896961</v>
      </c>
      <c r="W1315" s="28">
        <f t="shared" ca="1" si="802"/>
        <v>0.5764308892513671</v>
      </c>
      <c r="X1315" s="28">
        <f t="shared" ca="1" si="802"/>
        <v>0.59043923353211714</v>
      </c>
      <c r="Y1315" s="28">
        <f ca="1">IF(Riskregister!$E$6="",0,COUNTIF(BG$4:BG$53,"&lt;"&amp;W1315)*IF(X1315&lt;0.5,Riskregister!$K$6+(Riskregister!$L$6-Riskregister!$K$6)*SQRT(X1315/2),Riskregister!$L$6-(Riskregister!$L$6-Riskregister!$K$6)*SQRT((1-X1315)/2)))</f>
        <v>0</v>
      </c>
      <c r="Z1315" s="28">
        <f t="shared" ca="1" si="803"/>
        <v>0.60951750813826233</v>
      </c>
      <c r="AA1315" s="28">
        <f t="shared" ca="1" si="803"/>
        <v>0.7921152441290138</v>
      </c>
      <c r="AB1315" s="28">
        <f ca="1">IF(Riskregister!$E$7="",0,COUNTIF(BH$4:BH$53,"&lt;"&amp;Z1315)*IF(AA1315&lt;0.5,Riskregister!$K$7+(Riskregister!$L$7-Riskregister!$K$7)*SQRT(AA1315/2),Riskregister!$L$7-(Riskregister!$L$7-Riskregister!$K$7)*SQRT((1-AA1315)/2)))</f>
        <v>0</v>
      </c>
      <c r="AC1315" s="28">
        <f t="shared" ca="1" si="804"/>
        <v>0.25176512421492303</v>
      </c>
      <c r="AD1315" s="28">
        <f t="shared" ca="1" si="804"/>
        <v>0.13936619668104977</v>
      </c>
      <c r="AE1315" s="28">
        <f ca="1">IF(Riskregister!$E$8="",0,COUNTIF(BI$4:BI$53,"&lt;"&amp;AC1315)*IF(AD1315&lt;0.5,Riskregister!$K$8+(Riskregister!$L$8-Riskregister!$K$8)*SQRT(AD1315/2),Riskregister!$L$8-(Riskregister!$L$8-Riskregister!$K$8)*SQRT((1-AD1315)/2)))</f>
        <v>0</v>
      </c>
      <c r="AF1315" s="28">
        <f t="shared" ca="1" si="805"/>
        <v>0.48454540983556638</v>
      </c>
      <c r="AG1315" s="28">
        <f t="shared" ca="1" si="805"/>
        <v>0.35426372034961962</v>
      </c>
      <c r="AH1315" s="28">
        <f>IF(Riskregister!$E$9="",0,COUNTIF(BJ$4:BJ$53,"&lt;"&amp;AF1315)*IF(AG1315&lt;0.5,Riskregister!$K$9+(Riskregister!$L$9-Riskregister!$K$9)*SQRT(AG1315/2),Riskregister!$L$9-(Riskregister!$L$9-Riskregister!$K$9)*SQRT((1-AG1315)/2)))</f>
        <v>0</v>
      </c>
      <c r="AI1315" s="28">
        <f t="shared" ca="1" si="806"/>
        <v>0.16064389978070293</v>
      </c>
      <c r="AJ1315" s="28">
        <f t="shared" ca="1" si="806"/>
        <v>6.8860940302090445E-2</v>
      </c>
      <c r="AK1315" s="28">
        <f>IF(Riskregister!$E$10="",0,COUNTIF(BK$4:BK$53,"&lt;"&amp;AI1315)*IF(AJ1315&lt;0.5,Riskregister!$K$10+(Riskregister!$L$10-Riskregister!$K$10)*SQRT(AJ1315/2),Riskregister!$L$10-(Riskregister!$L$10-Riskregister!$K$10)*SQRT((1-AJ1315)/2)))</f>
        <v>0</v>
      </c>
      <c r="AL1315" s="28">
        <f t="shared" ca="1" si="807"/>
        <v>0.11558685689988091</v>
      </c>
      <c r="AM1315" s="28">
        <f t="shared" ca="1" si="807"/>
        <v>0.74130979031985811</v>
      </c>
      <c r="AN1315" s="28">
        <f>IF(Riskregister!$E$11="",0,COUNTIF(BL$4:BL$53,"&lt;"&amp;AL1315)*IF(AM1315&lt;0.5,Riskregister!$K$11+(Riskregister!$L$11-Riskregister!$K$11)*SQRT(AM1315/2),Riskregister!$L$11-(Riskregister!$L$11-Riskregister!$K$11)*SQRT((1-AM1315)/2)))</f>
        <v>0</v>
      </c>
      <c r="AO1315" s="28">
        <f t="shared" ca="1" si="808"/>
        <v>0.14180895746019639</v>
      </c>
      <c r="AP1315" s="28">
        <f t="shared" ca="1" si="808"/>
        <v>0.64935030482213896</v>
      </c>
      <c r="AQ1315" s="28">
        <f>IF(Riskregister!$E$12="",0,COUNTIF(BM$4:BM$53,"&lt;"&amp;AO1315)*IF(AP1315&lt;0.5,Riskregister!$K$12+(Riskregister!$L$12-Riskregister!$K$12)*SQRT(AP1315/2),Riskregister!$L$12-(Riskregister!$L$12-Riskregister!$K$12)*SQRT((1-AP1315)/2)))</f>
        <v>0</v>
      </c>
      <c r="AR1315" s="28">
        <f t="shared" ca="1" si="809"/>
        <v>0.68284238669458519</v>
      </c>
      <c r="AS1315" s="28">
        <f t="shared" ca="1" si="809"/>
        <v>2.4255707949020655E-2</v>
      </c>
      <c r="AT1315" s="28">
        <f>IF(Riskregister!$E$13="",0,COUNTIF(BN$4:BN$53,"&lt;"&amp;AR1315)*IF(AS1315&lt;0.5,Riskregister!$K$13+(Riskregister!$L$13-Riskregister!$K$13)*SQRT(AS1315/2),Riskregister!$L$13-(Riskregister!$L$13-Riskregister!$K$13)*SQRT((1-AS1315)/2)))</f>
        <v>0</v>
      </c>
      <c r="AU1315" s="28">
        <f t="shared" ca="1" si="810"/>
        <v>0.85442710337361794</v>
      </c>
      <c r="AV1315" s="28">
        <f t="shared" ca="1" si="810"/>
        <v>0.57164694142585548</v>
      </c>
      <c r="AW1315" s="28">
        <f>IF(Riskregister!$E$14="",0,COUNTIF(BO$4:BO$53,"&lt;"&amp;AU1315)*IF(AV1315&lt;0.5,Riskregister!$K$14+(Riskregister!$L$14-Riskregister!$K$14)*SQRT(AV1315/2),Riskregister!$L$14-(Riskregister!$L$14-Riskregister!$K$14)*SQRT((1-AV1315)/2)))</f>
        <v>0</v>
      </c>
      <c r="AX1315" s="28">
        <f t="shared" ca="1" si="811"/>
        <v>2.0028557756213594E-2</v>
      </c>
      <c r="AY1315" s="28">
        <f t="shared" ca="1" si="811"/>
        <v>0.35087113551770066</v>
      </c>
      <c r="AZ1315" s="28">
        <f>IF(Riskregister!$E$15="",0,COUNTIF(BP$4:BP$53,"&lt;"&amp;AX1315)*IF(AY1315&lt;0.5,Riskregister!$K$15+(Riskregister!$L$15-Riskregister!$K$15)*SQRT(AY1315/2),Riskregister!$L$15-(Riskregister!$L$15-Riskregister!$K$15)*SQRT((1-AY1315)/2)))</f>
        <v>0</v>
      </c>
      <c r="BA1315" s="28">
        <f t="shared" ca="1" si="812"/>
        <v>0.56711017017410381</v>
      </c>
      <c r="BB1315" s="28">
        <f t="shared" ca="1" si="812"/>
        <v>0.68608564082928825</v>
      </c>
      <c r="BC1315" s="28">
        <f>IF(Riskregister!$E$16="",0,COUNTIF(BQ$4:BQ$53,"&lt;"&amp;BA1315)*IF(BB1315&lt;0.5,Riskregister!$K$16+(Riskregister!$L$16-Riskregister!$K$16)*SQRT(BB1315/2),Riskregister!$L$16-(Riskregister!$L$16-Riskregister!$K$16)*SQRT((1-BB1315)/2)))</f>
        <v>0</v>
      </c>
      <c r="BD1315" s="28">
        <f t="shared" ca="1" si="800"/>
        <v>362564.69797896961</v>
      </c>
    </row>
    <row r="1316" spans="20:56" x14ac:dyDescent="0.35">
      <c r="T1316" s="28">
        <f t="shared" ca="1" si="801"/>
        <v>0.27240663660370068</v>
      </c>
      <c r="U1316" s="28">
        <f t="shared" ca="1" si="801"/>
        <v>0.89326079334535746</v>
      </c>
      <c r="V1316" s="28">
        <f ca="1">IF(Riskregister!$E$5="",0,COUNTIF(BF$4:BF$53,"&lt;"&amp;T1316)*IF(U1316&lt;0.5,Riskregister!$K$5+(Riskregister!$L$5-Riskregister!$K$5)*SQRT(U1316/2),Riskregister!$L$5-(Riskregister!$L$5-Riskregister!$K$5)*SQRT((1-U1316)/2)))</f>
        <v>0</v>
      </c>
      <c r="W1316" s="28">
        <f t="shared" ca="1" si="802"/>
        <v>0.76456489042345044</v>
      </c>
      <c r="X1316" s="28">
        <f t="shared" ca="1" si="802"/>
        <v>0.44643583591303648</v>
      </c>
      <c r="Y1316" s="28">
        <f ca="1">IF(Riskregister!$E$6="",0,COUNTIF(BG$4:BG$53,"&lt;"&amp;W1316)*IF(X1316&lt;0.5,Riskregister!$K$6+(Riskregister!$L$6-Riskregister!$K$6)*SQRT(X1316/2),Riskregister!$L$6-(Riskregister!$L$6-Riskregister!$K$6)*SQRT((1-X1316)/2)))</f>
        <v>1050426.9834495606</v>
      </c>
      <c r="Z1316" s="28">
        <f t="shared" ca="1" si="803"/>
        <v>0.69711840193264929</v>
      </c>
      <c r="AA1316" s="28">
        <f t="shared" ca="1" si="803"/>
        <v>0.27042034290838124</v>
      </c>
      <c r="AB1316" s="28">
        <f ca="1">IF(Riskregister!$E$7="",0,COUNTIF(BH$4:BH$53,"&lt;"&amp;Z1316)*IF(AA1316&lt;0.5,Riskregister!$K$7+(Riskregister!$L$7-Riskregister!$K$7)*SQRT(AA1316/2),Riskregister!$L$7-(Riskregister!$L$7-Riskregister!$K$7)*SQRT((1-AA1316)/2)))</f>
        <v>0</v>
      </c>
      <c r="AC1316" s="28">
        <f t="shared" ca="1" si="804"/>
        <v>0.56310338148469274</v>
      </c>
      <c r="AD1316" s="28">
        <f t="shared" ca="1" si="804"/>
        <v>0.91755862699114543</v>
      </c>
      <c r="AE1316" s="28">
        <f ca="1">IF(Riskregister!$E$8="",0,COUNTIF(BI$4:BI$53,"&lt;"&amp;AC1316)*IF(AD1316&lt;0.5,Riskregister!$K$8+(Riskregister!$L$8-Riskregister!$K$8)*SQRT(AD1316/2),Riskregister!$L$8-(Riskregister!$L$8-Riskregister!$K$8)*SQRT((1-AD1316)/2)))</f>
        <v>0</v>
      </c>
      <c r="AF1316" s="28">
        <f t="shared" ca="1" si="805"/>
        <v>0.84182744750898109</v>
      </c>
      <c r="AG1316" s="28">
        <f t="shared" ca="1" si="805"/>
        <v>0.26907201342760612</v>
      </c>
      <c r="AH1316" s="28">
        <f>IF(Riskregister!$E$9="",0,COUNTIF(BJ$4:BJ$53,"&lt;"&amp;AF1316)*IF(AG1316&lt;0.5,Riskregister!$K$9+(Riskregister!$L$9-Riskregister!$K$9)*SQRT(AG1316/2),Riskregister!$L$9-(Riskregister!$L$9-Riskregister!$K$9)*SQRT((1-AG1316)/2)))</f>
        <v>0</v>
      </c>
      <c r="AI1316" s="28">
        <f t="shared" ca="1" si="806"/>
        <v>0.91165698305340848</v>
      </c>
      <c r="AJ1316" s="28">
        <f t="shared" ca="1" si="806"/>
        <v>0.94305905695723713</v>
      </c>
      <c r="AK1316" s="28">
        <f>IF(Riskregister!$E$10="",0,COUNTIF(BK$4:BK$53,"&lt;"&amp;AI1316)*IF(AJ1316&lt;0.5,Riskregister!$K$10+(Riskregister!$L$10-Riskregister!$K$10)*SQRT(AJ1316/2),Riskregister!$L$10-(Riskregister!$L$10-Riskregister!$K$10)*SQRT((1-AJ1316)/2)))</f>
        <v>0</v>
      </c>
      <c r="AL1316" s="28">
        <f t="shared" ca="1" si="807"/>
        <v>0.88486596341185941</v>
      </c>
      <c r="AM1316" s="28">
        <f t="shared" ca="1" si="807"/>
        <v>0.86485583986175196</v>
      </c>
      <c r="AN1316" s="28">
        <f>IF(Riskregister!$E$11="",0,COUNTIF(BL$4:BL$53,"&lt;"&amp;AL1316)*IF(AM1316&lt;0.5,Riskregister!$K$11+(Riskregister!$L$11-Riskregister!$K$11)*SQRT(AM1316/2),Riskregister!$L$11-(Riskregister!$L$11-Riskregister!$K$11)*SQRT((1-AM1316)/2)))</f>
        <v>0</v>
      </c>
      <c r="AO1316" s="28">
        <f t="shared" ca="1" si="808"/>
        <v>0.76905941645778364</v>
      </c>
      <c r="AP1316" s="28">
        <f t="shared" ca="1" si="808"/>
        <v>0.86648177401945614</v>
      </c>
      <c r="AQ1316" s="28">
        <f>IF(Riskregister!$E$12="",0,COUNTIF(BM$4:BM$53,"&lt;"&amp;AO1316)*IF(AP1316&lt;0.5,Riskregister!$K$12+(Riskregister!$L$12-Riskregister!$K$12)*SQRT(AP1316/2),Riskregister!$L$12-(Riskregister!$L$12-Riskregister!$K$12)*SQRT((1-AP1316)/2)))</f>
        <v>0</v>
      </c>
      <c r="AR1316" s="28">
        <f t="shared" ca="1" si="809"/>
        <v>0.40656707360629551</v>
      </c>
      <c r="AS1316" s="28">
        <f t="shared" ca="1" si="809"/>
        <v>0.77340794363734378</v>
      </c>
      <c r="AT1316" s="28">
        <f>IF(Riskregister!$E$13="",0,COUNTIF(BN$4:BN$53,"&lt;"&amp;AR1316)*IF(AS1316&lt;0.5,Riskregister!$K$13+(Riskregister!$L$13-Riskregister!$K$13)*SQRT(AS1316/2),Riskregister!$L$13-(Riskregister!$L$13-Riskregister!$K$13)*SQRT((1-AS1316)/2)))</f>
        <v>0</v>
      </c>
      <c r="AU1316" s="28">
        <f t="shared" ca="1" si="810"/>
        <v>0.97649770940878111</v>
      </c>
      <c r="AV1316" s="28">
        <f t="shared" ca="1" si="810"/>
        <v>0.58963805614046561</v>
      </c>
      <c r="AW1316" s="28">
        <f>IF(Riskregister!$E$14="",0,COUNTIF(BO$4:BO$53,"&lt;"&amp;AU1316)*IF(AV1316&lt;0.5,Riskregister!$K$14+(Riskregister!$L$14-Riskregister!$K$14)*SQRT(AV1316/2),Riskregister!$L$14-(Riskregister!$L$14-Riskregister!$K$14)*SQRT((1-AV1316)/2)))</f>
        <v>0</v>
      </c>
      <c r="AX1316" s="28">
        <f t="shared" ca="1" si="811"/>
        <v>0.45833489062424526</v>
      </c>
      <c r="AY1316" s="28">
        <f t="shared" ca="1" si="811"/>
        <v>0.16807971655508058</v>
      </c>
      <c r="AZ1316" s="28">
        <f>IF(Riskregister!$E$15="",0,COUNTIF(BP$4:BP$53,"&lt;"&amp;AX1316)*IF(AY1316&lt;0.5,Riskregister!$K$15+(Riskregister!$L$15-Riskregister!$K$15)*SQRT(AY1316/2),Riskregister!$L$15-(Riskregister!$L$15-Riskregister!$K$15)*SQRT((1-AY1316)/2)))</f>
        <v>0</v>
      </c>
      <c r="BA1316" s="28">
        <f t="shared" ca="1" si="812"/>
        <v>0.49531364967270297</v>
      </c>
      <c r="BB1316" s="28">
        <f t="shared" ca="1" si="812"/>
        <v>0.67613077738181693</v>
      </c>
      <c r="BC1316" s="28">
        <f>IF(Riskregister!$E$16="",0,COUNTIF(BQ$4:BQ$53,"&lt;"&amp;BA1316)*IF(BB1316&lt;0.5,Riskregister!$K$16+(Riskregister!$L$16-Riskregister!$K$16)*SQRT(BB1316/2),Riskregister!$L$16-(Riskregister!$L$16-Riskregister!$K$16)*SQRT((1-BB1316)/2)))</f>
        <v>0</v>
      </c>
      <c r="BD1316" s="28">
        <f t="shared" ca="1" si="800"/>
        <v>1050426.9834495606</v>
      </c>
    </row>
    <row r="1317" spans="20:56" x14ac:dyDescent="0.35">
      <c r="T1317" s="28">
        <f t="shared" ca="1" si="801"/>
        <v>0.28406827103239707</v>
      </c>
      <c r="U1317" s="28">
        <f t="shared" ca="1" si="801"/>
        <v>0.52553313417214642</v>
      </c>
      <c r="V1317" s="28">
        <f ca="1">IF(Riskregister!$E$5="",0,COUNTIF(BF$4:BF$53,"&lt;"&amp;T1317)*IF(U1317&lt;0.5,Riskregister!$K$5+(Riskregister!$L$5-Riskregister!$K$5)*SQRT(U1317/2),Riskregister!$L$5-(Riskregister!$L$5-Riskregister!$K$5)*SQRT((1-U1317)/2)))</f>
        <v>0</v>
      </c>
      <c r="W1317" s="28">
        <f t="shared" ca="1" si="802"/>
        <v>0.15491403429442585</v>
      </c>
      <c r="X1317" s="28">
        <f t="shared" ca="1" si="802"/>
        <v>1.807763079457636E-2</v>
      </c>
      <c r="Y1317" s="28">
        <f ca="1">IF(Riskregister!$E$6="",0,COUNTIF(BG$4:BG$53,"&lt;"&amp;W1317)*IF(X1317&lt;0.5,Riskregister!$K$6+(Riskregister!$L$6-Riskregister!$K$6)*SQRT(X1317/2),Riskregister!$L$6-(Riskregister!$L$6-Riskregister!$K$6)*SQRT((1-X1317)/2)))</f>
        <v>0</v>
      </c>
      <c r="Z1317" s="28">
        <f t="shared" ca="1" si="803"/>
        <v>0.24752033630938886</v>
      </c>
      <c r="AA1317" s="28">
        <f t="shared" ca="1" si="803"/>
        <v>0.16117384669337076</v>
      </c>
      <c r="AB1317" s="28">
        <f ca="1">IF(Riskregister!$E$7="",0,COUNTIF(BH$4:BH$53,"&lt;"&amp;Z1317)*IF(AA1317&lt;0.5,Riskregister!$K$7+(Riskregister!$L$7-Riskregister!$K$7)*SQRT(AA1317/2),Riskregister!$L$7-(Riskregister!$L$7-Riskregister!$K$7)*SQRT((1-AA1317)/2)))</f>
        <v>0</v>
      </c>
      <c r="AC1317" s="28">
        <f t="shared" ca="1" si="804"/>
        <v>0.51605972169647074</v>
      </c>
      <c r="AD1317" s="28">
        <f t="shared" ca="1" si="804"/>
        <v>0.77679934631555581</v>
      </c>
      <c r="AE1317" s="28">
        <f ca="1">IF(Riskregister!$E$8="",0,COUNTIF(BI$4:BI$53,"&lt;"&amp;AC1317)*IF(AD1317&lt;0.5,Riskregister!$K$8+(Riskregister!$L$8-Riskregister!$K$8)*SQRT(AD1317/2),Riskregister!$L$8-(Riskregister!$L$8-Riskregister!$K$8)*SQRT((1-AD1317)/2)))</f>
        <v>0</v>
      </c>
      <c r="AF1317" s="28">
        <f t="shared" ca="1" si="805"/>
        <v>0.85751972438801349</v>
      </c>
      <c r="AG1317" s="28">
        <f t="shared" ca="1" si="805"/>
        <v>0.47803968319176338</v>
      </c>
      <c r="AH1317" s="28">
        <f>IF(Riskregister!$E$9="",0,COUNTIF(BJ$4:BJ$53,"&lt;"&amp;AF1317)*IF(AG1317&lt;0.5,Riskregister!$K$9+(Riskregister!$L$9-Riskregister!$K$9)*SQRT(AG1317/2),Riskregister!$L$9-(Riskregister!$L$9-Riskregister!$K$9)*SQRT((1-AG1317)/2)))</f>
        <v>0</v>
      </c>
      <c r="AI1317" s="28">
        <f t="shared" ca="1" si="806"/>
        <v>0.65930191269716365</v>
      </c>
      <c r="AJ1317" s="28">
        <f t="shared" ca="1" si="806"/>
        <v>0.23781744040114461</v>
      </c>
      <c r="AK1317" s="28">
        <f>IF(Riskregister!$E$10="",0,COUNTIF(BK$4:BK$53,"&lt;"&amp;AI1317)*IF(AJ1317&lt;0.5,Riskregister!$K$10+(Riskregister!$L$10-Riskregister!$K$10)*SQRT(AJ1317/2),Riskregister!$L$10-(Riskregister!$L$10-Riskregister!$K$10)*SQRT((1-AJ1317)/2)))</f>
        <v>0</v>
      </c>
      <c r="AL1317" s="28">
        <f t="shared" ca="1" si="807"/>
        <v>0.54277746460335052</v>
      </c>
      <c r="AM1317" s="28">
        <f t="shared" ca="1" si="807"/>
        <v>0.43328177278609525</v>
      </c>
      <c r="AN1317" s="28">
        <f>IF(Riskregister!$E$11="",0,COUNTIF(BL$4:BL$53,"&lt;"&amp;AL1317)*IF(AM1317&lt;0.5,Riskregister!$K$11+(Riskregister!$L$11-Riskregister!$K$11)*SQRT(AM1317/2),Riskregister!$L$11-(Riskregister!$L$11-Riskregister!$K$11)*SQRT((1-AM1317)/2)))</f>
        <v>0</v>
      </c>
      <c r="AO1317" s="28">
        <f t="shared" ca="1" si="808"/>
        <v>0.85789178271075706</v>
      </c>
      <c r="AP1317" s="28">
        <f t="shared" ca="1" si="808"/>
        <v>0.31105457566212447</v>
      </c>
      <c r="AQ1317" s="28">
        <f>IF(Riskregister!$E$12="",0,COUNTIF(BM$4:BM$53,"&lt;"&amp;AO1317)*IF(AP1317&lt;0.5,Riskregister!$K$12+(Riskregister!$L$12-Riskregister!$K$12)*SQRT(AP1317/2),Riskregister!$L$12-(Riskregister!$L$12-Riskregister!$K$12)*SQRT((1-AP1317)/2)))</f>
        <v>0</v>
      </c>
      <c r="AR1317" s="28">
        <f t="shared" ca="1" si="809"/>
        <v>0.67610455798780744</v>
      </c>
      <c r="AS1317" s="28">
        <f t="shared" ca="1" si="809"/>
        <v>0.55834196709436379</v>
      </c>
      <c r="AT1317" s="28">
        <f>IF(Riskregister!$E$13="",0,COUNTIF(BN$4:BN$53,"&lt;"&amp;AR1317)*IF(AS1317&lt;0.5,Riskregister!$K$13+(Riskregister!$L$13-Riskregister!$K$13)*SQRT(AS1317/2),Riskregister!$L$13-(Riskregister!$L$13-Riskregister!$K$13)*SQRT((1-AS1317)/2)))</f>
        <v>0</v>
      </c>
      <c r="AU1317" s="28">
        <f t="shared" ca="1" si="810"/>
        <v>0.81816811220137975</v>
      </c>
      <c r="AV1317" s="28">
        <f t="shared" ca="1" si="810"/>
        <v>0.43797714061607973</v>
      </c>
      <c r="AW1317" s="28">
        <f>IF(Riskregister!$E$14="",0,COUNTIF(BO$4:BO$53,"&lt;"&amp;AU1317)*IF(AV1317&lt;0.5,Riskregister!$K$14+(Riskregister!$L$14-Riskregister!$K$14)*SQRT(AV1317/2),Riskregister!$L$14-(Riskregister!$L$14-Riskregister!$K$14)*SQRT((1-AV1317)/2)))</f>
        <v>0</v>
      </c>
      <c r="AX1317" s="28">
        <f t="shared" ca="1" si="811"/>
        <v>0.94449401055713178</v>
      </c>
      <c r="AY1317" s="28">
        <f t="shared" ca="1" si="811"/>
        <v>0.31881787273737339</v>
      </c>
      <c r="AZ1317" s="28">
        <f>IF(Riskregister!$E$15="",0,COUNTIF(BP$4:BP$53,"&lt;"&amp;AX1317)*IF(AY1317&lt;0.5,Riskregister!$K$15+(Riskregister!$L$15-Riskregister!$K$15)*SQRT(AY1317/2),Riskregister!$L$15-(Riskregister!$L$15-Riskregister!$K$15)*SQRT((1-AY1317)/2)))</f>
        <v>0</v>
      </c>
      <c r="BA1317" s="28">
        <f t="shared" ca="1" si="812"/>
        <v>0.82386213777705086</v>
      </c>
      <c r="BB1317" s="28">
        <f t="shared" ca="1" si="812"/>
        <v>0.2561627113283268</v>
      </c>
      <c r="BC1317" s="28">
        <f>IF(Riskregister!$E$16="",0,COUNTIF(BQ$4:BQ$53,"&lt;"&amp;BA1317)*IF(BB1317&lt;0.5,Riskregister!$K$16+(Riskregister!$L$16-Riskregister!$K$16)*SQRT(BB1317/2),Riskregister!$L$16-(Riskregister!$L$16-Riskregister!$K$16)*SQRT((1-BB1317)/2)))</f>
        <v>0</v>
      </c>
      <c r="BD1317" s="28">
        <f t="shared" ca="1" si="800"/>
        <v>0</v>
      </c>
    </row>
    <row r="1318" spans="20:56" x14ac:dyDescent="0.35">
      <c r="T1318" s="28">
        <f t="shared" ca="1" si="801"/>
        <v>0.57307152890446755</v>
      </c>
      <c r="U1318" s="28">
        <f t="shared" ca="1" si="801"/>
        <v>0.72721260332160831</v>
      </c>
      <c r="V1318" s="28">
        <f ca="1">IF(Riskregister!$E$5="",0,COUNTIF(BF$4:BF$53,"&lt;"&amp;T1318)*IF(U1318&lt;0.5,Riskregister!$K$5+(Riskregister!$L$5-Riskregister!$K$5)*SQRT(U1318/2),Riskregister!$L$5-(Riskregister!$L$5-Riskregister!$K$5)*SQRT((1-U1318)/2)))</f>
        <v>0</v>
      </c>
      <c r="W1318" s="28">
        <f t="shared" ca="1" si="802"/>
        <v>0.63908688672432246</v>
      </c>
      <c r="X1318" s="28">
        <f t="shared" ca="1" si="802"/>
        <v>0.32418357171481815</v>
      </c>
      <c r="Y1318" s="28">
        <f ca="1">IF(Riskregister!$E$6="",0,COUNTIF(BG$4:BG$53,"&lt;"&amp;W1318)*IF(X1318&lt;0.5,Riskregister!$K$6+(Riskregister!$L$6-Riskregister!$K$6)*SQRT(X1318/2),Riskregister!$L$6-(Riskregister!$L$6-Riskregister!$K$6)*SQRT((1-X1318)/2)))</f>
        <v>924691.23506359954</v>
      </c>
      <c r="Z1318" s="28">
        <f t="shared" ca="1" si="803"/>
        <v>0.39221817391007729</v>
      </c>
      <c r="AA1318" s="28">
        <f t="shared" ca="1" si="803"/>
        <v>2.0861051346846904E-2</v>
      </c>
      <c r="AB1318" s="28">
        <f ca="1">IF(Riskregister!$E$7="",0,COUNTIF(BH$4:BH$53,"&lt;"&amp;Z1318)*IF(AA1318&lt;0.5,Riskregister!$K$7+(Riskregister!$L$7-Riskregister!$K$7)*SQRT(AA1318/2),Riskregister!$L$7-(Riskregister!$L$7-Riskregister!$K$7)*SQRT((1-AA1318)/2)))</f>
        <v>0</v>
      </c>
      <c r="AC1318" s="28">
        <f t="shared" ca="1" si="804"/>
        <v>0.44808562344944802</v>
      </c>
      <c r="AD1318" s="28">
        <f t="shared" ca="1" si="804"/>
        <v>8.611467499029124E-2</v>
      </c>
      <c r="AE1318" s="28">
        <f ca="1">IF(Riskregister!$E$8="",0,COUNTIF(BI$4:BI$53,"&lt;"&amp;AC1318)*IF(AD1318&lt;0.5,Riskregister!$K$8+(Riskregister!$L$8-Riskregister!$K$8)*SQRT(AD1318/2),Riskregister!$L$8-(Riskregister!$L$8-Riskregister!$K$8)*SQRT((1-AD1318)/2)))</f>
        <v>0</v>
      </c>
      <c r="AF1318" s="28">
        <f t="shared" ca="1" si="805"/>
        <v>0.4575522049869174</v>
      </c>
      <c r="AG1318" s="28">
        <f t="shared" ca="1" si="805"/>
        <v>0.77938977822841427</v>
      </c>
      <c r="AH1318" s="28">
        <f>IF(Riskregister!$E$9="",0,COUNTIF(BJ$4:BJ$53,"&lt;"&amp;AF1318)*IF(AG1318&lt;0.5,Riskregister!$K$9+(Riskregister!$L$9-Riskregister!$K$9)*SQRT(AG1318/2),Riskregister!$L$9-(Riskregister!$L$9-Riskregister!$K$9)*SQRT((1-AG1318)/2)))</f>
        <v>0</v>
      </c>
      <c r="AI1318" s="28">
        <f t="shared" ca="1" si="806"/>
        <v>0.41621751554785591</v>
      </c>
      <c r="AJ1318" s="28">
        <f t="shared" ca="1" si="806"/>
        <v>0.77913281600268181</v>
      </c>
      <c r="AK1318" s="28">
        <f>IF(Riskregister!$E$10="",0,COUNTIF(BK$4:BK$53,"&lt;"&amp;AI1318)*IF(AJ1318&lt;0.5,Riskregister!$K$10+(Riskregister!$L$10-Riskregister!$K$10)*SQRT(AJ1318/2),Riskregister!$L$10-(Riskregister!$L$10-Riskregister!$K$10)*SQRT((1-AJ1318)/2)))</f>
        <v>0</v>
      </c>
      <c r="AL1318" s="28">
        <f t="shared" ca="1" si="807"/>
        <v>0.29902169249673638</v>
      </c>
      <c r="AM1318" s="28">
        <f t="shared" ca="1" si="807"/>
        <v>0.66268242848200098</v>
      </c>
      <c r="AN1318" s="28">
        <f>IF(Riskregister!$E$11="",0,COUNTIF(BL$4:BL$53,"&lt;"&amp;AL1318)*IF(AM1318&lt;0.5,Riskregister!$K$11+(Riskregister!$L$11-Riskregister!$K$11)*SQRT(AM1318/2),Riskregister!$L$11-(Riskregister!$L$11-Riskregister!$K$11)*SQRT((1-AM1318)/2)))</f>
        <v>0</v>
      </c>
      <c r="AO1318" s="28">
        <f t="shared" ca="1" si="808"/>
        <v>0.47465333228825324</v>
      </c>
      <c r="AP1318" s="28">
        <f t="shared" ca="1" si="808"/>
        <v>0.18959568354455802</v>
      </c>
      <c r="AQ1318" s="28">
        <f>IF(Riskregister!$E$12="",0,COUNTIF(BM$4:BM$53,"&lt;"&amp;AO1318)*IF(AP1318&lt;0.5,Riskregister!$K$12+(Riskregister!$L$12-Riskregister!$K$12)*SQRT(AP1318/2),Riskregister!$L$12-(Riskregister!$L$12-Riskregister!$K$12)*SQRT((1-AP1318)/2)))</f>
        <v>0</v>
      </c>
      <c r="AR1318" s="28">
        <f t="shared" ca="1" si="809"/>
        <v>0.19533844386958898</v>
      </c>
      <c r="AS1318" s="28">
        <f t="shared" ca="1" si="809"/>
        <v>0.52178994422925296</v>
      </c>
      <c r="AT1318" s="28">
        <f>IF(Riskregister!$E$13="",0,COUNTIF(BN$4:BN$53,"&lt;"&amp;AR1318)*IF(AS1318&lt;0.5,Riskregister!$K$13+(Riskregister!$L$13-Riskregister!$K$13)*SQRT(AS1318/2),Riskregister!$L$13-(Riskregister!$L$13-Riskregister!$K$13)*SQRT((1-AS1318)/2)))</f>
        <v>0</v>
      </c>
      <c r="AU1318" s="28">
        <f t="shared" ca="1" si="810"/>
        <v>0.1464508729622328</v>
      </c>
      <c r="AV1318" s="28">
        <f t="shared" ca="1" si="810"/>
        <v>0.66480942928645514</v>
      </c>
      <c r="AW1318" s="28">
        <f>IF(Riskregister!$E$14="",0,COUNTIF(BO$4:BO$53,"&lt;"&amp;AU1318)*IF(AV1318&lt;0.5,Riskregister!$K$14+(Riskregister!$L$14-Riskregister!$K$14)*SQRT(AV1318/2),Riskregister!$L$14-(Riskregister!$L$14-Riskregister!$K$14)*SQRT((1-AV1318)/2)))</f>
        <v>0</v>
      </c>
      <c r="AX1318" s="28">
        <f t="shared" ca="1" si="811"/>
        <v>0.88208194893801195</v>
      </c>
      <c r="AY1318" s="28">
        <f t="shared" ca="1" si="811"/>
        <v>0.46058260047384025</v>
      </c>
      <c r="AZ1318" s="28">
        <f>IF(Riskregister!$E$15="",0,COUNTIF(BP$4:BP$53,"&lt;"&amp;AX1318)*IF(AY1318&lt;0.5,Riskregister!$K$15+(Riskregister!$L$15-Riskregister!$K$15)*SQRT(AY1318/2),Riskregister!$L$15-(Riskregister!$L$15-Riskregister!$K$15)*SQRT((1-AY1318)/2)))</f>
        <v>0</v>
      </c>
      <c r="BA1318" s="28">
        <f t="shared" ca="1" si="812"/>
        <v>0.76264449051126348</v>
      </c>
      <c r="BB1318" s="28">
        <f t="shared" ca="1" si="812"/>
        <v>0.71102367286545953</v>
      </c>
      <c r="BC1318" s="28">
        <f>IF(Riskregister!$E$16="",0,COUNTIF(BQ$4:BQ$53,"&lt;"&amp;BA1318)*IF(BB1318&lt;0.5,Riskregister!$K$16+(Riskregister!$L$16-Riskregister!$K$16)*SQRT(BB1318/2),Riskregister!$L$16-(Riskregister!$L$16-Riskregister!$K$16)*SQRT((1-BB1318)/2)))</f>
        <v>0</v>
      </c>
      <c r="BD1318" s="28">
        <f t="shared" ca="1" si="800"/>
        <v>924691.23506359954</v>
      </c>
    </row>
    <row r="1319" spans="20:56" x14ac:dyDescent="0.35">
      <c r="T1319" s="28">
        <f t="shared" ca="1" si="801"/>
        <v>0.54074739070956912</v>
      </c>
      <c r="U1319" s="28">
        <f t="shared" ca="1" si="801"/>
        <v>0.88109269813862057</v>
      </c>
      <c r="V1319" s="28">
        <f ca="1">IF(Riskregister!$E$5="",0,COUNTIF(BF$4:BF$53,"&lt;"&amp;T1319)*IF(U1319&lt;0.5,Riskregister!$K$5+(Riskregister!$L$5-Riskregister!$K$5)*SQRT(U1319/2),Riskregister!$L$5-(Riskregister!$L$5-Riskregister!$K$5)*SQRT((1-U1319)/2)))</f>
        <v>0</v>
      </c>
      <c r="W1319" s="28">
        <f t="shared" ca="1" si="802"/>
        <v>6.7487634392696116E-2</v>
      </c>
      <c r="X1319" s="28">
        <f t="shared" ca="1" si="802"/>
        <v>0.58789483894311467</v>
      </c>
      <c r="Y1319" s="28">
        <f ca="1">IF(Riskregister!$E$6="",0,COUNTIF(BG$4:BG$53,"&lt;"&amp;W1319)*IF(X1319&lt;0.5,Riskregister!$K$6+(Riskregister!$L$6-Riskregister!$K$6)*SQRT(X1319/2),Riskregister!$L$6-(Riskregister!$L$6-Riskregister!$K$6)*SQRT((1-X1319)/2)))</f>
        <v>0</v>
      </c>
      <c r="Z1319" s="28">
        <f t="shared" ca="1" si="803"/>
        <v>0.51448303464345513</v>
      </c>
      <c r="AA1319" s="28">
        <f t="shared" ca="1" si="803"/>
        <v>0.25532705349791807</v>
      </c>
      <c r="AB1319" s="28">
        <f ca="1">IF(Riskregister!$E$7="",0,COUNTIF(BH$4:BH$53,"&lt;"&amp;Z1319)*IF(AA1319&lt;0.5,Riskregister!$K$7+(Riskregister!$L$7-Riskregister!$K$7)*SQRT(AA1319/2),Riskregister!$L$7-(Riskregister!$L$7-Riskregister!$K$7)*SQRT((1-AA1319)/2)))</f>
        <v>0</v>
      </c>
      <c r="AC1319" s="28">
        <f t="shared" ca="1" si="804"/>
        <v>0.57260658961258537</v>
      </c>
      <c r="AD1319" s="28">
        <f t="shared" ca="1" si="804"/>
        <v>0.45895063197331265</v>
      </c>
      <c r="AE1319" s="28">
        <f ca="1">IF(Riskregister!$E$8="",0,COUNTIF(BI$4:BI$53,"&lt;"&amp;AC1319)*IF(AD1319&lt;0.5,Riskregister!$K$8+(Riskregister!$L$8-Riskregister!$K$8)*SQRT(AD1319/2),Riskregister!$L$8-(Riskregister!$L$8-Riskregister!$K$8)*SQRT((1-AD1319)/2)))</f>
        <v>0</v>
      </c>
      <c r="AF1319" s="28">
        <f t="shared" ca="1" si="805"/>
        <v>0.36668002504248798</v>
      </c>
      <c r="AG1319" s="28">
        <f t="shared" ca="1" si="805"/>
        <v>2.054957598571816E-2</v>
      </c>
      <c r="AH1319" s="28">
        <f>IF(Riskregister!$E$9="",0,COUNTIF(BJ$4:BJ$53,"&lt;"&amp;AF1319)*IF(AG1319&lt;0.5,Riskregister!$K$9+(Riskregister!$L$9-Riskregister!$K$9)*SQRT(AG1319/2),Riskregister!$L$9-(Riskregister!$L$9-Riskregister!$K$9)*SQRT((1-AG1319)/2)))</f>
        <v>0</v>
      </c>
      <c r="AI1319" s="28">
        <f t="shared" ca="1" si="806"/>
        <v>0.539631680137998</v>
      </c>
      <c r="AJ1319" s="28">
        <f t="shared" ca="1" si="806"/>
        <v>0.24366507313787522</v>
      </c>
      <c r="AK1319" s="28">
        <f>IF(Riskregister!$E$10="",0,COUNTIF(BK$4:BK$53,"&lt;"&amp;AI1319)*IF(AJ1319&lt;0.5,Riskregister!$K$10+(Riskregister!$L$10-Riskregister!$K$10)*SQRT(AJ1319/2),Riskregister!$L$10-(Riskregister!$L$10-Riskregister!$K$10)*SQRT((1-AJ1319)/2)))</f>
        <v>0</v>
      </c>
      <c r="AL1319" s="28">
        <f t="shared" ca="1" si="807"/>
        <v>0.58602657055138807</v>
      </c>
      <c r="AM1319" s="28">
        <f t="shared" ca="1" si="807"/>
        <v>0.90618202959744953</v>
      </c>
      <c r="AN1319" s="28">
        <f>IF(Riskregister!$E$11="",0,COUNTIF(BL$4:BL$53,"&lt;"&amp;AL1319)*IF(AM1319&lt;0.5,Riskregister!$K$11+(Riskregister!$L$11-Riskregister!$K$11)*SQRT(AM1319/2),Riskregister!$L$11-(Riskregister!$L$11-Riskregister!$K$11)*SQRT((1-AM1319)/2)))</f>
        <v>0</v>
      </c>
      <c r="AO1319" s="28">
        <f t="shared" ca="1" si="808"/>
        <v>0.23380223294781388</v>
      </c>
      <c r="AP1319" s="28">
        <f t="shared" ca="1" si="808"/>
        <v>0.86098366847493302</v>
      </c>
      <c r="AQ1319" s="28">
        <f>IF(Riskregister!$E$12="",0,COUNTIF(BM$4:BM$53,"&lt;"&amp;AO1319)*IF(AP1319&lt;0.5,Riskregister!$K$12+(Riskregister!$L$12-Riskregister!$K$12)*SQRT(AP1319/2),Riskregister!$L$12-(Riskregister!$L$12-Riskregister!$K$12)*SQRT((1-AP1319)/2)))</f>
        <v>0</v>
      </c>
      <c r="AR1319" s="28">
        <f t="shared" ca="1" si="809"/>
        <v>0.84620107744607509</v>
      </c>
      <c r="AS1319" s="28">
        <f t="shared" ca="1" si="809"/>
        <v>0.37956050905597027</v>
      </c>
      <c r="AT1319" s="28">
        <f>IF(Riskregister!$E$13="",0,COUNTIF(BN$4:BN$53,"&lt;"&amp;AR1319)*IF(AS1319&lt;0.5,Riskregister!$K$13+(Riskregister!$L$13-Riskregister!$K$13)*SQRT(AS1319/2),Riskregister!$L$13-(Riskregister!$L$13-Riskregister!$K$13)*SQRT((1-AS1319)/2)))</f>
        <v>0</v>
      </c>
      <c r="AU1319" s="28">
        <f t="shared" ca="1" si="810"/>
        <v>0.58884429054995135</v>
      </c>
      <c r="AV1319" s="28">
        <f t="shared" ca="1" si="810"/>
        <v>0.92791295430594878</v>
      </c>
      <c r="AW1319" s="28">
        <f>IF(Riskregister!$E$14="",0,COUNTIF(BO$4:BO$53,"&lt;"&amp;AU1319)*IF(AV1319&lt;0.5,Riskregister!$K$14+(Riskregister!$L$14-Riskregister!$K$14)*SQRT(AV1319/2),Riskregister!$L$14-(Riskregister!$L$14-Riskregister!$K$14)*SQRT((1-AV1319)/2)))</f>
        <v>0</v>
      </c>
      <c r="AX1319" s="28">
        <f t="shared" ca="1" si="811"/>
        <v>0.54537382107411603</v>
      </c>
      <c r="AY1319" s="28">
        <f t="shared" ca="1" si="811"/>
        <v>0.32405180094180008</v>
      </c>
      <c r="AZ1319" s="28">
        <f>IF(Riskregister!$E$15="",0,COUNTIF(BP$4:BP$53,"&lt;"&amp;AX1319)*IF(AY1319&lt;0.5,Riskregister!$K$15+(Riskregister!$L$15-Riskregister!$K$15)*SQRT(AY1319/2),Riskregister!$L$15-(Riskregister!$L$15-Riskregister!$K$15)*SQRT((1-AY1319)/2)))</f>
        <v>0</v>
      </c>
      <c r="BA1319" s="28">
        <f t="shared" ca="1" si="812"/>
        <v>0.20413529899982574</v>
      </c>
      <c r="BB1319" s="28">
        <f t="shared" ca="1" si="812"/>
        <v>0.86779328024425617</v>
      </c>
      <c r="BC1319" s="28">
        <f>IF(Riskregister!$E$16="",0,COUNTIF(BQ$4:BQ$53,"&lt;"&amp;BA1319)*IF(BB1319&lt;0.5,Riskregister!$K$16+(Riskregister!$L$16-Riskregister!$K$16)*SQRT(BB1319/2),Riskregister!$L$16-(Riskregister!$L$16-Riskregister!$K$16)*SQRT((1-BB1319)/2)))</f>
        <v>0</v>
      </c>
      <c r="BD1319" s="28">
        <f t="shared" ca="1" si="800"/>
        <v>0</v>
      </c>
    </row>
    <row r="1320" spans="20:56" x14ac:dyDescent="0.35">
      <c r="T1320" s="28">
        <f t="shared" ca="1" si="801"/>
        <v>0.49072490140590719</v>
      </c>
      <c r="U1320" s="28">
        <f t="shared" ca="1" si="801"/>
        <v>0.82378242694413917</v>
      </c>
      <c r="V1320" s="28">
        <f ca="1">IF(Riskregister!$E$5="",0,COUNTIF(BF$4:BF$53,"&lt;"&amp;T1320)*IF(U1320&lt;0.5,Riskregister!$K$5+(Riskregister!$L$5-Riskregister!$K$5)*SQRT(U1320/2),Riskregister!$L$5-(Riskregister!$L$5-Riskregister!$K$5)*SQRT((1-U1320)/2)))</f>
        <v>0</v>
      </c>
      <c r="W1320" s="28">
        <f t="shared" ca="1" si="802"/>
        <v>0.70130357796156928</v>
      </c>
      <c r="X1320" s="28">
        <f t="shared" ca="1" si="802"/>
        <v>0.31752608753671063</v>
      </c>
      <c r="Y1320" s="28">
        <f ca="1">IF(Riskregister!$E$6="",0,COUNTIF(BG$4:BG$53,"&lt;"&amp;W1320)*IF(X1320&lt;0.5,Riskregister!$K$6+(Riskregister!$L$6-Riskregister!$K$6)*SQRT(X1320/2),Riskregister!$L$6-(Riskregister!$L$6-Riskregister!$K$6)*SQRT((1-X1320)/2)))</f>
        <v>917211.44846514484</v>
      </c>
      <c r="Z1320" s="28">
        <f t="shared" ca="1" si="803"/>
        <v>0.83988969931346602</v>
      </c>
      <c r="AA1320" s="28">
        <f t="shared" ca="1" si="803"/>
        <v>0.43191688859331945</v>
      </c>
      <c r="AB1320" s="28">
        <f ca="1">IF(Riskregister!$E$7="",0,COUNTIF(BH$4:BH$53,"&lt;"&amp;Z1320)*IF(AA1320&lt;0.5,Riskregister!$K$7+(Riskregister!$L$7-Riskregister!$K$7)*SQRT(AA1320/2),Riskregister!$L$7-(Riskregister!$L$7-Riskregister!$K$7)*SQRT((1-AA1320)/2)))</f>
        <v>212649.65240153702</v>
      </c>
      <c r="AC1320" s="28">
        <f t="shared" ca="1" si="804"/>
        <v>0.22514823391123073</v>
      </c>
      <c r="AD1320" s="28">
        <f t="shared" ca="1" si="804"/>
        <v>0.28160363186153659</v>
      </c>
      <c r="AE1320" s="28">
        <f ca="1">IF(Riskregister!$E$8="",0,COUNTIF(BI$4:BI$53,"&lt;"&amp;AC1320)*IF(AD1320&lt;0.5,Riskregister!$K$8+(Riskregister!$L$8-Riskregister!$K$8)*SQRT(AD1320/2),Riskregister!$L$8-(Riskregister!$L$8-Riskregister!$K$8)*SQRT((1-AD1320)/2)))</f>
        <v>0</v>
      </c>
      <c r="AF1320" s="28">
        <f t="shared" ca="1" si="805"/>
        <v>0.99062508151193307</v>
      </c>
      <c r="AG1320" s="28">
        <f t="shared" ca="1" si="805"/>
        <v>0.35491936660466272</v>
      </c>
      <c r="AH1320" s="28">
        <f>IF(Riskregister!$E$9="",0,COUNTIF(BJ$4:BJ$53,"&lt;"&amp;AF1320)*IF(AG1320&lt;0.5,Riskregister!$K$9+(Riskregister!$L$9-Riskregister!$K$9)*SQRT(AG1320/2),Riskregister!$L$9-(Riskregister!$L$9-Riskregister!$K$9)*SQRT((1-AG1320)/2)))</f>
        <v>0</v>
      </c>
      <c r="AI1320" s="28">
        <f t="shared" ca="1" si="806"/>
        <v>0.90908882780025657</v>
      </c>
      <c r="AJ1320" s="28">
        <f t="shared" ca="1" si="806"/>
        <v>0.32527919541955996</v>
      </c>
      <c r="AK1320" s="28">
        <f>IF(Riskregister!$E$10="",0,COUNTIF(BK$4:BK$53,"&lt;"&amp;AI1320)*IF(AJ1320&lt;0.5,Riskregister!$K$10+(Riskregister!$L$10-Riskregister!$K$10)*SQRT(AJ1320/2),Riskregister!$L$10-(Riskregister!$L$10-Riskregister!$K$10)*SQRT((1-AJ1320)/2)))</f>
        <v>0</v>
      </c>
      <c r="AL1320" s="28">
        <f t="shared" ca="1" si="807"/>
        <v>0.4451920524072206</v>
      </c>
      <c r="AM1320" s="28">
        <f t="shared" ca="1" si="807"/>
        <v>0.12469578957627747</v>
      </c>
      <c r="AN1320" s="28">
        <f>IF(Riskregister!$E$11="",0,COUNTIF(BL$4:BL$53,"&lt;"&amp;AL1320)*IF(AM1320&lt;0.5,Riskregister!$K$11+(Riskregister!$L$11-Riskregister!$K$11)*SQRT(AM1320/2),Riskregister!$L$11-(Riskregister!$L$11-Riskregister!$K$11)*SQRT((1-AM1320)/2)))</f>
        <v>0</v>
      </c>
      <c r="AO1320" s="28">
        <f t="shared" ca="1" si="808"/>
        <v>0.30762996910231277</v>
      </c>
      <c r="AP1320" s="28">
        <f t="shared" ca="1" si="808"/>
        <v>0.91492405229892937</v>
      </c>
      <c r="AQ1320" s="28">
        <f>IF(Riskregister!$E$12="",0,COUNTIF(BM$4:BM$53,"&lt;"&amp;AO1320)*IF(AP1320&lt;0.5,Riskregister!$K$12+(Riskregister!$L$12-Riskregister!$K$12)*SQRT(AP1320/2),Riskregister!$L$12-(Riskregister!$L$12-Riskregister!$K$12)*SQRT((1-AP1320)/2)))</f>
        <v>0</v>
      </c>
      <c r="AR1320" s="28">
        <f t="shared" ca="1" si="809"/>
        <v>0.4279425520108473</v>
      </c>
      <c r="AS1320" s="28">
        <f t="shared" ca="1" si="809"/>
        <v>0.72945581151965921</v>
      </c>
      <c r="AT1320" s="28">
        <f>IF(Riskregister!$E$13="",0,COUNTIF(BN$4:BN$53,"&lt;"&amp;AR1320)*IF(AS1320&lt;0.5,Riskregister!$K$13+(Riskregister!$L$13-Riskregister!$K$13)*SQRT(AS1320/2),Riskregister!$L$13-(Riskregister!$L$13-Riskregister!$K$13)*SQRT((1-AS1320)/2)))</f>
        <v>0</v>
      </c>
      <c r="AU1320" s="28">
        <f t="shared" ca="1" si="810"/>
        <v>0.69541920212764197</v>
      </c>
      <c r="AV1320" s="28">
        <f t="shared" ca="1" si="810"/>
        <v>0.49675021001528941</v>
      </c>
      <c r="AW1320" s="28">
        <f>IF(Riskregister!$E$14="",0,COUNTIF(BO$4:BO$53,"&lt;"&amp;AU1320)*IF(AV1320&lt;0.5,Riskregister!$K$14+(Riskregister!$L$14-Riskregister!$K$14)*SQRT(AV1320/2),Riskregister!$L$14-(Riskregister!$L$14-Riskregister!$K$14)*SQRT((1-AV1320)/2)))</f>
        <v>0</v>
      </c>
      <c r="AX1320" s="28">
        <f t="shared" ca="1" si="811"/>
        <v>0.83304815882203331</v>
      </c>
      <c r="AY1320" s="28">
        <f t="shared" ca="1" si="811"/>
        <v>0.26936625901932187</v>
      </c>
      <c r="AZ1320" s="28">
        <f>IF(Riskregister!$E$15="",0,COUNTIF(BP$4:BP$53,"&lt;"&amp;AX1320)*IF(AY1320&lt;0.5,Riskregister!$K$15+(Riskregister!$L$15-Riskregister!$K$15)*SQRT(AY1320/2),Riskregister!$L$15-(Riskregister!$L$15-Riskregister!$K$15)*SQRT((1-AY1320)/2)))</f>
        <v>0</v>
      </c>
      <c r="BA1320" s="28">
        <f t="shared" ca="1" si="812"/>
        <v>0.34806989184454162</v>
      </c>
      <c r="BB1320" s="28">
        <f t="shared" ca="1" si="812"/>
        <v>0.69289347566366355</v>
      </c>
      <c r="BC1320" s="28">
        <f>IF(Riskregister!$E$16="",0,COUNTIF(BQ$4:BQ$53,"&lt;"&amp;BA1320)*IF(BB1320&lt;0.5,Riskregister!$K$16+(Riskregister!$L$16-Riskregister!$K$16)*SQRT(BB1320/2),Riskregister!$L$16-(Riskregister!$L$16-Riskregister!$K$16)*SQRT((1-BB1320)/2)))</f>
        <v>0</v>
      </c>
      <c r="BD1320" s="28">
        <f t="shared" ca="1" si="800"/>
        <v>1129861.1008666819</v>
      </c>
    </row>
    <row r="1321" spans="20:56" x14ac:dyDescent="0.35">
      <c r="T1321" s="28">
        <f t="shared" ca="1" si="801"/>
        <v>0.11165719297704357</v>
      </c>
      <c r="U1321" s="28">
        <f t="shared" ca="1" si="801"/>
        <v>0.66803496715534483</v>
      </c>
      <c r="V1321" s="28">
        <f ca="1">IF(Riskregister!$E$5="",0,COUNTIF(BF$4:BF$53,"&lt;"&amp;T1321)*IF(U1321&lt;0.5,Riskregister!$K$5+(Riskregister!$L$5-Riskregister!$K$5)*SQRT(U1321/2),Riskregister!$L$5-(Riskregister!$L$5-Riskregister!$K$5)*SQRT((1-U1321)/2)))</f>
        <v>0</v>
      </c>
      <c r="W1321" s="28">
        <f t="shared" ca="1" si="802"/>
        <v>0.19005480724339874</v>
      </c>
      <c r="X1321" s="28">
        <f t="shared" ca="1" si="802"/>
        <v>0.35606189648690023</v>
      </c>
      <c r="Y1321" s="28">
        <f ca="1">IF(Riskregister!$E$6="",0,COUNTIF(BG$4:BG$53,"&lt;"&amp;W1321)*IF(X1321&lt;0.5,Riskregister!$K$6+(Riskregister!$L$6-Riskregister!$K$6)*SQRT(X1321/2),Riskregister!$L$6-(Riskregister!$L$6-Riskregister!$K$6)*SQRT((1-X1321)/2)))</f>
        <v>0</v>
      </c>
      <c r="Z1321" s="28">
        <f t="shared" ca="1" si="803"/>
        <v>0.45161598190480745</v>
      </c>
      <c r="AA1321" s="28">
        <f t="shared" ca="1" si="803"/>
        <v>0.179382309540426</v>
      </c>
      <c r="AB1321" s="28">
        <f ca="1">IF(Riskregister!$E$7="",0,COUNTIF(BH$4:BH$53,"&lt;"&amp;Z1321)*IF(AA1321&lt;0.5,Riskregister!$K$7+(Riskregister!$L$7-Riskregister!$K$7)*SQRT(AA1321/2),Riskregister!$L$7-(Riskregister!$L$7-Riskregister!$K$7)*SQRT((1-AA1321)/2)))</f>
        <v>0</v>
      </c>
      <c r="AC1321" s="28">
        <f t="shared" ca="1" si="804"/>
        <v>0.48261254533704734</v>
      </c>
      <c r="AD1321" s="28">
        <f t="shared" ca="1" si="804"/>
        <v>0.67225390852911127</v>
      </c>
      <c r="AE1321" s="28">
        <f ca="1">IF(Riskregister!$E$8="",0,COUNTIF(BI$4:BI$53,"&lt;"&amp;AC1321)*IF(AD1321&lt;0.5,Riskregister!$K$8+(Riskregister!$L$8-Riskregister!$K$8)*SQRT(AD1321/2),Riskregister!$L$8-(Riskregister!$L$8-Riskregister!$K$8)*SQRT((1-AD1321)/2)))</f>
        <v>0</v>
      </c>
      <c r="AF1321" s="28">
        <f t="shared" ca="1" si="805"/>
        <v>0.67969131512752079</v>
      </c>
      <c r="AG1321" s="28">
        <f t="shared" ca="1" si="805"/>
        <v>0.39403960816344508</v>
      </c>
      <c r="AH1321" s="28">
        <f>IF(Riskregister!$E$9="",0,COUNTIF(BJ$4:BJ$53,"&lt;"&amp;AF1321)*IF(AG1321&lt;0.5,Riskregister!$K$9+(Riskregister!$L$9-Riskregister!$K$9)*SQRT(AG1321/2),Riskregister!$L$9-(Riskregister!$L$9-Riskregister!$K$9)*SQRT((1-AG1321)/2)))</f>
        <v>0</v>
      </c>
      <c r="AI1321" s="28">
        <f t="shared" ca="1" si="806"/>
        <v>0.34731197091286037</v>
      </c>
      <c r="AJ1321" s="28">
        <f t="shared" ca="1" si="806"/>
        <v>5.0874154679399597E-2</v>
      </c>
      <c r="AK1321" s="28">
        <f>IF(Riskregister!$E$10="",0,COUNTIF(BK$4:BK$53,"&lt;"&amp;AI1321)*IF(AJ1321&lt;0.5,Riskregister!$K$10+(Riskregister!$L$10-Riskregister!$K$10)*SQRT(AJ1321/2),Riskregister!$L$10-(Riskregister!$L$10-Riskregister!$K$10)*SQRT((1-AJ1321)/2)))</f>
        <v>0</v>
      </c>
      <c r="AL1321" s="28">
        <f t="shared" ca="1" si="807"/>
        <v>0.23422469904225329</v>
      </c>
      <c r="AM1321" s="28">
        <f t="shared" ca="1" si="807"/>
        <v>0.89377788325384699</v>
      </c>
      <c r="AN1321" s="28">
        <f>IF(Riskregister!$E$11="",0,COUNTIF(BL$4:BL$53,"&lt;"&amp;AL1321)*IF(AM1321&lt;0.5,Riskregister!$K$11+(Riskregister!$L$11-Riskregister!$K$11)*SQRT(AM1321/2),Riskregister!$L$11-(Riskregister!$L$11-Riskregister!$K$11)*SQRT((1-AM1321)/2)))</f>
        <v>0</v>
      </c>
      <c r="AO1321" s="28">
        <f t="shared" ca="1" si="808"/>
        <v>0.99796651323092922</v>
      </c>
      <c r="AP1321" s="28">
        <f t="shared" ca="1" si="808"/>
        <v>0.30457686348065605</v>
      </c>
      <c r="AQ1321" s="28">
        <f>IF(Riskregister!$E$12="",0,COUNTIF(BM$4:BM$53,"&lt;"&amp;AO1321)*IF(AP1321&lt;0.5,Riskregister!$K$12+(Riskregister!$L$12-Riskregister!$K$12)*SQRT(AP1321/2),Riskregister!$L$12-(Riskregister!$L$12-Riskregister!$K$12)*SQRT((1-AP1321)/2)))</f>
        <v>0</v>
      </c>
      <c r="AR1321" s="28">
        <f t="shared" ca="1" si="809"/>
        <v>0.97433863686448507</v>
      </c>
      <c r="AS1321" s="28">
        <f t="shared" ca="1" si="809"/>
        <v>0.29401366819734376</v>
      </c>
      <c r="AT1321" s="28">
        <f>IF(Riskregister!$E$13="",0,COUNTIF(BN$4:BN$53,"&lt;"&amp;AR1321)*IF(AS1321&lt;0.5,Riskregister!$K$13+(Riskregister!$L$13-Riskregister!$K$13)*SQRT(AS1321/2),Riskregister!$L$13-(Riskregister!$L$13-Riskregister!$K$13)*SQRT((1-AS1321)/2)))</f>
        <v>0</v>
      </c>
      <c r="AU1321" s="28">
        <f t="shared" ca="1" si="810"/>
        <v>0.35999144042775255</v>
      </c>
      <c r="AV1321" s="28">
        <f t="shared" ca="1" si="810"/>
        <v>0.98954073538571996</v>
      </c>
      <c r="AW1321" s="28">
        <f>IF(Riskregister!$E$14="",0,COUNTIF(BO$4:BO$53,"&lt;"&amp;AU1321)*IF(AV1321&lt;0.5,Riskregister!$K$14+(Riskregister!$L$14-Riskregister!$K$14)*SQRT(AV1321/2),Riskregister!$L$14-(Riskregister!$L$14-Riskregister!$K$14)*SQRT((1-AV1321)/2)))</f>
        <v>0</v>
      </c>
      <c r="AX1321" s="28">
        <f t="shared" ca="1" si="811"/>
        <v>0.20065870360539284</v>
      </c>
      <c r="AY1321" s="28">
        <f t="shared" ca="1" si="811"/>
        <v>0.26709154432372939</v>
      </c>
      <c r="AZ1321" s="28">
        <f>IF(Riskregister!$E$15="",0,COUNTIF(BP$4:BP$53,"&lt;"&amp;AX1321)*IF(AY1321&lt;0.5,Riskregister!$K$15+(Riskregister!$L$15-Riskregister!$K$15)*SQRT(AY1321/2),Riskregister!$L$15-(Riskregister!$L$15-Riskregister!$K$15)*SQRT((1-AY1321)/2)))</f>
        <v>0</v>
      </c>
      <c r="BA1321" s="28">
        <f t="shared" ca="1" si="812"/>
        <v>0.12746291982942992</v>
      </c>
      <c r="BB1321" s="28">
        <f t="shared" ca="1" si="812"/>
        <v>0.68192019789002534</v>
      </c>
      <c r="BC1321" s="28">
        <f>IF(Riskregister!$E$16="",0,COUNTIF(BQ$4:BQ$53,"&lt;"&amp;BA1321)*IF(BB1321&lt;0.5,Riskregister!$K$16+(Riskregister!$L$16-Riskregister!$K$16)*SQRT(BB1321/2),Riskregister!$L$16-(Riskregister!$L$16-Riskregister!$K$16)*SQRT((1-BB1321)/2)))</f>
        <v>0</v>
      </c>
      <c r="BD1321" s="28">
        <f t="shared" ca="1" si="800"/>
        <v>0</v>
      </c>
    </row>
    <row r="1322" spans="20:56" x14ac:dyDescent="0.35">
      <c r="T1322" s="28">
        <f t="shared" ca="1" si="801"/>
        <v>0.54759990420234361</v>
      </c>
      <c r="U1322" s="28">
        <f t="shared" ca="1" si="801"/>
        <v>5.5903197722519393E-2</v>
      </c>
      <c r="V1322" s="28">
        <f ca="1">IF(Riskregister!$E$5="",0,COUNTIF(BF$4:BF$53,"&lt;"&amp;T1322)*IF(U1322&lt;0.5,Riskregister!$K$5+(Riskregister!$L$5-Riskregister!$K$5)*SQRT(U1322/2),Riskregister!$L$5-(Riskregister!$L$5-Riskregister!$K$5)*SQRT((1-U1322)/2)))</f>
        <v>0</v>
      </c>
      <c r="W1322" s="28">
        <f t="shared" ca="1" si="802"/>
        <v>0.41690519245099344</v>
      </c>
      <c r="X1322" s="28">
        <f t="shared" ca="1" si="802"/>
        <v>0.11992993751487435</v>
      </c>
      <c r="Y1322" s="28">
        <f ca="1">IF(Riskregister!$E$6="",0,COUNTIF(BG$4:BG$53,"&lt;"&amp;W1322)*IF(X1322&lt;0.5,Riskregister!$K$6+(Riskregister!$L$6-Riskregister!$K$6)*SQRT(X1322/2),Riskregister!$L$6-(Riskregister!$L$6-Riskregister!$K$6)*SQRT((1-X1322)/2)))</f>
        <v>0</v>
      </c>
      <c r="Z1322" s="28">
        <f t="shared" ca="1" si="803"/>
        <v>0.73493381695473214</v>
      </c>
      <c r="AA1322" s="28">
        <f t="shared" ca="1" si="803"/>
        <v>0.25494598825608983</v>
      </c>
      <c r="AB1322" s="28">
        <f ca="1">IF(Riskregister!$E$7="",0,COUNTIF(BH$4:BH$53,"&lt;"&amp;Z1322)*IF(AA1322&lt;0.5,Riskregister!$K$7+(Riskregister!$L$7-Riskregister!$K$7)*SQRT(AA1322/2),Riskregister!$L$7-(Riskregister!$L$7-Riskregister!$K$7)*SQRT((1-AA1322)/2)))</f>
        <v>174961.76127394132</v>
      </c>
      <c r="AC1322" s="28">
        <f t="shared" ca="1" si="804"/>
        <v>0.29610878504198923</v>
      </c>
      <c r="AD1322" s="28">
        <f t="shared" ca="1" si="804"/>
        <v>0.71817878841284699</v>
      </c>
      <c r="AE1322" s="28">
        <f ca="1">IF(Riskregister!$E$8="",0,COUNTIF(BI$4:BI$53,"&lt;"&amp;AC1322)*IF(AD1322&lt;0.5,Riskregister!$K$8+(Riskregister!$L$8-Riskregister!$K$8)*SQRT(AD1322/2),Riskregister!$L$8-(Riskregister!$L$8-Riskregister!$K$8)*SQRT((1-AD1322)/2)))</f>
        <v>0</v>
      </c>
      <c r="AF1322" s="28">
        <f t="shared" ca="1" si="805"/>
        <v>0.82738310803587334</v>
      </c>
      <c r="AG1322" s="28">
        <f t="shared" ca="1" si="805"/>
        <v>0.9560366235387473</v>
      </c>
      <c r="AH1322" s="28">
        <f>IF(Riskregister!$E$9="",0,COUNTIF(BJ$4:BJ$53,"&lt;"&amp;AF1322)*IF(AG1322&lt;0.5,Riskregister!$K$9+(Riskregister!$L$9-Riskregister!$K$9)*SQRT(AG1322/2),Riskregister!$L$9-(Riskregister!$L$9-Riskregister!$K$9)*SQRT((1-AG1322)/2)))</f>
        <v>0</v>
      </c>
      <c r="AI1322" s="28">
        <f t="shared" ca="1" si="806"/>
        <v>0.16749215981264254</v>
      </c>
      <c r="AJ1322" s="28">
        <f t="shared" ca="1" si="806"/>
        <v>0.22712719451064578</v>
      </c>
      <c r="AK1322" s="28">
        <f>IF(Riskregister!$E$10="",0,COUNTIF(BK$4:BK$53,"&lt;"&amp;AI1322)*IF(AJ1322&lt;0.5,Riskregister!$K$10+(Riskregister!$L$10-Riskregister!$K$10)*SQRT(AJ1322/2),Riskregister!$L$10-(Riskregister!$L$10-Riskregister!$K$10)*SQRT((1-AJ1322)/2)))</f>
        <v>0</v>
      </c>
      <c r="AL1322" s="28">
        <f t="shared" ca="1" si="807"/>
        <v>0.31159910425580983</v>
      </c>
      <c r="AM1322" s="28">
        <f t="shared" ca="1" si="807"/>
        <v>4.6263559687194533E-2</v>
      </c>
      <c r="AN1322" s="28">
        <f>IF(Riskregister!$E$11="",0,COUNTIF(BL$4:BL$53,"&lt;"&amp;AL1322)*IF(AM1322&lt;0.5,Riskregister!$K$11+(Riskregister!$L$11-Riskregister!$K$11)*SQRT(AM1322/2),Riskregister!$L$11-(Riskregister!$L$11-Riskregister!$K$11)*SQRT((1-AM1322)/2)))</f>
        <v>0</v>
      </c>
      <c r="AO1322" s="28">
        <f t="shared" ca="1" si="808"/>
        <v>0.87371808995269717</v>
      </c>
      <c r="AP1322" s="28">
        <f t="shared" ca="1" si="808"/>
        <v>0.54187469896587503</v>
      </c>
      <c r="AQ1322" s="28">
        <f>IF(Riskregister!$E$12="",0,COUNTIF(BM$4:BM$53,"&lt;"&amp;AO1322)*IF(AP1322&lt;0.5,Riskregister!$K$12+(Riskregister!$L$12-Riskregister!$K$12)*SQRT(AP1322/2),Riskregister!$L$12-(Riskregister!$L$12-Riskregister!$K$12)*SQRT((1-AP1322)/2)))</f>
        <v>0</v>
      </c>
      <c r="AR1322" s="28">
        <f t="shared" ca="1" si="809"/>
        <v>0.83199713179061019</v>
      </c>
      <c r="AS1322" s="28">
        <f t="shared" ca="1" si="809"/>
        <v>0.64712368245861907</v>
      </c>
      <c r="AT1322" s="28">
        <f>IF(Riskregister!$E$13="",0,COUNTIF(BN$4:BN$53,"&lt;"&amp;AR1322)*IF(AS1322&lt;0.5,Riskregister!$K$13+(Riskregister!$L$13-Riskregister!$K$13)*SQRT(AS1322/2),Riskregister!$L$13-(Riskregister!$L$13-Riskregister!$K$13)*SQRT((1-AS1322)/2)))</f>
        <v>0</v>
      </c>
      <c r="AU1322" s="28">
        <f t="shared" ca="1" si="810"/>
        <v>0.4588911002155831</v>
      </c>
      <c r="AV1322" s="28">
        <f t="shared" ca="1" si="810"/>
        <v>0.9780206315060388</v>
      </c>
      <c r="AW1322" s="28">
        <f>IF(Riskregister!$E$14="",0,COUNTIF(BO$4:BO$53,"&lt;"&amp;AU1322)*IF(AV1322&lt;0.5,Riskregister!$K$14+(Riskregister!$L$14-Riskregister!$K$14)*SQRT(AV1322/2),Riskregister!$L$14-(Riskregister!$L$14-Riskregister!$K$14)*SQRT((1-AV1322)/2)))</f>
        <v>0</v>
      </c>
      <c r="AX1322" s="28">
        <f t="shared" ca="1" si="811"/>
        <v>0.38067992165136022</v>
      </c>
      <c r="AY1322" s="28">
        <f t="shared" ca="1" si="811"/>
        <v>0.38289342341022847</v>
      </c>
      <c r="AZ1322" s="28">
        <f>IF(Riskregister!$E$15="",0,COUNTIF(BP$4:BP$53,"&lt;"&amp;AX1322)*IF(AY1322&lt;0.5,Riskregister!$K$15+(Riskregister!$L$15-Riskregister!$K$15)*SQRT(AY1322/2),Riskregister!$L$15-(Riskregister!$L$15-Riskregister!$K$15)*SQRT((1-AY1322)/2)))</f>
        <v>0</v>
      </c>
      <c r="BA1322" s="28">
        <f t="shared" ca="1" si="812"/>
        <v>0.37682685073201339</v>
      </c>
      <c r="BB1322" s="28">
        <f t="shared" ca="1" si="812"/>
        <v>0.67742309935452405</v>
      </c>
      <c r="BC1322" s="28">
        <f>IF(Riskregister!$E$16="",0,COUNTIF(BQ$4:BQ$53,"&lt;"&amp;BA1322)*IF(BB1322&lt;0.5,Riskregister!$K$16+(Riskregister!$L$16-Riskregister!$K$16)*SQRT(BB1322/2),Riskregister!$L$16-(Riskregister!$L$16-Riskregister!$K$16)*SQRT((1-BB1322)/2)))</f>
        <v>0</v>
      </c>
      <c r="BD1322" s="28">
        <f t="shared" ca="1" si="800"/>
        <v>174961.76127394132</v>
      </c>
    </row>
    <row r="1323" spans="20:56" x14ac:dyDescent="0.35">
      <c r="T1323" s="28">
        <f t="shared" ca="1" si="801"/>
        <v>0.54509411510854278</v>
      </c>
      <c r="U1323" s="28">
        <f t="shared" ca="1" si="801"/>
        <v>0.14924464223888723</v>
      </c>
      <c r="V1323" s="28">
        <f ca="1">IF(Riskregister!$E$5="",0,COUNTIF(BF$4:BF$53,"&lt;"&amp;T1323)*IF(U1323&lt;0.5,Riskregister!$K$5+(Riskregister!$L$5-Riskregister!$K$5)*SQRT(U1323/2),Riskregister!$L$5-(Riskregister!$L$5-Riskregister!$K$5)*SQRT((1-U1323)/2)))</f>
        <v>0</v>
      </c>
      <c r="W1323" s="28">
        <f t="shared" ca="1" si="802"/>
        <v>6.2763987950563815E-2</v>
      </c>
      <c r="X1323" s="28">
        <f t="shared" ca="1" si="802"/>
        <v>0.98841848013709599</v>
      </c>
      <c r="Y1323" s="28">
        <f ca="1">IF(Riskregister!$E$6="",0,COUNTIF(BG$4:BG$53,"&lt;"&amp;W1323)*IF(X1323&lt;0.5,Riskregister!$K$6+(Riskregister!$L$6-Riskregister!$K$6)*SQRT(X1323/2),Riskregister!$L$6-(Riskregister!$L$6-Riskregister!$K$6)*SQRT((1-X1323)/2)))</f>
        <v>0</v>
      </c>
      <c r="Z1323" s="28">
        <f t="shared" ca="1" si="803"/>
        <v>0.92776638418340751</v>
      </c>
      <c r="AA1323" s="28">
        <f t="shared" ca="1" si="803"/>
        <v>0.94310654128150928</v>
      </c>
      <c r="AB1323" s="28">
        <f ca="1">IF(Riskregister!$E$7="",0,COUNTIF(BH$4:BH$53,"&lt;"&amp;Z1323)*IF(AA1323&lt;0.5,Riskregister!$K$7+(Riskregister!$L$7-Riskregister!$K$7)*SQRT(AA1323/2),Riskregister!$L$7-(Riskregister!$L$7-Riskregister!$K$7)*SQRT((1-AA1323)/2)))</f>
        <v>340968.44617911911</v>
      </c>
      <c r="AC1323" s="28">
        <f t="shared" ca="1" si="804"/>
        <v>0.81075860782588172</v>
      </c>
      <c r="AD1323" s="28">
        <f t="shared" ca="1" si="804"/>
        <v>0.47718598963790415</v>
      </c>
      <c r="AE1323" s="28">
        <f ca="1">IF(Riskregister!$E$8="",0,COUNTIF(BI$4:BI$53,"&lt;"&amp;AC1323)*IF(AD1323&lt;0.5,Riskregister!$K$8+(Riskregister!$L$8-Riskregister!$K$8)*SQRT(AD1323/2),Riskregister!$L$8-(Riskregister!$L$8-Riskregister!$K$8)*SQRT((1-AD1323)/2)))</f>
        <v>0</v>
      </c>
      <c r="AF1323" s="28">
        <f t="shared" ca="1" si="805"/>
        <v>0.8062548888337232</v>
      </c>
      <c r="AG1323" s="28">
        <f t="shared" ca="1" si="805"/>
        <v>3.5056818297704018E-3</v>
      </c>
      <c r="AH1323" s="28">
        <f>IF(Riskregister!$E$9="",0,COUNTIF(BJ$4:BJ$53,"&lt;"&amp;AF1323)*IF(AG1323&lt;0.5,Riskregister!$K$9+(Riskregister!$L$9-Riskregister!$K$9)*SQRT(AG1323/2),Riskregister!$L$9-(Riskregister!$L$9-Riskregister!$K$9)*SQRT((1-AG1323)/2)))</f>
        <v>0</v>
      </c>
      <c r="AI1323" s="28">
        <f t="shared" ca="1" si="806"/>
        <v>0.41718860100584332</v>
      </c>
      <c r="AJ1323" s="28">
        <f t="shared" ca="1" si="806"/>
        <v>0.93418411956744352</v>
      </c>
      <c r="AK1323" s="28">
        <f>IF(Riskregister!$E$10="",0,COUNTIF(BK$4:BK$53,"&lt;"&amp;AI1323)*IF(AJ1323&lt;0.5,Riskregister!$K$10+(Riskregister!$L$10-Riskregister!$K$10)*SQRT(AJ1323/2),Riskregister!$L$10-(Riskregister!$L$10-Riskregister!$K$10)*SQRT((1-AJ1323)/2)))</f>
        <v>0</v>
      </c>
      <c r="AL1323" s="28">
        <f t="shared" ca="1" si="807"/>
        <v>0.13194644989124948</v>
      </c>
      <c r="AM1323" s="28">
        <f t="shared" ca="1" si="807"/>
        <v>0.96906826855505857</v>
      </c>
      <c r="AN1323" s="28">
        <f>IF(Riskregister!$E$11="",0,COUNTIF(BL$4:BL$53,"&lt;"&amp;AL1323)*IF(AM1323&lt;0.5,Riskregister!$K$11+(Riskregister!$L$11-Riskregister!$K$11)*SQRT(AM1323/2),Riskregister!$L$11-(Riskregister!$L$11-Riskregister!$K$11)*SQRT((1-AM1323)/2)))</f>
        <v>0</v>
      </c>
      <c r="AO1323" s="28">
        <f t="shared" ca="1" si="808"/>
        <v>0.78431536577190542</v>
      </c>
      <c r="AP1323" s="28">
        <f t="shared" ca="1" si="808"/>
        <v>0.42993148168324968</v>
      </c>
      <c r="AQ1323" s="28">
        <f>IF(Riskregister!$E$12="",0,COUNTIF(BM$4:BM$53,"&lt;"&amp;AO1323)*IF(AP1323&lt;0.5,Riskregister!$K$12+(Riskregister!$L$12-Riskregister!$K$12)*SQRT(AP1323/2),Riskregister!$L$12-(Riskregister!$L$12-Riskregister!$K$12)*SQRT((1-AP1323)/2)))</f>
        <v>0</v>
      </c>
      <c r="AR1323" s="28">
        <f t="shared" ca="1" si="809"/>
        <v>0.43932034289055533</v>
      </c>
      <c r="AS1323" s="28">
        <f t="shared" ca="1" si="809"/>
        <v>0.60294511677562146</v>
      </c>
      <c r="AT1323" s="28">
        <f>IF(Riskregister!$E$13="",0,COUNTIF(BN$4:BN$53,"&lt;"&amp;AR1323)*IF(AS1323&lt;0.5,Riskregister!$K$13+(Riskregister!$L$13-Riskregister!$K$13)*SQRT(AS1323/2),Riskregister!$L$13-(Riskregister!$L$13-Riskregister!$K$13)*SQRT((1-AS1323)/2)))</f>
        <v>0</v>
      </c>
      <c r="AU1323" s="28">
        <f t="shared" ca="1" si="810"/>
        <v>0.55967426225417383</v>
      </c>
      <c r="AV1323" s="28">
        <f t="shared" ca="1" si="810"/>
        <v>0.8792291286656676</v>
      </c>
      <c r="AW1323" s="28">
        <f>IF(Riskregister!$E$14="",0,COUNTIF(BO$4:BO$53,"&lt;"&amp;AU1323)*IF(AV1323&lt;0.5,Riskregister!$K$14+(Riskregister!$L$14-Riskregister!$K$14)*SQRT(AV1323/2),Riskregister!$L$14-(Riskregister!$L$14-Riskregister!$K$14)*SQRT((1-AV1323)/2)))</f>
        <v>0</v>
      </c>
      <c r="AX1323" s="28">
        <f t="shared" ca="1" si="811"/>
        <v>0.281003168734414</v>
      </c>
      <c r="AY1323" s="28">
        <f t="shared" ca="1" si="811"/>
        <v>5.7243509985746899E-2</v>
      </c>
      <c r="AZ1323" s="28">
        <f>IF(Riskregister!$E$15="",0,COUNTIF(BP$4:BP$53,"&lt;"&amp;AX1323)*IF(AY1323&lt;0.5,Riskregister!$K$15+(Riskregister!$L$15-Riskregister!$K$15)*SQRT(AY1323/2),Riskregister!$L$15-(Riskregister!$L$15-Riskregister!$K$15)*SQRT((1-AY1323)/2)))</f>
        <v>0</v>
      </c>
      <c r="BA1323" s="28">
        <f t="shared" ca="1" si="812"/>
        <v>0.86315932199483436</v>
      </c>
      <c r="BB1323" s="28">
        <f t="shared" ca="1" si="812"/>
        <v>0.80759610607399612</v>
      </c>
      <c r="BC1323" s="28">
        <f>IF(Riskregister!$E$16="",0,COUNTIF(BQ$4:BQ$53,"&lt;"&amp;BA1323)*IF(BB1323&lt;0.5,Riskregister!$K$16+(Riskregister!$L$16-Riskregister!$K$16)*SQRT(BB1323/2),Riskregister!$L$16-(Riskregister!$L$16-Riskregister!$K$16)*SQRT((1-BB1323)/2)))</f>
        <v>0</v>
      </c>
      <c r="BD1323" s="28">
        <f t="shared" ca="1" si="800"/>
        <v>340968.44617911911</v>
      </c>
    </row>
    <row r="1324" spans="20:56" x14ac:dyDescent="0.35">
      <c r="T1324" s="28">
        <f t="shared" ref="T1324:U1343" ca="1" si="813">RAND()</f>
        <v>0.18585016133490473</v>
      </c>
      <c r="U1324" s="28">
        <f t="shared" ca="1" si="813"/>
        <v>0.15581657974461904</v>
      </c>
      <c r="V1324" s="28">
        <f ca="1">IF(Riskregister!$E$5="",0,COUNTIF(BF$4:BF$53,"&lt;"&amp;T1324)*IF(U1324&lt;0.5,Riskregister!$K$5+(Riskregister!$L$5-Riskregister!$K$5)*SQRT(U1324/2),Riskregister!$L$5-(Riskregister!$L$5-Riskregister!$K$5)*SQRT((1-U1324)/2)))</f>
        <v>0</v>
      </c>
      <c r="W1324" s="28">
        <f t="shared" ref="W1324:X1343" ca="1" si="814">RAND()</f>
        <v>0.82277090859580704</v>
      </c>
      <c r="X1324" s="28">
        <f t="shared" ca="1" si="814"/>
        <v>0.42083928964154749</v>
      </c>
      <c r="Y1324" s="28">
        <f ca="1">IF(Riskregister!$E$6="",0,COUNTIF(BG$4:BG$53,"&lt;"&amp;W1324)*IF(X1324&lt;0.5,Riskregister!$K$6+(Riskregister!$L$6-Riskregister!$K$6)*SQRT(X1324/2),Riskregister!$L$6-(Riskregister!$L$6-Riskregister!$K$6)*SQRT((1-X1324)/2)))</f>
        <v>1025687.3798353145</v>
      </c>
      <c r="Z1324" s="28">
        <f t="shared" ref="Z1324:AA1343" ca="1" si="815">RAND()</f>
        <v>0.35280634575267267</v>
      </c>
      <c r="AA1324" s="28">
        <f t="shared" ca="1" si="815"/>
        <v>1.9295124145380926E-2</v>
      </c>
      <c r="AB1324" s="28">
        <f ca="1">IF(Riskregister!$E$7="",0,COUNTIF(BH$4:BH$53,"&lt;"&amp;Z1324)*IF(AA1324&lt;0.5,Riskregister!$K$7+(Riskregister!$L$7-Riskregister!$K$7)*SQRT(AA1324/2),Riskregister!$L$7-(Riskregister!$L$7-Riskregister!$K$7)*SQRT((1-AA1324)/2)))</f>
        <v>0</v>
      </c>
      <c r="AC1324" s="28">
        <f t="shared" ref="AC1324:AD1343" ca="1" si="816">RAND()</f>
        <v>6.1758283979711281E-2</v>
      </c>
      <c r="AD1324" s="28">
        <f t="shared" ca="1" si="816"/>
        <v>0.99231452235090933</v>
      </c>
      <c r="AE1324" s="28">
        <f ca="1">IF(Riskregister!$E$8="",0,COUNTIF(BI$4:BI$53,"&lt;"&amp;AC1324)*IF(AD1324&lt;0.5,Riskregister!$K$8+(Riskregister!$L$8-Riskregister!$K$8)*SQRT(AD1324/2),Riskregister!$L$8-(Riskregister!$L$8-Riskregister!$K$8)*SQRT((1-AD1324)/2)))</f>
        <v>0</v>
      </c>
      <c r="AF1324" s="28">
        <f t="shared" ref="AF1324:AG1343" ca="1" si="817">RAND()</f>
        <v>0.51653145346360585</v>
      </c>
      <c r="AG1324" s="28">
        <f t="shared" ca="1" si="817"/>
        <v>0.61500289118803919</v>
      </c>
      <c r="AH1324" s="28">
        <f>IF(Riskregister!$E$9="",0,COUNTIF(BJ$4:BJ$53,"&lt;"&amp;AF1324)*IF(AG1324&lt;0.5,Riskregister!$K$9+(Riskregister!$L$9-Riskregister!$K$9)*SQRT(AG1324/2),Riskregister!$L$9-(Riskregister!$L$9-Riskregister!$K$9)*SQRT((1-AG1324)/2)))</f>
        <v>0</v>
      </c>
      <c r="AI1324" s="28">
        <f t="shared" ref="AI1324:AJ1343" ca="1" si="818">RAND()</f>
        <v>0.28673868887035103</v>
      </c>
      <c r="AJ1324" s="28">
        <f t="shared" ca="1" si="818"/>
        <v>0.30416562776676692</v>
      </c>
      <c r="AK1324" s="28">
        <f>IF(Riskregister!$E$10="",0,COUNTIF(BK$4:BK$53,"&lt;"&amp;AI1324)*IF(AJ1324&lt;0.5,Riskregister!$K$10+(Riskregister!$L$10-Riskregister!$K$10)*SQRT(AJ1324/2),Riskregister!$L$10-(Riskregister!$L$10-Riskregister!$K$10)*SQRT((1-AJ1324)/2)))</f>
        <v>0</v>
      </c>
      <c r="AL1324" s="28">
        <f t="shared" ref="AL1324:AM1343" ca="1" si="819">RAND()</f>
        <v>0.6318983501381471</v>
      </c>
      <c r="AM1324" s="28">
        <f t="shared" ca="1" si="819"/>
        <v>8.5493177177345392E-2</v>
      </c>
      <c r="AN1324" s="28">
        <f>IF(Riskregister!$E$11="",0,COUNTIF(BL$4:BL$53,"&lt;"&amp;AL1324)*IF(AM1324&lt;0.5,Riskregister!$K$11+(Riskregister!$L$11-Riskregister!$K$11)*SQRT(AM1324/2),Riskregister!$L$11-(Riskregister!$L$11-Riskregister!$K$11)*SQRT((1-AM1324)/2)))</f>
        <v>0</v>
      </c>
      <c r="AO1324" s="28">
        <f t="shared" ref="AO1324:AP1343" ca="1" si="820">RAND()</f>
        <v>0.35107929862335285</v>
      </c>
      <c r="AP1324" s="28">
        <f t="shared" ca="1" si="820"/>
        <v>0.94905329921868631</v>
      </c>
      <c r="AQ1324" s="28">
        <f>IF(Riskregister!$E$12="",0,COUNTIF(BM$4:BM$53,"&lt;"&amp;AO1324)*IF(AP1324&lt;0.5,Riskregister!$K$12+(Riskregister!$L$12-Riskregister!$K$12)*SQRT(AP1324/2),Riskregister!$L$12-(Riskregister!$L$12-Riskregister!$K$12)*SQRT((1-AP1324)/2)))</f>
        <v>0</v>
      </c>
      <c r="AR1324" s="28">
        <f t="shared" ref="AR1324:AS1343" ca="1" si="821">RAND()</f>
        <v>0.49352507479458374</v>
      </c>
      <c r="AS1324" s="28">
        <f t="shared" ca="1" si="821"/>
        <v>0.26112709536306655</v>
      </c>
      <c r="AT1324" s="28">
        <f>IF(Riskregister!$E$13="",0,COUNTIF(BN$4:BN$53,"&lt;"&amp;AR1324)*IF(AS1324&lt;0.5,Riskregister!$K$13+(Riskregister!$L$13-Riskregister!$K$13)*SQRT(AS1324/2),Riskregister!$L$13-(Riskregister!$L$13-Riskregister!$K$13)*SQRT((1-AS1324)/2)))</f>
        <v>0</v>
      </c>
      <c r="AU1324" s="28">
        <f t="shared" ref="AU1324:AV1343" ca="1" si="822">RAND()</f>
        <v>0.84866740446567035</v>
      </c>
      <c r="AV1324" s="28">
        <f t="shared" ca="1" si="822"/>
        <v>0.24587197954157924</v>
      </c>
      <c r="AW1324" s="28">
        <f>IF(Riskregister!$E$14="",0,COUNTIF(BO$4:BO$53,"&lt;"&amp;AU1324)*IF(AV1324&lt;0.5,Riskregister!$K$14+(Riskregister!$L$14-Riskregister!$K$14)*SQRT(AV1324/2),Riskregister!$L$14-(Riskregister!$L$14-Riskregister!$K$14)*SQRT((1-AV1324)/2)))</f>
        <v>0</v>
      </c>
      <c r="AX1324" s="28">
        <f t="shared" ref="AX1324:AY1343" ca="1" si="823">RAND()</f>
        <v>0.50792448910936383</v>
      </c>
      <c r="AY1324" s="28">
        <f t="shared" ca="1" si="823"/>
        <v>0.87899783571581303</v>
      </c>
      <c r="AZ1324" s="28">
        <f>IF(Riskregister!$E$15="",0,COUNTIF(BP$4:BP$53,"&lt;"&amp;AX1324)*IF(AY1324&lt;0.5,Riskregister!$K$15+(Riskregister!$L$15-Riskregister!$K$15)*SQRT(AY1324/2),Riskregister!$L$15-(Riskregister!$L$15-Riskregister!$K$15)*SQRT((1-AY1324)/2)))</f>
        <v>0</v>
      </c>
      <c r="BA1324" s="28">
        <f t="shared" ref="BA1324:BB1343" ca="1" si="824">RAND()</f>
        <v>0.28978043116342589</v>
      </c>
      <c r="BB1324" s="28">
        <f t="shared" ca="1" si="824"/>
        <v>6.9719025373579435E-2</v>
      </c>
      <c r="BC1324" s="28">
        <f>IF(Riskregister!$E$16="",0,COUNTIF(BQ$4:BQ$53,"&lt;"&amp;BA1324)*IF(BB1324&lt;0.5,Riskregister!$K$16+(Riskregister!$L$16-Riskregister!$K$16)*SQRT(BB1324/2),Riskregister!$L$16-(Riskregister!$L$16-Riskregister!$K$16)*SQRT((1-BB1324)/2)))</f>
        <v>0</v>
      </c>
      <c r="BD1324" s="28">
        <f t="shared" ca="1" si="800"/>
        <v>1025687.3798353145</v>
      </c>
    </row>
    <row r="1325" spans="20:56" x14ac:dyDescent="0.35">
      <c r="T1325" s="28">
        <f t="shared" ca="1" si="813"/>
        <v>0.77525605434190759</v>
      </c>
      <c r="U1325" s="28">
        <f t="shared" ca="1" si="813"/>
        <v>0.62907842073953568</v>
      </c>
      <c r="V1325" s="28">
        <f ca="1">IF(Riskregister!$E$5="",0,COUNTIF(BF$4:BF$53,"&lt;"&amp;T1325)*IF(U1325&lt;0.5,Riskregister!$K$5+(Riskregister!$L$5-Riskregister!$K$5)*SQRT(U1325/2),Riskregister!$L$5-(Riskregister!$L$5-Riskregister!$K$5)*SQRT((1-U1325)/2)))</f>
        <v>406206.7857221982</v>
      </c>
      <c r="W1325" s="28">
        <f t="shared" ca="1" si="814"/>
        <v>0.60383313550124507</v>
      </c>
      <c r="X1325" s="28">
        <f t="shared" ca="1" si="814"/>
        <v>0.68300392473894378</v>
      </c>
      <c r="Y1325" s="28">
        <f ca="1">IF(Riskregister!$E$6="",0,COUNTIF(BG$4:BG$53,"&lt;"&amp;W1325)*IF(X1325&lt;0.5,Riskregister!$K$6+(Riskregister!$L$6-Riskregister!$K$6)*SQRT(X1325/2),Riskregister!$L$6-(Riskregister!$L$6-Riskregister!$K$6)*SQRT((1-X1325)/2)))</f>
        <v>0</v>
      </c>
      <c r="Z1325" s="28">
        <f t="shared" ca="1" si="815"/>
        <v>0.83249086944328143</v>
      </c>
      <c r="AA1325" s="28">
        <f t="shared" ca="1" si="815"/>
        <v>0.78480441504698462</v>
      </c>
      <c r="AB1325" s="28">
        <f ca="1">IF(Riskregister!$E$7="",0,COUNTIF(BH$4:BH$53,"&lt;"&amp;Z1325)*IF(AA1325&lt;0.5,Riskregister!$K$7+(Riskregister!$L$7-Riskregister!$K$7)*SQRT(AA1325/2),Riskregister!$L$7-(Riskregister!$L$7-Riskregister!$K$7)*SQRT((1-AA1325)/2)))</f>
        <v>285192.641445018</v>
      </c>
      <c r="AC1325" s="28">
        <f t="shared" ca="1" si="816"/>
        <v>0.38072242229900211</v>
      </c>
      <c r="AD1325" s="28">
        <f t="shared" ca="1" si="816"/>
        <v>0.96070531394414749</v>
      </c>
      <c r="AE1325" s="28">
        <f ca="1">IF(Riskregister!$E$8="",0,COUNTIF(BI$4:BI$53,"&lt;"&amp;AC1325)*IF(AD1325&lt;0.5,Riskregister!$K$8+(Riskregister!$L$8-Riskregister!$K$8)*SQRT(AD1325/2),Riskregister!$L$8-(Riskregister!$L$8-Riskregister!$K$8)*SQRT((1-AD1325)/2)))</f>
        <v>0</v>
      </c>
      <c r="AF1325" s="28">
        <f t="shared" ca="1" si="817"/>
        <v>0.98110166243886443</v>
      </c>
      <c r="AG1325" s="28">
        <f t="shared" ca="1" si="817"/>
        <v>0.18646066521161153</v>
      </c>
      <c r="AH1325" s="28">
        <f>IF(Riskregister!$E$9="",0,COUNTIF(BJ$4:BJ$53,"&lt;"&amp;AF1325)*IF(AG1325&lt;0.5,Riskregister!$K$9+(Riskregister!$L$9-Riskregister!$K$9)*SQRT(AG1325/2),Riskregister!$L$9-(Riskregister!$L$9-Riskregister!$K$9)*SQRT((1-AG1325)/2)))</f>
        <v>0</v>
      </c>
      <c r="AI1325" s="28">
        <f t="shared" ca="1" si="818"/>
        <v>0.56783031758864067</v>
      </c>
      <c r="AJ1325" s="28">
        <f t="shared" ca="1" si="818"/>
        <v>0.37607457004916423</v>
      </c>
      <c r="AK1325" s="28">
        <f>IF(Riskregister!$E$10="",0,COUNTIF(BK$4:BK$53,"&lt;"&amp;AI1325)*IF(AJ1325&lt;0.5,Riskregister!$K$10+(Riskregister!$L$10-Riskregister!$K$10)*SQRT(AJ1325/2),Riskregister!$L$10-(Riskregister!$L$10-Riskregister!$K$10)*SQRT((1-AJ1325)/2)))</f>
        <v>0</v>
      </c>
      <c r="AL1325" s="28">
        <f t="shared" ca="1" si="819"/>
        <v>0.9416421352174511</v>
      </c>
      <c r="AM1325" s="28">
        <f t="shared" ca="1" si="819"/>
        <v>0.33682657307545727</v>
      </c>
      <c r="AN1325" s="28">
        <f>IF(Riskregister!$E$11="",0,COUNTIF(BL$4:BL$53,"&lt;"&amp;AL1325)*IF(AM1325&lt;0.5,Riskregister!$K$11+(Riskregister!$L$11-Riskregister!$K$11)*SQRT(AM1325/2),Riskregister!$L$11-(Riskregister!$L$11-Riskregister!$K$11)*SQRT((1-AM1325)/2)))</f>
        <v>0</v>
      </c>
      <c r="AO1325" s="28">
        <f t="shared" ca="1" si="820"/>
        <v>0.11759382846769673</v>
      </c>
      <c r="AP1325" s="28">
        <f t="shared" ca="1" si="820"/>
        <v>0.88592709826195437</v>
      </c>
      <c r="AQ1325" s="28">
        <f>IF(Riskregister!$E$12="",0,COUNTIF(BM$4:BM$53,"&lt;"&amp;AO1325)*IF(AP1325&lt;0.5,Riskregister!$K$12+(Riskregister!$L$12-Riskregister!$K$12)*SQRT(AP1325/2),Riskregister!$L$12-(Riskregister!$L$12-Riskregister!$K$12)*SQRT((1-AP1325)/2)))</f>
        <v>0</v>
      </c>
      <c r="AR1325" s="28">
        <f t="shared" ca="1" si="821"/>
        <v>0.81181307830376914</v>
      </c>
      <c r="AS1325" s="28">
        <f t="shared" ca="1" si="821"/>
        <v>0.22096827072980951</v>
      </c>
      <c r="AT1325" s="28">
        <f>IF(Riskregister!$E$13="",0,COUNTIF(BN$4:BN$53,"&lt;"&amp;AR1325)*IF(AS1325&lt;0.5,Riskregister!$K$13+(Riskregister!$L$13-Riskregister!$K$13)*SQRT(AS1325/2),Riskregister!$L$13-(Riskregister!$L$13-Riskregister!$K$13)*SQRT((1-AS1325)/2)))</f>
        <v>0</v>
      </c>
      <c r="AU1325" s="28">
        <f t="shared" ca="1" si="822"/>
        <v>0.13597955666703931</v>
      </c>
      <c r="AV1325" s="28">
        <f t="shared" ca="1" si="822"/>
        <v>3.882022823699105E-2</v>
      </c>
      <c r="AW1325" s="28">
        <f>IF(Riskregister!$E$14="",0,COUNTIF(BO$4:BO$53,"&lt;"&amp;AU1325)*IF(AV1325&lt;0.5,Riskregister!$K$14+(Riskregister!$L$14-Riskregister!$K$14)*SQRT(AV1325/2),Riskregister!$L$14-(Riskregister!$L$14-Riskregister!$K$14)*SQRT((1-AV1325)/2)))</f>
        <v>0</v>
      </c>
      <c r="AX1325" s="28">
        <f t="shared" ca="1" si="823"/>
        <v>0.37900854229321235</v>
      </c>
      <c r="AY1325" s="28">
        <f t="shared" ca="1" si="823"/>
        <v>0.95791883015479329</v>
      </c>
      <c r="AZ1325" s="28">
        <f>IF(Riskregister!$E$15="",0,COUNTIF(BP$4:BP$53,"&lt;"&amp;AX1325)*IF(AY1325&lt;0.5,Riskregister!$K$15+(Riskregister!$L$15-Riskregister!$K$15)*SQRT(AY1325/2),Riskregister!$L$15-(Riskregister!$L$15-Riskregister!$K$15)*SQRT((1-AY1325)/2)))</f>
        <v>0</v>
      </c>
      <c r="BA1325" s="28">
        <f t="shared" ca="1" si="824"/>
        <v>0.7654051034851086</v>
      </c>
      <c r="BB1325" s="28">
        <f t="shared" ca="1" si="824"/>
        <v>0.12615137509796248</v>
      </c>
      <c r="BC1325" s="28">
        <f>IF(Riskregister!$E$16="",0,COUNTIF(BQ$4:BQ$53,"&lt;"&amp;BA1325)*IF(BB1325&lt;0.5,Riskregister!$K$16+(Riskregister!$L$16-Riskregister!$K$16)*SQRT(BB1325/2),Riskregister!$L$16-(Riskregister!$L$16-Riskregister!$K$16)*SQRT((1-BB1325)/2)))</f>
        <v>0</v>
      </c>
      <c r="BD1325" s="28">
        <f t="shared" ca="1" si="800"/>
        <v>691399.4271672162</v>
      </c>
    </row>
    <row r="1326" spans="20:56" x14ac:dyDescent="0.35">
      <c r="T1326" s="28">
        <f t="shared" ca="1" si="813"/>
        <v>0.53338636976178244</v>
      </c>
      <c r="U1326" s="28">
        <f t="shared" ca="1" si="813"/>
        <v>0.23860886188894548</v>
      </c>
      <c r="V1326" s="28">
        <f ca="1">IF(Riskregister!$E$5="",0,COUNTIF(BF$4:BF$53,"&lt;"&amp;T1326)*IF(U1326&lt;0.5,Riskregister!$K$5+(Riskregister!$L$5-Riskregister!$K$5)*SQRT(U1326/2),Riskregister!$L$5-(Riskregister!$L$5-Riskregister!$K$5)*SQRT((1-U1326)/2)))</f>
        <v>0</v>
      </c>
      <c r="W1326" s="28">
        <f t="shared" ca="1" si="814"/>
        <v>0.71868159879591642</v>
      </c>
      <c r="X1326" s="28">
        <f t="shared" ca="1" si="814"/>
        <v>0.81925197338216249</v>
      </c>
      <c r="Y1326" s="28">
        <f ca="1">IF(Riskregister!$E$6="",0,COUNTIF(BG$4:BG$53,"&lt;"&amp;W1326)*IF(X1326&lt;0.5,Riskregister!$K$6+(Riskregister!$L$6-Riskregister!$K$6)*SQRT(X1326/2),Riskregister!$L$6-(Riskregister!$L$6-Riskregister!$K$6)*SQRT((1-X1326)/2)))</f>
        <v>1458879.1233736249</v>
      </c>
      <c r="Z1326" s="28">
        <f t="shared" ca="1" si="815"/>
        <v>0.4250521063601832</v>
      </c>
      <c r="AA1326" s="28">
        <f t="shared" ca="1" si="815"/>
        <v>0.40605659699068253</v>
      </c>
      <c r="AB1326" s="28">
        <f ca="1">IF(Riskregister!$E$7="",0,COUNTIF(BH$4:BH$53,"&lt;"&amp;Z1326)*IF(AA1326&lt;0.5,Riskregister!$K$7+(Riskregister!$L$7-Riskregister!$K$7)*SQRT(AA1326/2),Riskregister!$L$7-(Riskregister!$L$7-Riskregister!$K$7)*SQRT((1-AA1326)/2)))</f>
        <v>0</v>
      </c>
      <c r="AC1326" s="28">
        <f t="shared" ca="1" si="816"/>
        <v>0.27809331661339109</v>
      </c>
      <c r="AD1326" s="28">
        <f t="shared" ca="1" si="816"/>
        <v>0.27924049196758061</v>
      </c>
      <c r="AE1326" s="28">
        <f ca="1">IF(Riskregister!$E$8="",0,COUNTIF(BI$4:BI$53,"&lt;"&amp;AC1326)*IF(AD1326&lt;0.5,Riskregister!$K$8+(Riskregister!$L$8-Riskregister!$K$8)*SQRT(AD1326/2),Riskregister!$L$8-(Riskregister!$L$8-Riskregister!$K$8)*SQRT((1-AD1326)/2)))</f>
        <v>0</v>
      </c>
      <c r="AF1326" s="28">
        <f t="shared" ca="1" si="817"/>
        <v>0.55136796383292075</v>
      </c>
      <c r="AG1326" s="28">
        <f t="shared" ca="1" si="817"/>
        <v>0.28312149157273014</v>
      </c>
      <c r="AH1326" s="28">
        <f>IF(Riskregister!$E$9="",0,COUNTIF(BJ$4:BJ$53,"&lt;"&amp;AF1326)*IF(AG1326&lt;0.5,Riskregister!$K$9+(Riskregister!$L$9-Riskregister!$K$9)*SQRT(AG1326/2),Riskregister!$L$9-(Riskregister!$L$9-Riskregister!$K$9)*SQRT((1-AG1326)/2)))</f>
        <v>0</v>
      </c>
      <c r="AI1326" s="28">
        <f t="shared" ca="1" si="818"/>
        <v>0.63624495660362745</v>
      </c>
      <c r="AJ1326" s="28">
        <f t="shared" ca="1" si="818"/>
        <v>0.4247497969222509</v>
      </c>
      <c r="AK1326" s="28">
        <f>IF(Riskregister!$E$10="",0,COUNTIF(BK$4:BK$53,"&lt;"&amp;AI1326)*IF(AJ1326&lt;0.5,Riskregister!$K$10+(Riskregister!$L$10-Riskregister!$K$10)*SQRT(AJ1326/2),Riskregister!$L$10-(Riskregister!$L$10-Riskregister!$K$10)*SQRT((1-AJ1326)/2)))</f>
        <v>0</v>
      </c>
      <c r="AL1326" s="28">
        <f t="shared" ca="1" si="819"/>
        <v>0.94042082224251766</v>
      </c>
      <c r="AM1326" s="28">
        <f t="shared" ca="1" si="819"/>
        <v>0.91042074536457951</v>
      </c>
      <c r="AN1326" s="28">
        <f>IF(Riskregister!$E$11="",0,COUNTIF(BL$4:BL$53,"&lt;"&amp;AL1326)*IF(AM1326&lt;0.5,Riskregister!$K$11+(Riskregister!$L$11-Riskregister!$K$11)*SQRT(AM1326/2),Riskregister!$L$11-(Riskregister!$L$11-Riskregister!$K$11)*SQRT((1-AM1326)/2)))</f>
        <v>0</v>
      </c>
      <c r="AO1326" s="28">
        <f t="shared" ca="1" si="820"/>
        <v>0.13311027364305905</v>
      </c>
      <c r="AP1326" s="28">
        <f t="shared" ca="1" si="820"/>
        <v>0.51353559117498992</v>
      </c>
      <c r="AQ1326" s="28">
        <f>IF(Riskregister!$E$12="",0,COUNTIF(BM$4:BM$53,"&lt;"&amp;AO1326)*IF(AP1326&lt;0.5,Riskregister!$K$12+(Riskregister!$L$12-Riskregister!$K$12)*SQRT(AP1326/2),Riskregister!$L$12-(Riskregister!$L$12-Riskregister!$K$12)*SQRT((1-AP1326)/2)))</f>
        <v>0</v>
      </c>
      <c r="AR1326" s="28">
        <f t="shared" ca="1" si="821"/>
        <v>9.9582387433169162E-3</v>
      </c>
      <c r="AS1326" s="28">
        <f t="shared" ca="1" si="821"/>
        <v>0.45563714841824765</v>
      </c>
      <c r="AT1326" s="28">
        <f>IF(Riskregister!$E$13="",0,COUNTIF(BN$4:BN$53,"&lt;"&amp;AR1326)*IF(AS1326&lt;0.5,Riskregister!$K$13+(Riskregister!$L$13-Riskregister!$K$13)*SQRT(AS1326/2),Riskregister!$L$13-(Riskregister!$L$13-Riskregister!$K$13)*SQRT((1-AS1326)/2)))</f>
        <v>0</v>
      </c>
      <c r="AU1326" s="28">
        <f t="shared" ca="1" si="822"/>
        <v>0.95100762166834862</v>
      </c>
      <c r="AV1326" s="28">
        <f t="shared" ca="1" si="822"/>
        <v>0.69873152294707574</v>
      </c>
      <c r="AW1326" s="28">
        <f>IF(Riskregister!$E$14="",0,COUNTIF(BO$4:BO$53,"&lt;"&amp;AU1326)*IF(AV1326&lt;0.5,Riskregister!$K$14+(Riskregister!$L$14-Riskregister!$K$14)*SQRT(AV1326/2),Riskregister!$L$14-(Riskregister!$L$14-Riskregister!$K$14)*SQRT((1-AV1326)/2)))</f>
        <v>0</v>
      </c>
      <c r="AX1326" s="28">
        <f t="shared" ca="1" si="823"/>
        <v>0.51378957277935544</v>
      </c>
      <c r="AY1326" s="28">
        <f t="shared" ca="1" si="823"/>
        <v>0.3478240871127376</v>
      </c>
      <c r="AZ1326" s="28">
        <f>IF(Riskregister!$E$15="",0,COUNTIF(BP$4:BP$53,"&lt;"&amp;AX1326)*IF(AY1326&lt;0.5,Riskregister!$K$15+(Riskregister!$L$15-Riskregister!$K$15)*SQRT(AY1326/2),Riskregister!$L$15-(Riskregister!$L$15-Riskregister!$K$15)*SQRT((1-AY1326)/2)))</f>
        <v>0</v>
      </c>
      <c r="BA1326" s="28">
        <f t="shared" ca="1" si="824"/>
        <v>0.40334643392810654</v>
      </c>
      <c r="BB1326" s="28">
        <f t="shared" ca="1" si="824"/>
        <v>8.9852276719208479E-2</v>
      </c>
      <c r="BC1326" s="28">
        <f>IF(Riskregister!$E$16="",0,COUNTIF(BQ$4:BQ$53,"&lt;"&amp;BA1326)*IF(BB1326&lt;0.5,Riskregister!$K$16+(Riskregister!$L$16-Riskregister!$K$16)*SQRT(BB1326/2),Riskregister!$L$16-(Riskregister!$L$16-Riskregister!$K$16)*SQRT((1-BB1326)/2)))</f>
        <v>0</v>
      </c>
      <c r="BD1326" s="28">
        <f t="shared" ca="1" si="800"/>
        <v>1458879.1233736249</v>
      </c>
    </row>
    <row r="1327" spans="20:56" x14ac:dyDescent="0.35">
      <c r="T1327" s="28">
        <f t="shared" ca="1" si="813"/>
        <v>0.47463669174288359</v>
      </c>
      <c r="U1327" s="28">
        <f t="shared" ca="1" si="813"/>
        <v>0.21610641745685277</v>
      </c>
      <c r="V1327" s="28">
        <f ca="1">IF(Riskregister!$E$5="",0,COUNTIF(BF$4:BF$53,"&lt;"&amp;T1327)*IF(U1327&lt;0.5,Riskregister!$K$5+(Riskregister!$L$5-Riskregister!$K$5)*SQRT(U1327/2),Riskregister!$L$5-(Riskregister!$L$5-Riskregister!$K$5)*SQRT((1-U1327)/2)))</f>
        <v>0</v>
      </c>
      <c r="W1327" s="28">
        <f t="shared" ca="1" si="814"/>
        <v>0.24667606305889</v>
      </c>
      <c r="X1327" s="28">
        <f t="shared" ca="1" si="814"/>
        <v>0.98192358533994695</v>
      </c>
      <c r="Y1327" s="28">
        <f ca="1">IF(Riskregister!$E$6="",0,COUNTIF(BG$4:BG$53,"&lt;"&amp;W1327)*IF(X1327&lt;0.5,Riskregister!$K$6+(Riskregister!$L$6-Riskregister!$K$6)*SQRT(X1327/2),Riskregister!$L$6-(Riskregister!$L$6-Riskregister!$K$6)*SQRT((1-X1327)/2)))</f>
        <v>0</v>
      </c>
      <c r="Z1327" s="28">
        <f t="shared" ca="1" si="815"/>
        <v>0.9654809797014372</v>
      </c>
      <c r="AA1327" s="28">
        <f t="shared" ca="1" si="815"/>
        <v>0.44023572043939085</v>
      </c>
      <c r="AB1327" s="28">
        <f ca="1">IF(Riskregister!$E$7="",0,COUNTIF(BH$4:BH$53,"&lt;"&amp;Z1327)*IF(AA1327&lt;0.5,Riskregister!$K$7+(Riskregister!$L$7-Riskregister!$K$7)*SQRT(AA1327/2),Riskregister!$L$7-(Riskregister!$L$7-Riskregister!$K$7)*SQRT((1-AA1327)/2)))</f>
        <v>428417.03900323255</v>
      </c>
      <c r="AC1327" s="28">
        <f t="shared" ca="1" si="816"/>
        <v>0.59460830753020821</v>
      </c>
      <c r="AD1327" s="28">
        <f t="shared" ca="1" si="816"/>
        <v>0.57687805309605744</v>
      </c>
      <c r="AE1327" s="28">
        <f ca="1">IF(Riskregister!$E$8="",0,COUNTIF(BI$4:BI$53,"&lt;"&amp;AC1327)*IF(AD1327&lt;0.5,Riskregister!$K$8+(Riskregister!$L$8-Riskregister!$K$8)*SQRT(AD1327/2),Riskregister!$L$8-(Riskregister!$L$8-Riskregister!$K$8)*SQRT((1-AD1327)/2)))</f>
        <v>0</v>
      </c>
      <c r="AF1327" s="28">
        <f t="shared" ca="1" si="817"/>
        <v>0.67370063254844714</v>
      </c>
      <c r="AG1327" s="28">
        <f t="shared" ca="1" si="817"/>
        <v>0.43948443229110257</v>
      </c>
      <c r="AH1327" s="28">
        <f>IF(Riskregister!$E$9="",0,COUNTIF(BJ$4:BJ$53,"&lt;"&amp;AF1327)*IF(AG1327&lt;0.5,Riskregister!$K$9+(Riskregister!$L$9-Riskregister!$K$9)*SQRT(AG1327/2),Riskregister!$L$9-(Riskregister!$L$9-Riskregister!$K$9)*SQRT((1-AG1327)/2)))</f>
        <v>0</v>
      </c>
      <c r="AI1327" s="28">
        <f t="shared" ca="1" si="818"/>
        <v>0.62449985444245748</v>
      </c>
      <c r="AJ1327" s="28">
        <f t="shared" ca="1" si="818"/>
        <v>6.5540361899284805E-2</v>
      </c>
      <c r="AK1327" s="28">
        <f>IF(Riskregister!$E$10="",0,COUNTIF(BK$4:BK$53,"&lt;"&amp;AI1327)*IF(AJ1327&lt;0.5,Riskregister!$K$10+(Riskregister!$L$10-Riskregister!$K$10)*SQRT(AJ1327/2),Riskregister!$L$10-(Riskregister!$L$10-Riskregister!$K$10)*SQRT((1-AJ1327)/2)))</f>
        <v>0</v>
      </c>
      <c r="AL1327" s="28">
        <f t="shared" ca="1" si="819"/>
        <v>0.96872116350742599</v>
      </c>
      <c r="AM1327" s="28">
        <f t="shared" ca="1" si="819"/>
        <v>7.1895502448780735E-2</v>
      </c>
      <c r="AN1327" s="28">
        <f>IF(Riskregister!$E$11="",0,COUNTIF(BL$4:BL$53,"&lt;"&amp;AL1327)*IF(AM1327&lt;0.5,Riskregister!$K$11+(Riskregister!$L$11-Riskregister!$K$11)*SQRT(AM1327/2),Riskregister!$L$11-(Riskregister!$L$11-Riskregister!$K$11)*SQRT((1-AM1327)/2)))</f>
        <v>0</v>
      </c>
      <c r="AO1327" s="28">
        <f t="shared" ca="1" si="820"/>
        <v>0.51378997511110325</v>
      </c>
      <c r="AP1327" s="28">
        <f t="shared" ca="1" si="820"/>
        <v>0.46498732900912454</v>
      </c>
      <c r="AQ1327" s="28">
        <f>IF(Riskregister!$E$12="",0,COUNTIF(BM$4:BM$53,"&lt;"&amp;AO1327)*IF(AP1327&lt;0.5,Riskregister!$K$12+(Riskregister!$L$12-Riskregister!$K$12)*SQRT(AP1327/2),Riskregister!$L$12-(Riskregister!$L$12-Riskregister!$K$12)*SQRT((1-AP1327)/2)))</f>
        <v>0</v>
      </c>
      <c r="AR1327" s="28">
        <f t="shared" ca="1" si="821"/>
        <v>0.35373816531295366</v>
      </c>
      <c r="AS1327" s="28">
        <f t="shared" ca="1" si="821"/>
        <v>0.23713598379469825</v>
      </c>
      <c r="AT1327" s="28">
        <f>IF(Riskregister!$E$13="",0,COUNTIF(BN$4:BN$53,"&lt;"&amp;AR1327)*IF(AS1327&lt;0.5,Riskregister!$K$13+(Riskregister!$L$13-Riskregister!$K$13)*SQRT(AS1327/2),Riskregister!$L$13-(Riskregister!$L$13-Riskregister!$K$13)*SQRT((1-AS1327)/2)))</f>
        <v>0</v>
      </c>
      <c r="AU1327" s="28">
        <f t="shared" ca="1" si="822"/>
        <v>0.29443042894116367</v>
      </c>
      <c r="AV1327" s="28">
        <f t="shared" ca="1" si="822"/>
        <v>0.15233219219833249</v>
      </c>
      <c r="AW1327" s="28">
        <f>IF(Riskregister!$E$14="",0,COUNTIF(BO$4:BO$53,"&lt;"&amp;AU1327)*IF(AV1327&lt;0.5,Riskregister!$K$14+(Riskregister!$L$14-Riskregister!$K$14)*SQRT(AV1327/2),Riskregister!$L$14-(Riskregister!$L$14-Riskregister!$K$14)*SQRT((1-AV1327)/2)))</f>
        <v>0</v>
      </c>
      <c r="AX1327" s="28">
        <f t="shared" ca="1" si="823"/>
        <v>0.94768547362839517</v>
      </c>
      <c r="AY1327" s="28">
        <f t="shared" ca="1" si="823"/>
        <v>0.46920232032060438</v>
      </c>
      <c r="AZ1327" s="28">
        <f>IF(Riskregister!$E$15="",0,COUNTIF(BP$4:BP$53,"&lt;"&amp;AX1327)*IF(AY1327&lt;0.5,Riskregister!$K$15+(Riskregister!$L$15-Riskregister!$K$15)*SQRT(AY1327/2),Riskregister!$L$15-(Riskregister!$L$15-Riskregister!$K$15)*SQRT((1-AY1327)/2)))</f>
        <v>0</v>
      </c>
      <c r="BA1327" s="28">
        <f t="shared" ca="1" si="824"/>
        <v>0.20004446083331484</v>
      </c>
      <c r="BB1327" s="28">
        <f t="shared" ca="1" si="824"/>
        <v>0.58554454211133489</v>
      </c>
      <c r="BC1327" s="28">
        <f>IF(Riskregister!$E$16="",0,COUNTIF(BQ$4:BQ$53,"&lt;"&amp;BA1327)*IF(BB1327&lt;0.5,Riskregister!$K$16+(Riskregister!$L$16-Riskregister!$K$16)*SQRT(BB1327/2),Riskregister!$L$16-(Riskregister!$L$16-Riskregister!$K$16)*SQRT((1-BB1327)/2)))</f>
        <v>0</v>
      </c>
      <c r="BD1327" s="28">
        <f t="shared" ca="1" si="800"/>
        <v>428417.03900323255</v>
      </c>
    </row>
    <row r="1328" spans="20:56" x14ac:dyDescent="0.35">
      <c r="T1328" s="28">
        <f t="shared" ca="1" si="813"/>
        <v>0.20307653192053443</v>
      </c>
      <c r="U1328" s="28">
        <f t="shared" ca="1" si="813"/>
        <v>0.81674362196461581</v>
      </c>
      <c r="V1328" s="28">
        <f ca="1">IF(Riskregister!$E$5="",0,COUNTIF(BF$4:BF$53,"&lt;"&amp;T1328)*IF(U1328&lt;0.5,Riskregister!$K$5+(Riskregister!$L$5-Riskregister!$K$5)*SQRT(U1328/2),Riskregister!$L$5-(Riskregister!$L$5-Riskregister!$K$5)*SQRT((1-U1328)/2)))</f>
        <v>0</v>
      </c>
      <c r="W1328" s="28">
        <f t="shared" ca="1" si="814"/>
        <v>0.52538869047029291</v>
      </c>
      <c r="X1328" s="28">
        <f t="shared" ca="1" si="814"/>
        <v>1.8426524662981225E-2</v>
      </c>
      <c r="Y1328" s="28">
        <f ca="1">IF(Riskregister!$E$6="",0,COUNTIF(BG$4:BG$53,"&lt;"&amp;W1328)*IF(X1328&lt;0.5,Riskregister!$K$6+(Riskregister!$L$6-Riskregister!$K$6)*SQRT(X1328/2),Riskregister!$L$6-(Riskregister!$L$6-Riskregister!$K$6)*SQRT((1-X1328)/2)))</f>
        <v>0</v>
      </c>
      <c r="Z1328" s="28">
        <f t="shared" ca="1" si="815"/>
        <v>0.45731178055978561</v>
      </c>
      <c r="AA1328" s="28">
        <f t="shared" ca="1" si="815"/>
        <v>0.20600489019984891</v>
      </c>
      <c r="AB1328" s="28">
        <f ca="1">IF(Riskregister!$E$7="",0,COUNTIF(BH$4:BH$53,"&lt;"&amp;Z1328)*IF(AA1328&lt;0.5,Riskregister!$K$7+(Riskregister!$L$7-Riskregister!$K$7)*SQRT(AA1328/2),Riskregister!$L$7-(Riskregister!$L$7-Riskregister!$K$7)*SQRT((1-AA1328)/2)))</f>
        <v>0</v>
      </c>
      <c r="AC1328" s="28">
        <f t="shared" ca="1" si="816"/>
        <v>0.90631633393495048</v>
      </c>
      <c r="AD1328" s="28">
        <f t="shared" ca="1" si="816"/>
        <v>0.61399552854617367</v>
      </c>
      <c r="AE1328" s="28">
        <f ca="1">IF(Riskregister!$E$8="",0,COUNTIF(BI$4:BI$53,"&lt;"&amp;AC1328)*IF(AD1328&lt;0.5,Riskregister!$K$8+(Riskregister!$L$8-Riskregister!$K$8)*SQRT(AD1328/2),Riskregister!$L$8-(Riskregister!$L$8-Riskregister!$K$8)*SQRT((1-AD1328)/2)))</f>
        <v>0</v>
      </c>
      <c r="AF1328" s="28">
        <f t="shared" ca="1" si="817"/>
        <v>0.56060356098419817</v>
      </c>
      <c r="AG1328" s="28">
        <f t="shared" ca="1" si="817"/>
        <v>0.92672923955572051</v>
      </c>
      <c r="AH1328" s="28">
        <f>IF(Riskregister!$E$9="",0,COUNTIF(BJ$4:BJ$53,"&lt;"&amp;AF1328)*IF(AG1328&lt;0.5,Riskregister!$K$9+(Riskregister!$L$9-Riskregister!$K$9)*SQRT(AG1328/2),Riskregister!$L$9-(Riskregister!$L$9-Riskregister!$K$9)*SQRT((1-AG1328)/2)))</f>
        <v>0</v>
      </c>
      <c r="AI1328" s="28">
        <f t="shared" ca="1" si="818"/>
        <v>0.43571215973878441</v>
      </c>
      <c r="AJ1328" s="28">
        <f t="shared" ca="1" si="818"/>
        <v>0.68807354607706084</v>
      </c>
      <c r="AK1328" s="28">
        <f>IF(Riskregister!$E$10="",0,COUNTIF(BK$4:BK$53,"&lt;"&amp;AI1328)*IF(AJ1328&lt;0.5,Riskregister!$K$10+(Riskregister!$L$10-Riskregister!$K$10)*SQRT(AJ1328/2),Riskregister!$L$10-(Riskregister!$L$10-Riskregister!$K$10)*SQRT((1-AJ1328)/2)))</f>
        <v>0</v>
      </c>
      <c r="AL1328" s="28">
        <f t="shared" ca="1" si="819"/>
        <v>0.40824416349728654</v>
      </c>
      <c r="AM1328" s="28">
        <f t="shared" ca="1" si="819"/>
        <v>0.85104718859649731</v>
      </c>
      <c r="AN1328" s="28">
        <f>IF(Riskregister!$E$11="",0,COUNTIF(BL$4:BL$53,"&lt;"&amp;AL1328)*IF(AM1328&lt;0.5,Riskregister!$K$11+(Riskregister!$L$11-Riskregister!$K$11)*SQRT(AM1328/2),Riskregister!$L$11-(Riskregister!$L$11-Riskregister!$K$11)*SQRT((1-AM1328)/2)))</f>
        <v>0</v>
      </c>
      <c r="AO1328" s="28">
        <f t="shared" ca="1" si="820"/>
        <v>0.1706575739110705</v>
      </c>
      <c r="AP1328" s="28">
        <f t="shared" ca="1" si="820"/>
        <v>0.81941190438020994</v>
      </c>
      <c r="AQ1328" s="28">
        <f>IF(Riskregister!$E$12="",0,COUNTIF(BM$4:BM$53,"&lt;"&amp;AO1328)*IF(AP1328&lt;0.5,Riskregister!$K$12+(Riskregister!$L$12-Riskregister!$K$12)*SQRT(AP1328/2),Riskregister!$L$12-(Riskregister!$L$12-Riskregister!$K$12)*SQRT((1-AP1328)/2)))</f>
        <v>0</v>
      </c>
      <c r="AR1328" s="28">
        <f t="shared" ca="1" si="821"/>
        <v>0.63754616813995979</v>
      </c>
      <c r="AS1328" s="28">
        <f t="shared" ca="1" si="821"/>
        <v>0.28023425906262955</v>
      </c>
      <c r="AT1328" s="28">
        <f>IF(Riskregister!$E$13="",0,COUNTIF(BN$4:BN$53,"&lt;"&amp;AR1328)*IF(AS1328&lt;0.5,Riskregister!$K$13+(Riskregister!$L$13-Riskregister!$K$13)*SQRT(AS1328/2),Riskregister!$L$13-(Riskregister!$L$13-Riskregister!$K$13)*SQRT((1-AS1328)/2)))</f>
        <v>0</v>
      </c>
      <c r="AU1328" s="28">
        <f t="shared" ca="1" si="822"/>
        <v>0.47143373108467246</v>
      </c>
      <c r="AV1328" s="28">
        <f t="shared" ca="1" si="822"/>
        <v>6.5919715999137374E-2</v>
      </c>
      <c r="AW1328" s="28">
        <f>IF(Riskregister!$E$14="",0,COUNTIF(BO$4:BO$53,"&lt;"&amp;AU1328)*IF(AV1328&lt;0.5,Riskregister!$K$14+(Riskregister!$L$14-Riskregister!$K$14)*SQRT(AV1328/2),Riskregister!$L$14-(Riskregister!$L$14-Riskregister!$K$14)*SQRT((1-AV1328)/2)))</f>
        <v>0</v>
      </c>
      <c r="AX1328" s="28">
        <f t="shared" ca="1" si="823"/>
        <v>0.53733081595250598</v>
      </c>
      <c r="AY1328" s="28">
        <f t="shared" ca="1" si="823"/>
        <v>0.69407877749671432</v>
      </c>
      <c r="AZ1328" s="28">
        <f>IF(Riskregister!$E$15="",0,COUNTIF(BP$4:BP$53,"&lt;"&amp;AX1328)*IF(AY1328&lt;0.5,Riskregister!$K$15+(Riskregister!$L$15-Riskregister!$K$15)*SQRT(AY1328/2),Riskregister!$L$15-(Riskregister!$L$15-Riskregister!$K$15)*SQRT((1-AY1328)/2)))</f>
        <v>0</v>
      </c>
      <c r="BA1328" s="28">
        <f t="shared" ca="1" si="824"/>
        <v>6.3783839344882298E-2</v>
      </c>
      <c r="BB1328" s="28">
        <f t="shared" ca="1" si="824"/>
        <v>1.2862547300419802E-2</v>
      </c>
      <c r="BC1328" s="28">
        <f>IF(Riskregister!$E$16="",0,COUNTIF(BQ$4:BQ$53,"&lt;"&amp;BA1328)*IF(BB1328&lt;0.5,Riskregister!$K$16+(Riskregister!$L$16-Riskregister!$K$16)*SQRT(BB1328/2),Riskregister!$L$16-(Riskregister!$L$16-Riskregister!$K$16)*SQRT((1-BB1328)/2)))</f>
        <v>0</v>
      </c>
      <c r="BD1328" s="28">
        <f t="shared" ca="1" si="800"/>
        <v>0</v>
      </c>
    </row>
    <row r="1329" spans="20:56" x14ac:dyDescent="0.35">
      <c r="T1329" s="28">
        <f t="shared" ca="1" si="813"/>
        <v>0.58736482021633762</v>
      </c>
      <c r="U1329" s="28">
        <f t="shared" ca="1" si="813"/>
        <v>0.66912857625400668</v>
      </c>
      <c r="V1329" s="28">
        <f ca="1">IF(Riskregister!$E$5="",0,COUNTIF(BF$4:BF$53,"&lt;"&amp;T1329)*IF(U1329&lt;0.5,Riskregister!$K$5+(Riskregister!$L$5-Riskregister!$K$5)*SQRT(U1329/2),Riskregister!$L$5-(Riskregister!$L$5-Riskregister!$K$5)*SQRT((1-U1329)/2)))</f>
        <v>0</v>
      </c>
      <c r="W1329" s="28">
        <f t="shared" ca="1" si="814"/>
        <v>0.62191592202529444</v>
      </c>
      <c r="X1329" s="28">
        <f t="shared" ca="1" si="814"/>
        <v>0.97275075811914902</v>
      </c>
      <c r="Y1329" s="28">
        <f ca="1">IF(Riskregister!$E$6="",0,COUNTIF(BG$4:BG$53,"&lt;"&amp;W1329)*IF(X1329&lt;0.5,Riskregister!$K$6+(Riskregister!$L$6-Riskregister!$K$6)*SQRT(X1329/2),Riskregister!$L$6-(Riskregister!$L$6-Riskregister!$K$6)*SQRT((1-X1329)/2)))</f>
        <v>1789895.8071646865</v>
      </c>
      <c r="Z1329" s="28">
        <f t="shared" ca="1" si="815"/>
        <v>0.36959262103484125</v>
      </c>
      <c r="AA1329" s="28">
        <f t="shared" ca="1" si="815"/>
        <v>0.64326112727116802</v>
      </c>
      <c r="AB1329" s="28">
        <f ca="1">IF(Riskregister!$E$7="",0,COUNTIF(BH$4:BH$53,"&lt;"&amp;Z1329)*IF(AA1329&lt;0.5,Riskregister!$K$7+(Riskregister!$L$7-Riskregister!$K$7)*SQRT(AA1329/2),Riskregister!$L$7-(Riskregister!$L$7-Riskregister!$K$7)*SQRT((1-AA1329)/2)))</f>
        <v>0</v>
      </c>
      <c r="AC1329" s="28">
        <f t="shared" ca="1" si="816"/>
        <v>0.58275230558873947</v>
      </c>
      <c r="AD1329" s="28">
        <f t="shared" ca="1" si="816"/>
        <v>0.18574122874788845</v>
      </c>
      <c r="AE1329" s="28">
        <f ca="1">IF(Riskregister!$E$8="",0,COUNTIF(BI$4:BI$53,"&lt;"&amp;AC1329)*IF(AD1329&lt;0.5,Riskregister!$K$8+(Riskregister!$L$8-Riskregister!$K$8)*SQRT(AD1329/2),Riskregister!$L$8-(Riskregister!$L$8-Riskregister!$K$8)*SQRT((1-AD1329)/2)))</f>
        <v>0</v>
      </c>
      <c r="AF1329" s="28">
        <f t="shared" ca="1" si="817"/>
        <v>0.4359122460909759</v>
      </c>
      <c r="AG1329" s="28">
        <f t="shared" ca="1" si="817"/>
        <v>0.18403956519667308</v>
      </c>
      <c r="AH1329" s="28">
        <f>IF(Riskregister!$E$9="",0,COUNTIF(BJ$4:BJ$53,"&lt;"&amp;AF1329)*IF(AG1329&lt;0.5,Riskregister!$K$9+(Riskregister!$L$9-Riskregister!$K$9)*SQRT(AG1329/2),Riskregister!$L$9-(Riskregister!$L$9-Riskregister!$K$9)*SQRT((1-AG1329)/2)))</f>
        <v>0</v>
      </c>
      <c r="AI1329" s="28">
        <f t="shared" ca="1" si="818"/>
        <v>0.27051092121882681</v>
      </c>
      <c r="AJ1329" s="28">
        <f t="shared" ca="1" si="818"/>
        <v>0.33491046499134391</v>
      </c>
      <c r="AK1329" s="28">
        <f>IF(Riskregister!$E$10="",0,COUNTIF(BK$4:BK$53,"&lt;"&amp;AI1329)*IF(AJ1329&lt;0.5,Riskregister!$K$10+(Riskregister!$L$10-Riskregister!$K$10)*SQRT(AJ1329/2),Riskregister!$L$10-(Riskregister!$L$10-Riskregister!$K$10)*SQRT((1-AJ1329)/2)))</f>
        <v>0</v>
      </c>
      <c r="AL1329" s="28">
        <f t="shared" ca="1" si="819"/>
        <v>0.26074788215536793</v>
      </c>
      <c r="AM1329" s="28">
        <f t="shared" ca="1" si="819"/>
        <v>0.68498471210921275</v>
      </c>
      <c r="AN1329" s="28">
        <f>IF(Riskregister!$E$11="",0,COUNTIF(BL$4:BL$53,"&lt;"&amp;AL1329)*IF(AM1329&lt;0.5,Riskregister!$K$11+(Riskregister!$L$11-Riskregister!$K$11)*SQRT(AM1329/2),Riskregister!$L$11-(Riskregister!$L$11-Riskregister!$K$11)*SQRT((1-AM1329)/2)))</f>
        <v>0</v>
      </c>
      <c r="AO1329" s="28">
        <f t="shared" ca="1" si="820"/>
        <v>0.20628540408506835</v>
      </c>
      <c r="AP1329" s="28">
        <f t="shared" ca="1" si="820"/>
        <v>0.10980171499293701</v>
      </c>
      <c r="AQ1329" s="28">
        <f>IF(Riskregister!$E$12="",0,COUNTIF(BM$4:BM$53,"&lt;"&amp;AO1329)*IF(AP1329&lt;0.5,Riskregister!$K$12+(Riskregister!$L$12-Riskregister!$K$12)*SQRT(AP1329/2),Riskregister!$L$12-(Riskregister!$L$12-Riskregister!$K$12)*SQRT((1-AP1329)/2)))</f>
        <v>0</v>
      </c>
      <c r="AR1329" s="28">
        <f t="shared" ca="1" si="821"/>
        <v>0.88272560077331164</v>
      </c>
      <c r="AS1329" s="28">
        <f t="shared" ca="1" si="821"/>
        <v>0.37637125264833837</v>
      </c>
      <c r="AT1329" s="28">
        <f>IF(Riskregister!$E$13="",0,COUNTIF(BN$4:BN$53,"&lt;"&amp;AR1329)*IF(AS1329&lt;0.5,Riskregister!$K$13+(Riskregister!$L$13-Riskregister!$K$13)*SQRT(AS1329/2),Riskregister!$L$13-(Riskregister!$L$13-Riskregister!$K$13)*SQRT((1-AS1329)/2)))</f>
        <v>0</v>
      </c>
      <c r="AU1329" s="28">
        <f t="shared" ca="1" si="822"/>
        <v>0.68490741546967482</v>
      </c>
      <c r="AV1329" s="28">
        <f t="shared" ca="1" si="822"/>
        <v>0.45643618916968787</v>
      </c>
      <c r="AW1329" s="28">
        <f>IF(Riskregister!$E$14="",0,COUNTIF(BO$4:BO$53,"&lt;"&amp;AU1329)*IF(AV1329&lt;0.5,Riskregister!$K$14+(Riskregister!$L$14-Riskregister!$K$14)*SQRT(AV1329/2),Riskregister!$L$14-(Riskregister!$L$14-Riskregister!$K$14)*SQRT((1-AV1329)/2)))</f>
        <v>0</v>
      </c>
      <c r="AX1329" s="28">
        <f t="shared" ca="1" si="823"/>
        <v>4.460334023038981E-2</v>
      </c>
      <c r="AY1329" s="28">
        <f t="shared" ca="1" si="823"/>
        <v>0.44456086585500165</v>
      </c>
      <c r="AZ1329" s="28">
        <f>IF(Riskregister!$E$15="",0,COUNTIF(BP$4:BP$53,"&lt;"&amp;AX1329)*IF(AY1329&lt;0.5,Riskregister!$K$15+(Riskregister!$L$15-Riskregister!$K$15)*SQRT(AY1329/2),Riskregister!$L$15-(Riskregister!$L$15-Riskregister!$K$15)*SQRT((1-AY1329)/2)))</f>
        <v>0</v>
      </c>
      <c r="BA1329" s="28">
        <f t="shared" ca="1" si="824"/>
        <v>0.55322097037435414</v>
      </c>
      <c r="BB1329" s="28">
        <f t="shared" ca="1" si="824"/>
        <v>0.70797378474487382</v>
      </c>
      <c r="BC1329" s="28">
        <f>IF(Riskregister!$E$16="",0,COUNTIF(BQ$4:BQ$53,"&lt;"&amp;BA1329)*IF(BB1329&lt;0.5,Riskregister!$K$16+(Riskregister!$L$16-Riskregister!$K$16)*SQRT(BB1329/2),Riskregister!$L$16-(Riskregister!$L$16-Riskregister!$K$16)*SQRT((1-BB1329)/2)))</f>
        <v>0</v>
      </c>
      <c r="BD1329" s="28">
        <f t="shared" ca="1" si="800"/>
        <v>1789895.8071646865</v>
      </c>
    </row>
    <row r="1330" spans="20:56" x14ac:dyDescent="0.35">
      <c r="T1330" s="28">
        <f t="shared" ca="1" si="813"/>
        <v>0.28881224853278009</v>
      </c>
      <c r="U1330" s="28">
        <f t="shared" ca="1" si="813"/>
        <v>0.50077984323718949</v>
      </c>
      <c r="V1330" s="28">
        <f ca="1">IF(Riskregister!$E$5="",0,COUNTIF(BF$4:BF$53,"&lt;"&amp;T1330)*IF(U1330&lt;0.5,Riskregister!$K$5+(Riskregister!$L$5-Riskregister!$K$5)*SQRT(U1330/2),Riskregister!$L$5-(Riskregister!$L$5-Riskregister!$K$5)*SQRT((1-U1330)/2)))</f>
        <v>0</v>
      </c>
      <c r="W1330" s="28">
        <f t="shared" ca="1" si="814"/>
        <v>0.3989931109587338</v>
      </c>
      <c r="X1330" s="28">
        <f t="shared" ca="1" si="814"/>
        <v>0.92258731551078377</v>
      </c>
      <c r="Y1330" s="28">
        <f ca="1">IF(Riskregister!$E$6="",0,COUNTIF(BG$4:BG$53,"&lt;"&amp;W1330)*IF(X1330&lt;0.5,Riskregister!$K$6+(Riskregister!$L$6-Riskregister!$K$6)*SQRT(X1330/2),Riskregister!$L$6-(Riskregister!$L$6-Riskregister!$K$6)*SQRT((1-X1330)/2)))</f>
        <v>0</v>
      </c>
      <c r="Z1330" s="28">
        <f t="shared" ca="1" si="815"/>
        <v>0.2455686389047862</v>
      </c>
      <c r="AA1330" s="28">
        <f t="shared" ca="1" si="815"/>
        <v>0.82588027334729031</v>
      </c>
      <c r="AB1330" s="28">
        <f ca="1">IF(Riskregister!$E$7="",0,COUNTIF(BH$4:BH$53,"&lt;"&amp;Z1330)*IF(AA1330&lt;0.5,Riskregister!$K$7+(Riskregister!$L$7-Riskregister!$K$7)*SQRT(AA1330/2),Riskregister!$L$7-(Riskregister!$L$7-Riskregister!$K$7)*SQRT((1-AA1330)/2)))</f>
        <v>0</v>
      </c>
      <c r="AC1330" s="28">
        <f t="shared" ca="1" si="816"/>
        <v>0.2988396659967697</v>
      </c>
      <c r="AD1330" s="28">
        <f t="shared" ca="1" si="816"/>
        <v>9.6637900537950516E-2</v>
      </c>
      <c r="AE1330" s="28">
        <f ca="1">IF(Riskregister!$E$8="",0,COUNTIF(BI$4:BI$53,"&lt;"&amp;AC1330)*IF(AD1330&lt;0.5,Riskregister!$K$8+(Riskregister!$L$8-Riskregister!$K$8)*SQRT(AD1330/2),Riskregister!$L$8-(Riskregister!$L$8-Riskregister!$K$8)*SQRT((1-AD1330)/2)))</f>
        <v>0</v>
      </c>
      <c r="AF1330" s="28">
        <f t="shared" ca="1" si="817"/>
        <v>4.7690762755610239E-2</v>
      </c>
      <c r="AG1330" s="28">
        <f t="shared" ca="1" si="817"/>
        <v>0.30506729873286287</v>
      </c>
      <c r="AH1330" s="28">
        <f>IF(Riskregister!$E$9="",0,COUNTIF(BJ$4:BJ$53,"&lt;"&amp;AF1330)*IF(AG1330&lt;0.5,Riskregister!$K$9+(Riskregister!$L$9-Riskregister!$K$9)*SQRT(AG1330/2),Riskregister!$L$9-(Riskregister!$L$9-Riskregister!$K$9)*SQRT((1-AG1330)/2)))</f>
        <v>0</v>
      </c>
      <c r="AI1330" s="28">
        <f t="shared" ca="1" si="818"/>
        <v>0.38589834350557684</v>
      </c>
      <c r="AJ1330" s="28">
        <f t="shared" ca="1" si="818"/>
        <v>0.43765378924160347</v>
      </c>
      <c r="AK1330" s="28">
        <f>IF(Riskregister!$E$10="",0,COUNTIF(BK$4:BK$53,"&lt;"&amp;AI1330)*IF(AJ1330&lt;0.5,Riskregister!$K$10+(Riskregister!$L$10-Riskregister!$K$10)*SQRT(AJ1330/2),Riskregister!$L$10-(Riskregister!$L$10-Riskregister!$K$10)*SQRT((1-AJ1330)/2)))</f>
        <v>0</v>
      </c>
      <c r="AL1330" s="28">
        <f t="shared" ca="1" si="819"/>
        <v>0.69903543985579186</v>
      </c>
      <c r="AM1330" s="28">
        <f t="shared" ca="1" si="819"/>
        <v>0.55626525512045399</v>
      </c>
      <c r="AN1330" s="28">
        <f>IF(Riskregister!$E$11="",0,COUNTIF(BL$4:BL$53,"&lt;"&amp;AL1330)*IF(AM1330&lt;0.5,Riskregister!$K$11+(Riskregister!$L$11-Riskregister!$K$11)*SQRT(AM1330/2),Riskregister!$L$11-(Riskregister!$L$11-Riskregister!$K$11)*SQRT((1-AM1330)/2)))</f>
        <v>0</v>
      </c>
      <c r="AO1330" s="28">
        <f t="shared" ca="1" si="820"/>
        <v>0.46101383245367322</v>
      </c>
      <c r="AP1330" s="28">
        <f t="shared" ca="1" si="820"/>
        <v>0.24905003403649595</v>
      </c>
      <c r="AQ1330" s="28">
        <f>IF(Riskregister!$E$12="",0,COUNTIF(BM$4:BM$53,"&lt;"&amp;AO1330)*IF(AP1330&lt;0.5,Riskregister!$K$12+(Riskregister!$L$12-Riskregister!$K$12)*SQRT(AP1330/2),Riskregister!$L$12-(Riskregister!$L$12-Riskregister!$K$12)*SQRT((1-AP1330)/2)))</f>
        <v>0</v>
      </c>
      <c r="AR1330" s="28">
        <f t="shared" ca="1" si="821"/>
        <v>0.502765712365559</v>
      </c>
      <c r="AS1330" s="28">
        <f t="shared" ca="1" si="821"/>
        <v>0.93754912719862071</v>
      </c>
      <c r="AT1330" s="28">
        <f>IF(Riskregister!$E$13="",0,COUNTIF(BN$4:BN$53,"&lt;"&amp;AR1330)*IF(AS1330&lt;0.5,Riskregister!$K$13+(Riskregister!$L$13-Riskregister!$K$13)*SQRT(AS1330/2),Riskregister!$L$13-(Riskregister!$L$13-Riskregister!$K$13)*SQRT((1-AS1330)/2)))</f>
        <v>0</v>
      </c>
      <c r="AU1330" s="28">
        <f t="shared" ca="1" si="822"/>
        <v>0.55020425151411134</v>
      </c>
      <c r="AV1330" s="28">
        <f t="shared" ca="1" si="822"/>
        <v>0.58700744377341396</v>
      </c>
      <c r="AW1330" s="28">
        <f>IF(Riskregister!$E$14="",0,COUNTIF(BO$4:BO$53,"&lt;"&amp;AU1330)*IF(AV1330&lt;0.5,Riskregister!$K$14+(Riskregister!$L$14-Riskregister!$K$14)*SQRT(AV1330/2),Riskregister!$L$14-(Riskregister!$L$14-Riskregister!$K$14)*SQRT((1-AV1330)/2)))</f>
        <v>0</v>
      </c>
      <c r="AX1330" s="28">
        <f t="shared" ca="1" si="823"/>
        <v>2.1745400831136519E-2</v>
      </c>
      <c r="AY1330" s="28">
        <f t="shared" ca="1" si="823"/>
        <v>0.66282996962367458</v>
      </c>
      <c r="AZ1330" s="28">
        <f>IF(Riskregister!$E$15="",0,COUNTIF(BP$4:BP$53,"&lt;"&amp;AX1330)*IF(AY1330&lt;0.5,Riskregister!$K$15+(Riskregister!$L$15-Riskregister!$K$15)*SQRT(AY1330/2),Riskregister!$L$15-(Riskregister!$L$15-Riskregister!$K$15)*SQRT((1-AY1330)/2)))</f>
        <v>0</v>
      </c>
      <c r="BA1330" s="28">
        <f t="shared" ca="1" si="824"/>
        <v>1.9759488663285363E-2</v>
      </c>
      <c r="BB1330" s="28">
        <f t="shared" ca="1" si="824"/>
        <v>0.59283104841751655</v>
      </c>
      <c r="BC1330" s="28">
        <f>IF(Riskregister!$E$16="",0,COUNTIF(BQ$4:BQ$53,"&lt;"&amp;BA1330)*IF(BB1330&lt;0.5,Riskregister!$K$16+(Riskregister!$L$16-Riskregister!$K$16)*SQRT(BB1330/2),Riskregister!$L$16-(Riskregister!$L$16-Riskregister!$K$16)*SQRT((1-BB1330)/2)))</f>
        <v>0</v>
      </c>
      <c r="BD1330" s="28">
        <f t="shared" ca="1" si="800"/>
        <v>0</v>
      </c>
    </row>
    <row r="1331" spans="20:56" x14ac:dyDescent="0.35">
      <c r="T1331" s="28">
        <f t="shared" ca="1" si="813"/>
        <v>0.47442261054780399</v>
      </c>
      <c r="U1331" s="28">
        <f t="shared" ca="1" si="813"/>
        <v>0.33396272132376792</v>
      </c>
      <c r="V1331" s="28">
        <f ca="1">IF(Riskregister!$E$5="",0,COUNTIF(BF$4:BF$53,"&lt;"&amp;T1331)*IF(U1331&lt;0.5,Riskregister!$K$5+(Riskregister!$L$5-Riskregister!$K$5)*SQRT(U1331/2),Riskregister!$L$5-(Riskregister!$L$5-Riskregister!$K$5)*SQRT((1-U1331)/2)))</f>
        <v>0</v>
      </c>
      <c r="W1331" s="28">
        <f t="shared" ca="1" si="814"/>
        <v>0.49214645354352193</v>
      </c>
      <c r="X1331" s="28">
        <f t="shared" ca="1" si="814"/>
        <v>0.48443320366666509</v>
      </c>
      <c r="Y1331" s="28">
        <f ca="1">IF(Riskregister!$E$6="",0,COUNTIF(BG$4:BG$53,"&lt;"&amp;W1331)*IF(X1331&lt;0.5,Riskregister!$K$6+(Riskregister!$L$6-Riskregister!$K$6)*SQRT(X1331/2),Riskregister!$L$6-(Riskregister!$L$6-Riskregister!$K$6)*SQRT((1-X1331)/2)))</f>
        <v>0</v>
      </c>
      <c r="Z1331" s="28">
        <f t="shared" ca="1" si="815"/>
        <v>0.35378515212896722</v>
      </c>
      <c r="AA1331" s="28">
        <f t="shared" ca="1" si="815"/>
        <v>0.83877602441834209</v>
      </c>
      <c r="AB1331" s="28">
        <f ca="1">IF(Riskregister!$E$7="",0,COUNTIF(BH$4:BH$53,"&lt;"&amp;Z1331)*IF(AA1331&lt;0.5,Riskregister!$K$7+(Riskregister!$L$7-Riskregister!$K$7)*SQRT(AA1331/2),Riskregister!$L$7-(Riskregister!$L$7-Riskregister!$K$7)*SQRT((1-AA1331)/2)))</f>
        <v>0</v>
      </c>
      <c r="AC1331" s="28">
        <f t="shared" ca="1" si="816"/>
        <v>0.17333636519020867</v>
      </c>
      <c r="AD1331" s="28">
        <f t="shared" ca="1" si="816"/>
        <v>0.25514798294776975</v>
      </c>
      <c r="AE1331" s="28">
        <f ca="1">IF(Riskregister!$E$8="",0,COUNTIF(BI$4:BI$53,"&lt;"&amp;AC1331)*IF(AD1331&lt;0.5,Riskregister!$K$8+(Riskregister!$L$8-Riskregister!$K$8)*SQRT(AD1331/2),Riskregister!$L$8-(Riskregister!$L$8-Riskregister!$K$8)*SQRT((1-AD1331)/2)))</f>
        <v>0</v>
      </c>
      <c r="AF1331" s="28">
        <f t="shared" ca="1" si="817"/>
        <v>0.73965539952218429</v>
      </c>
      <c r="AG1331" s="28">
        <f t="shared" ca="1" si="817"/>
        <v>0.21794328367374394</v>
      </c>
      <c r="AH1331" s="28">
        <f>IF(Riskregister!$E$9="",0,COUNTIF(BJ$4:BJ$53,"&lt;"&amp;AF1331)*IF(AG1331&lt;0.5,Riskregister!$K$9+(Riskregister!$L$9-Riskregister!$K$9)*SQRT(AG1331/2),Riskregister!$L$9-(Riskregister!$L$9-Riskregister!$K$9)*SQRT((1-AG1331)/2)))</f>
        <v>0</v>
      </c>
      <c r="AI1331" s="28">
        <f t="shared" ca="1" si="818"/>
        <v>2.3124035871333937E-2</v>
      </c>
      <c r="AJ1331" s="28">
        <f t="shared" ca="1" si="818"/>
        <v>0.49871114619096424</v>
      </c>
      <c r="AK1331" s="28">
        <f>IF(Riskregister!$E$10="",0,COUNTIF(BK$4:BK$53,"&lt;"&amp;AI1331)*IF(AJ1331&lt;0.5,Riskregister!$K$10+(Riskregister!$L$10-Riskregister!$K$10)*SQRT(AJ1331/2),Riskregister!$L$10-(Riskregister!$L$10-Riskregister!$K$10)*SQRT((1-AJ1331)/2)))</f>
        <v>0</v>
      </c>
      <c r="AL1331" s="28">
        <f t="shared" ca="1" si="819"/>
        <v>0.4143462503417199</v>
      </c>
      <c r="AM1331" s="28">
        <f t="shared" ca="1" si="819"/>
        <v>0.4919567711222812</v>
      </c>
      <c r="AN1331" s="28">
        <f>IF(Riskregister!$E$11="",0,COUNTIF(BL$4:BL$53,"&lt;"&amp;AL1331)*IF(AM1331&lt;0.5,Riskregister!$K$11+(Riskregister!$L$11-Riskregister!$K$11)*SQRT(AM1331/2),Riskregister!$L$11-(Riskregister!$L$11-Riskregister!$K$11)*SQRT((1-AM1331)/2)))</f>
        <v>0</v>
      </c>
      <c r="AO1331" s="28">
        <f t="shared" ca="1" si="820"/>
        <v>0.72395278999251655</v>
      </c>
      <c r="AP1331" s="28">
        <f t="shared" ca="1" si="820"/>
        <v>0.74717740594447268</v>
      </c>
      <c r="AQ1331" s="28">
        <f>IF(Riskregister!$E$12="",0,COUNTIF(BM$4:BM$53,"&lt;"&amp;AO1331)*IF(AP1331&lt;0.5,Riskregister!$K$12+(Riskregister!$L$12-Riskregister!$K$12)*SQRT(AP1331/2),Riskregister!$L$12-(Riskregister!$L$12-Riskregister!$K$12)*SQRT((1-AP1331)/2)))</f>
        <v>0</v>
      </c>
      <c r="AR1331" s="28">
        <f t="shared" ca="1" si="821"/>
        <v>0.89193865566566766</v>
      </c>
      <c r="AS1331" s="28">
        <f t="shared" ca="1" si="821"/>
        <v>0.74432814289980032</v>
      </c>
      <c r="AT1331" s="28">
        <f>IF(Riskregister!$E$13="",0,COUNTIF(BN$4:BN$53,"&lt;"&amp;AR1331)*IF(AS1331&lt;0.5,Riskregister!$K$13+(Riskregister!$L$13-Riskregister!$K$13)*SQRT(AS1331/2),Riskregister!$L$13-(Riskregister!$L$13-Riskregister!$K$13)*SQRT((1-AS1331)/2)))</f>
        <v>0</v>
      </c>
      <c r="AU1331" s="28">
        <f t="shared" ca="1" si="822"/>
        <v>0.13082859440669237</v>
      </c>
      <c r="AV1331" s="28">
        <f t="shared" ca="1" si="822"/>
        <v>0.15936088093195033</v>
      </c>
      <c r="AW1331" s="28">
        <f>IF(Riskregister!$E$14="",0,COUNTIF(BO$4:BO$53,"&lt;"&amp;AU1331)*IF(AV1331&lt;0.5,Riskregister!$K$14+(Riskregister!$L$14-Riskregister!$K$14)*SQRT(AV1331/2),Riskregister!$L$14-(Riskregister!$L$14-Riskregister!$K$14)*SQRT((1-AV1331)/2)))</f>
        <v>0</v>
      </c>
      <c r="AX1331" s="28">
        <f t="shared" ca="1" si="823"/>
        <v>0.31508677082978864</v>
      </c>
      <c r="AY1331" s="28">
        <f t="shared" ca="1" si="823"/>
        <v>3.0822510456789964E-2</v>
      </c>
      <c r="AZ1331" s="28">
        <f>IF(Riskregister!$E$15="",0,COUNTIF(BP$4:BP$53,"&lt;"&amp;AX1331)*IF(AY1331&lt;0.5,Riskregister!$K$15+(Riskregister!$L$15-Riskregister!$K$15)*SQRT(AY1331/2),Riskregister!$L$15-(Riskregister!$L$15-Riskregister!$K$15)*SQRT((1-AY1331)/2)))</f>
        <v>0</v>
      </c>
      <c r="BA1331" s="28">
        <f t="shared" ca="1" si="824"/>
        <v>0.17430640693009736</v>
      </c>
      <c r="BB1331" s="28">
        <f t="shared" ca="1" si="824"/>
        <v>0.223427038588912</v>
      </c>
      <c r="BC1331" s="28">
        <f>IF(Riskregister!$E$16="",0,COUNTIF(BQ$4:BQ$53,"&lt;"&amp;BA1331)*IF(BB1331&lt;0.5,Riskregister!$K$16+(Riskregister!$L$16-Riskregister!$K$16)*SQRT(BB1331/2),Riskregister!$L$16-(Riskregister!$L$16-Riskregister!$K$16)*SQRT((1-BB1331)/2)))</f>
        <v>0</v>
      </c>
      <c r="BD1331" s="28">
        <f t="shared" ca="1" si="800"/>
        <v>0</v>
      </c>
    </row>
    <row r="1332" spans="20:56" x14ac:dyDescent="0.35">
      <c r="T1332" s="28">
        <f t="shared" ca="1" si="813"/>
        <v>3.2504458141836667E-2</v>
      </c>
      <c r="U1332" s="28">
        <f t="shared" ca="1" si="813"/>
        <v>0.80419759309119376</v>
      </c>
      <c r="V1332" s="28">
        <f ca="1">IF(Riskregister!$E$5="",0,COUNTIF(BF$4:BF$53,"&lt;"&amp;T1332)*IF(U1332&lt;0.5,Riskregister!$K$5+(Riskregister!$L$5-Riskregister!$K$5)*SQRT(U1332/2),Riskregister!$L$5-(Riskregister!$L$5-Riskregister!$K$5)*SQRT((1-U1332)/2)))</f>
        <v>0</v>
      </c>
      <c r="W1332" s="28">
        <f t="shared" ca="1" si="814"/>
        <v>0.66409765876898053</v>
      </c>
      <c r="X1332" s="28">
        <f t="shared" ca="1" si="814"/>
        <v>0.7525438872174256</v>
      </c>
      <c r="Y1332" s="28">
        <f ca="1">IF(Riskregister!$E$6="",0,COUNTIF(BG$4:BG$53,"&lt;"&amp;W1332)*IF(X1332&lt;0.5,Riskregister!$K$6+(Riskregister!$L$6-Riskregister!$K$6)*SQRT(X1332/2),Riskregister!$L$6-(Riskregister!$L$6-Riskregister!$K$6)*SQRT((1-X1332)/2)))</f>
        <v>1366850.0156299691</v>
      </c>
      <c r="Z1332" s="28">
        <f t="shared" ca="1" si="815"/>
        <v>0.92270216188023679</v>
      </c>
      <c r="AA1332" s="28">
        <f t="shared" ca="1" si="815"/>
        <v>0.87541820502293166</v>
      </c>
      <c r="AB1332" s="28">
        <f ca="1">IF(Riskregister!$E$7="",0,COUNTIF(BH$4:BH$53,"&lt;"&amp;Z1332)*IF(AA1332&lt;0.5,Riskregister!$K$7+(Riskregister!$L$7-Riskregister!$K$7)*SQRT(AA1332/2),Riskregister!$L$7-(Riskregister!$L$7-Riskregister!$K$7)*SQRT((1-AA1332)/2)))</f>
        <v>312646.49439006217</v>
      </c>
      <c r="AC1332" s="28">
        <f t="shared" ca="1" si="816"/>
        <v>5.414557865848113E-2</v>
      </c>
      <c r="AD1332" s="28">
        <f t="shared" ca="1" si="816"/>
        <v>0.43022499076835585</v>
      </c>
      <c r="AE1332" s="28">
        <f ca="1">IF(Riskregister!$E$8="",0,COUNTIF(BI$4:BI$53,"&lt;"&amp;AC1332)*IF(AD1332&lt;0.5,Riskregister!$K$8+(Riskregister!$L$8-Riskregister!$K$8)*SQRT(AD1332/2),Riskregister!$L$8-(Riskregister!$L$8-Riskregister!$K$8)*SQRT((1-AD1332)/2)))</f>
        <v>0</v>
      </c>
      <c r="AF1332" s="28">
        <f t="shared" ca="1" si="817"/>
        <v>0.99187937422135786</v>
      </c>
      <c r="AG1332" s="28">
        <f t="shared" ca="1" si="817"/>
        <v>0.72124566180828864</v>
      </c>
      <c r="AH1332" s="28">
        <f>IF(Riskregister!$E$9="",0,COUNTIF(BJ$4:BJ$53,"&lt;"&amp;AF1332)*IF(AG1332&lt;0.5,Riskregister!$K$9+(Riskregister!$L$9-Riskregister!$K$9)*SQRT(AG1332/2),Riskregister!$L$9-(Riskregister!$L$9-Riskregister!$K$9)*SQRT((1-AG1332)/2)))</f>
        <v>0</v>
      </c>
      <c r="AI1332" s="28">
        <f t="shared" ca="1" si="818"/>
        <v>0.82603001827093514</v>
      </c>
      <c r="AJ1332" s="28">
        <f t="shared" ca="1" si="818"/>
        <v>0.19837805818434273</v>
      </c>
      <c r="AK1332" s="28">
        <f>IF(Riskregister!$E$10="",0,COUNTIF(BK$4:BK$53,"&lt;"&amp;AI1332)*IF(AJ1332&lt;0.5,Riskregister!$K$10+(Riskregister!$L$10-Riskregister!$K$10)*SQRT(AJ1332/2),Riskregister!$L$10-(Riskregister!$L$10-Riskregister!$K$10)*SQRT((1-AJ1332)/2)))</f>
        <v>0</v>
      </c>
      <c r="AL1332" s="28">
        <f t="shared" ca="1" si="819"/>
        <v>0.83178165169716833</v>
      </c>
      <c r="AM1332" s="28">
        <f t="shared" ca="1" si="819"/>
        <v>0.15831627121501446</v>
      </c>
      <c r="AN1332" s="28">
        <f>IF(Riskregister!$E$11="",0,COUNTIF(BL$4:BL$53,"&lt;"&amp;AL1332)*IF(AM1332&lt;0.5,Riskregister!$K$11+(Riskregister!$L$11-Riskregister!$K$11)*SQRT(AM1332/2),Riskregister!$L$11-(Riskregister!$L$11-Riskregister!$K$11)*SQRT((1-AM1332)/2)))</f>
        <v>0</v>
      </c>
      <c r="AO1332" s="28">
        <f t="shared" ca="1" si="820"/>
        <v>0.74938164484871717</v>
      </c>
      <c r="AP1332" s="28">
        <f t="shared" ca="1" si="820"/>
        <v>0.34560150465274353</v>
      </c>
      <c r="AQ1332" s="28">
        <f>IF(Riskregister!$E$12="",0,COUNTIF(BM$4:BM$53,"&lt;"&amp;AO1332)*IF(AP1332&lt;0.5,Riskregister!$K$12+(Riskregister!$L$12-Riskregister!$K$12)*SQRT(AP1332/2),Riskregister!$L$12-(Riskregister!$L$12-Riskregister!$K$12)*SQRT((1-AP1332)/2)))</f>
        <v>0</v>
      </c>
      <c r="AR1332" s="28">
        <f t="shared" ca="1" si="821"/>
        <v>0.45114584484147213</v>
      </c>
      <c r="AS1332" s="28">
        <f t="shared" ca="1" si="821"/>
        <v>0.74258814174642507</v>
      </c>
      <c r="AT1332" s="28">
        <f>IF(Riskregister!$E$13="",0,COUNTIF(BN$4:BN$53,"&lt;"&amp;AR1332)*IF(AS1332&lt;0.5,Riskregister!$K$13+(Riskregister!$L$13-Riskregister!$K$13)*SQRT(AS1332/2),Riskregister!$L$13-(Riskregister!$L$13-Riskregister!$K$13)*SQRT((1-AS1332)/2)))</f>
        <v>0</v>
      </c>
      <c r="AU1332" s="28">
        <f t="shared" ca="1" si="822"/>
        <v>0.30738514165809783</v>
      </c>
      <c r="AV1332" s="28">
        <f t="shared" ca="1" si="822"/>
        <v>0.62318434771315245</v>
      </c>
      <c r="AW1332" s="28">
        <f>IF(Riskregister!$E$14="",0,COUNTIF(BO$4:BO$53,"&lt;"&amp;AU1332)*IF(AV1332&lt;0.5,Riskregister!$K$14+(Riskregister!$L$14-Riskregister!$K$14)*SQRT(AV1332/2),Riskregister!$L$14-(Riskregister!$L$14-Riskregister!$K$14)*SQRT((1-AV1332)/2)))</f>
        <v>0</v>
      </c>
      <c r="AX1332" s="28">
        <f t="shared" ca="1" si="823"/>
        <v>0.30024735852121887</v>
      </c>
      <c r="AY1332" s="28">
        <f t="shared" ca="1" si="823"/>
        <v>0.41536579850200739</v>
      </c>
      <c r="AZ1332" s="28">
        <f>IF(Riskregister!$E$15="",0,COUNTIF(BP$4:BP$53,"&lt;"&amp;AX1332)*IF(AY1332&lt;0.5,Riskregister!$K$15+(Riskregister!$L$15-Riskregister!$K$15)*SQRT(AY1332/2),Riskregister!$L$15-(Riskregister!$L$15-Riskregister!$K$15)*SQRT((1-AY1332)/2)))</f>
        <v>0</v>
      </c>
      <c r="BA1332" s="28">
        <f t="shared" ca="1" si="824"/>
        <v>0.80748618196803423</v>
      </c>
      <c r="BB1332" s="28">
        <f t="shared" ca="1" si="824"/>
        <v>0.42150116839559859</v>
      </c>
      <c r="BC1332" s="28">
        <f>IF(Riskregister!$E$16="",0,COUNTIF(BQ$4:BQ$53,"&lt;"&amp;BA1332)*IF(BB1332&lt;0.5,Riskregister!$K$16+(Riskregister!$L$16-Riskregister!$K$16)*SQRT(BB1332/2),Riskregister!$L$16-(Riskregister!$L$16-Riskregister!$K$16)*SQRT((1-BB1332)/2)))</f>
        <v>0</v>
      </c>
      <c r="BD1332" s="28">
        <f t="shared" ca="1" si="800"/>
        <v>1679496.5100200311</v>
      </c>
    </row>
    <row r="1333" spans="20:56" x14ac:dyDescent="0.35">
      <c r="T1333" s="28">
        <f t="shared" ca="1" si="813"/>
        <v>3.6592630834881956E-2</v>
      </c>
      <c r="U1333" s="28">
        <f t="shared" ca="1" si="813"/>
        <v>0.15314378811344298</v>
      </c>
      <c r="V1333" s="28">
        <f ca="1">IF(Riskregister!$E$5="",0,COUNTIF(BF$4:BF$53,"&lt;"&amp;T1333)*IF(U1333&lt;0.5,Riskregister!$K$5+(Riskregister!$L$5-Riskregister!$K$5)*SQRT(U1333/2),Riskregister!$L$5-(Riskregister!$L$5-Riskregister!$K$5)*SQRT((1-U1333)/2)))</f>
        <v>0</v>
      </c>
      <c r="W1333" s="28">
        <f t="shared" ca="1" si="814"/>
        <v>0.45137966561765375</v>
      </c>
      <c r="X1333" s="28">
        <f t="shared" ca="1" si="814"/>
        <v>0.18566212240984303</v>
      </c>
      <c r="Y1333" s="28">
        <f ca="1">IF(Riskregister!$E$6="",0,COUNTIF(BG$4:BG$53,"&lt;"&amp;W1333)*IF(X1333&lt;0.5,Riskregister!$K$6+(Riskregister!$L$6-Riskregister!$K$6)*SQRT(X1333/2),Riskregister!$L$6-(Riskregister!$L$6-Riskregister!$K$6)*SQRT((1-X1333)/2)))</f>
        <v>0</v>
      </c>
      <c r="Z1333" s="28">
        <f t="shared" ca="1" si="815"/>
        <v>0.58111795026613189</v>
      </c>
      <c r="AA1333" s="28">
        <f t="shared" ca="1" si="815"/>
        <v>0.73571795206533486</v>
      </c>
      <c r="AB1333" s="28">
        <f ca="1">IF(Riskregister!$E$7="",0,COUNTIF(BH$4:BH$53,"&lt;"&amp;Z1333)*IF(AA1333&lt;0.5,Riskregister!$K$7+(Riskregister!$L$7-Riskregister!$K$7)*SQRT(AA1333/2),Riskregister!$L$7-(Riskregister!$L$7-Riskregister!$K$7)*SQRT((1-AA1333)/2)))</f>
        <v>0</v>
      </c>
      <c r="AC1333" s="28">
        <f t="shared" ca="1" si="816"/>
        <v>0.79587056795248079</v>
      </c>
      <c r="AD1333" s="28">
        <f t="shared" ca="1" si="816"/>
        <v>0.26214428871265416</v>
      </c>
      <c r="AE1333" s="28">
        <f ca="1">IF(Riskregister!$E$8="",0,COUNTIF(BI$4:BI$53,"&lt;"&amp;AC1333)*IF(AD1333&lt;0.5,Riskregister!$K$8+(Riskregister!$L$8-Riskregister!$K$8)*SQRT(AD1333/2),Riskregister!$L$8-(Riskregister!$L$8-Riskregister!$K$8)*SQRT((1-AD1333)/2)))</f>
        <v>0</v>
      </c>
      <c r="AF1333" s="28">
        <f t="shared" ca="1" si="817"/>
        <v>0.90094817132206817</v>
      </c>
      <c r="AG1333" s="28">
        <f t="shared" ca="1" si="817"/>
        <v>7.5578790463091128E-3</v>
      </c>
      <c r="AH1333" s="28">
        <f>IF(Riskregister!$E$9="",0,COUNTIF(BJ$4:BJ$53,"&lt;"&amp;AF1333)*IF(AG1333&lt;0.5,Riskregister!$K$9+(Riskregister!$L$9-Riskregister!$K$9)*SQRT(AG1333/2),Riskregister!$L$9-(Riskregister!$L$9-Riskregister!$K$9)*SQRT((1-AG1333)/2)))</f>
        <v>0</v>
      </c>
      <c r="AI1333" s="28">
        <f t="shared" ca="1" si="818"/>
        <v>0.67416422065773918</v>
      </c>
      <c r="AJ1333" s="28">
        <f t="shared" ca="1" si="818"/>
        <v>0.93883960759828744</v>
      </c>
      <c r="AK1333" s="28">
        <f>IF(Riskregister!$E$10="",0,COUNTIF(BK$4:BK$53,"&lt;"&amp;AI1333)*IF(AJ1333&lt;0.5,Riskregister!$K$10+(Riskregister!$L$10-Riskregister!$K$10)*SQRT(AJ1333/2),Riskregister!$L$10-(Riskregister!$L$10-Riskregister!$K$10)*SQRT((1-AJ1333)/2)))</f>
        <v>0</v>
      </c>
      <c r="AL1333" s="28">
        <f t="shared" ca="1" si="819"/>
        <v>0.73953768171299661</v>
      </c>
      <c r="AM1333" s="28">
        <f t="shared" ca="1" si="819"/>
        <v>1.4972314405723997E-2</v>
      </c>
      <c r="AN1333" s="28">
        <f>IF(Riskregister!$E$11="",0,COUNTIF(BL$4:BL$53,"&lt;"&amp;AL1333)*IF(AM1333&lt;0.5,Riskregister!$K$11+(Riskregister!$L$11-Riskregister!$K$11)*SQRT(AM1333/2),Riskregister!$L$11-(Riskregister!$L$11-Riskregister!$K$11)*SQRT((1-AM1333)/2)))</f>
        <v>0</v>
      </c>
      <c r="AO1333" s="28">
        <f t="shared" ca="1" si="820"/>
        <v>0.73463393638927377</v>
      </c>
      <c r="AP1333" s="28">
        <f t="shared" ca="1" si="820"/>
        <v>0.79309991650837619</v>
      </c>
      <c r="AQ1333" s="28">
        <f>IF(Riskregister!$E$12="",0,COUNTIF(BM$4:BM$53,"&lt;"&amp;AO1333)*IF(AP1333&lt;0.5,Riskregister!$K$12+(Riskregister!$L$12-Riskregister!$K$12)*SQRT(AP1333/2),Riskregister!$L$12-(Riskregister!$L$12-Riskregister!$K$12)*SQRT((1-AP1333)/2)))</f>
        <v>0</v>
      </c>
      <c r="AR1333" s="28">
        <f t="shared" ca="1" si="821"/>
        <v>0.63437105085115342</v>
      </c>
      <c r="AS1333" s="28">
        <f t="shared" ca="1" si="821"/>
        <v>0.9012646350971627</v>
      </c>
      <c r="AT1333" s="28">
        <f>IF(Riskregister!$E$13="",0,COUNTIF(BN$4:BN$53,"&lt;"&amp;AR1333)*IF(AS1333&lt;0.5,Riskregister!$K$13+(Riskregister!$L$13-Riskregister!$K$13)*SQRT(AS1333/2),Riskregister!$L$13-(Riskregister!$L$13-Riskregister!$K$13)*SQRT((1-AS1333)/2)))</f>
        <v>0</v>
      </c>
      <c r="AU1333" s="28">
        <f t="shared" ca="1" si="822"/>
        <v>0.16120062829193571</v>
      </c>
      <c r="AV1333" s="28">
        <f t="shared" ca="1" si="822"/>
        <v>0.1043201605488272</v>
      </c>
      <c r="AW1333" s="28">
        <f>IF(Riskregister!$E$14="",0,COUNTIF(BO$4:BO$53,"&lt;"&amp;AU1333)*IF(AV1333&lt;0.5,Riskregister!$K$14+(Riskregister!$L$14-Riskregister!$K$14)*SQRT(AV1333/2),Riskregister!$L$14-(Riskregister!$L$14-Riskregister!$K$14)*SQRT((1-AV1333)/2)))</f>
        <v>0</v>
      </c>
      <c r="AX1333" s="28">
        <f t="shared" ca="1" si="823"/>
        <v>0.82534361642707899</v>
      </c>
      <c r="AY1333" s="28">
        <f t="shared" ca="1" si="823"/>
        <v>0.85917652792073484</v>
      </c>
      <c r="AZ1333" s="28">
        <f>IF(Riskregister!$E$15="",0,COUNTIF(BP$4:BP$53,"&lt;"&amp;AX1333)*IF(AY1333&lt;0.5,Riskregister!$K$15+(Riskregister!$L$15-Riskregister!$K$15)*SQRT(AY1333/2),Riskregister!$L$15-(Riskregister!$L$15-Riskregister!$K$15)*SQRT((1-AY1333)/2)))</f>
        <v>0</v>
      </c>
      <c r="BA1333" s="28">
        <f t="shared" ca="1" si="824"/>
        <v>4.7928233324516234E-2</v>
      </c>
      <c r="BB1333" s="28">
        <f t="shared" ca="1" si="824"/>
        <v>0.22638965029176283</v>
      </c>
      <c r="BC1333" s="28">
        <f>IF(Riskregister!$E$16="",0,COUNTIF(BQ$4:BQ$53,"&lt;"&amp;BA1333)*IF(BB1333&lt;0.5,Riskregister!$K$16+(Riskregister!$L$16-Riskregister!$K$16)*SQRT(BB1333/2),Riskregister!$L$16-(Riskregister!$L$16-Riskregister!$K$16)*SQRT((1-BB1333)/2)))</f>
        <v>0</v>
      </c>
      <c r="BD1333" s="28">
        <f t="shared" ca="1" si="800"/>
        <v>0</v>
      </c>
    </row>
    <row r="1334" spans="20:56" x14ac:dyDescent="0.35">
      <c r="T1334" s="28">
        <f t="shared" ca="1" si="813"/>
        <v>0.82834909138424928</v>
      </c>
      <c r="U1334" s="28">
        <f t="shared" ca="1" si="813"/>
        <v>0.50259276416743848</v>
      </c>
      <c r="V1334" s="28">
        <f ca="1">IF(Riskregister!$E$5="",0,COUNTIF(BF$4:BF$53,"&lt;"&amp;T1334)*IF(U1334&lt;0.5,Riskregister!$K$5+(Riskregister!$L$5-Riskregister!$K$5)*SQRT(U1334/2),Riskregister!$L$5-(Riskregister!$L$5-Riskregister!$K$5)*SQRT((1-U1334)/2)))</f>
        <v>375584.13017781731</v>
      </c>
      <c r="W1334" s="28">
        <f t="shared" ca="1" si="814"/>
        <v>0.52855263804874453</v>
      </c>
      <c r="X1334" s="28">
        <f t="shared" ca="1" si="814"/>
        <v>0.83280431783583486</v>
      </c>
      <c r="Y1334" s="28">
        <f ca="1">IF(Riskregister!$E$6="",0,COUNTIF(BG$4:BG$53,"&lt;"&amp;W1334)*IF(X1334&lt;0.5,Riskregister!$K$6+(Riskregister!$L$6-Riskregister!$K$6)*SQRT(X1334/2),Riskregister!$L$6-(Riskregister!$L$6-Riskregister!$K$6)*SQRT((1-X1334)/2)))</f>
        <v>0</v>
      </c>
      <c r="Z1334" s="28">
        <f t="shared" ca="1" si="815"/>
        <v>0.74142315963743044</v>
      </c>
      <c r="AA1334" s="28">
        <f t="shared" ca="1" si="815"/>
        <v>0.95287170962100931</v>
      </c>
      <c r="AB1334" s="28">
        <f ca="1">IF(Riskregister!$E$7="",0,COUNTIF(BH$4:BH$53,"&lt;"&amp;Z1334)*IF(AA1334&lt;0.5,Riskregister!$K$7+(Riskregister!$L$7-Riskregister!$K$7)*SQRT(AA1334/2),Riskregister!$L$7-(Riskregister!$L$7-Riskregister!$K$7)*SQRT((1-AA1334)/2)))</f>
        <v>346272.83940395527</v>
      </c>
      <c r="AC1334" s="28">
        <f t="shared" ca="1" si="816"/>
        <v>4.0341655578984836E-3</v>
      </c>
      <c r="AD1334" s="28">
        <f t="shared" ca="1" si="816"/>
        <v>0.60518818973346189</v>
      </c>
      <c r="AE1334" s="28">
        <f ca="1">IF(Riskregister!$E$8="",0,COUNTIF(BI$4:BI$53,"&lt;"&amp;AC1334)*IF(AD1334&lt;0.5,Riskregister!$K$8+(Riskregister!$L$8-Riskregister!$K$8)*SQRT(AD1334/2),Riskregister!$L$8-(Riskregister!$L$8-Riskregister!$K$8)*SQRT((1-AD1334)/2)))</f>
        <v>0</v>
      </c>
      <c r="AF1334" s="28">
        <f t="shared" ca="1" si="817"/>
        <v>0.23544904575362446</v>
      </c>
      <c r="AG1334" s="28">
        <f t="shared" ca="1" si="817"/>
        <v>1.0998760074449776E-2</v>
      </c>
      <c r="AH1334" s="28">
        <f>IF(Riskregister!$E$9="",0,COUNTIF(BJ$4:BJ$53,"&lt;"&amp;AF1334)*IF(AG1334&lt;0.5,Riskregister!$K$9+(Riskregister!$L$9-Riskregister!$K$9)*SQRT(AG1334/2),Riskregister!$L$9-(Riskregister!$L$9-Riskregister!$K$9)*SQRT((1-AG1334)/2)))</f>
        <v>0</v>
      </c>
      <c r="AI1334" s="28">
        <f t="shared" ca="1" si="818"/>
        <v>0.27171006901191341</v>
      </c>
      <c r="AJ1334" s="28">
        <f t="shared" ca="1" si="818"/>
        <v>0.47976739547435776</v>
      </c>
      <c r="AK1334" s="28">
        <f>IF(Riskregister!$E$10="",0,COUNTIF(BK$4:BK$53,"&lt;"&amp;AI1334)*IF(AJ1334&lt;0.5,Riskregister!$K$10+(Riskregister!$L$10-Riskregister!$K$10)*SQRT(AJ1334/2),Riskregister!$L$10-(Riskregister!$L$10-Riskregister!$K$10)*SQRT((1-AJ1334)/2)))</f>
        <v>0</v>
      </c>
      <c r="AL1334" s="28">
        <f t="shared" ca="1" si="819"/>
        <v>0.7447234573003968</v>
      </c>
      <c r="AM1334" s="28">
        <f t="shared" ca="1" si="819"/>
        <v>0.84413211908360397</v>
      </c>
      <c r="AN1334" s="28">
        <f>IF(Riskregister!$E$11="",0,COUNTIF(BL$4:BL$53,"&lt;"&amp;AL1334)*IF(AM1334&lt;0.5,Riskregister!$K$11+(Riskregister!$L$11-Riskregister!$K$11)*SQRT(AM1334/2),Riskregister!$L$11-(Riskregister!$L$11-Riskregister!$K$11)*SQRT((1-AM1334)/2)))</f>
        <v>0</v>
      </c>
      <c r="AO1334" s="28">
        <f t="shared" ca="1" si="820"/>
        <v>0.85330936994035878</v>
      </c>
      <c r="AP1334" s="28">
        <f t="shared" ca="1" si="820"/>
        <v>0.55196159680517831</v>
      </c>
      <c r="AQ1334" s="28">
        <f>IF(Riskregister!$E$12="",0,COUNTIF(BM$4:BM$53,"&lt;"&amp;AO1334)*IF(AP1334&lt;0.5,Riskregister!$K$12+(Riskregister!$L$12-Riskregister!$K$12)*SQRT(AP1334/2),Riskregister!$L$12-(Riskregister!$L$12-Riskregister!$K$12)*SQRT((1-AP1334)/2)))</f>
        <v>0</v>
      </c>
      <c r="AR1334" s="28">
        <f t="shared" ca="1" si="821"/>
        <v>0.2690932976274677</v>
      </c>
      <c r="AS1334" s="28">
        <f t="shared" ca="1" si="821"/>
        <v>0.58263944163043924</v>
      </c>
      <c r="AT1334" s="28">
        <f>IF(Riskregister!$E$13="",0,COUNTIF(BN$4:BN$53,"&lt;"&amp;AR1334)*IF(AS1334&lt;0.5,Riskregister!$K$13+(Riskregister!$L$13-Riskregister!$K$13)*SQRT(AS1334/2),Riskregister!$L$13-(Riskregister!$L$13-Riskregister!$K$13)*SQRT((1-AS1334)/2)))</f>
        <v>0</v>
      </c>
      <c r="AU1334" s="28">
        <f t="shared" ca="1" si="822"/>
        <v>0.87620467862683249</v>
      </c>
      <c r="AV1334" s="28">
        <f t="shared" ca="1" si="822"/>
        <v>2.5449495515897924E-2</v>
      </c>
      <c r="AW1334" s="28">
        <f>IF(Riskregister!$E$14="",0,COUNTIF(BO$4:BO$53,"&lt;"&amp;AU1334)*IF(AV1334&lt;0.5,Riskregister!$K$14+(Riskregister!$L$14-Riskregister!$K$14)*SQRT(AV1334/2),Riskregister!$L$14-(Riskregister!$L$14-Riskregister!$K$14)*SQRT((1-AV1334)/2)))</f>
        <v>0</v>
      </c>
      <c r="AX1334" s="28">
        <f t="shared" ca="1" si="823"/>
        <v>0.89590298909035437</v>
      </c>
      <c r="AY1334" s="28">
        <f t="shared" ca="1" si="823"/>
        <v>0.52798685904552101</v>
      </c>
      <c r="AZ1334" s="28">
        <f>IF(Riskregister!$E$15="",0,COUNTIF(BP$4:BP$53,"&lt;"&amp;AX1334)*IF(AY1334&lt;0.5,Riskregister!$K$15+(Riskregister!$L$15-Riskregister!$K$15)*SQRT(AY1334/2),Riskregister!$L$15-(Riskregister!$L$15-Riskregister!$K$15)*SQRT((1-AY1334)/2)))</f>
        <v>0</v>
      </c>
      <c r="BA1334" s="28">
        <f t="shared" ca="1" si="824"/>
        <v>0.3884534705924414</v>
      </c>
      <c r="BB1334" s="28">
        <f t="shared" ca="1" si="824"/>
        <v>0.55119902071094551</v>
      </c>
      <c r="BC1334" s="28">
        <f>IF(Riskregister!$E$16="",0,COUNTIF(BQ$4:BQ$53,"&lt;"&amp;BA1334)*IF(BB1334&lt;0.5,Riskregister!$K$16+(Riskregister!$L$16-Riskregister!$K$16)*SQRT(BB1334/2),Riskregister!$L$16-(Riskregister!$L$16-Riskregister!$K$16)*SQRT((1-BB1334)/2)))</f>
        <v>0</v>
      </c>
      <c r="BD1334" s="28">
        <f t="shared" ca="1" si="800"/>
        <v>721856.96958177257</v>
      </c>
    </row>
    <row r="1335" spans="20:56" x14ac:dyDescent="0.35">
      <c r="T1335" s="28">
        <f t="shared" ca="1" si="813"/>
        <v>0.32453928983104718</v>
      </c>
      <c r="U1335" s="28">
        <f t="shared" ca="1" si="813"/>
        <v>0.11089141090249965</v>
      </c>
      <c r="V1335" s="28">
        <f ca="1">IF(Riskregister!$E$5="",0,COUNTIF(BF$4:BF$53,"&lt;"&amp;T1335)*IF(U1335&lt;0.5,Riskregister!$K$5+(Riskregister!$L$5-Riskregister!$K$5)*SQRT(U1335/2),Riskregister!$L$5-(Riskregister!$L$5-Riskregister!$K$5)*SQRT((1-U1335)/2)))</f>
        <v>0</v>
      </c>
      <c r="W1335" s="28">
        <f t="shared" ca="1" si="814"/>
        <v>8.7472090552760284E-2</v>
      </c>
      <c r="X1335" s="28">
        <f t="shared" ca="1" si="814"/>
        <v>0.57979369677978643</v>
      </c>
      <c r="Y1335" s="28">
        <f ca="1">IF(Riskregister!$E$6="",0,COUNTIF(BG$4:BG$53,"&lt;"&amp;W1335)*IF(X1335&lt;0.5,Riskregister!$K$6+(Riskregister!$L$6-Riskregister!$K$6)*SQRT(X1335/2),Riskregister!$L$6-(Riskregister!$L$6-Riskregister!$K$6)*SQRT((1-X1335)/2)))</f>
        <v>0</v>
      </c>
      <c r="Z1335" s="28">
        <f t="shared" ca="1" si="815"/>
        <v>0.8982041422713466</v>
      </c>
      <c r="AA1335" s="28">
        <f t="shared" ca="1" si="815"/>
        <v>0.65984098172349304</v>
      </c>
      <c r="AB1335" s="28">
        <f ca="1">IF(Riskregister!$E$7="",0,COUNTIF(BH$4:BH$53,"&lt;"&amp;Z1335)*IF(AA1335&lt;0.5,Riskregister!$K$7+(Riskregister!$L$7-Riskregister!$K$7)*SQRT(AA1335/2),Riskregister!$L$7-(Riskregister!$L$7-Riskregister!$K$7)*SQRT((1-AA1335)/2)))</f>
        <v>255657.56040084382</v>
      </c>
      <c r="AC1335" s="28">
        <f t="shared" ca="1" si="816"/>
        <v>0.65291051965581415</v>
      </c>
      <c r="AD1335" s="28">
        <f t="shared" ca="1" si="816"/>
        <v>0.96251833998232417</v>
      </c>
      <c r="AE1335" s="28">
        <f ca="1">IF(Riskregister!$E$8="",0,COUNTIF(BI$4:BI$53,"&lt;"&amp;AC1335)*IF(AD1335&lt;0.5,Riskregister!$K$8+(Riskregister!$L$8-Riskregister!$K$8)*SQRT(AD1335/2),Riskregister!$L$8-(Riskregister!$L$8-Riskregister!$K$8)*SQRT((1-AD1335)/2)))</f>
        <v>0</v>
      </c>
      <c r="AF1335" s="28">
        <f t="shared" ca="1" si="817"/>
        <v>0.45593137142181484</v>
      </c>
      <c r="AG1335" s="28">
        <f t="shared" ca="1" si="817"/>
        <v>2.6885581015123727E-2</v>
      </c>
      <c r="AH1335" s="28">
        <f>IF(Riskregister!$E$9="",0,COUNTIF(BJ$4:BJ$53,"&lt;"&amp;AF1335)*IF(AG1335&lt;0.5,Riskregister!$K$9+(Riskregister!$L$9-Riskregister!$K$9)*SQRT(AG1335/2),Riskregister!$L$9-(Riskregister!$L$9-Riskregister!$K$9)*SQRT((1-AG1335)/2)))</f>
        <v>0</v>
      </c>
      <c r="AI1335" s="28">
        <f t="shared" ca="1" si="818"/>
        <v>0.48471242125635006</v>
      </c>
      <c r="AJ1335" s="28">
        <f t="shared" ca="1" si="818"/>
        <v>0.56543485087068501</v>
      </c>
      <c r="AK1335" s="28">
        <f>IF(Riskregister!$E$10="",0,COUNTIF(BK$4:BK$53,"&lt;"&amp;AI1335)*IF(AJ1335&lt;0.5,Riskregister!$K$10+(Riskregister!$L$10-Riskregister!$K$10)*SQRT(AJ1335/2),Riskregister!$L$10-(Riskregister!$L$10-Riskregister!$K$10)*SQRT((1-AJ1335)/2)))</f>
        <v>0</v>
      </c>
      <c r="AL1335" s="28">
        <f t="shared" ca="1" si="819"/>
        <v>0.6133311770917208</v>
      </c>
      <c r="AM1335" s="28">
        <f t="shared" ca="1" si="819"/>
        <v>0.11991979362208516</v>
      </c>
      <c r="AN1335" s="28">
        <f>IF(Riskregister!$E$11="",0,COUNTIF(BL$4:BL$53,"&lt;"&amp;AL1335)*IF(AM1335&lt;0.5,Riskregister!$K$11+(Riskregister!$L$11-Riskregister!$K$11)*SQRT(AM1335/2),Riskregister!$L$11-(Riskregister!$L$11-Riskregister!$K$11)*SQRT((1-AM1335)/2)))</f>
        <v>0</v>
      </c>
      <c r="AO1335" s="28">
        <f t="shared" ca="1" si="820"/>
        <v>0.62259702302385012</v>
      </c>
      <c r="AP1335" s="28">
        <f t="shared" ca="1" si="820"/>
        <v>4.1175030067000407E-2</v>
      </c>
      <c r="AQ1335" s="28">
        <f>IF(Riskregister!$E$12="",0,COUNTIF(BM$4:BM$53,"&lt;"&amp;AO1335)*IF(AP1335&lt;0.5,Riskregister!$K$12+(Riskregister!$L$12-Riskregister!$K$12)*SQRT(AP1335/2),Riskregister!$L$12-(Riskregister!$L$12-Riskregister!$K$12)*SQRT((1-AP1335)/2)))</f>
        <v>0</v>
      </c>
      <c r="AR1335" s="28">
        <f t="shared" ca="1" si="821"/>
        <v>0.98074887577795378</v>
      </c>
      <c r="AS1335" s="28">
        <f t="shared" ca="1" si="821"/>
        <v>3.733618343353684E-2</v>
      </c>
      <c r="AT1335" s="28">
        <f>IF(Riskregister!$E$13="",0,COUNTIF(BN$4:BN$53,"&lt;"&amp;AR1335)*IF(AS1335&lt;0.5,Riskregister!$K$13+(Riskregister!$L$13-Riskregister!$K$13)*SQRT(AS1335/2),Riskregister!$L$13-(Riskregister!$L$13-Riskregister!$K$13)*SQRT((1-AS1335)/2)))</f>
        <v>0</v>
      </c>
      <c r="AU1335" s="28">
        <f t="shared" ca="1" si="822"/>
        <v>0.59584115283619898</v>
      </c>
      <c r="AV1335" s="28">
        <f t="shared" ca="1" si="822"/>
        <v>0.50278353759077854</v>
      </c>
      <c r="AW1335" s="28">
        <f>IF(Riskregister!$E$14="",0,COUNTIF(BO$4:BO$53,"&lt;"&amp;AU1335)*IF(AV1335&lt;0.5,Riskregister!$K$14+(Riskregister!$L$14-Riskregister!$K$14)*SQRT(AV1335/2),Riskregister!$L$14-(Riskregister!$L$14-Riskregister!$K$14)*SQRT((1-AV1335)/2)))</f>
        <v>0</v>
      </c>
      <c r="AX1335" s="28">
        <f t="shared" ca="1" si="823"/>
        <v>0.94116315031443276</v>
      </c>
      <c r="AY1335" s="28">
        <f t="shared" ca="1" si="823"/>
        <v>0.77175169278244293</v>
      </c>
      <c r="AZ1335" s="28">
        <f>IF(Riskregister!$E$15="",0,COUNTIF(BP$4:BP$53,"&lt;"&amp;AX1335)*IF(AY1335&lt;0.5,Riskregister!$K$15+(Riskregister!$L$15-Riskregister!$K$15)*SQRT(AY1335/2),Riskregister!$L$15-(Riskregister!$L$15-Riskregister!$K$15)*SQRT((1-AY1335)/2)))</f>
        <v>0</v>
      </c>
      <c r="BA1335" s="28">
        <f t="shared" ca="1" si="824"/>
        <v>0.57560481251451512</v>
      </c>
      <c r="BB1335" s="28">
        <f t="shared" ca="1" si="824"/>
        <v>0.64692110593139474</v>
      </c>
      <c r="BC1335" s="28">
        <f>IF(Riskregister!$E$16="",0,COUNTIF(BQ$4:BQ$53,"&lt;"&amp;BA1335)*IF(BB1335&lt;0.5,Riskregister!$K$16+(Riskregister!$L$16-Riskregister!$K$16)*SQRT(BB1335/2),Riskregister!$L$16-(Riskregister!$L$16-Riskregister!$K$16)*SQRT((1-BB1335)/2)))</f>
        <v>0</v>
      </c>
      <c r="BD1335" s="28">
        <f t="shared" ca="1" si="800"/>
        <v>255657.56040084382</v>
      </c>
    </row>
    <row r="1336" spans="20:56" x14ac:dyDescent="0.35">
      <c r="T1336" s="28">
        <f t="shared" ca="1" si="813"/>
        <v>0.11580650149359806</v>
      </c>
      <c r="U1336" s="28">
        <f t="shared" ca="1" si="813"/>
        <v>0.74140648269394749</v>
      </c>
      <c r="V1336" s="28">
        <f ca="1">IF(Riskregister!$E$5="",0,COUNTIF(BF$4:BF$53,"&lt;"&amp;T1336)*IF(U1336&lt;0.5,Riskregister!$K$5+(Riskregister!$L$5-Riskregister!$K$5)*SQRT(U1336/2),Riskregister!$L$5-(Riskregister!$L$5-Riskregister!$K$5)*SQRT((1-U1336)/2)))</f>
        <v>0</v>
      </c>
      <c r="W1336" s="28">
        <f t="shared" ca="1" si="814"/>
        <v>0.65697930357424594</v>
      </c>
      <c r="X1336" s="28">
        <f t="shared" ca="1" si="814"/>
        <v>0.42402444241398851</v>
      </c>
      <c r="Y1336" s="28">
        <f ca="1">IF(Riskregister!$E$6="",0,COUNTIF(BG$4:BG$53,"&lt;"&amp;W1336)*IF(X1336&lt;0.5,Riskregister!$K$6+(Riskregister!$L$6-Riskregister!$K$6)*SQRT(X1336/2),Riskregister!$L$6-(Riskregister!$L$6-Riskregister!$K$6)*SQRT((1-X1336)/2)))</f>
        <v>1028806.1273365814</v>
      </c>
      <c r="Z1336" s="28">
        <f t="shared" ca="1" si="815"/>
        <v>4.3826649248665861E-2</v>
      </c>
      <c r="AA1336" s="28">
        <f t="shared" ca="1" si="815"/>
        <v>6.3203335465215504E-2</v>
      </c>
      <c r="AB1336" s="28">
        <f ca="1">IF(Riskregister!$E$7="",0,COUNTIF(BH$4:BH$53,"&lt;"&amp;Z1336)*IF(AA1336&lt;0.5,Riskregister!$K$7+(Riskregister!$L$7-Riskregister!$K$7)*SQRT(AA1336/2),Riskregister!$L$7-(Riskregister!$L$7-Riskregister!$K$7)*SQRT((1-AA1336)/2)))</f>
        <v>0</v>
      </c>
      <c r="AC1336" s="28">
        <f t="shared" ca="1" si="816"/>
        <v>0.17785523901159128</v>
      </c>
      <c r="AD1336" s="28">
        <f t="shared" ca="1" si="816"/>
        <v>0.8303469723977015</v>
      </c>
      <c r="AE1336" s="28">
        <f ca="1">IF(Riskregister!$E$8="",0,COUNTIF(BI$4:BI$53,"&lt;"&amp;AC1336)*IF(AD1336&lt;0.5,Riskregister!$K$8+(Riskregister!$L$8-Riskregister!$K$8)*SQRT(AD1336/2),Riskregister!$L$8-(Riskregister!$L$8-Riskregister!$K$8)*SQRT((1-AD1336)/2)))</f>
        <v>0</v>
      </c>
      <c r="AF1336" s="28">
        <f t="shared" ca="1" si="817"/>
        <v>9.6716592692707715E-2</v>
      </c>
      <c r="AG1336" s="28">
        <f t="shared" ca="1" si="817"/>
        <v>0.93838021066401223</v>
      </c>
      <c r="AH1336" s="28">
        <f>IF(Riskregister!$E$9="",0,COUNTIF(BJ$4:BJ$53,"&lt;"&amp;AF1336)*IF(AG1336&lt;0.5,Riskregister!$K$9+(Riskregister!$L$9-Riskregister!$K$9)*SQRT(AG1336/2),Riskregister!$L$9-(Riskregister!$L$9-Riskregister!$K$9)*SQRT((1-AG1336)/2)))</f>
        <v>0</v>
      </c>
      <c r="AI1336" s="28">
        <f t="shared" ca="1" si="818"/>
        <v>0.25683434746297717</v>
      </c>
      <c r="AJ1336" s="28">
        <f t="shared" ca="1" si="818"/>
        <v>0.26392724126957812</v>
      </c>
      <c r="AK1336" s="28">
        <f>IF(Riskregister!$E$10="",0,COUNTIF(BK$4:BK$53,"&lt;"&amp;AI1336)*IF(AJ1336&lt;0.5,Riskregister!$K$10+(Riskregister!$L$10-Riskregister!$K$10)*SQRT(AJ1336/2),Riskregister!$L$10-(Riskregister!$L$10-Riskregister!$K$10)*SQRT((1-AJ1336)/2)))</f>
        <v>0</v>
      </c>
      <c r="AL1336" s="28">
        <f t="shared" ca="1" si="819"/>
        <v>3.1127503532457634E-3</v>
      </c>
      <c r="AM1336" s="28">
        <f t="shared" ca="1" si="819"/>
        <v>0.59397338040114012</v>
      </c>
      <c r="AN1336" s="28">
        <f>IF(Riskregister!$E$11="",0,COUNTIF(BL$4:BL$53,"&lt;"&amp;AL1336)*IF(AM1336&lt;0.5,Riskregister!$K$11+(Riskregister!$L$11-Riskregister!$K$11)*SQRT(AM1336/2),Riskregister!$L$11-(Riskregister!$L$11-Riskregister!$K$11)*SQRT((1-AM1336)/2)))</f>
        <v>0</v>
      </c>
      <c r="AO1336" s="28">
        <f t="shared" ca="1" si="820"/>
        <v>0.31499962760349587</v>
      </c>
      <c r="AP1336" s="28">
        <f t="shared" ca="1" si="820"/>
        <v>0.45793930829591789</v>
      </c>
      <c r="AQ1336" s="28">
        <f>IF(Riskregister!$E$12="",0,COUNTIF(BM$4:BM$53,"&lt;"&amp;AO1336)*IF(AP1336&lt;0.5,Riskregister!$K$12+(Riskregister!$L$12-Riskregister!$K$12)*SQRT(AP1336/2),Riskregister!$L$12-(Riskregister!$L$12-Riskregister!$K$12)*SQRT((1-AP1336)/2)))</f>
        <v>0</v>
      </c>
      <c r="AR1336" s="28">
        <f t="shared" ca="1" si="821"/>
        <v>0.45866613321010385</v>
      </c>
      <c r="AS1336" s="28">
        <f t="shared" ca="1" si="821"/>
        <v>0.1822154205080041</v>
      </c>
      <c r="AT1336" s="28">
        <f>IF(Riskregister!$E$13="",0,COUNTIF(BN$4:BN$53,"&lt;"&amp;AR1336)*IF(AS1336&lt;0.5,Riskregister!$K$13+(Riskregister!$L$13-Riskregister!$K$13)*SQRT(AS1336/2),Riskregister!$L$13-(Riskregister!$L$13-Riskregister!$K$13)*SQRT((1-AS1336)/2)))</f>
        <v>0</v>
      </c>
      <c r="AU1336" s="28">
        <f t="shared" ca="1" si="822"/>
        <v>0.99368191249406368</v>
      </c>
      <c r="AV1336" s="28">
        <f t="shared" ca="1" si="822"/>
        <v>0.68487839285444185</v>
      </c>
      <c r="AW1336" s="28">
        <f>IF(Riskregister!$E$14="",0,COUNTIF(BO$4:BO$53,"&lt;"&amp;AU1336)*IF(AV1336&lt;0.5,Riskregister!$K$14+(Riskregister!$L$14-Riskregister!$K$14)*SQRT(AV1336/2),Riskregister!$L$14-(Riskregister!$L$14-Riskregister!$K$14)*SQRT((1-AV1336)/2)))</f>
        <v>0</v>
      </c>
      <c r="AX1336" s="28">
        <f t="shared" ca="1" si="823"/>
        <v>0.2617607598988021</v>
      </c>
      <c r="AY1336" s="28">
        <f t="shared" ca="1" si="823"/>
        <v>0.89554869512095703</v>
      </c>
      <c r="AZ1336" s="28">
        <f>IF(Riskregister!$E$15="",0,COUNTIF(BP$4:BP$53,"&lt;"&amp;AX1336)*IF(AY1336&lt;0.5,Riskregister!$K$15+(Riskregister!$L$15-Riskregister!$K$15)*SQRT(AY1336/2),Riskregister!$L$15-(Riskregister!$L$15-Riskregister!$K$15)*SQRT((1-AY1336)/2)))</f>
        <v>0</v>
      </c>
      <c r="BA1336" s="28">
        <f t="shared" ca="1" si="824"/>
        <v>0.70194631737285207</v>
      </c>
      <c r="BB1336" s="28">
        <f t="shared" ca="1" si="824"/>
        <v>0.92950344172868771</v>
      </c>
      <c r="BC1336" s="28">
        <f>IF(Riskregister!$E$16="",0,COUNTIF(BQ$4:BQ$53,"&lt;"&amp;BA1336)*IF(BB1336&lt;0.5,Riskregister!$K$16+(Riskregister!$L$16-Riskregister!$K$16)*SQRT(BB1336/2),Riskregister!$L$16-(Riskregister!$L$16-Riskregister!$K$16)*SQRT((1-BB1336)/2)))</f>
        <v>0</v>
      </c>
      <c r="BD1336" s="28">
        <f t="shared" ca="1" si="800"/>
        <v>1028806.1273365814</v>
      </c>
    </row>
    <row r="1337" spans="20:56" x14ac:dyDescent="0.35">
      <c r="T1337" s="28">
        <f t="shared" ca="1" si="813"/>
        <v>0.56863745074567962</v>
      </c>
      <c r="U1337" s="28">
        <f t="shared" ca="1" si="813"/>
        <v>3.9829031911885138E-2</v>
      </c>
      <c r="V1337" s="28">
        <f ca="1">IF(Riskregister!$E$5="",0,COUNTIF(BF$4:BF$53,"&lt;"&amp;T1337)*IF(U1337&lt;0.5,Riskregister!$K$5+(Riskregister!$L$5-Riskregister!$K$5)*SQRT(U1337/2),Riskregister!$L$5-(Riskregister!$L$5-Riskregister!$K$5)*SQRT((1-U1337)/2)))</f>
        <v>0</v>
      </c>
      <c r="W1337" s="28">
        <f t="shared" ca="1" si="814"/>
        <v>0.48923317088481388</v>
      </c>
      <c r="X1337" s="28">
        <f t="shared" ca="1" si="814"/>
        <v>0.55801487223605895</v>
      </c>
      <c r="Y1337" s="28">
        <f ca="1">IF(Riskregister!$E$6="",0,COUNTIF(BG$4:BG$53,"&lt;"&amp;W1337)*IF(X1337&lt;0.5,Riskregister!$K$6+(Riskregister!$L$6-Riskregister!$K$6)*SQRT(X1337/2),Riskregister!$L$6-(Riskregister!$L$6-Riskregister!$K$6)*SQRT((1-X1337)/2)))</f>
        <v>0</v>
      </c>
      <c r="Z1337" s="28">
        <f t="shared" ca="1" si="815"/>
        <v>0.10615148551666986</v>
      </c>
      <c r="AA1337" s="28">
        <f t="shared" ca="1" si="815"/>
        <v>8.5827170165124866E-2</v>
      </c>
      <c r="AB1337" s="28">
        <f ca="1">IF(Riskregister!$E$7="",0,COUNTIF(BH$4:BH$53,"&lt;"&amp;Z1337)*IF(AA1337&lt;0.5,Riskregister!$K$7+(Riskregister!$L$7-Riskregister!$K$7)*SQRT(AA1337/2),Riskregister!$L$7-(Riskregister!$L$7-Riskregister!$K$7)*SQRT((1-AA1337)/2)))</f>
        <v>0</v>
      </c>
      <c r="AC1337" s="28">
        <f t="shared" ca="1" si="816"/>
        <v>9.545701790503891E-2</v>
      </c>
      <c r="AD1337" s="28">
        <f t="shared" ca="1" si="816"/>
        <v>0.18192331446909704</v>
      </c>
      <c r="AE1337" s="28">
        <f ca="1">IF(Riskregister!$E$8="",0,COUNTIF(BI$4:BI$53,"&lt;"&amp;AC1337)*IF(AD1337&lt;0.5,Riskregister!$K$8+(Riskregister!$L$8-Riskregister!$K$8)*SQRT(AD1337/2),Riskregister!$L$8-(Riskregister!$L$8-Riskregister!$K$8)*SQRT((1-AD1337)/2)))</f>
        <v>0</v>
      </c>
      <c r="AF1337" s="28">
        <f t="shared" ca="1" si="817"/>
        <v>0.41673662737400652</v>
      </c>
      <c r="AG1337" s="28">
        <f t="shared" ca="1" si="817"/>
        <v>5.1616899716086073E-2</v>
      </c>
      <c r="AH1337" s="28">
        <f>IF(Riskregister!$E$9="",0,COUNTIF(BJ$4:BJ$53,"&lt;"&amp;AF1337)*IF(AG1337&lt;0.5,Riskregister!$K$9+(Riskregister!$L$9-Riskregister!$K$9)*SQRT(AG1337/2),Riskregister!$L$9-(Riskregister!$L$9-Riskregister!$K$9)*SQRT((1-AG1337)/2)))</f>
        <v>0</v>
      </c>
      <c r="AI1337" s="28">
        <f t="shared" ca="1" si="818"/>
        <v>0.74837287357239091</v>
      </c>
      <c r="AJ1337" s="28">
        <f t="shared" ca="1" si="818"/>
        <v>0.58697629663988804</v>
      </c>
      <c r="AK1337" s="28">
        <f>IF(Riskregister!$E$10="",0,COUNTIF(BK$4:BK$53,"&lt;"&amp;AI1337)*IF(AJ1337&lt;0.5,Riskregister!$K$10+(Riskregister!$L$10-Riskregister!$K$10)*SQRT(AJ1337/2),Riskregister!$L$10-(Riskregister!$L$10-Riskregister!$K$10)*SQRT((1-AJ1337)/2)))</f>
        <v>0</v>
      </c>
      <c r="AL1337" s="28">
        <f t="shared" ca="1" si="819"/>
        <v>0.17637095588126872</v>
      </c>
      <c r="AM1337" s="28">
        <f t="shared" ca="1" si="819"/>
        <v>0.17247179001922652</v>
      </c>
      <c r="AN1337" s="28">
        <f>IF(Riskregister!$E$11="",0,COUNTIF(BL$4:BL$53,"&lt;"&amp;AL1337)*IF(AM1337&lt;0.5,Riskregister!$K$11+(Riskregister!$L$11-Riskregister!$K$11)*SQRT(AM1337/2),Riskregister!$L$11-(Riskregister!$L$11-Riskregister!$K$11)*SQRT((1-AM1337)/2)))</f>
        <v>0</v>
      </c>
      <c r="AO1337" s="28">
        <f t="shared" ca="1" si="820"/>
        <v>0.97348050554078769</v>
      </c>
      <c r="AP1337" s="28">
        <f t="shared" ca="1" si="820"/>
        <v>0.41334593628464922</v>
      </c>
      <c r="AQ1337" s="28">
        <f>IF(Riskregister!$E$12="",0,COUNTIF(BM$4:BM$53,"&lt;"&amp;AO1337)*IF(AP1337&lt;0.5,Riskregister!$K$12+(Riskregister!$L$12-Riskregister!$K$12)*SQRT(AP1337/2),Riskregister!$L$12-(Riskregister!$L$12-Riskregister!$K$12)*SQRT((1-AP1337)/2)))</f>
        <v>0</v>
      </c>
      <c r="AR1337" s="28">
        <f t="shared" ca="1" si="821"/>
        <v>0.83917444379813588</v>
      </c>
      <c r="AS1337" s="28">
        <f t="shared" ca="1" si="821"/>
        <v>0.33366895440856847</v>
      </c>
      <c r="AT1337" s="28">
        <f>IF(Riskregister!$E$13="",0,COUNTIF(BN$4:BN$53,"&lt;"&amp;AR1337)*IF(AS1337&lt;0.5,Riskregister!$K$13+(Riskregister!$L$13-Riskregister!$K$13)*SQRT(AS1337/2),Riskregister!$L$13-(Riskregister!$L$13-Riskregister!$K$13)*SQRT((1-AS1337)/2)))</f>
        <v>0</v>
      </c>
      <c r="AU1337" s="28">
        <f t="shared" ca="1" si="822"/>
        <v>0.41966703429513696</v>
      </c>
      <c r="AV1337" s="28">
        <f t="shared" ca="1" si="822"/>
        <v>0.94696900864446598</v>
      </c>
      <c r="AW1337" s="28">
        <f>IF(Riskregister!$E$14="",0,COUNTIF(BO$4:BO$53,"&lt;"&amp;AU1337)*IF(AV1337&lt;0.5,Riskregister!$K$14+(Riskregister!$L$14-Riskregister!$K$14)*SQRT(AV1337/2),Riskregister!$L$14-(Riskregister!$L$14-Riskregister!$K$14)*SQRT((1-AV1337)/2)))</f>
        <v>0</v>
      </c>
      <c r="AX1337" s="28">
        <f t="shared" ca="1" si="823"/>
        <v>2.3669808880750542E-2</v>
      </c>
      <c r="AY1337" s="28">
        <f t="shared" ca="1" si="823"/>
        <v>0.20902696939891563</v>
      </c>
      <c r="AZ1337" s="28">
        <f>IF(Riskregister!$E$15="",0,COUNTIF(BP$4:BP$53,"&lt;"&amp;AX1337)*IF(AY1337&lt;0.5,Riskregister!$K$15+(Riskregister!$L$15-Riskregister!$K$15)*SQRT(AY1337/2),Riskregister!$L$15-(Riskregister!$L$15-Riskregister!$K$15)*SQRT((1-AY1337)/2)))</f>
        <v>0</v>
      </c>
      <c r="BA1337" s="28">
        <f t="shared" ca="1" si="824"/>
        <v>0.84607604586150387</v>
      </c>
      <c r="BB1337" s="28">
        <f t="shared" ca="1" si="824"/>
        <v>0.66202277294864498</v>
      </c>
      <c r="BC1337" s="28">
        <f>IF(Riskregister!$E$16="",0,COUNTIF(BQ$4:BQ$53,"&lt;"&amp;BA1337)*IF(BB1337&lt;0.5,Riskregister!$K$16+(Riskregister!$L$16-Riskregister!$K$16)*SQRT(BB1337/2),Riskregister!$L$16-(Riskregister!$L$16-Riskregister!$K$16)*SQRT((1-BB1337)/2)))</f>
        <v>0</v>
      </c>
      <c r="BD1337" s="28">
        <f t="shared" ca="1" si="800"/>
        <v>0</v>
      </c>
    </row>
    <row r="1338" spans="20:56" x14ac:dyDescent="0.35">
      <c r="T1338" s="28">
        <f t="shared" ca="1" si="813"/>
        <v>0.73856026962167054</v>
      </c>
      <c r="U1338" s="28">
        <f t="shared" ca="1" si="813"/>
        <v>0.78574364799567609</v>
      </c>
      <c r="V1338" s="28">
        <f ca="1">IF(Riskregister!$E$5="",0,COUNTIF(BF$4:BF$53,"&lt;"&amp;T1338)*IF(U1338&lt;0.5,Riskregister!$K$5+(Riskregister!$L$5-Riskregister!$K$5)*SQRT(U1338/2),Riskregister!$L$5-(Riskregister!$L$5-Riskregister!$K$5)*SQRT((1-U1338)/2)))</f>
        <v>452713.01605220576</v>
      </c>
      <c r="W1338" s="28">
        <f t="shared" ca="1" si="814"/>
        <v>0.82061416289427636</v>
      </c>
      <c r="X1338" s="28">
        <f t="shared" ca="1" si="814"/>
        <v>0.82625018425442676</v>
      </c>
      <c r="Y1338" s="28">
        <f ca="1">IF(Riskregister!$E$6="",0,COUNTIF(BG$4:BG$53,"&lt;"&amp;W1338)*IF(X1338&lt;0.5,Riskregister!$K$6+(Riskregister!$L$6-Riskregister!$K$6)*SQRT(X1338/2),Riskregister!$L$6-(Riskregister!$L$6-Riskregister!$K$6)*SQRT((1-X1338)/2)))</f>
        <v>1469458.1057938698</v>
      </c>
      <c r="Z1338" s="28">
        <f t="shared" ca="1" si="815"/>
        <v>0.87207976423888312</v>
      </c>
      <c r="AA1338" s="28">
        <f t="shared" ca="1" si="815"/>
        <v>0.96130562641252293</v>
      </c>
      <c r="AB1338" s="28">
        <f ca="1">IF(Riskregister!$E$7="",0,COUNTIF(BH$4:BH$53,"&lt;"&amp;Z1338)*IF(AA1338&lt;0.5,Riskregister!$K$7+(Riskregister!$L$7-Riskregister!$K$7)*SQRT(AA1338/2),Riskregister!$L$7-(Riskregister!$L$7-Riskregister!$K$7)*SQRT((1-AA1338)/2)))</f>
        <v>351317.04217867437</v>
      </c>
      <c r="AC1338" s="28">
        <f t="shared" ca="1" si="816"/>
        <v>0.94704392654033898</v>
      </c>
      <c r="AD1338" s="28">
        <f t="shared" ca="1" si="816"/>
        <v>0.63471323214735109</v>
      </c>
      <c r="AE1338" s="28">
        <f ca="1">IF(Riskregister!$E$8="",0,COUNTIF(BI$4:BI$53,"&lt;"&amp;AC1338)*IF(AD1338&lt;0.5,Riskregister!$K$8+(Riskregister!$L$8-Riskregister!$K$8)*SQRT(AD1338/2),Riskregister!$L$8-(Riskregister!$L$8-Riskregister!$K$8)*SQRT((1-AD1338)/2)))</f>
        <v>0</v>
      </c>
      <c r="AF1338" s="28">
        <f t="shared" ca="1" si="817"/>
        <v>0.94547333945173684</v>
      </c>
      <c r="AG1338" s="28">
        <f t="shared" ca="1" si="817"/>
        <v>0.44060358295516533</v>
      </c>
      <c r="AH1338" s="28">
        <f>IF(Riskregister!$E$9="",0,COUNTIF(BJ$4:BJ$53,"&lt;"&amp;AF1338)*IF(AG1338&lt;0.5,Riskregister!$K$9+(Riskregister!$L$9-Riskregister!$K$9)*SQRT(AG1338/2),Riskregister!$L$9-(Riskregister!$L$9-Riskregister!$K$9)*SQRT((1-AG1338)/2)))</f>
        <v>0</v>
      </c>
      <c r="AI1338" s="28">
        <f t="shared" ca="1" si="818"/>
        <v>0.59909524632634104</v>
      </c>
      <c r="AJ1338" s="28">
        <f t="shared" ca="1" si="818"/>
        <v>0.6638325545508269</v>
      </c>
      <c r="AK1338" s="28">
        <f>IF(Riskregister!$E$10="",0,COUNTIF(BK$4:BK$53,"&lt;"&amp;AI1338)*IF(AJ1338&lt;0.5,Riskregister!$K$10+(Riskregister!$L$10-Riskregister!$K$10)*SQRT(AJ1338/2),Riskregister!$L$10-(Riskregister!$L$10-Riskregister!$K$10)*SQRT((1-AJ1338)/2)))</f>
        <v>0</v>
      </c>
      <c r="AL1338" s="28">
        <f t="shared" ca="1" si="819"/>
        <v>0.52583664338249403</v>
      </c>
      <c r="AM1338" s="28">
        <f t="shared" ca="1" si="819"/>
        <v>0.57058937138749477</v>
      </c>
      <c r="AN1338" s="28">
        <f>IF(Riskregister!$E$11="",0,COUNTIF(BL$4:BL$53,"&lt;"&amp;AL1338)*IF(AM1338&lt;0.5,Riskregister!$K$11+(Riskregister!$L$11-Riskregister!$K$11)*SQRT(AM1338/2),Riskregister!$L$11-(Riskregister!$L$11-Riskregister!$K$11)*SQRT((1-AM1338)/2)))</f>
        <v>0</v>
      </c>
      <c r="AO1338" s="28">
        <f t="shared" ca="1" si="820"/>
        <v>0.16493376805131876</v>
      </c>
      <c r="AP1338" s="28">
        <f t="shared" ca="1" si="820"/>
        <v>0.89427529376769943</v>
      </c>
      <c r="AQ1338" s="28">
        <f>IF(Riskregister!$E$12="",0,COUNTIF(BM$4:BM$53,"&lt;"&amp;AO1338)*IF(AP1338&lt;0.5,Riskregister!$K$12+(Riskregister!$L$12-Riskregister!$K$12)*SQRT(AP1338/2),Riskregister!$L$12-(Riskregister!$L$12-Riskregister!$K$12)*SQRT((1-AP1338)/2)))</f>
        <v>0</v>
      </c>
      <c r="AR1338" s="28">
        <f t="shared" ca="1" si="821"/>
        <v>0.62415553967757087</v>
      </c>
      <c r="AS1338" s="28">
        <f t="shared" ca="1" si="821"/>
        <v>8.9478353175199477E-2</v>
      </c>
      <c r="AT1338" s="28">
        <f>IF(Riskregister!$E$13="",0,COUNTIF(BN$4:BN$53,"&lt;"&amp;AR1338)*IF(AS1338&lt;0.5,Riskregister!$K$13+(Riskregister!$L$13-Riskregister!$K$13)*SQRT(AS1338/2),Riskregister!$L$13-(Riskregister!$L$13-Riskregister!$K$13)*SQRT((1-AS1338)/2)))</f>
        <v>0</v>
      </c>
      <c r="AU1338" s="28">
        <f t="shared" ca="1" si="822"/>
        <v>6.3407118325797707E-2</v>
      </c>
      <c r="AV1338" s="28">
        <f t="shared" ca="1" si="822"/>
        <v>7.7375471784721706E-2</v>
      </c>
      <c r="AW1338" s="28">
        <f>IF(Riskregister!$E$14="",0,COUNTIF(BO$4:BO$53,"&lt;"&amp;AU1338)*IF(AV1338&lt;0.5,Riskregister!$K$14+(Riskregister!$L$14-Riskregister!$K$14)*SQRT(AV1338/2),Riskregister!$L$14-(Riskregister!$L$14-Riskregister!$K$14)*SQRT((1-AV1338)/2)))</f>
        <v>0</v>
      </c>
      <c r="AX1338" s="28">
        <f t="shared" ca="1" si="823"/>
        <v>0.42864278266343614</v>
      </c>
      <c r="AY1338" s="28">
        <f t="shared" ca="1" si="823"/>
        <v>0.85143069187509635</v>
      </c>
      <c r="AZ1338" s="28">
        <f>IF(Riskregister!$E$15="",0,COUNTIF(BP$4:BP$53,"&lt;"&amp;AX1338)*IF(AY1338&lt;0.5,Riskregister!$K$15+(Riskregister!$L$15-Riskregister!$K$15)*SQRT(AY1338/2),Riskregister!$L$15-(Riskregister!$L$15-Riskregister!$K$15)*SQRT((1-AY1338)/2)))</f>
        <v>0</v>
      </c>
      <c r="BA1338" s="28">
        <f t="shared" ca="1" si="824"/>
        <v>0.7655135970228848</v>
      </c>
      <c r="BB1338" s="28">
        <f t="shared" ca="1" si="824"/>
        <v>0.72100685081956273</v>
      </c>
      <c r="BC1338" s="28">
        <f>IF(Riskregister!$E$16="",0,COUNTIF(BQ$4:BQ$53,"&lt;"&amp;BA1338)*IF(BB1338&lt;0.5,Riskregister!$K$16+(Riskregister!$L$16-Riskregister!$K$16)*SQRT(BB1338/2),Riskregister!$L$16-(Riskregister!$L$16-Riskregister!$K$16)*SQRT((1-BB1338)/2)))</f>
        <v>0</v>
      </c>
      <c r="BD1338" s="28">
        <f t="shared" ca="1" si="800"/>
        <v>2273488.1640247498</v>
      </c>
    </row>
    <row r="1339" spans="20:56" x14ac:dyDescent="0.35">
      <c r="T1339" s="28">
        <f t="shared" ca="1" si="813"/>
        <v>0.21239419270976723</v>
      </c>
      <c r="U1339" s="28">
        <f t="shared" ca="1" si="813"/>
        <v>0.49683200550672224</v>
      </c>
      <c r="V1339" s="28">
        <f ca="1">IF(Riskregister!$E$5="",0,COUNTIF(BF$4:BF$53,"&lt;"&amp;T1339)*IF(U1339&lt;0.5,Riskregister!$K$5+(Riskregister!$L$5-Riskregister!$K$5)*SQRT(U1339/2),Riskregister!$L$5-(Riskregister!$L$5-Riskregister!$K$5)*SQRT((1-U1339)/2)))</f>
        <v>0</v>
      </c>
      <c r="W1339" s="28">
        <f t="shared" ca="1" si="814"/>
        <v>0.55840366001640529</v>
      </c>
      <c r="X1339" s="28">
        <f t="shared" ca="1" si="814"/>
        <v>0.85080466055515991</v>
      </c>
      <c r="Y1339" s="28">
        <f ca="1">IF(Riskregister!$E$6="",0,COUNTIF(BG$4:BG$53,"&lt;"&amp;W1339)*IF(X1339&lt;0.5,Riskregister!$K$6+(Riskregister!$L$6-Riskregister!$K$6)*SQRT(X1339/2),Riskregister!$L$6-(Riskregister!$L$6-Riskregister!$K$6)*SQRT((1-X1339)/2)))</f>
        <v>0</v>
      </c>
      <c r="Z1339" s="28">
        <f t="shared" ca="1" si="815"/>
        <v>0.18554884087440981</v>
      </c>
      <c r="AA1339" s="28">
        <f t="shared" ca="1" si="815"/>
        <v>0.91531234981391363</v>
      </c>
      <c r="AB1339" s="28">
        <f ca="1">IF(Riskregister!$E$7="",0,COUNTIF(BH$4:BH$53,"&lt;"&amp;Z1339)*IF(AA1339&lt;0.5,Riskregister!$K$7+(Riskregister!$L$7-Riskregister!$K$7)*SQRT(AA1339/2),Riskregister!$L$7-(Riskregister!$L$7-Riskregister!$K$7)*SQRT((1-AA1339)/2)))</f>
        <v>0</v>
      </c>
      <c r="AC1339" s="28">
        <f t="shared" ca="1" si="816"/>
        <v>0.28329048271062285</v>
      </c>
      <c r="AD1339" s="28">
        <f t="shared" ca="1" si="816"/>
        <v>0.28192374025175493</v>
      </c>
      <c r="AE1339" s="28">
        <f ca="1">IF(Riskregister!$E$8="",0,COUNTIF(BI$4:BI$53,"&lt;"&amp;AC1339)*IF(AD1339&lt;0.5,Riskregister!$K$8+(Riskregister!$L$8-Riskregister!$K$8)*SQRT(AD1339/2),Riskregister!$L$8-(Riskregister!$L$8-Riskregister!$K$8)*SQRT((1-AD1339)/2)))</f>
        <v>0</v>
      </c>
      <c r="AF1339" s="28">
        <f t="shared" ca="1" si="817"/>
        <v>5.4936402908301596E-2</v>
      </c>
      <c r="AG1339" s="28">
        <f t="shared" ca="1" si="817"/>
        <v>0.95459656001863713</v>
      </c>
      <c r="AH1339" s="28">
        <f>IF(Riskregister!$E$9="",0,COUNTIF(BJ$4:BJ$53,"&lt;"&amp;AF1339)*IF(AG1339&lt;0.5,Riskregister!$K$9+(Riskregister!$L$9-Riskregister!$K$9)*SQRT(AG1339/2),Riskregister!$L$9-(Riskregister!$L$9-Riskregister!$K$9)*SQRT((1-AG1339)/2)))</f>
        <v>0</v>
      </c>
      <c r="AI1339" s="28">
        <f t="shared" ca="1" si="818"/>
        <v>0.98542710676706935</v>
      </c>
      <c r="AJ1339" s="28">
        <f t="shared" ca="1" si="818"/>
        <v>0.59511470266863087</v>
      </c>
      <c r="AK1339" s="28">
        <f>IF(Riskregister!$E$10="",0,COUNTIF(BK$4:BK$53,"&lt;"&amp;AI1339)*IF(AJ1339&lt;0.5,Riskregister!$K$10+(Riskregister!$L$10-Riskregister!$K$10)*SQRT(AJ1339/2),Riskregister!$L$10-(Riskregister!$L$10-Riskregister!$K$10)*SQRT((1-AJ1339)/2)))</f>
        <v>0</v>
      </c>
      <c r="AL1339" s="28">
        <f t="shared" ca="1" si="819"/>
        <v>0.18656748586993266</v>
      </c>
      <c r="AM1339" s="28">
        <f t="shared" ca="1" si="819"/>
        <v>7.4615664843979301E-2</v>
      </c>
      <c r="AN1339" s="28">
        <f>IF(Riskregister!$E$11="",0,COUNTIF(BL$4:BL$53,"&lt;"&amp;AL1339)*IF(AM1339&lt;0.5,Riskregister!$K$11+(Riskregister!$L$11-Riskregister!$K$11)*SQRT(AM1339/2),Riskregister!$L$11-(Riskregister!$L$11-Riskregister!$K$11)*SQRT((1-AM1339)/2)))</f>
        <v>0</v>
      </c>
      <c r="AO1339" s="28">
        <f t="shared" ca="1" si="820"/>
        <v>0.97364398454220824</v>
      </c>
      <c r="AP1339" s="28">
        <f t="shared" ca="1" si="820"/>
        <v>0.11955447985362955</v>
      </c>
      <c r="AQ1339" s="28">
        <f>IF(Riskregister!$E$12="",0,COUNTIF(BM$4:BM$53,"&lt;"&amp;AO1339)*IF(AP1339&lt;0.5,Riskregister!$K$12+(Riskregister!$L$12-Riskregister!$K$12)*SQRT(AP1339/2),Riskregister!$L$12-(Riskregister!$L$12-Riskregister!$K$12)*SQRT((1-AP1339)/2)))</f>
        <v>0</v>
      </c>
      <c r="AR1339" s="28">
        <f t="shared" ca="1" si="821"/>
        <v>0.75071188957634705</v>
      </c>
      <c r="AS1339" s="28">
        <f t="shared" ca="1" si="821"/>
        <v>0.95436712950738389</v>
      </c>
      <c r="AT1339" s="28">
        <f>IF(Riskregister!$E$13="",0,COUNTIF(BN$4:BN$53,"&lt;"&amp;AR1339)*IF(AS1339&lt;0.5,Riskregister!$K$13+(Riskregister!$L$13-Riskregister!$K$13)*SQRT(AS1339/2),Riskregister!$L$13-(Riskregister!$L$13-Riskregister!$K$13)*SQRT((1-AS1339)/2)))</f>
        <v>0</v>
      </c>
      <c r="AU1339" s="28">
        <f t="shared" ca="1" si="822"/>
        <v>0.48244633491041256</v>
      </c>
      <c r="AV1339" s="28">
        <f t="shared" ca="1" si="822"/>
        <v>0.22968271312963928</v>
      </c>
      <c r="AW1339" s="28">
        <f>IF(Riskregister!$E$14="",0,COUNTIF(BO$4:BO$53,"&lt;"&amp;AU1339)*IF(AV1339&lt;0.5,Riskregister!$K$14+(Riskregister!$L$14-Riskregister!$K$14)*SQRT(AV1339/2),Riskregister!$L$14-(Riskregister!$L$14-Riskregister!$K$14)*SQRT((1-AV1339)/2)))</f>
        <v>0</v>
      </c>
      <c r="AX1339" s="28">
        <f t="shared" ca="1" si="823"/>
        <v>0.54890928163064712</v>
      </c>
      <c r="AY1339" s="28">
        <f t="shared" ca="1" si="823"/>
        <v>0.50681693838590891</v>
      </c>
      <c r="AZ1339" s="28">
        <f>IF(Riskregister!$E$15="",0,COUNTIF(BP$4:BP$53,"&lt;"&amp;AX1339)*IF(AY1339&lt;0.5,Riskregister!$K$15+(Riskregister!$L$15-Riskregister!$K$15)*SQRT(AY1339/2),Riskregister!$L$15-(Riskregister!$L$15-Riskregister!$K$15)*SQRT((1-AY1339)/2)))</f>
        <v>0</v>
      </c>
      <c r="BA1339" s="28">
        <f t="shared" ca="1" si="824"/>
        <v>0.19964348905923268</v>
      </c>
      <c r="BB1339" s="28">
        <f t="shared" ca="1" si="824"/>
        <v>0.4799129599014651</v>
      </c>
      <c r="BC1339" s="28">
        <f>IF(Riskregister!$E$16="",0,COUNTIF(BQ$4:BQ$53,"&lt;"&amp;BA1339)*IF(BB1339&lt;0.5,Riskregister!$K$16+(Riskregister!$L$16-Riskregister!$K$16)*SQRT(BB1339/2),Riskregister!$L$16-(Riskregister!$L$16-Riskregister!$K$16)*SQRT((1-BB1339)/2)))</f>
        <v>0</v>
      </c>
      <c r="BD1339" s="28">
        <f t="shared" ca="1" si="800"/>
        <v>0</v>
      </c>
    </row>
    <row r="1340" spans="20:56" x14ac:dyDescent="0.35">
      <c r="T1340" s="28">
        <f t="shared" ca="1" si="813"/>
        <v>0.51415652495439834</v>
      </c>
      <c r="U1340" s="28">
        <f t="shared" ca="1" si="813"/>
        <v>4.8771457003926932E-2</v>
      </c>
      <c r="V1340" s="28">
        <f ca="1">IF(Riskregister!$E$5="",0,COUNTIF(BF$4:BF$53,"&lt;"&amp;T1340)*IF(U1340&lt;0.5,Riskregister!$K$5+(Riskregister!$L$5-Riskregister!$K$5)*SQRT(U1340/2),Riskregister!$L$5-(Riskregister!$L$5-Riskregister!$K$5)*SQRT((1-U1340)/2)))</f>
        <v>0</v>
      </c>
      <c r="W1340" s="28">
        <f t="shared" ca="1" si="814"/>
        <v>0.7200980714816152</v>
      </c>
      <c r="X1340" s="28">
        <f t="shared" ca="1" si="814"/>
        <v>0.3920042653031337</v>
      </c>
      <c r="Y1340" s="28">
        <f ca="1">IF(Riskregister!$E$6="",0,COUNTIF(BG$4:BG$53,"&lt;"&amp;W1340)*IF(X1340&lt;0.5,Riskregister!$K$6+(Riskregister!$L$6-Riskregister!$K$6)*SQRT(X1340/2),Riskregister!$L$6-(Riskregister!$L$6-Riskregister!$K$6)*SQRT((1-X1340)/2)))</f>
        <v>996898.30580261408</v>
      </c>
      <c r="Z1340" s="28">
        <f t="shared" ca="1" si="815"/>
        <v>9.7034586919289012E-2</v>
      </c>
      <c r="AA1340" s="28">
        <f t="shared" ca="1" si="815"/>
        <v>0.90368310313750733</v>
      </c>
      <c r="AB1340" s="28">
        <f ca="1">IF(Riskregister!$E$7="",0,COUNTIF(BH$4:BH$53,"&lt;"&amp;Z1340)*IF(AA1340&lt;0.5,Riskregister!$K$7+(Riskregister!$L$7-Riskregister!$K$7)*SQRT(AA1340/2),Riskregister!$L$7-(Riskregister!$L$7-Riskregister!$K$7)*SQRT((1-AA1340)/2)))</f>
        <v>0</v>
      </c>
      <c r="AC1340" s="28">
        <f t="shared" ca="1" si="816"/>
        <v>0.14520107115497893</v>
      </c>
      <c r="AD1340" s="28">
        <f t="shared" ca="1" si="816"/>
        <v>0.95579919714825479</v>
      </c>
      <c r="AE1340" s="28">
        <f ca="1">IF(Riskregister!$E$8="",0,COUNTIF(BI$4:BI$53,"&lt;"&amp;AC1340)*IF(AD1340&lt;0.5,Riskregister!$K$8+(Riskregister!$L$8-Riskregister!$K$8)*SQRT(AD1340/2),Riskregister!$L$8-(Riskregister!$L$8-Riskregister!$K$8)*SQRT((1-AD1340)/2)))</f>
        <v>0</v>
      </c>
      <c r="AF1340" s="28">
        <f t="shared" ca="1" si="817"/>
        <v>0.80803990647010371</v>
      </c>
      <c r="AG1340" s="28">
        <f t="shared" ca="1" si="817"/>
        <v>0.81901768960431087</v>
      </c>
      <c r="AH1340" s="28">
        <f>IF(Riskregister!$E$9="",0,COUNTIF(BJ$4:BJ$53,"&lt;"&amp;AF1340)*IF(AG1340&lt;0.5,Riskregister!$K$9+(Riskregister!$L$9-Riskregister!$K$9)*SQRT(AG1340/2),Riskregister!$L$9-(Riskregister!$L$9-Riskregister!$K$9)*SQRT((1-AG1340)/2)))</f>
        <v>0</v>
      </c>
      <c r="AI1340" s="28">
        <f t="shared" ca="1" si="818"/>
        <v>0.79135697526342019</v>
      </c>
      <c r="AJ1340" s="28">
        <f t="shared" ca="1" si="818"/>
        <v>0.7426847115615417</v>
      </c>
      <c r="AK1340" s="28">
        <f>IF(Riskregister!$E$10="",0,COUNTIF(BK$4:BK$53,"&lt;"&amp;AI1340)*IF(AJ1340&lt;0.5,Riskregister!$K$10+(Riskregister!$L$10-Riskregister!$K$10)*SQRT(AJ1340/2),Riskregister!$L$10-(Riskregister!$L$10-Riskregister!$K$10)*SQRT((1-AJ1340)/2)))</f>
        <v>0</v>
      </c>
      <c r="AL1340" s="28">
        <f t="shared" ca="1" si="819"/>
        <v>0.71498619392228235</v>
      </c>
      <c r="AM1340" s="28">
        <f t="shared" ca="1" si="819"/>
        <v>0.51191451538306232</v>
      </c>
      <c r="AN1340" s="28">
        <f>IF(Riskregister!$E$11="",0,COUNTIF(BL$4:BL$53,"&lt;"&amp;AL1340)*IF(AM1340&lt;0.5,Riskregister!$K$11+(Riskregister!$L$11-Riskregister!$K$11)*SQRT(AM1340/2),Riskregister!$L$11-(Riskregister!$L$11-Riskregister!$K$11)*SQRT((1-AM1340)/2)))</f>
        <v>0</v>
      </c>
      <c r="AO1340" s="28">
        <f t="shared" ca="1" si="820"/>
        <v>0.42158291738742393</v>
      </c>
      <c r="AP1340" s="28">
        <f t="shared" ca="1" si="820"/>
        <v>0.27579627418310171</v>
      </c>
      <c r="AQ1340" s="28">
        <f>IF(Riskregister!$E$12="",0,COUNTIF(BM$4:BM$53,"&lt;"&amp;AO1340)*IF(AP1340&lt;0.5,Riskregister!$K$12+(Riskregister!$L$12-Riskregister!$K$12)*SQRT(AP1340/2),Riskregister!$L$12-(Riskregister!$L$12-Riskregister!$K$12)*SQRT((1-AP1340)/2)))</f>
        <v>0</v>
      </c>
      <c r="AR1340" s="28">
        <f t="shared" ca="1" si="821"/>
        <v>0.26319125635818064</v>
      </c>
      <c r="AS1340" s="28">
        <f t="shared" ca="1" si="821"/>
        <v>0.12407180907610704</v>
      </c>
      <c r="AT1340" s="28">
        <f>IF(Riskregister!$E$13="",0,COUNTIF(BN$4:BN$53,"&lt;"&amp;AR1340)*IF(AS1340&lt;0.5,Riskregister!$K$13+(Riskregister!$L$13-Riskregister!$K$13)*SQRT(AS1340/2),Riskregister!$L$13-(Riskregister!$L$13-Riskregister!$K$13)*SQRT((1-AS1340)/2)))</f>
        <v>0</v>
      </c>
      <c r="AU1340" s="28">
        <f t="shared" ca="1" si="822"/>
        <v>0.18181270188869847</v>
      </c>
      <c r="AV1340" s="28">
        <f t="shared" ca="1" si="822"/>
        <v>9.6412146495018392E-2</v>
      </c>
      <c r="AW1340" s="28">
        <f>IF(Riskregister!$E$14="",0,COUNTIF(BO$4:BO$53,"&lt;"&amp;AU1340)*IF(AV1340&lt;0.5,Riskregister!$K$14+(Riskregister!$L$14-Riskregister!$K$14)*SQRT(AV1340/2),Riskregister!$L$14-(Riskregister!$L$14-Riskregister!$K$14)*SQRT((1-AV1340)/2)))</f>
        <v>0</v>
      </c>
      <c r="AX1340" s="28">
        <f t="shared" ca="1" si="823"/>
        <v>0.53033537655232277</v>
      </c>
      <c r="AY1340" s="28">
        <f t="shared" ca="1" si="823"/>
        <v>0.6818309936672553</v>
      </c>
      <c r="AZ1340" s="28">
        <f>IF(Riskregister!$E$15="",0,COUNTIF(BP$4:BP$53,"&lt;"&amp;AX1340)*IF(AY1340&lt;0.5,Riskregister!$K$15+(Riskregister!$L$15-Riskregister!$K$15)*SQRT(AY1340/2),Riskregister!$L$15-(Riskregister!$L$15-Riskregister!$K$15)*SQRT((1-AY1340)/2)))</f>
        <v>0</v>
      </c>
      <c r="BA1340" s="28">
        <f t="shared" ca="1" si="824"/>
        <v>0.47983787258626354</v>
      </c>
      <c r="BB1340" s="28">
        <f t="shared" ca="1" si="824"/>
        <v>0.36081079685202744</v>
      </c>
      <c r="BC1340" s="28">
        <f>IF(Riskregister!$E$16="",0,COUNTIF(BQ$4:BQ$53,"&lt;"&amp;BA1340)*IF(BB1340&lt;0.5,Riskregister!$K$16+(Riskregister!$L$16-Riskregister!$K$16)*SQRT(BB1340/2),Riskregister!$L$16-(Riskregister!$L$16-Riskregister!$K$16)*SQRT((1-BB1340)/2)))</f>
        <v>0</v>
      </c>
      <c r="BD1340" s="28">
        <f t="shared" ca="1" si="800"/>
        <v>996898.30580261408</v>
      </c>
    </row>
    <row r="1341" spans="20:56" x14ac:dyDescent="0.35">
      <c r="T1341" s="28">
        <f t="shared" ca="1" si="813"/>
        <v>0.51271499161322065</v>
      </c>
      <c r="U1341" s="28">
        <f t="shared" ca="1" si="813"/>
        <v>0.60924337426836694</v>
      </c>
      <c r="V1341" s="28">
        <f ca="1">IF(Riskregister!$E$5="",0,COUNTIF(BF$4:BF$53,"&lt;"&amp;T1341)*IF(U1341&lt;0.5,Riskregister!$K$5+(Riskregister!$L$5-Riskregister!$K$5)*SQRT(U1341/2),Riskregister!$L$5-(Riskregister!$L$5-Riskregister!$K$5)*SQRT((1-U1341)/2)))</f>
        <v>0</v>
      </c>
      <c r="W1341" s="28">
        <f t="shared" ca="1" si="814"/>
        <v>0.6297260042215459</v>
      </c>
      <c r="X1341" s="28">
        <f t="shared" ca="1" si="814"/>
        <v>0.63897159043060059</v>
      </c>
      <c r="Y1341" s="28">
        <f ca="1">IF(Riskregister!$E$6="",0,COUNTIF(BG$4:BG$53,"&lt;"&amp;W1341)*IF(X1341&lt;0.5,Riskregister!$K$6+(Riskregister!$L$6-Riskregister!$K$6)*SQRT(X1341/2),Riskregister!$L$6-(Riskregister!$L$6-Riskregister!$K$6)*SQRT((1-X1341)/2)))</f>
        <v>1235234.6611525682</v>
      </c>
      <c r="Z1341" s="28">
        <f t="shared" ca="1" si="815"/>
        <v>0.83132468790928205</v>
      </c>
      <c r="AA1341" s="28">
        <f t="shared" ca="1" si="815"/>
        <v>0.59181738092865188</v>
      </c>
      <c r="AB1341" s="28">
        <f ca="1">IF(Riskregister!$E$7="",0,COUNTIF(BH$4:BH$53,"&lt;"&amp;Z1341)*IF(AA1341&lt;0.5,Riskregister!$K$7+(Riskregister!$L$7-Riskregister!$K$7)*SQRT(AA1341/2),Riskregister!$L$7-(Riskregister!$L$7-Riskregister!$K$7)*SQRT((1-AA1341)/2)))</f>
        <v>241882.36841477774</v>
      </c>
      <c r="AC1341" s="28">
        <f t="shared" ca="1" si="816"/>
        <v>0.82820758210266598</v>
      </c>
      <c r="AD1341" s="28">
        <f t="shared" ca="1" si="816"/>
        <v>0.9179192602599221</v>
      </c>
      <c r="AE1341" s="28">
        <f ca="1">IF(Riskregister!$E$8="",0,COUNTIF(BI$4:BI$53,"&lt;"&amp;AC1341)*IF(AD1341&lt;0.5,Riskregister!$K$8+(Riskregister!$L$8-Riskregister!$K$8)*SQRT(AD1341/2),Riskregister!$L$8-(Riskregister!$L$8-Riskregister!$K$8)*SQRT((1-AD1341)/2)))</f>
        <v>0</v>
      </c>
      <c r="AF1341" s="28">
        <f t="shared" ca="1" si="817"/>
        <v>0.37143568519464609</v>
      </c>
      <c r="AG1341" s="28">
        <f t="shared" ca="1" si="817"/>
        <v>0.14824720998252439</v>
      </c>
      <c r="AH1341" s="28">
        <f>IF(Riskregister!$E$9="",0,COUNTIF(BJ$4:BJ$53,"&lt;"&amp;AF1341)*IF(AG1341&lt;0.5,Riskregister!$K$9+(Riskregister!$L$9-Riskregister!$K$9)*SQRT(AG1341/2),Riskregister!$L$9-(Riskregister!$L$9-Riskregister!$K$9)*SQRT((1-AG1341)/2)))</f>
        <v>0</v>
      </c>
      <c r="AI1341" s="28">
        <f t="shared" ca="1" si="818"/>
        <v>0.46497896912610936</v>
      </c>
      <c r="AJ1341" s="28">
        <f t="shared" ca="1" si="818"/>
        <v>5.5566628791245298E-2</v>
      </c>
      <c r="AK1341" s="28">
        <f>IF(Riskregister!$E$10="",0,COUNTIF(BK$4:BK$53,"&lt;"&amp;AI1341)*IF(AJ1341&lt;0.5,Riskregister!$K$10+(Riskregister!$L$10-Riskregister!$K$10)*SQRT(AJ1341/2),Riskregister!$L$10-(Riskregister!$L$10-Riskregister!$K$10)*SQRT((1-AJ1341)/2)))</f>
        <v>0</v>
      </c>
      <c r="AL1341" s="28">
        <f t="shared" ca="1" si="819"/>
        <v>0.98165788428031342</v>
      </c>
      <c r="AM1341" s="28">
        <f t="shared" ca="1" si="819"/>
        <v>0.29657146434145432</v>
      </c>
      <c r="AN1341" s="28">
        <f>IF(Riskregister!$E$11="",0,COUNTIF(BL$4:BL$53,"&lt;"&amp;AL1341)*IF(AM1341&lt;0.5,Riskregister!$K$11+(Riskregister!$L$11-Riskregister!$K$11)*SQRT(AM1341/2),Riskregister!$L$11-(Riskregister!$L$11-Riskregister!$K$11)*SQRT((1-AM1341)/2)))</f>
        <v>0</v>
      </c>
      <c r="AO1341" s="28">
        <f t="shared" ca="1" si="820"/>
        <v>0.28888400414920279</v>
      </c>
      <c r="AP1341" s="28">
        <f t="shared" ca="1" si="820"/>
        <v>1.0026400375538591E-2</v>
      </c>
      <c r="AQ1341" s="28">
        <f>IF(Riskregister!$E$12="",0,COUNTIF(BM$4:BM$53,"&lt;"&amp;AO1341)*IF(AP1341&lt;0.5,Riskregister!$K$12+(Riskregister!$L$12-Riskregister!$K$12)*SQRT(AP1341/2),Riskregister!$L$12-(Riskregister!$L$12-Riskregister!$K$12)*SQRT((1-AP1341)/2)))</f>
        <v>0</v>
      </c>
      <c r="AR1341" s="28">
        <f t="shared" ca="1" si="821"/>
        <v>0.27284964076560858</v>
      </c>
      <c r="AS1341" s="28">
        <f t="shared" ca="1" si="821"/>
        <v>0.66321391998690171</v>
      </c>
      <c r="AT1341" s="28">
        <f>IF(Riskregister!$E$13="",0,COUNTIF(BN$4:BN$53,"&lt;"&amp;AR1341)*IF(AS1341&lt;0.5,Riskregister!$K$13+(Riskregister!$L$13-Riskregister!$K$13)*SQRT(AS1341/2),Riskregister!$L$13-(Riskregister!$L$13-Riskregister!$K$13)*SQRT((1-AS1341)/2)))</f>
        <v>0</v>
      </c>
      <c r="AU1341" s="28">
        <f t="shared" ca="1" si="822"/>
        <v>7.041136739835796E-2</v>
      </c>
      <c r="AV1341" s="28">
        <f t="shared" ca="1" si="822"/>
        <v>7.433677806085448E-2</v>
      </c>
      <c r="AW1341" s="28">
        <f>IF(Riskregister!$E$14="",0,COUNTIF(BO$4:BO$53,"&lt;"&amp;AU1341)*IF(AV1341&lt;0.5,Riskregister!$K$14+(Riskregister!$L$14-Riskregister!$K$14)*SQRT(AV1341/2),Riskregister!$L$14-(Riskregister!$L$14-Riskregister!$K$14)*SQRT((1-AV1341)/2)))</f>
        <v>0</v>
      </c>
      <c r="AX1341" s="28">
        <f t="shared" ca="1" si="823"/>
        <v>0.48400677631186551</v>
      </c>
      <c r="AY1341" s="28">
        <f t="shared" ca="1" si="823"/>
        <v>0.62800683179352712</v>
      </c>
      <c r="AZ1341" s="28">
        <f>IF(Riskregister!$E$15="",0,COUNTIF(BP$4:BP$53,"&lt;"&amp;AX1341)*IF(AY1341&lt;0.5,Riskregister!$K$15+(Riskregister!$L$15-Riskregister!$K$15)*SQRT(AY1341/2),Riskregister!$L$15-(Riskregister!$L$15-Riskregister!$K$15)*SQRT((1-AY1341)/2)))</f>
        <v>0</v>
      </c>
      <c r="BA1341" s="28">
        <f t="shared" ca="1" si="824"/>
        <v>0.95185898786206991</v>
      </c>
      <c r="BB1341" s="28">
        <f t="shared" ca="1" si="824"/>
        <v>0.7439543134151313</v>
      </c>
      <c r="BC1341" s="28">
        <f>IF(Riskregister!$E$16="",0,COUNTIF(BQ$4:BQ$53,"&lt;"&amp;BA1341)*IF(BB1341&lt;0.5,Riskregister!$K$16+(Riskregister!$L$16-Riskregister!$K$16)*SQRT(BB1341/2),Riskregister!$L$16-(Riskregister!$L$16-Riskregister!$K$16)*SQRT((1-BB1341)/2)))</f>
        <v>0</v>
      </c>
      <c r="BD1341" s="28">
        <f t="shared" ca="1" si="800"/>
        <v>1477117.029567346</v>
      </c>
    </row>
    <row r="1342" spans="20:56" x14ac:dyDescent="0.35">
      <c r="T1342" s="28">
        <f t="shared" ca="1" si="813"/>
        <v>0.277506739605764</v>
      </c>
      <c r="U1342" s="28">
        <f t="shared" ca="1" si="813"/>
        <v>0.71107461575896702</v>
      </c>
      <c r="V1342" s="28">
        <f ca="1">IF(Riskregister!$E$5="",0,COUNTIF(BF$4:BF$53,"&lt;"&amp;T1342)*IF(U1342&lt;0.5,Riskregister!$K$5+(Riskregister!$L$5-Riskregister!$K$5)*SQRT(U1342/2),Riskregister!$L$5-(Riskregister!$L$5-Riskregister!$K$5)*SQRT((1-U1342)/2)))</f>
        <v>0</v>
      </c>
      <c r="W1342" s="28">
        <f t="shared" ca="1" si="814"/>
        <v>2.7857449456196282E-2</v>
      </c>
      <c r="X1342" s="28">
        <f t="shared" ca="1" si="814"/>
        <v>0.60820582799436129</v>
      </c>
      <c r="Y1342" s="28">
        <f ca="1">IF(Riskregister!$E$6="",0,COUNTIF(BG$4:BG$53,"&lt;"&amp;W1342)*IF(X1342&lt;0.5,Riskregister!$K$6+(Riskregister!$L$6-Riskregister!$K$6)*SQRT(X1342/2),Riskregister!$L$6-(Riskregister!$L$6-Riskregister!$K$6)*SQRT((1-X1342)/2)))</f>
        <v>0</v>
      </c>
      <c r="Z1342" s="28">
        <f t="shared" ca="1" si="815"/>
        <v>0.79064044640060938</v>
      </c>
      <c r="AA1342" s="28">
        <f t="shared" ca="1" si="815"/>
        <v>0.67079874929031191</v>
      </c>
      <c r="AB1342" s="28">
        <f ca="1">IF(Riskregister!$E$7="",0,COUNTIF(BH$4:BH$53,"&lt;"&amp;Z1342)*IF(AA1342&lt;0.5,Riskregister!$K$7+(Riskregister!$L$7-Riskregister!$K$7)*SQRT(AA1342/2),Riskregister!$L$7-(Riskregister!$L$7-Riskregister!$K$7)*SQRT((1-AA1342)/2)))</f>
        <v>258001.49083188092</v>
      </c>
      <c r="AC1342" s="28">
        <f t="shared" ca="1" si="816"/>
        <v>0.60201605843927886</v>
      </c>
      <c r="AD1342" s="28">
        <f t="shared" ca="1" si="816"/>
        <v>0.1561478954918043</v>
      </c>
      <c r="AE1342" s="28">
        <f ca="1">IF(Riskregister!$E$8="",0,COUNTIF(BI$4:BI$53,"&lt;"&amp;AC1342)*IF(AD1342&lt;0.5,Riskregister!$K$8+(Riskregister!$L$8-Riskregister!$K$8)*SQRT(AD1342/2),Riskregister!$L$8-(Riskregister!$L$8-Riskregister!$K$8)*SQRT((1-AD1342)/2)))</f>
        <v>0</v>
      </c>
      <c r="AF1342" s="28">
        <f t="shared" ca="1" si="817"/>
        <v>0.66716458731368478</v>
      </c>
      <c r="AG1342" s="28">
        <f t="shared" ca="1" si="817"/>
        <v>0.32666355028627525</v>
      </c>
      <c r="AH1342" s="28">
        <f>IF(Riskregister!$E$9="",0,COUNTIF(BJ$4:BJ$53,"&lt;"&amp;AF1342)*IF(AG1342&lt;0.5,Riskregister!$K$9+(Riskregister!$L$9-Riskregister!$K$9)*SQRT(AG1342/2),Riskregister!$L$9-(Riskregister!$L$9-Riskregister!$K$9)*SQRT((1-AG1342)/2)))</f>
        <v>0</v>
      </c>
      <c r="AI1342" s="28">
        <f t="shared" ca="1" si="818"/>
        <v>0.61272960284812006</v>
      </c>
      <c r="AJ1342" s="28">
        <f t="shared" ca="1" si="818"/>
        <v>0.87877001883451011</v>
      </c>
      <c r="AK1342" s="28">
        <f>IF(Riskregister!$E$10="",0,COUNTIF(BK$4:BK$53,"&lt;"&amp;AI1342)*IF(AJ1342&lt;0.5,Riskregister!$K$10+(Riskregister!$L$10-Riskregister!$K$10)*SQRT(AJ1342/2),Riskregister!$L$10-(Riskregister!$L$10-Riskregister!$K$10)*SQRT((1-AJ1342)/2)))</f>
        <v>0</v>
      </c>
      <c r="AL1342" s="28">
        <f t="shared" ca="1" si="819"/>
        <v>0.86089080113876559</v>
      </c>
      <c r="AM1342" s="28">
        <f t="shared" ca="1" si="819"/>
        <v>0.39379590392157049</v>
      </c>
      <c r="AN1342" s="28">
        <f>IF(Riskregister!$E$11="",0,COUNTIF(BL$4:BL$53,"&lt;"&amp;AL1342)*IF(AM1342&lt;0.5,Riskregister!$K$11+(Riskregister!$L$11-Riskregister!$K$11)*SQRT(AM1342/2),Riskregister!$L$11-(Riskregister!$L$11-Riskregister!$K$11)*SQRT((1-AM1342)/2)))</f>
        <v>0</v>
      </c>
      <c r="AO1342" s="28">
        <f t="shared" ca="1" si="820"/>
        <v>0.41037831059395824</v>
      </c>
      <c r="AP1342" s="28">
        <f t="shared" ca="1" si="820"/>
        <v>0.26068394837021103</v>
      </c>
      <c r="AQ1342" s="28">
        <f>IF(Riskregister!$E$12="",0,COUNTIF(BM$4:BM$53,"&lt;"&amp;AO1342)*IF(AP1342&lt;0.5,Riskregister!$K$12+(Riskregister!$L$12-Riskregister!$K$12)*SQRT(AP1342/2),Riskregister!$L$12-(Riskregister!$L$12-Riskregister!$K$12)*SQRT((1-AP1342)/2)))</f>
        <v>0</v>
      </c>
      <c r="AR1342" s="28">
        <f t="shared" ca="1" si="821"/>
        <v>0.13666851267033475</v>
      </c>
      <c r="AS1342" s="28">
        <f t="shared" ca="1" si="821"/>
        <v>0.82574720426704629</v>
      </c>
      <c r="AT1342" s="28">
        <f>IF(Riskregister!$E$13="",0,COUNTIF(BN$4:BN$53,"&lt;"&amp;AR1342)*IF(AS1342&lt;0.5,Riskregister!$K$13+(Riskregister!$L$13-Riskregister!$K$13)*SQRT(AS1342/2),Riskregister!$L$13-(Riskregister!$L$13-Riskregister!$K$13)*SQRT((1-AS1342)/2)))</f>
        <v>0</v>
      </c>
      <c r="AU1342" s="28">
        <f t="shared" ca="1" si="822"/>
        <v>0.18881226728232869</v>
      </c>
      <c r="AV1342" s="28">
        <f t="shared" ca="1" si="822"/>
        <v>4.9376153202528417E-2</v>
      </c>
      <c r="AW1342" s="28">
        <f>IF(Riskregister!$E$14="",0,COUNTIF(BO$4:BO$53,"&lt;"&amp;AU1342)*IF(AV1342&lt;0.5,Riskregister!$K$14+(Riskregister!$L$14-Riskregister!$K$14)*SQRT(AV1342/2),Riskregister!$L$14-(Riskregister!$L$14-Riskregister!$K$14)*SQRT((1-AV1342)/2)))</f>
        <v>0</v>
      </c>
      <c r="AX1342" s="28">
        <f t="shared" ca="1" si="823"/>
        <v>0.44480068002636919</v>
      </c>
      <c r="AY1342" s="28">
        <f t="shared" ca="1" si="823"/>
        <v>0.24612894588058454</v>
      </c>
      <c r="AZ1342" s="28">
        <f>IF(Riskregister!$E$15="",0,COUNTIF(BP$4:BP$53,"&lt;"&amp;AX1342)*IF(AY1342&lt;0.5,Riskregister!$K$15+(Riskregister!$L$15-Riskregister!$K$15)*SQRT(AY1342/2),Riskregister!$L$15-(Riskregister!$L$15-Riskregister!$K$15)*SQRT((1-AY1342)/2)))</f>
        <v>0</v>
      </c>
      <c r="BA1342" s="28">
        <f t="shared" ca="1" si="824"/>
        <v>0.40456031998815023</v>
      </c>
      <c r="BB1342" s="28">
        <f t="shared" ca="1" si="824"/>
        <v>0.37935468697150621</v>
      </c>
      <c r="BC1342" s="28">
        <f>IF(Riskregister!$E$16="",0,COUNTIF(BQ$4:BQ$53,"&lt;"&amp;BA1342)*IF(BB1342&lt;0.5,Riskregister!$K$16+(Riskregister!$L$16-Riskregister!$K$16)*SQRT(BB1342/2),Riskregister!$L$16-(Riskregister!$L$16-Riskregister!$K$16)*SQRT((1-BB1342)/2)))</f>
        <v>0</v>
      </c>
      <c r="BD1342" s="28">
        <f t="shared" ca="1" si="800"/>
        <v>258001.49083188092</v>
      </c>
    </row>
    <row r="1343" spans="20:56" x14ac:dyDescent="0.35">
      <c r="T1343" s="28">
        <f t="shared" ca="1" si="813"/>
        <v>0.34149121593461351</v>
      </c>
      <c r="U1343" s="28">
        <f t="shared" ca="1" si="813"/>
        <v>0.81950457320019499</v>
      </c>
      <c r="V1343" s="28">
        <f ca="1">IF(Riskregister!$E$5="",0,COUNTIF(BF$4:BF$53,"&lt;"&amp;T1343)*IF(U1343&lt;0.5,Riskregister!$K$5+(Riskregister!$L$5-Riskregister!$K$5)*SQRT(U1343/2),Riskregister!$L$5-(Riskregister!$L$5-Riskregister!$K$5)*SQRT((1-U1343)/2)))</f>
        <v>0</v>
      </c>
      <c r="W1343" s="28">
        <f t="shared" ca="1" si="814"/>
        <v>0.77915614606010053</v>
      </c>
      <c r="X1343" s="28">
        <f t="shared" ca="1" si="814"/>
        <v>8.5954880731961003E-2</v>
      </c>
      <c r="Y1343" s="28">
        <f ca="1">IF(Riskregister!$E$6="",0,COUNTIF(BG$4:BG$53,"&lt;"&amp;W1343)*IF(X1343&lt;0.5,Riskregister!$K$6+(Riskregister!$L$6-Riskregister!$K$6)*SQRT(X1343/2),Riskregister!$L$6-(Riskregister!$L$6-Riskregister!$K$6)*SQRT((1-X1343)/2)))</f>
        <v>573158.01852000551</v>
      </c>
      <c r="Z1343" s="28">
        <f t="shared" ca="1" si="815"/>
        <v>0.69360089062777097</v>
      </c>
      <c r="AA1343" s="28">
        <f t="shared" ca="1" si="815"/>
        <v>0.41225060805139535</v>
      </c>
      <c r="AB1343" s="28">
        <f ca="1">IF(Riskregister!$E$7="",0,COUNTIF(BH$4:BH$53,"&lt;"&amp;Z1343)*IF(AA1343&lt;0.5,Riskregister!$K$7+(Riskregister!$L$7-Riskregister!$K$7)*SQRT(AA1343/2),Riskregister!$L$7-(Riskregister!$L$7-Riskregister!$K$7)*SQRT((1-AA1343)/2)))</f>
        <v>0</v>
      </c>
      <c r="AC1343" s="28">
        <f t="shared" ca="1" si="816"/>
        <v>6.1608680661763615E-2</v>
      </c>
      <c r="AD1343" s="28">
        <f t="shared" ca="1" si="816"/>
        <v>0.48417853765992336</v>
      </c>
      <c r="AE1343" s="28">
        <f ca="1">IF(Riskregister!$E$8="",0,COUNTIF(BI$4:BI$53,"&lt;"&amp;AC1343)*IF(AD1343&lt;0.5,Riskregister!$K$8+(Riskregister!$L$8-Riskregister!$K$8)*SQRT(AD1343/2),Riskregister!$L$8-(Riskregister!$L$8-Riskregister!$K$8)*SQRT((1-AD1343)/2)))</f>
        <v>0</v>
      </c>
      <c r="AF1343" s="28">
        <f t="shared" ca="1" si="817"/>
        <v>0.49044857419588361</v>
      </c>
      <c r="AG1343" s="28">
        <f t="shared" ca="1" si="817"/>
        <v>0.62698934404591211</v>
      </c>
      <c r="AH1343" s="28">
        <f>IF(Riskregister!$E$9="",0,COUNTIF(BJ$4:BJ$53,"&lt;"&amp;AF1343)*IF(AG1343&lt;0.5,Riskregister!$K$9+(Riskregister!$L$9-Riskregister!$K$9)*SQRT(AG1343/2),Riskregister!$L$9-(Riskregister!$L$9-Riskregister!$K$9)*SQRT((1-AG1343)/2)))</f>
        <v>0</v>
      </c>
      <c r="AI1343" s="28">
        <f t="shared" ca="1" si="818"/>
        <v>0.11306965458979978</v>
      </c>
      <c r="AJ1343" s="28">
        <f t="shared" ca="1" si="818"/>
        <v>4.1061082655287628E-2</v>
      </c>
      <c r="AK1343" s="28">
        <f>IF(Riskregister!$E$10="",0,COUNTIF(BK$4:BK$53,"&lt;"&amp;AI1343)*IF(AJ1343&lt;0.5,Riskregister!$K$10+(Riskregister!$L$10-Riskregister!$K$10)*SQRT(AJ1343/2),Riskregister!$L$10-(Riskregister!$L$10-Riskregister!$K$10)*SQRT((1-AJ1343)/2)))</f>
        <v>0</v>
      </c>
      <c r="AL1343" s="28">
        <f t="shared" ca="1" si="819"/>
        <v>0.62613447987979365</v>
      </c>
      <c r="AM1343" s="28">
        <f t="shared" ca="1" si="819"/>
        <v>0.69600511873487703</v>
      </c>
      <c r="AN1343" s="28">
        <f>IF(Riskregister!$E$11="",0,COUNTIF(BL$4:BL$53,"&lt;"&amp;AL1343)*IF(AM1343&lt;0.5,Riskregister!$K$11+(Riskregister!$L$11-Riskregister!$K$11)*SQRT(AM1343/2),Riskregister!$L$11-(Riskregister!$L$11-Riskregister!$K$11)*SQRT((1-AM1343)/2)))</f>
        <v>0</v>
      </c>
      <c r="AO1343" s="28">
        <f t="shared" ca="1" si="820"/>
        <v>0.9381114773295981</v>
      </c>
      <c r="AP1343" s="28">
        <f t="shared" ca="1" si="820"/>
        <v>0.81441434653538958</v>
      </c>
      <c r="AQ1343" s="28">
        <f>IF(Riskregister!$E$12="",0,COUNTIF(BM$4:BM$53,"&lt;"&amp;AO1343)*IF(AP1343&lt;0.5,Riskregister!$K$12+(Riskregister!$L$12-Riskregister!$K$12)*SQRT(AP1343/2),Riskregister!$L$12-(Riskregister!$L$12-Riskregister!$K$12)*SQRT((1-AP1343)/2)))</f>
        <v>0</v>
      </c>
      <c r="AR1343" s="28">
        <f t="shared" ca="1" si="821"/>
        <v>0.80125792115489702</v>
      </c>
      <c r="AS1343" s="28">
        <f t="shared" ca="1" si="821"/>
        <v>0.67856727607185163</v>
      </c>
      <c r="AT1343" s="28">
        <f>IF(Riskregister!$E$13="",0,COUNTIF(BN$4:BN$53,"&lt;"&amp;AR1343)*IF(AS1343&lt;0.5,Riskregister!$K$13+(Riskregister!$L$13-Riskregister!$K$13)*SQRT(AS1343/2),Riskregister!$L$13-(Riskregister!$L$13-Riskregister!$K$13)*SQRT((1-AS1343)/2)))</f>
        <v>0</v>
      </c>
      <c r="AU1343" s="28">
        <f t="shared" ca="1" si="822"/>
        <v>0.50936413298225625</v>
      </c>
      <c r="AV1343" s="28">
        <f t="shared" ca="1" si="822"/>
        <v>0.69589328234238068</v>
      </c>
      <c r="AW1343" s="28">
        <f>IF(Riskregister!$E$14="",0,COUNTIF(BO$4:BO$53,"&lt;"&amp;AU1343)*IF(AV1343&lt;0.5,Riskregister!$K$14+(Riskregister!$L$14-Riskregister!$K$14)*SQRT(AV1343/2),Riskregister!$L$14-(Riskregister!$L$14-Riskregister!$K$14)*SQRT((1-AV1343)/2)))</f>
        <v>0</v>
      </c>
      <c r="AX1343" s="28">
        <f t="shared" ca="1" si="823"/>
        <v>0.80010154667493205</v>
      </c>
      <c r="AY1343" s="28">
        <f t="shared" ca="1" si="823"/>
        <v>0.9534962186083259</v>
      </c>
      <c r="AZ1343" s="28">
        <f>IF(Riskregister!$E$15="",0,COUNTIF(BP$4:BP$53,"&lt;"&amp;AX1343)*IF(AY1343&lt;0.5,Riskregister!$K$15+(Riskregister!$L$15-Riskregister!$K$15)*SQRT(AY1343/2),Riskregister!$L$15-(Riskregister!$L$15-Riskregister!$K$15)*SQRT((1-AY1343)/2)))</f>
        <v>0</v>
      </c>
      <c r="BA1343" s="28">
        <f t="shared" ca="1" si="824"/>
        <v>0.84346725729232586</v>
      </c>
      <c r="BB1343" s="28">
        <f t="shared" ca="1" si="824"/>
        <v>4.7330850214124198E-2</v>
      </c>
      <c r="BC1343" s="28">
        <f>IF(Riskregister!$E$16="",0,COUNTIF(BQ$4:BQ$53,"&lt;"&amp;BA1343)*IF(BB1343&lt;0.5,Riskregister!$K$16+(Riskregister!$L$16-Riskregister!$K$16)*SQRT(BB1343/2),Riskregister!$L$16-(Riskregister!$L$16-Riskregister!$K$16)*SQRT((1-BB1343)/2)))</f>
        <v>0</v>
      </c>
      <c r="BD1343" s="28">
        <f t="shared" ca="1" si="800"/>
        <v>573158.01852000551</v>
      </c>
    </row>
    <row r="1344" spans="20:56" x14ac:dyDescent="0.35">
      <c r="T1344" s="28">
        <f t="shared" ref="T1344:U1363" ca="1" si="825">RAND()</f>
        <v>0.54565659938149902</v>
      </c>
      <c r="U1344" s="28">
        <f t="shared" ca="1" si="825"/>
        <v>1.1296994473564248E-2</v>
      </c>
      <c r="V1344" s="28">
        <f ca="1">IF(Riskregister!$E$5="",0,COUNTIF(BF$4:BF$53,"&lt;"&amp;T1344)*IF(U1344&lt;0.5,Riskregister!$K$5+(Riskregister!$L$5-Riskregister!$K$5)*SQRT(U1344/2),Riskregister!$L$5-(Riskregister!$L$5-Riskregister!$K$5)*SQRT((1-U1344)/2)))</f>
        <v>0</v>
      </c>
      <c r="W1344" s="28">
        <f t="shared" ref="W1344:X1363" ca="1" si="826">RAND()</f>
        <v>0.69880753488043446</v>
      </c>
      <c r="X1344" s="28">
        <f t="shared" ca="1" si="826"/>
        <v>0.26243821908102105</v>
      </c>
      <c r="Y1344" s="28">
        <f ca="1">IF(Riskregister!$E$6="",0,COUNTIF(BG$4:BG$53,"&lt;"&amp;W1344)*IF(X1344&lt;0.5,Riskregister!$K$6+(Riskregister!$L$6-Riskregister!$K$6)*SQRT(X1344/2),Riskregister!$L$6-(Riskregister!$L$6-Riskregister!$K$6)*SQRT((1-X1344)/2)))</f>
        <v>852035.20987079688</v>
      </c>
      <c r="Z1344" s="28">
        <f t="shared" ref="Z1344:AA1363" ca="1" si="827">RAND()</f>
        <v>0.80291229701721323</v>
      </c>
      <c r="AA1344" s="28">
        <f t="shared" ca="1" si="827"/>
        <v>0.48332633633621347</v>
      </c>
      <c r="AB1344" s="28">
        <f ca="1">IF(Riskregister!$E$7="",0,COUNTIF(BH$4:BH$53,"&lt;"&amp;Z1344)*IF(AA1344&lt;0.5,Riskregister!$K$7+(Riskregister!$L$7-Riskregister!$K$7)*SQRT(AA1344/2),Riskregister!$L$7-(Riskregister!$L$7-Riskregister!$K$7)*SQRT((1-AA1344)/2)))</f>
        <v>222057.36863207305</v>
      </c>
      <c r="AC1344" s="28">
        <f t="shared" ref="AC1344:AD1363" ca="1" si="828">RAND()</f>
        <v>0.93832325306226982</v>
      </c>
      <c r="AD1344" s="28">
        <f t="shared" ca="1" si="828"/>
        <v>0.21112328811678516</v>
      </c>
      <c r="AE1344" s="28">
        <f ca="1">IF(Riskregister!$E$8="",0,COUNTIF(BI$4:BI$53,"&lt;"&amp;AC1344)*IF(AD1344&lt;0.5,Riskregister!$K$8+(Riskregister!$L$8-Riskregister!$K$8)*SQRT(AD1344/2),Riskregister!$L$8-(Riskregister!$L$8-Riskregister!$K$8)*SQRT((1-AD1344)/2)))</f>
        <v>0</v>
      </c>
      <c r="AF1344" s="28">
        <f t="shared" ref="AF1344:AG1363" ca="1" si="829">RAND()</f>
        <v>0.89176525666523421</v>
      </c>
      <c r="AG1344" s="28">
        <f t="shared" ca="1" si="829"/>
        <v>0.98625612769428916</v>
      </c>
      <c r="AH1344" s="28">
        <f>IF(Riskregister!$E$9="",0,COUNTIF(BJ$4:BJ$53,"&lt;"&amp;AF1344)*IF(AG1344&lt;0.5,Riskregister!$K$9+(Riskregister!$L$9-Riskregister!$K$9)*SQRT(AG1344/2),Riskregister!$L$9-(Riskregister!$L$9-Riskregister!$K$9)*SQRT((1-AG1344)/2)))</f>
        <v>0</v>
      </c>
      <c r="AI1344" s="28">
        <f t="shared" ref="AI1344:AJ1363" ca="1" si="830">RAND()</f>
        <v>0.21731989987904687</v>
      </c>
      <c r="AJ1344" s="28">
        <f t="shared" ca="1" si="830"/>
        <v>0.24052090994048514</v>
      </c>
      <c r="AK1344" s="28">
        <f>IF(Riskregister!$E$10="",0,COUNTIF(BK$4:BK$53,"&lt;"&amp;AI1344)*IF(AJ1344&lt;0.5,Riskregister!$K$10+(Riskregister!$L$10-Riskregister!$K$10)*SQRT(AJ1344/2),Riskregister!$L$10-(Riskregister!$L$10-Riskregister!$K$10)*SQRT((1-AJ1344)/2)))</f>
        <v>0</v>
      </c>
      <c r="AL1344" s="28">
        <f t="shared" ref="AL1344:AM1363" ca="1" si="831">RAND()</f>
        <v>0.76349484427661152</v>
      </c>
      <c r="AM1344" s="28">
        <f t="shared" ca="1" si="831"/>
        <v>5.181235270729756E-2</v>
      </c>
      <c r="AN1344" s="28">
        <f>IF(Riskregister!$E$11="",0,COUNTIF(BL$4:BL$53,"&lt;"&amp;AL1344)*IF(AM1344&lt;0.5,Riskregister!$K$11+(Riskregister!$L$11-Riskregister!$K$11)*SQRT(AM1344/2),Riskregister!$L$11-(Riskregister!$L$11-Riskregister!$K$11)*SQRT((1-AM1344)/2)))</f>
        <v>0</v>
      </c>
      <c r="AO1344" s="28">
        <f t="shared" ref="AO1344:AP1363" ca="1" si="832">RAND()</f>
        <v>0.10646497061231641</v>
      </c>
      <c r="AP1344" s="28">
        <f t="shared" ca="1" si="832"/>
        <v>0.55639200745364414</v>
      </c>
      <c r="AQ1344" s="28">
        <f>IF(Riskregister!$E$12="",0,COUNTIF(BM$4:BM$53,"&lt;"&amp;AO1344)*IF(AP1344&lt;0.5,Riskregister!$K$12+(Riskregister!$L$12-Riskregister!$K$12)*SQRT(AP1344/2),Riskregister!$L$12-(Riskregister!$L$12-Riskregister!$K$12)*SQRT((1-AP1344)/2)))</f>
        <v>0</v>
      </c>
      <c r="AR1344" s="28">
        <f t="shared" ref="AR1344:AS1363" ca="1" si="833">RAND()</f>
        <v>0.37034390846689724</v>
      </c>
      <c r="AS1344" s="28">
        <f t="shared" ca="1" si="833"/>
        <v>0.54978940549236577</v>
      </c>
      <c r="AT1344" s="28">
        <f>IF(Riskregister!$E$13="",0,COUNTIF(BN$4:BN$53,"&lt;"&amp;AR1344)*IF(AS1344&lt;0.5,Riskregister!$K$13+(Riskregister!$L$13-Riskregister!$K$13)*SQRT(AS1344/2),Riskregister!$L$13-(Riskregister!$L$13-Riskregister!$K$13)*SQRT((1-AS1344)/2)))</f>
        <v>0</v>
      </c>
      <c r="AU1344" s="28">
        <f t="shared" ref="AU1344:AV1363" ca="1" si="834">RAND()</f>
        <v>0.55774975521266723</v>
      </c>
      <c r="AV1344" s="28">
        <f t="shared" ca="1" si="834"/>
        <v>0.68201739557010765</v>
      </c>
      <c r="AW1344" s="28">
        <f>IF(Riskregister!$E$14="",0,COUNTIF(BO$4:BO$53,"&lt;"&amp;AU1344)*IF(AV1344&lt;0.5,Riskregister!$K$14+(Riskregister!$L$14-Riskregister!$K$14)*SQRT(AV1344/2),Riskregister!$L$14-(Riskregister!$L$14-Riskregister!$K$14)*SQRT((1-AV1344)/2)))</f>
        <v>0</v>
      </c>
      <c r="AX1344" s="28">
        <f t="shared" ref="AX1344:AY1363" ca="1" si="835">RAND()</f>
        <v>0.83986931701879031</v>
      </c>
      <c r="AY1344" s="28">
        <f t="shared" ca="1" si="835"/>
        <v>0.79673970657495885</v>
      </c>
      <c r="AZ1344" s="28">
        <f>IF(Riskregister!$E$15="",0,COUNTIF(BP$4:BP$53,"&lt;"&amp;AX1344)*IF(AY1344&lt;0.5,Riskregister!$K$15+(Riskregister!$L$15-Riskregister!$K$15)*SQRT(AY1344/2),Riskregister!$L$15-(Riskregister!$L$15-Riskregister!$K$15)*SQRT((1-AY1344)/2)))</f>
        <v>0</v>
      </c>
      <c r="BA1344" s="28">
        <f t="shared" ref="BA1344:BB1363" ca="1" si="836">RAND()</f>
        <v>0.61195229405028795</v>
      </c>
      <c r="BB1344" s="28">
        <f t="shared" ca="1" si="836"/>
        <v>0.2083034700407288</v>
      </c>
      <c r="BC1344" s="28">
        <f>IF(Riskregister!$E$16="",0,COUNTIF(BQ$4:BQ$53,"&lt;"&amp;BA1344)*IF(BB1344&lt;0.5,Riskregister!$K$16+(Riskregister!$L$16-Riskregister!$K$16)*SQRT(BB1344/2),Riskregister!$L$16-(Riskregister!$L$16-Riskregister!$K$16)*SQRT((1-BB1344)/2)))</f>
        <v>0</v>
      </c>
      <c r="BD1344" s="28">
        <f t="shared" ca="1" si="800"/>
        <v>1074092.5785028699</v>
      </c>
    </row>
    <row r="1345" spans="20:56" x14ac:dyDescent="0.35">
      <c r="T1345" s="28">
        <f t="shared" ca="1" si="825"/>
        <v>0.34140659164517073</v>
      </c>
      <c r="U1345" s="28">
        <f t="shared" ca="1" si="825"/>
        <v>0.12011090536711511</v>
      </c>
      <c r="V1345" s="28">
        <f ca="1">IF(Riskregister!$E$5="",0,COUNTIF(BF$4:BF$53,"&lt;"&amp;T1345)*IF(U1345&lt;0.5,Riskregister!$K$5+(Riskregister!$L$5-Riskregister!$K$5)*SQRT(U1345/2),Riskregister!$L$5-(Riskregister!$L$5-Riskregister!$K$5)*SQRT((1-U1345)/2)))</f>
        <v>0</v>
      </c>
      <c r="W1345" s="28">
        <f t="shared" ca="1" si="826"/>
        <v>0.71162231710422785</v>
      </c>
      <c r="X1345" s="28">
        <f t="shared" ca="1" si="826"/>
        <v>0.79502006550646453</v>
      </c>
      <c r="Y1345" s="28">
        <f ca="1">IF(Riskregister!$E$6="",0,COUNTIF(BG$4:BG$53,"&lt;"&amp;W1345)*IF(X1345&lt;0.5,Riskregister!$K$6+(Riskregister!$L$6-Riskregister!$K$6)*SQRT(X1345/2),Riskregister!$L$6-(Riskregister!$L$6-Riskregister!$K$6)*SQRT((1-X1345)/2)))</f>
        <v>1423747.022671876</v>
      </c>
      <c r="Z1345" s="28">
        <f t="shared" ca="1" si="827"/>
        <v>0.74725677784514377</v>
      </c>
      <c r="AA1345" s="28">
        <f t="shared" ca="1" si="827"/>
        <v>0.3030641227927241</v>
      </c>
      <c r="AB1345" s="28">
        <f ca="1">IF(Riskregister!$E$7="",0,COUNTIF(BH$4:BH$53,"&lt;"&amp;Z1345)*IF(AA1345&lt;0.5,Riskregister!$K$7+(Riskregister!$L$7-Riskregister!$K$7)*SQRT(AA1345/2),Riskregister!$L$7-(Riskregister!$L$7-Riskregister!$K$7)*SQRT((1-AA1345)/2)))</f>
        <v>186244.91741365747</v>
      </c>
      <c r="AC1345" s="28">
        <f t="shared" ca="1" si="828"/>
        <v>0.93645329627498719</v>
      </c>
      <c r="AD1345" s="28">
        <f t="shared" ca="1" si="828"/>
        <v>0.47321465604442137</v>
      </c>
      <c r="AE1345" s="28">
        <f ca="1">IF(Riskregister!$E$8="",0,COUNTIF(BI$4:BI$53,"&lt;"&amp;AC1345)*IF(AD1345&lt;0.5,Riskregister!$K$8+(Riskregister!$L$8-Riskregister!$K$8)*SQRT(AD1345/2),Riskregister!$L$8-(Riskregister!$L$8-Riskregister!$K$8)*SQRT((1-AD1345)/2)))</f>
        <v>0</v>
      </c>
      <c r="AF1345" s="28">
        <f t="shared" ca="1" si="829"/>
        <v>0.1677289752511042</v>
      </c>
      <c r="AG1345" s="28">
        <f t="shared" ca="1" si="829"/>
        <v>0.24683264033769159</v>
      </c>
      <c r="AH1345" s="28">
        <f>IF(Riskregister!$E$9="",0,COUNTIF(BJ$4:BJ$53,"&lt;"&amp;AF1345)*IF(AG1345&lt;0.5,Riskregister!$K$9+(Riskregister!$L$9-Riskregister!$K$9)*SQRT(AG1345/2),Riskregister!$L$9-(Riskregister!$L$9-Riskregister!$K$9)*SQRT((1-AG1345)/2)))</f>
        <v>0</v>
      </c>
      <c r="AI1345" s="28">
        <f t="shared" ca="1" si="830"/>
        <v>0.89051543619810791</v>
      </c>
      <c r="AJ1345" s="28">
        <f t="shared" ca="1" si="830"/>
        <v>0.70137684503021291</v>
      </c>
      <c r="AK1345" s="28">
        <f>IF(Riskregister!$E$10="",0,COUNTIF(BK$4:BK$53,"&lt;"&amp;AI1345)*IF(AJ1345&lt;0.5,Riskregister!$K$10+(Riskregister!$L$10-Riskregister!$K$10)*SQRT(AJ1345/2),Riskregister!$L$10-(Riskregister!$L$10-Riskregister!$K$10)*SQRT((1-AJ1345)/2)))</f>
        <v>0</v>
      </c>
      <c r="AL1345" s="28">
        <f t="shared" ca="1" si="831"/>
        <v>0.55082264180233897</v>
      </c>
      <c r="AM1345" s="28">
        <f t="shared" ca="1" si="831"/>
        <v>0.76961531176303744</v>
      </c>
      <c r="AN1345" s="28">
        <f>IF(Riskregister!$E$11="",0,COUNTIF(BL$4:BL$53,"&lt;"&amp;AL1345)*IF(AM1345&lt;0.5,Riskregister!$K$11+(Riskregister!$L$11-Riskregister!$K$11)*SQRT(AM1345/2),Riskregister!$L$11-(Riskregister!$L$11-Riskregister!$K$11)*SQRT((1-AM1345)/2)))</f>
        <v>0</v>
      </c>
      <c r="AO1345" s="28">
        <f t="shared" ca="1" si="832"/>
        <v>0.57654098198855619</v>
      </c>
      <c r="AP1345" s="28">
        <f t="shared" ca="1" si="832"/>
        <v>0.12556199348090791</v>
      </c>
      <c r="AQ1345" s="28">
        <f>IF(Riskregister!$E$12="",0,COUNTIF(BM$4:BM$53,"&lt;"&amp;AO1345)*IF(AP1345&lt;0.5,Riskregister!$K$12+(Riskregister!$L$12-Riskregister!$K$12)*SQRT(AP1345/2),Riskregister!$L$12-(Riskregister!$L$12-Riskregister!$K$12)*SQRT((1-AP1345)/2)))</f>
        <v>0</v>
      </c>
      <c r="AR1345" s="28">
        <f t="shared" ca="1" si="833"/>
        <v>0.22123690458582779</v>
      </c>
      <c r="AS1345" s="28">
        <f t="shared" ca="1" si="833"/>
        <v>0.43312587990203733</v>
      </c>
      <c r="AT1345" s="28">
        <f>IF(Riskregister!$E$13="",0,COUNTIF(BN$4:BN$53,"&lt;"&amp;AR1345)*IF(AS1345&lt;0.5,Riskregister!$K$13+(Riskregister!$L$13-Riskregister!$K$13)*SQRT(AS1345/2),Riskregister!$L$13-(Riskregister!$L$13-Riskregister!$K$13)*SQRT((1-AS1345)/2)))</f>
        <v>0</v>
      </c>
      <c r="AU1345" s="28">
        <f t="shared" ca="1" si="834"/>
        <v>0.42553325401916475</v>
      </c>
      <c r="AV1345" s="28">
        <f t="shared" ca="1" si="834"/>
        <v>0.56689510726459558</v>
      </c>
      <c r="AW1345" s="28">
        <f>IF(Riskregister!$E$14="",0,COUNTIF(BO$4:BO$53,"&lt;"&amp;AU1345)*IF(AV1345&lt;0.5,Riskregister!$K$14+(Riskregister!$L$14-Riskregister!$K$14)*SQRT(AV1345/2),Riskregister!$L$14-(Riskregister!$L$14-Riskregister!$K$14)*SQRT((1-AV1345)/2)))</f>
        <v>0</v>
      </c>
      <c r="AX1345" s="28">
        <f t="shared" ca="1" si="835"/>
        <v>0.22811232904859902</v>
      </c>
      <c r="AY1345" s="28">
        <f t="shared" ca="1" si="835"/>
        <v>0.63604694872680279</v>
      </c>
      <c r="AZ1345" s="28">
        <f>IF(Riskregister!$E$15="",0,COUNTIF(BP$4:BP$53,"&lt;"&amp;AX1345)*IF(AY1345&lt;0.5,Riskregister!$K$15+(Riskregister!$L$15-Riskregister!$K$15)*SQRT(AY1345/2),Riskregister!$L$15-(Riskregister!$L$15-Riskregister!$K$15)*SQRT((1-AY1345)/2)))</f>
        <v>0</v>
      </c>
      <c r="BA1345" s="28">
        <f t="shared" ca="1" si="836"/>
        <v>0.41881522524497583</v>
      </c>
      <c r="BB1345" s="28">
        <f t="shared" ca="1" si="836"/>
        <v>0.20942252988676358</v>
      </c>
      <c r="BC1345" s="28">
        <f>IF(Riskregister!$E$16="",0,COUNTIF(BQ$4:BQ$53,"&lt;"&amp;BA1345)*IF(BB1345&lt;0.5,Riskregister!$K$16+(Riskregister!$L$16-Riskregister!$K$16)*SQRT(BB1345/2),Riskregister!$L$16-(Riskregister!$L$16-Riskregister!$K$16)*SQRT((1-BB1345)/2)))</f>
        <v>0</v>
      </c>
      <c r="BD1345" s="28">
        <f t="shared" ca="1" si="800"/>
        <v>1609991.9400855335</v>
      </c>
    </row>
    <row r="1346" spans="20:56" x14ac:dyDescent="0.35">
      <c r="T1346" s="28">
        <f t="shared" ca="1" si="825"/>
        <v>0.51741732264747564</v>
      </c>
      <c r="U1346" s="28">
        <f t="shared" ca="1" si="825"/>
        <v>6.1597154696819256E-2</v>
      </c>
      <c r="V1346" s="28">
        <f ca="1">IF(Riskregister!$E$5="",0,COUNTIF(BF$4:BF$53,"&lt;"&amp;T1346)*IF(U1346&lt;0.5,Riskregister!$K$5+(Riskregister!$L$5-Riskregister!$K$5)*SQRT(U1346/2),Riskregister!$L$5-(Riskregister!$L$5-Riskregister!$K$5)*SQRT((1-U1346)/2)))</f>
        <v>0</v>
      </c>
      <c r="W1346" s="28">
        <f t="shared" ca="1" si="826"/>
        <v>0.37401075734211897</v>
      </c>
      <c r="X1346" s="28">
        <f t="shared" ca="1" si="826"/>
        <v>0.43744749740916977</v>
      </c>
      <c r="Y1346" s="28">
        <f ca="1">IF(Riskregister!$E$6="",0,COUNTIF(BG$4:BG$53,"&lt;"&amp;W1346)*IF(X1346&lt;0.5,Riskregister!$K$6+(Riskregister!$L$6-Riskregister!$K$6)*SQRT(X1346/2),Riskregister!$L$6-(Riskregister!$L$6-Riskregister!$K$6)*SQRT((1-X1346)/2)))</f>
        <v>0</v>
      </c>
      <c r="Z1346" s="28">
        <f t="shared" ca="1" si="827"/>
        <v>0.91532541192962225</v>
      </c>
      <c r="AA1346" s="28">
        <f t="shared" ca="1" si="827"/>
        <v>0.85934532628984683</v>
      </c>
      <c r="AB1346" s="28">
        <f ca="1">IF(Riskregister!$E$7="",0,COUNTIF(BH$4:BH$53,"&lt;"&amp;Z1346)*IF(AA1346&lt;0.5,Riskregister!$K$7+(Riskregister!$L$7-Riskregister!$K$7)*SQRT(AA1346/2),Riskregister!$L$7-(Riskregister!$L$7-Riskregister!$K$7)*SQRT((1-AA1346)/2)))</f>
        <v>307182.44366098149</v>
      </c>
      <c r="AC1346" s="28">
        <f t="shared" ca="1" si="828"/>
        <v>9.4584708847754606E-2</v>
      </c>
      <c r="AD1346" s="28">
        <f t="shared" ca="1" si="828"/>
        <v>0.2290889606448302</v>
      </c>
      <c r="AE1346" s="28">
        <f ca="1">IF(Riskregister!$E$8="",0,COUNTIF(BI$4:BI$53,"&lt;"&amp;AC1346)*IF(AD1346&lt;0.5,Riskregister!$K$8+(Riskregister!$L$8-Riskregister!$K$8)*SQRT(AD1346/2),Riskregister!$L$8-(Riskregister!$L$8-Riskregister!$K$8)*SQRT((1-AD1346)/2)))</f>
        <v>0</v>
      </c>
      <c r="AF1346" s="28">
        <f t="shared" ca="1" si="829"/>
        <v>0.48803673119988789</v>
      </c>
      <c r="AG1346" s="28">
        <f t="shared" ca="1" si="829"/>
        <v>0.908960090391286</v>
      </c>
      <c r="AH1346" s="28">
        <f>IF(Riskregister!$E$9="",0,COUNTIF(BJ$4:BJ$53,"&lt;"&amp;AF1346)*IF(AG1346&lt;0.5,Riskregister!$K$9+(Riskregister!$L$9-Riskregister!$K$9)*SQRT(AG1346/2),Riskregister!$L$9-(Riskregister!$L$9-Riskregister!$K$9)*SQRT((1-AG1346)/2)))</f>
        <v>0</v>
      </c>
      <c r="AI1346" s="28">
        <f t="shared" ca="1" si="830"/>
        <v>0.8716818086393241</v>
      </c>
      <c r="AJ1346" s="28">
        <f t="shared" ca="1" si="830"/>
        <v>0.33635235688327592</v>
      </c>
      <c r="AK1346" s="28">
        <f>IF(Riskregister!$E$10="",0,COUNTIF(BK$4:BK$53,"&lt;"&amp;AI1346)*IF(AJ1346&lt;0.5,Riskregister!$K$10+(Riskregister!$L$10-Riskregister!$K$10)*SQRT(AJ1346/2),Riskregister!$L$10-(Riskregister!$L$10-Riskregister!$K$10)*SQRT((1-AJ1346)/2)))</f>
        <v>0</v>
      </c>
      <c r="AL1346" s="28">
        <f t="shared" ca="1" si="831"/>
        <v>0.57142281900478942</v>
      </c>
      <c r="AM1346" s="28">
        <f t="shared" ca="1" si="831"/>
        <v>0.30706057729870551</v>
      </c>
      <c r="AN1346" s="28">
        <f>IF(Riskregister!$E$11="",0,COUNTIF(BL$4:BL$53,"&lt;"&amp;AL1346)*IF(AM1346&lt;0.5,Riskregister!$K$11+(Riskregister!$L$11-Riskregister!$K$11)*SQRT(AM1346/2),Riskregister!$L$11-(Riskregister!$L$11-Riskregister!$K$11)*SQRT((1-AM1346)/2)))</f>
        <v>0</v>
      </c>
      <c r="AO1346" s="28">
        <f t="shared" ca="1" si="832"/>
        <v>0.29123523244462135</v>
      </c>
      <c r="AP1346" s="28">
        <f t="shared" ca="1" si="832"/>
        <v>0.84476193667642441</v>
      </c>
      <c r="AQ1346" s="28">
        <f>IF(Riskregister!$E$12="",0,COUNTIF(BM$4:BM$53,"&lt;"&amp;AO1346)*IF(AP1346&lt;0.5,Riskregister!$K$12+(Riskregister!$L$12-Riskregister!$K$12)*SQRT(AP1346/2),Riskregister!$L$12-(Riskregister!$L$12-Riskregister!$K$12)*SQRT((1-AP1346)/2)))</f>
        <v>0</v>
      </c>
      <c r="AR1346" s="28">
        <f t="shared" ca="1" si="833"/>
        <v>0.35693522802904876</v>
      </c>
      <c r="AS1346" s="28">
        <f t="shared" ca="1" si="833"/>
        <v>2.8723038945489776E-2</v>
      </c>
      <c r="AT1346" s="28">
        <f>IF(Riskregister!$E$13="",0,COUNTIF(BN$4:BN$53,"&lt;"&amp;AR1346)*IF(AS1346&lt;0.5,Riskregister!$K$13+(Riskregister!$L$13-Riskregister!$K$13)*SQRT(AS1346/2),Riskregister!$L$13-(Riskregister!$L$13-Riskregister!$K$13)*SQRT((1-AS1346)/2)))</f>
        <v>0</v>
      </c>
      <c r="AU1346" s="28">
        <f t="shared" ca="1" si="834"/>
        <v>0.61695235847470076</v>
      </c>
      <c r="AV1346" s="28">
        <f t="shared" ca="1" si="834"/>
        <v>0.83304521206639992</v>
      </c>
      <c r="AW1346" s="28">
        <f>IF(Riskregister!$E$14="",0,COUNTIF(BO$4:BO$53,"&lt;"&amp;AU1346)*IF(AV1346&lt;0.5,Riskregister!$K$14+(Riskregister!$L$14-Riskregister!$K$14)*SQRT(AV1346/2),Riskregister!$L$14-(Riskregister!$L$14-Riskregister!$K$14)*SQRT((1-AV1346)/2)))</f>
        <v>0</v>
      </c>
      <c r="AX1346" s="28">
        <f t="shared" ca="1" si="835"/>
        <v>4.8899987910311471E-2</v>
      </c>
      <c r="AY1346" s="28">
        <f t="shared" ca="1" si="835"/>
        <v>0.35859828006867789</v>
      </c>
      <c r="AZ1346" s="28">
        <f>IF(Riskregister!$E$15="",0,COUNTIF(BP$4:BP$53,"&lt;"&amp;AX1346)*IF(AY1346&lt;0.5,Riskregister!$K$15+(Riskregister!$L$15-Riskregister!$K$15)*SQRT(AY1346/2),Riskregister!$L$15-(Riskregister!$L$15-Riskregister!$K$15)*SQRT((1-AY1346)/2)))</f>
        <v>0</v>
      </c>
      <c r="BA1346" s="28">
        <f t="shared" ca="1" si="836"/>
        <v>0.3521610491112015</v>
      </c>
      <c r="BB1346" s="28">
        <f t="shared" ca="1" si="836"/>
        <v>0.29129969844894665</v>
      </c>
      <c r="BC1346" s="28">
        <f>IF(Riskregister!$E$16="",0,COUNTIF(BQ$4:BQ$53,"&lt;"&amp;BA1346)*IF(BB1346&lt;0.5,Riskregister!$K$16+(Riskregister!$L$16-Riskregister!$K$16)*SQRT(BB1346/2),Riskregister!$L$16-(Riskregister!$L$16-Riskregister!$K$16)*SQRT((1-BB1346)/2)))</f>
        <v>0</v>
      </c>
      <c r="BD1346" s="28">
        <f t="shared" ca="1" si="800"/>
        <v>307182.44366098149</v>
      </c>
    </row>
    <row r="1347" spans="20:56" x14ac:dyDescent="0.35">
      <c r="T1347" s="28">
        <f t="shared" ca="1" si="825"/>
        <v>0.1399695781717728</v>
      </c>
      <c r="U1347" s="28">
        <f t="shared" ca="1" si="825"/>
        <v>9.8420612974948085E-2</v>
      </c>
      <c r="V1347" s="28">
        <f ca="1">IF(Riskregister!$E$5="",0,COUNTIF(BF$4:BF$53,"&lt;"&amp;T1347)*IF(U1347&lt;0.5,Riskregister!$K$5+(Riskregister!$L$5-Riskregister!$K$5)*SQRT(U1347/2),Riskregister!$L$5-(Riskregister!$L$5-Riskregister!$K$5)*SQRT((1-U1347)/2)))</f>
        <v>0</v>
      </c>
      <c r="W1347" s="28">
        <f t="shared" ca="1" si="826"/>
        <v>1.628563932443905E-2</v>
      </c>
      <c r="X1347" s="28">
        <f t="shared" ca="1" si="826"/>
        <v>0.77022991082117531</v>
      </c>
      <c r="Y1347" s="28">
        <f ca="1">IF(Riskregister!$E$6="",0,COUNTIF(BG$4:BG$53,"&lt;"&amp;W1347)*IF(X1347&lt;0.5,Riskregister!$K$6+(Riskregister!$L$6-Riskregister!$K$6)*SQRT(X1347/2),Riskregister!$L$6-(Riskregister!$L$6-Riskregister!$K$6)*SQRT((1-X1347)/2)))</f>
        <v>0</v>
      </c>
      <c r="Z1347" s="28">
        <f t="shared" ca="1" si="827"/>
        <v>0.45470190233020891</v>
      </c>
      <c r="AA1347" s="28">
        <f t="shared" ca="1" si="827"/>
        <v>0.43425492577127844</v>
      </c>
      <c r="AB1347" s="28">
        <f ca="1">IF(Riskregister!$E$7="",0,COUNTIF(BH$4:BH$53,"&lt;"&amp;Z1347)*IF(AA1347&lt;0.5,Riskregister!$K$7+(Riskregister!$L$7-Riskregister!$K$7)*SQRT(AA1347/2),Riskregister!$L$7-(Riskregister!$L$7-Riskregister!$K$7)*SQRT((1-AA1347)/2)))</f>
        <v>0</v>
      </c>
      <c r="AC1347" s="28">
        <f t="shared" ca="1" si="828"/>
        <v>0.35358735120665286</v>
      </c>
      <c r="AD1347" s="28">
        <f t="shared" ca="1" si="828"/>
        <v>0.60252044240066815</v>
      </c>
      <c r="AE1347" s="28">
        <f ca="1">IF(Riskregister!$E$8="",0,COUNTIF(BI$4:BI$53,"&lt;"&amp;AC1347)*IF(AD1347&lt;0.5,Riskregister!$K$8+(Riskregister!$L$8-Riskregister!$K$8)*SQRT(AD1347/2),Riskregister!$L$8-(Riskregister!$L$8-Riskregister!$K$8)*SQRT((1-AD1347)/2)))</f>
        <v>0</v>
      </c>
      <c r="AF1347" s="28">
        <f t="shared" ca="1" si="829"/>
        <v>0.24494551289489663</v>
      </c>
      <c r="AG1347" s="28">
        <f t="shared" ca="1" si="829"/>
        <v>0.2308075739367712</v>
      </c>
      <c r="AH1347" s="28">
        <f>IF(Riskregister!$E$9="",0,COUNTIF(BJ$4:BJ$53,"&lt;"&amp;AF1347)*IF(AG1347&lt;0.5,Riskregister!$K$9+(Riskregister!$L$9-Riskregister!$K$9)*SQRT(AG1347/2),Riskregister!$L$9-(Riskregister!$L$9-Riskregister!$K$9)*SQRT((1-AG1347)/2)))</f>
        <v>0</v>
      </c>
      <c r="AI1347" s="28">
        <f t="shared" ca="1" si="830"/>
        <v>0.42384220553127305</v>
      </c>
      <c r="AJ1347" s="28">
        <f t="shared" ca="1" si="830"/>
        <v>0.75375135700204265</v>
      </c>
      <c r="AK1347" s="28">
        <f>IF(Riskregister!$E$10="",0,COUNTIF(BK$4:BK$53,"&lt;"&amp;AI1347)*IF(AJ1347&lt;0.5,Riskregister!$K$10+(Riskregister!$L$10-Riskregister!$K$10)*SQRT(AJ1347/2),Riskregister!$L$10-(Riskregister!$L$10-Riskregister!$K$10)*SQRT((1-AJ1347)/2)))</f>
        <v>0</v>
      </c>
      <c r="AL1347" s="28">
        <f t="shared" ca="1" si="831"/>
        <v>0.4532332362352498</v>
      </c>
      <c r="AM1347" s="28">
        <f t="shared" ca="1" si="831"/>
        <v>0.9263457797177409</v>
      </c>
      <c r="AN1347" s="28">
        <f>IF(Riskregister!$E$11="",0,COUNTIF(BL$4:BL$53,"&lt;"&amp;AL1347)*IF(AM1347&lt;0.5,Riskregister!$K$11+(Riskregister!$L$11-Riskregister!$K$11)*SQRT(AM1347/2),Riskregister!$L$11-(Riskregister!$L$11-Riskregister!$K$11)*SQRT((1-AM1347)/2)))</f>
        <v>0</v>
      </c>
      <c r="AO1347" s="28">
        <f t="shared" ca="1" si="832"/>
        <v>0.61537032780188627</v>
      </c>
      <c r="AP1347" s="28">
        <f t="shared" ca="1" si="832"/>
        <v>0.11127263971116952</v>
      </c>
      <c r="AQ1347" s="28">
        <f>IF(Riskregister!$E$12="",0,COUNTIF(BM$4:BM$53,"&lt;"&amp;AO1347)*IF(AP1347&lt;0.5,Riskregister!$K$12+(Riskregister!$L$12-Riskregister!$K$12)*SQRT(AP1347/2),Riskregister!$L$12-(Riskregister!$L$12-Riskregister!$K$12)*SQRT((1-AP1347)/2)))</f>
        <v>0</v>
      </c>
      <c r="AR1347" s="28">
        <f t="shared" ca="1" si="833"/>
        <v>0.21474726275593059</v>
      </c>
      <c r="AS1347" s="28">
        <f t="shared" ca="1" si="833"/>
        <v>0.89147701326014817</v>
      </c>
      <c r="AT1347" s="28">
        <f>IF(Riskregister!$E$13="",0,COUNTIF(BN$4:BN$53,"&lt;"&amp;AR1347)*IF(AS1347&lt;0.5,Riskregister!$K$13+(Riskregister!$L$13-Riskregister!$K$13)*SQRT(AS1347/2),Riskregister!$L$13-(Riskregister!$L$13-Riskregister!$K$13)*SQRT((1-AS1347)/2)))</f>
        <v>0</v>
      </c>
      <c r="AU1347" s="28">
        <f t="shared" ca="1" si="834"/>
        <v>0.20938080072629461</v>
      </c>
      <c r="AV1347" s="28">
        <f t="shared" ca="1" si="834"/>
        <v>0.7222384475402146</v>
      </c>
      <c r="AW1347" s="28">
        <f>IF(Riskregister!$E$14="",0,COUNTIF(BO$4:BO$53,"&lt;"&amp;AU1347)*IF(AV1347&lt;0.5,Riskregister!$K$14+(Riskregister!$L$14-Riskregister!$K$14)*SQRT(AV1347/2),Riskregister!$L$14-(Riskregister!$L$14-Riskregister!$K$14)*SQRT((1-AV1347)/2)))</f>
        <v>0</v>
      </c>
      <c r="AX1347" s="28">
        <f t="shared" ca="1" si="835"/>
        <v>0.83492264088437396</v>
      </c>
      <c r="AY1347" s="28">
        <f t="shared" ca="1" si="835"/>
        <v>0.99735547820648618</v>
      </c>
      <c r="AZ1347" s="28">
        <f>IF(Riskregister!$E$15="",0,COUNTIF(BP$4:BP$53,"&lt;"&amp;AX1347)*IF(AY1347&lt;0.5,Riskregister!$K$15+(Riskregister!$L$15-Riskregister!$K$15)*SQRT(AY1347/2),Riskregister!$L$15-(Riskregister!$L$15-Riskregister!$K$15)*SQRT((1-AY1347)/2)))</f>
        <v>0</v>
      </c>
      <c r="BA1347" s="28">
        <f t="shared" ca="1" si="836"/>
        <v>0.29332926537777104</v>
      </c>
      <c r="BB1347" s="28">
        <f t="shared" ca="1" si="836"/>
        <v>9.8191671184123974E-2</v>
      </c>
      <c r="BC1347" s="28">
        <f>IF(Riskregister!$E$16="",0,COUNTIF(BQ$4:BQ$53,"&lt;"&amp;BA1347)*IF(BB1347&lt;0.5,Riskregister!$K$16+(Riskregister!$L$16-Riskregister!$K$16)*SQRT(BB1347/2),Riskregister!$L$16-(Riskregister!$L$16-Riskregister!$K$16)*SQRT((1-BB1347)/2)))</f>
        <v>0</v>
      </c>
      <c r="BD1347" s="28">
        <f t="shared" ca="1" si="800"/>
        <v>0</v>
      </c>
    </row>
    <row r="1348" spans="20:56" x14ac:dyDescent="0.35">
      <c r="T1348" s="28">
        <f t="shared" ca="1" si="825"/>
        <v>3.9533611779268063E-2</v>
      </c>
      <c r="U1348" s="28">
        <f t="shared" ca="1" si="825"/>
        <v>0.16819837259821513</v>
      </c>
      <c r="V1348" s="28">
        <f ca="1">IF(Riskregister!$E$5="",0,COUNTIF(BF$4:BF$53,"&lt;"&amp;T1348)*IF(U1348&lt;0.5,Riskregister!$K$5+(Riskregister!$L$5-Riskregister!$K$5)*SQRT(U1348/2),Riskregister!$L$5-(Riskregister!$L$5-Riskregister!$K$5)*SQRT((1-U1348)/2)))</f>
        <v>0</v>
      </c>
      <c r="W1348" s="28">
        <f t="shared" ca="1" si="826"/>
        <v>0.11285050564086452</v>
      </c>
      <c r="X1348" s="28">
        <f t="shared" ca="1" si="826"/>
        <v>0.15031091957719711</v>
      </c>
      <c r="Y1348" s="28">
        <f ca="1">IF(Riskregister!$E$6="",0,COUNTIF(BG$4:BG$53,"&lt;"&amp;W1348)*IF(X1348&lt;0.5,Riskregister!$K$6+(Riskregister!$L$6-Riskregister!$K$6)*SQRT(X1348/2),Riskregister!$L$6-(Riskregister!$L$6-Riskregister!$K$6)*SQRT((1-X1348)/2)))</f>
        <v>0</v>
      </c>
      <c r="Z1348" s="28">
        <f t="shared" ca="1" si="827"/>
        <v>0.78963429513497274</v>
      </c>
      <c r="AA1348" s="28">
        <f t="shared" ca="1" si="827"/>
        <v>0.51383092754526372</v>
      </c>
      <c r="AB1348" s="28">
        <f ca="1">IF(Riskregister!$E$7="",0,COUNTIF(BH$4:BH$53,"&lt;"&amp;Z1348)*IF(AA1348&lt;0.5,Riskregister!$K$7+(Riskregister!$L$7-Riskregister!$K$7)*SQRT(AA1348/2),Riskregister!$L$7-(Riskregister!$L$7-Riskregister!$K$7)*SQRT((1-AA1348)/2)))</f>
        <v>227437.38618155845</v>
      </c>
      <c r="AC1348" s="28">
        <f t="shared" ca="1" si="828"/>
        <v>0.79286992766427833</v>
      </c>
      <c r="AD1348" s="28">
        <f t="shared" ca="1" si="828"/>
        <v>7.8842674579290062E-2</v>
      </c>
      <c r="AE1348" s="28">
        <f ca="1">IF(Riskregister!$E$8="",0,COUNTIF(BI$4:BI$53,"&lt;"&amp;AC1348)*IF(AD1348&lt;0.5,Riskregister!$K$8+(Riskregister!$L$8-Riskregister!$K$8)*SQRT(AD1348/2),Riskregister!$L$8-(Riskregister!$L$8-Riskregister!$K$8)*SQRT((1-AD1348)/2)))</f>
        <v>0</v>
      </c>
      <c r="AF1348" s="28">
        <f t="shared" ca="1" si="829"/>
        <v>0.83937907240064191</v>
      </c>
      <c r="AG1348" s="28">
        <f t="shared" ca="1" si="829"/>
        <v>0.25254689518187268</v>
      </c>
      <c r="AH1348" s="28">
        <f>IF(Riskregister!$E$9="",0,COUNTIF(BJ$4:BJ$53,"&lt;"&amp;AF1348)*IF(AG1348&lt;0.5,Riskregister!$K$9+(Riskregister!$L$9-Riskregister!$K$9)*SQRT(AG1348/2),Riskregister!$L$9-(Riskregister!$L$9-Riskregister!$K$9)*SQRT((1-AG1348)/2)))</f>
        <v>0</v>
      </c>
      <c r="AI1348" s="28">
        <f t="shared" ca="1" si="830"/>
        <v>0.24220646872087548</v>
      </c>
      <c r="AJ1348" s="28">
        <f t="shared" ca="1" si="830"/>
        <v>0.76309143668815793</v>
      </c>
      <c r="AK1348" s="28">
        <f>IF(Riskregister!$E$10="",0,COUNTIF(BK$4:BK$53,"&lt;"&amp;AI1348)*IF(AJ1348&lt;0.5,Riskregister!$K$10+(Riskregister!$L$10-Riskregister!$K$10)*SQRT(AJ1348/2),Riskregister!$L$10-(Riskregister!$L$10-Riskregister!$K$10)*SQRT((1-AJ1348)/2)))</f>
        <v>0</v>
      </c>
      <c r="AL1348" s="28">
        <f t="shared" ca="1" si="831"/>
        <v>0.4905019892953344</v>
      </c>
      <c r="AM1348" s="28">
        <f t="shared" ca="1" si="831"/>
        <v>0.92877427998560402</v>
      </c>
      <c r="AN1348" s="28">
        <f>IF(Riskregister!$E$11="",0,COUNTIF(BL$4:BL$53,"&lt;"&amp;AL1348)*IF(AM1348&lt;0.5,Riskregister!$K$11+(Riskregister!$L$11-Riskregister!$K$11)*SQRT(AM1348/2),Riskregister!$L$11-(Riskregister!$L$11-Riskregister!$K$11)*SQRT((1-AM1348)/2)))</f>
        <v>0</v>
      </c>
      <c r="AO1348" s="28">
        <f t="shared" ca="1" si="832"/>
        <v>0.92161568367329494</v>
      </c>
      <c r="AP1348" s="28">
        <f t="shared" ca="1" si="832"/>
        <v>0.79758296053304567</v>
      </c>
      <c r="AQ1348" s="28">
        <f>IF(Riskregister!$E$12="",0,COUNTIF(BM$4:BM$53,"&lt;"&amp;AO1348)*IF(AP1348&lt;0.5,Riskregister!$K$12+(Riskregister!$L$12-Riskregister!$K$12)*SQRT(AP1348/2),Riskregister!$L$12-(Riskregister!$L$12-Riskregister!$K$12)*SQRT((1-AP1348)/2)))</f>
        <v>0</v>
      </c>
      <c r="AR1348" s="28">
        <f t="shared" ca="1" si="833"/>
        <v>0.56632430878083551</v>
      </c>
      <c r="AS1348" s="28">
        <f t="shared" ca="1" si="833"/>
        <v>0.90171365034680606</v>
      </c>
      <c r="AT1348" s="28">
        <f>IF(Riskregister!$E$13="",0,COUNTIF(BN$4:BN$53,"&lt;"&amp;AR1348)*IF(AS1348&lt;0.5,Riskregister!$K$13+(Riskregister!$L$13-Riskregister!$K$13)*SQRT(AS1348/2),Riskregister!$L$13-(Riskregister!$L$13-Riskregister!$K$13)*SQRT((1-AS1348)/2)))</f>
        <v>0</v>
      </c>
      <c r="AU1348" s="28">
        <f t="shared" ca="1" si="834"/>
        <v>5.1800292571506645E-3</v>
      </c>
      <c r="AV1348" s="28">
        <f t="shared" ca="1" si="834"/>
        <v>0.97751560940548388</v>
      </c>
      <c r="AW1348" s="28">
        <f>IF(Riskregister!$E$14="",0,COUNTIF(BO$4:BO$53,"&lt;"&amp;AU1348)*IF(AV1348&lt;0.5,Riskregister!$K$14+(Riskregister!$L$14-Riskregister!$K$14)*SQRT(AV1348/2),Riskregister!$L$14-(Riskregister!$L$14-Riskregister!$K$14)*SQRT((1-AV1348)/2)))</f>
        <v>0</v>
      </c>
      <c r="AX1348" s="28">
        <f t="shared" ca="1" si="835"/>
        <v>0.48243341339003432</v>
      </c>
      <c r="AY1348" s="28">
        <f t="shared" ca="1" si="835"/>
        <v>0.90520501869563275</v>
      </c>
      <c r="AZ1348" s="28">
        <f>IF(Riskregister!$E$15="",0,COUNTIF(BP$4:BP$53,"&lt;"&amp;AX1348)*IF(AY1348&lt;0.5,Riskregister!$K$15+(Riskregister!$L$15-Riskregister!$K$15)*SQRT(AY1348/2),Riskregister!$L$15-(Riskregister!$L$15-Riskregister!$K$15)*SQRT((1-AY1348)/2)))</f>
        <v>0</v>
      </c>
      <c r="BA1348" s="28">
        <f t="shared" ca="1" si="836"/>
        <v>0.66121274995104962</v>
      </c>
      <c r="BB1348" s="28">
        <f t="shared" ca="1" si="836"/>
        <v>0.43197804274585683</v>
      </c>
      <c r="BC1348" s="28">
        <f>IF(Riskregister!$E$16="",0,COUNTIF(BQ$4:BQ$53,"&lt;"&amp;BA1348)*IF(BB1348&lt;0.5,Riskregister!$K$16+(Riskregister!$L$16-Riskregister!$K$16)*SQRT(BB1348/2),Riskregister!$L$16-(Riskregister!$L$16-Riskregister!$K$16)*SQRT((1-BB1348)/2)))</f>
        <v>0</v>
      </c>
      <c r="BD1348" s="28">
        <f t="shared" ref="BD1348:BD1411" ca="1" si="837">V1348+Y1348+AB1348+AE1348+AH1348+AK1348+AN1348+AQ1348+AT1348+AW1348+AZ1348+BC1348</f>
        <v>227437.38618155845</v>
      </c>
    </row>
    <row r="1349" spans="20:56" x14ac:dyDescent="0.35">
      <c r="T1349" s="28">
        <f t="shared" ca="1" si="825"/>
        <v>4.8827011333255621E-2</v>
      </c>
      <c r="U1349" s="28">
        <f t="shared" ca="1" si="825"/>
        <v>0.37064369019940324</v>
      </c>
      <c r="V1349" s="28">
        <f ca="1">IF(Riskregister!$E$5="",0,COUNTIF(BF$4:BF$53,"&lt;"&amp;T1349)*IF(U1349&lt;0.5,Riskregister!$K$5+(Riskregister!$L$5-Riskregister!$K$5)*SQRT(U1349/2),Riskregister!$L$5-(Riskregister!$L$5-Riskregister!$K$5)*SQRT((1-U1349)/2)))</f>
        <v>0</v>
      </c>
      <c r="W1349" s="28">
        <f t="shared" ca="1" si="826"/>
        <v>0.75386069327458116</v>
      </c>
      <c r="X1349" s="28">
        <f t="shared" ca="1" si="826"/>
        <v>0.78666250979237662</v>
      </c>
      <c r="Y1349" s="28">
        <f ca="1">IF(Riskregister!$E$6="",0,COUNTIF(BG$4:BG$53,"&lt;"&amp;W1349)*IF(X1349&lt;0.5,Riskregister!$K$6+(Riskregister!$L$6-Riskregister!$K$6)*SQRT(X1349/2),Riskregister!$L$6-(Riskregister!$L$6-Riskregister!$K$6)*SQRT((1-X1349)/2)))</f>
        <v>1412116.7342606613</v>
      </c>
      <c r="Z1349" s="28">
        <f t="shared" ca="1" si="827"/>
        <v>0.75297306847541801</v>
      </c>
      <c r="AA1349" s="28">
        <f t="shared" ca="1" si="827"/>
        <v>0.72368885092918755</v>
      </c>
      <c r="AB1349" s="28">
        <f ca="1">IF(Riskregister!$E$7="",0,COUNTIF(BH$4:BH$53,"&lt;"&amp;Z1349)*IF(AA1349&lt;0.5,Riskregister!$K$7+(Riskregister!$L$7-Riskregister!$K$7)*SQRT(AA1349/2),Riskregister!$L$7-(Riskregister!$L$7-Riskregister!$K$7)*SQRT((1-AA1349)/2)))</f>
        <v>269907.50259685511</v>
      </c>
      <c r="AC1349" s="28">
        <f t="shared" ca="1" si="828"/>
        <v>0.85956361622592437</v>
      </c>
      <c r="AD1349" s="28">
        <f t="shared" ca="1" si="828"/>
        <v>0.64170946451162059</v>
      </c>
      <c r="AE1349" s="28">
        <f ca="1">IF(Riskregister!$E$8="",0,COUNTIF(BI$4:BI$53,"&lt;"&amp;AC1349)*IF(AD1349&lt;0.5,Riskregister!$K$8+(Riskregister!$L$8-Riskregister!$K$8)*SQRT(AD1349/2),Riskregister!$L$8-(Riskregister!$L$8-Riskregister!$K$8)*SQRT((1-AD1349)/2)))</f>
        <v>0</v>
      </c>
      <c r="AF1349" s="28">
        <f t="shared" ca="1" si="829"/>
        <v>8.2033406608829851E-2</v>
      </c>
      <c r="AG1349" s="28">
        <f t="shared" ca="1" si="829"/>
        <v>0.31284001564843422</v>
      </c>
      <c r="AH1349" s="28">
        <f>IF(Riskregister!$E$9="",0,COUNTIF(BJ$4:BJ$53,"&lt;"&amp;AF1349)*IF(AG1349&lt;0.5,Riskregister!$K$9+(Riskregister!$L$9-Riskregister!$K$9)*SQRT(AG1349/2),Riskregister!$L$9-(Riskregister!$L$9-Riskregister!$K$9)*SQRT((1-AG1349)/2)))</f>
        <v>0</v>
      </c>
      <c r="AI1349" s="28">
        <f t="shared" ca="1" si="830"/>
        <v>7.793108387847858E-2</v>
      </c>
      <c r="AJ1349" s="28">
        <f t="shared" ca="1" si="830"/>
        <v>0.31987634710945478</v>
      </c>
      <c r="AK1349" s="28">
        <f>IF(Riskregister!$E$10="",0,COUNTIF(BK$4:BK$53,"&lt;"&amp;AI1349)*IF(AJ1349&lt;0.5,Riskregister!$K$10+(Riskregister!$L$10-Riskregister!$K$10)*SQRT(AJ1349/2),Riskregister!$L$10-(Riskregister!$L$10-Riskregister!$K$10)*SQRT((1-AJ1349)/2)))</f>
        <v>0</v>
      </c>
      <c r="AL1349" s="28">
        <f t="shared" ca="1" si="831"/>
        <v>0.43943315755481638</v>
      </c>
      <c r="AM1349" s="28">
        <f t="shared" ca="1" si="831"/>
        <v>0.51255414160121449</v>
      </c>
      <c r="AN1349" s="28">
        <f>IF(Riskregister!$E$11="",0,COUNTIF(BL$4:BL$53,"&lt;"&amp;AL1349)*IF(AM1349&lt;0.5,Riskregister!$K$11+(Riskregister!$L$11-Riskregister!$K$11)*SQRT(AM1349/2),Riskregister!$L$11-(Riskregister!$L$11-Riskregister!$K$11)*SQRT((1-AM1349)/2)))</f>
        <v>0</v>
      </c>
      <c r="AO1349" s="28">
        <f t="shared" ca="1" si="832"/>
        <v>7.6029815543539159E-2</v>
      </c>
      <c r="AP1349" s="28">
        <f t="shared" ca="1" si="832"/>
        <v>0.3209519572290731</v>
      </c>
      <c r="AQ1349" s="28">
        <f>IF(Riskregister!$E$12="",0,COUNTIF(BM$4:BM$53,"&lt;"&amp;AO1349)*IF(AP1349&lt;0.5,Riskregister!$K$12+(Riskregister!$L$12-Riskregister!$K$12)*SQRT(AP1349/2),Riskregister!$L$12-(Riskregister!$L$12-Riskregister!$K$12)*SQRT((1-AP1349)/2)))</f>
        <v>0</v>
      </c>
      <c r="AR1349" s="28">
        <f t="shared" ca="1" si="833"/>
        <v>0.1562724620690199</v>
      </c>
      <c r="AS1349" s="28">
        <f t="shared" ca="1" si="833"/>
        <v>0.82269616627443964</v>
      </c>
      <c r="AT1349" s="28">
        <f>IF(Riskregister!$E$13="",0,COUNTIF(BN$4:BN$53,"&lt;"&amp;AR1349)*IF(AS1349&lt;0.5,Riskregister!$K$13+(Riskregister!$L$13-Riskregister!$K$13)*SQRT(AS1349/2),Riskregister!$L$13-(Riskregister!$L$13-Riskregister!$K$13)*SQRT((1-AS1349)/2)))</f>
        <v>0</v>
      </c>
      <c r="AU1349" s="28">
        <f t="shared" ca="1" si="834"/>
        <v>0.95348476298892992</v>
      </c>
      <c r="AV1349" s="28">
        <f t="shared" ca="1" si="834"/>
        <v>0.36765161798481749</v>
      </c>
      <c r="AW1349" s="28">
        <f>IF(Riskregister!$E$14="",0,COUNTIF(BO$4:BO$53,"&lt;"&amp;AU1349)*IF(AV1349&lt;0.5,Riskregister!$K$14+(Riskregister!$L$14-Riskregister!$K$14)*SQRT(AV1349/2),Riskregister!$L$14-(Riskregister!$L$14-Riskregister!$K$14)*SQRT((1-AV1349)/2)))</f>
        <v>0</v>
      </c>
      <c r="AX1349" s="28">
        <f t="shared" ca="1" si="835"/>
        <v>0.61270913550236994</v>
      </c>
      <c r="AY1349" s="28">
        <f t="shared" ca="1" si="835"/>
        <v>0.1181377676773151</v>
      </c>
      <c r="AZ1349" s="28">
        <f>IF(Riskregister!$E$15="",0,COUNTIF(BP$4:BP$53,"&lt;"&amp;AX1349)*IF(AY1349&lt;0.5,Riskregister!$K$15+(Riskregister!$L$15-Riskregister!$K$15)*SQRT(AY1349/2),Riskregister!$L$15-(Riskregister!$L$15-Riskregister!$K$15)*SQRT((1-AY1349)/2)))</f>
        <v>0</v>
      </c>
      <c r="BA1349" s="28">
        <f t="shared" ca="1" si="836"/>
        <v>0.54286186357191668</v>
      </c>
      <c r="BB1349" s="28">
        <f t="shared" ca="1" si="836"/>
        <v>0.55464981410052616</v>
      </c>
      <c r="BC1349" s="28">
        <f>IF(Riskregister!$E$16="",0,COUNTIF(BQ$4:BQ$53,"&lt;"&amp;BA1349)*IF(BB1349&lt;0.5,Riskregister!$K$16+(Riskregister!$L$16-Riskregister!$K$16)*SQRT(BB1349/2),Riskregister!$L$16-(Riskregister!$L$16-Riskregister!$K$16)*SQRT((1-BB1349)/2)))</f>
        <v>0</v>
      </c>
      <c r="BD1349" s="28">
        <f t="shared" ca="1" si="837"/>
        <v>1682024.2368575165</v>
      </c>
    </row>
    <row r="1350" spans="20:56" x14ac:dyDescent="0.35">
      <c r="T1350" s="28">
        <f t="shared" ca="1" si="825"/>
        <v>0.72241407344287367</v>
      </c>
      <c r="U1350" s="28">
        <f t="shared" ca="1" si="825"/>
        <v>0.86613375869851594</v>
      </c>
      <c r="V1350" s="28">
        <f ca="1">IF(Riskregister!$E$5="",0,COUNTIF(BF$4:BF$53,"&lt;"&amp;T1350)*IF(U1350&lt;0.5,Riskregister!$K$5+(Riskregister!$L$5-Riskregister!$K$5)*SQRT(U1350/2),Riskregister!$L$5-(Riskregister!$L$5-Riskregister!$K$5)*SQRT((1-U1350)/2)))</f>
        <v>483578.53749511961</v>
      </c>
      <c r="W1350" s="28">
        <f t="shared" ca="1" si="826"/>
        <v>8.5573486872659754E-2</v>
      </c>
      <c r="X1350" s="28">
        <f t="shared" ca="1" si="826"/>
        <v>0.8936822415143888</v>
      </c>
      <c r="Y1350" s="28">
        <f ca="1">IF(Riskregister!$E$6="",0,COUNTIF(BG$4:BG$53,"&lt;"&amp;W1350)*IF(X1350&lt;0.5,Riskregister!$K$6+(Riskregister!$L$6-Riskregister!$K$6)*SQRT(X1350/2),Riskregister!$L$6-(Riskregister!$L$6-Riskregister!$K$6)*SQRT((1-X1350)/2)))</f>
        <v>0</v>
      </c>
      <c r="Z1350" s="28">
        <f t="shared" ca="1" si="827"/>
        <v>0.51340537592296143</v>
      </c>
      <c r="AA1350" s="28">
        <f t="shared" ca="1" si="827"/>
        <v>0.68937268207316948</v>
      </c>
      <c r="AB1350" s="28">
        <f ca="1">IF(Riskregister!$E$7="",0,COUNTIF(BH$4:BH$53,"&lt;"&amp;Z1350)*IF(AA1350&lt;0.5,Riskregister!$K$7+(Riskregister!$L$7-Riskregister!$K$7)*SQRT(AA1350/2),Riskregister!$L$7-(Riskregister!$L$7-Riskregister!$K$7)*SQRT((1-AA1350)/2)))</f>
        <v>0</v>
      </c>
      <c r="AC1350" s="28">
        <f t="shared" ca="1" si="828"/>
        <v>3.7324100758993506E-2</v>
      </c>
      <c r="AD1350" s="28">
        <f t="shared" ca="1" si="828"/>
        <v>0.32814483266349392</v>
      </c>
      <c r="AE1350" s="28">
        <f ca="1">IF(Riskregister!$E$8="",0,COUNTIF(BI$4:BI$53,"&lt;"&amp;AC1350)*IF(AD1350&lt;0.5,Riskregister!$K$8+(Riskregister!$L$8-Riskregister!$K$8)*SQRT(AD1350/2),Riskregister!$L$8-(Riskregister!$L$8-Riskregister!$K$8)*SQRT((1-AD1350)/2)))</f>
        <v>0</v>
      </c>
      <c r="AF1350" s="28">
        <f t="shared" ca="1" si="829"/>
        <v>4.0187486053138155E-3</v>
      </c>
      <c r="AG1350" s="28">
        <f t="shared" ca="1" si="829"/>
        <v>0.50517729450509019</v>
      </c>
      <c r="AH1350" s="28">
        <f>IF(Riskregister!$E$9="",0,COUNTIF(BJ$4:BJ$53,"&lt;"&amp;AF1350)*IF(AG1350&lt;0.5,Riskregister!$K$9+(Riskregister!$L$9-Riskregister!$K$9)*SQRT(AG1350/2),Riskregister!$L$9-(Riskregister!$L$9-Riskregister!$K$9)*SQRT((1-AG1350)/2)))</f>
        <v>0</v>
      </c>
      <c r="AI1350" s="28">
        <f t="shared" ca="1" si="830"/>
        <v>0.63265614108452717</v>
      </c>
      <c r="AJ1350" s="28">
        <f t="shared" ca="1" si="830"/>
        <v>0.15080538001757415</v>
      </c>
      <c r="AK1350" s="28">
        <f>IF(Riskregister!$E$10="",0,COUNTIF(BK$4:BK$53,"&lt;"&amp;AI1350)*IF(AJ1350&lt;0.5,Riskregister!$K$10+(Riskregister!$L$10-Riskregister!$K$10)*SQRT(AJ1350/2),Riskregister!$L$10-(Riskregister!$L$10-Riskregister!$K$10)*SQRT((1-AJ1350)/2)))</f>
        <v>0</v>
      </c>
      <c r="AL1350" s="28">
        <f t="shared" ca="1" si="831"/>
        <v>0.5035262247749116</v>
      </c>
      <c r="AM1350" s="28">
        <f t="shared" ca="1" si="831"/>
        <v>0.62119889416739593</v>
      </c>
      <c r="AN1350" s="28">
        <f>IF(Riskregister!$E$11="",0,COUNTIF(BL$4:BL$53,"&lt;"&amp;AL1350)*IF(AM1350&lt;0.5,Riskregister!$K$11+(Riskregister!$L$11-Riskregister!$K$11)*SQRT(AM1350/2),Riskregister!$L$11-(Riskregister!$L$11-Riskregister!$K$11)*SQRT((1-AM1350)/2)))</f>
        <v>0</v>
      </c>
      <c r="AO1350" s="28">
        <f t="shared" ca="1" si="832"/>
        <v>0.35397124286858372</v>
      </c>
      <c r="AP1350" s="28">
        <f t="shared" ca="1" si="832"/>
        <v>0.25275088295330861</v>
      </c>
      <c r="AQ1350" s="28">
        <f>IF(Riskregister!$E$12="",0,COUNTIF(BM$4:BM$53,"&lt;"&amp;AO1350)*IF(AP1350&lt;0.5,Riskregister!$K$12+(Riskregister!$L$12-Riskregister!$K$12)*SQRT(AP1350/2),Riskregister!$L$12-(Riskregister!$L$12-Riskregister!$K$12)*SQRT((1-AP1350)/2)))</f>
        <v>0</v>
      </c>
      <c r="AR1350" s="28">
        <f t="shared" ca="1" si="833"/>
        <v>0.73903637765654129</v>
      </c>
      <c r="AS1350" s="28">
        <f t="shared" ca="1" si="833"/>
        <v>0.57743046997710101</v>
      </c>
      <c r="AT1350" s="28">
        <f>IF(Riskregister!$E$13="",0,COUNTIF(BN$4:BN$53,"&lt;"&amp;AR1350)*IF(AS1350&lt;0.5,Riskregister!$K$13+(Riskregister!$L$13-Riskregister!$K$13)*SQRT(AS1350/2),Riskregister!$L$13-(Riskregister!$L$13-Riskregister!$K$13)*SQRT((1-AS1350)/2)))</f>
        <v>0</v>
      </c>
      <c r="AU1350" s="28">
        <f t="shared" ca="1" si="834"/>
        <v>2.5576930687939758E-2</v>
      </c>
      <c r="AV1350" s="28">
        <f t="shared" ca="1" si="834"/>
        <v>0.17852764104952423</v>
      </c>
      <c r="AW1350" s="28">
        <f>IF(Riskregister!$E$14="",0,COUNTIF(BO$4:BO$53,"&lt;"&amp;AU1350)*IF(AV1350&lt;0.5,Riskregister!$K$14+(Riskregister!$L$14-Riskregister!$K$14)*SQRT(AV1350/2),Riskregister!$L$14-(Riskregister!$L$14-Riskregister!$K$14)*SQRT((1-AV1350)/2)))</f>
        <v>0</v>
      </c>
      <c r="AX1350" s="28">
        <f t="shared" ca="1" si="835"/>
        <v>0.86418909011433809</v>
      </c>
      <c r="AY1350" s="28">
        <f t="shared" ca="1" si="835"/>
        <v>0.31468295916255085</v>
      </c>
      <c r="AZ1350" s="28">
        <f>IF(Riskregister!$E$15="",0,COUNTIF(BP$4:BP$53,"&lt;"&amp;AX1350)*IF(AY1350&lt;0.5,Riskregister!$K$15+(Riskregister!$L$15-Riskregister!$K$15)*SQRT(AY1350/2),Riskregister!$L$15-(Riskregister!$L$15-Riskregister!$K$15)*SQRT((1-AY1350)/2)))</f>
        <v>0</v>
      </c>
      <c r="BA1350" s="28">
        <f t="shared" ca="1" si="836"/>
        <v>0.14729776071545675</v>
      </c>
      <c r="BB1350" s="28">
        <f t="shared" ca="1" si="836"/>
        <v>0.61863007387602331</v>
      </c>
      <c r="BC1350" s="28">
        <f>IF(Riskregister!$E$16="",0,COUNTIF(BQ$4:BQ$53,"&lt;"&amp;BA1350)*IF(BB1350&lt;0.5,Riskregister!$K$16+(Riskregister!$L$16-Riskregister!$K$16)*SQRT(BB1350/2),Riskregister!$L$16-(Riskregister!$L$16-Riskregister!$K$16)*SQRT((1-BB1350)/2)))</f>
        <v>0</v>
      </c>
      <c r="BD1350" s="28">
        <f t="shared" ca="1" si="837"/>
        <v>483578.53749511961</v>
      </c>
    </row>
    <row r="1351" spans="20:56" x14ac:dyDescent="0.35">
      <c r="T1351" s="28">
        <f t="shared" ca="1" si="825"/>
        <v>0.42759670038476671</v>
      </c>
      <c r="U1351" s="28">
        <f t="shared" ca="1" si="825"/>
        <v>0.29089836379547418</v>
      </c>
      <c r="V1351" s="28">
        <f ca="1">IF(Riskregister!$E$5="",0,COUNTIF(BF$4:BF$53,"&lt;"&amp;T1351)*IF(U1351&lt;0.5,Riskregister!$K$5+(Riskregister!$L$5-Riskregister!$K$5)*SQRT(U1351/2),Riskregister!$L$5-(Riskregister!$L$5-Riskregister!$K$5)*SQRT((1-U1351)/2)))</f>
        <v>0</v>
      </c>
      <c r="W1351" s="28">
        <f t="shared" ca="1" si="826"/>
        <v>3.3854624557992596E-2</v>
      </c>
      <c r="X1351" s="28">
        <f t="shared" ca="1" si="826"/>
        <v>0.12331925322685133</v>
      </c>
      <c r="Y1351" s="28">
        <f ca="1">IF(Riskregister!$E$6="",0,COUNTIF(BG$4:BG$53,"&lt;"&amp;W1351)*IF(X1351&lt;0.5,Riskregister!$K$6+(Riskregister!$L$6-Riskregister!$K$6)*SQRT(X1351/2),Riskregister!$L$6-(Riskregister!$L$6-Riskregister!$K$6)*SQRT((1-X1351)/2)))</f>
        <v>0</v>
      </c>
      <c r="Z1351" s="28">
        <f t="shared" ca="1" si="827"/>
        <v>0.55244296988535901</v>
      </c>
      <c r="AA1351" s="28">
        <f t="shared" ca="1" si="827"/>
        <v>0.2386214593888909</v>
      </c>
      <c r="AB1351" s="28">
        <f ca="1">IF(Riskregister!$E$7="",0,COUNTIF(BH$4:BH$53,"&lt;"&amp;Z1351)*IF(AA1351&lt;0.5,Riskregister!$K$7+(Riskregister!$L$7-Riskregister!$K$7)*SQRT(AA1351/2),Riskregister!$L$7-(Riskregister!$L$7-Riskregister!$K$7)*SQRT((1-AA1351)/2)))</f>
        <v>0</v>
      </c>
      <c r="AC1351" s="28">
        <f t="shared" ca="1" si="828"/>
        <v>0.13777881303072437</v>
      </c>
      <c r="AD1351" s="28">
        <f t="shared" ca="1" si="828"/>
        <v>0.74712587519387952</v>
      </c>
      <c r="AE1351" s="28">
        <f ca="1">IF(Riskregister!$E$8="",0,COUNTIF(BI$4:BI$53,"&lt;"&amp;AC1351)*IF(AD1351&lt;0.5,Riskregister!$K$8+(Riskregister!$L$8-Riskregister!$K$8)*SQRT(AD1351/2),Riskregister!$L$8-(Riskregister!$L$8-Riskregister!$K$8)*SQRT((1-AD1351)/2)))</f>
        <v>0</v>
      </c>
      <c r="AF1351" s="28">
        <f t="shared" ca="1" si="829"/>
        <v>0.88039969960956221</v>
      </c>
      <c r="AG1351" s="28">
        <f t="shared" ca="1" si="829"/>
        <v>0.64185461831508017</v>
      </c>
      <c r="AH1351" s="28">
        <f>IF(Riskregister!$E$9="",0,COUNTIF(BJ$4:BJ$53,"&lt;"&amp;AF1351)*IF(AG1351&lt;0.5,Riskregister!$K$9+(Riskregister!$L$9-Riskregister!$K$9)*SQRT(AG1351/2),Riskregister!$L$9-(Riskregister!$L$9-Riskregister!$K$9)*SQRT((1-AG1351)/2)))</f>
        <v>0</v>
      </c>
      <c r="AI1351" s="28">
        <f t="shared" ca="1" si="830"/>
        <v>0.24392970550932425</v>
      </c>
      <c r="AJ1351" s="28">
        <f t="shared" ca="1" si="830"/>
        <v>0.75937403971751816</v>
      </c>
      <c r="AK1351" s="28">
        <f>IF(Riskregister!$E$10="",0,COUNTIF(BK$4:BK$53,"&lt;"&amp;AI1351)*IF(AJ1351&lt;0.5,Riskregister!$K$10+(Riskregister!$L$10-Riskregister!$K$10)*SQRT(AJ1351/2),Riskregister!$L$10-(Riskregister!$L$10-Riskregister!$K$10)*SQRT((1-AJ1351)/2)))</f>
        <v>0</v>
      </c>
      <c r="AL1351" s="28">
        <f t="shared" ca="1" si="831"/>
        <v>0.6817437063013202</v>
      </c>
      <c r="AM1351" s="28">
        <f t="shared" ca="1" si="831"/>
        <v>0.58845105581634083</v>
      </c>
      <c r="AN1351" s="28">
        <f>IF(Riskregister!$E$11="",0,COUNTIF(BL$4:BL$53,"&lt;"&amp;AL1351)*IF(AM1351&lt;0.5,Riskregister!$K$11+(Riskregister!$L$11-Riskregister!$K$11)*SQRT(AM1351/2),Riskregister!$L$11-(Riskregister!$L$11-Riskregister!$K$11)*SQRT((1-AM1351)/2)))</f>
        <v>0</v>
      </c>
      <c r="AO1351" s="28">
        <f t="shared" ca="1" si="832"/>
        <v>0.35776352814822532</v>
      </c>
      <c r="AP1351" s="28">
        <f t="shared" ca="1" si="832"/>
        <v>0.6802310729316714</v>
      </c>
      <c r="AQ1351" s="28">
        <f>IF(Riskregister!$E$12="",0,COUNTIF(BM$4:BM$53,"&lt;"&amp;AO1351)*IF(AP1351&lt;0.5,Riskregister!$K$12+(Riskregister!$L$12-Riskregister!$K$12)*SQRT(AP1351/2),Riskregister!$L$12-(Riskregister!$L$12-Riskregister!$K$12)*SQRT((1-AP1351)/2)))</f>
        <v>0</v>
      </c>
      <c r="AR1351" s="28">
        <f t="shared" ca="1" si="833"/>
        <v>0.75761647895576723</v>
      </c>
      <c r="AS1351" s="28">
        <f t="shared" ca="1" si="833"/>
        <v>0.74487055183443718</v>
      </c>
      <c r="AT1351" s="28">
        <f>IF(Riskregister!$E$13="",0,COUNTIF(BN$4:BN$53,"&lt;"&amp;AR1351)*IF(AS1351&lt;0.5,Riskregister!$K$13+(Riskregister!$L$13-Riskregister!$K$13)*SQRT(AS1351/2),Riskregister!$L$13-(Riskregister!$L$13-Riskregister!$K$13)*SQRT((1-AS1351)/2)))</f>
        <v>0</v>
      </c>
      <c r="AU1351" s="28">
        <f t="shared" ca="1" si="834"/>
        <v>0.11324107159051278</v>
      </c>
      <c r="AV1351" s="28">
        <f t="shared" ca="1" si="834"/>
        <v>0.48393954162102504</v>
      </c>
      <c r="AW1351" s="28">
        <f>IF(Riskregister!$E$14="",0,COUNTIF(BO$4:BO$53,"&lt;"&amp;AU1351)*IF(AV1351&lt;0.5,Riskregister!$K$14+(Riskregister!$L$14-Riskregister!$K$14)*SQRT(AV1351/2),Riskregister!$L$14-(Riskregister!$L$14-Riskregister!$K$14)*SQRT((1-AV1351)/2)))</f>
        <v>0</v>
      </c>
      <c r="AX1351" s="28">
        <f t="shared" ca="1" si="835"/>
        <v>0.4708986572712125</v>
      </c>
      <c r="AY1351" s="28">
        <f t="shared" ca="1" si="835"/>
        <v>0.22461602144668014</v>
      </c>
      <c r="AZ1351" s="28">
        <f>IF(Riskregister!$E$15="",0,COUNTIF(BP$4:BP$53,"&lt;"&amp;AX1351)*IF(AY1351&lt;0.5,Riskregister!$K$15+(Riskregister!$L$15-Riskregister!$K$15)*SQRT(AY1351/2),Riskregister!$L$15-(Riskregister!$L$15-Riskregister!$K$15)*SQRT((1-AY1351)/2)))</f>
        <v>0</v>
      </c>
      <c r="BA1351" s="28">
        <f t="shared" ca="1" si="836"/>
        <v>0.90842044543204425</v>
      </c>
      <c r="BB1351" s="28">
        <f t="shared" ca="1" si="836"/>
        <v>0.54030732740268606</v>
      </c>
      <c r="BC1351" s="28">
        <f>IF(Riskregister!$E$16="",0,COUNTIF(BQ$4:BQ$53,"&lt;"&amp;BA1351)*IF(BB1351&lt;0.5,Riskregister!$K$16+(Riskregister!$L$16-Riskregister!$K$16)*SQRT(BB1351/2),Riskregister!$L$16-(Riskregister!$L$16-Riskregister!$K$16)*SQRT((1-BB1351)/2)))</f>
        <v>0</v>
      </c>
      <c r="BD1351" s="28">
        <f t="shared" ca="1" si="837"/>
        <v>0</v>
      </c>
    </row>
    <row r="1352" spans="20:56" x14ac:dyDescent="0.35">
      <c r="T1352" s="28">
        <f t="shared" ca="1" si="825"/>
        <v>0.13287075466158194</v>
      </c>
      <c r="U1352" s="28">
        <f t="shared" ca="1" si="825"/>
        <v>0.38455848758380207</v>
      </c>
      <c r="V1352" s="28">
        <f ca="1">IF(Riskregister!$E$5="",0,COUNTIF(BF$4:BF$53,"&lt;"&amp;T1352)*IF(U1352&lt;0.5,Riskregister!$K$5+(Riskregister!$L$5-Riskregister!$K$5)*SQRT(U1352/2),Riskregister!$L$5-(Riskregister!$L$5-Riskregister!$K$5)*SQRT((1-U1352)/2)))</f>
        <v>0</v>
      </c>
      <c r="W1352" s="28">
        <f t="shared" ca="1" si="826"/>
        <v>0.55861629574378924</v>
      </c>
      <c r="X1352" s="28">
        <f t="shared" ca="1" si="826"/>
        <v>0.64826201719619991</v>
      </c>
      <c r="Y1352" s="28">
        <f ca="1">IF(Riskregister!$E$6="",0,COUNTIF(BG$4:BG$53,"&lt;"&amp;W1352)*IF(X1352&lt;0.5,Riskregister!$K$6+(Riskregister!$L$6-Riskregister!$K$6)*SQRT(X1352/2),Riskregister!$L$6-(Riskregister!$L$6-Riskregister!$K$6)*SQRT((1-X1352)/2)))</f>
        <v>0</v>
      </c>
      <c r="Z1352" s="28">
        <f t="shared" ca="1" si="827"/>
        <v>0.43717695129695666</v>
      </c>
      <c r="AA1352" s="28">
        <f t="shared" ca="1" si="827"/>
        <v>0.47537271554046057</v>
      </c>
      <c r="AB1352" s="28">
        <f ca="1">IF(Riskregister!$E$7="",0,COUNTIF(BH$4:BH$53,"&lt;"&amp;Z1352)*IF(AA1352&lt;0.5,Riskregister!$K$7+(Riskregister!$L$7-Riskregister!$K$7)*SQRT(AA1352/2),Riskregister!$L$7-(Riskregister!$L$7-Riskregister!$K$7)*SQRT((1-AA1352)/2)))</f>
        <v>0</v>
      </c>
      <c r="AC1352" s="28">
        <f t="shared" ca="1" si="828"/>
        <v>0.30125593558878727</v>
      </c>
      <c r="AD1352" s="28">
        <f t="shared" ca="1" si="828"/>
        <v>0.38594028937707203</v>
      </c>
      <c r="AE1352" s="28">
        <f ca="1">IF(Riskregister!$E$8="",0,COUNTIF(BI$4:BI$53,"&lt;"&amp;AC1352)*IF(AD1352&lt;0.5,Riskregister!$K$8+(Riskregister!$L$8-Riskregister!$K$8)*SQRT(AD1352/2),Riskregister!$L$8-(Riskregister!$L$8-Riskregister!$K$8)*SQRT((1-AD1352)/2)))</f>
        <v>0</v>
      </c>
      <c r="AF1352" s="28">
        <f t="shared" ca="1" si="829"/>
        <v>0.32689933154374806</v>
      </c>
      <c r="AG1352" s="28">
        <f t="shared" ca="1" si="829"/>
        <v>0.2026489039708419</v>
      </c>
      <c r="AH1352" s="28">
        <f>IF(Riskregister!$E$9="",0,COUNTIF(BJ$4:BJ$53,"&lt;"&amp;AF1352)*IF(AG1352&lt;0.5,Riskregister!$K$9+(Riskregister!$L$9-Riskregister!$K$9)*SQRT(AG1352/2),Riskregister!$L$9-(Riskregister!$L$9-Riskregister!$K$9)*SQRT((1-AG1352)/2)))</f>
        <v>0</v>
      </c>
      <c r="AI1352" s="28">
        <f t="shared" ca="1" si="830"/>
        <v>0.42390982037511238</v>
      </c>
      <c r="AJ1352" s="28">
        <f t="shared" ca="1" si="830"/>
        <v>0.52953048247948453</v>
      </c>
      <c r="AK1352" s="28">
        <f>IF(Riskregister!$E$10="",0,COUNTIF(BK$4:BK$53,"&lt;"&amp;AI1352)*IF(AJ1352&lt;0.5,Riskregister!$K$10+(Riskregister!$L$10-Riskregister!$K$10)*SQRT(AJ1352/2),Riskregister!$L$10-(Riskregister!$L$10-Riskregister!$K$10)*SQRT((1-AJ1352)/2)))</f>
        <v>0</v>
      </c>
      <c r="AL1352" s="28">
        <f t="shared" ca="1" si="831"/>
        <v>0.52446446202448094</v>
      </c>
      <c r="AM1352" s="28">
        <f t="shared" ca="1" si="831"/>
        <v>0.98926477918329714</v>
      </c>
      <c r="AN1352" s="28">
        <f>IF(Riskregister!$E$11="",0,COUNTIF(BL$4:BL$53,"&lt;"&amp;AL1352)*IF(AM1352&lt;0.5,Riskregister!$K$11+(Riskregister!$L$11-Riskregister!$K$11)*SQRT(AM1352/2),Riskregister!$L$11-(Riskregister!$L$11-Riskregister!$K$11)*SQRT((1-AM1352)/2)))</f>
        <v>0</v>
      </c>
      <c r="AO1352" s="28">
        <f t="shared" ca="1" si="832"/>
        <v>0.47918176976131177</v>
      </c>
      <c r="AP1352" s="28">
        <f t="shared" ca="1" si="832"/>
        <v>0.47635625048955976</v>
      </c>
      <c r="AQ1352" s="28">
        <f>IF(Riskregister!$E$12="",0,COUNTIF(BM$4:BM$53,"&lt;"&amp;AO1352)*IF(AP1352&lt;0.5,Riskregister!$K$12+(Riskregister!$L$12-Riskregister!$K$12)*SQRT(AP1352/2),Riskregister!$L$12-(Riskregister!$L$12-Riskregister!$K$12)*SQRT((1-AP1352)/2)))</f>
        <v>0</v>
      </c>
      <c r="AR1352" s="28">
        <f t="shared" ca="1" si="833"/>
        <v>7.3770977485260403E-2</v>
      </c>
      <c r="AS1352" s="28">
        <f t="shared" ca="1" si="833"/>
        <v>0.27831945603312103</v>
      </c>
      <c r="AT1352" s="28">
        <f>IF(Riskregister!$E$13="",0,COUNTIF(BN$4:BN$53,"&lt;"&amp;AR1352)*IF(AS1352&lt;0.5,Riskregister!$K$13+(Riskregister!$L$13-Riskregister!$K$13)*SQRT(AS1352/2),Riskregister!$L$13-(Riskregister!$L$13-Riskregister!$K$13)*SQRT((1-AS1352)/2)))</f>
        <v>0</v>
      </c>
      <c r="AU1352" s="28">
        <f t="shared" ca="1" si="834"/>
        <v>8.0807209763565258E-2</v>
      </c>
      <c r="AV1352" s="28">
        <f t="shared" ca="1" si="834"/>
        <v>0.24188278487810511</v>
      </c>
      <c r="AW1352" s="28">
        <f>IF(Riskregister!$E$14="",0,COUNTIF(BO$4:BO$53,"&lt;"&amp;AU1352)*IF(AV1352&lt;0.5,Riskregister!$K$14+(Riskregister!$L$14-Riskregister!$K$14)*SQRT(AV1352/2),Riskregister!$L$14-(Riskregister!$L$14-Riskregister!$K$14)*SQRT((1-AV1352)/2)))</f>
        <v>0</v>
      </c>
      <c r="AX1352" s="28">
        <f t="shared" ca="1" si="835"/>
        <v>0.66416898136679137</v>
      </c>
      <c r="AY1352" s="28">
        <f t="shared" ca="1" si="835"/>
        <v>0.92942358192694507</v>
      </c>
      <c r="AZ1352" s="28">
        <f>IF(Riskregister!$E$15="",0,COUNTIF(BP$4:BP$53,"&lt;"&amp;AX1352)*IF(AY1352&lt;0.5,Riskregister!$K$15+(Riskregister!$L$15-Riskregister!$K$15)*SQRT(AY1352/2),Riskregister!$L$15-(Riskregister!$L$15-Riskregister!$K$15)*SQRT((1-AY1352)/2)))</f>
        <v>0</v>
      </c>
      <c r="BA1352" s="28">
        <f t="shared" ca="1" si="836"/>
        <v>0.91367214088436988</v>
      </c>
      <c r="BB1352" s="28">
        <f t="shared" ca="1" si="836"/>
        <v>0.3308556962756386</v>
      </c>
      <c r="BC1352" s="28">
        <f>IF(Riskregister!$E$16="",0,COUNTIF(BQ$4:BQ$53,"&lt;"&amp;BA1352)*IF(BB1352&lt;0.5,Riskregister!$K$16+(Riskregister!$L$16-Riskregister!$K$16)*SQRT(BB1352/2),Riskregister!$L$16-(Riskregister!$L$16-Riskregister!$K$16)*SQRT((1-BB1352)/2)))</f>
        <v>0</v>
      </c>
      <c r="BD1352" s="28">
        <f t="shared" ca="1" si="837"/>
        <v>0</v>
      </c>
    </row>
    <row r="1353" spans="20:56" x14ac:dyDescent="0.35">
      <c r="T1353" s="28">
        <f t="shared" ca="1" si="825"/>
        <v>0.65518464003893317</v>
      </c>
      <c r="U1353" s="28">
        <f t="shared" ca="1" si="825"/>
        <v>0.63544867981150233</v>
      </c>
      <c r="V1353" s="28">
        <f ca="1">IF(Riskregister!$E$5="",0,COUNTIF(BF$4:BF$53,"&lt;"&amp;T1353)*IF(U1353&lt;0.5,Riskregister!$K$5+(Riskregister!$L$5-Riskregister!$K$5)*SQRT(U1353/2),Riskregister!$L$5-(Riskregister!$L$5-Riskregister!$K$5)*SQRT((1-U1353)/2)))</f>
        <v>407878.10856363771</v>
      </c>
      <c r="W1353" s="28">
        <f t="shared" ca="1" si="826"/>
        <v>0.93288724050943495</v>
      </c>
      <c r="X1353" s="28">
        <f t="shared" ca="1" si="826"/>
        <v>0.46285972865815028</v>
      </c>
      <c r="Y1353" s="28">
        <f ca="1">IF(Riskregister!$E$6="",0,COUNTIF(BG$4:BG$53,"&lt;"&amp;W1353)*IF(X1353&lt;0.5,Riskregister!$K$6+(Riskregister!$L$6-Riskregister!$K$6)*SQRT(X1353/2),Riskregister!$L$6-(Riskregister!$L$6-Riskregister!$K$6)*SQRT((1-X1353)/2)))</f>
        <v>2131857.6851764736</v>
      </c>
      <c r="Z1353" s="28">
        <f t="shared" ca="1" si="827"/>
        <v>0.82818945813500144</v>
      </c>
      <c r="AA1353" s="28">
        <f t="shared" ca="1" si="827"/>
        <v>0.62573799089338655</v>
      </c>
      <c r="AB1353" s="28">
        <f ca="1">IF(Riskregister!$E$7="",0,COUNTIF(BH$4:BH$53,"&lt;"&amp;Z1353)*IF(AA1353&lt;0.5,Riskregister!$K$7+(Riskregister!$L$7-Riskregister!$K$7)*SQRT(AA1353/2),Riskregister!$L$7-(Riskregister!$L$7-Riskregister!$K$7)*SQRT((1-AA1353)/2)))</f>
        <v>248594.75551428189</v>
      </c>
      <c r="AC1353" s="28">
        <f t="shared" ca="1" si="828"/>
        <v>5.8392398413096402E-2</v>
      </c>
      <c r="AD1353" s="28">
        <f t="shared" ca="1" si="828"/>
        <v>4.3035748008443231E-2</v>
      </c>
      <c r="AE1353" s="28">
        <f ca="1">IF(Riskregister!$E$8="",0,COUNTIF(BI$4:BI$53,"&lt;"&amp;AC1353)*IF(AD1353&lt;0.5,Riskregister!$K$8+(Riskregister!$L$8-Riskregister!$K$8)*SQRT(AD1353/2),Riskregister!$L$8-(Riskregister!$L$8-Riskregister!$K$8)*SQRT((1-AD1353)/2)))</f>
        <v>0</v>
      </c>
      <c r="AF1353" s="28">
        <f t="shared" ca="1" si="829"/>
        <v>0.94254681616612834</v>
      </c>
      <c r="AG1353" s="28">
        <f t="shared" ca="1" si="829"/>
        <v>0.14932966662671121</v>
      </c>
      <c r="AH1353" s="28">
        <f>IF(Riskregister!$E$9="",0,COUNTIF(BJ$4:BJ$53,"&lt;"&amp;AF1353)*IF(AG1353&lt;0.5,Riskregister!$K$9+(Riskregister!$L$9-Riskregister!$K$9)*SQRT(AG1353/2),Riskregister!$L$9-(Riskregister!$L$9-Riskregister!$K$9)*SQRT((1-AG1353)/2)))</f>
        <v>0</v>
      </c>
      <c r="AI1353" s="28">
        <f t="shared" ca="1" si="830"/>
        <v>0.464396823308039</v>
      </c>
      <c r="AJ1353" s="28">
        <f t="shared" ca="1" si="830"/>
        <v>0.57455437628690065</v>
      </c>
      <c r="AK1353" s="28">
        <f>IF(Riskregister!$E$10="",0,COUNTIF(BK$4:BK$53,"&lt;"&amp;AI1353)*IF(AJ1353&lt;0.5,Riskregister!$K$10+(Riskregister!$L$10-Riskregister!$K$10)*SQRT(AJ1353/2),Riskregister!$L$10-(Riskregister!$L$10-Riskregister!$K$10)*SQRT((1-AJ1353)/2)))</f>
        <v>0</v>
      </c>
      <c r="AL1353" s="28">
        <f t="shared" ca="1" si="831"/>
        <v>0.99854656871653535</v>
      </c>
      <c r="AM1353" s="28">
        <f t="shared" ca="1" si="831"/>
        <v>0.91138923883812506</v>
      </c>
      <c r="AN1353" s="28">
        <f>IF(Riskregister!$E$11="",0,COUNTIF(BL$4:BL$53,"&lt;"&amp;AL1353)*IF(AM1353&lt;0.5,Riskregister!$K$11+(Riskregister!$L$11-Riskregister!$K$11)*SQRT(AM1353/2),Riskregister!$L$11-(Riskregister!$L$11-Riskregister!$K$11)*SQRT((1-AM1353)/2)))</f>
        <v>0</v>
      </c>
      <c r="AO1353" s="28">
        <f t="shared" ca="1" si="832"/>
        <v>0.75172378189309308</v>
      </c>
      <c r="AP1353" s="28">
        <f t="shared" ca="1" si="832"/>
        <v>0.23289561589176111</v>
      </c>
      <c r="AQ1353" s="28">
        <f>IF(Riskregister!$E$12="",0,COUNTIF(BM$4:BM$53,"&lt;"&amp;AO1353)*IF(AP1353&lt;0.5,Riskregister!$K$12+(Riskregister!$L$12-Riskregister!$K$12)*SQRT(AP1353/2),Riskregister!$L$12-(Riskregister!$L$12-Riskregister!$K$12)*SQRT((1-AP1353)/2)))</f>
        <v>0</v>
      </c>
      <c r="AR1353" s="28">
        <f t="shared" ca="1" si="833"/>
        <v>0.81858740999869828</v>
      </c>
      <c r="AS1353" s="28">
        <f t="shared" ca="1" si="833"/>
        <v>8.7644366712075317E-2</v>
      </c>
      <c r="AT1353" s="28">
        <f>IF(Riskregister!$E$13="",0,COUNTIF(BN$4:BN$53,"&lt;"&amp;AR1353)*IF(AS1353&lt;0.5,Riskregister!$K$13+(Riskregister!$L$13-Riskregister!$K$13)*SQRT(AS1353/2),Riskregister!$L$13-(Riskregister!$L$13-Riskregister!$K$13)*SQRT((1-AS1353)/2)))</f>
        <v>0</v>
      </c>
      <c r="AU1353" s="28">
        <f t="shared" ca="1" si="834"/>
        <v>0.21481010591072081</v>
      </c>
      <c r="AV1353" s="28">
        <f t="shared" ca="1" si="834"/>
        <v>0.7201649957816707</v>
      </c>
      <c r="AW1353" s="28">
        <f>IF(Riskregister!$E$14="",0,COUNTIF(BO$4:BO$53,"&lt;"&amp;AU1353)*IF(AV1353&lt;0.5,Riskregister!$K$14+(Riskregister!$L$14-Riskregister!$K$14)*SQRT(AV1353/2),Riskregister!$L$14-(Riskregister!$L$14-Riskregister!$K$14)*SQRT((1-AV1353)/2)))</f>
        <v>0</v>
      </c>
      <c r="AX1353" s="28">
        <f t="shared" ca="1" si="835"/>
        <v>0.71371867385795074</v>
      </c>
      <c r="AY1353" s="28">
        <f t="shared" ca="1" si="835"/>
        <v>0.53966592613015807</v>
      </c>
      <c r="AZ1353" s="28">
        <f>IF(Riskregister!$E$15="",0,COUNTIF(BP$4:BP$53,"&lt;"&amp;AX1353)*IF(AY1353&lt;0.5,Riskregister!$K$15+(Riskregister!$L$15-Riskregister!$K$15)*SQRT(AY1353/2),Riskregister!$L$15-(Riskregister!$L$15-Riskregister!$K$15)*SQRT((1-AY1353)/2)))</f>
        <v>0</v>
      </c>
      <c r="BA1353" s="28">
        <f t="shared" ca="1" si="836"/>
        <v>0.99698578369484248</v>
      </c>
      <c r="BB1353" s="28">
        <f t="shared" ca="1" si="836"/>
        <v>0.41837231499556093</v>
      </c>
      <c r="BC1353" s="28">
        <f>IF(Riskregister!$E$16="",0,COUNTIF(BQ$4:BQ$53,"&lt;"&amp;BA1353)*IF(BB1353&lt;0.5,Riskregister!$K$16+(Riskregister!$L$16-Riskregister!$K$16)*SQRT(BB1353/2),Riskregister!$L$16-(Riskregister!$L$16-Riskregister!$K$16)*SQRT((1-BB1353)/2)))</f>
        <v>0</v>
      </c>
      <c r="BD1353" s="28">
        <f t="shared" ca="1" si="837"/>
        <v>2788330.5492543932</v>
      </c>
    </row>
    <row r="1354" spans="20:56" x14ac:dyDescent="0.35">
      <c r="T1354" s="28">
        <f t="shared" ca="1" si="825"/>
        <v>0.23106102708919407</v>
      </c>
      <c r="U1354" s="28">
        <f t="shared" ca="1" si="825"/>
        <v>0.71118027791559424</v>
      </c>
      <c r="V1354" s="28">
        <f ca="1">IF(Riskregister!$E$5="",0,COUNTIF(BF$4:BF$53,"&lt;"&amp;T1354)*IF(U1354&lt;0.5,Riskregister!$K$5+(Riskregister!$L$5-Riskregister!$K$5)*SQRT(U1354/2),Riskregister!$L$5-(Riskregister!$L$5-Riskregister!$K$5)*SQRT((1-U1354)/2)))</f>
        <v>0</v>
      </c>
      <c r="W1354" s="28">
        <f t="shared" ca="1" si="826"/>
        <v>0.91482766506037627</v>
      </c>
      <c r="X1354" s="28">
        <f t="shared" ca="1" si="826"/>
        <v>0.52258943426603122</v>
      </c>
      <c r="Y1354" s="28">
        <f ca="1">IF(Riskregister!$E$6="",0,COUNTIF(BG$4:BG$53,"&lt;"&amp;W1354)*IF(X1354&lt;0.5,Riskregister!$K$6+(Riskregister!$L$6-Riskregister!$K$6)*SQRT(X1354/2),Riskregister!$L$6-(Riskregister!$L$6-Riskregister!$K$6)*SQRT((1-X1354)/2)))</f>
        <v>2241130.9127862537</v>
      </c>
      <c r="Z1354" s="28">
        <f t="shared" ca="1" si="827"/>
        <v>0.3541473608456025</v>
      </c>
      <c r="AA1354" s="28">
        <f t="shared" ca="1" si="827"/>
        <v>0.80841870311170039</v>
      </c>
      <c r="AB1354" s="28">
        <f ca="1">IF(Riskregister!$E$7="",0,COUNTIF(BH$4:BH$53,"&lt;"&amp;Z1354)*IF(AA1354&lt;0.5,Riskregister!$K$7+(Riskregister!$L$7-Riskregister!$K$7)*SQRT(AA1354/2),Riskregister!$L$7-(Riskregister!$L$7-Riskregister!$K$7)*SQRT((1-AA1354)/2)))</f>
        <v>0</v>
      </c>
      <c r="AC1354" s="28">
        <f t="shared" ca="1" si="828"/>
        <v>6.5590286888683846E-2</v>
      </c>
      <c r="AD1354" s="28">
        <f t="shared" ca="1" si="828"/>
        <v>0.63998402536026955</v>
      </c>
      <c r="AE1354" s="28">
        <f ca="1">IF(Riskregister!$E$8="",0,COUNTIF(BI$4:BI$53,"&lt;"&amp;AC1354)*IF(AD1354&lt;0.5,Riskregister!$K$8+(Riskregister!$L$8-Riskregister!$K$8)*SQRT(AD1354/2),Riskregister!$L$8-(Riskregister!$L$8-Riskregister!$K$8)*SQRT((1-AD1354)/2)))</f>
        <v>0</v>
      </c>
      <c r="AF1354" s="28">
        <f t="shared" ca="1" si="829"/>
        <v>1.2905201996775473E-2</v>
      </c>
      <c r="AG1354" s="28">
        <f t="shared" ca="1" si="829"/>
        <v>0.34114026408798392</v>
      </c>
      <c r="AH1354" s="28">
        <f>IF(Riskregister!$E$9="",0,COUNTIF(BJ$4:BJ$53,"&lt;"&amp;AF1354)*IF(AG1354&lt;0.5,Riskregister!$K$9+(Riskregister!$L$9-Riskregister!$K$9)*SQRT(AG1354/2),Riskregister!$L$9-(Riskregister!$L$9-Riskregister!$K$9)*SQRT((1-AG1354)/2)))</f>
        <v>0</v>
      </c>
      <c r="AI1354" s="28">
        <f t="shared" ca="1" si="830"/>
        <v>0.91758931789090215</v>
      </c>
      <c r="AJ1354" s="28">
        <f t="shared" ca="1" si="830"/>
        <v>0.99408539092831882</v>
      </c>
      <c r="AK1354" s="28">
        <f>IF(Riskregister!$E$10="",0,COUNTIF(BK$4:BK$53,"&lt;"&amp;AI1354)*IF(AJ1354&lt;0.5,Riskregister!$K$10+(Riskregister!$L$10-Riskregister!$K$10)*SQRT(AJ1354/2),Riskregister!$L$10-(Riskregister!$L$10-Riskregister!$K$10)*SQRT((1-AJ1354)/2)))</f>
        <v>0</v>
      </c>
      <c r="AL1354" s="28">
        <f t="shared" ca="1" si="831"/>
        <v>9.5561980984065209E-2</v>
      </c>
      <c r="AM1354" s="28">
        <f t="shared" ca="1" si="831"/>
        <v>0.25621553249111462</v>
      </c>
      <c r="AN1354" s="28">
        <f>IF(Riskregister!$E$11="",0,COUNTIF(BL$4:BL$53,"&lt;"&amp;AL1354)*IF(AM1354&lt;0.5,Riskregister!$K$11+(Riskregister!$L$11-Riskregister!$K$11)*SQRT(AM1354/2),Riskregister!$L$11-(Riskregister!$L$11-Riskregister!$K$11)*SQRT((1-AM1354)/2)))</f>
        <v>0</v>
      </c>
      <c r="AO1354" s="28">
        <f t="shared" ca="1" si="832"/>
        <v>0.58128457973917025</v>
      </c>
      <c r="AP1354" s="28">
        <f t="shared" ca="1" si="832"/>
        <v>0.31544327164607555</v>
      </c>
      <c r="AQ1354" s="28">
        <f>IF(Riskregister!$E$12="",0,COUNTIF(BM$4:BM$53,"&lt;"&amp;AO1354)*IF(AP1354&lt;0.5,Riskregister!$K$12+(Riskregister!$L$12-Riskregister!$K$12)*SQRT(AP1354/2),Riskregister!$L$12-(Riskregister!$L$12-Riskregister!$K$12)*SQRT((1-AP1354)/2)))</f>
        <v>0</v>
      </c>
      <c r="AR1354" s="28">
        <f t="shared" ca="1" si="833"/>
        <v>0.58802323341483731</v>
      </c>
      <c r="AS1354" s="28">
        <f t="shared" ca="1" si="833"/>
        <v>0.14086419532582528</v>
      </c>
      <c r="AT1354" s="28">
        <f>IF(Riskregister!$E$13="",0,COUNTIF(BN$4:BN$53,"&lt;"&amp;AR1354)*IF(AS1354&lt;0.5,Riskregister!$K$13+(Riskregister!$L$13-Riskregister!$K$13)*SQRT(AS1354/2),Riskregister!$L$13-(Riskregister!$L$13-Riskregister!$K$13)*SQRT((1-AS1354)/2)))</f>
        <v>0</v>
      </c>
      <c r="AU1354" s="28">
        <f t="shared" ca="1" si="834"/>
        <v>0.66448768625419341</v>
      </c>
      <c r="AV1354" s="28">
        <f t="shared" ca="1" si="834"/>
        <v>0.50292853047065733</v>
      </c>
      <c r="AW1354" s="28">
        <f>IF(Riskregister!$E$14="",0,COUNTIF(BO$4:BO$53,"&lt;"&amp;AU1354)*IF(AV1354&lt;0.5,Riskregister!$K$14+(Riskregister!$L$14-Riskregister!$K$14)*SQRT(AV1354/2),Riskregister!$L$14-(Riskregister!$L$14-Riskregister!$K$14)*SQRT((1-AV1354)/2)))</f>
        <v>0</v>
      </c>
      <c r="AX1354" s="28">
        <f t="shared" ca="1" si="835"/>
        <v>5.5300239959632402E-2</v>
      </c>
      <c r="AY1354" s="28">
        <f t="shared" ca="1" si="835"/>
        <v>0.2570439621011007</v>
      </c>
      <c r="AZ1354" s="28">
        <f>IF(Riskregister!$E$15="",0,COUNTIF(BP$4:BP$53,"&lt;"&amp;AX1354)*IF(AY1354&lt;0.5,Riskregister!$K$15+(Riskregister!$L$15-Riskregister!$K$15)*SQRT(AY1354/2),Riskregister!$L$15-(Riskregister!$L$15-Riskregister!$K$15)*SQRT((1-AY1354)/2)))</f>
        <v>0</v>
      </c>
      <c r="BA1354" s="28">
        <f t="shared" ca="1" si="836"/>
        <v>0.62052274087818815</v>
      </c>
      <c r="BB1354" s="28">
        <f t="shared" ca="1" si="836"/>
        <v>0.60893641487303429</v>
      </c>
      <c r="BC1354" s="28">
        <f>IF(Riskregister!$E$16="",0,COUNTIF(BQ$4:BQ$53,"&lt;"&amp;BA1354)*IF(BB1354&lt;0.5,Riskregister!$K$16+(Riskregister!$L$16-Riskregister!$K$16)*SQRT(BB1354/2),Riskregister!$L$16-(Riskregister!$L$16-Riskregister!$K$16)*SQRT((1-BB1354)/2)))</f>
        <v>0</v>
      </c>
      <c r="BD1354" s="28">
        <f t="shared" ca="1" si="837"/>
        <v>2241130.9127862537</v>
      </c>
    </row>
    <row r="1355" spans="20:56" x14ac:dyDescent="0.35">
      <c r="T1355" s="28">
        <f t="shared" ca="1" si="825"/>
        <v>0.55395899264436166</v>
      </c>
      <c r="U1355" s="28">
        <f t="shared" ca="1" si="825"/>
        <v>0.36892366632582874</v>
      </c>
      <c r="V1355" s="28">
        <f ca="1">IF(Riskregister!$E$5="",0,COUNTIF(BF$4:BF$53,"&lt;"&amp;T1355)*IF(U1355&lt;0.5,Riskregister!$K$5+(Riskregister!$L$5-Riskregister!$K$5)*SQRT(U1355/2),Riskregister!$L$5-(Riskregister!$L$5-Riskregister!$K$5)*SQRT((1-U1355)/2)))</f>
        <v>0</v>
      </c>
      <c r="W1355" s="28">
        <f t="shared" ca="1" si="826"/>
        <v>0.57161745986971357</v>
      </c>
      <c r="X1355" s="28">
        <f t="shared" ca="1" si="826"/>
        <v>0.50267457823933259</v>
      </c>
      <c r="Y1355" s="28">
        <f ca="1">IF(Riskregister!$E$6="",0,COUNTIF(BG$4:BG$53,"&lt;"&amp;W1355)*IF(X1355&lt;0.5,Riskregister!$K$6+(Riskregister!$L$6-Riskregister!$K$6)*SQRT(X1355/2),Riskregister!$L$6-(Riskregister!$L$6-Riskregister!$K$6)*SQRT((1-X1355)/2)))</f>
        <v>0</v>
      </c>
      <c r="Z1355" s="28">
        <f t="shared" ca="1" si="827"/>
        <v>0.43092150810529406</v>
      </c>
      <c r="AA1355" s="28">
        <f t="shared" ca="1" si="827"/>
        <v>7.3138502433674479E-2</v>
      </c>
      <c r="AB1355" s="28">
        <f ca="1">IF(Riskregister!$E$7="",0,COUNTIF(BH$4:BH$53,"&lt;"&amp;Z1355)*IF(AA1355&lt;0.5,Riskregister!$K$7+(Riskregister!$L$7-Riskregister!$K$7)*SQRT(AA1355/2),Riskregister!$L$7-(Riskregister!$L$7-Riskregister!$K$7)*SQRT((1-AA1355)/2)))</f>
        <v>0</v>
      </c>
      <c r="AC1355" s="28">
        <f t="shared" ca="1" si="828"/>
        <v>0.48789016800948226</v>
      </c>
      <c r="AD1355" s="28">
        <f t="shared" ca="1" si="828"/>
        <v>0.31064971410779318</v>
      </c>
      <c r="AE1355" s="28">
        <f ca="1">IF(Riskregister!$E$8="",0,COUNTIF(BI$4:BI$53,"&lt;"&amp;AC1355)*IF(AD1355&lt;0.5,Riskregister!$K$8+(Riskregister!$L$8-Riskregister!$K$8)*SQRT(AD1355/2),Riskregister!$L$8-(Riskregister!$L$8-Riskregister!$K$8)*SQRT((1-AD1355)/2)))</f>
        <v>0</v>
      </c>
      <c r="AF1355" s="28">
        <f t="shared" ca="1" si="829"/>
        <v>0.18048360163179678</v>
      </c>
      <c r="AG1355" s="28">
        <f t="shared" ca="1" si="829"/>
        <v>0.42951574876826948</v>
      </c>
      <c r="AH1355" s="28">
        <f>IF(Riskregister!$E$9="",0,COUNTIF(BJ$4:BJ$53,"&lt;"&amp;AF1355)*IF(AG1355&lt;0.5,Riskregister!$K$9+(Riskregister!$L$9-Riskregister!$K$9)*SQRT(AG1355/2),Riskregister!$L$9-(Riskregister!$L$9-Riskregister!$K$9)*SQRT((1-AG1355)/2)))</f>
        <v>0</v>
      </c>
      <c r="AI1355" s="28">
        <f t="shared" ca="1" si="830"/>
        <v>0.92357711562010403</v>
      </c>
      <c r="AJ1355" s="28">
        <f t="shared" ca="1" si="830"/>
        <v>0.66095518881949566</v>
      </c>
      <c r="AK1355" s="28">
        <f>IF(Riskregister!$E$10="",0,COUNTIF(BK$4:BK$53,"&lt;"&amp;AI1355)*IF(AJ1355&lt;0.5,Riskregister!$K$10+(Riskregister!$L$10-Riskregister!$K$10)*SQRT(AJ1355/2),Riskregister!$L$10-(Riskregister!$L$10-Riskregister!$K$10)*SQRT((1-AJ1355)/2)))</f>
        <v>0</v>
      </c>
      <c r="AL1355" s="28">
        <f t="shared" ca="1" si="831"/>
        <v>0.47371706160047578</v>
      </c>
      <c r="AM1355" s="28">
        <f t="shared" ca="1" si="831"/>
        <v>0.28897958396460921</v>
      </c>
      <c r="AN1355" s="28">
        <f>IF(Riskregister!$E$11="",0,COUNTIF(BL$4:BL$53,"&lt;"&amp;AL1355)*IF(AM1355&lt;0.5,Riskregister!$K$11+(Riskregister!$L$11-Riskregister!$K$11)*SQRT(AM1355/2),Riskregister!$L$11-(Riskregister!$L$11-Riskregister!$K$11)*SQRT((1-AM1355)/2)))</f>
        <v>0</v>
      </c>
      <c r="AO1355" s="28">
        <f t="shared" ca="1" si="832"/>
        <v>0.8149267723898288</v>
      </c>
      <c r="AP1355" s="28">
        <f t="shared" ca="1" si="832"/>
        <v>0.15333054171166605</v>
      </c>
      <c r="AQ1355" s="28">
        <f>IF(Riskregister!$E$12="",0,COUNTIF(BM$4:BM$53,"&lt;"&amp;AO1355)*IF(AP1355&lt;0.5,Riskregister!$K$12+(Riskregister!$L$12-Riskregister!$K$12)*SQRT(AP1355/2),Riskregister!$L$12-(Riskregister!$L$12-Riskregister!$K$12)*SQRT((1-AP1355)/2)))</f>
        <v>0</v>
      </c>
      <c r="AR1355" s="28">
        <f t="shared" ca="1" si="833"/>
        <v>0.95861774082565498</v>
      </c>
      <c r="AS1355" s="28">
        <f t="shared" ca="1" si="833"/>
        <v>0.93901654370369103</v>
      </c>
      <c r="AT1355" s="28">
        <f>IF(Riskregister!$E$13="",0,COUNTIF(BN$4:BN$53,"&lt;"&amp;AR1355)*IF(AS1355&lt;0.5,Riskregister!$K$13+(Riskregister!$L$13-Riskregister!$K$13)*SQRT(AS1355/2),Riskregister!$L$13-(Riskregister!$L$13-Riskregister!$K$13)*SQRT((1-AS1355)/2)))</f>
        <v>0</v>
      </c>
      <c r="AU1355" s="28">
        <f t="shared" ca="1" si="834"/>
        <v>0.78045225287099285</v>
      </c>
      <c r="AV1355" s="28">
        <f t="shared" ca="1" si="834"/>
        <v>0.29969640767608918</v>
      </c>
      <c r="AW1355" s="28">
        <f>IF(Riskregister!$E$14="",0,COUNTIF(BO$4:BO$53,"&lt;"&amp;AU1355)*IF(AV1355&lt;0.5,Riskregister!$K$14+(Riskregister!$L$14-Riskregister!$K$14)*SQRT(AV1355/2),Riskregister!$L$14-(Riskregister!$L$14-Riskregister!$K$14)*SQRT((1-AV1355)/2)))</f>
        <v>0</v>
      </c>
      <c r="AX1355" s="28">
        <f t="shared" ca="1" si="835"/>
        <v>1.5220376307003458E-2</v>
      </c>
      <c r="AY1355" s="28">
        <f t="shared" ca="1" si="835"/>
        <v>0.64800050968725686</v>
      </c>
      <c r="AZ1355" s="28">
        <f>IF(Riskregister!$E$15="",0,COUNTIF(BP$4:BP$53,"&lt;"&amp;AX1355)*IF(AY1355&lt;0.5,Riskregister!$K$15+(Riskregister!$L$15-Riskregister!$K$15)*SQRT(AY1355/2),Riskregister!$L$15-(Riskregister!$L$15-Riskregister!$K$15)*SQRT((1-AY1355)/2)))</f>
        <v>0</v>
      </c>
      <c r="BA1355" s="28">
        <f t="shared" ca="1" si="836"/>
        <v>0.503369326583891</v>
      </c>
      <c r="BB1355" s="28">
        <f t="shared" ca="1" si="836"/>
        <v>0.50821939883403944</v>
      </c>
      <c r="BC1355" s="28">
        <f>IF(Riskregister!$E$16="",0,COUNTIF(BQ$4:BQ$53,"&lt;"&amp;BA1355)*IF(BB1355&lt;0.5,Riskregister!$K$16+(Riskregister!$L$16-Riskregister!$K$16)*SQRT(BB1355/2),Riskregister!$L$16-(Riskregister!$L$16-Riskregister!$K$16)*SQRT((1-BB1355)/2)))</f>
        <v>0</v>
      </c>
      <c r="BD1355" s="28">
        <f t="shared" ca="1" si="837"/>
        <v>0</v>
      </c>
    </row>
    <row r="1356" spans="20:56" x14ac:dyDescent="0.35">
      <c r="T1356" s="28">
        <f t="shared" ca="1" si="825"/>
        <v>0.1133110548772247</v>
      </c>
      <c r="U1356" s="28">
        <f t="shared" ca="1" si="825"/>
        <v>0.95750189294396959</v>
      </c>
      <c r="V1356" s="28">
        <f ca="1">IF(Riskregister!$E$5="",0,COUNTIF(BF$4:BF$53,"&lt;"&amp;T1356)*IF(U1356&lt;0.5,Riskregister!$K$5+(Riskregister!$L$5-Riskregister!$K$5)*SQRT(U1356/2),Riskregister!$L$5-(Riskregister!$L$5-Riskregister!$K$5)*SQRT((1-U1356)/2)))</f>
        <v>0</v>
      </c>
      <c r="W1356" s="28">
        <f t="shared" ca="1" si="826"/>
        <v>0.55174089649406932</v>
      </c>
      <c r="X1356" s="28">
        <f t="shared" ca="1" si="826"/>
        <v>0.31179559518329503</v>
      </c>
      <c r="Y1356" s="28">
        <f ca="1">IF(Riskregister!$E$6="",0,COUNTIF(BG$4:BG$53,"&lt;"&amp;W1356)*IF(X1356&lt;0.5,Riskregister!$K$6+(Riskregister!$L$6-Riskregister!$K$6)*SQRT(X1356/2),Riskregister!$L$6-(Riskregister!$L$6-Riskregister!$K$6)*SQRT((1-X1356)/2)))</f>
        <v>0</v>
      </c>
      <c r="Z1356" s="28">
        <f t="shared" ca="1" si="827"/>
        <v>2.7345456973448368E-2</v>
      </c>
      <c r="AA1356" s="28">
        <f t="shared" ca="1" si="827"/>
        <v>0.6782158274607657</v>
      </c>
      <c r="AB1356" s="28">
        <f ca="1">IF(Riskregister!$E$7="",0,COUNTIF(BH$4:BH$53,"&lt;"&amp;Z1356)*IF(AA1356&lt;0.5,Riskregister!$K$7+(Riskregister!$L$7-Riskregister!$K$7)*SQRT(AA1356/2),Riskregister!$L$7-(Riskregister!$L$7-Riskregister!$K$7)*SQRT((1-AA1356)/2)))</f>
        <v>0</v>
      </c>
      <c r="AC1356" s="28">
        <f t="shared" ca="1" si="828"/>
        <v>0.28404196588375696</v>
      </c>
      <c r="AD1356" s="28">
        <f t="shared" ca="1" si="828"/>
        <v>0.90840625658449292</v>
      </c>
      <c r="AE1356" s="28">
        <f ca="1">IF(Riskregister!$E$8="",0,COUNTIF(BI$4:BI$53,"&lt;"&amp;AC1356)*IF(AD1356&lt;0.5,Riskregister!$K$8+(Riskregister!$L$8-Riskregister!$K$8)*SQRT(AD1356/2),Riskregister!$L$8-(Riskregister!$L$8-Riskregister!$K$8)*SQRT((1-AD1356)/2)))</f>
        <v>0</v>
      </c>
      <c r="AF1356" s="28">
        <f t="shared" ca="1" si="829"/>
        <v>0.69491830206766536</v>
      </c>
      <c r="AG1356" s="28">
        <f t="shared" ca="1" si="829"/>
        <v>0.92887587600077148</v>
      </c>
      <c r="AH1356" s="28">
        <f>IF(Riskregister!$E$9="",0,COUNTIF(BJ$4:BJ$53,"&lt;"&amp;AF1356)*IF(AG1356&lt;0.5,Riskregister!$K$9+(Riskregister!$L$9-Riskregister!$K$9)*SQRT(AG1356/2),Riskregister!$L$9-(Riskregister!$L$9-Riskregister!$K$9)*SQRT((1-AG1356)/2)))</f>
        <v>0</v>
      </c>
      <c r="AI1356" s="28">
        <f t="shared" ca="1" si="830"/>
        <v>0.28338146652281571</v>
      </c>
      <c r="AJ1356" s="28">
        <f t="shared" ca="1" si="830"/>
        <v>0.99317778014836799</v>
      </c>
      <c r="AK1356" s="28">
        <f>IF(Riskregister!$E$10="",0,COUNTIF(BK$4:BK$53,"&lt;"&amp;AI1356)*IF(AJ1356&lt;0.5,Riskregister!$K$10+(Riskregister!$L$10-Riskregister!$K$10)*SQRT(AJ1356/2),Riskregister!$L$10-(Riskregister!$L$10-Riskregister!$K$10)*SQRT((1-AJ1356)/2)))</f>
        <v>0</v>
      </c>
      <c r="AL1356" s="28">
        <f t="shared" ca="1" si="831"/>
        <v>6.0881477771575709E-2</v>
      </c>
      <c r="AM1356" s="28">
        <f t="shared" ca="1" si="831"/>
        <v>0.6043988056372358</v>
      </c>
      <c r="AN1356" s="28">
        <f>IF(Riskregister!$E$11="",0,COUNTIF(BL$4:BL$53,"&lt;"&amp;AL1356)*IF(AM1356&lt;0.5,Riskregister!$K$11+(Riskregister!$L$11-Riskregister!$K$11)*SQRT(AM1356/2),Riskregister!$L$11-(Riskregister!$L$11-Riskregister!$K$11)*SQRT((1-AM1356)/2)))</f>
        <v>0</v>
      </c>
      <c r="AO1356" s="28">
        <f t="shared" ca="1" si="832"/>
        <v>0.41122148009986614</v>
      </c>
      <c r="AP1356" s="28">
        <f t="shared" ca="1" si="832"/>
        <v>3.6475462867110564E-2</v>
      </c>
      <c r="AQ1356" s="28">
        <f>IF(Riskregister!$E$12="",0,COUNTIF(BM$4:BM$53,"&lt;"&amp;AO1356)*IF(AP1356&lt;0.5,Riskregister!$K$12+(Riskregister!$L$12-Riskregister!$K$12)*SQRT(AP1356/2),Riskregister!$L$12-(Riskregister!$L$12-Riskregister!$K$12)*SQRT((1-AP1356)/2)))</f>
        <v>0</v>
      </c>
      <c r="AR1356" s="28">
        <f t="shared" ca="1" si="833"/>
        <v>0.20148064031698965</v>
      </c>
      <c r="AS1356" s="28">
        <f t="shared" ca="1" si="833"/>
        <v>0.46723205609187823</v>
      </c>
      <c r="AT1356" s="28">
        <f>IF(Riskregister!$E$13="",0,COUNTIF(BN$4:BN$53,"&lt;"&amp;AR1356)*IF(AS1356&lt;0.5,Riskregister!$K$13+(Riskregister!$L$13-Riskregister!$K$13)*SQRT(AS1356/2),Riskregister!$L$13-(Riskregister!$L$13-Riskregister!$K$13)*SQRT((1-AS1356)/2)))</f>
        <v>0</v>
      </c>
      <c r="AU1356" s="28">
        <f t="shared" ca="1" si="834"/>
        <v>0.91854445092492032</v>
      </c>
      <c r="AV1356" s="28">
        <f t="shared" ca="1" si="834"/>
        <v>0.56508279295257458</v>
      </c>
      <c r="AW1356" s="28">
        <f>IF(Riskregister!$E$14="",0,COUNTIF(BO$4:BO$53,"&lt;"&amp;AU1356)*IF(AV1356&lt;0.5,Riskregister!$K$14+(Riskregister!$L$14-Riskregister!$K$14)*SQRT(AV1356/2),Riskregister!$L$14-(Riskregister!$L$14-Riskregister!$K$14)*SQRT((1-AV1356)/2)))</f>
        <v>0</v>
      </c>
      <c r="AX1356" s="28">
        <f t="shared" ca="1" si="835"/>
        <v>0.4688160506187572</v>
      </c>
      <c r="AY1356" s="28">
        <f t="shared" ca="1" si="835"/>
        <v>0.52913174127892848</v>
      </c>
      <c r="AZ1356" s="28">
        <f>IF(Riskregister!$E$15="",0,COUNTIF(BP$4:BP$53,"&lt;"&amp;AX1356)*IF(AY1356&lt;0.5,Riskregister!$K$15+(Riskregister!$L$15-Riskregister!$K$15)*SQRT(AY1356/2),Riskregister!$L$15-(Riskregister!$L$15-Riskregister!$K$15)*SQRT((1-AY1356)/2)))</f>
        <v>0</v>
      </c>
      <c r="BA1356" s="28">
        <f t="shared" ca="1" si="836"/>
        <v>0.23321508087686083</v>
      </c>
      <c r="BB1356" s="28">
        <f t="shared" ca="1" si="836"/>
        <v>0.2799778052140226</v>
      </c>
      <c r="BC1356" s="28">
        <f>IF(Riskregister!$E$16="",0,COUNTIF(BQ$4:BQ$53,"&lt;"&amp;BA1356)*IF(BB1356&lt;0.5,Riskregister!$K$16+(Riskregister!$L$16-Riskregister!$K$16)*SQRT(BB1356/2),Riskregister!$L$16-(Riskregister!$L$16-Riskregister!$K$16)*SQRT((1-BB1356)/2)))</f>
        <v>0</v>
      </c>
      <c r="BD1356" s="28">
        <f t="shared" ca="1" si="837"/>
        <v>0</v>
      </c>
    </row>
    <row r="1357" spans="20:56" x14ac:dyDescent="0.35">
      <c r="T1357" s="28">
        <f t="shared" ca="1" si="825"/>
        <v>0.987638120487347</v>
      </c>
      <c r="U1357" s="28">
        <f t="shared" ca="1" si="825"/>
        <v>0.6099170989935756</v>
      </c>
      <c r="V1357" s="28">
        <f ca="1">IF(Riskregister!$E$5="",0,COUNTIF(BF$4:BF$53,"&lt;"&amp;T1357)*IF(U1357&lt;0.5,Riskregister!$K$5+(Riskregister!$L$5-Riskregister!$K$5)*SQRT(U1357/2),Riskregister!$L$5-(Riskregister!$L$5-Riskregister!$K$5)*SQRT((1-U1357)/2)))</f>
        <v>802528.52315216139</v>
      </c>
      <c r="W1357" s="28">
        <f t="shared" ca="1" si="826"/>
        <v>7.7933283152042954E-3</v>
      </c>
      <c r="X1357" s="28">
        <f t="shared" ca="1" si="826"/>
        <v>0.93065964308601989</v>
      </c>
      <c r="Y1357" s="28">
        <f ca="1">IF(Riskregister!$E$6="",0,COUNTIF(BG$4:BG$53,"&lt;"&amp;W1357)*IF(X1357&lt;0.5,Riskregister!$K$6+(Riskregister!$L$6-Riskregister!$K$6)*SQRT(X1357/2),Riskregister!$L$6-(Riskregister!$L$6-Riskregister!$K$6)*SQRT((1-X1357)/2)))</f>
        <v>0</v>
      </c>
      <c r="Z1357" s="28">
        <f t="shared" ca="1" si="827"/>
        <v>0.81614523599510591</v>
      </c>
      <c r="AA1357" s="28">
        <f t="shared" ca="1" si="827"/>
        <v>0.35441667354046169</v>
      </c>
      <c r="AB1357" s="28">
        <f ca="1">IF(Riskregister!$E$7="",0,COUNTIF(BH$4:BH$53,"&lt;"&amp;Z1357)*IF(AA1357&lt;0.5,Riskregister!$K$7+(Riskregister!$L$7-Riskregister!$K$7)*SQRT(AA1357/2),Riskregister!$L$7-(Riskregister!$L$7-Riskregister!$K$7)*SQRT((1-AA1357)/2)))</f>
        <v>197336.42202236786</v>
      </c>
      <c r="AC1357" s="28">
        <f t="shared" ca="1" si="828"/>
        <v>2.3706067049262147E-2</v>
      </c>
      <c r="AD1357" s="28">
        <f t="shared" ca="1" si="828"/>
        <v>0.68599004741348557</v>
      </c>
      <c r="AE1357" s="28">
        <f ca="1">IF(Riskregister!$E$8="",0,COUNTIF(BI$4:BI$53,"&lt;"&amp;AC1357)*IF(AD1357&lt;0.5,Riskregister!$K$8+(Riskregister!$L$8-Riskregister!$K$8)*SQRT(AD1357/2),Riskregister!$L$8-(Riskregister!$L$8-Riskregister!$K$8)*SQRT((1-AD1357)/2)))</f>
        <v>0</v>
      </c>
      <c r="AF1357" s="28">
        <f t="shared" ca="1" si="829"/>
        <v>0.38342675681288263</v>
      </c>
      <c r="AG1357" s="28">
        <f t="shared" ca="1" si="829"/>
        <v>0.74320984497543752</v>
      </c>
      <c r="AH1357" s="28">
        <f>IF(Riskregister!$E$9="",0,COUNTIF(BJ$4:BJ$53,"&lt;"&amp;AF1357)*IF(AG1357&lt;0.5,Riskregister!$K$9+(Riskregister!$L$9-Riskregister!$K$9)*SQRT(AG1357/2),Riskregister!$L$9-(Riskregister!$L$9-Riskregister!$K$9)*SQRT((1-AG1357)/2)))</f>
        <v>0</v>
      </c>
      <c r="AI1357" s="28">
        <f t="shared" ca="1" si="830"/>
        <v>0.72485716158812807</v>
      </c>
      <c r="AJ1357" s="28">
        <f t="shared" ca="1" si="830"/>
        <v>0.68708488915439148</v>
      </c>
      <c r="AK1357" s="28">
        <f>IF(Riskregister!$E$10="",0,COUNTIF(BK$4:BK$53,"&lt;"&amp;AI1357)*IF(AJ1357&lt;0.5,Riskregister!$K$10+(Riskregister!$L$10-Riskregister!$K$10)*SQRT(AJ1357/2),Riskregister!$L$10-(Riskregister!$L$10-Riskregister!$K$10)*SQRT((1-AJ1357)/2)))</f>
        <v>0</v>
      </c>
      <c r="AL1357" s="28">
        <f t="shared" ca="1" si="831"/>
        <v>0.94155847335436782</v>
      </c>
      <c r="AM1357" s="28">
        <f t="shared" ca="1" si="831"/>
        <v>0.96579566961594543</v>
      </c>
      <c r="AN1357" s="28">
        <f>IF(Riskregister!$E$11="",0,COUNTIF(BL$4:BL$53,"&lt;"&amp;AL1357)*IF(AM1357&lt;0.5,Riskregister!$K$11+(Riskregister!$L$11-Riskregister!$K$11)*SQRT(AM1357/2),Riskregister!$L$11-(Riskregister!$L$11-Riskregister!$K$11)*SQRT((1-AM1357)/2)))</f>
        <v>0</v>
      </c>
      <c r="AO1357" s="28">
        <f t="shared" ca="1" si="832"/>
        <v>0.8613140367310741</v>
      </c>
      <c r="AP1357" s="28">
        <f t="shared" ca="1" si="832"/>
        <v>0.91380412543173584</v>
      </c>
      <c r="AQ1357" s="28">
        <f>IF(Riskregister!$E$12="",0,COUNTIF(BM$4:BM$53,"&lt;"&amp;AO1357)*IF(AP1357&lt;0.5,Riskregister!$K$12+(Riskregister!$L$12-Riskregister!$K$12)*SQRT(AP1357/2),Riskregister!$L$12-(Riskregister!$L$12-Riskregister!$K$12)*SQRT((1-AP1357)/2)))</f>
        <v>0</v>
      </c>
      <c r="AR1357" s="28">
        <f t="shared" ca="1" si="833"/>
        <v>0.6461097948403407</v>
      </c>
      <c r="AS1357" s="28">
        <f t="shared" ca="1" si="833"/>
        <v>0.62662198897121324</v>
      </c>
      <c r="AT1357" s="28">
        <f>IF(Riskregister!$E$13="",0,COUNTIF(BN$4:BN$53,"&lt;"&amp;AR1357)*IF(AS1357&lt;0.5,Riskregister!$K$13+(Riskregister!$L$13-Riskregister!$K$13)*SQRT(AS1357/2),Riskregister!$L$13-(Riskregister!$L$13-Riskregister!$K$13)*SQRT((1-AS1357)/2)))</f>
        <v>0</v>
      </c>
      <c r="AU1357" s="28">
        <f t="shared" ca="1" si="834"/>
        <v>7.1798004944202298E-2</v>
      </c>
      <c r="AV1357" s="28">
        <f t="shared" ca="1" si="834"/>
        <v>0.98647160142606294</v>
      </c>
      <c r="AW1357" s="28">
        <f>IF(Riskregister!$E$14="",0,COUNTIF(BO$4:BO$53,"&lt;"&amp;AU1357)*IF(AV1357&lt;0.5,Riskregister!$K$14+(Riskregister!$L$14-Riskregister!$K$14)*SQRT(AV1357/2),Riskregister!$L$14-(Riskregister!$L$14-Riskregister!$K$14)*SQRT((1-AV1357)/2)))</f>
        <v>0</v>
      </c>
      <c r="AX1357" s="28">
        <f t="shared" ca="1" si="835"/>
        <v>8.0993160664762254E-2</v>
      </c>
      <c r="AY1357" s="28">
        <f t="shared" ca="1" si="835"/>
        <v>0.7272838747884901</v>
      </c>
      <c r="AZ1357" s="28">
        <f>IF(Riskregister!$E$15="",0,COUNTIF(BP$4:BP$53,"&lt;"&amp;AX1357)*IF(AY1357&lt;0.5,Riskregister!$K$15+(Riskregister!$L$15-Riskregister!$K$15)*SQRT(AY1357/2),Riskregister!$L$15-(Riskregister!$L$15-Riskregister!$K$15)*SQRT((1-AY1357)/2)))</f>
        <v>0</v>
      </c>
      <c r="BA1357" s="28">
        <f t="shared" ca="1" si="836"/>
        <v>0.32563617888691609</v>
      </c>
      <c r="BB1357" s="28">
        <f t="shared" ca="1" si="836"/>
        <v>0.23749738469011838</v>
      </c>
      <c r="BC1357" s="28">
        <f>IF(Riskregister!$E$16="",0,COUNTIF(BQ$4:BQ$53,"&lt;"&amp;BA1357)*IF(BB1357&lt;0.5,Riskregister!$K$16+(Riskregister!$L$16-Riskregister!$K$16)*SQRT(BB1357/2),Riskregister!$L$16-(Riskregister!$L$16-Riskregister!$K$16)*SQRT((1-BB1357)/2)))</f>
        <v>0</v>
      </c>
      <c r="BD1357" s="28">
        <f t="shared" ca="1" si="837"/>
        <v>999864.94517452922</v>
      </c>
    </row>
    <row r="1358" spans="20:56" x14ac:dyDescent="0.35">
      <c r="T1358" s="28">
        <f t="shared" ca="1" si="825"/>
        <v>0.714342650211508</v>
      </c>
      <c r="U1358" s="28">
        <f t="shared" ca="1" si="825"/>
        <v>0.15971674953389492</v>
      </c>
      <c r="V1358" s="28">
        <f ca="1">IF(Riskregister!$E$5="",0,COUNTIF(BF$4:BF$53,"&lt;"&amp;T1358)*IF(U1358&lt;0.5,Riskregister!$K$5+(Riskregister!$L$5-Riskregister!$K$5)*SQRT(U1358/2),Riskregister!$L$5-(Riskregister!$L$5-Riskregister!$K$5)*SQRT((1-U1358)/2)))</f>
        <v>277166.50852448086</v>
      </c>
      <c r="W1358" s="28">
        <f t="shared" ca="1" si="826"/>
        <v>0.26298111231718868</v>
      </c>
      <c r="X1358" s="28">
        <f t="shared" ca="1" si="826"/>
        <v>0.26502745923507187</v>
      </c>
      <c r="Y1358" s="28">
        <f ca="1">IF(Riskregister!$E$6="",0,COUNTIF(BG$4:BG$53,"&lt;"&amp;W1358)*IF(X1358&lt;0.5,Riskregister!$K$6+(Riskregister!$L$6-Riskregister!$K$6)*SQRT(X1358/2),Riskregister!$L$6-(Riskregister!$L$6-Riskregister!$K$6)*SQRT((1-X1358)/2)))</f>
        <v>0</v>
      </c>
      <c r="Z1358" s="28">
        <f t="shared" ca="1" si="827"/>
        <v>0.69637007090264014</v>
      </c>
      <c r="AA1358" s="28">
        <f t="shared" ca="1" si="827"/>
        <v>0.55159425461855427</v>
      </c>
      <c r="AB1358" s="28">
        <f ca="1">IF(Riskregister!$E$7="",0,COUNTIF(BH$4:BH$53,"&lt;"&amp;Z1358)*IF(AA1358&lt;0.5,Riskregister!$K$7+(Riskregister!$L$7-Riskregister!$K$7)*SQRT(AA1358/2),Riskregister!$L$7-(Riskregister!$L$7-Riskregister!$K$7)*SQRT((1-AA1358)/2)))</f>
        <v>0</v>
      </c>
      <c r="AC1358" s="28">
        <f t="shared" ca="1" si="828"/>
        <v>0.66877564654571264</v>
      </c>
      <c r="AD1358" s="28">
        <f t="shared" ca="1" si="828"/>
        <v>0.20562957316205188</v>
      </c>
      <c r="AE1358" s="28">
        <f ca="1">IF(Riskregister!$E$8="",0,COUNTIF(BI$4:BI$53,"&lt;"&amp;AC1358)*IF(AD1358&lt;0.5,Riskregister!$K$8+(Riskregister!$L$8-Riskregister!$K$8)*SQRT(AD1358/2),Riskregister!$L$8-(Riskregister!$L$8-Riskregister!$K$8)*SQRT((1-AD1358)/2)))</f>
        <v>0</v>
      </c>
      <c r="AF1358" s="28">
        <f t="shared" ca="1" si="829"/>
        <v>0.50352058270202382</v>
      </c>
      <c r="AG1358" s="28">
        <f t="shared" ca="1" si="829"/>
        <v>0.78295492516793774</v>
      </c>
      <c r="AH1358" s="28">
        <f>IF(Riskregister!$E$9="",0,COUNTIF(BJ$4:BJ$53,"&lt;"&amp;AF1358)*IF(AG1358&lt;0.5,Riskregister!$K$9+(Riskregister!$L$9-Riskregister!$K$9)*SQRT(AG1358/2),Riskregister!$L$9-(Riskregister!$L$9-Riskregister!$K$9)*SQRT((1-AG1358)/2)))</f>
        <v>0</v>
      </c>
      <c r="AI1358" s="28">
        <f t="shared" ca="1" si="830"/>
        <v>0.49833981774781544</v>
      </c>
      <c r="AJ1358" s="28">
        <f t="shared" ca="1" si="830"/>
        <v>0.75833990054853229</v>
      </c>
      <c r="AK1358" s="28">
        <f>IF(Riskregister!$E$10="",0,COUNTIF(BK$4:BK$53,"&lt;"&amp;AI1358)*IF(AJ1358&lt;0.5,Riskregister!$K$10+(Riskregister!$L$10-Riskregister!$K$10)*SQRT(AJ1358/2),Riskregister!$L$10-(Riskregister!$L$10-Riskregister!$K$10)*SQRT((1-AJ1358)/2)))</f>
        <v>0</v>
      </c>
      <c r="AL1358" s="28">
        <f t="shared" ca="1" si="831"/>
        <v>0.17965876808621639</v>
      </c>
      <c r="AM1358" s="28">
        <f t="shared" ca="1" si="831"/>
        <v>0.51072170278153317</v>
      </c>
      <c r="AN1358" s="28">
        <f>IF(Riskregister!$E$11="",0,COUNTIF(BL$4:BL$53,"&lt;"&amp;AL1358)*IF(AM1358&lt;0.5,Riskregister!$K$11+(Riskregister!$L$11-Riskregister!$K$11)*SQRT(AM1358/2),Riskregister!$L$11-(Riskregister!$L$11-Riskregister!$K$11)*SQRT((1-AM1358)/2)))</f>
        <v>0</v>
      </c>
      <c r="AO1358" s="28">
        <f t="shared" ca="1" si="832"/>
        <v>0.6244372364361197</v>
      </c>
      <c r="AP1358" s="28">
        <f t="shared" ca="1" si="832"/>
        <v>0.67408122481116062</v>
      </c>
      <c r="AQ1358" s="28">
        <f>IF(Riskregister!$E$12="",0,COUNTIF(BM$4:BM$53,"&lt;"&amp;AO1358)*IF(AP1358&lt;0.5,Riskregister!$K$12+(Riskregister!$L$12-Riskregister!$K$12)*SQRT(AP1358/2),Riskregister!$L$12-(Riskregister!$L$12-Riskregister!$K$12)*SQRT((1-AP1358)/2)))</f>
        <v>0</v>
      </c>
      <c r="AR1358" s="28">
        <f t="shared" ca="1" si="833"/>
        <v>0.82411904537417868</v>
      </c>
      <c r="AS1358" s="28">
        <f t="shared" ca="1" si="833"/>
        <v>0.23994754816557451</v>
      </c>
      <c r="AT1358" s="28">
        <f>IF(Riskregister!$E$13="",0,COUNTIF(BN$4:BN$53,"&lt;"&amp;AR1358)*IF(AS1358&lt;0.5,Riskregister!$K$13+(Riskregister!$L$13-Riskregister!$K$13)*SQRT(AS1358/2),Riskregister!$L$13-(Riskregister!$L$13-Riskregister!$K$13)*SQRT((1-AS1358)/2)))</f>
        <v>0</v>
      </c>
      <c r="AU1358" s="28">
        <f t="shared" ca="1" si="834"/>
        <v>0.73526823199470925</v>
      </c>
      <c r="AV1358" s="28">
        <f t="shared" ca="1" si="834"/>
        <v>0.59353133494011467</v>
      </c>
      <c r="AW1358" s="28">
        <f>IF(Riskregister!$E$14="",0,COUNTIF(BO$4:BO$53,"&lt;"&amp;AU1358)*IF(AV1358&lt;0.5,Riskregister!$K$14+(Riskregister!$L$14-Riskregister!$K$14)*SQRT(AV1358/2),Riskregister!$L$14-(Riskregister!$L$14-Riskregister!$K$14)*SQRT((1-AV1358)/2)))</f>
        <v>0</v>
      </c>
      <c r="AX1358" s="28">
        <f t="shared" ca="1" si="835"/>
        <v>0.32493025820893962</v>
      </c>
      <c r="AY1358" s="28">
        <f t="shared" ca="1" si="835"/>
        <v>0.8914292232486436</v>
      </c>
      <c r="AZ1358" s="28">
        <f>IF(Riskregister!$E$15="",0,COUNTIF(BP$4:BP$53,"&lt;"&amp;AX1358)*IF(AY1358&lt;0.5,Riskregister!$K$15+(Riskregister!$L$15-Riskregister!$K$15)*SQRT(AY1358/2),Riskregister!$L$15-(Riskregister!$L$15-Riskregister!$K$15)*SQRT((1-AY1358)/2)))</f>
        <v>0</v>
      </c>
      <c r="BA1358" s="28">
        <f t="shared" ca="1" si="836"/>
        <v>0.33839463794933344</v>
      </c>
      <c r="BB1358" s="28">
        <f t="shared" ca="1" si="836"/>
        <v>0.39222591113261229</v>
      </c>
      <c r="BC1358" s="28">
        <f>IF(Riskregister!$E$16="",0,COUNTIF(BQ$4:BQ$53,"&lt;"&amp;BA1358)*IF(BB1358&lt;0.5,Riskregister!$K$16+(Riskregister!$L$16-Riskregister!$K$16)*SQRT(BB1358/2),Riskregister!$L$16-(Riskregister!$L$16-Riskregister!$K$16)*SQRT((1-BB1358)/2)))</f>
        <v>0</v>
      </c>
      <c r="BD1358" s="28">
        <f t="shared" ca="1" si="837"/>
        <v>277166.50852448086</v>
      </c>
    </row>
    <row r="1359" spans="20:56" x14ac:dyDescent="0.35">
      <c r="T1359" s="28">
        <f t="shared" ca="1" si="825"/>
        <v>0.9349961038236565</v>
      </c>
      <c r="U1359" s="28">
        <f t="shared" ca="1" si="825"/>
        <v>0.35094864602818088</v>
      </c>
      <c r="V1359" s="28">
        <f ca="1">IF(Riskregister!$E$5="",0,COUNTIF(BF$4:BF$53,"&lt;"&amp;T1359)*IF(U1359&lt;0.5,Riskregister!$K$5+(Riskregister!$L$5-Riskregister!$K$5)*SQRT(U1359/2),Riskregister!$L$5-(Riskregister!$L$5-Riskregister!$K$5)*SQRT((1-U1359)/2)))</f>
        <v>677006.89866554597</v>
      </c>
      <c r="W1359" s="28">
        <f t="shared" ca="1" si="826"/>
        <v>0.58683792063968609</v>
      </c>
      <c r="X1359" s="28">
        <f t="shared" ca="1" si="826"/>
        <v>0.97594554922649679</v>
      </c>
      <c r="Y1359" s="28">
        <f ca="1">IF(Riskregister!$E$6="",0,COUNTIF(BG$4:BG$53,"&lt;"&amp;W1359)*IF(X1359&lt;0.5,Riskregister!$K$6+(Riskregister!$L$6-Riskregister!$K$6)*SQRT(X1359/2),Riskregister!$L$6-(Riskregister!$L$6-Riskregister!$K$6)*SQRT((1-X1359)/2)))</f>
        <v>0</v>
      </c>
      <c r="Z1359" s="28">
        <f t="shared" ca="1" si="827"/>
        <v>0.27382942389020659</v>
      </c>
      <c r="AA1359" s="28">
        <f t="shared" ca="1" si="827"/>
        <v>0.61898184066674877</v>
      </c>
      <c r="AB1359" s="28">
        <f ca="1">IF(Riskregister!$E$7="",0,COUNTIF(BH$4:BH$53,"&lt;"&amp;Z1359)*IF(AA1359&lt;0.5,Riskregister!$K$7+(Riskregister!$L$7-Riskregister!$K$7)*SQRT(AA1359/2),Riskregister!$L$7-(Riskregister!$L$7-Riskregister!$K$7)*SQRT((1-AA1359)/2)))</f>
        <v>0</v>
      </c>
      <c r="AC1359" s="28">
        <f t="shared" ca="1" si="828"/>
        <v>0.76208271218282431</v>
      </c>
      <c r="AD1359" s="28">
        <f t="shared" ca="1" si="828"/>
        <v>0.3721756080906552</v>
      </c>
      <c r="AE1359" s="28">
        <f ca="1">IF(Riskregister!$E$8="",0,COUNTIF(BI$4:BI$53,"&lt;"&amp;AC1359)*IF(AD1359&lt;0.5,Riskregister!$K$8+(Riskregister!$L$8-Riskregister!$K$8)*SQRT(AD1359/2),Riskregister!$L$8-(Riskregister!$L$8-Riskregister!$K$8)*SQRT((1-AD1359)/2)))</f>
        <v>0</v>
      </c>
      <c r="AF1359" s="28">
        <f t="shared" ca="1" si="829"/>
        <v>0.63588459333215641</v>
      </c>
      <c r="AG1359" s="28">
        <f t="shared" ca="1" si="829"/>
        <v>0.77340338047876367</v>
      </c>
      <c r="AH1359" s="28">
        <f>IF(Riskregister!$E$9="",0,COUNTIF(BJ$4:BJ$53,"&lt;"&amp;AF1359)*IF(AG1359&lt;0.5,Riskregister!$K$9+(Riskregister!$L$9-Riskregister!$K$9)*SQRT(AG1359/2),Riskregister!$L$9-(Riskregister!$L$9-Riskregister!$K$9)*SQRT((1-AG1359)/2)))</f>
        <v>0</v>
      </c>
      <c r="AI1359" s="28">
        <f t="shared" ca="1" si="830"/>
        <v>0.4245428721199076</v>
      </c>
      <c r="AJ1359" s="28">
        <f t="shared" ca="1" si="830"/>
        <v>0.31872865644944381</v>
      </c>
      <c r="AK1359" s="28">
        <f>IF(Riskregister!$E$10="",0,COUNTIF(BK$4:BK$53,"&lt;"&amp;AI1359)*IF(AJ1359&lt;0.5,Riskregister!$K$10+(Riskregister!$L$10-Riskregister!$K$10)*SQRT(AJ1359/2),Riskregister!$L$10-(Riskregister!$L$10-Riskregister!$K$10)*SQRT((1-AJ1359)/2)))</f>
        <v>0</v>
      </c>
      <c r="AL1359" s="28">
        <f t="shared" ca="1" si="831"/>
        <v>7.4002156487818938E-2</v>
      </c>
      <c r="AM1359" s="28">
        <f t="shared" ca="1" si="831"/>
        <v>0.49089101165754168</v>
      </c>
      <c r="AN1359" s="28">
        <f>IF(Riskregister!$E$11="",0,COUNTIF(BL$4:BL$53,"&lt;"&amp;AL1359)*IF(AM1359&lt;0.5,Riskregister!$K$11+(Riskregister!$L$11-Riskregister!$K$11)*SQRT(AM1359/2),Riskregister!$L$11-(Riskregister!$L$11-Riskregister!$K$11)*SQRT((1-AM1359)/2)))</f>
        <v>0</v>
      </c>
      <c r="AO1359" s="28">
        <f t="shared" ca="1" si="832"/>
        <v>6.3743104546833962E-2</v>
      </c>
      <c r="AP1359" s="28">
        <f t="shared" ca="1" si="832"/>
        <v>0.61835833291449394</v>
      </c>
      <c r="AQ1359" s="28">
        <f>IF(Riskregister!$E$12="",0,COUNTIF(BM$4:BM$53,"&lt;"&amp;AO1359)*IF(AP1359&lt;0.5,Riskregister!$K$12+(Riskregister!$L$12-Riskregister!$K$12)*SQRT(AP1359/2),Riskregister!$L$12-(Riskregister!$L$12-Riskregister!$K$12)*SQRT((1-AP1359)/2)))</f>
        <v>0</v>
      </c>
      <c r="AR1359" s="28">
        <f t="shared" ca="1" si="833"/>
        <v>0.86440129177149672</v>
      </c>
      <c r="AS1359" s="28">
        <f t="shared" ca="1" si="833"/>
        <v>0.50261218667246654</v>
      </c>
      <c r="AT1359" s="28">
        <f>IF(Riskregister!$E$13="",0,COUNTIF(BN$4:BN$53,"&lt;"&amp;AR1359)*IF(AS1359&lt;0.5,Riskregister!$K$13+(Riskregister!$L$13-Riskregister!$K$13)*SQRT(AS1359/2),Riskregister!$L$13-(Riskregister!$L$13-Riskregister!$K$13)*SQRT((1-AS1359)/2)))</f>
        <v>0</v>
      </c>
      <c r="AU1359" s="28">
        <f t="shared" ca="1" si="834"/>
        <v>0.61429332003544768</v>
      </c>
      <c r="AV1359" s="28">
        <f t="shared" ca="1" si="834"/>
        <v>0.44350454133242334</v>
      </c>
      <c r="AW1359" s="28">
        <f>IF(Riskregister!$E$14="",0,COUNTIF(BO$4:BO$53,"&lt;"&amp;AU1359)*IF(AV1359&lt;0.5,Riskregister!$K$14+(Riskregister!$L$14-Riskregister!$K$14)*SQRT(AV1359/2),Riskregister!$L$14-(Riskregister!$L$14-Riskregister!$K$14)*SQRT((1-AV1359)/2)))</f>
        <v>0</v>
      </c>
      <c r="AX1359" s="28">
        <f t="shared" ca="1" si="835"/>
        <v>0.57069200102914286</v>
      </c>
      <c r="AY1359" s="28">
        <f t="shared" ca="1" si="835"/>
        <v>0.67906168999751182</v>
      </c>
      <c r="AZ1359" s="28">
        <f>IF(Riskregister!$E$15="",0,COUNTIF(BP$4:BP$53,"&lt;"&amp;AX1359)*IF(AY1359&lt;0.5,Riskregister!$K$15+(Riskregister!$L$15-Riskregister!$K$15)*SQRT(AY1359/2),Riskregister!$L$15-(Riskregister!$L$15-Riskregister!$K$15)*SQRT((1-AY1359)/2)))</f>
        <v>0</v>
      </c>
      <c r="BA1359" s="28">
        <f t="shared" ca="1" si="836"/>
        <v>0.57229360929182527</v>
      </c>
      <c r="BB1359" s="28">
        <f t="shared" ca="1" si="836"/>
        <v>0.23317282342879164</v>
      </c>
      <c r="BC1359" s="28">
        <f>IF(Riskregister!$E$16="",0,COUNTIF(BQ$4:BQ$53,"&lt;"&amp;BA1359)*IF(BB1359&lt;0.5,Riskregister!$K$16+(Riskregister!$L$16-Riskregister!$K$16)*SQRT(BB1359/2),Riskregister!$L$16-(Riskregister!$L$16-Riskregister!$K$16)*SQRT((1-BB1359)/2)))</f>
        <v>0</v>
      </c>
      <c r="BD1359" s="28">
        <f t="shared" ca="1" si="837"/>
        <v>677006.89866554597</v>
      </c>
    </row>
    <row r="1360" spans="20:56" x14ac:dyDescent="0.35">
      <c r="T1360" s="28">
        <f t="shared" ca="1" si="825"/>
        <v>0.64231952731409936</v>
      </c>
      <c r="U1360" s="28">
        <f t="shared" ca="1" si="825"/>
        <v>9.9624987897043438E-3</v>
      </c>
      <c r="V1360" s="28">
        <f ca="1">IF(Riskregister!$E$5="",0,COUNTIF(BF$4:BF$53,"&lt;"&amp;T1360)*IF(U1360&lt;0.5,Riskregister!$K$5+(Riskregister!$L$5-Riskregister!$K$5)*SQRT(U1360/2),Riskregister!$L$5-(Riskregister!$L$5-Riskregister!$K$5)*SQRT((1-U1360)/2)))</f>
        <v>181760.0850511702</v>
      </c>
      <c r="W1360" s="28">
        <f t="shared" ca="1" si="826"/>
        <v>0.40675317479196749</v>
      </c>
      <c r="X1360" s="28">
        <f t="shared" ca="1" si="826"/>
        <v>0.94441832515861346</v>
      </c>
      <c r="Y1360" s="28">
        <f ca="1">IF(Riskregister!$E$6="",0,COUNTIF(BG$4:BG$53,"&lt;"&amp;W1360)*IF(X1360&lt;0.5,Riskregister!$K$6+(Riskregister!$L$6-Riskregister!$K$6)*SQRT(X1360/2),Riskregister!$L$6-(Riskregister!$L$6-Riskregister!$K$6)*SQRT((1-X1360)/2)))</f>
        <v>0</v>
      </c>
      <c r="Z1360" s="28">
        <f t="shared" ca="1" si="827"/>
        <v>0.29564454066085377</v>
      </c>
      <c r="AA1360" s="28">
        <f t="shared" ca="1" si="827"/>
        <v>0.38073351813361778</v>
      </c>
      <c r="AB1360" s="28">
        <f ca="1">IF(Riskregister!$E$7="",0,COUNTIF(BH$4:BH$53,"&lt;"&amp;Z1360)*IF(AA1360&lt;0.5,Riskregister!$K$7+(Riskregister!$L$7-Riskregister!$K$7)*SQRT(AA1360/2),Riskregister!$L$7-(Riskregister!$L$7-Riskregister!$K$7)*SQRT((1-AA1360)/2)))</f>
        <v>0</v>
      </c>
      <c r="AC1360" s="28">
        <f t="shared" ca="1" si="828"/>
        <v>0.55944014658085894</v>
      </c>
      <c r="AD1360" s="28">
        <f t="shared" ca="1" si="828"/>
        <v>0.28242026670484277</v>
      </c>
      <c r="AE1360" s="28">
        <f ca="1">IF(Riskregister!$E$8="",0,COUNTIF(BI$4:BI$53,"&lt;"&amp;AC1360)*IF(AD1360&lt;0.5,Riskregister!$K$8+(Riskregister!$L$8-Riskregister!$K$8)*SQRT(AD1360/2),Riskregister!$L$8-(Riskregister!$L$8-Riskregister!$K$8)*SQRT((1-AD1360)/2)))</f>
        <v>0</v>
      </c>
      <c r="AF1360" s="28">
        <f t="shared" ca="1" si="829"/>
        <v>0.61838059490215136</v>
      </c>
      <c r="AG1360" s="28">
        <f t="shared" ca="1" si="829"/>
        <v>0.60081454539897583</v>
      </c>
      <c r="AH1360" s="28">
        <f>IF(Riskregister!$E$9="",0,COUNTIF(BJ$4:BJ$53,"&lt;"&amp;AF1360)*IF(AG1360&lt;0.5,Riskregister!$K$9+(Riskregister!$L$9-Riskregister!$K$9)*SQRT(AG1360/2),Riskregister!$L$9-(Riskregister!$L$9-Riskregister!$K$9)*SQRT((1-AG1360)/2)))</f>
        <v>0</v>
      </c>
      <c r="AI1360" s="28">
        <f t="shared" ca="1" si="830"/>
        <v>0.94422913711974643</v>
      </c>
      <c r="AJ1360" s="28">
        <f t="shared" ca="1" si="830"/>
        <v>0.27860216968046747</v>
      </c>
      <c r="AK1360" s="28">
        <f>IF(Riskregister!$E$10="",0,COUNTIF(BK$4:BK$53,"&lt;"&amp;AI1360)*IF(AJ1360&lt;0.5,Riskregister!$K$10+(Riskregister!$L$10-Riskregister!$K$10)*SQRT(AJ1360/2),Riskregister!$L$10-(Riskregister!$L$10-Riskregister!$K$10)*SQRT((1-AJ1360)/2)))</f>
        <v>0</v>
      </c>
      <c r="AL1360" s="28">
        <f t="shared" ca="1" si="831"/>
        <v>0.6948353503238226</v>
      </c>
      <c r="AM1360" s="28">
        <f t="shared" ca="1" si="831"/>
        <v>0.97130526594543209</v>
      </c>
      <c r="AN1360" s="28">
        <f>IF(Riskregister!$E$11="",0,COUNTIF(BL$4:BL$53,"&lt;"&amp;AL1360)*IF(AM1360&lt;0.5,Riskregister!$K$11+(Riskregister!$L$11-Riskregister!$K$11)*SQRT(AM1360/2),Riskregister!$L$11-(Riskregister!$L$11-Riskregister!$K$11)*SQRT((1-AM1360)/2)))</f>
        <v>0</v>
      </c>
      <c r="AO1360" s="28">
        <f t="shared" ca="1" si="832"/>
        <v>0.24899435418920268</v>
      </c>
      <c r="AP1360" s="28">
        <f t="shared" ca="1" si="832"/>
        <v>0.88271579683256496</v>
      </c>
      <c r="AQ1360" s="28">
        <f>IF(Riskregister!$E$12="",0,COUNTIF(BM$4:BM$53,"&lt;"&amp;AO1360)*IF(AP1360&lt;0.5,Riskregister!$K$12+(Riskregister!$L$12-Riskregister!$K$12)*SQRT(AP1360/2),Riskregister!$L$12-(Riskregister!$L$12-Riskregister!$K$12)*SQRT((1-AP1360)/2)))</f>
        <v>0</v>
      </c>
      <c r="AR1360" s="28">
        <f t="shared" ca="1" si="833"/>
        <v>0.25350206234763972</v>
      </c>
      <c r="AS1360" s="28">
        <f t="shared" ca="1" si="833"/>
        <v>0.61888503676304774</v>
      </c>
      <c r="AT1360" s="28">
        <f>IF(Riskregister!$E$13="",0,COUNTIF(BN$4:BN$53,"&lt;"&amp;AR1360)*IF(AS1360&lt;0.5,Riskregister!$K$13+(Riskregister!$L$13-Riskregister!$K$13)*SQRT(AS1360/2),Riskregister!$L$13-(Riskregister!$L$13-Riskregister!$K$13)*SQRT((1-AS1360)/2)))</f>
        <v>0</v>
      </c>
      <c r="AU1360" s="28">
        <f t="shared" ca="1" si="834"/>
        <v>0.9085718402360875</v>
      </c>
      <c r="AV1360" s="28">
        <f t="shared" ca="1" si="834"/>
        <v>0.59248750257207183</v>
      </c>
      <c r="AW1360" s="28">
        <f>IF(Riskregister!$E$14="",0,COUNTIF(BO$4:BO$53,"&lt;"&amp;AU1360)*IF(AV1360&lt;0.5,Riskregister!$K$14+(Riskregister!$L$14-Riskregister!$K$14)*SQRT(AV1360/2),Riskregister!$L$14-(Riskregister!$L$14-Riskregister!$K$14)*SQRT((1-AV1360)/2)))</f>
        <v>0</v>
      </c>
      <c r="AX1360" s="28">
        <f t="shared" ca="1" si="835"/>
        <v>0.46559309960750539</v>
      </c>
      <c r="AY1360" s="28">
        <f t="shared" ca="1" si="835"/>
        <v>0.27010003737535782</v>
      </c>
      <c r="AZ1360" s="28">
        <f>IF(Riskregister!$E$15="",0,COUNTIF(BP$4:BP$53,"&lt;"&amp;AX1360)*IF(AY1360&lt;0.5,Riskregister!$K$15+(Riskregister!$L$15-Riskregister!$K$15)*SQRT(AY1360/2),Riskregister!$L$15-(Riskregister!$L$15-Riskregister!$K$15)*SQRT((1-AY1360)/2)))</f>
        <v>0</v>
      </c>
      <c r="BA1360" s="28">
        <f t="shared" ca="1" si="836"/>
        <v>0.65688907062381974</v>
      </c>
      <c r="BB1360" s="28">
        <f t="shared" ca="1" si="836"/>
        <v>0.31606313816005016</v>
      </c>
      <c r="BC1360" s="28">
        <f>IF(Riskregister!$E$16="",0,COUNTIF(BQ$4:BQ$53,"&lt;"&amp;BA1360)*IF(BB1360&lt;0.5,Riskregister!$K$16+(Riskregister!$L$16-Riskregister!$K$16)*SQRT(BB1360/2),Riskregister!$L$16-(Riskregister!$L$16-Riskregister!$K$16)*SQRT((1-BB1360)/2)))</f>
        <v>0</v>
      </c>
      <c r="BD1360" s="28">
        <f t="shared" ca="1" si="837"/>
        <v>181760.0850511702</v>
      </c>
    </row>
    <row r="1361" spans="20:56" x14ac:dyDescent="0.35">
      <c r="T1361" s="28">
        <f t="shared" ca="1" si="825"/>
        <v>0.57245104435404348</v>
      </c>
      <c r="U1361" s="28">
        <f t="shared" ca="1" si="825"/>
        <v>0.22259645737089928</v>
      </c>
      <c r="V1361" s="28">
        <f ca="1">IF(Riskregister!$E$5="",0,COUNTIF(BF$4:BF$53,"&lt;"&amp;T1361)*IF(U1361&lt;0.5,Riskregister!$K$5+(Riskregister!$L$5-Riskregister!$K$5)*SQRT(U1361/2),Riskregister!$L$5-(Riskregister!$L$5-Riskregister!$K$5)*SQRT((1-U1361)/2)))</f>
        <v>0</v>
      </c>
      <c r="W1361" s="28">
        <f t="shared" ca="1" si="826"/>
        <v>0.83578757990556074</v>
      </c>
      <c r="X1361" s="28">
        <f t="shared" ca="1" si="826"/>
        <v>8.8894117108906268E-2</v>
      </c>
      <c r="Y1361" s="28">
        <f ca="1">IF(Riskregister!$E$6="",0,COUNTIF(BG$4:BG$53,"&lt;"&amp;W1361)*IF(X1361&lt;0.5,Riskregister!$K$6+(Riskregister!$L$6-Riskregister!$K$6)*SQRT(X1361/2),Riskregister!$L$6-(Riskregister!$L$6-Riskregister!$K$6)*SQRT((1-X1361)/2)))</f>
        <v>579484.47888738243</v>
      </c>
      <c r="Z1361" s="28">
        <f t="shared" ca="1" si="827"/>
        <v>0.85457933129047459</v>
      </c>
      <c r="AA1361" s="28">
        <f t="shared" ca="1" si="827"/>
        <v>0.67452890045519598</v>
      </c>
      <c r="AB1361" s="28">
        <f ca="1">IF(Riskregister!$E$7="",0,COUNTIF(BH$4:BH$53,"&lt;"&amp;Z1361)*IF(AA1361&lt;0.5,Riskregister!$K$7+(Riskregister!$L$7-Riskregister!$K$7)*SQRT(AA1361/2),Riskregister!$L$7-(Riskregister!$L$7-Riskregister!$K$7)*SQRT((1-AA1361)/2)))</f>
        <v>258808.26919709763</v>
      </c>
      <c r="AC1361" s="28">
        <f t="shared" ca="1" si="828"/>
        <v>8.598586502887029E-3</v>
      </c>
      <c r="AD1361" s="28">
        <f t="shared" ca="1" si="828"/>
        <v>8.3771675633468434E-2</v>
      </c>
      <c r="AE1361" s="28">
        <f ca="1">IF(Riskregister!$E$8="",0,COUNTIF(BI$4:BI$53,"&lt;"&amp;AC1361)*IF(AD1361&lt;0.5,Riskregister!$K$8+(Riskregister!$L$8-Riskregister!$K$8)*SQRT(AD1361/2),Riskregister!$L$8-(Riskregister!$L$8-Riskregister!$K$8)*SQRT((1-AD1361)/2)))</f>
        <v>0</v>
      </c>
      <c r="AF1361" s="28">
        <f t="shared" ca="1" si="829"/>
        <v>0.39074040086465678</v>
      </c>
      <c r="AG1361" s="28">
        <f t="shared" ca="1" si="829"/>
        <v>0.87215336484933081</v>
      </c>
      <c r="AH1361" s="28">
        <f>IF(Riskregister!$E$9="",0,COUNTIF(BJ$4:BJ$53,"&lt;"&amp;AF1361)*IF(AG1361&lt;0.5,Riskregister!$K$9+(Riskregister!$L$9-Riskregister!$K$9)*SQRT(AG1361/2),Riskregister!$L$9-(Riskregister!$L$9-Riskregister!$K$9)*SQRT((1-AG1361)/2)))</f>
        <v>0</v>
      </c>
      <c r="AI1361" s="28">
        <f t="shared" ca="1" si="830"/>
        <v>0.65740855331684156</v>
      </c>
      <c r="AJ1361" s="28">
        <f t="shared" ca="1" si="830"/>
        <v>0.23476658739738421</v>
      </c>
      <c r="AK1361" s="28">
        <f>IF(Riskregister!$E$10="",0,COUNTIF(BK$4:BK$53,"&lt;"&amp;AI1361)*IF(AJ1361&lt;0.5,Riskregister!$K$10+(Riskregister!$L$10-Riskregister!$K$10)*SQRT(AJ1361/2),Riskregister!$L$10-(Riskregister!$L$10-Riskregister!$K$10)*SQRT((1-AJ1361)/2)))</f>
        <v>0</v>
      </c>
      <c r="AL1361" s="28">
        <f t="shared" ca="1" si="831"/>
        <v>0.8273685369098096</v>
      </c>
      <c r="AM1361" s="28">
        <f t="shared" ca="1" si="831"/>
        <v>0.22028690868763701</v>
      </c>
      <c r="AN1361" s="28">
        <f>IF(Riskregister!$E$11="",0,COUNTIF(BL$4:BL$53,"&lt;"&amp;AL1361)*IF(AM1361&lt;0.5,Riskregister!$K$11+(Riskregister!$L$11-Riskregister!$K$11)*SQRT(AM1361/2),Riskregister!$L$11-(Riskregister!$L$11-Riskregister!$K$11)*SQRT((1-AM1361)/2)))</f>
        <v>0</v>
      </c>
      <c r="AO1361" s="28">
        <f t="shared" ca="1" si="832"/>
        <v>0.51445172585555987</v>
      </c>
      <c r="AP1361" s="28">
        <f t="shared" ca="1" si="832"/>
        <v>0.42445289867744562</v>
      </c>
      <c r="AQ1361" s="28">
        <f>IF(Riskregister!$E$12="",0,COUNTIF(BM$4:BM$53,"&lt;"&amp;AO1361)*IF(AP1361&lt;0.5,Riskregister!$K$12+(Riskregister!$L$12-Riskregister!$K$12)*SQRT(AP1361/2),Riskregister!$L$12-(Riskregister!$L$12-Riskregister!$K$12)*SQRT((1-AP1361)/2)))</f>
        <v>0</v>
      </c>
      <c r="AR1361" s="28">
        <f t="shared" ca="1" si="833"/>
        <v>0.54021938747573894</v>
      </c>
      <c r="AS1361" s="28">
        <f t="shared" ca="1" si="833"/>
        <v>0.32680686242104851</v>
      </c>
      <c r="AT1361" s="28">
        <f>IF(Riskregister!$E$13="",0,COUNTIF(BN$4:BN$53,"&lt;"&amp;AR1361)*IF(AS1361&lt;0.5,Riskregister!$K$13+(Riskregister!$L$13-Riskregister!$K$13)*SQRT(AS1361/2),Riskregister!$L$13-(Riskregister!$L$13-Riskregister!$K$13)*SQRT((1-AS1361)/2)))</f>
        <v>0</v>
      </c>
      <c r="AU1361" s="28">
        <f t="shared" ca="1" si="834"/>
        <v>0.58463385253285993</v>
      </c>
      <c r="AV1361" s="28">
        <f t="shared" ca="1" si="834"/>
        <v>0.19339741481137118</v>
      </c>
      <c r="AW1361" s="28">
        <f>IF(Riskregister!$E$14="",0,COUNTIF(BO$4:BO$53,"&lt;"&amp;AU1361)*IF(AV1361&lt;0.5,Riskregister!$K$14+(Riskregister!$L$14-Riskregister!$K$14)*SQRT(AV1361/2),Riskregister!$L$14-(Riskregister!$L$14-Riskregister!$K$14)*SQRT((1-AV1361)/2)))</f>
        <v>0</v>
      </c>
      <c r="AX1361" s="28">
        <f t="shared" ca="1" si="835"/>
        <v>0.37680427890782364</v>
      </c>
      <c r="AY1361" s="28">
        <f t="shared" ca="1" si="835"/>
        <v>0.37788742301009726</v>
      </c>
      <c r="AZ1361" s="28">
        <f>IF(Riskregister!$E$15="",0,COUNTIF(BP$4:BP$53,"&lt;"&amp;AX1361)*IF(AY1361&lt;0.5,Riskregister!$K$15+(Riskregister!$L$15-Riskregister!$K$15)*SQRT(AY1361/2),Riskregister!$L$15-(Riskregister!$L$15-Riskregister!$K$15)*SQRT((1-AY1361)/2)))</f>
        <v>0</v>
      </c>
      <c r="BA1361" s="28">
        <f t="shared" ca="1" si="836"/>
        <v>0.2961382589106959</v>
      </c>
      <c r="BB1361" s="28">
        <f t="shared" ca="1" si="836"/>
        <v>0.65682696915375216</v>
      </c>
      <c r="BC1361" s="28">
        <f>IF(Riskregister!$E$16="",0,COUNTIF(BQ$4:BQ$53,"&lt;"&amp;BA1361)*IF(BB1361&lt;0.5,Riskregister!$K$16+(Riskregister!$L$16-Riskregister!$K$16)*SQRT(BB1361/2),Riskregister!$L$16-(Riskregister!$L$16-Riskregister!$K$16)*SQRT((1-BB1361)/2)))</f>
        <v>0</v>
      </c>
      <c r="BD1361" s="28">
        <f t="shared" ca="1" si="837"/>
        <v>838292.74808448006</v>
      </c>
    </row>
    <row r="1362" spans="20:56" x14ac:dyDescent="0.35">
      <c r="T1362" s="28">
        <f t="shared" ca="1" si="825"/>
        <v>0.77994147651139434</v>
      </c>
      <c r="U1362" s="28">
        <f t="shared" ca="1" si="825"/>
        <v>0.79836935668707387</v>
      </c>
      <c r="V1362" s="28">
        <f ca="1">IF(Riskregister!$E$5="",0,COUNTIF(BF$4:BF$53,"&lt;"&amp;T1362)*IF(U1362&lt;0.5,Riskregister!$K$5+(Riskregister!$L$5-Riskregister!$K$5)*SQRT(U1362/2),Riskregister!$L$5-(Riskregister!$L$5-Riskregister!$K$5)*SQRT((1-U1362)/2)))</f>
        <v>457118.57141169894</v>
      </c>
      <c r="W1362" s="28">
        <f t="shared" ca="1" si="826"/>
        <v>0.31348897801777065</v>
      </c>
      <c r="X1362" s="28">
        <f t="shared" ca="1" si="826"/>
        <v>4.4626730324637265E-3</v>
      </c>
      <c r="Y1362" s="28">
        <f ca="1">IF(Riskregister!$E$6="",0,COUNTIF(BG$4:BG$53,"&lt;"&amp;W1362)*IF(X1362&lt;0.5,Riskregister!$K$6+(Riskregister!$L$6-Riskregister!$K$6)*SQRT(X1362/2),Riskregister!$L$6-(Riskregister!$L$6-Riskregister!$K$6)*SQRT((1-X1362)/2)))</f>
        <v>0</v>
      </c>
      <c r="Z1362" s="28">
        <f t="shared" ca="1" si="827"/>
        <v>0.7575451894456009</v>
      </c>
      <c r="AA1362" s="28">
        <f t="shared" ca="1" si="827"/>
        <v>0.96002440916792642</v>
      </c>
      <c r="AB1362" s="28">
        <f ca="1">IF(Riskregister!$E$7="",0,COUNTIF(BH$4:BH$53,"&lt;"&amp;Z1362)*IF(AA1362&lt;0.5,Riskregister!$K$7+(Riskregister!$L$7-Riskregister!$K$7)*SQRT(AA1362/2),Riskregister!$L$7-(Riskregister!$L$7-Riskregister!$K$7)*SQRT((1-AA1362)/2)))</f>
        <v>350517.63002377003</v>
      </c>
      <c r="AC1362" s="28">
        <f t="shared" ca="1" si="828"/>
        <v>0.91364608861393226</v>
      </c>
      <c r="AD1362" s="28">
        <f t="shared" ca="1" si="828"/>
        <v>0.22987581488681497</v>
      </c>
      <c r="AE1362" s="28">
        <f ca="1">IF(Riskregister!$E$8="",0,COUNTIF(BI$4:BI$53,"&lt;"&amp;AC1362)*IF(AD1362&lt;0.5,Riskregister!$K$8+(Riskregister!$L$8-Riskregister!$K$8)*SQRT(AD1362/2),Riskregister!$L$8-(Riskregister!$L$8-Riskregister!$K$8)*SQRT((1-AD1362)/2)))</f>
        <v>0</v>
      </c>
      <c r="AF1362" s="28">
        <f t="shared" ca="1" si="829"/>
        <v>0.95082503488881664</v>
      </c>
      <c r="AG1362" s="28">
        <f t="shared" ca="1" si="829"/>
        <v>0.74910599565328417</v>
      </c>
      <c r="AH1362" s="28">
        <f>IF(Riskregister!$E$9="",0,COUNTIF(BJ$4:BJ$53,"&lt;"&amp;AF1362)*IF(AG1362&lt;0.5,Riskregister!$K$9+(Riskregister!$L$9-Riskregister!$K$9)*SQRT(AG1362/2),Riskregister!$L$9-(Riskregister!$L$9-Riskregister!$K$9)*SQRT((1-AG1362)/2)))</f>
        <v>0</v>
      </c>
      <c r="AI1362" s="28">
        <f t="shared" ca="1" si="830"/>
        <v>0.9646358485650145</v>
      </c>
      <c r="AJ1362" s="28">
        <f t="shared" ca="1" si="830"/>
        <v>0.98324695835772635</v>
      </c>
      <c r="AK1362" s="28">
        <f>IF(Riskregister!$E$10="",0,COUNTIF(BK$4:BK$53,"&lt;"&amp;AI1362)*IF(AJ1362&lt;0.5,Riskregister!$K$10+(Riskregister!$L$10-Riskregister!$K$10)*SQRT(AJ1362/2),Riskregister!$L$10-(Riskregister!$L$10-Riskregister!$K$10)*SQRT((1-AJ1362)/2)))</f>
        <v>0</v>
      </c>
      <c r="AL1362" s="28">
        <f t="shared" ca="1" si="831"/>
        <v>0.68610822234534175</v>
      </c>
      <c r="AM1362" s="28">
        <f t="shared" ca="1" si="831"/>
        <v>0.40751831425748819</v>
      </c>
      <c r="AN1362" s="28">
        <f>IF(Riskregister!$E$11="",0,COUNTIF(BL$4:BL$53,"&lt;"&amp;AL1362)*IF(AM1362&lt;0.5,Riskregister!$K$11+(Riskregister!$L$11-Riskregister!$K$11)*SQRT(AM1362/2),Riskregister!$L$11-(Riskregister!$L$11-Riskregister!$K$11)*SQRT((1-AM1362)/2)))</f>
        <v>0</v>
      </c>
      <c r="AO1362" s="28">
        <f t="shared" ca="1" si="832"/>
        <v>0.75148399529369048</v>
      </c>
      <c r="AP1362" s="28">
        <f t="shared" ca="1" si="832"/>
        <v>0.61982656366475286</v>
      </c>
      <c r="AQ1362" s="28">
        <f>IF(Riskregister!$E$12="",0,COUNTIF(BM$4:BM$53,"&lt;"&amp;AO1362)*IF(AP1362&lt;0.5,Riskregister!$K$12+(Riskregister!$L$12-Riskregister!$K$12)*SQRT(AP1362/2),Riskregister!$L$12-(Riskregister!$L$12-Riskregister!$K$12)*SQRT((1-AP1362)/2)))</f>
        <v>0</v>
      </c>
      <c r="AR1362" s="28">
        <f t="shared" ca="1" si="833"/>
        <v>0.77431249700863736</v>
      </c>
      <c r="AS1362" s="28">
        <f t="shared" ca="1" si="833"/>
        <v>0.80808771225831522</v>
      </c>
      <c r="AT1362" s="28">
        <f>IF(Riskregister!$E$13="",0,COUNTIF(BN$4:BN$53,"&lt;"&amp;AR1362)*IF(AS1362&lt;0.5,Riskregister!$K$13+(Riskregister!$L$13-Riskregister!$K$13)*SQRT(AS1362/2),Riskregister!$L$13-(Riskregister!$L$13-Riskregister!$K$13)*SQRT((1-AS1362)/2)))</f>
        <v>0</v>
      </c>
      <c r="AU1362" s="28">
        <f t="shared" ca="1" si="834"/>
        <v>0.14441636701955363</v>
      </c>
      <c r="AV1362" s="28">
        <f t="shared" ca="1" si="834"/>
        <v>0.23082056170508858</v>
      </c>
      <c r="AW1362" s="28">
        <f>IF(Riskregister!$E$14="",0,COUNTIF(BO$4:BO$53,"&lt;"&amp;AU1362)*IF(AV1362&lt;0.5,Riskregister!$K$14+(Riskregister!$L$14-Riskregister!$K$14)*SQRT(AV1362/2),Riskregister!$L$14-(Riskregister!$L$14-Riskregister!$K$14)*SQRT((1-AV1362)/2)))</f>
        <v>0</v>
      </c>
      <c r="AX1362" s="28">
        <f t="shared" ca="1" si="835"/>
        <v>0.152071236973085</v>
      </c>
      <c r="AY1362" s="28">
        <f t="shared" ca="1" si="835"/>
        <v>0.73771749065705294</v>
      </c>
      <c r="AZ1362" s="28">
        <f>IF(Riskregister!$E$15="",0,COUNTIF(BP$4:BP$53,"&lt;"&amp;AX1362)*IF(AY1362&lt;0.5,Riskregister!$K$15+(Riskregister!$L$15-Riskregister!$K$15)*SQRT(AY1362/2),Riskregister!$L$15-(Riskregister!$L$15-Riskregister!$K$15)*SQRT((1-AY1362)/2)))</f>
        <v>0</v>
      </c>
      <c r="BA1362" s="28">
        <f t="shared" ca="1" si="836"/>
        <v>0.49925409017204514</v>
      </c>
      <c r="BB1362" s="28">
        <f t="shared" ca="1" si="836"/>
        <v>0.88933478268216348</v>
      </c>
      <c r="BC1362" s="28">
        <f>IF(Riskregister!$E$16="",0,COUNTIF(BQ$4:BQ$53,"&lt;"&amp;BA1362)*IF(BB1362&lt;0.5,Riskregister!$K$16+(Riskregister!$L$16-Riskregister!$K$16)*SQRT(BB1362/2),Riskregister!$L$16-(Riskregister!$L$16-Riskregister!$K$16)*SQRT((1-BB1362)/2)))</f>
        <v>0</v>
      </c>
      <c r="BD1362" s="28">
        <f t="shared" ca="1" si="837"/>
        <v>807636.20143546897</v>
      </c>
    </row>
    <row r="1363" spans="20:56" x14ac:dyDescent="0.35">
      <c r="T1363" s="28">
        <f t="shared" ca="1" si="825"/>
        <v>0.84722092458886411</v>
      </c>
      <c r="U1363" s="28">
        <f t="shared" ca="1" si="825"/>
        <v>0.25866961636226804</v>
      </c>
      <c r="V1363" s="28">
        <f ca="1">IF(Riskregister!$E$5="",0,COUNTIF(BF$4:BF$53,"&lt;"&amp;T1363)*IF(U1363&lt;0.5,Riskregister!$K$5+(Riskregister!$L$5-Riskregister!$K$5)*SQRT(U1363/2),Riskregister!$L$5-(Riskregister!$L$5-Riskregister!$K$5)*SQRT((1-U1363)/2)))</f>
        <v>311834.17023817822</v>
      </c>
      <c r="W1363" s="28">
        <f t="shared" ca="1" si="826"/>
        <v>0.61834060238267807</v>
      </c>
      <c r="X1363" s="28">
        <f t="shared" ca="1" si="826"/>
        <v>0.22031781975348919</v>
      </c>
      <c r="Y1363" s="28">
        <f ca="1">IF(Riskregister!$E$6="",0,COUNTIF(BG$4:BG$53,"&lt;"&amp;W1363)*IF(X1363&lt;0.5,Riskregister!$K$6+(Riskregister!$L$6-Riskregister!$K$6)*SQRT(X1363/2),Riskregister!$L$6-(Riskregister!$L$6-Riskregister!$K$6)*SQRT((1-X1363)/2)))</f>
        <v>797423.52481355506</v>
      </c>
      <c r="Z1363" s="28">
        <f t="shared" ca="1" si="827"/>
        <v>2.9682899234600768E-2</v>
      </c>
      <c r="AA1363" s="28">
        <f t="shared" ca="1" si="827"/>
        <v>0.32607929351819431</v>
      </c>
      <c r="AB1363" s="28">
        <f ca="1">IF(Riskregister!$E$7="",0,COUNTIF(BH$4:BH$53,"&lt;"&amp;Z1363)*IF(AA1363&lt;0.5,Riskregister!$K$7+(Riskregister!$L$7-Riskregister!$K$7)*SQRT(AA1363/2),Riskregister!$L$7-(Riskregister!$L$7-Riskregister!$K$7)*SQRT((1-AA1363)/2)))</f>
        <v>0</v>
      </c>
      <c r="AC1363" s="28">
        <f t="shared" ca="1" si="828"/>
        <v>0.16199787904917595</v>
      </c>
      <c r="AD1363" s="28">
        <f t="shared" ca="1" si="828"/>
        <v>2.8523544054718353E-2</v>
      </c>
      <c r="AE1363" s="28">
        <f ca="1">IF(Riskregister!$E$8="",0,COUNTIF(BI$4:BI$53,"&lt;"&amp;AC1363)*IF(AD1363&lt;0.5,Riskregister!$K$8+(Riskregister!$L$8-Riskregister!$K$8)*SQRT(AD1363/2),Riskregister!$L$8-(Riskregister!$L$8-Riskregister!$K$8)*SQRT((1-AD1363)/2)))</f>
        <v>0</v>
      </c>
      <c r="AF1363" s="28">
        <f t="shared" ca="1" si="829"/>
        <v>0.7494006535010771</v>
      </c>
      <c r="AG1363" s="28">
        <f t="shared" ca="1" si="829"/>
        <v>0.12793104868232796</v>
      </c>
      <c r="AH1363" s="28">
        <f>IF(Riskregister!$E$9="",0,COUNTIF(BJ$4:BJ$53,"&lt;"&amp;AF1363)*IF(AG1363&lt;0.5,Riskregister!$K$9+(Riskregister!$L$9-Riskregister!$K$9)*SQRT(AG1363/2),Riskregister!$L$9-(Riskregister!$L$9-Riskregister!$K$9)*SQRT((1-AG1363)/2)))</f>
        <v>0</v>
      </c>
      <c r="AI1363" s="28">
        <f t="shared" ca="1" si="830"/>
        <v>0.5751647603427319</v>
      </c>
      <c r="AJ1363" s="28">
        <f t="shared" ca="1" si="830"/>
        <v>4.6002287513326245E-2</v>
      </c>
      <c r="AK1363" s="28">
        <f>IF(Riskregister!$E$10="",0,COUNTIF(BK$4:BK$53,"&lt;"&amp;AI1363)*IF(AJ1363&lt;0.5,Riskregister!$K$10+(Riskregister!$L$10-Riskregister!$K$10)*SQRT(AJ1363/2),Riskregister!$L$10-(Riskregister!$L$10-Riskregister!$K$10)*SQRT((1-AJ1363)/2)))</f>
        <v>0</v>
      </c>
      <c r="AL1363" s="28">
        <f t="shared" ca="1" si="831"/>
        <v>0.34459071808884767</v>
      </c>
      <c r="AM1363" s="28">
        <f t="shared" ca="1" si="831"/>
        <v>0.97482198092616013</v>
      </c>
      <c r="AN1363" s="28">
        <f>IF(Riskregister!$E$11="",0,COUNTIF(BL$4:BL$53,"&lt;"&amp;AL1363)*IF(AM1363&lt;0.5,Riskregister!$K$11+(Riskregister!$L$11-Riskregister!$K$11)*SQRT(AM1363/2),Riskregister!$L$11-(Riskregister!$L$11-Riskregister!$K$11)*SQRT((1-AM1363)/2)))</f>
        <v>0</v>
      </c>
      <c r="AO1363" s="28">
        <f t="shared" ca="1" si="832"/>
        <v>0.42397781328775408</v>
      </c>
      <c r="AP1363" s="28">
        <f t="shared" ca="1" si="832"/>
        <v>7.2691474890271168E-2</v>
      </c>
      <c r="AQ1363" s="28">
        <f>IF(Riskregister!$E$12="",0,COUNTIF(BM$4:BM$53,"&lt;"&amp;AO1363)*IF(AP1363&lt;0.5,Riskregister!$K$12+(Riskregister!$L$12-Riskregister!$K$12)*SQRT(AP1363/2),Riskregister!$L$12-(Riskregister!$L$12-Riskregister!$K$12)*SQRT((1-AP1363)/2)))</f>
        <v>0</v>
      </c>
      <c r="AR1363" s="28">
        <f t="shared" ca="1" si="833"/>
        <v>6.7595718113023229E-2</v>
      </c>
      <c r="AS1363" s="28">
        <f t="shared" ca="1" si="833"/>
        <v>0.22488243951919928</v>
      </c>
      <c r="AT1363" s="28">
        <f>IF(Riskregister!$E$13="",0,COUNTIF(BN$4:BN$53,"&lt;"&amp;AR1363)*IF(AS1363&lt;0.5,Riskregister!$K$13+(Riskregister!$L$13-Riskregister!$K$13)*SQRT(AS1363/2),Riskregister!$L$13-(Riskregister!$L$13-Riskregister!$K$13)*SQRT((1-AS1363)/2)))</f>
        <v>0</v>
      </c>
      <c r="AU1363" s="28">
        <f t="shared" ca="1" si="834"/>
        <v>0.15968265410099236</v>
      </c>
      <c r="AV1363" s="28">
        <f t="shared" ca="1" si="834"/>
        <v>0.10664005928624376</v>
      </c>
      <c r="AW1363" s="28">
        <f>IF(Riskregister!$E$14="",0,COUNTIF(BO$4:BO$53,"&lt;"&amp;AU1363)*IF(AV1363&lt;0.5,Riskregister!$K$14+(Riskregister!$L$14-Riskregister!$K$14)*SQRT(AV1363/2),Riskregister!$L$14-(Riskregister!$L$14-Riskregister!$K$14)*SQRT((1-AV1363)/2)))</f>
        <v>0</v>
      </c>
      <c r="AX1363" s="28">
        <f t="shared" ca="1" si="835"/>
        <v>0.55543382835787092</v>
      </c>
      <c r="AY1363" s="28">
        <f t="shared" ca="1" si="835"/>
        <v>0.42603537414577286</v>
      </c>
      <c r="AZ1363" s="28">
        <f>IF(Riskregister!$E$15="",0,COUNTIF(BP$4:BP$53,"&lt;"&amp;AX1363)*IF(AY1363&lt;0.5,Riskregister!$K$15+(Riskregister!$L$15-Riskregister!$K$15)*SQRT(AY1363/2),Riskregister!$L$15-(Riskregister!$L$15-Riskregister!$K$15)*SQRT((1-AY1363)/2)))</f>
        <v>0</v>
      </c>
      <c r="BA1363" s="28">
        <f t="shared" ca="1" si="836"/>
        <v>0.27591391289498246</v>
      </c>
      <c r="BB1363" s="28">
        <f t="shared" ca="1" si="836"/>
        <v>0.81600472892275089</v>
      </c>
      <c r="BC1363" s="28">
        <f>IF(Riskregister!$E$16="",0,COUNTIF(BQ$4:BQ$53,"&lt;"&amp;BA1363)*IF(BB1363&lt;0.5,Riskregister!$K$16+(Riskregister!$L$16-Riskregister!$K$16)*SQRT(BB1363/2),Riskregister!$L$16-(Riskregister!$L$16-Riskregister!$K$16)*SQRT((1-BB1363)/2)))</f>
        <v>0</v>
      </c>
      <c r="BD1363" s="28">
        <f t="shared" ca="1" si="837"/>
        <v>1109257.6950517334</v>
      </c>
    </row>
    <row r="1364" spans="20:56" x14ac:dyDescent="0.35">
      <c r="T1364" s="28">
        <f t="shared" ref="T1364:U1383" ca="1" si="838">RAND()</f>
        <v>0.6974883264420878</v>
      </c>
      <c r="U1364" s="28">
        <f t="shared" ca="1" si="838"/>
        <v>0.40450347823517196</v>
      </c>
      <c r="V1364" s="28">
        <f ca="1">IF(Riskregister!$E$5="",0,COUNTIF(BF$4:BF$53,"&lt;"&amp;T1364)*IF(U1364&lt;0.5,Riskregister!$K$5+(Riskregister!$L$5-Riskregister!$K$5)*SQRT(U1364/2),Riskregister!$L$5-(Riskregister!$L$5-Riskregister!$K$5)*SQRT((1-U1364)/2)))</f>
        <v>352375.83149010449</v>
      </c>
      <c r="W1364" s="28">
        <f t="shared" ref="W1364:X1383" ca="1" si="839">RAND()</f>
        <v>0.90303121700918598</v>
      </c>
      <c r="X1364" s="28">
        <f t="shared" ca="1" si="839"/>
        <v>0.81735220465635006</v>
      </c>
      <c r="Y1364" s="28">
        <f ca="1">IF(Riskregister!$E$6="",0,COUNTIF(BG$4:BG$53,"&lt;"&amp;W1364)*IF(X1364&lt;0.5,Riskregister!$K$6+(Riskregister!$L$6-Riskregister!$K$6)*SQRT(X1364/2),Riskregister!$L$6-(Riskregister!$L$6-Riskregister!$K$6)*SQRT((1-X1364)/2)))</f>
        <v>1456042.806411467</v>
      </c>
      <c r="Z1364" s="28">
        <f t="shared" ref="Z1364:AA1383" ca="1" si="840">RAND()</f>
        <v>0.58919736155927782</v>
      </c>
      <c r="AA1364" s="28">
        <f t="shared" ca="1" si="840"/>
        <v>0.2123290028885888</v>
      </c>
      <c r="AB1364" s="28">
        <f ca="1">IF(Riskregister!$E$7="",0,COUNTIF(BH$4:BH$53,"&lt;"&amp;Z1364)*IF(AA1364&lt;0.5,Riskregister!$K$7+(Riskregister!$L$7-Riskregister!$K$7)*SQRT(AA1364/2),Riskregister!$L$7-(Riskregister!$L$7-Riskregister!$K$7)*SQRT((1-AA1364)/2)))</f>
        <v>0</v>
      </c>
      <c r="AC1364" s="28">
        <f t="shared" ref="AC1364:AD1383" ca="1" si="841">RAND()</f>
        <v>0.35015419474662635</v>
      </c>
      <c r="AD1364" s="28">
        <f t="shared" ca="1" si="841"/>
        <v>0.67654773273851987</v>
      </c>
      <c r="AE1364" s="28">
        <f ca="1">IF(Riskregister!$E$8="",0,COUNTIF(BI$4:BI$53,"&lt;"&amp;AC1364)*IF(AD1364&lt;0.5,Riskregister!$K$8+(Riskregister!$L$8-Riskregister!$K$8)*SQRT(AD1364/2),Riskregister!$L$8-(Riskregister!$L$8-Riskregister!$K$8)*SQRT((1-AD1364)/2)))</f>
        <v>0</v>
      </c>
      <c r="AF1364" s="28">
        <f t="shared" ref="AF1364:AG1383" ca="1" si="842">RAND()</f>
        <v>0.19511559069815243</v>
      </c>
      <c r="AG1364" s="28">
        <f t="shared" ca="1" si="842"/>
        <v>0.66532041790779695</v>
      </c>
      <c r="AH1364" s="28">
        <f>IF(Riskregister!$E$9="",0,COUNTIF(BJ$4:BJ$53,"&lt;"&amp;AF1364)*IF(AG1364&lt;0.5,Riskregister!$K$9+(Riskregister!$L$9-Riskregister!$K$9)*SQRT(AG1364/2),Riskregister!$L$9-(Riskregister!$L$9-Riskregister!$K$9)*SQRT((1-AG1364)/2)))</f>
        <v>0</v>
      </c>
      <c r="AI1364" s="28">
        <f t="shared" ref="AI1364:AJ1383" ca="1" si="843">RAND()</f>
        <v>0.17977838465129947</v>
      </c>
      <c r="AJ1364" s="28">
        <f t="shared" ca="1" si="843"/>
        <v>0.61087075341219388</v>
      </c>
      <c r="AK1364" s="28">
        <f>IF(Riskregister!$E$10="",0,COUNTIF(BK$4:BK$53,"&lt;"&amp;AI1364)*IF(AJ1364&lt;0.5,Riskregister!$K$10+(Riskregister!$L$10-Riskregister!$K$10)*SQRT(AJ1364/2),Riskregister!$L$10-(Riskregister!$L$10-Riskregister!$K$10)*SQRT((1-AJ1364)/2)))</f>
        <v>0</v>
      </c>
      <c r="AL1364" s="28">
        <f t="shared" ref="AL1364:AM1383" ca="1" si="844">RAND()</f>
        <v>0.95366573630049434</v>
      </c>
      <c r="AM1364" s="28">
        <f t="shared" ca="1" si="844"/>
        <v>0.38144114171367327</v>
      </c>
      <c r="AN1364" s="28">
        <f>IF(Riskregister!$E$11="",0,COUNTIF(BL$4:BL$53,"&lt;"&amp;AL1364)*IF(AM1364&lt;0.5,Riskregister!$K$11+(Riskregister!$L$11-Riskregister!$K$11)*SQRT(AM1364/2),Riskregister!$L$11-(Riskregister!$L$11-Riskregister!$K$11)*SQRT((1-AM1364)/2)))</f>
        <v>0</v>
      </c>
      <c r="AO1364" s="28">
        <f t="shared" ref="AO1364:AP1383" ca="1" si="845">RAND()</f>
        <v>0.89966422950116354</v>
      </c>
      <c r="AP1364" s="28">
        <f t="shared" ca="1" si="845"/>
        <v>9.1578929802021314E-2</v>
      </c>
      <c r="AQ1364" s="28">
        <f>IF(Riskregister!$E$12="",0,COUNTIF(BM$4:BM$53,"&lt;"&amp;AO1364)*IF(AP1364&lt;0.5,Riskregister!$K$12+(Riskregister!$L$12-Riskregister!$K$12)*SQRT(AP1364/2),Riskregister!$L$12-(Riskregister!$L$12-Riskregister!$K$12)*SQRT((1-AP1364)/2)))</f>
        <v>0</v>
      </c>
      <c r="AR1364" s="28">
        <f t="shared" ref="AR1364:AS1383" ca="1" si="846">RAND()</f>
        <v>0.54294108705314692</v>
      </c>
      <c r="AS1364" s="28">
        <f t="shared" ca="1" si="846"/>
        <v>0.77366076386223104</v>
      </c>
      <c r="AT1364" s="28">
        <f>IF(Riskregister!$E$13="",0,COUNTIF(BN$4:BN$53,"&lt;"&amp;AR1364)*IF(AS1364&lt;0.5,Riskregister!$K$13+(Riskregister!$L$13-Riskregister!$K$13)*SQRT(AS1364/2),Riskregister!$L$13-(Riskregister!$L$13-Riskregister!$K$13)*SQRT((1-AS1364)/2)))</f>
        <v>0</v>
      </c>
      <c r="AU1364" s="28">
        <f t="shared" ref="AU1364:AV1383" ca="1" si="847">RAND()</f>
        <v>0.39727220857607215</v>
      </c>
      <c r="AV1364" s="28">
        <f t="shared" ca="1" si="847"/>
        <v>0.49056485534619854</v>
      </c>
      <c r="AW1364" s="28">
        <f>IF(Riskregister!$E$14="",0,COUNTIF(BO$4:BO$53,"&lt;"&amp;AU1364)*IF(AV1364&lt;0.5,Riskregister!$K$14+(Riskregister!$L$14-Riskregister!$K$14)*SQRT(AV1364/2),Riskregister!$L$14-(Riskregister!$L$14-Riskregister!$K$14)*SQRT((1-AV1364)/2)))</f>
        <v>0</v>
      </c>
      <c r="AX1364" s="28">
        <f t="shared" ref="AX1364:AY1383" ca="1" si="848">RAND()</f>
        <v>0.96084991344441462</v>
      </c>
      <c r="AY1364" s="28">
        <f t="shared" ca="1" si="848"/>
        <v>0.28062345986109016</v>
      </c>
      <c r="AZ1364" s="28">
        <f>IF(Riskregister!$E$15="",0,COUNTIF(BP$4:BP$53,"&lt;"&amp;AX1364)*IF(AY1364&lt;0.5,Riskregister!$K$15+(Riskregister!$L$15-Riskregister!$K$15)*SQRT(AY1364/2),Riskregister!$L$15-(Riskregister!$L$15-Riskregister!$K$15)*SQRT((1-AY1364)/2)))</f>
        <v>0</v>
      </c>
      <c r="BA1364" s="28">
        <f t="shared" ref="BA1364:BB1383" ca="1" si="849">RAND()</f>
        <v>0.92065132082765022</v>
      </c>
      <c r="BB1364" s="28">
        <f t="shared" ca="1" si="849"/>
        <v>0.34243081738298886</v>
      </c>
      <c r="BC1364" s="28">
        <f>IF(Riskregister!$E$16="",0,COUNTIF(BQ$4:BQ$53,"&lt;"&amp;BA1364)*IF(BB1364&lt;0.5,Riskregister!$K$16+(Riskregister!$L$16-Riskregister!$K$16)*SQRT(BB1364/2),Riskregister!$L$16-(Riskregister!$L$16-Riskregister!$K$16)*SQRT((1-BB1364)/2)))</f>
        <v>0</v>
      </c>
      <c r="BD1364" s="28">
        <f t="shared" ca="1" si="837"/>
        <v>1808418.6379015716</v>
      </c>
    </row>
    <row r="1365" spans="20:56" x14ac:dyDescent="0.35">
      <c r="T1365" s="28">
        <f t="shared" ca="1" si="838"/>
        <v>0.98351820406001622</v>
      </c>
      <c r="U1365" s="28">
        <f t="shared" ca="1" si="838"/>
        <v>0.80631571806025326</v>
      </c>
      <c r="V1365" s="28">
        <f ca="1">IF(Riskregister!$E$5="",0,COUNTIF(BF$4:BF$53,"&lt;"&amp;T1365)*IF(U1365&lt;0.5,Riskregister!$K$5+(Riskregister!$L$5-Riskregister!$K$5)*SQRT(U1365/2),Riskregister!$L$5-(Riskregister!$L$5-Riskregister!$K$5)*SQRT((1-U1365)/2)))</f>
        <v>919924.77048907476</v>
      </c>
      <c r="W1365" s="28">
        <f t="shared" ca="1" si="839"/>
        <v>0.34121115353816245</v>
      </c>
      <c r="X1365" s="28">
        <f t="shared" ca="1" si="839"/>
        <v>0.58639409831902234</v>
      </c>
      <c r="Y1365" s="28">
        <f ca="1">IF(Riskregister!$E$6="",0,COUNTIF(BG$4:BG$53,"&lt;"&amp;W1365)*IF(X1365&lt;0.5,Riskregister!$K$6+(Riskregister!$L$6-Riskregister!$K$6)*SQRT(X1365/2),Riskregister!$L$6-(Riskregister!$L$6-Riskregister!$K$6)*SQRT((1-X1365)/2)))</f>
        <v>0</v>
      </c>
      <c r="Z1365" s="28">
        <f t="shared" ca="1" si="840"/>
        <v>0.11295705268630363</v>
      </c>
      <c r="AA1365" s="28">
        <f t="shared" ca="1" si="840"/>
        <v>0.85874402040209463</v>
      </c>
      <c r="AB1365" s="28">
        <f ca="1">IF(Riskregister!$E$7="",0,COUNTIF(BH$4:BH$53,"&lt;"&amp;Z1365)*IF(AA1365&lt;0.5,Riskregister!$K$7+(Riskregister!$L$7-Riskregister!$K$7)*SQRT(AA1365/2),Riskregister!$L$7-(Riskregister!$L$7-Riskregister!$K$7)*SQRT((1-AA1365)/2)))</f>
        <v>0</v>
      </c>
      <c r="AC1365" s="28">
        <f t="shared" ca="1" si="841"/>
        <v>0.92522404848773909</v>
      </c>
      <c r="AD1365" s="28">
        <f t="shared" ca="1" si="841"/>
        <v>0.16038915804514509</v>
      </c>
      <c r="AE1365" s="28">
        <f ca="1">IF(Riskregister!$E$8="",0,COUNTIF(BI$4:BI$53,"&lt;"&amp;AC1365)*IF(AD1365&lt;0.5,Riskregister!$K$8+(Riskregister!$L$8-Riskregister!$K$8)*SQRT(AD1365/2),Riskregister!$L$8-(Riskregister!$L$8-Riskregister!$K$8)*SQRT((1-AD1365)/2)))</f>
        <v>0</v>
      </c>
      <c r="AF1365" s="28">
        <f t="shared" ca="1" si="842"/>
        <v>0.64041187856323911</v>
      </c>
      <c r="AG1365" s="28">
        <f t="shared" ca="1" si="842"/>
        <v>0.2115905466213911</v>
      </c>
      <c r="AH1365" s="28">
        <f>IF(Riskregister!$E$9="",0,COUNTIF(BJ$4:BJ$53,"&lt;"&amp;AF1365)*IF(AG1365&lt;0.5,Riskregister!$K$9+(Riskregister!$L$9-Riskregister!$K$9)*SQRT(AG1365/2),Riskregister!$L$9-(Riskregister!$L$9-Riskregister!$K$9)*SQRT((1-AG1365)/2)))</f>
        <v>0</v>
      </c>
      <c r="AI1365" s="28">
        <f t="shared" ca="1" si="843"/>
        <v>0.81780659273682088</v>
      </c>
      <c r="AJ1365" s="28">
        <f t="shared" ca="1" si="843"/>
        <v>0.22173889651462031</v>
      </c>
      <c r="AK1365" s="28">
        <f>IF(Riskregister!$E$10="",0,COUNTIF(BK$4:BK$53,"&lt;"&amp;AI1365)*IF(AJ1365&lt;0.5,Riskregister!$K$10+(Riskregister!$L$10-Riskregister!$K$10)*SQRT(AJ1365/2),Riskregister!$L$10-(Riskregister!$L$10-Riskregister!$K$10)*SQRT((1-AJ1365)/2)))</f>
        <v>0</v>
      </c>
      <c r="AL1365" s="28">
        <f t="shared" ca="1" si="844"/>
        <v>0.61816453740518473</v>
      </c>
      <c r="AM1365" s="28">
        <f t="shared" ca="1" si="844"/>
        <v>2.5335595835101143E-2</v>
      </c>
      <c r="AN1365" s="28">
        <f>IF(Riskregister!$E$11="",0,COUNTIF(BL$4:BL$53,"&lt;"&amp;AL1365)*IF(AM1365&lt;0.5,Riskregister!$K$11+(Riskregister!$L$11-Riskregister!$K$11)*SQRT(AM1365/2),Riskregister!$L$11-(Riskregister!$L$11-Riskregister!$K$11)*SQRT((1-AM1365)/2)))</f>
        <v>0</v>
      </c>
      <c r="AO1365" s="28">
        <f t="shared" ca="1" si="845"/>
        <v>0.88547645044458068</v>
      </c>
      <c r="AP1365" s="28">
        <f t="shared" ca="1" si="845"/>
        <v>0.27880863502327635</v>
      </c>
      <c r="AQ1365" s="28">
        <f>IF(Riskregister!$E$12="",0,COUNTIF(BM$4:BM$53,"&lt;"&amp;AO1365)*IF(AP1365&lt;0.5,Riskregister!$K$12+(Riskregister!$L$12-Riskregister!$K$12)*SQRT(AP1365/2),Riskregister!$L$12-(Riskregister!$L$12-Riskregister!$K$12)*SQRT((1-AP1365)/2)))</f>
        <v>0</v>
      </c>
      <c r="AR1365" s="28">
        <f t="shared" ca="1" si="846"/>
        <v>0.4300026037834872</v>
      </c>
      <c r="AS1365" s="28">
        <f t="shared" ca="1" si="846"/>
        <v>0.91812245324926456</v>
      </c>
      <c r="AT1365" s="28">
        <f>IF(Riskregister!$E$13="",0,COUNTIF(BN$4:BN$53,"&lt;"&amp;AR1365)*IF(AS1365&lt;0.5,Riskregister!$K$13+(Riskregister!$L$13-Riskregister!$K$13)*SQRT(AS1365/2),Riskregister!$L$13-(Riskregister!$L$13-Riskregister!$K$13)*SQRT((1-AS1365)/2)))</f>
        <v>0</v>
      </c>
      <c r="AU1365" s="28">
        <f t="shared" ca="1" si="847"/>
        <v>0.96126319339103106</v>
      </c>
      <c r="AV1365" s="28">
        <f t="shared" ca="1" si="847"/>
        <v>0.98413254005487416</v>
      </c>
      <c r="AW1365" s="28">
        <f>IF(Riskregister!$E$14="",0,COUNTIF(BO$4:BO$53,"&lt;"&amp;AU1365)*IF(AV1365&lt;0.5,Riskregister!$K$14+(Riskregister!$L$14-Riskregister!$K$14)*SQRT(AV1365/2),Riskregister!$L$14-(Riskregister!$L$14-Riskregister!$K$14)*SQRT((1-AV1365)/2)))</f>
        <v>0</v>
      </c>
      <c r="AX1365" s="28">
        <f t="shared" ca="1" si="848"/>
        <v>0.47453148909663301</v>
      </c>
      <c r="AY1365" s="28">
        <f t="shared" ca="1" si="848"/>
        <v>0.57034243520821537</v>
      </c>
      <c r="AZ1365" s="28">
        <f>IF(Riskregister!$E$15="",0,COUNTIF(BP$4:BP$53,"&lt;"&amp;AX1365)*IF(AY1365&lt;0.5,Riskregister!$K$15+(Riskregister!$L$15-Riskregister!$K$15)*SQRT(AY1365/2),Riskregister!$L$15-(Riskregister!$L$15-Riskregister!$K$15)*SQRT((1-AY1365)/2)))</f>
        <v>0</v>
      </c>
      <c r="BA1365" s="28">
        <f t="shared" ca="1" si="849"/>
        <v>0.52590268683954855</v>
      </c>
      <c r="BB1365" s="28">
        <f t="shared" ca="1" si="849"/>
        <v>0.94002093663265929</v>
      </c>
      <c r="BC1365" s="28">
        <f>IF(Riskregister!$E$16="",0,COUNTIF(BQ$4:BQ$53,"&lt;"&amp;BA1365)*IF(BB1365&lt;0.5,Riskregister!$K$16+(Riskregister!$L$16-Riskregister!$K$16)*SQRT(BB1365/2),Riskregister!$L$16-(Riskregister!$L$16-Riskregister!$K$16)*SQRT((1-BB1365)/2)))</f>
        <v>0</v>
      </c>
      <c r="BD1365" s="28">
        <f t="shared" ca="1" si="837"/>
        <v>919924.77048907476</v>
      </c>
    </row>
    <row r="1366" spans="20:56" x14ac:dyDescent="0.35">
      <c r="T1366" s="28">
        <f t="shared" ca="1" si="838"/>
        <v>0.21221280063119774</v>
      </c>
      <c r="U1366" s="28">
        <f t="shared" ca="1" si="838"/>
        <v>4.6929582184958796E-2</v>
      </c>
      <c r="V1366" s="28">
        <f ca="1">IF(Riskregister!$E$5="",0,COUNTIF(BF$4:BF$53,"&lt;"&amp;T1366)*IF(U1366&lt;0.5,Riskregister!$K$5+(Riskregister!$L$5-Riskregister!$K$5)*SQRT(U1366/2),Riskregister!$L$5-(Riskregister!$L$5-Riskregister!$K$5)*SQRT((1-U1366)/2)))</f>
        <v>0</v>
      </c>
      <c r="W1366" s="28">
        <f t="shared" ca="1" si="839"/>
        <v>0.59877550716658134</v>
      </c>
      <c r="X1366" s="28">
        <f t="shared" ca="1" si="839"/>
        <v>0.6399579682446932</v>
      </c>
      <c r="Y1366" s="28">
        <f ca="1">IF(Riskregister!$E$6="",0,COUNTIF(BG$4:BG$53,"&lt;"&amp;W1366)*IF(X1366&lt;0.5,Riskregister!$K$6+(Riskregister!$L$6-Riskregister!$K$6)*SQRT(X1366/2),Riskregister!$L$6-(Riskregister!$L$6-Riskregister!$K$6)*SQRT((1-X1366)/2)))</f>
        <v>0</v>
      </c>
      <c r="Z1366" s="28">
        <f t="shared" ca="1" si="840"/>
        <v>0.23134579107978459</v>
      </c>
      <c r="AA1366" s="28">
        <f t="shared" ca="1" si="840"/>
        <v>0.80949719491933203</v>
      </c>
      <c r="AB1366" s="28">
        <f ca="1">IF(Riskregister!$E$7="",0,COUNTIF(BH$4:BH$53,"&lt;"&amp;Z1366)*IF(AA1366&lt;0.5,Riskregister!$K$7+(Riskregister!$L$7-Riskregister!$K$7)*SQRT(AA1366/2),Riskregister!$L$7-(Riskregister!$L$7-Riskregister!$K$7)*SQRT((1-AA1366)/2)))</f>
        <v>0</v>
      </c>
      <c r="AC1366" s="28">
        <f t="shared" ca="1" si="841"/>
        <v>0.7575747448850203</v>
      </c>
      <c r="AD1366" s="28">
        <f t="shared" ca="1" si="841"/>
        <v>0.87817203677732292</v>
      </c>
      <c r="AE1366" s="28">
        <f ca="1">IF(Riskregister!$E$8="",0,COUNTIF(BI$4:BI$53,"&lt;"&amp;AC1366)*IF(AD1366&lt;0.5,Riskregister!$K$8+(Riskregister!$L$8-Riskregister!$K$8)*SQRT(AD1366/2),Riskregister!$L$8-(Riskregister!$L$8-Riskregister!$K$8)*SQRT((1-AD1366)/2)))</f>
        <v>0</v>
      </c>
      <c r="AF1366" s="28">
        <f t="shared" ca="1" si="842"/>
        <v>0.92580818604706328</v>
      </c>
      <c r="AG1366" s="28">
        <f t="shared" ca="1" si="842"/>
        <v>0.32374549605009051</v>
      </c>
      <c r="AH1366" s="28">
        <f>IF(Riskregister!$E$9="",0,COUNTIF(BJ$4:BJ$53,"&lt;"&amp;AF1366)*IF(AG1366&lt;0.5,Riskregister!$K$9+(Riskregister!$L$9-Riskregister!$K$9)*SQRT(AG1366/2),Riskregister!$L$9-(Riskregister!$L$9-Riskregister!$K$9)*SQRT((1-AG1366)/2)))</f>
        <v>0</v>
      </c>
      <c r="AI1366" s="28">
        <f t="shared" ca="1" si="843"/>
        <v>0.69162917632923926</v>
      </c>
      <c r="AJ1366" s="28">
        <f t="shared" ca="1" si="843"/>
        <v>0.73498391691750276</v>
      </c>
      <c r="AK1366" s="28">
        <f>IF(Riskregister!$E$10="",0,COUNTIF(BK$4:BK$53,"&lt;"&amp;AI1366)*IF(AJ1366&lt;0.5,Riskregister!$K$10+(Riskregister!$L$10-Riskregister!$K$10)*SQRT(AJ1366/2),Riskregister!$L$10-(Riskregister!$L$10-Riskregister!$K$10)*SQRT((1-AJ1366)/2)))</f>
        <v>0</v>
      </c>
      <c r="AL1366" s="28">
        <f t="shared" ca="1" si="844"/>
        <v>0.33513816234953087</v>
      </c>
      <c r="AM1366" s="28">
        <f t="shared" ca="1" si="844"/>
        <v>0.56985019525538427</v>
      </c>
      <c r="AN1366" s="28">
        <f>IF(Riskregister!$E$11="",0,COUNTIF(BL$4:BL$53,"&lt;"&amp;AL1366)*IF(AM1366&lt;0.5,Riskregister!$K$11+(Riskregister!$L$11-Riskregister!$K$11)*SQRT(AM1366/2),Riskregister!$L$11-(Riskregister!$L$11-Riskregister!$K$11)*SQRT((1-AM1366)/2)))</f>
        <v>0</v>
      </c>
      <c r="AO1366" s="28">
        <f t="shared" ca="1" si="845"/>
        <v>0.86642097882882763</v>
      </c>
      <c r="AP1366" s="28">
        <f t="shared" ca="1" si="845"/>
        <v>0.81822529005220368</v>
      </c>
      <c r="AQ1366" s="28">
        <f>IF(Riskregister!$E$12="",0,COUNTIF(BM$4:BM$53,"&lt;"&amp;AO1366)*IF(AP1366&lt;0.5,Riskregister!$K$12+(Riskregister!$L$12-Riskregister!$K$12)*SQRT(AP1366/2),Riskregister!$L$12-(Riskregister!$L$12-Riskregister!$K$12)*SQRT((1-AP1366)/2)))</f>
        <v>0</v>
      </c>
      <c r="AR1366" s="28">
        <f t="shared" ca="1" si="846"/>
        <v>0.23130227019370375</v>
      </c>
      <c r="AS1366" s="28">
        <f t="shared" ca="1" si="846"/>
        <v>0.37320411565142619</v>
      </c>
      <c r="AT1366" s="28">
        <f>IF(Riskregister!$E$13="",0,COUNTIF(BN$4:BN$53,"&lt;"&amp;AR1366)*IF(AS1366&lt;0.5,Riskregister!$K$13+(Riskregister!$L$13-Riskregister!$K$13)*SQRT(AS1366/2),Riskregister!$L$13-(Riskregister!$L$13-Riskregister!$K$13)*SQRT((1-AS1366)/2)))</f>
        <v>0</v>
      </c>
      <c r="AU1366" s="28">
        <f t="shared" ca="1" si="847"/>
        <v>0.88083169927391314</v>
      </c>
      <c r="AV1366" s="28">
        <f t="shared" ca="1" si="847"/>
        <v>4.0778557118772429E-2</v>
      </c>
      <c r="AW1366" s="28">
        <f>IF(Riskregister!$E$14="",0,COUNTIF(BO$4:BO$53,"&lt;"&amp;AU1366)*IF(AV1366&lt;0.5,Riskregister!$K$14+(Riskregister!$L$14-Riskregister!$K$14)*SQRT(AV1366/2),Riskregister!$L$14-(Riskregister!$L$14-Riskregister!$K$14)*SQRT((1-AV1366)/2)))</f>
        <v>0</v>
      </c>
      <c r="AX1366" s="28">
        <f t="shared" ca="1" si="848"/>
        <v>0.90190561771249034</v>
      </c>
      <c r="AY1366" s="28">
        <f t="shared" ca="1" si="848"/>
        <v>2.5737076226645117E-2</v>
      </c>
      <c r="AZ1366" s="28">
        <f>IF(Riskregister!$E$15="",0,COUNTIF(BP$4:BP$53,"&lt;"&amp;AX1366)*IF(AY1366&lt;0.5,Riskregister!$K$15+(Riskregister!$L$15-Riskregister!$K$15)*SQRT(AY1366/2),Riskregister!$L$15-(Riskregister!$L$15-Riskregister!$K$15)*SQRT((1-AY1366)/2)))</f>
        <v>0</v>
      </c>
      <c r="BA1366" s="28">
        <f t="shared" ca="1" si="849"/>
        <v>0.52349798331822828</v>
      </c>
      <c r="BB1366" s="28">
        <f t="shared" ca="1" si="849"/>
        <v>0.72575565500966011</v>
      </c>
      <c r="BC1366" s="28">
        <f>IF(Riskregister!$E$16="",0,COUNTIF(BQ$4:BQ$53,"&lt;"&amp;BA1366)*IF(BB1366&lt;0.5,Riskregister!$K$16+(Riskregister!$L$16-Riskregister!$K$16)*SQRT(BB1366/2),Riskregister!$L$16-(Riskregister!$L$16-Riskregister!$K$16)*SQRT((1-BB1366)/2)))</f>
        <v>0</v>
      </c>
      <c r="BD1366" s="28">
        <f t="shared" ca="1" si="837"/>
        <v>0</v>
      </c>
    </row>
    <row r="1367" spans="20:56" x14ac:dyDescent="0.35">
      <c r="T1367" s="28">
        <f t="shared" ca="1" si="838"/>
        <v>0.10419965269319631</v>
      </c>
      <c r="U1367" s="28">
        <f t="shared" ca="1" si="838"/>
        <v>0.16903006597200543</v>
      </c>
      <c r="V1367" s="28">
        <f ca="1">IF(Riskregister!$E$5="",0,COUNTIF(BF$4:BF$53,"&lt;"&amp;T1367)*IF(U1367&lt;0.5,Riskregister!$K$5+(Riskregister!$L$5-Riskregister!$K$5)*SQRT(U1367/2),Riskregister!$L$5-(Riskregister!$L$5-Riskregister!$K$5)*SQRT((1-U1367)/2)))</f>
        <v>0</v>
      </c>
      <c r="W1367" s="28">
        <f t="shared" ca="1" si="839"/>
        <v>0.39465278529657877</v>
      </c>
      <c r="X1367" s="28">
        <f t="shared" ca="1" si="839"/>
        <v>0.85680117976902637</v>
      </c>
      <c r="Y1367" s="28">
        <f ca="1">IF(Riskregister!$E$6="",0,COUNTIF(BG$4:BG$53,"&lt;"&amp;W1367)*IF(X1367&lt;0.5,Riskregister!$K$6+(Riskregister!$L$6-Riskregister!$K$6)*SQRT(X1367/2),Riskregister!$L$6-(Riskregister!$L$6-Riskregister!$K$6)*SQRT((1-X1367)/2)))</f>
        <v>0</v>
      </c>
      <c r="Z1367" s="28">
        <f t="shared" ca="1" si="840"/>
        <v>0.50198864379437735</v>
      </c>
      <c r="AA1367" s="28">
        <f t="shared" ca="1" si="840"/>
        <v>0.5092203466096713</v>
      </c>
      <c r="AB1367" s="28">
        <f ca="1">IF(Riskregister!$E$7="",0,COUNTIF(BH$4:BH$53,"&lt;"&amp;Z1367)*IF(AA1367&lt;0.5,Riskregister!$K$7+(Riskregister!$L$7-Riskregister!$K$7)*SQRT(AA1367/2),Riskregister!$L$7-(Riskregister!$L$7-Riskregister!$K$7)*SQRT((1-AA1367)/2)))</f>
        <v>0</v>
      </c>
      <c r="AC1367" s="28">
        <f t="shared" ca="1" si="841"/>
        <v>0.15103940752638911</v>
      </c>
      <c r="AD1367" s="28">
        <f t="shared" ca="1" si="841"/>
        <v>0.41823704174124365</v>
      </c>
      <c r="AE1367" s="28">
        <f ca="1">IF(Riskregister!$E$8="",0,COUNTIF(BI$4:BI$53,"&lt;"&amp;AC1367)*IF(AD1367&lt;0.5,Riskregister!$K$8+(Riskregister!$L$8-Riskregister!$K$8)*SQRT(AD1367/2),Riskregister!$L$8-(Riskregister!$L$8-Riskregister!$K$8)*SQRT((1-AD1367)/2)))</f>
        <v>0</v>
      </c>
      <c r="AF1367" s="28">
        <f t="shared" ca="1" si="842"/>
        <v>0.17017881231427956</v>
      </c>
      <c r="AG1367" s="28">
        <f t="shared" ca="1" si="842"/>
        <v>0.39797279417340892</v>
      </c>
      <c r="AH1367" s="28">
        <f>IF(Riskregister!$E$9="",0,COUNTIF(BJ$4:BJ$53,"&lt;"&amp;AF1367)*IF(AG1367&lt;0.5,Riskregister!$K$9+(Riskregister!$L$9-Riskregister!$K$9)*SQRT(AG1367/2),Riskregister!$L$9-(Riskregister!$L$9-Riskregister!$K$9)*SQRT((1-AG1367)/2)))</f>
        <v>0</v>
      </c>
      <c r="AI1367" s="28">
        <f t="shared" ca="1" si="843"/>
        <v>0.21363160484759536</v>
      </c>
      <c r="AJ1367" s="28">
        <f t="shared" ca="1" si="843"/>
        <v>0.24522089460704188</v>
      </c>
      <c r="AK1367" s="28">
        <f>IF(Riskregister!$E$10="",0,COUNTIF(BK$4:BK$53,"&lt;"&amp;AI1367)*IF(AJ1367&lt;0.5,Riskregister!$K$10+(Riskregister!$L$10-Riskregister!$K$10)*SQRT(AJ1367/2),Riskregister!$L$10-(Riskregister!$L$10-Riskregister!$K$10)*SQRT((1-AJ1367)/2)))</f>
        <v>0</v>
      </c>
      <c r="AL1367" s="28">
        <f t="shared" ca="1" si="844"/>
        <v>0.86410685632376183</v>
      </c>
      <c r="AM1367" s="28">
        <f t="shared" ca="1" si="844"/>
        <v>0.24798280191647537</v>
      </c>
      <c r="AN1367" s="28">
        <f>IF(Riskregister!$E$11="",0,COUNTIF(BL$4:BL$53,"&lt;"&amp;AL1367)*IF(AM1367&lt;0.5,Riskregister!$K$11+(Riskregister!$L$11-Riskregister!$K$11)*SQRT(AM1367/2),Riskregister!$L$11-(Riskregister!$L$11-Riskregister!$K$11)*SQRT((1-AM1367)/2)))</f>
        <v>0</v>
      </c>
      <c r="AO1367" s="28">
        <f t="shared" ca="1" si="845"/>
        <v>0.47431760993756045</v>
      </c>
      <c r="AP1367" s="28">
        <f t="shared" ca="1" si="845"/>
        <v>0.75358102361993173</v>
      </c>
      <c r="AQ1367" s="28">
        <f>IF(Riskregister!$E$12="",0,COUNTIF(BM$4:BM$53,"&lt;"&amp;AO1367)*IF(AP1367&lt;0.5,Riskregister!$K$12+(Riskregister!$L$12-Riskregister!$K$12)*SQRT(AP1367/2),Riskregister!$L$12-(Riskregister!$L$12-Riskregister!$K$12)*SQRT((1-AP1367)/2)))</f>
        <v>0</v>
      </c>
      <c r="AR1367" s="28">
        <f t="shared" ca="1" si="846"/>
        <v>7.4846099881618389E-2</v>
      </c>
      <c r="AS1367" s="28">
        <f t="shared" ca="1" si="846"/>
        <v>0.71414012727543508</v>
      </c>
      <c r="AT1367" s="28">
        <f>IF(Riskregister!$E$13="",0,COUNTIF(BN$4:BN$53,"&lt;"&amp;AR1367)*IF(AS1367&lt;0.5,Riskregister!$K$13+(Riskregister!$L$13-Riskregister!$K$13)*SQRT(AS1367/2),Riskregister!$L$13-(Riskregister!$L$13-Riskregister!$K$13)*SQRT((1-AS1367)/2)))</f>
        <v>0</v>
      </c>
      <c r="AU1367" s="28">
        <f t="shared" ca="1" si="847"/>
        <v>0.94363206731109595</v>
      </c>
      <c r="AV1367" s="28">
        <f t="shared" ca="1" si="847"/>
        <v>0.29024214924572911</v>
      </c>
      <c r="AW1367" s="28">
        <f>IF(Riskregister!$E$14="",0,COUNTIF(BO$4:BO$53,"&lt;"&amp;AU1367)*IF(AV1367&lt;0.5,Riskregister!$K$14+(Riskregister!$L$14-Riskregister!$K$14)*SQRT(AV1367/2),Riskregister!$L$14-(Riskregister!$L$14-Riskregister!$K$14)*SQRT((1-AV1367)/2)))</f>
        <v>0</v>
      </c>
      <c r="AX1367" s="28">
        <f t="shared" ca="1" si="848"/>
        <v>0.56374718274016467</v>
      </c>
      <c r="AY1367" s="28">
        <f t="shared" ca="1" si="848"/>
        <v>0.95904657553680517</v>
      </c>
      <c r="AZ1367" s="28">
        <f>IF(Riskregister!$E$15="",0,COUNTIF(BP$4:BP$53,"&lt;"&amp;AX1367)*IF(AY1367&lt;0.5,Riskregister!$K$15+(Riskregister!$L$15-Riskregister!$K$15)*SQRT(AY1367/2),Riskregister!$L$15-(Riskregister!$L$15-Riskregister!$K$15)*SQRT((1-AY1367)/2)))</f>
        <v>0</v>
      </c>
      <c r="BA1367" s="28">
        <f t="shared" ca="1" si="849"/>
        <v>0.60138016936677896</v>
      </c>
      <c r="BB1367" s="28">
        <f t="shared" ca="1" si="849"/>
        <v>0.1229414263819838</v>
      </c>
      <c r="BC1367" s="28">
        <f>IF(Riskregister!$E$16="",0,COUNTIF(BQ$4:BQ$53,"&lt;"&amp;BA1367)*IF(BB1367&lt;0.5,Riskregister!$K$16+(Riskregister!$L$16-Riskregister!$K$16)*SQRT(BB1367/2),Riskregister!$L$16-(Riskregister!$L$16-Riskregister!$K$16)*SQRT((1-BB1367)/2)))</f>
        <v>0</v>
      </c>
      <c r="BD1367" s="28">
        <f t="shared" ca="1" si="837"/>
        <v>0</v>
      </c>
    </row>
    <row r="1368" spans="20:56" x14ac:dyDescent="0.35">
      <c r="T1368" s="28">
        <f t="shared" ca="1" si="838"/>
        <v>0.73845354531231744</v>
      </c>
      <c r="U1368" s="28">
        <f t="shared" ca="1" si="838"/>
        <v>0.53698958169650479</v>
      </c>
      <c r="V1368" s="28">
        <f ca="1">IF(Riskregister!$E$5="",0,COUNTIF(BF$4:BF$53,"&lt;"&amp;T1368)*IF(U1368&lt;0.5,Riskregister!$K$5+(Riskregister!$L$5-Riskregister!$K$5)*SQRT(U1368/2),Riskregister!$L$5-(Riskregister!$L$5-Riskregister!$K$5)*SQRT((1-U1368)/2)))</f>
        <v>383482.55300500861</v>
      </c>
      <c r="W1368" s="28">
        <f t="shared" ca="1" si="839"/>
        <v>0.93316434182738039</v>
      </c>
      <c r="X1368" s="28">
        <f t="shared" ca="1" si="839"/>
        <v>0.97009044260282207</v>
      </c>
      <c r="Y1368" s="28">
        <f ca="1">IF(Riskregister!$E$6="",0,COUNTIF(BG$4:BG$53,"&lt;"&amp;W1368)*IF(X1368&lt;0.5,Riskregister!$K$6+(Riskregister!$L$6-Riskregister!$K$6)*SQRT(X1368/2),Riskregister!$L$6-(Riskregister!$L$6-Riskregister!$K$6)*SQRT((1-X1368)/2)))</f>
        <v>3559756.962651636</v>
      </c>
      <c r="Z1368" s="28">
        <f t="shared" ca="1" si="840"/>
        <v>0.66514977682081278</v>
      </c>
      <c r="AA1368" s="28">
        <f t="shared" ca="1" si="840"/>
        <v>0.6548118769897372</v>
      </c>
      <c r="AB1368" s="28">
        <f ca="1">IF(Riskregister!$E$7="",0,COUNTIF(BH$4:BH$53,"&lt;"&amp;Z1368)*IF(AA1368&lt;0.5,Riskregister!$K$7+(Riskregister!$L$7-Riskregister!$K$7)*SQRT(AA1368/2),Riskregister!$L$7-(Riskregister!$L$7-Riskregister!$K$7)*SQRT((1-AA1368)/2)))</f>
        <v>0</v>
      </c>
      <c r="AC1368" s="28">
        <f t="shared" ca="1" si="841"/>
        <v>0.8756455387980725</v>
      </c>
      <c r="AD1368" s="28">
        <f t="shared" ca="1" si="841"/>
        <v>3.2401393936683953E-2</v>
      </c>
      <c r="AE1368" s="28">
        <f ca="1">IF(Riskregister!$E$8="",0,COUNTIF(BI$4:BI$53,"&lt;"&amp;AC1368)*IF(AD1368&lt;0.5,Riskregister!$K$8+(Riskregister!$L$8-Riskregister!$K$8)*SQRT(AD1368/2),Riskregister!$L$8-(Riskregister!$L$8-Riskregister!$K$8)*SQRT((1-AD1368)/2)))</f>
        <v>0</v>
      </c>
      <c r="AF1368" s="28">
        <f t="shared" ca="1" si="842"/>
        <v>0.61181276210404645</v>
      </c>
      <c r="AG1368" s="28">
        <f t="shared" ca="1" si="842"/>
        <v>0.60999177936527271</v>
      </c>
      <c r="AH1368" s="28">
        <f>IF(Riskregister!$E$9="",0,COUNTIF(BJ$4:BJ$53,"&lt;"&amp;AF1368)*IF(AG1368&lt;0.5,Riskregister!$K$9+(Riskregister!$L$9-Riskregister!$K$9)*SQRT(AG1368/2),Riskregister!$L$9-(Riskregister!$L$9-Riskregister!$K$9)*SQRT((1-AG1368)/2)))</f>
        <v>0</v>
      </c>
      <c r="AI1368" s="28">
        <f t="shared" ca="1" si="843"/>
        <v>0.75692400040109376</v>
      </c>
      <c r="AJ1368" s="28">
        <f t="shared" ca="1" si="843"/>
        <v>0.88104389846889475</v>
      </c>
      <c r="AK1368" s="28">
        <f>IF(Riskregister!$E$10="",0,COUNTIF(BK$4:BK$53,"&lt;"&amp;AI1368)*IF(AJ1368&lt;0.5,Riskregister!$K$10+(Riskregister!$L$10-Riskregister!$K$10)*SQRT(AJ1368/2),Riskregister!$L$10-(Riskregister!$L$10-Riskregister!$K$10)*SQRT((1-AJ1368)/2)))</f>
        <v>0</v>
      </c>
      <c r="AL1368" s="28">
        <f t="shared" ca="1" si="844"/>
        <v>0.10691998002344494</v>
      </c>
      <c r="AM1368" s="28">
        <f t="shared" ca="1" si="844"/>
        <v>0.70593354977076139</v>
      </c>
      <c r="AN1368" s="28">
        <f>IF(Riskregister!$E$11="",0,COUNTIF(BL$4:BL$53,"&lt;"&amp;AL1368)*IF(AM1368&lt;0.5,Riskregister!$K$11+(Riskregister!$L$11-Riskregister!$K$11)*SQRT(AM1368/2),Riskregister!$L$11-(Riskregister!$L$11-Riskregister!$K$11)*SQRT((1-AM1368)/2)))</f>
        <v>0</v>
      </c>
      <c r="AO1368" s="28">
        <f t="shared" ca="1" si="845"/>
        <v>5.704385132902956E-2</v>
      </c>
      <c r="AP1368" s="28">
        <f t="shared" ca="1" si="845"/>
        <v>0.36032987858490706</v>
      </c>
      <c r="AQ1368" s="28">
        <f>IF(Riskregister!$E$12="",0,COUNTIF(BM$4:BM$53,"&lt;"&amp;AO1368)*IF(AP1368&lt;0.5,Riskregister!$K$12+(Riskregister!$L$12-Riskregister!$K$12)*SQRT(AP1368/2),Riskregister!$L$12-(Riskregister!$L$12-Riskregister!$K$12)*SQRT((1-AP1368)/2)))</f>
        <v>0</v>
      </c>
      <c r="AR1368" s="28">
        <f t="shared" ca="1" si="846"/>
        <v>0.56327284940416866</v>
      </c>
      <c r="AS1368" s="28">
        <f t="shared" ca="1" si="846"/>
        <v>0.3556960321742797</v>
      </c>
      <c r="AT1368" s="28">
        <f>IF(Riskregister!$E$13="",0,COUNTIF(BN$4:BN$53,"&lt;"&amp;AR1368)*IF(AS1368&lt;0.5,Riskregister!$K$13+(Riskregister!$L$13-Riskregister!$K$13)*SQRT(AS1368/2),Riskregister!$L$13-(Riskregister!$L$13-Riskregister!$K$13)*SQRT((1-AS1368)/2)))</f>
        <v>0</v>
      </c>
      <c r="AU1368" s="28">
        <f t="shared" ca="1" si="847"/>
        <v>0.14850764170474706</v>
      </c>
      <c r="AV1368" s="28">
        <f t="shared" ca="1" si="847"/>
        <v>0.81190379921653422</v>
      </c>
      <c r="AW1368" s="28">
        <f>IF(Riskregister!$E$14="",0,COUNTIF(BO$4:BO$53,"&lt;"&amp;AU1368)*IF(AV1368&lt;0.5,Riskregister!$K$14+(Riskregister!$L$14-Riskregister!$K$14)*SQRT(AV1368/2),Riskregister!$L$14-(Riskregister!$L$14-Riskregister!$K$14)*SQRT((1-AV1368)/2)))</f>
        <v>0</v>
      </c>
      <c r="AX1368" s="28">
        <f t="shared" ca="1" si="848"/>
        <v>0.14995477636882182</v>
      </c>
      <c r="AY1368" s="28">
        <f t="shared" ca="1" si="848"/>
        <v>0.82933105229030957</v>
      </c>
      <c r="AZ1368" s="28">
        <f>IF(Riskregister!$E$15="",0,COUNTIF(BP$4:BP$53,"&lt;"&amp;AX1368)*IF(AY1368&lt;0.5,Riskregister!$K$15+(Riskregister!$L$15-Riskregister!$K$15)*SQRT(AY1368/2),Riskregister!$L$15-(Riskregister!$L$15-Riskregister!$K$15)*SQRT((1-AY1368)/2)))</f>
        <v>0</v>
      </c>
      <c r="BA1368" s="28">
        <f t="shared" ca="1" si="849"/>
        <v>5.8108715944866551E-2</v>
      </c>
      <c r="BB1368" s="28">
        <f t="shared" ca="1" si="849"/>
        <v>0.90582430689216253</v>
      </c>
      <c r="BC1368" s="28">
        <f>IF(Riskregister!$E$16="",0,COUNTIF(BQ$4:BQ$53,"&lt;"&amp;BA1368)*IF(BB1368&lt;0.5,Riskregister!$K$16+(Riskregister!$L$16-Riskregister!$K$16)*SQRT(BB1368/2),Riskregister!$L$16-(Riskregister!$L$16-Riskregister!$K$16)*SQRT((1-BB1368)/2)))</f>
        <v>0</v>
      </c>
      <c r="BD1368" s="28">
        <f t="shared" ca="1" si="837"/>
        <v>3943239.5156566445</v>
      </c>
    </row>
    <row r="1369" spans="20:56" x14ac:dyDescent="0.35">
      <c r="T1369" s="28">
        <f t="shared" ca="1" si="838"/>
        <v>0.47474512004727221</v>
      </c>
      <c r="U1369" s="28">
        <f t="shared" ca="1" si="838"/>
        <v>0.56071446152753635</v>
      </c>
      <c r="V1369" s="28">
        <f ca="1">IF(Riskregister!$E$5="",0,COUNTIF(BF$4:BF$53,"&lt;"&amp;T1369)*IF(U1369&lt;0.5,Riskregister!$K$5+(Riskregister!$L$5-Riskregister!$K$5)*SQRT(U1369/2),Riskregister!$L$5-(Riskregister!$L$5-Riskregister!$K$5)*SQRT((1-U1369)/2)))</f>
        <v>0</v>
      </c>
      <c r="W1369" s="28">
        <f t="shared" ca="1" si="839"/>
        <v>0.78260857913713799</v>
      </c>
      <c r="X1369" s="28">
        <f t="shared" ca="1" si="839"/>
        <v>0.78423047024107995</v>
      </c>
      <c r="Y1369" s="28">
        <f ca="1">IF(Riskregister!$E$6="",0,COUNTIF(BG$4:BG$53,"&lt;"&amp;W1369)*IF(X1369&lt;0.5,Riskregister!$K$6+(Riskregister!$L$6-Riskregister!$K$6)*SQRT(X1369/2),Riskregister!$L$6-(Riskregister!$L$6-Riskregister!$K$6)*SQRT((1-X1369)/2)))</f>
        <v>1408775.3064955333</v>
      </c>
      <c r="Z1369" s="28">
        <f t="shared" ca="1" si="840"/>
        <v>0.4966355527793751</v>
      </c>
      <c r="AA1369" s="28">
        <f t="shared" ca="1" si="840"/>
        <v>0.87289568750539737</v>
      </c>
      <c r="AB1369" s="28">
        <f ca="1">IF(Riskregister!$E$7="",0,COUNTIF(BH$4:BH$53,"&lt;"&amp;Z1369)*IF(AA1369&lt;0.5,Riskregister!$K$7+(Riskregister!$L$7-Riskregister!$K$7)*SQRT(AA1369/2),Riskregister!$L$7-(Riskregister!$L$7-Riskregister!$K$7)*SQRT((1-AA1369)/2)))</f>
        <v>0</v>
      </c>
      <c r="AC1369" s="28">
        <f t="shared" ca="1" si="841"/>
        <v>0.88577583055911691</v>
      </c>
      <c r="AD1369" s="28">
        <f t="shared" ca="1" si="841"/>
        <v>1.4308839363086023E-2</v>
      </c>
      <c r="AE1369" s="28">
        <f ca="1">IF(Riskregister!$E$8="",0,COUNTIF(BI$4:BI$53,"&lt;"&amp;AC1369)*IF(AD1369&lt;0.5,Riskregister!$K$8+(Riskregister!$L$8-Riskregister!$K$8)*SQRT(AD1369/2),Riskregister!$L$8-(Riskregister!$L$8-Riskregister!$K$8)*SQRT((1-AD1369)/2)))</f>
        <v>0</v>
      </c>
      <c r="AF1369" s="28">
        <f t="shared" ca="1" si="842"/>
        <v>6.1797589207416181E-2</v>
      </c>
      <c r="AG1369" s="28">
        <f t="shared" ca="1" si="842"/>
        <v>0.44646470898054846</v>
      </c>
      <c r="AH1369" s="28">
        <f>IF(Riskregister!$E$9="",0,COUNTIF(BJ$4:BJ$53,"&lt;"&amp;AF1369)*IF(AG1369&lt;0.5,Riskregister!$K$9+(Riskregister!$L$9-Riskregister!$K$9)*SQRT(AG1369/2),Riskregister!$L$9-(Riskregister!$L$9-Riskregister!$K$9)*SQRT((1-AG1369)/2)))</f>
        <v>0</v>
      </c>
      <c r="AI1369" s="28">
        <f t="shared" ca="1" si="843"/>
        <v>0.16426271094605249</v>
      </c>
      <c r="AJ1369" s="28">
        <f t="shared" ca="1" si="843"/>
        <v>0.20289460822236693</v>
      </c>
      <c r="AK1369" s="28">
        <f>IF(Riskregister!$E$10="",0,COUNTIF(BK$4:BK$53,"&lt;"&amp;AI1369)*IF(AJ1369&lt;0.5,Riskregister!$K$10+(Riskregister!$L$10-Riskregister!$K$10)*SQRT(AJ1369/2),Riskregister!$L$10-(Riskregister!$L$10-Riskregister!$K$10)*SQRT((1-AJ1369)/2)))</f>
        <v>0</v>
      </c>
      <c r="AL1369" s="28">
        <f t="shared" ca="1" si="844"/>
        <v>0.3938353776682868</v>
      </c>
      <c r="AM1369" s="28">
        <f t="shared" ca="1" si="844"/>
        <v>9.8515752820895197E-2</v>
      </c>
      <c r="AN1369" s="28">
        <f>IF(Riskregister!$E$11="",0,COUNTIF(BL$4:BL$53,"&lt;"&amp;AL1369)*IF(AM1369&lt;0.5,Riskregister!$K$11+(Riskregister!$L$11-Riskregister!$K$11)*SQRT(AM1369/2),Riskregister!$L$11-(Riskregister!$L$11-Riskregister!$K$11)*SQRT((1-AM1369)/2)))</f>
        <v>0</v>
      </c>
      <c r="AO1369" s="28">
        <f t="shared" ca="1" si="845"/>
        <v>0.24082161944724301</v>
      </c>
      <c r="AP1369" s="28">
        <f t="shared" ca="1" si="845"/>
        <v>0.80677624274104198</v>
      </c>
      <c r="AQ1369" s="28">
        <f>IF(Riskregister!$E$12="",0,COUNTIF(BM$4:BM$53,"&lt;"&amp;AO1369)*IF(AP1369&lt;0.5,Riskregister!$K$12+(Riskregister!$L$12-Riskregister!$K$12)*SQRT(AP1369/2),Riskregister!$L$12-(Riskregister!$L$12-Riskregister!$K$12)*SQRT((1-AP1369)/2)))</f>
        <v>0</v>
      </c>
      <c r="AR1369" s="28">
        <f t="shared" ca="1" si="846"/>
        <v>0.25854426797497043</v>
      </c>
      <c r="AS1369" s="28">
        <f t="shared" ca="1" si="846"/>
        <v>0.901857346527283</v>
      </c>
      <c r="AT1369" s="28">
        <f>IF(Riskregister!$E$13="",0,COUNTIF(BN$4:BN$53,"&lt;"&amp;AR1369)*IF(AS1369&lt;0.5,Riskregister!$K$13+(Riskregister!$L$13-Riskregister!$K$13)*SQRT(AS1369/2),Riskregister!$L$13-(Riskregister!$L$13-Riskregister!$K$13)*SQRT((1-AS1369)/2)))</f>
        <v>0</v>
      </c>
      <c r="AU1369" s="28">
        <f t="shared" ca="1" si="847"/>
        <v>0.93444831705787201</v>
      </c>
      <c r="AV1369" s="28">
        <f t="shared" ca="1" si="847"/>
        <v>0.97428907461490666</v>
      </c>
      <c r="AW1369" s="28">
        <f>IF(Riskregister!$E$14="",0,COUNTIF(BO$4:BO$53,"&lt;"&amp;AU1369)*IF(AV1369&lt;0.5,Riskregister!$K$14+(Riskregister!$L$14-Riskregister!$K$14)*SQRT(AV1369/2),Riskregister!$L$14-(Riskregister!$L$14-Riskregister!$K$14)*SQRT((1-AV1369)/2)))</f>
        <v>0</v>
      </c>
      <c r="AX1369" s="28">
        <f t="shared" ca="1" si="848"/>
        <v>0.8727459883065416</v>
      </c>
      <c r="AY1369" s="28">
        <f t="shared" ca="1" si="848"/>
        <v>0.24369663595141933</v>
      </c>
      <c r="AZ1369" s="28">
        <f>IF(Riskregister!$E$15="",0,COUNTIF(BP$4:BP$53,"&lt;"&amp;AX1369)*IF(AY1369&lt;0.5,Riskregister!$K$15+(Riskregister!$L$15-Riskregister!$K$15)*SQRT(AY1369/2),Riskregister!$L$15-(Riskregister!$L$15-Riskregister!$K$15)*SQRT((1-AY1369)/2)))</f>
        <v>0</v>
      </c>
      <c r="BA1369" s="28">
        <f t="shared" ca="1" si="849"/>
        <v>0.87261030213018409</v>
      </c>
      <c r="BB1369" s="28">
        <f t="shared" ca="1" si="849"/>
        <v>0.42160814183671813</v>
      </c>
      <c r="BC1369" s="28">
        <f>IF(Riskregister!$E$16="",0,COUNTIF(BQ$4:BQ$53,"&lt;"&amp;BA1369)*IF(BB1369&lt;0.5,Riskregister!$K$16+(Riskregister!$L$16-Riskregister!$K$16)*SQRT(BB1369/2),Riskregister!$L$16-(Riskregister!$L$16-Riskregister!$K$16)*SQRT((1-BB1369)/2)))</f>
        <v>0</v>
      </c>
      <c r="BD1369" s="28">
        <f t="shared" ca="1" si="837"/>
        <v>1408775.3064955333</v>
      </c>
    </row>
    <row r="1370" spans="20:56" x14ac:dyDescent="0.35">
      <c r="T1370" s="28">
        <f t="shared" ca="1" si="838"/>
        <v>0.81964066270001623</v>
      </c>
      <c r="U1370" s="28">
        <f t="shared" ca="1" si="838"/>
        <v>0.93678477931402437</v>
      </c>
      <c r="V1370" s="28">
        <f ca="1">IF(Riskregister!$E$5="",0,COUNTIF(BF$4:BF$53,"&lt;"&amp;T1370)*IF(U1370&lt;0.5,Riskregister!$K$5+(Riskregister!$L$5-Riskregister!$K$5)*SQRT(U1370/2),Riskregister!$L$5-(Riskregister!$L$5-Riskregister!$K$5)*SQRT((1-U1370)/2)))</f>
        <v>519996.61823113333</v>
      </c>
      <c r="W1370" s="28">
        <f t="shared" ca="1" si="839"/>
        <v>0.13384033677348695</v>
      </c>
      <c r="X1370" s="28">
        <f t="shared" ca="1" si="839"/>
        <v>0.73632843539162351</v>
      </c>
      <c r="Y1370" s="28">
        <f ca="1">IF(Riskregister!$E$6="",0,COUNTIF(BG$4:BG$53,"&lt;"&amp;W1370)*IF(X1370&lt;0.5,Riskregister!$K$6+(Riskregister!$L$6-Riskregister!$K$6)*SQRT(X1370/2),Riskregister!$L$6-(Riskregister!$L$6-Riskregister!$K$6)*SQRT((1-X1370)/2)))</f>
        <v>0</v>
      </c>
      <c r="Z1370" s="28">
        <f t="shared" ca="1" si="840"/>
        <v>0.9159606310264069</v>
      </c>
      <c r="AA1370" s="28">
        <f t="shared" ca="1" si="840"/>
        <v>1.281166103773268E-2</v>
      </c>
      <c r="AB1370" s="28">
        <f ca="1">IF(Riskregister!$E$7="",0,COUNTIF(BH$4:BH$53,"&lt;"&amp;Z1370)*IF(AA1370&lt;0.5,Riskregister!$K$7+(Riskregister!$L$7-Riskregister!$K$7)*SQRT(AA1370/2),Riskregister!$L$7-(Riskregister!$L$7-Riskregister!$K$7)*SQRT((1-AA1370)/2)))</f>
        <v>78012.751356500608</v>
      </c>
      <c r="AC1370" s="28">
        <f t="shared" ca="1" si="841"/>
        <v>0.39519909648053231</v>
      </c>
      <c r="AD1370" s="28">
        <f t="shared" ca="1" si="841"/>
        <v>0.16050543566603936</v>
      </c>
      <c r="AE1370" s="28">
        <f ca="1">IF(Riskregister!$E$8="",0,COUNTIF(BI$4:BI$53,"&lt;"&amp;AC1370)*IF(AD1370&lt;0.5,Riskregister!$K$8+(Riskregister!$L$8-Riskregister!$K$8)*SQRT(AD1370/2),Riskregister!$L$8-(Riskregister!$L$8-Riskregister!$K$8)*SQRT((1-AD1370)/2)))</f>
        <v>0</v>
      </c>
      <c r="AF1370" s="28">
        <f t="shared" ca="1" si="842"/>
        <v>0.81844651315133221</v>
      </c>
      <c r="AG1370" s="28">
        <f t="shared" ca="1" si="842"/>
        <v>0.95491018578861386</v>
      </c>
      <c r="AH1370" s="28">
        <f>IF(Riskregister!$E$9="",0,COUNTIF(BJ$4:BJ$53,"&lt;"&amp;AF1370)*IF(AG1370&lt;0.5,Riskregister!$K$9+(Riskregister!$L$9-Riskregister!$K$9)*SQRT(AG1370/2),Riskregister!$L$9-(Riskregister!$L$9-Riskregister!$K$9)*SQRT((1-AG1370)/2)))</f>
        <v>0</v>
      </c>
      <c r="AI1370" s="28">
        <f t="shared" ca="1" si="843"/>
        <v>1.1441625598485161E-2</v>
      </c>
      <c r="AJ1370" s="28">
        <f t="shared" ca="1" si="843"/>
        <v>0.66084049954060886</v>
      </c>
      <c r="AK1370" s="28">
        <f>IF(Riskregister!$E$10="",0,COUNTIF(BK$4:BK$53,"&lt;"&amp;AI1370)*IF(AJ1370&lt;0.5,Riskregister!$K$10+(Riskregister!$L$10-Riskregister!$K$10)*SQRT(AJ1370/2),Riskregister!$L$10-(Riskregister!$L$10-Riskregister!$K$10)*SQRT((1-AJ1370)/2)))</f>
        <v>0</v>
      </c>
      <c r="AL1370" s="28">
        <f t="shared" ca="1" si="844"/>
        <v>0.72263517675616884</v>
      </c>
      <c r="AM1370" s="28">
        <f t="shared" ca="1" si="844"/>
        <v>0.14805440165859451</v>
      </c>
      <c r="AN1370" s="28">
        <f>IF(Riskregister!$E$11="",0,COUNTIF(BL$4:BL$53,"&lt;"&amp;AL1370)*IF(AM1370&lt;0.5,Riskregister!$K$11+(Riskregister!$L$11-Riskregister!$K$11)*SQRT(AM1370/2),Riskregister!$L$11-(Riskregister!$L$11-Riskregister!$K$11)*SQRT((1-AM1370)/2)))</f>
        <v>0</v>
      </c>
      <c r="AO1370" s="28">
        <f t="shared" ca="1" si="845"/>
        <v>4.2198220578574586E-2</v>
      </c>
      <c r="AP1370" s="28">
        <f t="shared" ca="1" si="845"/>
        <v>0.71101451769980462</v>
      </c>
      <c r="AQ1370" s="28">
        <f>IF(Riskregister!$E$12="",0,COUNTIF(BM$4:BM$53,"&lt;"&amp;AO1370)*IF(AP1370&lt;0.5,Riskregister!$K$12+(Riskregister!$L$12-Riskregister!$K$12)*SQRT(AP1370/2),Riskregister!$L$12-(Riskregister!$L$12-Riskregister!$K$12)*SQRT((1-AP1370)/2)))</f>
        <v>0</v>
      </c>
      <c r="AR1370" s="28">
        <f t="shared" ca="1" si="846"/>
        <v>0.18330529495737413</v>
      </c>
      <c r="AS1370" s="28">
        <f t="shared" ca="1" si="846"/>
        <v>0.39962315925217251</v>
      </c>
      <c r="AT1370" s="28">
        <f>IF(Riskregister!$E$13="",0,COUNTIF(BN$4:BN$53,"&lt;"&amp;AR1370)*IF(AS1370&lt;0.5,Riskregister!$K$13+(Riskregister!$L$13-Riskregister!$K$13)*SQRT(AS1370/2),Riskregister!$L$13-(Riskregister!$L$13-Riskregister!$K$13)*SQRT((1-AS1370)/2)))</f>
        <v>0</v>
      </c>
      <c r="AU1370" s="28">
        <f t="shared" ca="1" si="847"/>
        <v>0.49468695687172293</v>
      </c>
      <c r="AV1370" s="28">
        <f t="shared" ca="1" si="847"/>
        <v>0.36727690052590622</v>
      </c>
      <c r="AW1370" s="28">
        <f>IF(Riskregister!$E$14="",0,COUNTIF(BO$4:BO$53,"&lt;"&amp;AU1370)*IF(AV1370&lt;0.5,Riskregister!$K$14+(Riskregister!$L$14-Riskregister!$K$14)*SQRT(AV1370/2),Riskregister!$L$14-(Riskregister!$L$14-Riskregister!$K$14)*SQRT((1-AV1370)/2)))</f>
        <v>0</v>
      </c>
      <c r="AX1370" s="28">
        <f t="shared" ca="1" si="848"/>
        <v>0.84778431631641238</v>
      </c>
      <c r="AY1370" s="28">
        <f t="shared" ca="1" si="848"/>
        <v>0.35138773992307548</v>
      </c>
      <c r="AZ1370" s="28">
        <f>IF(Riskregister!$E$15="",0,COUNTIF(BP$4:BP$53,"&lt;"&amp;AX1370)*IF(AY1370&lt;0.5,Riskregister!$K$15+(Riskregister!$L$15-Riskregister!$K$15)*SQRT(AY1370/2),Riskregister!$L$15-(Riskregister!$L$15-Riskregister!$K$15)*SQRT((1-AY1370)/2)))</f>
        <v>0</v>
      </c>
      <c r="BA1370" s="28">
        <f t="shared" ca="1" si="849"/>
        <v>0.60825315487690379</v>
      </c>
      <c r="BB1370" s="28">
        <f t="shared" ca="1" si="849"/>
        <v>1.9780540111753786E-2</v>
      </c>
      <c r="BC1370" s="28">
        <f>IF(Riskregister!$E$16="",0,COUNTIF(BQ$4:BQ$53,"&lt;"&amp;BA1370)*IF(BB1370&lt;0.5,Riskregister!$K$16+(Riskregister!$L$16-Riskregister!$K$16)*SQRT(BB1370/2),Riskregister!$L$16-(Riskregister!$L$16-Riskregister!$K$16)*SQRT((1-BB1370)/2)))</f>
        <v>0</v>
      </c>
      <c r="BD1370" s="28">
        <f t="shared" ca="1" si="837"/>
        <v>598009.36958763399</v>
      </c>
    </row>
    <row r="1371" spans="20:56" x14ac:dyDescent="0.35">
      <c r="T1371" s="28">
        <f t="shared" ca="1" si="838"/>
        <v>0.419421034210261</v>
      </c>
      <c r="U1371" s="28">
        <f t="shared" ca="1" si="838"/>
        <v>0.38270732634735949</v>
      </c>
      <c r="V1371" s="28">
        <f ca="1">IF(Riskregister!$E$5="",0,COUNTIF(BF$4:BF$53,"&lt;"&amp;T1371)*IF(U1371&lt;0.5,Riskregister!$K$5+(Riskregister!$L$5-Riskregister!$K$5)*SQRT(U1371/2),Riskregister!$L$5-(Riskregister!$L$5-Riskregister!$K$5)*SQRT((1-U1371)/2)))</f>
        <v>0</v>
      </c>
      <c r="W1371" s="28">
        <f t="shared" ca="1" si="839"/>
        <v>0.3670141882310779</v>
      </c>
      <c r="X1371" s="28">
        <f t="shared" ca="1" si="839"/>
        <v>0.38414108826893434</v>
      </c>
      <c r="Y1371" s="28">
        <f ca="1">IF(Riskregister!$E$6="",0,COUNTIF(BG$4:BG$53,"&lt;"&amp;W1371)*IF(X1371&lt;0.5,Riskregister!$K$6+(Riskregister!$L$6-Riskregister!$K$6)*SQRT(X1371/2),Riskregister!$L$6-(Riskregister!$L$6-Riskregister!$K$6)*SQRT((1-X1371)/2)))</f>
        <v>0</v>
      </c>
      <c r="Z1371" s="28">
        <f t="shared" ca="1" si="840"/>
        <v>0.23616112175193937</v>
      </c>
      <c r="AA1371" s="28">
        <f t="shared" ca="1" si="840"/>
        <v>0.95402806595045275</v>
      </c>
      <c r="AB1371" s="28">
        <f ca="1">IF(Riskregister!$E$7="",0,COUNTIF(BH$4:BH$53,"&lt;"&amp;Z1371)*IF(AA1371&lt;0.5,Riskregister!$K$7+(Riskregister!$L$7-Riskregister!$K$7)*SQRT(AA1371/2),Riskregister!$L$7-(Riskregister!$L$7-Riskregister!$K$7)*SQRT((1-AA1371)/2)))</f>
        <v>0</v>
      </c>
      <c r="AC1371" s="28">
        <f t="shared" ca="1" si="841"/>
        <v>0.46242291559476878</v>
      </c>
      <c r="AD1371" s="28">
        <f t="shared" ca="1" si="841"/>
        <v>0.4732736465562607</v>
      </c>
      <c r="AE1371" s="28">
        <f ca="1">IF(Riskregister!$E$8="",0,COUNTIF(BI$4:BI$53,"&lt;"&amp;AC1371)*IF(AD1371&lt;0.5,Riskregister!$K$8+(Riskregister!$L$8-Riskregister!$K$8)*SQRT(AD1371/2),Riskregister!$L$8-(Riskregister!$L$8-Riskregister!$K$8)*SQRT((1-AD1371)/2)))</f>
        <v>0</v>
      </c>
      <c r="AF1371" s="28">
        <f t="shared" ca="1" si="842"/>
        <v>8.9115411711913062E-3</v>
      </c>
      <c r="AG1371" s="28">
        <f t="shared" ca="1" si="842"/>
        <v>0.49562888428316199</v>
      </c>
      <c r="AH1371" s="28">
        <f>IF(Riskregister!$E$9="",0,COUNTIF(BJ$4:BJ$53,"&lt;"&amp;AF1371)*IF(AG1371&lt;0.5,Riskregister!$K$9+(Riskregister!$L$9-Riskregister!$K$9)*SQRT(AG1371/2),Riskregister!$L$9-(Riskregister!$L$9-Riskregister!$K$9)*SQRT((1-AG1371)/2)))</f>
        <v>0</v>
      </c>
      <c r="AI1371" s="28">
        <f t="shared" ca="1" si="843"/>
        <v>7.5125638038502918E-2</v>
      </c>
      <c r="AJ1371" s="28">
        <f t="shared" ca="1" si="843"/>
        <v>0.44943966574075378</v>
      </c>
      <c r="AK1371" s="28">
        <f>IF(Riskregister!$E$10="",0,COUNTIF(BK$4:BK$53,"&lt;"&amp;AI1371)*IF(AJ1371&lt;0.5,Riskregister!$K$10+(Riskregister!$L$10-Riskregister!$K$10)*SQRT(AJ1371/2),Riskregister!$L$10-(Riskregister!$L$10-Riskregister!$K$10)*SQRT((1-AJ1371)/2)))</f>
        <v>0</v>
      </c>
      <c r="AL1371" s="28">
        <f t="shared" ca="1" si="844"/>
        <v>0.74349097911680229</v>
      </c>
      <c r="AM1371" s="28">
        <f t="shared" ca="1" si="844"/>
        <v>0.5208484350368231</v>
      </c>
      <c r="AN1371" s="28">
        <f>IF(Riskregister!$E$11="",0,COUNTIF(BL$4:BL$53,"&lt;"&amp;AL1371)*IF(AM1371&lt;0.5,Riskregister!$K$11+(Riskregister!$L$11-Riskregister!$K$11)*SQRT(AM1371/2),Riskregister!$L$11-(Riskregister!$L$11-Riskregister!$K$11)*SQRT((1-AM1371)/2)))</f>
        <v>0</v>
      </c>
      <c r="AO1371" s="28">
        <f t="shared" ca="1" si="845"/>
        <v>0.78084557957416845</v>
      </c>
      <c r="AP1371" s="28">
        <f t="shared" ca="1" si="845"/>
        <v>0.75204733164378701</v>
      </c>
      <c r="AQ1371" s="28">
        <f>IF(Riskregister!$E$12="",0,COUNTIF(BM$4:BM$53,"&lt;"&amp;AO1371)*IF(AP1371&lt;0.5,Riskregister!$K$12+(Riskregister!$L$12-Riskregister!$K$12)*SQRT(AP1371/2),Riskregister!$L$12-(Riskregister!$L$12-Riskregister!$K$12)*SQRT((1-AP1371)/2)))</f>
        <v>0</v>
      </c>
      <c r="AR1371" s="28">
        <f t="shared" ca="1" si="846"/>
        <v>0.10308036846130253</v>
      </c>
      <c r="AS1371" s="28">
        <f t="shared" ca="1" si="846"/>
        <v>0.39172224914352372</v>
      </c>
      <c r="AT1371" s="28">
        <f>IF(Riskregister!$E$13="",0,COUNTIF(BN$4:BN$53,"&lt;"&amp;AR1371)*IF(AS1371&lt;0.5,Riskregister!$K$13+(Riskregister!$L$13-Riskregister!$K$13)*SQRT(AS1371/2),Riskregister!$L$13-(Riskregister!$L$13-Riskregister!$K$13)*SQRT((1-AS1371)/2)))</f>
        <v>0</v>
      </c>
      <c r="AU1371" s="28">
        <f t="shared" ca="1" si="847"/>
        <v>0.3704065537914234</v>
      </c>
      <c r="AV1371" s="28">
        <f t="shared" ca="1" si="847"/>
        <v>0.13945208854677194</v>
      </c>
      <c r="AW1371" s="28">
        <f>IF(Riskregister!$E$14="",0,COUNTIF(BO$4:BO$53,"&lt;"&amp;AU1371)*IF(AV1371&lt;0.5,Riskregister!$K$14+(Riskregister!$L$14-Riskregister!$K$14)*SQRT(AV1371/2),Riskregister!$L$14-(Riskregister!$L$14-Riskregister!$K$14)*SQRT((1-AV1371)/2)))</f>
        <v>0</v>
      </c>
      <c r="AX1371" s="28">
        <f t="shared" ca="1" si="848"/>
        <v>0.16066706852863011</v>
      </c>
      <c r="AY1371" s="28">
        <f t="shared" ca="1" si="848"/>
        <v>5.6365371360208805E-2</v>
      </c>
      <c r="AZ1371" s="28">
        <f>IF(Riskregister!$E$15="",0,COUNTIF(BP$4:BP$53,"&lt;"&amp;AX1371)*IF(AY1371&lt;0.5,Riskregister!$K$15+(Riskregister!$L$15-Riskregister!$K$15)*SQRT(AY1371/2),Riskregister!$L$15-(Riskregister!$L$15-Riskregister!$K$15)*SQRT((1-AY1371)/2)))</f>
        <v>0</v>
      </c>
      <c r="BA1371" s="28">
        <f t="shared" ca="1" si="849"/>
        <v>0.78155288193585182</v>
      </c>
      <c r="BB1371" s="28">
        <f t="shared" ca="1" si="849"/>
        <v>0.37679768814632664</v>
      </c>
      <c r="BC1371" s="28">
        <f>IF(Riskregister!$E$16="",0,COUNTIF(BQ$4:BQ$53,"&lt;"&amp;BA1371)*IF(BB1371&lt;0.5,Riskregister!$K$16+(Riskregister!$L$16-Riskregister!$K$16)*SQRT(BB1371/2),Riskregister!$L$16-(Riskregister!$L$16-Riskregister!$K$16)*SQRT((1-BB1371)/2)))</f>
        <v>0</v>
      </c>
      <c r="BD1371" s="28">
        <f t="shared" ca="1" si="837"/>
        <v>0</v>
      </c>
    </row>
    <row r="1372" spans="20:56" x14ac:dyDescent="0.35">
      <c r="T1372" s="28">
        <f t="shared" ca="1" si="838"/>
        <v>0.2196246556629643</v>
      </c>
      <c r="U1372" s="28">
        <f t="shared" ca="1" si="838"/>
        <v>0.18788809898980996</v>
      </c>
      <c r="V1372" s="28">
        <f ca="1">IF(Riskregister!$E$5="",0,COUNTIF(BF$4:BF$53,"&lt;"&amp;T1372)*IF(U1372&lt;0.5,Riskregister!$K$5+(Riskregister!$L$5-Riskregister!$K$5)*SQRT(U1372/2),Riskregister!$L$5-(Riskregister!$L$5-Riskregister!$K$5)*SQRT((1-U1372)/2)))</f>
        <v>0</v>
      </c>
      <c r="W1372" s="28">
        <f t="shared" ca="1" si="839"/>
        <v>0.10239841269467564</v>
      </c>
      <c r="X1372" s="28">
        <f t="shared" ca="1" si="839"/>
        <v>0.3939696097638764</v>
      </c>
      <c r="Y1372" s="28">
        <f ca="1">IF(Riskregister!$E$6="",0,COUNTIF(BG$4:BG$53,"&lt;"&amp;W1372)*IF(X1372&lt;0.5,Riskregister!$K$6+(Riskregister!$L$6-Riskregister!$K$6)*SQRT(X1372/2),Riskregister!$L$6-(Riskregister!$L$6-Riskregister!$K$6)*SQRT((1-X1372)/2)))</f>
        <v>0</v>
      </c>
      <c r="Z1372" s="28">
        <f t="shared" ca="1" si="840"/>
        <v>0.10657708895156703</v>
      </c>
      <c r="AA1372" s="28">
        <f t="shared" ca="1" si="840"/>
        <v>0.57823231649955331</v>
      </c>
      <c r="AB1372" s="28">
        <f ca="1">IF(Riskregister!$E$7="",0,COUNTIF(BH$4:BH$53,"&lt;"&amp;Z1372)*IF(AA1372&lt;0.5,Riskregister!$K$7+(Riskregister!$L$7-Riskregister!$K$7)*SQRT(AA1372/2),Riskregister!$L$7-(Riskregister!$L$7-Riskregister!$K$7)*SQRT((1-AA1372)/2)))</f>
        <v>0</v>
      </c>
      <c r="AC1372" s="28">
        <f t="shared" ca="1" si="841"/>
        <v>0.26815260897506799</v>
      </c>
      <c r="AD1372" s="28">
        <f t="shared" ca="1" si="841"/>
        <v>0.89392115412696294</v>
      </c>
      <c r="AE1372" s="28">
        <f ca="1">IF(Riskregister!$E$8="",0,COUNTIF(BI$4:BI$53,"&lt;"&amp;AC1372)*IF(AD1372&lt;0.5,Riskregister!$K$8+(Riskregister!$L$8-Riskregister!$K$8)*SQRT(AD1372/2),Riskregister!$L$8-(Riskregister!$L$8-Riskregister!$K$8)*SQRT((1-AD1372)/2)))</f>
        <v>0</v>
      </c>
      <c r="AF1372" s="28">
        <f t="shared" ca="1" si="842"/>
        <v>0.65814596065887254</v>
      </c>
      <c r="AG1372" s="28">
        <f t="shared" ca="1" si="842"/>
        <v>0.15211578538083026</v>
      </c>
      <c r="AH1372" s="28">
        <f>IF(Riskregister!$E$9="",0,COUNTIF(BJ$4:BJ$53,"&lt;"&amp;AF1372)*IF(AG1372&lt;0.5,Riskregister!$K$9+(Riskregister!$L$9-Riskregister!$K$9)*SQRT(AG1372/2),Riskregister!$L$9-(Riskregister!$L$9-Riskregister!$K$9)*SQRT((1-AG1372)/2)))</f>
        <v>0</v>
      </c>
      <c r="AI1372" s="28">
        <f t="shared" ca="1" si="843"/>
        <v>0.93623944238159162</v>
      </c>
      <c r="AJ1372" s="28">
        <f t="shared" ca="1" si="843"/>
        <v>0.5058257300287502</v>
      </c>
      <c r="AK1372" s="28">
        <f>IF(Riskregister!$E$10="",0,COUNTIF(BK$4:BK$53,"&lt;"&amp;AI1372)*IF(AJ1372&lt;0.5,Riskregister!$K$10+(Riskregister!$L$10-Riskregister!$K$10)*SQRT(AJ1372/2),Riskregister!$L$10-(Riskregister!$L$10-Riskregister!$K$10)*SQRT((1-AJ1372)/2)))</f>
        <v>0</v>
      </c>
      <c r="AL1372" s="28">
        <f t="shared" ca="1" si="844"/>
        <v>0.91740747868306582</v>
      </c>
      <c r="AM1372" s="28">
        <f t="shared" ca="1" si="844"/>
        <v>0.61784943355622868</v>
      </c>
      <c r="AN1372" s="28">
        <f>IF(Riskregister!$E$11="",0,COUNTIF(BL$4:BL$53,"&lt;"&amp;AL1372)*IF(AM1372&lt;0.5,Riskregister!$K$11+(Riskregister!$L$11-Riskregister!$K$11)*SQRT(AM1372/2),Riskregister!$L$11-(Riskregister!$L$11-Riskregister!$K$11)*SQRT((1-AM1372)/2)))</f>
        <v>0</v>
      </c>
      <c r="AO1372" s="28">
        <f t="shared" ca="1" si="845"/>
        <v>0.88095682896480987</v>
      </c>
      <c r="AP1372" s="28">
        <f t="shared" ca="1" si="845"/>
        <v>0.30664463489547533</v>
      </c>
      <c r="AQ1372" s="28">
        <f>IF(Riskregister!$E$12="",0,COUNTIF(BM$4:BM$53,"&lt;"&amp;AO1372)*IF(AP1372&lt;0.5,Riskregister!$K$12+(Riskregister!$L$12-Riskregister!$K$12)*SQRT(AP1372/2),Riskregister!$L$12-(Riskregister!$L$12-Riskregister!$K$12)*SQRT((1-AP1372)/2)))</f>
        <v>0</v>
      </c>
      <c r="AR1372" s="28">
        <f t="shared" ca="1" si="846"/>
        <v>0.57747939555805416</v>
      </c>
      <c r="AS1372" s="28">
        <f t="shared" ca="1" si="846"/>
        <v>0.90797408418801051</v>
      </c>
      <c r="AT1372" s="28">
        <f>IF(Riskregister!$E$13="",0,COUNTIF(BN$4:BN$53,"&lt;"&amp;AR1372)*IF(AS1372&lt;0.5,Riskregister!$K$13+(Riskregister!$L$13-Riskregister!$K$13)*SQRT(AS1372/2),Riskregister!$L$13-(Riskregister!$L$13-Riskregister!$K$13)*SQRT((1-AS1372)/2)))</f>
        <v>0</v>
      </c>
      <c r="AU1372" s="28">
        <f t="shared" ca="1" si="847"/>
        <v>0.24550021656294818</v>
      </c>
      <c r="AV1372" s="28">
        <f t="shared" ca="1" si="847"/>
        <v>2.028466015016972E-2</v>
      </c>
      <c r="AW1372" s="28">
        <f>IF(Riskregister!$E$14="",0,COUNTIF(BO$4:BO$53,"&lt;"&amp;AU1372)*IF(AV1372&lt;0.5,Riskregister!$K$14+(Riskregister!$L$14-Riskregister!$K$14)*SQRT(AV1372/2),Riskregister!$L$14-(Riskregister!$L$14-Riskregister!$K$14)*SQRT((1-AV1372)/2)))</f>
        <v>0</v>
      </c>
      <c r="AX1372" s="28">
        <f t="shared" ca="1" si="848"/>
        <v>0.59996612279110073</v>
      </c>
      <c r="AY1372" s="28">
        <f t="shared" ca="1" si="848"/>
        <v>0.82926545692814457</v>
      </c>
      <c r="AZ1372" s="28">
        <f>IF(Riskregister!$E$15="",0,COUNTIF(BP$4:BP$53,"&lt;"&amp;AX1372)*IF(AY1372&lt;0.5,Riskregister!$K$15+(Riskregister!$L$15-Riskregister!$K$15)*SQRT(AY1372/2),Riskregister!$L$15-(Riskregister!$L$15-Riskregister!$K$15)*SQRT((1-AY1372)/2)))</f>
        <v>0</v>
      </c>
      <c r="BA1372" s="28">
        <f t="shared" ca="1" si="849"/>
        <v>0.83849012210641682</v>
      </c>
      <c r="BB1372" s="28">
        <f t="shared" ca="1" si="849"/>
        <v>0.66624199470061518</v>
      </c>
      <c r="BC1372" s="28">
        <f>IF(Riskregister!$E$16="",0,COUNTIF(BQ$4:BQ$53,"&lt;"&amp;BA1372)*IF(BB1372&lt;0.5,Riskregister!$K$16+(Riskregister!$L$16-Riskregister!$K$16)*SQRT(BB1372/2),Riskregister!$L$16-(Riskregister!$L$16-Riskregister!$K$16)*SQRT((1-BB1372)/2)))</f>
        <v>0</v>
      </c>
      <c r="BD1372" s="28">
        <f t="shared" ca="1" si="837"/>
        <v>0</v>
      </c>
    </row>
    <row r="1373" spans="20:56" x14ac:dyDescent="0.35">
      <c r="T1373" s="28">
        <f t="shared" ca="1" si="838"/>
        <v>0.91843113980673474</v>
      </c>
      <c r="U1373" s="28">
        <f t="shared" ca="1" si="838"/>
        <v>0.12559466717712342</v>
      </c>
      <c r="V1373" s="28">
        <f ca="1">IF(Riskregister!$E$5="",0,COUNTIF(BF$4:BF$53,"&lt;"&amp;T1373)*IF(U1373&lt;0.5,Riskregister!$K$5+(Riskregister!$L$5-Riskregister!$K$5)*SQRT(U1373/2),Riskregister!$L$5-(Riskregister!$L$5-Riskregister!$K$5)*SQRT((1-U1373)/2)))</f>
        <v>262767.28271836537</v>
      </c>
      <c r="W1373" s="28">
        <f t="shared" ca="1" si="839"/>
        <v>0.78978293574995384</v>
      </c>
      <c r="X1373" s="28">
        <f t="shared" ca="1" si="839"/>
        <v>0.7943000199943806</v>
      </c>
      <c r="Y1373" s="28">
        <f ca="1">IF(Riskregister!$E$6="",0,COUNTIF(BG$4:BG$53,"&lt;"&amp;W1373)*IF(X1373&lt;0.5,Riskregister!$K$6+(Riskregister!$L$6-Riskregister!$K$6)*SQRT(X1373/2),Riskregister!$L$6-(Riskregister!$L$6-Riskregister!$K$6)*SQRT((1-X1373)/2)))</f>
        <v>1422735.7904658359</v>
      </c>
      <c r="Z1373" s="28">
        <f t="shared" ca="1" si="840"/>
        <v>0.52217267478002716</v>
      </c>
      <c r="AA1373" s="28">
        <f t="shared" ca="1" si="840"/>
        <v>0.30123768649395999</v>
      </c>
      <c r="AB1373" s="28">
        <f ca="1">IF(Riskregister!$E$7="",0,COUNTIF(BH$4:BH$53,"&lt;"&amp;Z1373)*IF(AA1373&lt;0.5,Riskregister!$K$7+(Riskregister!$L$7-Riskregister!$K$7)*SQRT(AA1373/2),Riskregister!$L$7-(Riskregister!$L$7-Riskregister!$K$7)*SQRT((1-AA1373)/2)))</f>
        <v>0</v>
      </c>
      <c r="AC1373" s="28">
        <f t="shared" ca="1" si="841"/>
        <v>0.99661087682235816</v>
      </c>
      <c r="AD1373" s="28">
        <f t="shared" ca="1" si="841"/>
        <v>0.14423329560011344</v>
      </c>
      <c r="AE1373" s="28">
        <f ca="1">IF(Riskregister!$E$8="",0,COUNTIF(BI$4:BI$53,"&lt;"&amp;AC1373)*IF(AD1373&lt;0.5,Riskregister!$K$8+(Riskregister!$L$8-Riskregister!$K$8)*SQRT(AD1373/2),Riskregister!$L$8-(Riskregister!$L$8-Riskregister!$K$8)*SQRT((1-AD1373)/2)))</f>
        <v>1562163.5194788561</v>
      </c>
      <c r="AF1373" s="28">
        <f t="shared" ca="1" si="842"/>
        <v>9.4032694486113955E-2</v>
      </c>
      <c r="AG1373" s="28">
        <f t="shared" ca="1" si="842"/>
        <v>0.4538593026709965</v>
      </c>
      <c r="AH1373" s="28">
        <f>IF(Riskregister!$E$9="",0,COUNTIF(BJ$4:BJ$53,"&lt;"&amp;AF1373)*IF(AG1373&lt;0.5,Riskregister!$K$9+(Riskregister!$L$9-Riskregister!$K$9)*SQRT(AG1373/2),Riskregister!$L$9-(Riskregister!$L$9-Riskregister!$K$9)*SQRT((1-AG1373)/2)))</f>
        <v>0</v>
      </c>
      <c r="AI1373" s="28">
        <f t="shared" ca="1" si="843"/>
        <v>0.23163708905554559</v>
      </c>
      <c r="AJ1373" s="28">
        <f t="shared" ca="1" si="843"/>
        <v>0.81586524184595743</v>
      </c>
      <c r="AK1373" s="28">
        <f>IF(Riskregister!$E$10="",0,COUNTIF(BK$4:BK$53,"&lt;"&amp;AI1373)*IF(AJ1373&lt;0.5,Riskregister!$K$10+(Riskregister!$L$10-Riskregister!$K$10)*SQRT(AJ1373/2),Riskregister!$L$10-(Riskregister!$L$10-Riskregister!$K$10)*SQRT((1-AJ1373)/2)))</f>
        <v>0</v>
      </c>
      <c r="AL1373" s="28">
        <f t="shared" ca="1" si="844"/>
        <v>0.93545489764428513</v>
      </c>
      <c r="AM1373" s="28">
        <f t="shared" ca="1" si="844"/>
        <v>0.84767428828368707</v>
      </c>
      <c r="AN1373" s="28">
        <f>IF(Riskregister!$E$11="",0,COUNTIF(BL$4:BL$53,"&lt;"&amp;AL1373)*IF(AM1373&lt;0.5,Riskregister!$K$11+(Riskregister!$L$11-Riskregister!$K$11)*SQRT(AM1373/2),Riskregister!$L$11-(Riskregister!$L$11-Riskregister!$K$11)*SQRT((1-AM1373)/2)))</f>
        <v>0</v>
      </c>
      <c r="AO1373" s="28">
        <f t="shared" ca="1" si="845"/>
        <v>0.45477342478592331</v>
      </c>
      <c r="AP1373" s="28">
        <f t="shared" ca="1" si="845"/>
        <v>0.39871151257568027</v>
      </c>
      <c r="AQ1373" s="28">
        <f>IF(Riskregister!$E$12="",0,COUNTIF(BM$4:BM$53,"&lt;"&amp;AO1373)*IF(AP1373&lt;0.5,Riskregister!$K$12+(Riskregister!$L$12-Riskregister!$K$12)*SQRT(AP1373/2),Riskregister!$L$12-(Riskregister!$L$12-Riskregister!$K$12)*SQRT((1-AP1373)/2)))</f>
        <v>0</v>
      </c>
      <c r="AR1373" s="28">
        <f t="shared" ca="1" si="846"/>
        <v>7.664875835025986E-2</v>
      </c>
      <c r="AS1373" s="28">
        <f t="shared" ca="1" si="846"/>
        <v>0.29982832712992236</v>
      </c>
      <c r="AT1373" s="28">
        <f>IF(Riskregister!$E$13="",0,COUNTIF(BN$4:BN$53,"&lt;"&amp;AR1373)*IF(AS1373&lt;0.5,Riskregister!$K$13+(Riskregister!$L$13-Riskregister!$K$13)*SQRT(AS1373/2),Riskregister!$L$13-(Riskregister!$L$13-Riskregister!$K$13)*SQRT((1-AS1373)/2)))</f>
        <v>0</v>
      </c>
      <c r="AU1373" s="28">
        <f t="shared" ca="1" si="847"/>
        <v>0.31030044800114598</v>
      </c>
      <c r="AV1373" s="28">
        <f t="shared" ca="1" si="847"/>
        <v>4.7603420041716693E-2</v>
      </c>
      <c r="AW1373" s="28">
        <f>IF(Riskregister!$E$14="",0,COUNTIF(BO$4:BO$53,"&lt;"&amp;AU1373)*IF(AV1373&lt;0.5,Riskregister!$K$14+(Riskregister!$L$14-Riskregister!$K$14)*SQRT(AV1373/2),Riskregister!$L$14-(Riskregister!$L$14-Riskregister!$K$14)*SQRT((1-AV1373)/2)))</f>
        <v>0</v>
      </c>
      <c r="AX1373" s="28">
        <f t="shared" ca="1" si="848"/>
        <v>0.21519397837335863</v>
      </c>
      <c r="AY1373" s="28">
        <f t="shared" ca="1" si="848"/>
        <v>0.31456355490650878</v>
      </c>
      <c r="AZ1373" s="28">
        <f>IF(Riskregister!$E$15="",0,COUNTIF(BP$4:BP$53,"&lt;"&amp;AX1373)*IF(AY1373&lt;0.5,Riskregister!$K$15+(Riskregister!$L$15-Riskregister!$K$15)*SQRT(AY1373/2),Riskregister!$L$15-(Riskregister!$L$15-Riskregister!$K$15)*SQRT((1-AY1373)/2)))</f>
        <v>0</v>
      </c>
      <c r="BA1373" s="28">
        <f t="shared" ca="1" si="849"/>
        <v>6.1136100393694659E-2</v>
      </c>
      <c r="BB1373" s="28">
        <f t="shared" ca="1" si="849"/>
        <v>0.76194910068955468</v>
      </c>
      <c r="BC1373" s="28">
        <f>IF(Riskregister!$E$16="",0,COUNTIF(BQ$4:BQ$53,"&lt;"&amp;BA1373)*IF(BB1373&lt;0.5,Riskregister!$K$16+(Riskregister!$L$16-Riskregister!$K$16)*SQRT(BB1373/2),Riskregister!$L$16-(Riskregister!$L$16-Riskregister!$K$16)*SQRT((1-BB1373)/2)))</f>
        <v>0</v>
      </c>
      <c r="BD1373" s="28">
        <f t="shared" ca="1" si="837"/>
        <v>3247666.5926630571</v>
      </c>
    </row>
    <row r="1374" spans="20:56" x14ac:dyDescent="0.35">
      <c r="T1374" s="28">
        <f t="shared" ca="1" si="838"/>
        <v>0.98395809641470278</v>
      </c>
      <c r="U1374" s="28">
        <f t="shared" ca="1" si="838"/>
        <v>0.39851494536460252</v>
      </c>
      <c r="V1374" s="28">
        <f ca="1">IF(Riskregister!$E$5="",0,COUNTIF(BF$4:BF$53,"&lt;"&amp;T1374)*IF(U1374&lt;0.5,Riskregister!$K$5+(Riskregister!$L$5-Riskregister!$K$5)*SQRT(U1374/2),Riskregister!$L$5-(Riskregister!$L$5-Riskregister!$K$5)*SQRT((1-U1374)/2)))</f>
        <v>701744.38748122426</v>
      </c>
      <c r="W1374" s="28">
        <f t="shared" ca="1" si="839"/>
        <v>0.96473570008299492</v>
      </c>
      <c r="X1374" s="28">
        <f t="shared" ca="1" si="839"/>
        <v>5.6271075219754274E-2</v>
      </c>
      <c r="Y1374" s="28">
        <f ca="1">IF(Riskregister!$E$6="",0,COUNTIF(BG$4:BG$53,"&lt;"&amp;W1374)*IF(X1374&lt;0.5,Riskregister!$K$6+(Riskregister!$L$6-Riskregister!$K$6)*SQRT(X1374/2),Riskregister!$L$6-(Riskregister!$L$6-Riskregister!$K$6)*SQRT((1-X1374)/2)))</f>
        <v>1003851.4448306038</v>
      </c>
      <c r="Z1374" s="28">
        <f t="shared" ca="1" si="840"/>
        <v>0.19305134238208133</v>
      </c>
      <c r="AA1374" s="28">
        <f t="shared" ca="1" si="840"/>
        <v>0.75488746674710905</v>
      </c>
      <c r="AB1374" s="28">
        <f ca="1">IF(Riskregister!$E$7="",0,COUNTIF(BH$4:BH$53,"&lt;"&amp;Z1374)*IF(AA1374&lt;0.5,Riskregister!$K$7+(Riskregister!$L$7-Riskregister!$K$7)*SQRT(AA1374/2),Riskregister!$L$7-(Riskregister!$L$7-Riskregister!$K$7)*SQRT((1-AA1374)/2)))</f>
        <v>0</v>
      </c>
      <c r="AC1374" s="28">
        <f t="shared" ca="1" si="841"/>
        <v>0.11668480001000414</v>
      </c>
      <c r="AD1374" s="28">
        <f t="shared" ca="1" si="841"/>
        <v>0.13297298388402323</v>
      </c>
      <c r="AE1374" s="28">
        <f ca="1">IF(Riskregister!$E$8="",0,COUNTIF(BI$4:BI$53,"&lt;"&amp;AC1374)*IF(AD1374&lt;0.5,Riskregister!$K$8+(Riskregister!$L$8-Riskregister!$K$8)*SQRT(AD1374/2),Riskregister!$L$8-(Riskregister!$L$8-Riskregister!$K$8)*SQRT((1-AD1374)/2)))</f>
        <v>0</v>
      </c>
      <c r="AF1374" s="28">
        <f t="shared" ca="1" si="842"/>
        <v>6.4821772039227232E-2</v>
      </c>
      <c r="AG1374" s="28">
        <f t="shared" ca="1" si="842"/>
        <v>0.95630335828742774</v>
      </c>
      <c r="AH1374" s="28">
        <f>IF(Riskregister!$E$9="",0,COUNTIF(BJ$4:BJ$53,"&lt;"&amp;AF1374)*IF(AG1374&lt;0.5,Riskregister!$K$9+(Riskregister!$L$9-Riskregister!$K$9)*SQRT(AG1374/2),Riskregister!$L$9-(Riskregister!$L$9-Riskregister!$K$9)*SQRT((1-AG1374)/2)))</f>
        <v>0</v>
      </c>
      <c r="AI1374" s="28">
        <f t="shared" ca="1" si="843"/>
        <v>0.56605638695266991</v>
      </c>
      <c r="AJ1374" s="28">
        <f t="shared" ca="1" si="843"/>
        <v>0.6829388879517867</v>
      </c>
      <c r="AK1374" s="28">
        <f>IF(Riskregister!$E$10="",0,COUNTIF(BK$4:BK$53,"&lt;"&amp;AI1374)*IF(AJ1374&lt;0.5,Riskregister!$K$10+(Riskregister!$L$10-Riskregister!$K$10)*SQRT(AJ1374/2),Riskregister!$L$10-(Riskregister!$L$10-Riskregister!$K$10)*SQRT((1-AJ1374)/2)))</f>
        <v>0</v>
      </c>
      <c r="AL1374" s="28">
        <f t="shared" ca="1" si="844"/>
        <v>0.68822944981868528</v>
      </c>
      <c r="AM1374" s="28">
        <f t="shared" ca="1" si="844"/>
        <v>0.42226473195902581</v>
      </c>
      <c r="AN1374" s="28">
        <f>IF(Riskregister!$E$11="",0,COUNTIF(BL$4:BL$53,"&lt;"&amp;AL1374)*IF(AM1374&lt;0.5,Riskregister!$K$11+(Riskregister!$L$11-Riskregister!$K$11)*SQRT(AM1374/2),Riskregister!$L$11-(Riskregister!$L$11-Riskregister!$K$11)*SQRT((1-AM1374)/2)))</f>
        <v>0</v>
      </c>
      <c r="AO1374" s="28">
        <f t="shared" ca="1" si="845"/>
        <v>0.65364040386489652</v>
      </c>
      <c r="AP1374" s="28">
        <f t="shared" ca="1" si="845"/>
        <v>0.19180355435072083</v>
      </c>
      <c r="AQ1374" s="28">
        <f>IF(Riskregister!$E$12="",0,COUNTIF(BM$4:BM$53,"&lt;"&amp;AO1374)*IF(AP1374&lt;0.5,Riskregister!$K$12+(Riskregister!$L$12-Riskregister!$K$12)*SQRT(AP1374/2),Riskregister!$L$12-(Riskregister!$L$12-Riskregister!$K$12)*SQRT((1-AP1374)/2)))</f>
        <v>0</v>
      </c>
      <c r="AR1374" s="28">
        <f t="shared" ca="1" si="846"/>
        <v>0.72485831916814636</v>
      </c>
      <c r="AS1374" s="28">
        <f t="shared" ca="1" si="846"/>
        <v>0.95880870458073375</v>
      </c>
      <c r="AT1374" s="28">
        <f>IF(Riskregister!$E$13="",0,COUNTIF(BN$4:BN$53,"&lt;"&amp;AR1374)*IF(AS1374&lt;0.5,Riskregister!$K$13+(Riskregister!$L$13-Riskregister!$K$13)*SQRT(AS1374/2),Riskregister!$L$13-(Riskregister!$L$13-Riskregister!$K$13)*SQRT((1-AS1374)/2)))</f>
        <v>0</v>
      </c>
      <c r="AU1374" s="28">
        <f t="shared" ca="1" si="847"/>
        <v>0.93713292059912434</v>
      </c>
      <c r="AV1374" s="28">
        <f t="shared" ca="1" si="847"/>
        <v>0.55968677255243682</v>
      </c>
      <c r="AW1374" s="28">
        <f>IF(Riskregister!$E$14="",0,COUNTIF(BO$4:BO$53,"&lt;"&amp;AU1374)*IF(AV1374&lt;0.5,Riskregister!$K$14+(Riskregister!$L$14-Riskregister!$K$14)*SQRT(AV1374/2),Riskregister!$L$14-(Riskregister!$L$14-Riskregister!$K$14)*SQRT((1-AV1374)/2)))</f>
        <v>0</v>
      </c>
      <c r="AX1374" s="28">
        <f t="shared" ca="1" si="848"/>
        <v>0.44215417820023228</v>
      </c>
      <c r="AY1374" s="28">
        <f t="shared" ca="1" si="848"/>
        <v>0.49897333181417769</v>
      </c>
      <c r="AZ1374" s="28">
        <f>IF(Riskregister!$E$15="",0,COUNTIF(BP$4:BP$53,"&lt;"&amp;AX1374)*IF(AY1374&lt;0.5,Riskregister!$K$15+(Riskregister!$L$15-Riskregister!$K$15)*SQRT(AY1374/2),Riskregister!$L$15-(Riskregister!$L$15-Riskregister!$K$15)*SQRT((1-AY1374)/2)))</f>
        <v>0</v>
      </c>
      <c r="BA1374" s="28">
        <f t="shared" ca="1" si="849"/>
        <v>4.5730762582481321E-2</v>
      </c>
      <c r="BB1374" s="28">
        <f t="shared" ca="1" si="849"/>
        <v>0.53373617051751931</v>
      </c>
      <c r="BC1374" s="28">
        <f>IF(Riskregister!$E$16="",0,COUNTIF(BQ$4:BQ$53,"&lt;"&amp;BA1374)*IF(BB1374&lt;0.5,Riskregister!$K$16+(Riskregister!$L$16-Riskregister!$K$16)*SQRT(BB1374/2),Riskregister!$L$16-(Riskregister!$L$16-Riskregister!$K$16)*SQRT((1-BB1374)/2)))</f>
        <v>0</v>
      </c>
      <c r="BD1374" s="28">
        <f t="shared" ca="1" si="837"/>
        <v>1705595.8323118282</v>
      </c>
    </row>
    <row r="1375" spans="20:56" x14ac:dyDescent="0.35">
      <c r="T1375" s="28">
        <f t="shared" ca="1" si="838"/>
        <v>0.4238952662240274</v>
      </c>
      <c r="U1375" s="28">
        <f t="shared" ca="1" si="838"/>
        <v>5.1876417258241214E-2</v>
      </c>
      <c r="V1375" s="28">
        <f ca="1">IF(Riskregister!$E$5="",0,COUNTIF(BF$4:BF$53,"&lt;"&amp;T1375)*IF(U1375&lt;0.5,Riskregister!$K$5+(Riskregister!$L$5-Riskregister!$K$5)*SQRT(U1375/2),Riskregister!$L$5-(Riskregister!$L$5-Riskregister!$K$5)*SQRT((1-U1375)/2)))</f>
        <v>0</v>
      </c>
      <c r="W1375" s="28">
        <f t="shared" ca="1" si="839"/>
        <v>0.74314809798950299</v>
      </c>
      <c r="X1375" s="28">
        <f t="shared" ca="1" si="839"/>
        <v>0.16284072876435385</v>
      </c>
      <c r="Y1375" s="28">
        <f ca="1">IF(Riskregister!$E$6="",0,COUNTIF(BG$4:BG$53,"&lt;"&amp;W1375)*IF(X1375&lt;0.5,Riskregister!$K$6+(Riskregister!$L$6-Riskregister!$K$6)*SQRT(X1375/2),Riskregister!$L$6-(Riskregister!$L$6-Riskregister!$K$6)*SQRT((1-X1375)/2)))</f>
        <v>713616.56962977082</v>
      </c>
      <c r="Z1375" s="28">
        <f t="shared" ca="1" si="840"/>
        <v>8.4266017386638969E-2</v>
      </c>
      <c r="AA1375" s="28">
        <f t="shared" ca="1" si="840"/>
        <v>0.17846747306057675</v>
      </c>
      <c r="AB1375" s="28">
        <f ca="1">IF(Riskregister!$E$7="",0,COUNTIF(BH$4:BH$53,"&lt;"&amp;Z1375)*IF(AA1375&lt;0.5,Riskregister!$K$7+(Riskregister!$L$7-Riskregister!$K$7)*SQRT(AA1375/2),Riskregister!$L$7-(Riskregister!$L$7-Riskregister!$K$7)*SQRT((1-AA1375)/2)))</f>
        <v>0</v>
      </c>
      <c r="AC1375" s="28">
        <f t="shared" ca="1" si="841"/>
        <v>0.9968074816154876</v>
      </c>
      <c r="AD1375" s="28">
        <f t="shared" ca="1" si="841"/>
        <v>0.63534490652018427</v>
      </c>
      <c r="AE1375" s="28">
        <f ca="1">IF(Riskregister!$E$8="",0,COUNTIF(BI$4:BI$53,"&lt;"&amp;AC1375)*IF(AD1375&lt;0.5,Riskregister!$K$8+(Riskregister!$L$8-Riskregister!$K$8)*SQRT(AD1375/2),Riskregister!$L$8-(Riskregister!$L$8-Riskregister!$K$8)*SQRT((1-AD1375)/2)))</f>
        <v>2993107.9980515731</v>
      </c>
      <c r="AF1375" s="28">
        <f t="shared" ca="1" si="842"/>
        <v>0.80398228074894129</v>
      </c>
      <c r="AG1375" s="28">
        <f t="shared" ca="1" si="842"/>
        <v>0.17110614176491745</v>
      </c>
      <c r="AH1375" s="28">
        <f>IF(Riskregister!$E$9="",0,COUNTIF(BJ$4:BJ$53,"&lt;"&amp;AF1375)*IF(AG1375&lt;0.5,Riskregister!$K$9+(Riskregister!$L$9-Riskregister!$K$9)*SQRT(AG1375/2),Riskregister!$L$9-(Riskregister!$L$9-Riskregister!$K$9)*SQRT((1-AG1375)/2)))</f>
        <v>0</v>
      </c>
      <c r="AI1375" s="28">
        <f t="shared" ca="1" si="843"/>
        <v>9.2352033559272351E-2</v>
      </c>
      <c r="AJ1375" s="28">
        <f t="shared" ca="1" si="843"/>
        <v>0.21272131285453189</v>
      </c>
      <c r="AK1375" s="28">
        <f>IF(Riskregister!$E$10="",0,COUNTIF(BK$4:BK$53,"&lt;"&amp;AI1375)*IF(AJ1375&lt;0.5,Riskregister!$K$10+(Riskregister!$L$10-Riskregister!$K$10)*SQRT(AJ1375/2),Riskregister!$L$10-(Riskregister!$L$10-Riskregister!$K$10)*SQRT((1-AJ1375)/2)))</f>
        <v>0</v>
      </c>
      <c r="AL1375" s="28">
        <f t="shared" ca="1" si="844"/>
        <v>0.62685652252502877</v>
      </c>
      <c r="AM1375" s="28">
        <f t="shared" ca="1" si="844"/>
        <v>0.39109466792104441</v>
      </c>
      <c r="AN1375" s="28">
        <f>IF(Riskregister!$E$11="",0,COUNTIF(BL$4:BL$53,"&lt;"&amp;AL1375)*IF(AM1375&lt;0.5,Riskregister!$K$11+(Riskregister!$L$11-Riskregister!$K$11)*SQRT(AM1375/2),Riskregister!$L$11-(Riskregister!$L$11-Riskregister!$K$11)*SQRT((1-AM1375)/2)))</f>
        <v>0</v>
      </c>
      <c r="AO1375" s="28">
        <f t="shared" ca="1" si="845"/>
        <v>0.56612094507801247</v>
      </c>
      <c r="AP1375" s="28">
        <f t="shared" ca="1" si="845"/>
        <v>0.82911792756556379</v>
      </c>
      <c r="AQ1375" s="28">
        <f>IF(Riskregister!$E$12="",0,COUNTIF(BM$4:BM$53,"&lt;"&amp;AO1375)*IF(AP1375&lt;0.5,Riskregister!$K$12+(Riskregister!$L$12-Riskregister!$K$12)*SQRT(AP1375/2),Riskregister!$L$12-(Riskregister!$L$12-Riskregister!$K$12)*SQRT((1-AP1375)/2)))</f>
        <v>0</v>
      </c>
      <c r="AR1375" s="28">
        <f t="shared" ca="1" si="846"/>
        <v>0.79583519411902393</v>
      </c>
      <c r="AS1375" s="28">
        <f t="shared" ca="1" si="846"/>
        <v>0.22861240311505671</v>
      </c>
      <c r="AT1375" s="28">
        <f>IF(Riskregister!$E$13="",0,COUNTIF(BN$4:BN$53,"&lt;"&amp;AR1375)*IF(AS1375&lt;0.5,Riskregister!$K$13+(Riskregister!$L$13-Riskregister!$K$13)*SQRT(AS1375/2),Riskregister!$L$13-(Riskregister!$L$13-Riskregister!$K$13)*SQRT((1-AS1375)/2)))</f>
        <v>0</v>
      </c>
      <c r="AU1375" s="28">
        <f t="shared" ca="1" si="847"/>
        <v>0.95801866945509284</v>
      </c>
      <c r="AV1375" s="28">
        <f t="shared" ca="1" si="847"/>
        <v>0.56629265241527305</v>
      </c>
      <c r="AW1375" s="28">
        <f>IF(Riskregister!$E$14="",0,COUNTIF(BO$4:BO$53,"&lt;"&amp;AU1375)*IF(AV1375&lt;0.5,Riskregister!$K$14+(Riskregister!$L$14-Riskregister!$K$14)*SQRT(AV1375/2),Riskregister!$L$14-(Riskregister!$L$14-Riskregister!$K$14)*SQRT((1-AV1375)/2)))</f>
        <v>0</v>
      </c>
      <c r="AX1375" s="28">
        <f t="shared" ca="1" si="848"/>
        <v>0.12513130674925299</v>
      </c>
      <c r="AY1375" s="28">
        <f t="shared" ca="1" si="848"/>
        <v>0.24360663103267821</v>
      </c>
      <c r="AZ1375" s="28">
        <f>IF(Riskregister!$E$15="",0,COUNTIF(BP$4:BP$53,"&lt;"&amp;AX1375)*IF(AY1375&lt;0.5,Riskregister!$K$15+(Riskregister!$L$15-Riskregister!$K$15)*SQRT(AY1375/2),Riskregister!$L$15-(Riskregister!$L$15-Riskregister!$K$15)*SQRT((1-AY1375)/2)))</f>
        <v>0</v>
      </c>
      <c r="BA1375" s="28">
        <f t="shared" ca="1" si="849"/>
        <v>0.28192680670778869</v>
      </c>
      <c r="BB1375" s="28">
        <f t="shared" ca="1" si="849"/>
        <v>0.62903165211081358</v>
      </c>
      <c r="BC1375" s="28">
        <f>IF(Riskregister!$E$16="",0,COUNTIF(BQ$4:BQ$53,"&lt;"&amp;BA1375)*IF(BB1375&lt;0.5,Riskregister!$K$16+(Riskregister!$L$16-Riskregister!$K$16)*SQRT(BB1375/2),Riskregister!$L$16-(Riskregister!$L$16-Riskregister!$K$16)*SQRT((1-BB1375)/2)))</f>
        <v>0</v>
      </c>
      <c r="BD1375" s="28">
        <f t="shared" ca="1" si="837"/>
        <v>3706724.5676813438</v>
      </c>
    </row>
    <row r="1376" spans="20:56" x14ac:dyDescent="0.35">
      <c r="T1376" s="28">
        <f t="shared" ca="1" si="838"/>
        <v>0.22811980345050753</v>
      </c>
      <c r="U1376" s="28">
        <f t="shared" ca="1" si="838"/>
        <v>0.78409598736717823</v>
      </c>
      <c r="V1376" s="28">
        <f ca="1">IF(Riskregister!$E$5="",0,COUNTIF(BF$4:BF$53,"&lt;"&amp;T1376)*IF(U1376&lt;0.5,Riskregister!$K$5+(Riskregister!$L$5-Riskregister!$K$5)*SQRT(U1376/2),Riskregister!$L$5-(Riskregister!$L$5-Riskregister!$K$5)*SQRT((1-U1376)/2)))</f>
        <v>0</v>
      </c>
      <c r="W1376" s="28">
        <f t="shared" ca="1" si="839"/>
        <v>0.43050171162949769</v>
      </c>
      <c r="X1376" s="28">
        <f t="shared" ca="1" si="839"/>
        <v>0.84877925664388909</v>
      </c>
      <c r="Y1376" s="28">
        <f ca="1">IF(Riskregister!$E$6="",0,COUNTIF(BG$4:BG$53,"&lt;"&amp;W1376)*IF(X1376&lt;0.5,Riskregister!$K$6+(Riskregister!$L$6-Riskregister!$K$6)*SQRT(X1376/2),Riskregister!$L$6-(Riskregister!$L$6-Riskregister!$K$6)*SQRT((1-X1376)/2)))</f>
        <v>0</v>
      </c>
      <c r="Z1376" s="28">
        <f t="shared" ca="1" si="840"/>
        <v>0.65488150090455999</v>
      </c>
      <c r="AA1376" s="28">
        <f t="shared" ca="1" si="840"/>
        <v>0.1975506761583643</v>
      </c>
      <c r="AB1376" s="28">
        <f ca="1">IF(Riskregister!$E$7="",0,COUNTIF(BH$4:BH$53,"&lt;"&amp;Z1376)*IF(AA1376&lt;0.5,Riskregister!$K$7+(Riskregister!$L$7-Riskregister!$K$7)*SQRT(AA1376/2),Riskregister!$L$7-(Riskregister!$L$7-Riskregister!$K$7)*SQRT((1-AA1376)/2)))</f>
        <v>0</v>
      </c>
      <c r="AC1376" s="28">
        <f t="shared" ca="1" si="841"/>
        <v>0.22829286081641498</v>
      </c>
      <c r="AD1376" s="28">
        <f t="shared" ca="1" si="841"/>
        <v>0.23339701508892807</v>
      </c>
      <c r="AE1376" s="28">
        <f ca="1">IF(Riskregister!$E$8="",0,COUNTIF(BI$4:BI$53,"&lt;"&amp;AC1376)*IF(AD1376&lt;0.5,Riskregister!$K$8+(Riskregister!$L$8-Riskregister!$K$8)*SQRT(AD1376/2),Riskregister!$L$8-(Riskregister!$L$8-Riskregister!$K$8)*SQRT((1-AD1376)/2)))</f>
        <v>0</v>
      </c>
      <c r="AF1376" s="28">
        <f t="shared" ca="1" si="842"/>
        <v>0.95854955173092982</v>
      </c>
      <c r="AG1376" s="28">
        <f t="shared" ca="1" si="842"/>
        <v>0.62856322612856164</v>
      </c>
      <c r="AH1376" s="28">
        <f>IF(Riskregister!$E$9="",0,COUNTIF(BJ$4:BJ$53,"&lt;"&amp;AF1376)*IF(AG1376&lt;0.5,Riskregister!$K$9+(Riskregister!$L$9-Riskregister!$K$9)*SQRT(AG1376/2),Riskregister!$L$9-(Riskregister!$L$9-Riskregister!$K$9)*SQRT((1-AG1376)/2)))</f>
        <v>0</v>
      </c>
      <c r="AI1376" s="28">
        <f t="shared" ca="1" si="843"/>
        <v>7.7492184976496903E-2</v>
      </c>
      <c r="AJ1376" s="28">
        <f t="shared" ca="1" si="843"/>
        <v>0.37172080713199585</v>
      </c>
      <c r="AK1376" s="28">
        <f>IF(Riskregister!$E$10="",0,COUNTIF(BK$4:BK$53,"&lt;"&amp;AI1376)*IF(AJ1376&lt;0.5,Riskregister!$K$10+(Riskregister!$L$10-Riskregister!$K$10)*SQRT(AJ1376/2),Riskregister!$L$10-(Riskregister!$L$10-Riskregister!$K$10)*SQRT((1-AJ1376)/2)))</f>
        <v>0</v>
      </c>
      <c r="AL1376" s="28">
        <f t="shared" ca="1" si="844"/>
        <v>7.8362149265688963E-2</v>
      </c>
      <c r="AM1376" s="28">
        <f t="shared" ca="1" si="844"/>
        <v>0.46000096562438386</v>
      </c>
      <c r="AN1376" s="28">
        <f>IF(Riskregister!$E$11="",0,COUNTIF(BL$4:BL$53,"&lt;"&amp;AL1376)*IF(AM1376&lt;0.5,Riskregister!$K$11+(Riskregister!$L$11-Riskregister!$K$11)*SQRT(AM1376/2),Riskregister!$L$11-(Riskregister!$L$11-Riskregister!$K$11)*SQRT((1-AM1376)/2)))</f>
        <v>0</v>
      </c>
      <c r="AO1376" s="28">
        <f t="shared" ca="1" si="845"/>
        <v>0.66610334714890052</v>
      </c>
      <c r="AP1376" s="28">
        <f t="shared" ca="1" si="845"/>
        <v>0.74600198887467217</v>
      </c>
      <c r="AQ1376" s="28">
        <f>IF(Riskregister!$E$12="",0,COUNTIF(BM$4:BM$53,"&lt;"&amp;AO1376)*IF(AP1376&lt;0.5,Riskregister!$K$12+(Riskregister!$L$12-Riskregister!$K$12)*SQRT(AP1376/2),Riskregister!$L$12-(Riskregister!$L$12-Riskregister!$K$12)*SQRT((1-AP1376)/2)))</f>
        <v>0</v>
      </c>
      <c r="AR1376" s="28">
        <f t="shared" ca="1" si="846"/>
        <v>0.32726435088056605</v>
      </c>
      <c r="AS1376" s="28">
        <f t="shared" ca="1" si="846"/>
        <v>0.41324197607525337</v>
      </c>
      <c r="AT1376" s="28">
        <f>IF(Riskregister!$E$13="",0,COUNTIF(BN$4:BN$53,"&lt;"&amp;AR1376)*IF(AS1376&lt;0.5,Riskregister!$K$13+(Riskregister!$L$13-Riskregister!$K$13)*SQRT(AS1376/2),Riskregister!$L$13-(Riskregister!$L$13-Riskregister!$K$13)*SQRT((1-AS1376)/2)))</f>
        <v>0</v>
      </c>
      <c r="AU1376" s="28">
        <f t="shared" ca="1" si="847"/>
        <v>0.76046512351645545</v>
      </c>
      <c r="AV1376" s="28">
        <f t="shared" ca="1" si="847"/>
        <v>0.47624394078212406</v>
      </c>
      <c r="AW1376" s="28">
        <f>IF(Riskregister!$E$14="",0,COUNTIF(BO$4:BO$53,"&lt;"&amp;AU1376)*IF(AV1376&lt;0.5,Riskregister!$K$14+(Riskregister!$L$14-Riskregister!$K$14)*SQRT(AV1376/2),Riskregister!$L$14-(Riskregister!$L$14-Riskregister!$K$14)*SQRT((1-AV1376)/2)))</f>
        <v>0</v>
      </c>
      <c r="AX1376" s="28">
        <f t="shared" ca="1" si="848"/>
        <v>0.96675222452046083</v>
      </c>
      <c r="AY1376" s="28">
        <f t="shared" ca="1" si="848"/>
        <v>0.35585390482776125</v>
      </c>
      <c r="AZ1376" s="28">
        <f>IF(Riskregister!$E$15="",0,COUNTIF(BP$4:BP$53,"&lt;"&amp;AX1376)*IF(AY1376&lt;0.5,Riskregister!$K$15+(Riskregister!$L$15-Riskregister!$K$15)*SQRT(AY1376/2),Riskregister!$L$15-(Riskregister!$L$15-Riskregister!$K$15)*SQRT((1-AY1376)/2)))</f>
        <v>0</v>
      </c>
      <c r="BA1376" s="28">
        <f t="shared" ca="1" si="849"/>
        <v>0.18668406143608274</v>
      </c>
      <c r="BB1376" s="28">
        <f t="shared" ca="1" si="849"/>
        <v>0.98306816321291013</v>
      </c>
      <c r="BC1376" s="28">
        <f>IF(Riskregister!$E$16="",0,COUNTIF(BQ$4:BQ$53,"&lt;"&amp;BA1376)*IF(BB1376&lt;0.5,Riskregister!$K$16+(Riskregister!$L$16-Riskregister!$K$16)*SQRT(BB1376/2),Riskregister!$L$16-(Riskregister!$L$16-Riskregister!$K$16)*SQRT((1-BB1376)/2)))</f>
        <v>0</v>
      </c>
      <c r="BD1376" s="28">
        <f t="shared" ca="1" si="837"/>
        <v>0</v>
      </c>
    </row>
    <row r="1377" spans="20:56" x14ac:dyDescent="0.35">
      <c r="T1377" s="28">
        <f t="shared" ca="1" si="838"/>
        <v>0.76850108371795289</v>
      </c>
      <c r="U1377" s="28">
        <f t="shared" ca="1" si="838"/>
        <v>0.91073328031423295</v>
      </c>
      <c r="V1377" s="28">
        <f ca="1">IF(Riskregister!$E$5="",0,COUNTIF(BF$4:BF$53,"&lt;"&amp;T1377)*IF(U1377&lt;0.5,Riskregister!$K$5+(Riskregister!$L$5-Riskregister!$K$5)*SQRT(U1377/2),Riskregister!$L$5-(Riskregister!$L$5-Riskregister!$K$5)*SQRT((1-U1377)/2)))</f>
        <v>504930.26050217706</v>
      </c>
      <c r="W1377" s="28">
        <f t="shared" ca="1" si="839"/>
        <v>0.23655200320583991</v>
      </c>
      <c r="X1377" s="28">
        <f t="shared" ca="1" si="839"/>
        <v>0.21661618515435788</v>
      </c>
      <c r="Y1377" s="28">
        <f ca="1">IF(Riskregister!$E$6="",0,COUNTIF(BG$4:BG$53,"&lt;"&amp;W1377)*IF(X1377&lt;0.5,Riskregister!$K$6+(Riskregister!$L$6-Riskregister!$K$6)*SQRT(X1377/2),Riskregister!$L$6-(Riskregister!$L$6-Riskregister!$K$6)*SQRT((1-X1377)/2)))</f>
        <v>0</v>
      </c>
      <c r="Z1377" s="28">
        <f t="shared" ca="1" si="840"/>
        <v>0.96838290647934355</v>
      </c>
      <c r="AA1377" s="28">
        <f t="shared" ca="1" si="840"/>
        <v>0.95911883944333443</v>
      </c>
      <c r="AB1377" s="28">
        <f ca="1">IF(Riskregister!$E$7="",0,COUNTIF(BH$4:BH$53,"&lt;"&amp;Z1377)*IF(AA1377&lt;0.5,Riskregister!$K$7+(Riskregister!$L$7-Riskregister!$K$7)*SQRT(AA1377/2),Riskregister!$L$7-(Riskregister!$L$7-Riskregister!$K$7)*SQRT((1-AA1377)/2)))</f>
        <v>699920.60983207845</v>
      </c>
      <c r="AC1377" s="28">
        <f t="shared" ca="1" si="841"/>
        <v>0.41676466893124287</v>
      </c>
      <c r="AD1377" s="28">
        <f t="shared" ca="1" si="841"/>
        <v>8.6198446470056034E-3</v>
      </c>
      <c r="AE1377" s="28">
        <f ca="1">IF(Riskregister!$E$8="",0,COUNTIF(BI$4:BI$53,"&lt;"&amp;AC1377)*IF(AD1377&lt;0.5,Riskregister!$K$8+(Riskregister!$L$8-Riskregister!$K$8)*SQRT(AD1377/2),Riskregister!$L$8-(Riskregister!$L$8-Riskregister!$K$8)*SQRT((1-AD1377)/2)))</f>
        <v>0</v>
      </c>
      <c r="AF1377" s="28">
        <f t="shared" ca="1" si="842"/>
        <v>0.61167652649172255</v>
      </c>
      <c r="AG1377" s="28">
        <f t="shared" ca="1" si="842"/>
        <v>0.38301136199356289</v>
      </c>
      <c r="AH1377" s="28">
        <f>IF(Riskregister!$E$9="",0,COUNTIF(BJ$4:BJ$53,"&lt;"&amp;AF1377)*IF(AG1377&lt;0.5,Riskregister!$K$9+(Riskregister!$L$9-Riskregister!$K$9)*SQRT(AG1377/2),Riskregister!$L$9-(Riskregister!$L$9-Riskregister!$K$9)*SQRT((1-AG1377)/2)))</f>
        <v>0</v>
      </c>
      <c r="AI1377" s="28">
        <f t="shared" ca="1" si="843"/>
        <v>0.20895770849719952</v>
      </c>
      <c r="AJ1377" s="28">
        <f t="shared" ca="1" si="843"/>
        <v>0.24992844658950597</v>
      </c>
      <c r="AK1377" s="28">
        <f>IF(Riskregister!$E$10="",0,COUNTIF(BK$4:BK$53,"&lt;"&amp;AI1377)*IF(AJ1377&lt;0.5,Riskregister!$K$10+(Riskregister!$L$10-Riskregister!$K$10)*SQRT(AJ1377/2),Riskregister!$L$10-(Riskregister!$L$10-Riskregister!$K$10)*SQRT((1-AJ1377)/2)))</f>
        <v>0</v>
      </c>
      <c r="AL1377" s="28">
        <f t="shared" ca="1" si="844"/>
        <v>0.73854457257410133</v>
      </c>
      <c r="AM1377" s="28">
        <f t="shared" ca="1" si="844"/>
        <v>6.3959903573488908E-2</v>
      </c>
      <c r="AN1377" s="28">
        <f>IF(Riskregister!$E$11="",0,COUNTIF(BL$4:BL$53,"&lt;"&amp;AL1377)*IF(AM1377&lt;0.5,Riskregister!$K$11+(Riskregister!$L$11-Riskregister!$K$11)*SQRT(AM1377/2),Riskregister!$L$11-(Riskregister!$L$11-Riskregister!$K$11)*SQRT((1-AM1377)/2)))</f>
        <v>0</v>
      </c>
      <c r="AO1377" s="28">
        <f t="shared" ca="1" si="845"/>
        <v>0.12706680165163908</v>
      </c>
      <c r="AP1377" s="28">
        <f t="shared" ca="1" si="845"/>
        <v>0.55129215319372904</v>
      </c>
      <c r="AQ1377" s="28">
        <f>IF(Riskregister!$E$12="",0,COUNTIF(BM$4:BM$53,"&lt;"&amp;AO1377)*IF(AP1377&lt;0.5,Riskregister!$K$12+(Riskregister!$L$12-Riskregister!$K$12)*SQRT(AP1377/2),Riskregister!$L$12-(Riskregister!$L$12-Riskregister!$K$12)*SQRT((1-AP1377)/2)))</f>
        <v>0</v>
      </c>
      <c r="AR1377" s="28">
        <f t="shared" ca="1" si="846"/>
        <v>2.5209483336301353E-2</v>
      </c>
      <c r="AS1377" s="28">
        <f t="shared" ca="1" si="846"/>
        <v>0.55567071124158107</v>
      </c>
      <c r="AT1377" s="28">
        <f>IF(Riskregister!$E$13="",0,COUNTIF(BN$4:BN$53,"&lt;"&amp;AR1377)*IF(AS1377&lt;0.5,Riskregister!$K$13+(Riskregister!$L$13-Riskregister!$K$13)*SQRT(AS1377/2),Riskregister!$L$13-(Riskregister!$L$13-Riskregister!$K$13)*SQRT((1-AS1377)/2)))</f>
        <v>0</v>
      </c>
      <c r="AU1377" s="28">
        <f t="shared" ca="1" si="847"/>
        <v>0.31590864426936405</v>
      </c>
      <c r="AV1377" s="28">
        <f t="shared" ca="1" si="847"/>
        <v>0.79271066708228777</v>
      </c>
      <c r="AW1377" s="28">
        <f>IF(Riskregister!$E$14="",0,COUNTIF(BO$4:BO$53,"&lt;"&amp;AU1377)*IF(AV1377&lt;0.5,Riskregister!$K$14+(Riskregister!$L$14-Riskregister!$K$14)*SQRT(AV1377/2),Riskregister!$L$14-(Riskregister!$L$14-Riskregister!$K$14)*SQRT((1-AV1377)/2)))</f>
        <v>0</v>
      </c>
      <c r="AX1377" s="28">
        <f t="shared" ca="1" si="848"/>
        <v>0.76776331871213055</v>
      </c>
      <c r="AY1377" s="28">
        <f t="shared" ca="1" si="848"/>
        <v>1.2409599120134174E-2</v>
      </c>
      <c r="AZ1377" s="28">
        <f>IF(Riskregister!$E$15="",0,COUNTIF(BP$4:BP$53,"&lt;"&amp;AX1377)*IF(AY1377&lt;0.5,Riskregister!$K$15+(Riskregister!$L$15-Riskregister!$K$15)*SQRT(AY1377/2),Riskregister!$L$15-(Riskregister!$L$15-Riskregister!$K$15)*SQRT((1-AY1377)/2)))</f>
        <v>0</v>
      </c>
      <c r="BA1377" s="28">
        <f t="shared" ca="1" si="849"/>
        <v>0.99486189400539926</v>
      </c>
      <c r="BB1377" s="28">
        <f t="shared" ca="1" si="849"/>
        <v>0.4216140702695792</v>
      </c>
      <c r="BC1377" s="28">
        <f>IF(Riskregister!$E$16="",0,COUNTIF(BQ$4:BQ$53,"&lt;"&amp;BA1377)*IF(BB1377&lt;0.5,Riskregister!$K$16+(Riskregister!$L$16-Riskregister!$K$16)*SQRT(BB1377/2),Riskregister!$L$16-(Riskregister!$L$16-Riskregister!$K$16)*SQRT((1-BB1377)/2)))</f>
        <v>0</v>
      </c>
      <c r="BD1377" s="28">
        <f t="shared" ca="1" si="837"/>
        <v>1204850.8703342555</v>
      </c>
    </row>
    <row r="1378" spans="20:56" x14ac:dyDescent="0.35">
      <c r="T1378" s="28">
        <f t="shared" ca="1" si="838"/>
        <v>0.98707989826851439</v>
      </c>
      <c r="U1378" s="28">
        <f t="shared" ca="1" si="838"/>
        <v>0.52127536312390932</v>
      </c>
      <c r="V1378" s="28">
        <f ca="1">IF(Riskregister!$E$5="",0,COUNTIF(BF$4:BF$53,"&lt;"&amp;T1378)*IF(U1378&lt;0.5,Riskregister!$K$5+(Riskregister!$L$5-Riskregister!$K$5)*SQRT(U1378/2),Riskregister!$L$5-(Riskregister!$L$5-Riskregister!$K$5)*SQRT((1-U1378)/2)))</f>
        <v>759677.98381773289</v>
      </c>
      <c r="W1378" s="28">
        <f t="shared" ca="1" si="839"/>
        <v>0.66463450962201442</v>
      </c>
      <c r="X1378" s="28">
        <f t="shared" ca="1" si="839"/>
        <v>0.10259550543037255</v>
      </c>
      <c r="Y1378" s="28">
        <f ca="1">IF(Riskregister!$E$6="",0,COUNTIF(BG$4:BG$53,"&lt;"&amp;W1378)*IF(X1378&lt;0.5,Riskregister!$K$6+(Riskregister!$L$6-Riskregister!$K$6)*SQRT(X1378/2),Riskregister!$L$6-(Riskregister!$L$6-Riskregister!$K$6)*SQRT((1-X1378)/2)))</f>
        <v>607682.12960246799</v>
      </c>
      <c r="Z1378" s="28">
        <f t="shared" ca="1" si="840"/>
        <v>0.33373861781966674</v>
      </c>
      <c r="AA1378" s="28">
        <f t="shared" ca="1" si="840"/>
        <v>0.27436749578053043</v>
      </c>
      <c r="AB1378" s="28">
        <f ca="1">IF(Riskregister!$E$7="",0,COUNTIF(BH$4:BH$53,"&lt;"&amp;Z1378)*IF(AA1378&lt;0.5,Riskregister!$K$7+(Riskregister!$L$7-Riskregister!$K$7)*SQRT(AA1378/2),Riskregister!$L$7-(Riskregister!$L$7-Riskregister!$K$7)*SQRT((1-AA1378)/2)))</f>
        <v>0</v>
      </c>
      <c r="AC1378" s="28">
        <f t="shared" ca="1" si="841"/>
        <v>5.8063624258356872E-2</v>
      </c>
      <c r="AD1378" s="28">
        <f t="shared" ca="1" si="841"/>
        <v>0.77056475484335973</v>
      </c>
      <c r="AE1378" s="28">
        <f ca="1">IF(Riskregister!$E$8="",0,COUNTIF(BI$4:BI$53,"&lt;"&amp;AC1378)*IF(AD1378&lt;0.5,Riskregister!$K$8+(Riskregister!$L$8-Riskregister!$K$8)*SQRT(AD1378/2),Riskregister!$L$8-(Riskregister!$L$8-Riskregister!$K$8)*SQRT((1-AD1378)/2)))</f>
        <v>0</v>
      </c>
      <c r="AF1378" s="28">
        <f t="shared" ca="1" si="842"/>
        <v>0.93370411842052459</v>
      </c>
      <c r="AG1378" s="28">
        <f t="shared" ca="1" si="842"/>
        <v>0.32056917623623304</v>
      </c>
      <c r="AH1378" s="28">
        <f>IF(Riskregister!$E$9="",0,COUNTIF(BJ$4:BJ$53,"&lt;"&amp;AF1378)*IF(AG1378&lt;0.5,Riskregister!$K$9+(Riskregister!$L$9-Riskregister!$K$9)*SQRT(AG1378/2),Riskregister!$L$9-(Riskregister!$L$9-Riskregister!$K$9)*SQRT((1-AG1378)/2)))</f>
        <v>0</v>
      </c>
      <c r="AI1378" s="28">
        <f t="shared" ca="1" si="843"/>
        <v>0.67614733675034333</v>
      </c>
      <c r="AJ1378" s="28">
        <f t="shared" ca="1" si="843"/>
        <v>5.2031072263047373E-2</v>
      </c>
      <c r="AK1378" s="28">
        <f>IF(Riskregister!$E$10="",0,COUNTIF(BK$4:BK$53,"&lt;"&amp;AI1378)*IF(AJ1378&lt;0.5,Riskregister!$K$10+(Riskregister!$L$10-Riskregister!$K$10)*SQRT(AJ1378/2),Riskregister!$L$10-(Riskregister!$L$10-Riskregister!$K$10)*SQRT((1-AJ1378)/2)))</f>
        <v>0</v>
      </c>
      <c r="AL1378" s="28">
        <f t="shared" ca="1" si="844"/>
        <v>0.44269559664639113</v>
      </c>
      <c r="AM1378" s="28">
        <f t="shared" ca="1" si="844"/>
        <v>0.42497580343926789</v>
      </c>
      <c r="AN1378" s="28">
        <f>IF(Riskregister!$E$11="",0,COUNTIF(BL$4:BL$53,"&lt;"&amp;AL1378)*IF(AM1378&lt;0.5,Riskregister!$K$11+(Riskregister!$L$11-Riskregister!$K$11)*SQRT(AM1378/2),Riskregister!$L$11-(Riskregister!$L$11-Riskregister!$K$11)*SQRT((1-AM1378)/2)))</f>
        <v>0</v>
      </c>
      <c r="AO1378" s="28">
        <f t="shared" ca="1" si="845"/>
        <v>0.67168881735454122</v>
      </c>
      <c r="AP1378" s="28">
        <f t="shared" ca="1" si="845"/>
        <v>0.45465973997667553</v>
      </c>
      <c r="AQ1378" s="28">
        <f>IF(Riskregister!$E$12="",0,COUNTIF(BM$4:BM$53,"&lt;"&amp;AO1378)*IF(AP1378&lt;0.5,Riskregister!$K$12+(Riskregister!$L$12-Riskregister!$K$12)*SQRT(AP1378/2),Riskregister!$L$12-(Riskregister!$L$12-Riskregister!$K$12)*SQRT((1-AP1378)/2)))</f>
        <v>0</v>
      </c>
      <c r="AR1378" s="28">
        <f t="shared" ca="1" si="846"/>
        <v>2.6343698931571513E-2</v>
      </c>
      <c r="AS1378" s="28">
        <f t="shared" ca="1" si="846"/>
        <v>0.36718439016392157</v>
      </c>
      <c r="AT1378" s="28">
        <f>IF(Riskregister!$E$13="",0,COUNTIF(BN$4:BN$53,"&lt;"&amp;AR1378)*IF(AS1378&lt;0.5,Riskregister!$K$13+(Riskregister!$L$13-Riskregister!$K$13)*SQRT(AS1378/2),Riskregister!$L$13-(Riskregister!$L$13-Riskregister!$K$13)*SQRT((1-AS1378)/2)))</f>
        <v>0</v>
      </c>
      <c r="AU1378" s="28">
        <f t="shared" ca="1" si="847"/>
        <v>0.58140433106103273</v>
      </c>
      <c r="AV1378" s="28">
        <f t="shared" ca="1" si="847"/>
        <v>0.67667236380691886</v>
      </c>
      <c r="AW1378" s="28">
        <f>IF(Riskregister!$E$14="",0,COUNTIF(BO$4:BO$53,"&lt;"&amp;AU1378)*IF(AV1378&lt;0.5,Riskregister!$K$14+(Riskregister!$L$14-Riskregister!$K$14)*SQRT(AV1378/2),Riskregister!$L$14-(Riskregister!$L$14-Riskregister!$K$14)*SQRT((1-AV1378)/2)))</f>
        <v>0</v>
      </c>
      <c r="AX1378" s="28">
        <f t="shared" ca="1" si="848"/>
        <v>0.6911803762280021</v>
      </c>
      <c r="AY1378" s="28">
        <f t="shared" ca="1" si="848"/>
        <v>0.93033172628326355</v>
      </c>
      <c r="AZ1378" s="28">
        <f>IF(Riskregister!$E$15="",0,COUNTIF(BP$4:BP$53,"&lt;"&amp;AX1378)*IF(AY1378&lt;0.5,Riskregister!$K$15+(Riskregister!$L$15-Riskregister!$K$15)*SQRT(AY1378/2),Riskregister!$L$15-(Riskregister!$L$15-Riskregister!$K$15)*SQRT((1-AY1378)/2)))</f>
        <v>0</v>
      </c>
      <c r="BA1378" s="28">
        <f t="shared" ca="1" si="849"/>
        <v>0.64733976458613074</v>
      </c>
      <c r="BB1378" s="28">
        <f t="shared" ca="1" si="849"/>
        <v>0.55721706856866049</v>
      </c>
      <c r="BC1378" s="28">
        <f>IF(Riskregister!$E$16="",0,COUNTIF(BQ$4:BQ$53,"&lt;"&amp;BA1378)*IF(BB1378&lt;0.5,Riskregister!$K$16+(Riskregister!$L$16-Riskregister!$K$16)*SQRT(BB1378/2),Riskregister!$L$16-(Riskregister!$L$16-Riskregister!$K$16)*SQRT((1-BB1378)/2)))</f>
        <v>0</v>
      </c>
      <c r="BD1378" s="28">
        <f t="shared" ca="1" si="837"/>
        <v>1367360.113420201</v>
      </c>
    </row>
    <row r="1379" spans="20:56" x14ac:dyDescent="0.35">
      <c r="T1379" s="28">
        <f t="shared" ca="1" si="838"/>
        <v>0.14835138241646306</v>
      </c>
      <c r="U1379" s="28">
        <f t="shared" ca="1" si="838"/>
        <v>0.65037414511156844</v>
      </c>
      <c r="V1379" s="28">
        <f ca="1">IF(Riskregister!$E$5="",0,COUNTIF(BF$4:BF$53,"&lt;"&amp;T1379)*IF(U1379&lt;0.5,Riskregister!$K$5+(Riskregister!$L$5-Riskregister!$K$5)*SQRT(U1379/2),Riskregister!$L$5-(Riskregister!$L$5-Riskregister!$K$5)*SQRT((1-U1379)/2)))</f>
        <v>0</v>
      </c>
      <c r="W1379" s="28">
        <f t="shared" ca="1" si="839"/>
        <v>0.82171253289177604</v>
      </c>
      <c r="X1379" s="28">
        <f t="shared" ca="1" si="839"/>
        <v>0.93031259630941288</v>
      </c>
      <c r="Y1379" s="28">
        <f ca="1">IF(Riskregister!$E$6="",0,COUNTIF(BG$4:BG$53,"&lt;"&amp;W1379)*IF(X1379&lt;0.5,Riskregister!$K$6+(Riskregister!$L$6-Riskregister!$K$6)*SQRT(X1379/2),Riskregister!$L$6-(Riskregister!$L$6-Riskregister!$K$6)*SQRT((1-X1379)/2)))</f>
        <v>1664003.5804078395</v>
      </c>
      <c r="Z1379" s="28">
        <f t="shared" ca="1" si="840"/>
        <v>0.70101355250747299</v>
      </c>
      <c r="AA1379" s="28">
        <f t="shared" ca="1" si="840"/>
        <v>0.4415190878221299</v>
      </c>
      <c r="AB1379" s="28">
        <f ca="1">IF(Riskregister!$E$7="",0,COUNTIF(BH$4:BH$53,"&lt;"&amp;Z1379)*IF(AA1379&lt;0.5,Riskregister!$K$7+(Riskregister!$L$7-Riskregister!$K$7)*SQRT(AA1379/2),Riskregister!$L$7-(Riskregister!$L$7-Riskregister!$K$7)*SQRT((1-AA1379)/2)))</f>
        <v>0</v>
      </c>
      <c r="AC1379" s="28">
        <f t="shared" ca="1" si="841"/>
        <v>0.65752148178627168</v>
      </c>
      <c r="AD1379" s="28">
        <f t="shared" ca="1" si="841"/>
        <v>0.78126882013277477</v>
      </c>
      <c r="AE1379" s="28">
        <f ca="1">IF(Riskregister!$E$8="",0,COUNTIF(BI$4:BI$53,"&lt;"&amp;AC1379)*IF(AD1379&lt;0.5,Riskregister!$K$8+(Riskregister!$L$8-Riskregister!$K$8)*SQRT(AD1379/2),Riskregister!$L$8-(Riskregister!$L$8-Riskregister!$K$8)*SQRT((1-AD1379)/2)))</f>
        <v>0</v>
      </c>
      <c r="AF1379" s="28">
        <f t="shared" ca="1" si="842"/>
        <v>0.57054026013582237</v>
      </c>
      <c r="AG1379" s="28">
        <f t="shared" ca="1" si="842"/>
        <v>0.91039439219957718</v>
      </c>
      <c r="AH1379" s="28">
        <f>IF(Riskregister!$E$9="",0,COUNTIF(BJ$4:BJ$53,"&lt;"&amp;AF1379)*IF(AG1379&lt;0.5,Riskregister!$K$9+(Riskregister!$L$9-Riskregister!$K$9)*SQRT(AG1379/2),Riskregister!$L$9-(Riskregister!$L$9-Riskregister!$K$9)*SQRT((1-AG1379)/2)))</f>
        <v>0</v>
      </c>
      <c r="AI1379" s="28">
        <f t="shared" ca="1" si="843"/>
        <v>0.72276645508017334</v>
      </c>
      <c r="AJ1379" s="28">
        <f t="shared" ca="1" si="843"/>
        <v>0.25103391592464253</v>
      </c>
      <c r="AK1379" s="28">
        <f>IF(Riskregister!$E$10="",0,COUNTIF(BK$4:BK$53,"&lt;"&amp;AI1379)*IF(AJ1379&lt;0.5,Riskregister!$K$10+(Riskregister!$L$10-Riskregister!$K$10)*SQRT(AJ1379/2),Riskregister!$L$10-(Riskregister!$L$10-Riskregister!$K$10)*SQRT((1-AJ1379)/2)))</f>
        <v>0</v>
      </c>
      <c r="AL1379" s="28">
        <f t="shared" ca="1" si="844"/>
        <v>0.23241527405826168</v>
      </c>
      <c r="AM1379" s="28">
        <f t="shared" ca="1" si="844"/>
        <v>0.32280385084242025</v>
      </c>
      <c r="AN1379" s="28">
        <f>IF(Riskregister!$E$11="",0,COUNTIF(BL$4:BL$53,"&lt;"&amp;AL1379)*IF(AM1379&lt;0.5,Riskregister!$K$11+(Riskregister!$L$11-Riskregister!$K$11)*SQRT(AM1379/2),Riskregister!$L$11-(Riskregister!$L$11-Riskregister!$K$11)*SQRT((1-AM1379)/2)))</f>
        <v>0</v>
      </c>
      <c r="AO1379" s="28">
        <f t="shared" ca="1" si="845"/>
        <v>0.16069536112077754</v>
      </c>
      <c r="AP1379" s="28">
        <f t="shared" ca="1" si="845"/>
        <v>0.3735546414280887</v>
      </c>
      <c r="AQ1379" s="28">
        <f>IF(Riskregister!$E$12="",0,COUNTIF(BM$4:BM$53,"&lt;"&amp;AO1379)*IF(AP1379&lt;0.5,Riskregister!$K$12+(Riskregister!$L$12-Riskregister!$K$12)*SQRT(AP1379/2),Riskregister!$L$12-(Riskregister!$L$12-Riskregister!$K$12)*SQRT((1-AP1379)/2)))</f>
        <v>0</v>
      </c>
      <c r="AR1379" s="28">
        <f t="shared" ca="1" si="846"/>
        <v>0.58295822694018751</v>
      </c>
      <c r="AS1379" s="28">
        <f t="shared" ca="1" si="846"/>
        <v>0.50049138034196849</v>
      </c>
      <c r="AT1379" s="28">
        <f>IF(Riskregister!$E$13="",0,COUNTIF(BN$4:BN$53,"&lt;"&amp;AR1379)*IF(AS1379&lt;0.5,Riskregister!$K$13+(Riskregister!$L$13-Riskregister!$K$13)*SQRT(AS1379/2),Riskregister!$L$13-(Riskregister!$L$13-Riskregister!$K$13)*SQRT((1-AS1379)/2)))</f>
        <v>0</v>
      </c>
      <c r="AU1379" s="28">
        <f t="shared" ca="1" si="847"/>
        <v>0.84034357269623672</v>
      </c>
      <c r="AV1379" s="28">
        <f t="shared" ca="1" si="847"/>
        <v>0.98359720612300661</v>
      </c>
      <c r="AW1379" s="28">
        <f>IF(Riskregister!$E$14="",0,COUNTIF(BO$4:BO$53,"&lt;"&amp;AU1379)*IF(AV1379&lt;0.5,Riskregister!$K$14+(Riskregister!$L$14-Riskregister!$K$14)*SQRT(AV1379/2),Riskregister!$L$14-(Riskregister!$L$14-Riskregister!$K$14)*SQRT((1-AV1379)/2)))</f>
        <v>0</v>
      </c>
      <c r="AX1379" s="28">
        <f t="shared" ca="1" si="848"/>
        <v>0.81096052638964211</v>
      </c>
      <c r="AY1379" s="28">
        <f t="shared" ca="1" si="848"/>
        <v>0.97721359052845469</v>
      </c>
      <c r="AZ1379" s="28">
        <f>IF(Riskregister!$E$15="",0,COUNTIF(BP$4:BP$53,"&lt;"&amp;AX1379)*IF(AY1379&lt;0.5,Riskregister!$K$15+(Riskregister!$L$15-Riskregister!$K$15)*SQRT(AY1379/2),Riskregister!$L$15-(Riskregister!$L$15-Riskregister!$K$15)*SQRT((1-AY1379)/2)))</f>
        <v>0</v>
      </c>
      <c r="BA1379" s="28">
        <f t="shared" ca="1" si="849"/>
        <v>0.49578743119015534</v>
      </c>
      <c r="BB1379" s="28">
        <f t="shared" ca="1" si="849"/>
        <v>0.11741818442994012</v>
      </c>
      <c r="BC1379" s="28">
        <f>IF(Riskregister!$E$16="",0,COUNTIF(BQ$4:BQ$53,"&lt;"&amp;BA1379)*IF(BB1379&lt;0.5,Riskregister!$K$16+(Riskregister!$L$16-Riskregister!$K$16)*SQRT(BB1379/2),Riskregister!$L$16-(Riskregister!$L$16-Riskregister!$K$16)*SQRT((1-BB1379)/2)))</f>
        <v>0</v>
      </c>
      <c r="BD1379" s="28">
        <f t="shared" ca="1" si="837"/>
        <v>1664003.5804078395</v>
      </c>
    </row>
    <row r="1380" spans="20:56" x14ac:dyDescent="0.35">
      <c r="T1380" s="28">
        <f t="shared" ca="1" si="838"/>
        <v>0.35142204271303146</v>
      </c>
      <c r="U1380" s="28">
        <f t="shared" ca="1" si="838"/>
        <v>0.53054397265551234</v>
      </c>
      <c r="V1380" s="28">
        <f ca="1">IF(Riskregister!$E$5="",0,COUNTIF(BF$4:BF$53,"&lt;"&amp;T1380)*IF(U1380&lt;0.5,Riskregister!$K$5+(Riskregister!$L$5-Riskregister!$K$5)*SQRT(U1380/2),Riskregister!$L$5-(Riskregister!$L$5-Riskregister!$K$5)*SQRT((1-U1380)/2)))</f>
        <v>0</v>
      </c>
      <c r="W1380" s="28">
        <f t="shared" ca="1" si="839"/>
        <v>0.77651995708172405</v>
      </c>
      <c r="X1380" s="28">
        <f t="shared" ca="1" si="839"/>
        <v>0.65572427437292025</v>
      </c>
      <c r="Y1380" s="28">
        <f ca="1">IF(Riskregister!$E$6="",0,COUNTIF(BG$4:BG$53,"&lt;"&amp;W1380)*IF(X1380&lt;0.5,Riskregister!$K$6+(Riskregister!$L$6-Riskregister!$K$6)*SQRT(X1380/2),Riskregister!$L$6-(Riskregister!$L$6-Riskregister!$K$6)*SQRT((1-X1380)/2)))</f>
        <v>1253188.9961202573</v>
      </c>
      <c r="Z1380" s="28">
        <f t="shared" ca="1" si="840"/>
        <v>0.73694668612985259</v>
      </c>
      <c r="AA1380" s="28">
        <f t="shared" ca="1" si="840"/>
        <v>0.4310255707976256</v>
      </c>
      <c r="AB1380" s="28">
        <f ca="1">IF(Riskregister!$E$7="",0,COUNTIF(BH$4:BH$53,"&lt;"&amp;Z1380)*IF(AA1380&lt;0.5,Riskregister!$K$7+(Riskregister!$L$7-Riskregister!$K$7)*SQRT(AA1380/2),Riskregister!$L$7-(Riskregister!$L$7-Riskregister!$K$7)*SQRT((1-AA1380)/2)))</f>
        <v>212481.74116298289</v>
      </c>
      <c r="AC1380" s="28">
        <f t="shared" ca="1" si="841"/>
        <v>0.4662934573771208</v>
      </c>
      <c r="AD1380" s="28">
        <f t="shared" ca="1" si="841"/>
        <v>0.70687306046808129</v>
      </c>
      <c r="AE1380" s="28">
        <f ca="1">IF(Riskregister!$E$8="",0,COUNTIF(BI$4:BI$53,"&lt;"&amp;AC1380)*IF(AD1380&lt;0.5,Riskregister!$K$8+(Riskregister!$L$8-Riskregister!$K$8)*SQRT(AD1380/2),Riskregister!$L$8-(Riskregister!$L$8-Riskregister!$K$8)*SQRT((1-AD1380)/2)))</f>
        <v>0</v>
      </c>
      <c r="AF1380" s="28">
        <f t="shared" ca="1" si="842"/>
        <v>0.50050831856460287</v>
      </c>
      <c r="AG1380" s="28">
        <f t="shared" ca="1" si="842"/>
        <v>0.23129853993185256</v>
      </c>
      <c r="AH1380" s="28">
        <f>IF(Riskregister!$E$9="",0,COUNTIF(BJ$4:BJ$53,"&lt;"&amp;AF1380)*IF(AG1380&lt;0.5,Riskregister!$K$9+(Riskregister!$L$9-Riskregister!$K$9)*SQRT(AG1380/2),Riskregister!$L$9-(Riskregister!$L$9-Riskregister!$K$9)*SQRT((1-AG1380)/2)))</f>
        <v>0</v>
      </c>
      <c r="AI1380" s="28">
        <f t="shared" ca="1" si="843"/>
        <v>0.65355811211218739</v>
      </c>
      <c r="AJ1380" s="28">
        <f t="shared" ca="1" si="843"/>
        <v>0.76456559420226533</v>
      </c>
      <c r="AK1380" s="28">
        <f>IF(Riskregister!$E$10="",0,COUNTIF(BK$4:BK$53,"&lt;"&amp;AI1380)*IF(AJ1380&lt;0.5,Riskregister!$K$10+(Riskregister!$L$10-Riskregister!$K$10)*SQRT(AJ1380/2),Riskregister!$L$10-(Riskregister!$L$10-Riskregister!$K$10)*SQRT((1-AJ1380)/2)))</f>
        <v>0</v>
      </c>
      <c r="AL1380" s="28">
        <f t="shared" ca="1" si="844"/>
        <v>0.79992039469031051</v>
      </c>
      <c r="AM1380" s="28">
        <f t="shared" ca="1" si="844"/>
        <v>0.76986188199542505</v>
      </c>
      <c r="AN1380" s="28">
        <f>IF(Riskregister!$E$11="",0,COUNTIF(BL$4:BL$53,"&lt;"&amp;AL1380)*IF(AM1380&lt;0.5,Riskregister!$K$11+(Riskregister!$L$11-Riskregister!$K$11)*SQRT(AM1380/2),Riskregister!$L$11-(Riskregister!$L$11-Riskregister!$K$11)*SQRT((1-AM1380)/2)))</f>
        <v>0</v>
      </c>
      <c r="AO1380" s="28">
        <f t="shared" ca="1" si="845"/>
        <v>0.40838161880991741</v>
      </c>
      <c r="AP1380" s="28">
        <f t="shared" ca="1" si="845"/>
        <v>0.93870132745923496</v>
      </c>
      <c r="AQ1380" s="28">
        <f>IF(Riskregister!$E$12="",0,COUNTIF(BM$4:BM$53,"&lt;"&amp;AO1380)*IF(AP1380&lt;0.5,Riskregister!$K$12+(Riskregister!$L$12-Riskregister!$K$12)*SQRT(AP1380/2),Riskregister!$L$12-(Riskregister!$L$12-Riskregister!$K$12)*SQRT((1-AP1380)/2)))</f>
        <v>0</v>
      </c>
      <c r="AR1380" s="28">
        <f t="shared" ca="1" si="846"/>
        <v>0.85539816629592869</v>
      </c>
      <c r="AS1380" s="28">
        <f t="shared" ca="1" si="846"/>
        <v>0.82184254674867996</v>
      </c>
      <c r="AT1380" s="28">
        <f>IF(Riskregister!$E$13="",0,COUNTIF(BN$4:BN$53,"&lt;"&amp;AR1380)*IF(AS1380&lt;0.5,Riskregister!$K$13+(Riskregister!$L$13-Riskregister!$K$13)*SQRT(AS1380/2),Riskregister!$L$13-(Riskregister!$L$13-Riskregister!$K$13)*SQRT((1-AS1380)/2)))</f>
        <v>0</v>
      </c>
      <c r="AU1380" s="28">
        <f t="shared" ca="1" si="847"/>
        <v>0.91289983748653714</v>
      </c>
      <c r="AV1380" s="28">
        <f t="shared" ca="1" si="847"/>
        <v>0.31772303492608034</v>
      </c>
      <c r="AW1380" s="28">
        <f>IF(Riskregister!$E$14="",0,COUNTIF(BO$4:BO$53,"&lt;"&amp;AU1380)*IF(AV1380&lt;0.5,Riskregister!$K$14+(Riskregister!$L$14-Riskregister!$K$14)*SQRT(AV1380/2),Riskregister!$L$14-(Riskregister!$L$14-Riskregister!$K$14)*SQRT((1-AV1380)/2)))</f>
        <v>0</v>
      </c>
      <c r="AX1380" s="28">
        <f t="shared" ca="1" si="848"/>
        <v>0.28639870197968298</v>
      </c>
      <c r="AY1380" s="28">
        <f t="shared" ca="1" si="848"/>
        <v>0.76550420991473134</v>
      </c>
      <c r="AZ1380" s="28">
        <f>IF(Riskregister!$E$15="",0,COUNTIF(BP$4:BP$53,"&lt;"&amp;AX1380)*IF(AY1380&lt;0.5,Riskregister!$K$15+(Riskregister!$L$15-Riskregister!$K$15)*SQRT(AY1380/2),Riskregister!$L$15-(Riskregister!$L$15-Riskregister!$K$15)*SQRT((1-AY1380)/2)))</f>
        <v>0</v>
      </c>
      <c r="BA1380" s="28">
        <f t="shared" ca="1" si="849"/>
        <v>0.44842392988399227</v>
      </c>
      <c r="BB1380" s="28">
        <f t="shared" ca="1" si="849"/>
        <v>3.0794463875502331E-2</v>
      </c>
      <c r="BC1380" s="28">
        <f>IF(Riskregister!$E$16="",0,COUNTIF(BQ$4:BQ$53,"&lt;"&amp;BA1380)*IF(BB1380&lt;0.5,Riskregister!$K$16+(Riskregister!$L$16-Riskregister!$K$16)*SQRT(BB1380/2),Riskregister!$L$16-(Riskregister!$L$16-Riskregister!$K$16)*SQRT((1-BB1380)/2)))</f>
        <v>0</v>
      </c>
      <c r="BD1380" s="28">
        <f t="shared" ca="1" si="837"/>
        <v>1465670.7372832401</v>
      </c>
    </row>
    <row r="1381" spans="20:56" x14ac:dyDescent="0.35">
      <c r="T1381" s="28">
        <f t="shared" ca="1" si="838"/>
        <v>0.28319978948528635</v>
      </c>
      <c r="U1381" s="28">
        <f t="shared" ca="1" si="838"/>
        <v>0.78418126654152642</v>
      </c>
      <c r="V1381" s="28">
        <f ca="1">IF(Riskregister!$E$5="",0,COUNTIF(BF$4:BF$53,"&lt;"&amp;T1381)*IF(U1381&lt;0.5,Riskregister!$K$5+(Riskregister!$L$5-Riskregister!$K$5)*SQRT(U1381/2),Riskregister!$L$5-(Riskregister!$L$5-Riskregister!$K$5)*SQRT((1-U1381)/2)))</f>
        <v>0</v>
      </c>
      <c r="W1381" s="28">
        <f t="shared" ca="1" si="839"/>
        <v>0.94561759583613914</v>
      </c>
      <c r="X1381" s="28">
        <f t="shared" ca="1" si="839"/>
        <v>0.67937811672916659</v>
      </c>
      <c r="Y1381" s="28">
        <f ca="1">IF(Riskregister!$E$6="",0,COUNTIF(BG$4:BG$53,"&lt;"&amp;W1381)*IF(X1381&lt;0.5,Riskregister!$K$6+(Riskregister!$L$6-Riskregister!$K$6)*SQRT(X1381/2),Riskregister!$L$6-(Riskregister!$L$6-Riskregister!$K$6)*SQRT((1-X1381)/2)))</f>
        <v>2558601.4417951568</v>
      </c>
      <c r="Z1381" s="28">
        <f t="shared" ca="1" si="840"/>
        <v>9.6646754929545997E-2</v>
      </c>
      <c r="AA1381" s="28">
        <f t="shared" ca="1" si="840"/>
        <v>0.93413786897388862</v>
      </c>
      <c r="AB1381" s="28">
        <f ca="1">IF(Riskregister!$E$7="",0,COUNTIF(BH$4:BH$53,"&lt;"&amp;Z1381)*IF(AA1381&lt;0.5,Riskregister!$K$7+(Riskregister!$L$7-Riskregister!$K$7)*SQRT(AA1381/2),Riskregister!$L$7-(Riskregister!$L$7-Riskregister!$K$7)*SQRT((1-AA1381)/2)))</f>
        <v>0</v>
      </c>
      <c r="AC1381" s="28">
        <f t="shared" ca="1" si="841"/>
        <v>0.96909747888245557</v>
      </c>
      <c r="AD1381" s="28">
        <f t="shared" ca="1" si="841"/>
        <v>0.38187169545707333</v>
      </c>
      <c r="AE1381" s="28">
        <f ca="1">IF(Riskregister!$E$8="",0,COUNTIF(BI$4:BI$53,"&lt;"&amp;AC1381)*IF(AD1381&lt;0.5,Riskregister!$K$8+(Riskregister!$L$8-Riskregister!$K$8)*SQRT(AD1381/2),Riskregister!$L$8-(Riskregister!$L$8-Riskregister!$K$8)*SQRT((1-AD1381)/2)))</f>
        <v>2353721.7134566633</v>
      </c>
      <c r="AF1381" s="28">
        <f t="shared" ca="1" si="842"/>
        <v>0.39218216169846343</v>
      </c>
      <c r="AG1381" s="28">
        <f t="shared" ca="1" si="842"/>
        <v>0.70739584365107566</v>
      </c>
      <c r="AH1381" s="28">
        <f>IF(Riskregister!$E$9="",0,COUNTIF(BJ$4:BJ$53,"&lt;"&amp;AF1381)*IF(AG1381&lt;0.5,Riskregister!$K$9+(Riskregister!$L$9-Riskregister!$K$9)*SQRT(AG1381/2),Riskregister!$L$9-(Riskregister!$L$9-Riskregister!$K$9)*SQRT((1-AG1381)/2)))</f>
        <v>0</v>
      </c>
      <c r="AI1381" s="28">
        <f t="shared" ca="1" si="843"/>
        <v>0.90238690067753846</v>
      </c>
      <c r="AJ1381" s="28">
        <f t="shared" ca="1" si="843"/>
        <v>0.87407388177106526</v>
      </c>
      <c r="AK1381" s="28">
        <f>IF(Riskregister!$E$10="",0,COUNTIF(BK$4:BK$53,"&lt;"&amp;AI1381)*IF(AJ1381&lt;0.5,Riskregister!$K$10+(Riskregister!$L$10-Riskregister!$K$10)*SQRT(AJ1381/2),Riskregister!$L$10-(Riskregister!$L$10-Riskregister!$K$10)*SQRT((1-AJ1381)/2)))</f>
        <v>0</v>
      </c>
      <c r="AL1381" s="28">
        <f t="shared" ca="1" si="844"/>
        <v>0.76007588752568089</v>
      </c>
      <c r="AM1381" s="28">
        <f t="shared" ca="1" si="844"/>
        <v>0.38851022074819153</v>
      </c>
      <c r="AN1381" s="28">
        <f>IF(Riskregister!$E$11="",0,COUNTIF(BL$4:BL$53,"&lt;"&amp;AL1381)*IF(AM1381&lt;0.5,Riskregister!$K$11+(Riskregister!$L$11-Riskregister!$K$11)*SQRT(AM1381/2),Riskregister!$L$11-(Riskregister!$L$11-Riskregister!$K$11)*SQRT((1-AM1381)/2)))</f>
        <v>0</v>
      </c>
      <c r="AO1381" s="28">
        <f t="shared" ca="1" si="845"/>
        <v>0.39916147381156142</v>
      </c>
      <c r="AP1381" s="28">
        <f t="shared" ca="1" si="845"/>
        <v>0.76550570871679879</v>
      </c>
      <c r="AQ1381" s="28">
        <f>IF(Riskregister!$E$12="",0,COUNTIF(BM$4:BM$53,"&lt;"&amp;AO1381)*IF(AP1381&lt;0.5,Riskregister!$K$12+(Riskregister!$L$12-Riskregister!$K$12)*SQRT(AP1381/2),Riskregister!$L$12-(Riskregister!$L$12-Riskregister!$K$12)*SQRT((1-AP1381)/2)))</f>
        <v>0</v>
      </c>
      <c r="AR1381" s="28">
        <f t="shared" ca="1" si="846"/>
        <v>0.11909015584253513</v>
      </c>
      <c r="AS1381" s="28">
        <f t="shared" ca="1" si="846"/>
        <v>1.2565178373640018E-2</v>
      </c>
      <c r="AT1381" s="28">
        <f>IF(Riskregister!$E$13="",0,COUNTIF(BN$4:BN$53,"&lt;"&amp;AR1381)*IF(AS1381&lt;0.5,Riskregister!$K$13+(Riskregister!$L$13-Riskregister!$K$13)*SQRT(AS1381/2),Riskregister!$L$13-(Riskregister!$L$13-Riskregister!$K$13)*SQRT((1-AS1381)/2)))</f>
        <v>0</v>
      </c>
      <c r="AU1381" s="28">
        <f t="shared" ca="1" si="847"/>
        <v>6.7501721163906625E-2</v>
      </c>
      <c r="AV1381" s="28">
        <f t="shared" ca="1" si="847"/>
        <v>8.600109401815903E-2</v>
      </c>
      <c r="AW1381" s="28">
        <f>IF(Riskregister!$E$14="",0,COUNTIF(BO$4:BO$53,"&lt;"&amp;AU1381)*IF(AV1381&lt;0.5,Riskregister!$K$14+(Riskregister!$L$14-Riskregister!$K$14)*SQRT(AV1381/2),Riskregister!$L$14-(Riskregister!$L$14-Riskregister!$K$14)*SQRT((1-AV1381)/2)))</f>
        <v>0</v>
      </c>
      <c r="AX1381" s="28">
        <f t="shared" ca="1" si="848"/>
        <v>0.87608607876712252</v>
      </c>
      <c r="AY1381" s="28">
        <f t="shared" ca="1" si="848"/>
        <v>3.2881756894586056E-3</v>
      </c>
      <c r="AZ1381" s="28">
        <f>IF(Riskregister!$E$15="",0,COUNTIF(BP$4:BP$53,"&lt;"&amp;AX1381)*IF(AY1381&lt;0.5,Riskregister!$K$15+(Riskregister!$L$15-Riskregister!$K$15)*SQRT(AY1381/2),Riskregister!$L$15-(Riskregister!$L$15-Riskregister!$K$15)*SQRT((1-AY1381)/2)))</f>
        <v>0</v>
      </c>
      <c r="BA1381" s="28">
        <f t="shared" ca="1" si="849"/>
        <v>0.65015719069258293</v>
      </c>
      <c r="BB1381" s="28">
        <f t="shared" ca="1" si="849"/>
        <v>0.53202087612197657</v>
      </c>
      <c r="BC1381" s="28">
        <f>IF(Riskregister!$E$16="",0,COUNTIF(BQ$4:BQ$53,"&lt;"&amp;BA1381)*IF(BB1381&lt;0.5,Riskregister!$K$16+(Riskregister!$L$16-Riskregister!$K$16)*SQRT(BB1381/2),Riskregister!$L$16-(Riskregister!$L$16-Riskregister!$K$16)*SQRT((1-BB1381)/2)))</f>
        <v>0</v>
      </c>
      <c r="BD1381" s="28">
        <f t="shared" ca="1" si="837"/>
        <v>4912323.1552518196</v>
      </c>
    </row>
    <row r="1382" spans="20:56" x14ac:dyDescent="0.35">
      <c r="T1382" s="28">
        <f t="shared" ca="1" si="838"/>
        <v>0.51892141497475253</v>
      </c>
      <c r="U1382" s="28">
        <f t="shared" ca="1" si="838"/>
        <v>0.27742506811824996</v>
      </c>
      <c r="V1382" s="28">
        <f ca="1">IF(Riskregister!$E$5="",0,COUNTIF(BF$4:BF$53,"&lt;"&amp;T1382)*IF(U1382&lt;0.5,Riskregister!$K$5+(Riskregister!$L$5-Riskregister!$K$5)*SQRT(U1382/2),Riskregister!$L$5-(Riskregister!$L$5-Riskregister!$K$5)*SQRT((1-U1382)/2)))</f>
        <v>0</v>
      </c>
      <c r="W1382" s="28">
        <f t="shared" ca="1" si="839"/>
        <v>0.53782900695610192</v>
      </c>
      <c r="X1382" s="28">
        <f t="shared" ca="1" si="839"/>
        <v>0.26075587453612081</v>
      </c>
      <c r="Y1382" s="28">
        <f ca="1">IF(Riskregister!$E$6="",0,COUNTIF(BG$4:BG$53,"&lt;"&amp;W1382)*IF(X1382&lt;0.5,Riskregister!$K$6+(Riskregister!$L$6-Riskregister!$K$6)*SQRT(X1382/2),Riskregister!$L$6-(Riskregister!$L$6-Riskregister!$K$6)*SQRT((1-X1382)/2)))</f>
        <v>0</v>
      </c>
      <c r="Z1382" s="28">
        <f t="shared" ca="1" si="840"/>
        <v>0.44911858143028072</v>
      </c>
      <c r="AA1382" s="28">
        <f t="shared" ca="1" si="840"/>
        <v>0.45325260403479717</v>
      </c>
      <c r="AB1382" s="28">
        <f ca="1">IF(Riskregister!$E$7="",0,COUNTIF(BH$4:BH$53,"&lt;"&amp;Z1382)*IF(AA1382&lt;0.5,Riskregister!$K$7+(Riskregister!$L$7-Riskregister!$K$7)*SQRT(AA1382/2),Riskregister!$L$7-(Riskregister!$L$7-Riskregister!$K$7)*SQRT((1-AA1382)/2)))</f>
        <v>0</v>
      </c>
      <c r="AC1382" s="28">
        <f t="shared" ca="1" si="841"/>
        <v>0.71939695245145874</v>
      </c>
      <c r="AD1382" s="28">
        <f t="shared" ca="1" si="841"/>
        <v>0.17016320545946284</v>
      </c>
      <c r="AE1382" s="28">
        <f ca="1">IF(Riskregister!$E$8="",0,COUNTIF(BI$4:BI$53,"&lt;"&amp;AC1382)*IF(AD1382&lt;0.5,Riskregister!$K$8+(Riskregister!$L$8-Riskregister!$K$8)*SQRT(AD1382/2),Riskregister!$L$8-(Riskregister!$L$8-Riskregister!$K$8)*SQRT((1-AD1382)/2)))</f>
        <v>0</v>
      </c>
      <c r="AF1382" s="28">
        <f t="shared" ca="1" si="842"/>
        <v>0.88807873497785061</v>
      </c>
      <c r="AG1382" s="28">
        <f t="shared" ca="1" si="842"/>
        <v>0.83092802188348436</v>
      </c>
      <c r="AH1382" s="28">
        <f>IF(Riskregister!$E$9="",0,COUNTIF(BJ$4:BJ$53,"&lt;"&amp;AF1382)*IF(AG1382&lt;0.5,Riskregister!$K$9+(Riskregister!$L$9-Riskregister!$K$9)*SQRT(AG1382/2),Riskregister!$L$9-(Riskregister!$L$9-Riskregister!$K$9)*SQRT((1-AG1382)/2)))</f>
        <v>0</v>
      </c>
      <c r="AI1382" s="28">
        <f t="shared" ca="1" si="843"/>
        <v>0.58560133313619211</v>
      </c>
      <c r="AJ1382" s="28">
        <f t="shared" ca="1" si="843"/>
        <v>0.94160250574020576</v>
      </c>
      <c r="AK1382" s="28">
        <f>IF(Riskregister!$E$10="",0,COUNTIF(BK$4:BK$53,"&lt;"&amp;AI1382)*IF(AJ1382&lt;0.5,Riskregister!$K$10+(Riskregister!$L$10-Riskregister!$K$10)*SQRT(AJ1382/2),Riskregister!$L$10-(Riskregister!$L$10-Riskregister!$K$10)*SQRT((1-AJ1382)/2)))</f>
        <v>0</v>
      </c>
      <c r="AL1382" s="28">
        <f t="shared" ca="1" si="844"/>
        <v>7.8199009714288503E-2</v>
      </c>
      <c r="AM1382" s="28">
        <f t="shared" ca="1" si="844"/>
        <v>0.98600685653528264</v>
      </c>
      <c r="AN1382" s="28">
        <f>IF(Riskregister!$E$11="",0,COUNTIF(BL$4:BL$53,"&lt;"&amp;AL1382)*IF(AM1382&lt;0.5,Riskregister!$K$11+(Riskregister!$L$11-Riskregister!$K$11)*SQRT(AM1382/2),Riskregister!$L$11-(Riskregister!$L$11-Riskregister!$K$11)*SQRT((1-AM1382)/2)))</f>
        <v>0</v>
      </c>
      <c r="AO1382" s="28">
        <f t="shared" ca="1" si="845"/>
        <v>0.9710187373841116</v>
      </c>
      <c r="AP1382" s="28">
        <f t="shared" ca="1" si="845"/>
        <v>0.80658628881287908</v>
      </c>
      <c r="AQ1382" s="28">
        <f>IF(Riskregister!$E$12="",0,COUNTIF(BM$4:BM$53,"&lt;"&amp;AO1382)*IF(AP1382&lt;0.5,Riskregister!$K$12+(Riskregister!$L$12-Riskregister!$K$12)*SQRT(AP1382/2),Riskregister!$L$12-(Riskregister!$L$12-Riskregister!$K$12)*SQRT((1-AP1382)/2)))</f>
        <v>0</v>
      </c>
      <c r="AR1382" s="28">
        <f t="shared" ca="1" si="846"/>
        <v>0.2348449507558642</v>
      </c>
      <c r="AS1382" s="28">
        <f t="shared" ca="1" si="846"/>
        <v>0.45087814381183333</v>
      </c>
      <c r="AT1382" s="28">
        <f>IF(Riskregister!$E$13="",0,COUNTIF(BN$4:BN$53,"&lt;"&amp;AR1382)*IF(AS1382&lt;0.5,Riskregister!$K$13+(Riskregister!$L$13-Riskregister!$K$13)*SQRT(AS1382/2),Riskregister!$L$13-(Riskregister!$L$13-Riskregister!$K$13)*SQRT((1-AS1382)/2)))</f>
        <v>0</v>
      </c>
      <c r="AU1382" s="28">
        <f t="shared" ca="1" si="847"/>
        <v>0.15234424933021862</v>
      </c>
      <c r="AV1382" s="28">
        <f t="shared" ca="1" si="847"/>
        <v>5.9320471313339507E-2</v>
      </c>
      <c r="AW1382" s="28">
        <f>IF(Riskregister!$E$14="",0,COUNTIF(BO$4:BO$53,"&lt;"&amp;AU1382)*IF(AV1382&lt;0.5,Riskregister!$K$14+(Riskregister!$L$14-Riskregister!$K$14)*SQRT(AV1382/2),Riskregister!$L$14-(Riskregister!$L$14-Riskregister!$K$14)*SQRT((1-AV1382)/2)))</f>
        <v>0</v>
      </c>
      <c r="AX1382" s="28">
        <f t="shared" ca="1" si="848"/>
        <v>1.069683902447216E-3</v>
      </c>
      <c r="AY1382" s="28">
        <f t="shared" ca="1" si="848"/>
        <v>0.65984810405494376</v>
      </c>
      <c r="AZ1382" s="28">
        <f>IF(Riskregister!$E$15="",0,COUNTIF(BP$4:BP$53,"&lt;"&amp;AX1382)*IF(AY1382&lt;0.5,Riskregister!$K$15+(Riskregister!$L$15-Riskregister!$K$15)*SQRT(AY1382/2),Riskregister!$L$15-(Riskregister!$L$15-Riskregister!$K$15)*SQRT((1-AY1382)/2)))</f>
        <v>0</v>
      </c>
      <c r="BA1382" s="28">
        <f t="shared" ca="1" si="849"/>
        <v>0.97698428593445052</v>
      </c>
      <c r="BB1382" s="28">
        <f t="shared" ca="1" si="849"/>
        <v>0.70513662931672028</v>
      </c>
      <c r="BC1382" s="28">
        <f>IF(Riskregister!$E$16="",0,COUNTIF(BQ$4:BQ$53,"&lt;"&amp;BA1382)*IF(BB1382&lt;0.5,Riskregister!$K$16+(Riskregister!$L$16-Riskregister!$K$16)*SQRT(BB1382/2),Riskregister!$L$16-(Riskregister!$L$16-Riskregister!$K$16)*SQRT((1-BB1382)/2)))</f>
        <v>0</v>
      </c>
      <c r="BD1382" s="28">
        <f t="shared" ca="1" si="837"/>
        <v>0</v>
      </c>
    </row>
    <row r="1383" spans="20:56" x14ac:dyDescent="0.35">
      <c r="T1383" s="28">
        <f t="shared" ca="1" si="838"/>
        <v>0.80256225494471178</v>
      </c>
      <c r="U1383" s="28">
        <f t="shared" ca="1" si="838"/>
        <v>0.98417109391914981</v>
      </c>
      <c r="V1383" s="28">
        <f ca="1">IF(Riskregister!$E$5="",0,COUNTIF(BF$4:BF$53,"&lt;"&amp;T1383)*IF(U1383&lt;0.5,Riskregister!$K$5+(Riskregister!$L$5-Riskregister!$K$5)*SQRT(U1383/2),Riskregister!$L$5-(Riskregister!$L$5-Riskregister!$K$5)*SQRT((1-U1383)/2)))</f>
        <v>559966.55472375522</v>
      </c>
      <c r="W1383" s="28">
        <f t="shared" ca="1" si="839"/>
        <v>0.30797524243509267</v>
      </c>
      <c r="X1383" s="28">
        <f t="shared" ca="1" si="839"/>
        <v>0.30501902576516648</v>
      </c>
      <c r="Y1383" s="28">
        <f ca="1">IF(Riskregister!$E$6="",0,COUNTIF(BG$4:BG$53,"&lt;"&amp;W1383)*IF(X1383&lt;0.5,Riskregister!$K$6+(Riskregister!$L$6-Riskregister!$K$6)*SQRT(X1383/2),Riskregister!$L$6-(Riskregister!$L$6-Riskregister!$K$6)*SQRT((1-X1383)/2)))</f>
        <v>0</v>
      </c>
      <c r="Z1383" s="28">
        <f t="shared" ca="1" si="840"/>
        <v>0.51939321288801243</v>
      </c>
      <c r="AA1383" s="28">
        <f t="shared" ca="1" si="840"/>
        <v>0.60248658205908501</v>
      </c>
      <c r="AB1383" s="28">
        <f ca="1">IF(Riskregister!$E$7="",0,COUNTIF(BH$4:BH$53,"&lt;"&amp;Z1383)*IF(AA1383&lt;0.5,Riskregister!$K$7+(Riskregister!$L$7-Riskregister!$K$7)*SQRT(AA1383/2),Riskregister!$L$7-(Riskregister!$L$7-Riskregister!$K$7)*SQRT((1-AA1383)/2)))</f>
        <v>0</v>
      </c>
      <c r="AC1383" s="28">
        <f t="shared" ca="1" si="841"/>
        <v>0.12157334952309984</v>
      </c>
      <c r="AD1383" s="28">
        <f t="shared" ca="1" si="841"/>
        <v>0.44338791517928622</v>
      </c>
      <c r="AE1383" s="28">
        <f ca="1">IF(Riskregister!$E$8="",0,COUNTIF(BI$4:BI$53,"&lt;"&amp;AC1383)*IF(AD1383&lt;0.5,Riskregister!$K$8+(Riskregister!$L$8-Riskregister!$K$8)*SQRT(AD1383/2),Riskregister!$L$8-(Riskregister!$L$8-Riskregister!$K$8)*SQRT((1-AD1383)/2)))</f>
        <v>0</v>
      </c>
      <c r="AF1383" s="28">
        <f t="shared" ca="1" si="842"/>
        <v>0.98881733680167649</v>
      </c>
      <c r="AG1383" s="28">
        <f t="shared" ca="1" si="842"/>
        <v>0.80249199325312726</v>
      </c>
      <c r="AH1383" s="28">
        <f>IF(Riskregister!$E$9="",0,COUNTIF(BJ$4:BJ$53,"&lt;"&amp;AF1383)*IF(AG1383&lt;0.5,Riskregister!$K$9+(Riskregister!$L$9-Riskregister!$K$9)*SQRT(AG1383/2),Riskregister!$L$9-(Riskregister!$L$9-Riskregister!$K$9)*SQRT((1-AG1383)/2)))</f>
        <v>0</v>
      </c>
      <c r="AI1383" s="28">
        <f t="shared" ca="1" si="843"/>
        <v>0.33021998948045039</v>
      </c>
      <c r="AJ1383" s="28">
        <f t="shared" ca="1" si="843"/>
        <v>0.17492251006865156</v>
      </c>
      <c r="AK1383" s="28">
        <f>IF(Riskregister!$E$10="",0,COUNTIF(BK$4:BK$53,"&lt;"&amp;AI1383)*IF(AJ1383&lt;0.5,Riskregister!$K$10+(Riskregister!$L$10-Riskregister!$K$10)*SQRT(AJ1383/2),Riskregister!$L$10-(Riskregister!$L$10-Riskregister!$K$10)*SQRT((1-AJ1383)/2)))</f>
        <v>0</v>
      </c>
      <c r="AL1383" s="28">
        <f t="shared" ca="1" si="844"/>
        <v>0.36791283747430348</v>
      </c>
      <c r="AM1383" s="28">
        <f t="shared" ca="1" si="844"/>
        <v>0.5370602363170931</v>
      </c>
      <c r="AN1383" s="28">
        <f>IF(Riskregister!$E$11="",0,COUNTIF(BL$4:BL$53,"&lt;"&amp;AL1383)*IF(AM1383&lt;0.5,Riskregister!$K$11+(Riskregister!$L$11-Riskregister!$K$11)*SQRT(AM1383/2),Riskregister!$L$11-(Riskregister!$L$11-Riskregister!$K$11)*SQRT((1-AM1383)/2)))</f>
        <v>0</v>
      </c>
      <c r="AO1383" s="28">
        <f t="shared" ca="1" si="845"/>
        <v>0.71126944342299836</v>
      </c>
      <c r="AP1383" s="28">
        <f t="shared" ca="1" si="845"/>
        <v>0.98142208139781073</v>
      </c>
      <c r="AQ1383" s="28">
        <f>IF(Riskregister!$E$12="",0,COUNTIF(BM$4:BM$53,"&lt;"&amp;AO1383)*IF(AP1383&lt;0.5,Riskregister!$K$12+(Riskregister!$L$12-Riskregister!$K$12)*SQRT(AP1383/2),Riskregister!$L$12-(Riskregister!$L$12-Riskregister!$K$12)*SQRT((1-AP1383)/2)))</f>
        <v>0</v>
      </c>
      <c r="AR1383" s="28">
        <f t="shared" ca="1" si="846"/>
        <v>0.79110953603161815</v>
      </c>
      <c r="AS1383" s="28">
        <f t="shared" ca="1" si="846"/>
        <v>0.96187949617520163</v>
      </c>
      <c r="AT1383" s="28">
        <f>IF(Riskregister!$E$13="",0,COUNTIF(BN$4:BN$53,"&lt;"&amp;AR1383)*IF(AS1383&lt;0.5,Riskregister!$K$13+(Riskregister!$L$13-Riskregister!$K$13)*SQRT(AS1383/2),Riskregister!$L$13-(Riskregister!$L$13-Riskregister!$K$13)*SQRT((1-AS1383)/2)))</f>
        <v>0</v>
      </c>
      <c r="AU1383" s="28">
        <f t="shared" ca="1" si="847"/>
        <v>0.34161211397227953</v>
      </c>
      <c r="AV1383" s="28">
        <f t="shared" ca="1" si="847"/>
        <v>0.65123014001930657</v>
      </c>
      <c r="AW1383" s="28">
        <f>IF(Riskregister!$E$14="",0,COUNTIF(BO$4:BO$53,"&lt;"&amp;AU1383)*IF(AV1383&lt;0.5,Riskregister!$K$14+(Riskregister!$L$14-Riskregister!$K$14)*SQRT(AV1383/2),Riskregister!$L$14-(Riskregister!$L$14-Riskregister!$K$14)*SQRT((1-AV1383)/2)))</f>
        <v>0</v>
      </c>
      <c r="AX1383" s="28">
        <f t="shared" ca="1" si="848"/>
        <v>0.82812872167667362</v>
      </c>
      <c r="AY1383" s="28">
        <f t="shared" ca="1" si="848"/>
        <v>0.61794902612831215</v>
      </c>
      <c r="AZ1383" s="28">
        <f>IF(Riskregister!$E$15="",0,COUNTIF(BP$4:BP$53,"&lt;"&amp;AX1383)*IF(AY1383&lt;0.5,Riskregister!$K$15+(Riskregister!$L$15-Riskregister!$K$15)*SQRT(AY1383/2),Riskregister!$L$15-(Riskregister!$L$15-Riskregister!$K$15)*SQRT((1-AY1383)/2)))</f>
        <v>0</v>
      </c>
      <c r="BA1383" s="28">
        <f t="shared" ca="1" si="849"/>
        <v>0.5583423392484278</v>
      </c>
      <c r="BB1383" s="28">
        <f t="shared" ca="1" si="849"/>
        <v>0.73151381566338824</v>
      </c>
      <c r="BC1383" s="28">
        <f>IF(Riskregister!$E$16="",0,COUNTIF(BQ$4:BQ$53,"&lt;"&amp;BA1383)*IF(BB1383&lt;0.5,Riskregister!$K$16+(Riskregister!$L$16-Riskregister!$K$16)*SQRT(BB1383/2),Riskregister!$L$16-(Riskregister!$L$16-Riskregister!$K$16)*SQRT((1-BB1383)/2)))</f>
        <v>0</v>
      </c>
      <c r="BD1383" s="28">
        <f t="shared" ca="1" si="837"/>
        <v>559966.55472375522</v>
      </c>
    </row>
    <row r="1384" spans="20:56" x14ac:dyDescent="0.35">
      <c r="T1384" s="28">
        <f t="shared" ref="T1384:U1403" ca="1" si="850">RAND()</f>
        <v>0.46872524682642869</v>
      </c>
      <c r="U1384" s="28">
        <f t="shared" ca="1" si="850"/>
        <v>0.16225971736471034</v>
      </c>
      <c r="V1384" s="28">
        <f ca="1">IF(Riskregister!$E$5="",0,COUNTIF(BF$4:BF$53,"&lt;"&amp;T1384)*IF(U1384&lt;0.5,Riskregister!$K$5+(Riskregister!$L$5-Riskregister!$K$5)*SQRT(U1384/2),Riskregister!$L$5-(Riskregister!$L$5-Riskregister!$K$5)*SQRT((1-U1384)/2)))</f>
        <v>0</v>
      </c>
      <c r="W1384" s="28">
        <f t="shared" ref="W1384:X1403" ca="1" si="851">RAND()</f>
        <v>0.32364285877096488</v>
      </c>
      <c r="X1384" s="28">
        <f t="shared" ca="1" si="851"/>
        <v>0.15927594000404066</v>
      </c>
      <c r="Y1384" s="28">
        <f ca="1">IF(Riskregister!$E$6="",0,COUNTIF(BG$4:BG$53,"&lt;"&amp;W1384)*IF(X1384&lt;0.5,Riskregister!$K$6+(Riskregister!$L$6-Riskregister!$K$6)*SQRT(X1384/2),Riskregister!$L$6-(Riskregister!$L$6-Riskregister!$K$6)*SQRT((1-X1384)/2)))</f>
        <v>0</v>
      </c>
      <c r="Z1384" s="28">
        <f t="shared" ref="Z1384:AA1403" ca="1" si="852">RAND()</f>
        <v>0.75187271319452542</v>
      </c>
      <c r="AA1384" s="28">
        <f t="shared" ca="1" si="852"/>
        <v>0.52592850015812076</v>
      </c>
      <c r="AB1384" s="28">
        <f ca="1">IF(Riskregister!$E$7="",0,COUNTIF(BH$4:BH$53,"&lt;"&amp;Z1384)*IF(AA1384&lt;0.5,Riskregister!$K$7+(Riskregister!$L$7-Riskregister!$K$7)*SQRT(AA1384/2),Riskregister!$L$7-(Riskregister!$L$7-Riskregister!$K$7)*SQRT((1-AA1384)/2)))</f>
        <v>229597.88919935556</v>
      </c>
      <c r="AC1384" s="28">
        <f t="shared" ref="AC1384:AD1403" ca="1" si="853">RAND()</f>
        <v>0.95660176775013417</v>
      </c>
      <c r="AD1384" s="28">
        <f t="shared" ca="1" si="853"/>
        <v>0.52767743614323315</v>
      </c>
      <c r="AE1384" s="28">
        <f ca="1">IF(Riskregister!$E$8="",0,COUNTIF(BI$4:BI$53,"&lt;"&amp;AC1384)*IF(AD1384&lt;0.5,Riskregister!$K$8+(Riskregister!$L$8-Riskregister!$K$8)*SQRT(AD1384/2),Riskregister!$L$8-(Riskregister!$L$8-Riskregister!$K$8)*SQRT((1-AD1384)/2)))</f>
        <v>0</v>
      </c>
      <c r="AF1384" s="28">
        <f t="shared" ref="AF1384:AG1403" ca="1" si="854">RAND()</f>
        <v>0.71824308107426815</v>
      </c>
      <c r="AG1384" s="28">
        <f t="shared" ca="1" si="854"/>
        <v>0.54722513608635803</v>
      </c>
      <c r="AH1384" s="28">
        <f>IF(Riskregister!$E$9="",0,COUNTIF(BJ$4:BJ$53,"&lt;"&amp;AF1384)*IF(AG1384&lt;0.5,Riskregister!$K$9+(Riskregister!$L$9-Riskregister!$K$9)*SQRT(AG1384/2),Riskregister!$L$9-(Riskregister!$L$9-Riskregister!$K$9)*SQRT((1-AG1384)/2)))</f>
        <v>0</v>
      </c>
      <c r="AI1384" s="28">
        <f t="shared" ref="AI1384:AJ1403" ca="1" si="855">RAND()</f>
        <v>0.65926279686240097</v>
      </c>
      <c r="AJ1384" s="28">
        <f t="shared" ca="1" si="855"/>
        <v>9.9950721739349047E-2</v>
      </c>
      <c r="AK1384" s="28">
        <f>IF(Riskregister!$E$10="",0,COUNTIF(BK$4:BK$53,"&lt;"&amp;AI1384)*IF(AJ1384&lt;0.5,Riskregister!$K$10+(Riskregister!$L$10-Riskregister!$K$10)*SQRT(AJ1384/2),Riskregister!$L$10-(Riskregister!$L$10-Riskregister!$K$10)*SQRT((1-AJ1384)/2)))</f>
        <v>0</v>
      </c>
      <c r="AL1384" s="28">
        <f t="shared" ref="AL1384:AM1403" ca="1" si="856">RAND()</f>
        <v>0.52211790365963717</v>
      </c>
      <c r="AM1384" s="28">
        <f t="shared" ca="1" si="856"/>
        <v>0.17305674307398899</v>
      </c>
      <c r="AN1384" s="28">
        <f>IF(Riskregister!$E$11="",0,COUNTIF(BL$4:BL$53,"&lt;"&amp;AL1384)*IF(AM1384&lt;0.5,Riskregister!$K$11+(Riskregister!$L$11-Riskregister!$K$11)*SQRT(AM1384/2),Riskregister!$L$11-(Riskregister!$L$11-Riskregister!$K$11)*SQRT((1-AM1384)/2)))</f>
        <v>0</v>
      </c>
      <c r="AO1384" s="28">
        <f t="shared" ref="AO1384:AP1403" ca="1" si="857">RAND()</f>
        <v>0.94592323254674227</v>
      </c>
      <c r="AP1384" s="28">
        <f t="shared" ca="1" si="857"/>
        <v>0.51879663478779192</v>
      </c>
      <c r="AQ1384" s="28">
        <f>IF(Riskregister!$E$12="",0,COUNTIF(BM$4:BM$53,"&lt;"&amp;AO1384)*IF(AP1384&lt;0.5,Riskregister!$K$12+(Riskregister!$L$12-Riskregister!$K$12)*SQRT(AP1384/2),Riskregister!$L$12-(Riskregister!$L$12-Riskregister!$K$12)*SQRT((1-AP1384)/2)))</f>
        <v>0</v>
      </c>
      <c r="AR1384" s="28">
        <f t="shared" ref="AR1384:AS1403" ca="1" si="858">RAND()</f>
        <v>0.46994592438884786</v>
      </c>
      <c r="AS1384" s="28">
        <f t="shared" ca="1" si="858"/>
        <v>0.50182125616746154</v>
      </c>
      <c r="AT1384" s="28">
        <f>IF(Riskregister!$E$13="",0,COUNTIF(BN$4:BN$53,"&lt;"&amp;AR1384)*IF(AS1384&lt;0.5,Riskregister!$K$13+(Riskregister!$L$13-Riskregister!$K$13)*SQRT(AS1384/2),Riskregister!$L$13-(Riskregister!$L$13-Riskregister!$K$13)*SQRT((1-AS1384)/2)))</f>
        <v>0</v>
      </c>
      <c r="AU1384" s="28">
        <f t="shared" ref="AU1384:AV1403" ca="1" si="859">RAND()</f>
        <v>0.79560882147980128</v>
      </c>
      <c r="AV1384" s="28">
        <f t="shared" ca="1" si="859"/>
        <v>0.56047705114729551</v>
      </c>
      <c r="AW1384" s="28">
        <f>IF(Riskregister!$E$14="",0,COUNTIF(BO$4:BO$53,"&lt;"&amp;AU1384)*IF(AV1384&lt;0.5,Riskregister!$K$14+(Riskregister!$L$14-Riskregister!$K$14)*SQRT(AV1384/2),Riskregister!$L$14-(Riskregister!$L$14-Riskregister!$K$14)*SQRT((1-AV1384)/2)))</f>
        <v>0</v>
      </c>
      <c r="AX1384" s="28">
        <f t="shared" ref="AX1384:AY1403" ca="1" si="860">RAND()</f>
        <v>0.99742481262490579</v>
      </c>
      <c r="AY1384" s="28">
        <f t="shared" ca="1" si="860"/>
        <v>0.61336764219668016</v>
      </c>
      <c r="AZ1384" s="28">
        <f>IF(Riskregister!$E$15="",0,COUNTIF(BP$4:BP$53,"&lt;"&amp;AX1384)*IF(AY1384&lt;0.5,Riskregister!$K$15+(Riskregister!$L$15-Riskregister!$K$15)*SQRT(AY1384/2),Riskregister!$L$15-(Riskregister!$L$15-Riskregister!$K$15)*SQRT((1-AY1384)/2)))</f>
        <v>0</v>
      </c>
      <c r="BA1384" s="28">
        <f t="shared" ref="BA1384:BB1403" ca="1" si="861">RAND()</f>
        <v>0.73418893743208391</v>
      </c>
      <c r="BB1384" s="28">
        <f t="shared" ca="1" si="861"/>
        <v>7.0916535984561047E-2</v>
      </c>
      <c r="BC1384" s="28">
        <f>IF(Riskregister!$E$16="",0,COUNTIF(BQ$4:BQ$53,"&lt;"&amp;BA1384)*IF(BB1384&lt;0.5,Riskregister!$K$16+(Riskregister!$L$16-Riskregister!$K$16)*SQRT(BB1384/2),Riskregister!$L$16-(Riskregister!$L$16-Riskregister!$K$16)*SQRT((1-BB1384)/2)))</f>
        <v>0</v>
      </c>
      <c r="BD1384" s="28">
        <f t="shared" ca="1" si="837"/>
        <v>229597.88919935556</v>
      </c>
    </row>
    <row r="1385" spans="20:56" x14ac:dyDescent="0.35">
      <c r="T1385" s="28">
        <f t="shared" ca="1" si="850"/>
        <v>0.57060696740204697</v>
      </c>
      <c r="U1385" s="28">
        <f t="shared" ca="1" si="850"/>
        <v>0.30736628081407735</v>
      </c>
      <c r="V1385" s="28">
        <f ca="1">IF(Riskregister!$E$5="",0,COUNTIF(BF$4:BF$53,"&lt;"&amp;T1385)*IF(U1385&lt;0.5,Riskregister!$K$5+(Riskregister!$L$5-Riskregister!$K$5)*SQRT(U1385/2),Riskregister!$L$5-(Riskregister!$L$5-Riskregister!$K$5)*SQRT((1-U1385)/2)))</f>
        <v>0</v>
      </c>
      <c r="W1385" s="28">
        <f t="shared" ca="1" si="851"/>
        <v>0.93828829615200049</v>
      </c>
      <c r="X1385" s="28">
        <f t="shared" ca="1" si="851"/>
        <v>0.29901457856548497</v>
      </c>
      <c r="Y1385" s="28">
        <f ca="1">IF(Riskregister!$E$6="",0,COUNTIF(BG$4:BG$53,"&lt;"&amp;W1385)*IF(X1385&lt;0.5,Riskregister!$K$6+(Riskregister!$L$6-Riskregister!$K$6)*SQRT(X1385/2),Riskregister!$L$6-(Riskregister!$L$6-Riskregister!$K$6)*SQRT((1-X1385)/2)))</f>
        <v>1791982.208616311</v>
      </c>
      <c r="Z1385" s="28">
        <f t="shared" ca="1" si="852"/>
        <v>0.47268800174014614</v>
      </c>
      <c r="AA1385" s="28">
        <f t="shared" ca="1" si="852"/>
        <v>0.53071082165632788</v>
      </c>
      <c r="AB1385" s="28">
        <f ca="1">IF(Riskregister!$E$7="",0,COUNTIF(BH$4:BH$53,"&lt;"&amp;Z1385)*IF(AA1385&lt;0.5,Riskregister!$K$7+(Riskregister!$L$7-Riskregister!$K$7)*SQRT(AA1385/2),Riskregister!$L$7-(Riskregister!$L$7-Riskregister!$K$7)*SQRT((1-AA1385)/2)))</f>
        <v>0</v>
      </c>
      <c r="AC1385" s="28">
        <f t="shared" ca="1" si="853"/>
        <v>0.51481813789148645</v>
      </c>
      <c r="AD1385" s="28">
        <f t="shared" ca="1" si="853"/>
        <v>0.96600349243684114</v>
      </c>
      <c r="AE1385" s="28">
        <f ca="1">IF(Riskregister!$E$8="",0,COUNTIF(BI$4:BI$53,"&lt;"&amp;AC1385)*IF(AD1385&lt;0.5,Riskregister!$K$8+(Riskregister!$L$8-Riskregister!$K$8)*SQRT(AD1385/2),Riskregister!$L$8-(Riskregister!$L$8-Riskregister!$K$8)*SQRT((1-AD1385)/2)))</f>
        <v>0</v>
      </c>
      <c r="AF1385" s="28">
        <f t="shared" ca="1" si="854"/>
        <v>0.30609436849137783</v>
      </c>
      <c r="AG1385" s="28">
        <f t="shared" ca="1" si="854"/>
        <v>0.99218023060026128</v>
      </c>
      <c r="AH1385" s="28">
        <f>IF(Riskregister!$E$9="",0,COUNTIF(BJ$4:BJ$53,"&lt;"&amp;AF1385)*IF(AG1385&lt;0.5,Riskregister!$K$9+(Riskregister!$L$9-Riskregister!$K$9)*SQRT(AG1385/2),Riskregister!$L$9-(Riskregister!$L$9-Riskregister!$K$9)*SQRT((1-AG1385)/2)))</f>
        <v>0</v>
      </c>
      <c r="AI1385" s="28">
        <f t="shared" ca="1" si="855"/>
        <v>0.74618468678203009</v>
      </c>
      <c r="AJ1385" s="28">
        <f t="shared" ca="1" si="855"/>
        <v>2.9654794742153712E-2</v>
      </c>
      <c r="AK1385" s="28">
        <f>IF(Riskregister!$E$10="",0,COUNTIF(BK$4:BK$53,"&lt;"&amp;AI1385)*IF(AJ1385&lt;0.5,Riskregister!$K$10+(Riskregister!$L$10-Riskregister!$K$10)*SQRT(AJ1385/2),Riskregister!$L$10-(Riskregister!$L$10-Riskregister!$K$10)*SQRT((1-AJ1385)/2)))</f>
        <v>0</v>
      </c>
      <c r="AL1385" s="28">
        <f t="shared" ca="1" si="856"/>
        <v>0.32472747009966696</v>
      </c>
      <c r="AM1385" s="28">
        <f t="shared" ca="1" si="856"/>
        <v>0.92444739074350168</v>
      </c>
      <c r="AN1385" s="28">
        <f>IF(Riskregister!$E$11="",0,COUNTIF(BL$4:BL$53,"&lt;"&amp;AL1385)*IF(AM1385&lt;0.5,Riskregister!$K$11+(Riskregister!$L$11-Riskregister!$K$11)*SQRT(AM1385/2),Riskregister!$L$11-(Riskregister!$L$11-Riskregister!$K$11)*SQRT((1-AM1385)/2)))</f>
        <v>0</v>
      </c>
      <c r="AO1385" s="28">
        <f t="shared" ca="1" si="857"/>
        <v>3.023445192643659E-2</v>
      </c>
      <c r="AP1385" s="28">
        <f t="shared" ca="1" si="857"/>
        <v>0.84205933894210849</v>
      </c>
      <c r="AQ1385" s="28">
        <f>IF(Riskregister!$E$12="",0,COUNTIF(BM$4:BM$53,"&lt;"&amp;AO1385)*IF(AP1385&lt;0.5,Riskregister!$K$12+(Riskregister!$L$12-Riskregister!$K$12)*SQRT(AP1385/2),Riskregister!$L$12-(Riskregister!$L$12-Riskregister!$K$12)*SQRT((1-AP1385)/2)))</f>
        <v>0</v>
      </c>
      <c r="AR1385" s="28">
        <f t="shared" ca="1" si="858"/>
        <v>0.67158173120963471</v>
      </c>
      <c r="AS1385" s="28">
        <f t="shared" ca="1" si="858"/>
        <v>0.79141989513959254</v>
      </c>
      <c r="AT1385" s="28">
        <f>IF(Riskregister!$E$13="",0,COUNTIF(BN$4:BN$53,"&lt;"&amp;AR1385)*IF(AS1385&lt;0.5,Riskregister!$K$13+(Riskregister!$L$13-Riskregister!$K$13)*SQRT(AS1385/2),Riskregister!$L$13-(Riskregister!$L$13-Riskregister!$K$13)*SQRT((1-AS1385)/2)))</f>
        <v>0</v>
      </c>
      <c r="AU1385" s="28">
        <f t="shared" ca="1" si="859"/>
        <v>0.84825087180721626</v>
      </c>
      <c r="AV1385" s="28">
        <f t="shared" ca="1" si="859"/>
        <v>0.90060754264123155</v>
      </c>
      <c r="AW1385" s="28">
        <f>IF(Riskregister!$E$14="",0,COUNTIF(BO$4:BO$53,"&lt;"&amp;AU1385)*IF(AV1385&lt;0.5,Riskregister!$K$14+(Riskregister!$L$14-Riskregister!$K$14)*SQRT(AV1385/2),Riskregister!$L$14-(Riskregister!$L$14-Riskregister!$K$14)*SQRT((1-AV1385)/2)))</f>
        <v>0</v>
      </c>
      <c r="AX1385" s="28">
        <f t="shared" ca="1" si="860"/>
        <v>0.79454500154628049</v>
      </c>
      <c r="AY1385" s="28">
        <f t="shared" ca="1" si="860"/>
        <v>0.21768290844672511</v>
      </c>
      <c r="AZ1385" s="28">
        <f>IF(Riskregister!$E$15="",0,COUNTIF(BP$4:BP$53,"&lt;"&amp;AX1385)*IF(AY1385&lt;0.5,Riskregister!$K$15+(Riskregister!$L$15-Riskregister!$K$15)*SQRT(AY1385/2),Riskregister!$L$15-(Riskregister!$L$15-Riskregister!$K$15)*SQRT((1-AY1385)/2)))</f>
        <v>0</v>
      </c>
      <c r="BA1385" s="28">
        <f t="shared" ca="1" si="861"/>
        <v>0.9602479848619293</v>
      </c>
      <c r="BB1385" s="28">
        <f t="shared" ca="1" si="861"/>
        <v>0.85608917651466809</v>
      </c>
      <c r="BC1385" s="28">
        <f>IF(Riskregister!$E$16="",0,COUNTIF(BQ$4:BQ$53,"&lt;"&amp;BA1385)*IF(BB1385&lt;0.5,Riskregister!$K$16+(Riskregister!$L$16-Riskregister!$K$16)*SQRT(BB1385/2),Riskregister!$L$16-(Riskregister!$L$16-Riskregister!$K$16)*SQRT((1-BB1385)/2)))</f>
        <v>0</v>
      </c>
      <c r="BD1385" s="28">
        <f t="shared" ca="1" si="837"/>
        <v>1791982.208616311</v>
      </c>
    </row>
    <row r="1386" spans="20:56" x14ac:dyDescent="0.35">
      <c r="T1386" s="28">
        <f t="shared" ca="1" si="850"/>
        <v>7.0283065151319768E-2</v>
      </c>
      <c r="U1386" s="28">
        <f t="shared" ca="1" si="850"/>
        <v>0.85418217497533289</v>
      </c>
      <c r="V1386" s="28">
        <f ca="1">IF(Riskregister!$E$5="",0,COUNTIF(BF$4:BF$53,"&lt;"&amp;T1386)*IF(U1386&lt;0.5,Riskregister!$K$5+(Riskregister!$L$5-Riskregister!$K$5)*SQRT(U1386/2),Riskregister!$L$5-(Riskregister!$L$5-Riskregister!$K$5)*SQRT((1-U1386)/2)))</f>
        <v>0</v>
      </c>
      <c r="W1386" s="28">
        <f t="shared" ca="1" si="851"/>
        <v>0.96263476635146972</v>
      </c>
      <c r="X1386" s="28">
        <f t="shared" ca="1" si="851"/>
        <v>0.66085858738698944</v>
      </c>
      <c r="Y1386" s="28">
        <f ca="1">IF(Riskregister!$E$6="",0,COUNTIF(BG$4:BG$53,"&lt;"&amp;W1386)*IF(X1386&lt;0.5,Riskregister!$K$6+(Riskregister!$L$6-Riskregister!$K$6)*SQRT(X1386/2),Riskregister!$L$6-(Riskregister!$L$6-Riskregister!$K$6)*SQRT((1-X1386)/2)))</f>
        <v>2517557.3017036011</v>
      </c>
      <c r="Z1386" s="28">
        <f t="shared" ca="1" si="852"/>
        <v>0.42817759820051637</v>
      </c>
      <c r="AA1386" s="28">
        <f t="shared" ca="1" si="852"/>
        <v>8.577481101922757E-2</v>
      </c>
      <c r="AB1386" s="28">
        <f ca="1">IF(Riskregister!$E$7="",0,COUNTIF(BH$4:BH$53,"&lt;"&amp;Z1386)*IF(AA1386&lt;0.5,Riskregister!$K$7+(Riskregister!$L$7-Riskregister!$K$7)*SQRT(AA1386/2),Riskregister!$L$7-(Riskregister!$L$7-Riskregister!$K$7)*SQRT((1-AA1386)/2)))</f>
        <v>0</v>
      </c>
      <c r="AC1386" s="28">
        <f t="shared" ca="1" si="853"/>
        <v>0.91712760020848649</v>
      </c>
      <c r="AD1386" s="28">
        <f t="shared" ca="1" si="853"/>
        <v>0.50252630131193832</v>
      </c>
      <c r="AE1386" s="28">
        <f ca="1">IF(Riskregister!$E$8="",0,COUNTIF(BI$4:BI$53,"&lt;"&amp;AC1386)*IF(AD1386&lt;0.5,Riskregister!$K$8+(Riskregister!$L$8-Riskregister!$K$8)*SQRT(AD1386/2),Riskregister!$L$8-(Riskregister!$L$8-Riskregister!$K$8)*SQRT((1-AD1386)/2)))</f>
        <v>0</v>
      </c>
      <c r="AF1386" s="28">
        <f t="shared" ca="1" si="854"/>
        <v>0.69441932018954788</v>
      </c>
      <c r="AG1386" s="28">
        <f t="shared" ca="1" si="854"/>
        <v>0.37710464847331404</v>
      </c>
      <c r="AH1386" s="28">
        <f>IF(Riskregister!$E$9="",0,COUNTIF(BJ$4:BJ$53,"&lt;"&amp;AF1386)*IF(AG1386&lt;0.5,Riskregister!$K$9+(Riskregister!$L$9-Riskregister!$K$9)*SQRT(AG1386/2),Riskregister!$L$9-(Riskregister!$L$9-Riskregister!$K$9)*SQRT((1-AG1386)/2)))</f>
        <v>0</v>
      </c>
      <c r="AI1386" s="28">
        <f t="shared" ca="1" si="855"/>
        <v>0.18262474303564702</v>
      </c>
      <c r="AJ1386" s="28">
        <f t="shared" ca="1" si="855"/>
        <v>0.62778405229812062</v>
      </c>
      <c r="AK1386" s="28">
        <f>IF(Riskregister!$E$10="",0,COUNTIF(BK$4:BK$53,"&lt;"&amp;AI1386)*IF(AJ1386&lt;0.5,Riskregister!$K$10+(Riskregister!$L$10-Riskregister!$K$10)*SQRT(AJ1386/2),Riskregister!$L$10-(Riskregister!$L$10-Riskregister!$K$10)*SQRT((1-AJ1386)/2)))</f>
        <v>0</v>
      </c>
      <c r="AL1386" s="28">
        <f t="shared" ca="1" si="856"/>
        <v>8.9182562601274551E-2</v>
      </c>
      <c r="AM1386" s="28">
        <f t="shared" ca="1" si="856"/>
        <v>0.92066379811411114</v>
      </c>
      <c r="AN1386" s="28">
        <f>IF(Riskregister!$E$11="",0,COUNTIF(BL$4:BL$53,"&lt;"&amp;AL1386)*IF(AM1386&lt;0.5,Riskregister!$K$11+(Riskregister!$L$11-Riskregister!$K$11)*SQRT(AM1386/2),Riskregister!$L$11-(Riskregister!$L$11-Riskregister!$K$11)*SQRT((1-AM1386)/2)))</f>
        <v>0</v>
      </c>
      <c r="AO1386" s="28">
        <f t="shared" ca="1" si="857"/>
        <v>0.25948705460882149</v>
      </c>
      <c r="AP1386" s="28">
        <f t="shared" ca="1" si="857"/>
        <v>0.10019092009907959</v>
      </c>
      <c r="AQ1386" s="28">
        <f>IF(Riskregister!$E$12="",0,COUNTIF(BM$4:BM$53,"&lt;"&amp;AO1386)*IF(AP1386&lt;0.5,Riskregister!$K$12+(Riskregister!$L$12-Riskregister!$K$12)*SQRT(AP1386/2),Riskregister!$L$12-(Riskregister!$L$12-Riskregister!$K$12)*SQRT((1-AP1386)/2)))</f>
        <v>0</v>
      </c>
      <c r="AR1386" s="28">
        <f t="shared" ca="1" si="858"/>
        <v>0.58664315675418777</v>
      </c>
      <c r="AS1386" s="28">
        <f t="shared" ca="1" si="858"/>
        <v>0.24635920663504263</v>
      </c>
      <c r="AT1386" s="28">
        <f>IF(Riskregister!$E$13="",0,COUNTIF(BN$4:BN$53,"&lt;"&amp;AR1386)*IF(AS1386&lt;0.5,Riskregister!$K$13+(Riskregister!$L$13-Riskregister!$K$13)*SQRT(AS1386/2),Riskregister!$L$13-(Riskregister!$L$13-Riskregister!$K$13)*SQRT((1-AS1386)/2)))</f>
        <v>0</v>
      </c>
      <c r="AU1386" s="28">
        <f t="shared" ca="1" si="859"/>
        <v>0.44490897581792288</v>
      </c>
      <c r="AV1386" s="28">
        <f t="shared" ca="1" si="859"/>
        <v>0.35593913263919785</v>
      </c>
      <c r="AW1386" s="28">
        <f>IF(Riskregister!$E$14="",0,COUNTIF(BO$4:BO$53,"&lt;"&amp;AU1386)*IF(AV1386&lt;0.5,Riskregister!$K$14+(Riskregister!$L$14-Riskregister!$K$14)*SQRT(AV1386/2),Riskregister!$L$14-(Riskregister!$L$14-Riskregister!$K$14)*SQRT((1-AV1386)/2)))</f>
        <v>0</v>
      </c>
      <c r="AX1386" s="28">
        <f t="shared" ca="1" si="860"/>
        <v>0.82431500937744395</v>
      </c>
      <c r="AY1386" s="28">
        <f t="shared" ca="1" si="860"/>
        <v>0.66648779330267638</v>
      </c>
      <c r="AZ1386" s="28">
        <f>IF(Riskregister!$E$15="",0,COUNTIF(BP$4:BP$53,"&lt;"&amp;AX1386)*IF(AY1386&lt;0.5,Riskregister!$K$15+(Riskregister!$L$15-Riskregister!$K$15)*SQRT(AY1386/2),Riskregister!$L$15-(Riskregister!$L$15-Riskregister!$K$15)*SQRT((1-AY1386)/2)))</f>
        <v>0</v>
      </c>
      <c r="BA1386" s="28">
        <f t="shared" ca="1" si="861"/>
        <v>0.50384350778194154</v>
      </c>
      <c r="BB1386" s="28">
        <f t="shared" ca="1" si="861"/>
        <v>3.6330524086120253E-2</v>
      </c>
      <c r="BC1386" s="28">
        <f>IF(Riskregister!$E$16="",0,COUNTIF(BQ$4:BQ$53,"&lt;"&amp;BA1386)*IF(BB1386&lt;0.5,Riskregister!$K$16+(Riskregister!$L$16-Riskregister!$K$16)*SQRT(BB1386/2),Riskregister!$L$16-(Riskregister!$L$16-Riskregister!$K$16)*SQRT((1-BB1386)/2)))</f>
        <v>0</v>
      </c>
      <c r="BD1386" s="28">
        <f t="shared" ca="1" si="837"/>
        <v>2517557.3017036011</v>
      </c>
    </row>
    <row r="1387" spans="20:56" x14ac:dyDescent="0.35">
      <c r="T1387" s="28">
        <f t="shared" ca="1" si="850"/>
        <v>0.37151254729788397</v>
      </c>
      <c r="U1387" s="28">
        <f t="shared" ca="1" si="850"/>
        <v>0.97320917461920053</v>
      </c>
      <c r="V1387" s="28">
        <f ca="1">IF(Riskregister!$E$5="",0,COUNTIF(BF$4:BF$53,"&lt;"&amp;T1387)*IF(U1387&lt;0.5,Riskregister!$K$5+(Riskregister!$L$5-Riskregister!$K$5)*SQRT(U1387/2),Riskregister!$L$5-(Riskregister!$L$5-Riskregister!$K$5)*SQRT((1-U1387)/2)))</f>
        <v>0</v>
      </c>
      <c r="W1387" s="28">
        <f t="shared" ca="1" si="851"/>
        <v>0.12358764117771903</v>
      </c>
      <c r="X1387" s="28">
        <f t="shared" ca="1" si="851"/>
        <v>0.9359369825977395</v>
      </c>
      <c r="Y1387" s="28">
        <f ca="1">IF(Riskregister!$E$6="",0,COUNTIF(BG$4:BG$53,"&lt;"&amp;W1387)*IF(X1387&lt;0.5,Riskregister!$K$6+(Riskregister!$L$6-Riskregister!$K$6)*SQRT(X1387/2),Riskregister!$L$6-(Riskregister!$L$6-Riskregister!$K$6)*SQRT((1-X1387)/2)))</f>
        <v>0</v>
      </c>
      <c r="Z1387" s="28">
        <f t="shared" ca="1" si="852"/>
        <v>0.24383987484868253</v>
      </c>
      <c r="AA1387" s="28">
        <f t="shared" ca="1" si="852"/>
        <v>0.26250351401069416</v>
      </c>
      <c r="AB1387" s="28">
        <f ca="1">IF(Riskregister!$E$7="",0,COUNTIF(BH$4:BH$53,"&lt;"&amp;Z1387)*IF(AA1387&lt;0.5,Riskregister!$K$7+(Riskregister!$L$7-Riskregister!$K$7)*SQRT(AA1387/2),Riskregister!$L$7-(Riskregister!$L$7-Riskregister!$K$7)*SQRT((1-AA1387)/2)))</f>
        <v>0</v>
      </c>
      <c r="AC1387" s="28">
        <f t="shared" ca="1" si="853"/>
        <v>0.78224801193865268</v>
      </c>
      <c r="AD1387" s="28">
        <f t="shared" ca="1" si="853"/>
        <v>0.64826138645426779</v>
      </c>
      <c r="AE1387" s="28">
        <f ca="1">IF(Riskregister!$E$8="",0,COUNTIF(BI$4:BI$53,"&lt;"&amp;AC1387)*IF(AD1387&lt;0.5,Riskregister!$K$8+(Riskregister!$L$8-Riskregister!$K$8)*SQRT(AD1387/2),Riskregister!$L$8-(Riskregister!$L$8-Riskregister!$K$8)*SQRT((1-AD1387)/2)))</f>
        <v>0</v>
      </c>
      <c r="AF1387" s="28">
        <f t="shared" ca="1" si="854"/>
        <v>0.46422239672614707</v>
      </c>
      <c r="AG1387" s="28">
        <f t="shared" ca="1" si="854"/>
        <v>0.4242016398185634</v>
      </c>
      <c r="AH1387" s="28">
        <f>IF(Riskregister!$E$9="",0,COUNTIF(BJ$4:BJ$53,"&lt;"&amp;AF1387)*IF(AG1387&lt;0.5,Riskregister!$K$9+(Riskregister!$L$9-Riskregister!$K$9)*SQRT(AG1387/2),Riskregister!$L$9-(Riskregister!$L$9-Riskregister!$K$9)*SQRT((1-AG1387)/2)))</f>
        <v>0</v>
      </c>
      <c r="AI1387" s="28">
        <f t="shared" ca="1" si="855"/>
        <v>0.90018867372846512</v>
      </c>
      <c r="AJ1387" s="28">
        <f t="shared" ca="1" si="855"/>
        <v>0.6000652363532496</v>
      </c>
      <c r="AK1387" s="28">
        <f>IF(Riskregister!$E$10="",0,COUNTIF(BK$4:BK$53,"&lt;"&amp;AI1387)*IF(AJ1387&lt;0.5,Riskregister!$K$10+(Riskregister!$L$10-Riskregister!$K$10)*SQRT(AJ1387/2),Riskregister!$L$10-(Riskregister!$L$10-Riskregister!$K$10)*SQRT((1-AJ1387)/2)))</f>
        <v>0</v>
      </c>
      <c r="AL1387" s="28">
        <f t="shared" ca="1" si="856"/>
        <v>0.74138714886841406</v>
      </c>
      <c r="AM1387" s="28">
        <f t="shared" ca="1" si="856"/>
        <v>0.2714675070154644</v>
      </c>
      <c r="AN1387" s="28">
        <f>IF(Riskregister!$E$11="",0,COUNTIF(BL$4:BL$53,"&lt;"&amp;AL1387)*IF(AM1387&lt;0.5,Riskregister!$K$11+(Riskregister!$L$11-Riskregister!$K$11)*SQRT(AM1387/2),Riskregister!$L$11-(Riskregister!$L$11-Riskregister!$K$11)*SQRT((1-AM1387)/2)))</f>
        <v>0</v>
      </c>
      <c r="AO1387" s="28">
        <f t="shared" ca="1" si="857"/>
        <v>0.35115975508041908</v>
      </c>
      <c r="AP1387" s="28">
        <f t="shared" ca="1" si="857"/>
        <v>0.97739403617510945</v>
      </c>
      <c r="AQ1387" s="28">
        <f>IF(Riskregister!$E$12="",0,COUNTIF(BM$4:BM$53,"&lt;"&amp;AO1387)*IF(AP1387&lt;0.5,Riskregister!$K$12+(Riskregister!$L$12-Riskregister!$K$12)*SQRT(AP1387/2),Riskregister!$L$12-(Riskregister!$L$12-Riskregister!$K$12)*SQRT((1-AP1387)/2)))</f>
        <v>0</v>
      </c>
      <c r="AR1387" s="28">
        <f t="shared" ca="1" si="858"/>
        <v>0.45165930212703831</v>
      </c>
      <c r="AS1387" s="28">
        <f t="shared" ca="1" si="858"/>
        <v>0.54107994473303345</v>
      </c>
      <c r="AT1387" s="28">
        <f>IF(Riskregister!$E$13="",0,COUNTIF(BN$4:BN$53,"&lt;"&amp;AR1387)*IF(AS1387&lt;0.5,Riskregister!$K$13+(Riskregister!$L$13-Riskregister!$K$13)*SQRT(AS1387/2),Riskregister!$L$13-(Riskregister!$L$13-Riskregister!$K$13)*SQRT((1-AS1387)/2)))</f>
        <v>0</v>
      </c>
      <c r="AU1387" s="28">
        <f t="shared" ca="1" si="859"/>
        <v>0.84167557645455182</v>
      </c>
      <c r="AV1387" s="28">
        <f t="shared" ca="1" si="859"/>
        <v>0.18054062075524302</v>
      </c>
      <c r="AW1387" s="28">
        <f>IF(Riskregister!$E$14="",0,COUNTIF(BO$4:BO$53,"&lt;"&amp;AU1387)*IF(AV1387&lt;0.5,Riskregister!$K$14+(Riskregister!$L$14-Riskregister!$K$14)*SQRT(AV1387/2),Riskregister!$L$14-(Riskregister!$L$14-Riskregister!$K$14)*SQRT((1-AV1387)/2)))</f>
        <v>0</v>
      </c>
      <c r="AX1387" s="28">
        <f t="shared" ca="1" si="860"/>
        <v>0.56169005091994995</v>
      </c>
      <c r="AY1387" s="28">
        <f t="shared" ca="1" si="860"/>
        <v>0.66528870967049014</v>
      </c>
      <c r="AZ1387" s="28">
        <f>IF(Riskregister!$E$15="",0,COUNTIF(BP$4:BP$53,"&lt;"&amp;AX1387)*IF(AY1387&lt;0.5,Riskregister!$K$15+(Riskregister!$L$15-Riskregister!$K$15)*SQRT(AY1387/2),Riskregister!$L$15-(Riskregister!$L$15-Riskregister!$K$15)*SQRT((1-AY1387)/2)))</f>
        <v>0</v>
      </c>
      <c r="BA1387" s="28">
        <f t="shared" ca="1" si="861"/>
        <v>0.81408582084613101</v>
      </c>
      <c r="BB1387" s="28">
        <f t="shared" ca="1" si="861"/>
        <v>0.20858294788224885</v>
      </c>
      <c r="BC1387" s="28">
        <f>IF(Riskregister!$E$16="",0,COUNTIF(BQ$4:BQ$53,"&lt;"&amp;BA1387)*IF(BB1387&lt;0.5,Riskregister!$K$16+(Riskregister!$L$16-Riskregister!$K$16)*SQRT(BB1387/2),Riskregister!$L$16-(Riskregister!$L$16-Riskregister!$K$16)*SQRT((1-BB1387)/2)))</f>
        <v>0</v>
      </c>
      <c r="BD1387" s="28">
        <f t="shared" ca="1" si="837"/>
        <v>0</v>
      </c>
    </row>
    <row r="1388" spans="20:56" x14ac:dyDescent="0.35">
      <c r="T1388" s="28">
        <f t="shared" ca="1" si="850"/>
        <v>0.42760922123498446</v>
      </c>
      <c r="U1388" s="28">
        <f t="shared" ca="1" si="850"/>
        <v>0.25818000580365341</v>
      </c>
      <c r="V1388" s="28">
        <f ca="1">IF(Riskregister!$E$5="",0,COUNTIF(BF$4:BF$53,"&lt;"&amp;T1388)*IF(U1388&lt;0.5,Riskregister!$K$5+(Riskregister!$L$5-Riskregister!$K$5)*SQRT(U1388/2),Riskregister!$L$5-(Riskregister!$L$5-Riskregister!$K$5)*SQRT((1-U1388)/2)))</f>
        <v>0</v>
      </c>
      <c r="W1388" s="28">
        <f t="shared" ca="1" si="851"/>
        <v>0.2369654316052815</v>
      </c>
      <c r="X1388" s="28">
        <f t="shared" ca="1" si="851"/>
        <v>0.12504519787355062</v>
      </c>
      <c r="Y1388" s="28">
        <f ca="1">IF(Riskregister!$E$6="",0,COUNTIF(BG$4:BG$53,"&lt;"&amp;W1388)*IF(X1388&lt;0.5,Riskregister!$K$6+(Riskregister!$L$6-Riskregister!$K$6)*SQRT(X1388/2),Riskregister!$L$6-(Riskregister!$L$6-Riskregister!$K$6)*SQRT((1-X1388)/2)))</f>
        <v>0</v>
      </c>
      <c r="Z1388" s="28">
        <f t="shared" ca="1" si="852"/>
        <v>0.46465085606457535</v>
      </c>
      <c r="AA1388" s="28">
        <f t="shared" ca="1" si="852"/>
        <v>0.31741825696658643</v>
      </c>
      <c r="AB1388" s="28">
        <f ca="1">IF(Riskregister!$E$7="",0,COUNTIF(BH$4:BH$53,"&lt;"&amp;Z1388)*IF(AA1388&lt;0.5,Riskregister!$K$7+(Riskregister!$L$7-Riskregister!$K$7)*SQRT(AA1388/2),Riskregister!$L$7-(Riskregister!$L$7-Riskregister!$K$7)*SQRT((1-AA1388)/2)))</f>
        <v>0</v>
      </c>
      <c r="AC1388" s="28">
        <f t="shared" ca="1" si="853"/>
        <v>0.64461715511208373</v>
      </c>
      <c r="AD1388" s="28">
        <f t="shared" ca="1" si="853"/>
        <v>0.86617980031491137</v>
      </c>
      <c r="AE1388" s="28">
        <f ca="1">IF(Riskregister!$E$8="",0,COUNTIF(BI$4:BI$53,"&lt;"&amp;AC1388)*IF(AD1388&lt;0.5,Riskregister!$K$8+(Riskregister!$L$8-Riskregister!$K$8)*SQRT(AD1388/2),Riskregister!$L$8-(Riskregister!$L$8-Riskregister!$K$8)*SQRT((1-AD1388)/2)))</f>
        <v>0</v>
      </c>
      <c r="AF1388" s="28">
        <f t="shared" ca="1" si="854"/>
        <v>0.65873282758746365</v>
      </c>
      <c r="AG1388" s="28">
        <f t="shared" ca="1" si="854"/>
        <v>0.46330149602685644</v>
      </c>
      <c r="AH1388" s="28">
        <f>IF(Riskregister!$E$9="",0,COUNTIF(BJ$4:BJ$53,"&lt;"&amp;AF1388)*IF(AG1388&lt;0.5,Riskregister!$K$9+(Riskregister!$L$9-Riskregister!$K$9)*SQRT(AG1388/2),Riskregister!$L$9-(Riskregister!$L$9-Riskregister!$K$9)*SQRT((1-AG1388)/2)))</f>
        <v>0</v>
      </c>
      <c r="AI1388" s="28">
        <f t="shared" ca="1" si="855"/>
        <v>0.65150002264474627</v>
      </c>
      <c r="AJ1388" s="28">
        <f t="shared" ca="1" si="855"/>
        <v>0.13387036502110672</v>
      </c>
      <c r="AK1388" s="28">
        <f>IF(Riskregister!$E$10="",0,COUNTIF(BK$4:BK$53,"&lt;"&amp;AI1388)*IF(AJ1388&lt;0.5,Riskregister!$K$10+(Riskregister!$L$10-Riskregister!$K$10)*SQRT(AJ1388/2),Riskregister!$L$10-(Riskregister!$L$10-Riskregister!$K$10)*SQRT((1-AJ1388)/2)))</f>
        <v>0</v>
      </c>
      <c r="AL1388" s="28">
        <f t="shared" ca="1" si="856"/>
        <v>0.79292092666025005</v>
      </c>
      <c r="AM1388" s="28">
        <f t="shared" ca="1" si="856"/>
        <v>0.57053445240008127</v>
      </c>
      <c r="AN1388" s="28">
        <f>IF(Riskregister!$E$11="",0,COUNTIF(BL$4:BL$53,"&lt;"&amp;AL1388)*IF(AM1388&lt;0.5,Riskregister!$K$11+(Riskregister!$L$11-Riskregister!$K$11)*SQRT(AM1388/2),Riskregister!$L$11-(Riskregister!$L$11-Riskregister!$K$11)*SQRT((1-AM1388)/2)))</f>
        <v>0</v>
      </c>
      <c r="AO1388" s="28">
        <f t="shared" ca="1" si="857"/>
        <v>0.67660993398711433</v>
      </c>
      <c r="AP1388" s="28">
        <f t="shared" ca="1" si="857"/>
        <v>0.13602172377178956</v>
      </c>
      <c r="AQ1388" s="28">
        <f>IF(Riskregister!$E$12="",0,COUNTIF(BM$4:BM$53,"&lt;"&amp;AO1388)*IF(AP1388&lt;0.5,Riskregister!$K$12+(Riskregister!$L$12-Riskregister!$K$12)*SQRT(AP1388/2),Riskregister!$L$12-(Riskregister!$L$12-Riskregister!$K$12)*SQRT((1-AP1388)/2)))</f>
        <v>0</v>
      </c>
      <c r="AR1388" s="28">
        <f t="shared" ca="1" si="858"/>
        <v>0.19757173445995135</v>
      </c>
      <c r="AS1388" s="28">
        <f t="shared" ca="1" si="858"/>
        <v>0.13932110813287968</v>
      </c>
      <c r="AT1388" s="28">
        <f>IF(Riskregister!$E$13="",0,COUNTIF(BN$4:BN$53,"&lt;"&amp;AR1388)*IF(AS1388&lt;0.5,Riskregister!$K$13+(Riskregister!$L$13-Riskregister!$K$13)*SQRT(AS1388/2),Riskregister!$L$13-(Riskregister!$L$13-Riskregister!$K$13)*SQRT((1-AS1388)/2)))</f>
        <v>0</v>
      </c>
      <c r="AU1388" s="28">
        <f t="shared" ca="1" si="859"/>
        <v>4.8766081028685404E-2</v>
      </c>
      <c r="AV1388" s="28">
        <f t="shared" ca="1" si="859"/>
        <v>0.1106399304645308</v>
      </c>
      <c r="AW1388" s="28">
        <f>IF(Riskregister!$E$14="",0,COUNTIF(BO$4:BO$53,"&lt;"&amp;AU1388)*IF(AV1388&lt;0.5,Riskregister!$K$14+(Riskregister!$L$14-Riskregister!$K$14)*SQRT(AV1388/2),Riskregister!$L$14-(Riskregister!$L$14-Riskregister!$K$14)*SQRT((1-AV1388)/2)))</f>
        <v>0</v>
      </c>
      <c r="AX1388" s="28">
        <f t="shared" ca="1" si="860"/>
        <v>0.96533555525304704</v>
      </c>
      <c r="AY1388" s="28">
        <f t="shared" ca="1" si="860"/>
        <v>0.45192232290455625</v>
      </c>
      <c r="AZ1388" s="28">
        <f>IF(Riskregister!$E$15="",0,COUNTIF(BP$4:BP$53,"&lt;"&amp;AX1388)*IF(AY1388&lt;0.5,Riskregister!$K$15+(Riskregister!$L$15-Riskregister!$K$15)*SQRT(AY1388/2),Riskregister!$L$15-(Riskregister!$L$15-Riskregister!$K$15)*SQRT((1-AY1388)/2)))</f>
        <v>0</v>
      </c>
      <c r="BA1388" s="28">
        <f t="shared" ca="1" si="861"/>
        <v>0.41980046446713049</v>
      </c>
      <c r="BB1388" s="28">
        <f t="shared" ca="1" si="861"/>
        <v>0.763155635765566</v>
      </c>
      <c r="BC1388" s="28">
        <f>IF(Riskregister!$E$16="",0,COUNTIF(BQ$4:BQ$53,"&lt;"&amp;BA1388)*IF(BB1388&lt;0.5,Riskregister!$K$16+(Riskregister!$L$16-Riskregister!$K$16)*SQRT(BB1388/2),Riskregister!$L$16-(Riskregister!$L$16-Riskregister!$K$16)*SQRT((1-BB1388)/2)))</f>
        <v>0</v>
      </c>
      <c r="BD1388" s="28">
        <f t="shared" ca="1" si="837"/>
        <v>0</v>
      </c>
    </row>
    <row r="1389" spans="20:56" x14ac:dyDescent="0.35">
      <c r="T1389" s="28">
        <f t="shared" ca="1" si="850"/>
        <v>0.41777321596708206</v>
      </c>
      <c r="U1389" s="28">
        <f t="shared" ca="1" si="850"/>
        <v>0.77348139688033013</v>
      </c>
      <c r="V1389" s="28">
        <f ca="1">IF(Riskregister!$E$5="",0,COUNTIF(BF$4:BF$53,"&lt;"&amp;T1389)*IF(U1389&lt;0.5,Riskregister!$K$5+(Riskregister!$L$5-Riskregister!$K$5)*SQRT(U1389/2),Riskregister!$L$5-(Riskregister!$L$5-Riskregister!$K$5)*SQRT((1-U1389)/2)))</f>
        <v>0</v>
      </c>
      <c r="W1389" s="28">
        <f t="shared" ca="1" si="851"/>
        <v>3.6829757087088022E-2</v>
      </c>
      <c r="X1389" s="28">
        <f t="shared" ca="1" si="851"/>
        <v>0.6521131205920796</v>
      </c>
      <c r="Y1389" s="28">
        <f ca="1">IF(Riskregister!$E$6="",0,COUNTIF(BG$4:BG$53,"&lt;"&amp;W1389)*IF(X1389&lt;0.5,Riskregister!$K$6+(Riskregister!$L$6-Riskregister!$K$6)*SQRT(X1389/2),Riskregister!$L$6-(Riskregister!$L$6-Riskregister!$K$6)*SQRT((1-X1389)/2)))</f>
        <v>0</v>
      </c>
      <c r="Z1389" s="28">
        <f t="shared" ca="1" si="852"/>
        <v>0.83390751038048438</v>
      </c>
      <c r="AA1389" s="28">
        <f t="shared" ca="1" si="852"/>
        <v>0.27030419550982709</v>
      </c>
      <c r="AB1389" s="28">
        <f ca="1">IF(Riskregister!$E$7="",0,COUNTIF(BH$4:BH$53,"&lt;"&amp;Z1389)*IF(AA1389&lt;0.5,Riskregister!$K$7+(Riskregister!$L$7-Riskregister!$K$7)*SQRT(AA1389/2),Riskregister!$L$7-(Riskregister!$L$7-Riskregister!$K$7)*SQRT((1-AA1389)/2)))</f>
        <v>178670.63369307277</v>
      </c>
      <c r="AC1389" s="28">
        <f t="shared" ca="1" si="853"/>
        <v>0.37514899430252591</v>
      </c>
      <c r="AD1389" s="28">
        <f t="shared" ca="1" si="853"/>
        <v>0.26069034071306985</v>
      </c>
      <c r="AE1389" s="28">
        <f ca="1">IF(Riskregister!$E$8="",0,COUNTIF(BI$4:BI$53,"&lt;"&amp;AC1389)*IF(AD1389&lt;0.5,Riskregister!$K$8+(Riskregister!$L$8-Riskregister!$K$8)*SQRT(AD1389/2),Riskregister!$L$8-(Riskregister!$L$8-Riskregister!$K$8)*SQRT((1-AD1389)/2)))</f>
        <v>0</v>
      </c>
      <c r="AF1389" s="28">
        <f t="shared" ca="1" si="854"/>
        <v>0.98327850860885935</v>
      </c>
      <c r="AG1389" s="28">
        <f t="shared" ca="1" si="854"/>
        <v>0.53313152112837159</v>
      </c>
      <c r="AH1389" s="28">
        <f>IF(Riskregister!$E$9="",0,COUNTIF(BJ$4:BJ$53,"&lt;"&amp;AF1389)*IF(AG1389&lt;0.5,Riskregister!$K$9+(Riskregister!$L$9-Riskregister!$K$9)*SQRT(AG1389/2),Riskregister!$L$9-(Riskregister!$L$9-Riskregister!$K$9)*SQRT((1-AG1389)/2)))</f>
        <v>0</v>
      </c>
      <c r="AI1389" s="28">
        <f t="shared" ca="1" si="855"/>
        <v>0.38025534403207095</v>
      </c>
      <c r="AJ1389" s="28">
        <f t="shared" ca="1" si="855"/>
        <v>0.60097357252131467</v>
      </c>
      <c r="AK1389" s="28">
        <f>IF(Riskregister!$E$10="",0,COUNTIF(BK$4:BK$53,"&lt;"&amp;AI1389)*IF(AJ1389&lt;0.5,Riskregister!$K$10+(Riskregister!$L$10-Riskregister!$K$10)*SQRT(AJ1389/2),Riskregister!$L$10-(Riskregister!$L$10-Riskregister!$K$10)*SQRT((1-AJ1389)/2)))</f>
        <v>0</v>
      </c>
      <c r="AL1389" s="28">
        <f t="shared" ca="1" si="856"/>
        <v>0.67581401091524873</v>
      </c>
      <c r="AM1389" s="28">
        <f t="shared" ca="1" si="856"/>
        <v>0.20443943886439198</v>
      </c>
      <c r="AN1389" s="28">
        <f>IF(Riskregister!$E$11="",0,COUNTIF(BL$4:BL$53,"&lt;"&amp;AL1389)*IF(AM1389&lt;0.5,Riskregister!$K$11+(Riskregister!$L$11-Riskregister!$K$11)*SQRT(AM1389/2),Riskregister!$L$11-(Riskregister!$L$11-Riskregister!$K$11)*SQRT((1-AM1389)/2)))</f>
        <v>0</v>
      </c>
      <c r="AO1389" s="28">
        <f t="shared" ca="1" si="857"/>
        <v>0.5313742948603255</v>
      </c>
      <c r="AP1389" s="28">
        <f t="shared" ca="1" si="857"/>
        <v>0.32489057690333301</v>
      </c>
      <c r="AQ1389" s="28">
        <f>IF(Riskregister!$E$12="",0,COUNTIF(BM$4:BM$53,"&lt;"&amp;AO1389)*IF(AP1389&lt;0.5,Riskregister!$K$12+(Riskregister!$L$12-Riskregister!$K$12)*SQRT(AP1389/2),Riskregister!$L$12-(Riskregister!$L$12-Riskregister!$K$12)*SQRT((1-AP1389)/2)))</f>
        <v>0</v>
      </c>
      <c r="AR1389" s="28">
        <f t="shared" ca="1" si="858"/>
        <v>0.27429473877708055</v>
      </c>
      <c r="AS1389" s="28">
        <f t="shared" ca="1" si="858"/>
        <v>0.13795246066068212</v>
      </c>
      <c r="AT1389" s="28">
        <f>IF(Riskregister!$E$13="",0,COUNTIF(BN$4:BN$53,"&lt;"&amp;AR1389)*IF(AS1389&lt;0.5,Riskregister!$K$13+(Riskregister!$L$13-Riskregister!$K$13)*SQRT(AS1389/2),Riskregister!$L$13-(Riskregister!$L$13-Riskregister!$K$13)*SQRT((1-AS1389)/2)))</f>
        <v>0</v>
      </c>
      <c r="AU1389" s="28">
        <f t="shared" ca="1" si="859"/>
        <v>0.19729303654386776</v>
      </c>
      <c r="AV1389" s="28">
        <f t="shared" ca="1" si="859"/>
        <v>0.46369668867371228</v>
      </c>
      <c r="AW1389" s="28">
        <f>IF(Riskregister!$E$14="",0,COUNTIF(BO$4:BO$53,"&lt;"&amp;AU1389)*IF(AV1389&lt;0.5,Riskregister!$K$14+(Riskregister!$L$14-Riskregister!$K$14)*SQRT(AV1389/2),Riskregister!$L$14-(Riskregister!$L$14-Riskregister!$K$14)*SQRT((1-AV1389)/2)))</f>
        <v>0</v>
      </c>
      <c r="AX1389" s="28">
        <f t="shared" ca="1" si="860"/>
        <v>0.83961965534596006</v>
      </c>
      <c r="AY1389" s="28">
        <f t="shared" ca="1" si="860"/>
        <v>0.88106464500228265</v>
      </c>
      <c r="AZ1389" s="28">
        <f>IF(Riskregister!$E$15="",0,COUNTIF(BP$4:BP$53,"&lt;"&amp;AX1389)*IF(AY1389&lt;0.5,Riskregister!$K$15+(Riskregister!$L$15-Riskregister!$K$15)*SQRT(AY1389/2),Riskregister!$L$15-(Riskregister!$L$15-Riskregister!$K$15)*SQRT((1-AY1389)/2)))</f>
        <v>0</v>
      </c>
      <c r="BA1389" s="28">
        <f t="shared" ca="1" si="861"/>
        <v>0.11521410088982853</v>
      </c>
      <c r="BB1389" s="28">
        <f t="shared" ca="1" si="861"/>
        <v>0.60477907994653912</v>
      </c>
      <c r="BC1389" s="28">
        <f>IF(Riskregister!$E$16="",0,COUNTIF(BQ$4:BQ$53,"&lt;"&amp;BA1389)*IF(BB1389&lt;0.5,Riskregister!$K$16+(Riskregister!$L$16-Riskregister!$K$16)*SQRT(BB1389/2),Riskregister!$L$16-(Riskregister!$L$16-Riskregister!$K$16)*SQRT((1-BB1389)/2)))</f>
        <v>0</v>
      </c>
      <c r="BD1389" s="28">
        <f t="shared" ca="1" si="837"/>
        <v>178670.63369307277</v>
      </c>
    </row>
    <row r="1390" spans="20:56" x14ac:dyDescent="0.35">
      <c r="T1390" s="28">
        <f t="shared" ca="1" si="850"/>
        <v>0.49230888035644382</v>
      </c>
      <c r="U1390" s="28">
        <f t="shared" ca="1" si="850"/>
        <v>0.35407149593001686</v>
      </c>
      <c r="V1390" s="28">
        <f ca="1">IF(Riskregister!$E$5="",0,COUNTIF(BF$4:BF$53,"&lt;"&amp;T1390)*IF(U1390&lt;0.5,Riskregister!$K$5+(Riskregister!$L$5-Riskregister!$K$5)*SQRT(U1390/2),Riskregister!$L$5-(Riskregister!$L$5-Riskregister!$K$5)*SQRT((1-U1390)/2)))</f>
        <v>0</v>
      </c>
      <c r="W1390" s="28">
        <f t="shared" ca="1" si="851"/>
        <v>0.33490217552072454</v>
      </c>
      <c r="X1390" s="28">
        <f t="shared" ca="1" si="851"/>
        <v>0.23750100358004667</v>
      </c>
      <c r="Y1390" s="28">
        <f ca="1">IF(Riskregister!$E$6="",0,COUNTIF(BG$4:BG$53,"&lt;"&amp;W1390)*IF(X1390&lt;0.5,Riskregister!$K$6+(Riskregister!$L$6-Riskregister!$K$6)*SQRT(X1390/2),Riskregister!$L$6-(Riskregister!$L$6-Riskregister!$K$6)*SQRT((1-X1390)/2)))</f>
        <v>0</v>
      </c>
      <c r="Z1390" s="28">
        <f t="shared" ca="1" si="852"/>
        <v>0.87651010066705937</v>
      </c>
      <c r="AA1390" s="28">
        <f t="shared" ca="1" si="852"/>
        <v>0.50927858119500546</v>
      </c>
      <c r="AB1390" s="28">
        <f ca="1">IF(Riskregister!$E$7="",0,COUNTIF(BH$4:BH$53,"&lt;"&amp;Z1390)*IF(AA1390&lt;0.5,Riskregister!$K$7+(Riskregister!$L$7-Riskregister!$K$7)*SQRT(AA1390/2),Riskregister!$L$7-(Riskregister!$L$7-Riskregister!$K$7)*SQRT((1-AA1390)/2)))</f>
        <v>226631.35548258471</v>
      </c>
      <c r="AC1390" s="28">
        <f t="shared" ca="1" si="853"/>
        <v>0.15626598116548784</v>
      </c>
      <c r="AD1390" s="28">
        <f t="shared" ca="1" si="853"/>
        <v>0.59027178889537424</v>
      </c>
      <c r="AE1390" s="28">
        <f ca="1">IF(Riskregister!$E$8="",0,COUNTIF(BI$4:BI$53,"&lt;"&amp;AC1390)*IF(AD1390&lt;0.5,Riskregister!$K$8+(Riskregister!$L$8-Riskregister!$K$8)*SQRT(AD1390/2),Riskregister!$L$8-(Riskregister!$L$8-Riskregister!$K$8)*SQRT((1-AD1390)/2)))</f>
        <v>0</v>
      </c>
      <c r="AF1390" s="28">
        <f t="shared" ca="1" si="854"/>
        <v>0.83076190187346366</v>
      </c>
      <c r="AG1390" s="28">
        <f t="shared" ca="1" si="854"/>
        <v>0.32585599689765687</v>
      </c>
      <c r="AH1390" s="28">
        <f>IF(Riskregister!$E$9="",0,COUNTIF(BJ$4:BJ$53,"&lt;"&amp;AF1390)*IF(AG1390&lt;0.5,Riskregister!$K$9+(Riskregister!$L$9-Riskregister!$K$9)*SQRT(AG1390/2),Riskregister!$L$9-(Riskregister!$L$9-Riskregister!$K$9)*SQRT((1-AG1390)/2)))</f>
        <v>0</v>
      </c>
      <c r="AI1390" s="28">
        <f t="shared" ca="1" si="855"/>
        <v>3.1214521959559871E-2</v>
      </c>
      <c r="AJ1390" s="28">
        <f t="shared" ca="1" si="855"/>
        <v>2.1594628066176624E-2</v>
      </c>
      <c r="AK1390" s="28">
        <f>IF(Riskregister!$E$10="",0,COUNTIF(BK$4:BK$53,"&lt;"&amp;AI1390)*IF(AJ1390&lt;0.5,Riskregister!$K$10+(Riskregister!$L$10-Riskregister!$K$10)*SQRT(AJ1390/2),Riskregister!$L$10-(Riskregister!$L$10-Riskregister!$K$10)*SQRT((1-AJ1390)/2)))</f>
        <v>0</v>
      </c>
      <c r="AL1390" s="28">
        <f t="shared" ca="1" si="856"/>
        <v>3.2714331800701268E-2</v>
      </c>
      <c r="AM1390" s="28">
        <f t="shared" ca="1" si="856"/>
        <v>0.90245263371450535</v>
      </c>
      <c r="AN1390" s="28">
        <f>IF(Riskregister!$E$11="",0,COUNTIF(BL$4:BL$53,"&lt;"&amp;AL1390)*IF(AM1390&lt;0.5,Riskregister!$K$11+(Riskregister!$L$11-Riskregister!$K$11)*SQRT(AM1390/2),Riskregister!$L$11-(Riskregister!$L$11-Riskregister!$K$11)*SQRT((1-AM1390)/2)))</f>
        <v>0</v>
      </c>
      <c r="AO1390" s="28">
        <f t="shared" ca="1" si="857"/>
        <v>0.27091200259073167</v>
      </c>
      <c r="AP1390" s="28">
        <f t="shared" ca="1" si="857"/>
        <v>9.0375854133631695E-2</v>
      </c>
      <c r="AQ1390" s="28">
        <f>IF(Riskregister!$E$12="",0,COUNTIF(BM$4:BM$53,"&lt;"&amp;AO1390)*IF(AP1390&lt;0.5,Riskregister!$K$12+(Riskregister!$L$12-Riskregister!$K$12)*SQRT(AP1390/2),Riskregister!$L$12-(Riskregister!$L$12-Riskregister!$K$12)*SQRT((1-AP1390)/2)))</f>
        <v>0</v>
      </c>
      <c r="AR1390" s="28">
        <f t="shared" ca="1" si="858"/>
        <v>0.27648630826864362</v>
      </c>
      <c r="AS1390" s="28">
        <f t="shared" ca="1" si="858"/>
        <v>0.79383128532655378</v>
      </c>
      <c r="AT1390" s="28">
        <f>IF(Riskregister!$E$13="",0,COUNTIF(BN$4:BN$53,"&lt;"&amp;AR1390)*IF(AS1390&lt;0.5,Riskregister!$K$13+(Riskregister!$L$13-Riskregister!$K$13)*SQRT(AS1390/2),Riskregister!$L$13-(Riskregister!$L$13-Riskregister!$K$13)*SQRT((1-AS1390)/2)))</f>
        <v>0</v>
      </c>
      <c r="AU1390" s="28">
        <f t="shared" ca="1" si="859"/>
        <v>0.64811601521168194</v>
      </c>
      <c r="AV1390" s="28">
        <f t="shared" ca="1" si="859"/>
        <v>1.7323346790472205E-2</v>
      </c>
      <c r="AW1390" s="28">
        <f>IF(Riskregister!$E$14="",0,COUNTIF(BO$4:BO$53,"&lt;"&amp;AU1390)*IF(AV1390&lt;0.5,Riskregister!$K$14+(Riskregister!$L$14-Riskregister!$K$14)*SQRT(AV1390/2),Riskregister!$L$14-(Riskregister!$L$14-Riskregister!$K$14)*SQRT((1-AV1390)/2)))</f>
        <v>0</v>
      </c>
      <c r="AX1390" s="28">
        <f t="shared" ca="1" si="860"/>
        <v>0.80024756645386219</v>
      </c>
      <c r="AY1390" s="28">
        <f t="shared" ca="1" si="860"/>
        <v>1.9690249216415712E-2</v>
      </c>
      <c r="AZ1390" s="28">
        <f>IF(Riskregister!$E$15="",0,COUNTIF(BP$4:BP$53,"&lt;"&amp;AX1390)*IF(AY1390&lt;0.5,Riskregister!$K$15+(Riskregister!$L$15-Riskregister!$K$15)*SQRT(AY1390/2),Riskregister!$L$15-(Riskregister!$L$15-Riskregister!$K$15)*SQRT((1-AY1390)/2)))</f>
        <v>0</v>
      </c>
      <c r="BA1390" s="28">
        <f t="shared" ca="1" si="861"/>
        <v>0.15233202426396508</v>
      </c>
      <c r="BB1390" s="28">
        <f t="shared" ca="1" si="861"/>
        <v>0.93018632236121601</v>
      </c>
      <c r="BC1390" s="28">
        <f>IF(Riskregister!$E$16="",0,COUNTIF(BQ$4:BQ$53,"&lt;"&amp;BA1390)*IF(BB1390&lt;0.5,Riskregister!$K$16+(Riskregister!$L$16-Riskregister!$K$16)*SQRT(BB1390/2),Riskregister!$L$16-(Riskregister!$L$16-Riskregister!$K$16)*SQRT((1-BB1390)/2)))</f>
        <v>0</v>
      </c>
      <c r="BD1390" s="28">
        <f t="shared" ca="1" si="837"/>
        <v>226631.35548258471</v>
      </c>
    </row>
    <row r="1391" spans="20:56" x14ac:dyDescent="0.35">
      <c r="T1391" s="28">
        <f t="shared" ca="1" si="850"/>
        <v>0.26774608810903888</v>
      </c>
      <c r="U1391" s="28">
        <f t="shared" ca="1" si="850"/>
        <v>0.13112701280719774</v>
      </c>
      <c r="V1391" s="28">
        <f ca="1">IF(Riskregister!$E$5="",0,COUNTIF(BF$4:BF$53,"&lt;"&amp;T1391)*IF(U1391&lt;0.5,Riskregister!$K$5+(Riskregister!$L$5-Riskregister!$K$5)*SQRT(U1391/2),Riskregister!$L$5-(Riskregister!$L$5-Riskregister!$K$5)*SQRT((1-U1391)/2)))</f>
        <v>0</v>
      </c>
      <c r="W1391" s="28">
        <f t="shared" ca="1" si="851"/>
        <v>0.64716501033673712</v>
      </c>
      <c r="X1391" s="28">
        <f t="shared" ca="1" si="851"/>
        <v>0.91524868711570961</v>
      </c>
      <c r="Y1391" s="28">
        <f ca="1">IF(Riskregister!$E$6="",0,COUNTIF(BG$4:BG$53,"&lt;"&amp;W1391)*IF(X1391&lt;0.5,Riskregister!$K$6+(Riskregister!$L$6-Riskregister!$K$6)*SQRT(X1391/2),Riskregister!$L$6-(Riskregister!$L$6-Riskregister!$K$6)*SQRT((1-X1391)/2)))</f>
        <v>1629463.7306921892</v>
      </c>
      <c r="Z1391" s="28">
        <f t="shared" ca="1" si="852"/>
        <v>0.92964707353122</v>
      </c>
      <c r="AA1391" s="28">
        <f t="shared" ca="1" si="852"/>
        <v>1.8534966428883526E-2</v>
      </c>
      <c r="AB1391" s="28">
        <f ca="1">IF(Riskregister!$E$7="",0,COUNTIF(BH$4:BH$53,"&lt;"&amp;Z1391)*IF(AA1391&lt;0.5,Riskregister!$K$7+(Riskregister!$L$7-Riskregister!$K$7)*SQRT(AA1391/2),Riskregister!$L$7-(Riskregister!$L$7-Riskregister!$K$7)*SQRT((1-AA1391)/2)))</f>
        <v>83693.718906780181</v>
      </c>
      <c r="AC1391" s="28">
        <f t="shared" ca="1" si="853"/>
        <v>0.72726567211036663</v>
      </c>
      <c r="AD1391" s="28">
        <f t="shared" ca="1" si="853"/>
        <v>0.7774346012397404</v>
      </c>
      <c r="AE1391" s="28">
        <f ca="1">IF(Riskregister!$E$8="",0,COUNTIF(BI$4:BI$53,"&lt;"&amp;AC1391)*IF(AD1391&lt;0.5,Riskregister!$K$8+(Riskregister!$L$8-Riskregister!$K$8)*SQRT(AD1391/2),Riskregister!$L$8-(Riskregister!$L$8-Riskregister!$K$8)*SQRT((1-AD1391)/2)))</f>
        <v>0</v>
      </c>
      <c r="AF1391" s="28">
        <f t="shared" ca="1" si="854"/>
        <v>0.8382674720385106</v>
      </c>
      <c r="AG1391" s="28">
        <f t="shared" ca="1" si="854"/>
        <v>0.18908310433798281</v>
      </c>
      <c r="AH1391" s="28">
        <f>IF(Riskregister!$E$9="",0,COUNTIF(BJ$4:BJ$53,"&lt;"&amp;AF1391)*IF(AG1391&lt;0.5,Riskregister!$K$9+(Riskregister!$L$9-Riskregister!$K$9)*SQRT(AG1391/2),Riskregister!$L$9-(Riskregister!$L$9-Riskregister!$K$9)*SQRT((1-AG1391)/2)))</f>
        <v>0</v>
      </c>
      <c r="AI1391" s="28">
        <f t="shared" ca="1" si="855"/>
        <v>0.70581539903152146</v>
      </c>
      <c r="AJ1391" s="28">
        <f t="shared" ca="1" si="855"/>
        <v>0.76619149675207499</v>
      </c>
      <c r="AK1391" s="28">
        <f>IF(Riskregister!$E$10="",0,COUNTIF(BK$4:BK$53,"&lt;"&amp;AI1391)*IF(AJ1391&lt;0.5,Riskregister!$K$10+(Riskregister!$L$10-Riskregister!$K$10)*SQRT(AJ1391/2),Riskregister!$L$10-(Riskregister!$L$10-Riskregister!$K$10)*SQRT((1-AJ1391)/2)))</f>
        <v>0</v>
      </c>
      <c r="AL1391" s="28">
        <f t="shared" ca="1" si="856"/>
        <v>0.84448482544344772</v>
      </c>
      <c r="AM1391" s="28">
        <f t="shared" ca="1" si="856"/>
        <v>0.8993366821848513</v>
      </c>
      <c r="AN1391" s="28">
        <f>IF(Riskregister!$E$11="",0,COUNTIF(BL$4:BL$53,"&lt;"&amp;AL1391)*IF(AM1391&lt;0.5,Riskregister!$K$11+(Riskregister!$L$11-Riskregister!$K$11)*SQRT(AM1391/2),Riskregister!$L$11-(Riskregister!$L$11-Riskregister!$K$11)*SQRT((1-AM1391)/2)))</f>
        <v>0</v>
      </c>
      <c r="AO1391" s="28">
        <f t="shared" ca="1" si="857"/>
        <v>0.46197098614316523</v>
      </c>
      <c r="AP1391" s="28">
        <f t="shared" ca="1" si="857"/>
        <v>0.19108816414498397</v>
      </c>
      <c r="AQ1391" s="28">
        <f>IF(Riskregister!$E$12="",0,COUNTIF(BM$4:BM$53,"&lt;"&amp;AO1391)*IF(AP1391&lt;0.5,Riskregister!$K$12+(Riskregister!$L$12-Riskregister!$K$12)*SQRT(AP1391/2),Riskregister!$L$12-(Riskregister!$L$12-Riskregister!$K$12)*SQRT((1-AP1391)/2)))</f>
        <v>0</v>
      </c>
      <c r="AR1391" s="28">
        <f t="shared" ca="1" si="858"/>
        <v>0.82287057853788548</v>
      </c>
      <c r="AS1391" s="28">
        <f t="shared" ca="1" si="858"/>
        <v>0.2853182386241534</v>
      </c>
      <c r="AT1391" s="28">
        <f>IF(Riskregister!$E$13="",0,COUNTIF(BN$4:BN$53,"&lt;"&amp;AR1391)*IF(AS1391&lt;0.5,Riskregister!$K$13+(Riskregister!$L$13-Riskregister!$K$13)*SQRT(AS1391/2),Riskregister!$L$13-(Riskregister!$L$13-Riskregister!$K$13)*SQRT((1-AS1391)/2)))</f>
        <v>0</v>
      </c>
      <c r="AU1391" s="28">
        <f t="shared" ca="1" si="859"/>
        <v>0.1064356994461042</v>
      </c>
      <c r="AV1391" s="28">
        <f t="shared" ca="1" si="859"/>
        <v>0.66461687037538009</v>
      </c>
      <c r="AW1391" s="28">
        <f>IF(Riskregister!$E$14="",0,COUNTIF(BO$4:BO$53,"&lt;"&amp;AU1391)*IF(AV1391&lt;0.5,Riskregister!$K$14+(Riskregister!$L$14-Riskregister!$K$14)*SQRT(AV1391/2),Riskregister!$L$14-(Riskregister!$L$14-Riskregister!$K$14)*SQRT((1-AV1391)/2)))</f>
        <v>0</v>
      </c>
      <c r="AX1391" s="28">
        <f t="shared" ca="1" si="860"/>
        <v>0.77184670788275211</v>
      </c>
      <c r="AY1391" s="28">
        <f t="shared" ca="1" si="860"/>
        <v>0.3428663392428376</v>
      </c>
      <c r="AZ1391" s="28">
        <f>IF(Riskregister!$E$15="",0,COUNTIF(BP$4:BP$53,"&lt;"&amp;AX1391)*IF(AY1391&lt;0.5,Riskregister!$K$15+(Riskregister!$L$15-Riskregister!$K$15)*SQRT(AY1391/2),Riskregister!$L$15-(Riskregister!$L$15-Riskregister!$K$15)*SQRT((1-AY1391)/2)))</f>
        <v>0</v>
      </c>
      <c r="BA1391" s="28">
        <f t="shared" ca="1" si="861"/>
        <v>0.17425554474866334</v>
      </c>
      <c r="BB1391" s="28">
        <f t="shared" ca="1" si="861"/>
        <v>0.93929479431909246</v>
      </c>
      <c r="BC1391" s="28">
        <f>IF(Riskregister!$E$16="",0,COUNTIF(BQ$4:BQ$53,"&lt;"&amp;BA1391)*IF(BB1391&lt;0.5,Riskregister!$K$16+(Riskregister!$L$16-Riskregister!$K$16)*SQRT(BB1391/2),Riskregister!$L$16-(Riskregister!$L$16-Riskregister!$K$16)*SQRT((1-BB1391)/2)))</f>
        <v>0</v>
      </c>
      <c r="BD1391" s="28">
        <f t="shared" ca="1" si="837"/>
        <v>1713157.4495989694</v>
      </c>
    </row>
    <row r="1392" spans="20:56" x14ac:dyDescent="0.35">
      <c r="T1392" s="28">
        <f t="shared" ca="1" si="850"/>
        <v>0.48222649875939028</v>
      </c>
      <c r="U1392" s="28">
        <f t="shared" ca="1" si="850"/>
        <v>0.2601231896688686</v>
      </c>
      <c r="V1392" s="28">
        <f ca="1">IF(Riskregister!$E$5="",0,COUNTIF(BF$4:BF$53,"&lt;"&amp;T1392)*IF(U1392&lt;0.5,Riskregister!$K$5+(Riskregister!$L$5-Riskregister!$K$5)*SQRT(U1392/2),Riskregister!$L$5-(Riskregister!$L$5-Riskregister!$K$5)*SQRT((1-U1392)/2)))</f>
        <v>0</v>
      </c>
      <c r="W1392" s="28">
        <f t="shared" ca="1" si="851"/>
        <v>0.35609875896094612</v>
      </c>
      <c r="X1392" s="28">
        <f t="shared" ca="1" si="851"/>
        <v>0.87321491589890576</v>
      </c>
      <c r="Y1392" s="28">
        <f ca="1">IF(Riskregister!$E$6="",0,COUNTIF(BG$4:BG$53,"&lt;"&amp;W1392)*IF(X1392&lt;0.5,Riskregister!$K$6+(Riskregister!$L$6-Riskregister!$K$6)*SQRT(X1392/2),Riskregister!$L$6-(Riskregister!$L$6-Riskregister!$K$6)*SQRT((1-X1392)/2)))</f>
        <v>0</v>
      </c>
      <c r="Z1392" s="28">
        <f t="shared" ca="1" si="852"/>
        <v>0.37534624949886042</v>
      </c>
      <c r="AA1392" s="28">
        <f t="shared" ca="1" si="852"/>
        <v>0.7618997849228013</v>
      </c>
      <c r="AB1392" s="28">
        <f ca="1">IF(Riskregister!$E$7="",0,COUNTIF(BH$4:BH$53,"&lt;"&amp;Z1392)*IF(AA1392&lt;0.5,Riskregister!$K$7+(Riskregister!$L$7-Riskregister!$K$7)*SQRT(AA1392/2),Riskregister!$L$7-(Riskregister!$L$7-Riskregister!$K$7)*SQRT((1-AA1392)/2)))</f>
        <v>0</v>
      </c>
      <c r="AC1392" s="28">
        <f t="shared" ca="1" si="853"/>
        <v>0.67326012248583356</v>
      </c>
      <c r="AD1392" s="28">
        <f t="shared" ca="1" si="853"/>
        <v>0.1704094425113013</v>
      </c>
      <c r="AE1392" s="28">
        <f ca="1">IF(Riskregister!$E$8="",0,COUNTIF(BI$4:BI$53,"&lt;"&amp;AC1392)*IF(AD1392&lt;0.5,Riskregister!$K$8+(Riskregister!$L$8-Riskregister!$K$8)*SQRT(AD1392/2),Riskregister!$L$8-(Riskregister!$L$8-Riskregister!$K$8)*SQRT((1-AD1392)/2)))</f>
        <v>0</v>
      </c>
      <c r="AF1392" s="28">
        <f t="shared" ca="1" si="854"/>
        <v>0.54588755287288371</v>
      </c>
      <c r="AG1392" s="28">
        <f t="shared" ca="1" si="854"/>
        <v>0.58103562477460591</v>
      </c>
      <c r="AH1392" s="28">
        <f>IF(Riskregister!$E$9="",0,COUNTIF(BJ$4:BJ$53,"&lt;"&amp;AF1392)*IF(AG1392&lt;0.5,Riskregister!$K$9+(Riskregister!$L$9-Riskregister!$K$9)*SQRT(AG1392/2),Riskregister!$L$9-(Riskregister!$L$9-Riskregister!$K$9)*SQRT((1-AG1392)/2)))</f>
        <v>0</v>
      </c>
      <c r="AI1392" s="28">
        <f t="shared" ca="1" si="855"/>
        <v>0.92390185497131583</v>
      </c>
      <c r="AJ1392" s="28">
        <f t="shared" ca="1" si="855"/>
        <v>0.33749696311202726</v>
      </c>
      <c r="AK1392" s="28">
        <f>IF(Riskregister!$E$10="",0,COUNTIF(BK$4:BK$53,"&lt;"&amp;AI1392)*IF(AJ1392&lt;0.5,Riskregister!$K$10+(Riskregister!$L$10-Riskregister!$K$10)*SQRT(AJ1392/2),Riskregister!$L$10-(Riskregister!$L$10-Riskregister!$K$10)*SQRT((1-AJ1392)/2)))</f>
        <v>0</v>
      </c>
      <c r="AL1392" s="28">
        <f t="shared" ca="1" si="856"/>
        <v>9.7211972158698257E-2</v>
      </c>
      <c r="AM1392" s="28">
        <f t="shared" ca="1" si="856"/>
        <v>0.60910845004002645</v>
      </c>
      <c r="AN1392" s="28">
        <f>IF(Riskregister!$E$11="",0,COUNTIF(BL$4:BL$53,"&lt;"&amp;AL1392)*IF(AM1392&lt;0.5,Riskregister!$K$11+(Riskregister!$L$11-Riskregister!$K$11)*SQRT(AM1392/2),Riskregister!$L$11-(Riskregister!$L$11-Riskregister!$K$11)*SQRT((1-AM1392)/2)))</f>
        <v>0</v>
      </c>
      <c r="AO1392" s="28">
        <f t="shared" ca="1" si="857"/>
        <v>0.19556326671266333</v>
      </c>
      <c r="AP1392" s="28">
        <f t="shared" ca="1" si="857"/>
        <v>0.24029884640738897</v>
      </c>
      <c r="AQ1392" s="28">
        <f>IF(Riskregister!$E$12="",0,COUNTIF(BM$4:BM$53,"&lt;"&amp;AO1392)*IF(AP1392&lt;0.5,Riskregister!$K$12+(Riskregister!$L$12-Riskregister!$K$12)*SQRT(AP1392/2),Riskregister!$L$12-(Riskregister!$L$12-Riskregister!$K$12)*SQRT((1-AP1392)/2)))</f>
        <v>0</v>
      </c>
      <c r="AR1392" s="28">
        <f t="shared" ca="1" si="858"/>
        <v>0.4289992072865586</v>
      </c>
      <c r="AS1392" s="28">
        <f t="shared" ca="1" si="858"/>
        <v>0.71661912042467746</v>
      </c>
      <c r="AT1392" s="28">
        <f>IF(Riskregister!$E$13="",0,COUNTIF(BN$4:BN$53,"&lt;"&amp;AR1392)*IF(AS1392&lt;0.5,Riskregister!$K$13+(Riskregister!$L$13-Riskregister!$K$13)*SQRT(AS1392/2),Riskregister!$L$13-(Riskregister!$L$13-Riskregister!$K$13)*SQRT((1-AS1392)/2)))</f>
        <v>0</v>
      </c>
      <c r="AU1392" s="28">
        <f t="shared" ca="1" si="859"/>
        <v>0.75926353356122467</v>
      </c>
      <c r="AV1392" s="28">
        <f t="shared" ca="1" si="859"/>
        <v>0.4881370545749526</v>
      </c>
      <c r="AW1392" s="28">
        <f>IF(Riskregister!$E$14="",0,COUNTIF(BO$4:BO$53,"&lt;"&amp;AU1392)*IF(AV1392&lt;0.5,Riskregister!$K$14+(Riskregister!$L$14-Riskregister!$K$14)*SQRT(AV1392/2),Riskregister!$L$14-(Riskregister!$L$14-Riskregister!$K$14)*SQRT((1-AV1392)/2)))</f>
        <v>0</v>
      </c>
      <c r="AX1392" s="28">
        <f t="shared" ca="1" si="860"/>
        <v>0.90038201926721784</v>
      </c>
      <c r="AY1392" s="28">
        <f t="shared" ca="1" si="860"/>
        <v>0.76476090252759676</v>
      </c>
      <c r="AZ1392" s="28">
        <f>IF(Riskregister!$E$15="",0,COUNTIF(BP$4:BP$53,"&lt;"&amp;AX1392)*IF(AY1392&lt;0.5,Riskregister!$K$15+(Riskregister!$L$15-Riskregister!$K$15)*SQRT(AY1392/2),Riskregister!$L$15-(Riskregister!$L$15-Riskregister!$K$15)*SQRT((1-AY1392)/2)))</f>
        <v>0</v>
      </c>
      <c r="BA1392" s="28">
        <f t="shared" ca="1" si="861"/>
        <v>0.56275682879675459</v>
      </c>
      <c r="BB1392" s="28">
        <f t="shared" ca="1" si="861"/>
        <v>0.31244477968902407</v>
      </c>
      <c r="BC1392" s="28">
        <f>IF(Riskregister!$E$16="",0,COUNTIF(BQ$4:BQ$53,"&lt;"&amp;BA1392)*IF(BB1392&lt;0.5,Riskregister!$K$16+(Riskregister!$L$16-Riskregister!$K$16)*SQRT(BB1392/2),Riskregister!$L$16-(Riskregister!$L$16-Riskregister!$K$16)*SQRT((1-BB1392)/2)))</f>
        <v>0</v>
      </c>
      <c r="BD1392" s="28">
        <f t="shared" ca="1" si="837"/>
        <v>0</v>
      </c>
    </row>
    <row r="1393" spans="20:56" x14ac:dyDescent="0.35">
      <c r="T1393" s="28">
        <f t="shared" ca="1" si="850"/>
        <v>0.66172766725692633</v>
      </c>
      <c r="U1393" s="28">
        <f t="shared" ca="1" si="850"/>
        <v>0.84570677641830094</v>
      </c>
      <c r="V1393" s="28">
        <f ca="1">IF(Riskregister!$E$5="",0,COUNTIF(BF$4:BF$53,"&lt;"&amp;T1393)*IF(U1393&lt;0.5,Riskregister!$K$5+(Riskregister!$L$5-Riskregister!$K$5)*SQRT(U1393/2),Riskregister!$L$5-(Riskregister!$L$5-Riskregister!$K$5)*SQRT((1-U1393)/2)))</f>
        <v>475011.24495520798</v>
      </c>
      <c r="W1393" s="28">
        <f t="shared" ca="1" si="851"/>
        <v>0.30051860040433498</v>
      </c>
      <c r="X1393" s="28">
        <f t="shared" ca="1" si="851"/>
        <v>0.88702452366990014</v>
      </c>
      <c r="Y1393" s="28">
        <f ca="1">IF(Riskregister!$E$6="",0,COUNTIF(BG$4:BG$53,"&lt;"&amp;W1393)*IF(X1393&lt;0.5,Riskregister!$K$6+(Riskregister!$L$6-Riskregister!$K$6)*SQRT(X1393/2),Riskregister!$L$6-(Riskregister!$L$6-Riskregister!$K$6)*SQRT((1-X1393)/2)))</f>
        <v>0</v>
      </c>
      <c r="Z1393" s="28">
        <f t="shared" ca="1" si="852"/>
        <v>0.45445936917163277</v>
      </c>
      <c r="AA1393" s="28">
        <f t="shared" ca="1" si="852"/>
        <v>0.38307651287438493</v>
      </c>
      <c r="AB1393" s="28">
        <f ca="1">IF(Riskregister!$E$7="",0,COUNTIF(BH$4:BH$53,"&lt;"&amp;Z1393)*IF(AA1393&lt;0.5,Riskregister!$K$7+(Riskregister!$L$7-Riskregister!$K$7)*SQRT(AA1393/2),Riskregister!$L$7-(Riskregister!$L$7-Riskregister!$K$7)*SQRT((1-AA1393)/2)))</f>
        <v>0</v>
      </c>
      <c r="AC1393" s="28">
        <f t="shared" ca="1" si="853"/>
        <v>0.509727876979989</v>
      </c>
      <c r="AD1393" s="28">
        <f t="shared" ca="1" si="853"/>
        <v>0.88410519073617311</v>
      </c>
      <c r="AE1393" s="28">
        <f ca="1">IF(Riskregister!$E$8="",0,COUNTIF(BI$4:BI$53,"&lt;"&amp;AC1393)*IF(AD1393&lt;0.5,Riskregister!$K$8+(Riskregister!$L$8-Riskregister!$K$8)*SQRT(AD1393/2),Riskregister!$L$8-(Riskregister!$L$8-Riskregister!$K$8)*SQRT((1-AD1393)/2)))</f>
        <v>0</v>
      </c>
      <c r="AF1393" s="28">
        <f t="shared" ca="1" si="854"/>
        <v>6.645981605442608E-2</v>
      </c>
      <c r="AG1393" s="28">
        <f t="shared" ca="1" si="854"/>
        <v>0.47152277390116837</v>
      </c>
      <c r="AH1393" s="28">
        <f>IF(Riskregister!$E$9="",0,COUNTIF(BJ$4:BJ$53,"&lt;"&amp;AF1393)*IF(AG1393&lt;0.5,Riskregister!$K$9+(Riskregister!$L$9-Riskregister!$K$9)*SQRT(AG1393/2),Riskregister!$L$9-(Riskregister!$L$9-Riskregister!$K$9)*SQRT((1-AG1393)/2)))</f>
        <v>0</v>
      </c>
      <c r="AI1393" s="28">
        <f t="shared" ca="1" si="855"/>
        <v>0.61845876700633051</v>
      </c>
      <c r="AJ1393" s="28">
        <f t="shared" ca="1" si="855"/>
        <v>0.12119364769046548</v>
      </c>
      <c r="AK1393" s="28">
        <f>IF(Riskregister!$E$10="",0,COUNTIF(BK$4:BK$53,"&lt;"&amp;AI1393)*IF(AJ1393&lt;0.5,Riskregister!$K$10+(Riskregister!$L$10-Riskregister!$K$10)*SQRT(AJ1393/2),Riskregister!$L$10-(Riskregister!$L$10-Riskregister!$K$10)*SQRT((1-AJ1393)/2)))</f>
        <v>0</v>
      </c>
      <c r="AL1393" s="28">
        <f t="shared" ca="1" si="856"/>
        <v>0.38435955359842078</v>
      </c>
      <c r="AM1393" s="28">
        <f t="shared" ca="1" si="856"/>
        <v>0.22763752596199383</v>
      </c>
      <c r="AN1393" s="28">
        <f>IF(Riskregister!$E$11="",0,COUNTIF(BL$4:BL$53,"&lt;"&amp;AL1393)*IF(AM1393&lt;0.5,Riskregister!$K$11+(Riskregister!$L$11-Riskregister!$K$11)*SQRT(AM1393/2),Riskregister!$L$11-(Riskregister!$L$11-Riskregister!$K$11)*SQRT((1-AM1393)/2)))</f>
        <v>0</v>
      </c>
      <c r="AO1393" s="28">
        <f t="shared" ca="1" si="857"/>
        <v>0.36957148958773323</v>
      </c>
      <c r="AP1393" s="28">
        <f t="shared" ca="1" si="857"/>
        <v>0.94097026784913351</v>
      </c>
      <c r="AQ1393" s="28">
        <f>IF(Riskregister!$E$12="",0,COUNTIF(BM$4:BM$53,"&lt;"&amp;AO1393)*IF(AP1393&lt;0.5,Riskregister!$K$12+(Riskregister!$L$12-Riskregister!$K$12)*SQRT(AP1393/2),Riskregister!$L$12-(Riskregister!$L$12-Riskregister!$K$12)*SQRT((1-AP1393)/2)))</f>
        <v>0</v>
      </c>
      <c r="AR1393" s="28">
        <f t="shared" ca="1" si="858"/>
        <v>3.4212430622833967E-2</v>
      </c>
      <c r="AS1393" s="28">
        <f t="shared" ca="1" si="858"/>
        <v>0.4785221019128123</v>
      </c>
      <c r="AT1393" s="28">
        <f>IF(Riskregister!$E$13="",0,COUNTIF(BN$4:BN$53,"&lt;"&amp;AR1393)*IF(AS1393&lt;0.5,Riskregister!$K$13+(Riskregister!$L$13-Riskregister!$K$13)*SQRT(AS1393/2),Riskregister!$L$13-(Riskregister!$L$13-Riskregister!$K$13)*SQRT((1-AS1393)/2)))</f>
        <v>0</v>
      </c>
      <c r="AU1393" s="28">
        <f t="shared" ca="1" si="859"/>
        <v>0.18933922689125671</v>
      </c>
      <c r="AV1393" s="28">
        <f t="shared" ca="1" si="859"/>
        <v>0.55212903558632487</v>
      </c>
      <c r="AW1393" s="28">
        <f>IF(Riskregister!$E$14="",0,COUNTIF(BO$4:BO$53,"&lt;"&amp;AU1393)*IF(AV1393&lt;0.5,Riskregister!$K$14+(Riskregister!$L$14-Riskregister!$K$14)*SQRT(AV1393/2),Riskregister!$L$14-(Riskregister!$L$14-Riskregister!$K$14)*SQRT((1-AV1393)/2)))</f>
        <v>0</v>
      </c>
      <c r="AX1393" s="28">
        <f t="shared" ca="1" si="860"/>
        <v>0.1937969562403834</v>
      </c>
      <c r="AY1393" s="28">
        <f t="shared" ca="1" si="860"/>
        <v>0.38685705604958764</v>
      </c>
      <c r="AZ1393" s="28">
        <f>IF(Riskregister!$E$15="",0,COUNTIF(BP$4:BP$53,"&lt;"&amp;AX1393)*IF(AY1393&lt;0.5,Riskregister!$K$15+(Riskregister!$L$15-Riskregister!$K$15)*SQRT(AY1393/2),Riskregister!$L$15-(Riskregister!$L$15-Riskregister!$K$15)*SQRT((1-AY1393)/2)))</f>
        <v>0</v>
      </c>
      <c r="BA1393" s="28">
        <f t="shared" ca="1" si="861"/>
        <v>0.17172486931452213</v>
      </c>
      <c r="BB1393" s="28">
        <f t="shared" ca="1" si="861"/>
        <v>0.32434801344251118</v>
      </c>
      <c r="BC1393" s="28">
        <f>IF(Riskregister!$E$16="",0,COUNTIF(BQ$4:BQ$53,"&lt;"&amp;BA1393)*IF(BB1393&lt;0.5,Riskregister!$K$16+(Riskregister!$L$16-Riskregister!$K$16)*SQRT(BB1393/2),Riskregister!$L$16-(Riskregister!$L$16-Riskregister!$K$16)*SQRT((1-BB1393)/2)))</f>
        <v>0</v>
      </c>
      <c r="BD1393" s="28">
        <f t="shared" ca="1" si="837"/>
        <v>475011.24495520798</v>
      </c>
    </row>
    <row r="1394" spans="20:56" x14ac:dyDescent="0.35">
      <c r="T1394" s="28">
        <f t="shared" ca="1" si="850"/>
        <v>0.99196154258243807</v>
      </c>
      <c r="U1394" s="28">
        <f t="shared" ca="1" si="850"/>
        <v>0.86138796095785786</v>
      </c>
      <c r="V1394" s="28">
        <f ca="1">IF(Riskregister!$E$5="",0,COUNTIF(BF$4:BF$53,"&lt;"&amp;T1394)*IF(U1394&lt;0.5,Riskregister!$K$5+(Riskregister!$L$5-Riskregister!$K$5)*SQRT(U1394/2),Riskregister!$L$5-(Riskregister!$L$5-Riskregister!$K$5)*SQRT((1-U1394)/2)))</f>
        <v>1444598.5079137231</v>
      </c>
      <c r="W1394" s="28">
        <f t="shared" ca="1" si="851"/>
        <v>0.61029226159538452</v>
      </c>
      <c r="X1394" s="28">
        <f t="shared" ca="1" si="851"/>
        <v>0.5123653508779259</v>
      </c>
      <c r="Y1394" s="28">
        <f ca="1">IF(Riskregister!$E$6="",0,COUNTIF(BG$4:BG$53,"&lt;"&amp;W1394)*IF(X1394&lt;0.5,Riskregister!$K$6+(Riskregister!$L$6-Riskregister!$K$6)*SQRT(X1394/2),Riskregister!$L$6-(Riskregister!$L$6-Riskregister!$K$6)*SQRT((1-X1394)/2)))</f>
        <v>1111198.4858373832</v>
      </c>
      <c r="Z1394" s="28">
        <f t="shared" ca="1" si="852"/>
        <v>0.31148564822326252</v>
      </c>
      <c r="AA1394" s="28">
        <f t="shared" ca="1" si="852"/>
        <v>0.44252465176625033</v>
      </c>
      <c r="AB1394" s="28">
        <f ca="1">IF(Riskregister!$E$7="",0,COUNTIF(BH$4:BH$53,"&lt;"&amp;Z1394)*IF(AA1394&lt;0.5,Riskregister!$K$7+(Riskregister!$L$7-Riskregister!$K$7)*SQRT(AA1394/2),Riskregister!$L$7-(Riskregister!$L$7-Riskregister!$K$7)*SQRT((1-AA1394)/2)))</f>
        <v>0</v>
      </c>
      <c r="AC1394" s="28">
        <f t="shared" ca="1" si="853"/>
        <v>0.19071053772353808</v>
      </c>
      <c r="AD1394" s="28">
        <f t="shared" ca="1" si="853"/>
        <v>0.25201206484968863</v>
      </c>
      <c r="AE1394" s="28">
        <f ca="1">IF(Riskregister!$E$8="",0,COUNTIF(BI$4:BI$53,"&lt;"&amp;AC1394)*IF(AD1394&lt;0.5,Riskregister!$K$8+(Riskregister!$L$8-Riskregister!$K$8)*SQRT(AD1394/2),Riskregister!$L$8-(Riskregister!$L$8-Riskregister!$K$8)*SQRT((1-AD1394)/2)))</f>
        <v>0</v>
      </c>
      <c r="AF1394" s="28">
        <f t="shared" ca="1" si="854"/>
        <v>0.79435186613845521</v>
      </c>
      <c r="AG1394" s="28">
        <f t="shared" ca="1" si="854"/>
        <v>0.19021208482742424</v>
      </c>
      <c r="AH1394" s="28">
        <f>IF(Riskregister!$E$9="",0,COUNTIF(BJ$4:BJ$53,"&lt;"&amp;AF1394)*IF(AG1394&lt;0.5,Riskregister!$K$9+(Riskregister!$L$9-Riskregister!$K$9)*SQRT(AG1394/2),Riskregister!$L$9-(Riskregister!$L$9-Riskregister!$K$9)*SQRT((1-AG1394)/2)))</f>
        <v>0</v>
      </c>
      <c r="AI1394" s="28">
        <f t="shared" ca="1" si="855"/>
        <v>0.71834030117143399</v>
      </c>
      <c r="AJ1394" s="28">
        <f t="shared" ca="1" si="855"/>
        <v>0.21582484458098039</v>
      </c>
      <c r="AK1394" s="28">
        <f>IF(Riskregister!$E$10="",0,COUNTIF(BK$4:BK$53,"&lt;"&amp;AI1394)*IF(AJ1394&lt;0.5,Riskregister!$K$10+(Riskregister!$L$10-Riskregister!$K$10)*SQRT(AJ1394/2),Riskregister!$L$10-(Riskregister!$L$10-Riskregister!$K$10)*SQRT((1-AJ1394)/2)))</f>
        <v>0</v>
      </c>
      <c r="AL1394" s="28">
        <f t="shared" ca="1" si="856"/>
        <v>0.25388791836482683</v>
      </c>
      <c r="AM1394" s="28">
        <f t="shared" ca="1" si="856"/>
        <v>0.94452573280684804</v>
      </c>
      <c r="AN1394" s="28">
        <f>IF(Riskregister!$E$11="",0,COUNTIF(BL$4:BL$53,"&lt;"&amp;AL1394)*IF(AM1394&lt;0.5,Riskregister!$K$11+(Riskregister!$L$11-Riskregister!$K$11)*SQRT(AM1394/2),Riskregister!$L$11-(Riskregister!$L$11-Riskregister!$K$11)*SQRT((1-AM1394)/2)))</f>
        <v>0</v>
      </c>
      <c r="AO1394" s="28">
        <f t="shared" ca="1" si="857"/>
        <v>0.29051096193327652</v>
      </c>
      <c r="AP1394" s="28">
        <f t="shared" ca="1" si="857"/>
        <v>0.11821337610581273</v>
      </c>
      <c r="AQ1394" s="28">
        <f>IF(Riskregister!$E$12="",0,COUNTIF(BM$4:BM$53,"&lt;"&amp;AO1394)*IF(AP1394&lt;0.5,Riskregister!$K$12+(Riskregister!$L$12-Riskregister!$K$12)*SQRT(AP1394/2),Riskregister!$L$12-(Riskregister!$L$12-Riskregister!$K$12)*SQRT((1-AP1394)/2)))</f>
        <v>0</v>
      </c>
      <c r="AR1394" s="28">
        <f t="shared" ca="1" si="858"/>
        <v>0.19524039946913785</v>
      </c>
      <c r="AS1394" s="28">
        <f t="shared" ca="1" si="858"/>
        <v>0.86733820673086104</v>
      </c>
      <c r="AT1394" s="28">
        <f>IF(Riskregister!$E$13="",0,COUNTIF(BN$4:BN$53,"&lt;"&amp;AR1394)*IF(AS1394&lt;0.5,Riskregister!$K$13+(Riskregister!$L$13-Riskregister!$K$13)*SQRT(AS1394/2),Riskregister!$L$13-(Riskregister!$L$13-Riskregister!$K$13)*SQRT((1-AS1394)/2)))</f>
        <v>0</v>
      </c>
      <c r="AU1394" s="28">
        <f t="shared" ca="1" si="859"/>
        <v>0.66621017958934969</v>
      </c>
      <c r="AV1394" s="28">
        <f t="shared" ca="1" si="859"/>
        <v>0.48723201577796249</v>
      </c>
      <c r="AW1394" s="28">
        <f>IF(Riskregister!$E$14="",0,COUNTIF(BO$4:BO$53,"&lt;"&amp;AU1394)*IF(AV1394&lt;0.5,Riskregister!$K$14+(Riskregister!$L$14-Riskregister!$K$14)*SQRT(AV1394/2),Riskregister!$L$14-(Riskregister!$L$14-Riskregister!$K$14)*SQRT((1-AV1394)/2)))</f>
        <v>0</v>
      </c>
      <c r="AX1394" s="28">
        <f t="shared" ca="1" si="860"/>
        <v>0.53747097883260342</v>
      </c>
      <c r="AY1394" s="28">
        <f t="shared" ca="1" si="860"/>
        <v>2.5553746512779751E-2</v>
      </c>
      <c r="AZ1394" s="28">
        <f>IF(Riskregister!$E$15="",0,COUNTIF(BP$4:BP$53,"&lt;"&amp;AX1394)*IF(AY1394&lt;0.5,Riskregister!$K$15+(Riskregister!$L$15-Riskregister!$K$15)*SQRT(AY1394/2),Riskregister!$L$15-(Riskregister!$L$15-Riskregister!$K$15)*SQRT((1-AY1394)/2)))</f>
        <v>0</v>
      </c>
      <c r="BA1394" s="28">
        <f t="shared" ca="1" si="861"/>
        <v>0.97681835337740053</v>
      </c>
      <c r="BB1394" s="28">
        <f t="shared" ca="1" si="861"/>
        <v>0.69074533244499203</v>
      </c>
      <c r="BC1394" s="28">
        <f>IF(Riskregister!$E$16="",0,COUNTIF(BQ$4:BQ$53,"&lt;"&amp;BA1394)*IF(BB1394&lt;0.5,Riskregister!$K$16+(Riskregister!$L$16-Riskregister!$K$16)*SQRT(BB1394/2),Riskregister!$L$16-(Riskregister!$L$16-Riskregister!$K$16)*SQRT((1-BB1394)/2)))</f>
        <v>0</v>
      </c>
      <c r="BD1394" s="28">
        <f t="shared" ca="1" si="837"/>
        <v>2555796.9937511063</v>
      </c>
    </row>
    <row r="1395" spans="20:56" x14ac:dyDescent="0.35">
      <c r="T1395" s="28">
        <f t="shared" ca="1" si="850"/>
        <v>0.22788359121874169</v>
      </c>
      <c r="U1395" s="28">
        <f t="shared" ca="1" si="850"/>
        <v>0.73668591610288037</v>
      </c>
      <c r="V1395" s="28">
        <f ca="1">IF(Riskregister!$E$5="",0,COUNTIF(BF$4:BF$53,"&lt;"&amp;T1395)*IF(U1395&lt;0.5,Riskregister!$K$5+(Riskregister!$L$5-Riskregister!$K$5)*SQRT(U1395/2),Riskregister!$L$5-(Riskregister!$L$5-Riskregister!$K$5)*SQRT((1-U1395)/2)))</f>
        <v>0</v>
      </c>
      <c r="W1395" s="28">
        <f t="shared" ca="1" si="851"/>
        <v>0.19487638327051759</v>
      </c>
      <c r="X1395" s="28">
        <f t="shared" ca="1" si="851"/>
        <v>0.91965871981614844</v>
      </c>
      <c r="Y1395" s="28">
        <f ca="1">IF(Riskregister!$E$6="",0,COUNTIF(BG$4:BG$53,"&lt;"&amp;W1395)*IF(X1395&lt;0.5,Riskregister!$K$6+(Riskregister!$L$6-Riskregister!$K$6)*SQRT(X1395/2),Riskregister!$L$6-(Riskregister!$L$6-Riskregister!$K$6)*SQRT((1-X1395)/2)))</f>
        <v>0</v>
      </c>
      <c r="Z1395" s="28">
        <f t="shared" ca="1" si="852"/>
        <v>7.8247940047127762E-2</v>
      </c>
      <c r="AA1395" s="28">
        <f t="shared" ca="1" si="852"/>
        <v>0.62969490604818501</v>
      </c>
      <c r="AB1395" s="28">
        <f ca="1">IF(Riskregister!$E$7="",0,COUNTIF(BH$4:BH$53,"&lt;"&amp;Z1395)*IF(AA1395&lt;0.5,Riskregister!$K$7+(Riskregister!$L$7-Riskregister!$K$7)*SQRT(AA1395/2),Riskregister!$L$7-(Riskregister!$L$7-Riskregister!$K$7)*SQRT((1-AA1395)/2)))</f>
        <v>0</v>
      </c>
      <c r="AC1395" s="28">
        <f t="shared" ca="1" si="853"/>
        <v>0.36022733231907167</v>
      </c>
      <c r="AD1395" s="28">
        <f t="shared" ca="1" si="853"/>
        <v>0.39801228607638639</v>
      </c>
      <c r="AE1395" s="28">
        <f ca="1">IF(Riskregister!$E$8="",0,COUNTIF(BI$4:BI$53,"&lt;"&amp;AC1395)*IF(AD1395&lt;0.5,Riskregister!$K$8+(Riskregister!$L$8-Riskregister!$K$8)*SQRT(AD1395/2),Riskregister!$L$8-(Riskregister!$L$8-Riskregister!$K$8)*SQRT((1-AD1395)/2)))</f>
        <v>0</v>
      </c>
      <c r="AF1395" s="28">
        <f t="shared" ca="1" si="854"/>
        <v>0.65963914083773678</v>
      </c>
      <c r="AG1395" s="28">
        <f t="shared" ca="1" si="854"/>
        <v>0.70726850902542582</v>
      </c>
      <c r="AH1395" s="28">
        <f>IF(Riskregister!$E$9="",0,COUNTIF(BJ$4:BJ$53,"&lt;"&amp;AF1395)*IF(AG1395&lt;0.5,Riskregister!$K$9+(Riskregister!$L$9-Riskregister!$K$9)*SQRT(AG1395/2),Riskregister!$L$9-(Riskregister!$L$9-Riskregister!$K$9)*SQRT((1-AG1395)/2)))</f>
        <v>0</v>
      </c>
      <c r="AI1395" s="28">
        <f t="shared" ca="1" si="855"/>
        <v>0.30213022380801757</v>
      </c>
      <c r="AJ1395" s="28">
        <f t="shared" ca="1" si="855"/>
        <v>0.90627053007669167</v>
      </c>
      <c r="AK1395" s="28">
        <f>IF(Riskregister!$E$10="",0,COUNTIF(BK$4:BK$53,"&lt;"&amp;AI1395)*IF(AJ1395&lt;0.5,Riskregister!$K$10+(Riskregister!$L$10-Riskregister!$K$10)*SQRT(AJ1395/2),Riskregister!$L$10-(Riskregister!$L$10-Riskregister!$K$10)*SQRT((1-AJ1395)/2)))</f>
        <v>0</v>
      </c>
      <c r="AL1395" s="28">
        <f t="shared" ca="1" si="856"/>
        <v>4.2461921650293943E-2</v>
      </c>
      <c r="AM1395" s="28">
        <f t="shared" ca="1" si="856"/>
        <v>0.73405440409812805</v>
      </c>
      <c r="AN1395" s="28">
        <f>IF(Riskregister!$E$11="",0,COUNTIF(BL$4:BL$53,"&lt;"&amp;AL1395)*IF(AM1395&lt;0.5,Riskregister!$K$11+(Riskregister!$L$11-Riskregister!$K$11)*SQRT(AM1395/2),Riskregister!$L$11-(Riskregister!$L$11-Riskregister!$K$11)*SQRT((1-AM1395)/2)))</f>
        <v>0</v>
      </c>
      <c r="AO1395" s="28">
        <f t="shared" ca="1" si="857"/>
        <v>0.47056829322541127</v>
      </c>
      <c r="AP1395" s="28">
        <f t="shared" ca="1" si="857"/>
        <v>0.39282035566798279</v>
      </c>
      <c r="AQ1395" s="28">
        <f>IF(Riskregister!$E$12="",0,COUNTIF(BM$4:BM$53,"&lt;"&amp;AO1395)*IF(AP1395&lt;0.5,Riskregister!$K$12+(Riskregister!$L$12-Riskregister!$K$12)*SQRT(AP1395/2),Riskregister!$L$12-(Riskregister!$L$12-Riskregister!$K$12)*SQRT((1-AP1395)/2)))</f>
        <v>0</v>
      </c>
      <c r="AR1395" s="28">
        <f t="shared" ca="1" si="858"/>
        <v>0.7532992280131563</v>
      </c>
      <c r="AS1395" s="28">
        <f t="shared" ca="1" si="858"/>
        <v>0.22277479970942027</v>
      </c>
      <c r="AT1395" s="28">
        <f>IF(Riskregister!$E$13="",0,COUNTIF(BN$4:BN$53,"&lt;"&amp;AR1395)*IF(AS1395&lt;0.5,Riskregister!$K$13+(Riskregister!$L$13-Riskregister!$K$13)*SQRT(AS1395/2),Riskregister!$L$13-(Riskregister!$L$13-Riskregister!$K$13)*SQRT((1-AS1395)/2)))</f>
        <v>0</v>
      </c>
      <c r="AU1395" s="28">
        <f t="shared" ca="1" si="859"/>
        <v>0.69592254027707523</v>
      </c>
      <c r="AV1395" s="28">
        <f t="shared" ca="1" si="859"/>
        <v>0.69320030235538077</v>
      </c>
      <c r="AW1395" s="28">
        <f>IF(Riskregister!$E$14="",0,COUNTIF(BO$4:BO$53,"&lt;"&amp;AU1395)*IF(AV1395&lt;0.5,Riskregister!$K$14+(Riskregister!$L$14-Riskregister!$K$14)*SQRT(AV1395/2),Riskregister!$L$14-(Riskregister!$L$14-Riskregister!$K$14)*SQRT((1-AV1395)/2)))</f>
        <v>0</v>
      </c>
      <c r="AX1395" s="28">
        <f t="shared" ca="1" si="860"/>
        <v>0.88542679819902503</v>
      </c>
      <c r="AY1395" s="28">
        <f t="shared" ca="1" si="860"/>
        <v>0.62323978363052812</v>
      </c>
      <c r="AZ1395" s="28">
        <f>IF(Riskregister!$E$15="",0,COUNTIF(BP$4:BP$53,"&lt;"&amp;AX1395)*IF(AY1395&lt;0.5,Riskregister!$K$15+(Riskregister!$L$15-Riskregister!$K$15)*SQRT(AY1395/2),Riskregister!$L$15-(Riskregister!$L$15-Riskregister!$K$15)*SQRT((1-AY1395)/2)))</f>
        <v>0</v>
      </c>
      <c r="BA1395" s="28">
        <f t="shared" ca="1" si="861"/>
        <v>0.51307153132766914</v>
      </c>
      <c r="BB1395" s="28">
        <f t="shared" ca="1" si="861"/>
        <v>0.76390185897059459</v>
      </c>
      <c r="BC1395" s="28">
        <f>IF(Riskregister!$E$16="",0,COUNTIF(BQ$4:BQ$53,"&lt;"&amp;BA1395)*IF(BB1395&lt;0.5,Riskregister!$K$16+(Riskregister!$L$16-Riskregister!$K$16)*SQRT(BB1395/2),Riskregister!$L$16-(Riskregister!$L$16-Riskregister!$K$16)*SQRT((1-BB1395)/2)))</f>
        <v>0</v>
      </c>
      <c r="BD1395" s="28">
        <f t="shared" ca="1" si="837"/>
        <v>0</v>
      </c>
    </row>
    <row r="1396" spans="20:56" x14ac:dyDescent="0.35">
      <c r="T1396" s="28">
        <f t="shared" ca="1" si="850"/>
        <v>0.272537895141996</v>
      </c>
      <c r="U1396" s="28">
        <f t="shared" ca="1" si="850"/>
        <v>0.92460236409136454</v>
      </c>
      <c r="V1396" s="28">
        <f ca="1">IF(Riskregister!$E$5="",0,COUNTIF(BF$4:BF$53,"&lt;"&amp;T1396)*IF(U1396&lt;0.5,Riskregister!$K$5+(Riskregister!$L$5-Riskregister!$K$5)*SQRT(U1396/2),Riskregister!$L$5-(Riskregister!$L$5-Riskregister!$K$5)*SQRT((1-U1396)/2)))</f>
        <v>0</v>
      </c>
      <c r="W1396" s="28">
        <f t="shared" ca="1" si="851"/>
        <v>0.75426650869911704</v>
      </c>
      <c r="X1396" s="28">
        <f t="shared" ca="1" si="851"/>
        <v>4.4979981802535374E-2</v>
      </c>
      <c r="Y1396" s="28">
        <f ca="1">IF(Riskregister!$E$6="",0,COUNTIF(BG$4:BG$53,"&lt;"&amp;W1396)*IF(X1396&lt;0.5,Riskregister!$K$6+(Riskregister!$L$6-Riskregister!$K$6)*SQRT(X1396/2),Riskregister!$L$6-(Riskregister!$L$6-Riskregister!$K$6)*SQRT((1-X1396)/2)))</f>
        <v>469939.93872731639</v>
      </c>
      <c r="Z1396" s="28">
        <f t="shared" ca="1" si="852"/>
        <v>0.30092015659937565</v>
      </c>
      <c r="AA1396" s="28">
        <f t="shared" ca="1" si="852"/>
        <v>0.56191785533067129</v>
      </c>
      <c r="AB1396" s="28">
        <f ca="1">IF(Riskregister!$E$7="",0,COUNTIF(BH$4:BH$53,"&lt;"&amp;Z1396)*IF(AA1396&lt;0.5,Riskregister!$K$7+(Riskregister!$L$7-Riskregister!$K$7)*SQRT(AA1396/2),Riskregister!$L$7-(Riskregister!$L$7-Riskregister!$K$7)*SQRT((1-AA1396)/2)))</f>
        <v>0</v>
      </c>
      <c r="AC1396" s="28">
        <f t="shared" ca="1" si="853"/>
        <v>0.44026348500096613</v>
      </c>
      <c r="AD1396" s="28">
        <f t="shared" ca="1" si="853"/>
        <v>0.97196699705696243</v>
      </c>
      <c r="AE1396" s="28">
        <f ca="1">IF(Riskregister!$E$8="",0,COUNTIF(BI$4:BI$53,"&lt;"&amp;AC1396)*IF(AD1396&lt;0.5,Riskregister!$K$8+(Riskregister!$L$8-Riskregister!$K$8)*SQRT(AD1396/2),Riskregister!$L$8-(Riskregister!$L$8-Riskregister!$K$8)*SQRT((1-AD1396)/2)))</f>
        <v>0</v>
      </c>
      <c r="AF1396" s="28">
        <f t="shared" ca="1" si="854"/>
        <v>0.58501236760079478</v>
      </c>
      <c r="AG1396" s="28">
        <f t="shared" ca="1" si="854"/>
        <v>0.19028449509901968</v>
      </c>
      <c r="AH1396" s="28">
        <f>IF(Riskregister!$E$9="",0,COUNTIF(BJ$4:BJ$53,"&lt;"&amp;AF1396)*IF(AG1396&lt;0.5,Riskregister!$K$9+(Riskregister!$L$9-Riskregister!$K$9)*SQRT(AG1396/2),Riskregister!$L$9-(Riskregister!$L$9-Riskregister!$K$9)*SQRT((1-AG1396)/2)))</f>
        <v>0</v>
      </c>
      <c r="AI1396" s="28">
        <f t="shared" ca="1" si="855"/>
        <v>0.59231171775093194</v>
      </c>
      <c r="AJ1396" s="28">
        <f t="shared" ca="1" si="855"/>
        <v>0.15389809577921876</v>
      </c>
      <c r="AK1396" s="28">
        <f>IF(Riskregister!$E$10="",0,COUNTIF(BK$4:BK$53,"&lt;"&amp;AI1396)*IF(AJ1396&lt;0.5,Riskregister!$K$10+(Riskregister!$L$10-Riskregister!$K$10)*SQRT(AJ1396/2),Riskregister!$L$10-(Riskregister!$L$10-Riskregister!$K$10)*SQRT((1-AJ1396)/2)))</f>
        <v>0</v>
      </c>
      <c r="AL1396" s="28">
        <f t="shared" ca="1" si="856"/>
        <v>0.41063783201311632</v>
      </c>
      <c r="AM1396" s="28">
        <f t="shared" ca="1" si="856"/>
        <v>0.97591366904349397</v>
      </c>
      <c r="AN1396" s="28">
        <f>IF(Riskregister!$E$11="",0,COUNTIF(BL$4:BL$53,"&lt;"&amp;AL1396)*IF(AM1396&lt;0.5,Riskregister!$K$11+(Riskregister!$L$11-Riskregister!$K$11)*SQRT(AM1396/2),Riskregister!$L$11-(Riskregister!$L$11-Riskregister!$K$11)*SQRT((1-AM1396)/2)))</f>
        <v>0</v>
      </c>
      <c r="AO1396" s="28">
        <f t="shared" ca="1" si="857"/>
        <v>0.87676492637306291</v>
      </c>
      <c r="AP1396" s="28">
        <f t="shared" ca="1" si="857"/>
        <v>0.56303617485559398</v>
      </c>
      <c r="AQ1396" s="28">
        <f>IF(Riskregister!$E$12="",0,COUNTIF(BM$4:BM$53,"&lt;"&amp;AO1396)*IF(AP1396&lt;0.5,Riskregister!$K$12+(Riskregister!$L$12-Riskregister!$K$12)*SQRT(AP1396/2),Riskregister!$L$12-(Riskregister!$L$12-Riskregister!$K$12)*SQRT((1-AP1396)/2)))</f>
        <v>0</v>
      </c>
      <c r="AR1396" s="28">
        <f t="shared" ca="1" si="858"/>
        <v>0.8492395195219824</v>
      </c>
      <c r="AS1396" s="28">
        <f t="shared" ca="1" si="858"/>
        <v>0.63244683794205381</v>
      </c>
      <c r="AT1396" s="28">
        <f>IF(Riskregister!$E$13="",0,COUNTIF(BN$4:BN$53,"&lt;"&amp;AR1396)*IF(AS1396&lt;0.5,Riskregister!$K$13+(Riskregister!$L$13-Riskregister!$K$13)*SQRT(AS1396/2),Riskregister!$L$13-(Riskregister!$L$13-Riskregister!$K$13)*SQRT((1-AS1396)/2)))</f>
        <v>0</v>
      </c>
      <c r="AU1396" s="28">
        <f t="shared" ca="1" si="859"/>
        <v>0.13981567743138579</v>
      </c>
      <c r="AV1396" s="28">
        <f t="shared" ca="1" si="859"/>
        <v>0.88540182895484998</v>
      </c>
      <c r="AW1396" s="28">
        <f>IF(Riskregister!$E$14="",0,COUNTIF(BO$4:BO$53,"&lt;"&amp;AU1396)*IF(AV1396&lt;0.5,Riskregister!$K$14+(Riskregister!$L$14-Riskregister!$K$14)*SQRT(AV1396/2),Riskregister!$L$14-(Riskregister!$L$14-Riskregister!$K$14)*SQRT((1-AV1396)/2)))</f>
        <v>0</v>
      </c>
      <c r="AX1396" s="28">
        <f t="shared" ca="1" si="860"/>
        <v>0.67416802933737019</v>
      </c>
      <c r="AY1396" s="28">
        <f t="shared" ca="1" si="860"/>
        <v>0.75293336172223435</v>
      </c>
      <c r="AZ1396" s="28">
        <f>IF(Riskregister!$E$15="",0,COUNTIF(BP$4:BP$53,"&lt;"&amp;AX1396)*IF(AY1396&lt;0.5,Riskregister!$K$15+(Riskregister!$L$15-Riskregister!$K$15)*SQRT(AY1396/2),Riskregister!$L$15-(Riskregister!$L$15-Riskregister!$K$15)*SQRT((1-AY1396)/2)))</f>
        <v>0</v>
      </c>
      <c r="BA1396" s="28">
        <f t="shared" ca="1" si="861"/>
        <v>0.36428871385534889</v>
      </c>
      <c r="BB1396" s="28">
        <f t="shared" ca="1" si="861"/>
        <v>0.51464928218267303</v>
      </c>
      <c r="BC1396" s="28">
        <f>IF(Riskregister!$E$16="",0,COUNTIF(BQ$4:BQ$53,"&lt;"&amp;BA1396)*IF(BB1396&lt;0.5,Riskregister!$K$16+(Riskregister!$L$16-Riskregister!$K$16)*SQRT(BB1396/2),Riskregister!$L$16-(Riskregister!$L$16-Riskregister!$K$16)*SQRT((1-BB1396)/2)))</f>
        <v>0</v>
      </c>
      <c r="BD1396" s="28">
        <f t="shared" ca="1" si="837"/>
        <v>469939.93872731639</v>
      </c>
    </row>
    <row r="1397" spans="20:56" x14ac:dyDescent="0.35">
      <c r="T1397" s="28">
        <f t="shared" ca="1" si="850"/>
        <v>0.1168258319852975</v>
      </c>
      <c r="U1397" s="28">
        <f t="shared" ca="1" si="850"/>
        <v>1.5975841935416457E-2</v>
      </c>
      <c r="V1397" s="28">
        <f ca="1">IF(Riskregister!$E$5="",0,COUNTIF(BF$4:BF$53,"&lt;"&amp;T1397)*IF(U1397&lt;0.5,Riskregister!$K$5+(Riskregister!$L$5-Riskregister!$K$5)*SQRT(U1397/2),Riskregister!$L$5-(Riskregister!$L$5-Riskregister!$K$5)*SQRT((1-U1397)/2)))</f>
        <v>0</v>
      </c>
      <c r="W1397" s="28">
        <f t="shared" ca="1" si="851"/>
        <v>0.37675300249136467</v>
      </c>
      <c r="X1397" s="28">
        <f t="shared" ca="1" si="851"/>
        <v>1.8410210546739636E-2</v>
      </c>
      <c r="Y1397" s="28">
        <f ca="1">IF(Riskregister!$E$6="",0,COUNTIF(BG$4:BG$53,"&lt;"&amp;W1397)*IF(X1397&lt;0.5,Riskregister!$K$6+(Riskregister!$L$6-Riskregister!$K$6)*SQRT(X1397/2),Riskregister!$L$6-(Riskregister!$L$6-Riskregister!$K$6)*SQRT((1-X1397)/2)))</f>
        <v>0</v>
      </c>
      <c r="Z1397" s="28">
        <f t="shared" ca="1" si="852"/>
        <v>0.16242459715654323</v>
      </c>
      <c r="AA1397" s="28">
        <f t="shared" ca="1" si="852"/>
        <v>0.23116136226406481</v>
      </c>
      <c r="AB1397" s="28">
        <f ca="1">IF(Riskregister!$E$7="",0,COUNTIF(BH$4:BH$53,"&lt;"&amp;Z1397)*IF(AA1397&lt;0.5,Riskregister!$K$7+(Riskregister!$L$7-Riskregister!$K$7)*SQRT(AA1397/2),Riskregister!$L$7-(Riskregister!$L$7-Riskregister!$K$7)*SQRT((1-AA1397)/2)))</f>
        <v>0</v>
      </c>
      <c r="AC1397" s="28">
        <f t="shared" ca="1" si="853"/>
        <v>0.7715480661156856</v>
      </c>
      <c r="AD1397" s="28">
        <f t="shared" ca="1" si="853"/>
        <v>0.49828224328382864</v>
      </c>
      <c r="AE1397" s="28">
        <f ca="1">IF(Riskregister!$E$8="",0,COUNTIF(BI$4:BI$53,"&lt;"&amp;AC1397)*IF(AD1397&lt;0.5,Riskregister!$K$8+(Riskregister!$L$8-Riskregister!$K$8)*SQRT(AD1397/2),Riskregister!$L$8-(Riskregister!$L$8-Riskregister!$K$8)*SQRT((1-AD1397)/2)))</f>
        <v>0</v>
      </c>
      <c r="AF1397" s="28">
        <f t="shared" ca="1" si="854"/>
        <v>0.14693065350554813</v>
      </c>
      <c r="AG1397" s="28">
        <f t="shared" ca="1" si="854"/>
        <v>0.78384872761858393</v>
      </c>
      <c r="AH1397" s="28">
        <f>IF(Riskregister!$E$9="",0,COUNTIF(BJ$4:BJ$53,"&lt;"&amp;AF1397)*IF(AG1397&lt;0.5,Riskregister!$K$9+(Riskregister!$L$9-Riskregister!$K$9)*SQRT(AG1397/2),Riskregister!$L$9-(Riskregister!$L$9-Riskregister!$K$9)*SQRT((1-AG1397)/2)))</f>
        <v>0</v>
      </c>
      <c r="AI1397" s="28">
        <f t="shared" ca="1" si="855"/>
        <v>0.19907232644377482</v>
      </c>
      <c r="AJ1397" s="28">
        <f t="shared" ca="1" si="855"/>
        <v>0.51056312775186474</v>
      </c>
      <c r="AK1397" s="28">
        <f>IF(Riskregister!$E$10="",0,COUNTIF(BK$4:BK$53,"&lt;"&amp;AI1397)*IF(AJ1397&lt;0.5,Riskregister!$K$10+(Riskregister!$L$10-Riskregister!$K$10)*SQRT(AJ1397/2),Riskregister!$L$10-(Riskregister!$L$10-Riskregister!$K$10)*SQRT((1-AJ1397)/2)))</f>
        <v>0</v>
      </c>
      <c r="AL1397" s="28">
        <f t="shared" ca="1" si="856"/>
        <v>0.71075090843345745</v>
      </c>
      <c r="AM1397" s="28">
        <f t="shared" ca="1" si="856"/>
        <v>0.75629794856337362</v>
      </c>
      <c r="AN1397" s="28">
        <f>IF(Riskregister!$E$11="",0,COUNTIF(BL$4:BL$53,"&lt;"&amp;AL1397)*IF(AM1397&lt;0.5,Riskregister!$K$11+(Riskregister!$L$11-Riskregister!$K$11)*SQRT(AM1397/2),Riskregister!$L$11-(Riskregister!$L$11-Riskregister!$K$11)*SQRT((1-AM1397)/2)))</f>
        <v>0</v>
      </c>
      <c r="AO1397" s="28">
        <f t="shared" ca="1" si="857"/>
        <v>0.532568890079401</v>
      </c>
      <c r="AP1397" s="28">
        <f t="shared" ca="1" si="857"/>
        <v>0.11646736987687878</v>
      </c>
      <c r="AQ1397" s="28">
        <f>IF(Riskregister!$E$12="",0,COUNTIF(BM$4:BM$53,"&lt;"&amp;AO1397)*IF(AP1397&lt;0.5,Riskregister!$K$12+(Riskregister!$L$12-Riskregister!$K$12)*SQRT(AP1397/2),Riskregister!$L$12-(Riskregister!$L$12-Riskregister!$K$12)*SQRT((1-AP1397)/2)))</f>
        <v>0</v>
      </c>
      <c r="AR1397" s="28">
        <f t="shared" ca="1" si="858"/>
        <v>0.2317859656294563</v>
      </c>
      <c r="AS1397" s="28">
        <f t="shared" ca="1" si="858"/>
        <v>7.8238836181949711E-3</v>
      </c>
      <c r="AT1397" s="28">
        <f>IF(Riskregister!$E$13="",0,COUNTIF(BN$4:BN$53,"&lt;"&amp;AR1397)*IF(AS1397&lt;0.5,Riskregister!$K$13+(Riskregister!$L$13-Riskregister!$K$13)*SQRT(AS1397/2),Riskregister!$L$13-(Riskregister!$L$13-Riskregister!$K$13)*SQRT((1-AS1397)/2)))</f>
        <v>0</v>
      </c>
      <c r="AU1397" s="28">
        <f t="shared" ca="1" si="859"/>
        <v>0.83738660595211145</v>
      </c>
      <c r="AV1397" s="28">
        <f t="shared" ca="1" si="859"/>
        <v>0.50105687529512855</v>
      </c>
      <c r="AW1397" s="28">
        <f>IF(Riskregister!$E$14="",0,COUNTIF(BO$4:BO$53,"&lt;"&amp;AU1397)*IF(AV1397&lt;0.5,Riskregister!$K$14+(Riskregister!$L$14-Riskregister!$K$14)*SQRT(AV1397/2),Riskregister!$L$14-(Riskregister!$L$14-Riskregister!$K$14)*SQRT((1-AV1397)/2)))</f>
        <v>0</v>
      </c>
      <c r="AX1397" s="28">
        <f t="shared" ca="1" si="860"/>
        <v>0.80710368147663281</v>
      </c>
      <c r="AY1397" s="28">
        <f t="shared" ca="1" si="860"/>
        <v>0.33714707588601223</v>
      </c>
      <c r="AZ1397" s="28">
        <f>IF(Riskregister!$E$15="",0,COUNTIF(BP$4:BP$53,"&lt;"&amp;AX1397)*IF(AY1397&lt;0.5,Riskregister!$K$15+(Riskregister!$L$15-Riskregister!$K$15)*SQRT(AY1397/2),Riskregister!$L$15-(Riskregister!$L$15-Riskregister!$K$15)*SQRT((1-AY1397)/2)))</f>
        <v>0</v>
      </c>
      <c r="BA1397" s="28">
        <f t="shared" ca="1" si="861"/>
        <v>0.2661367225037744</v>
      </c>
      <c r="BB1397" s="28">
        <f t="shared" ca="1" si="861"/>
        <v>3.4332982396821365E-2</v>
      </c>
      <c r="BC1397" s="28">
        <f>IF(Riskregister!$E$16="",0,COUNTIF(BQ$4:BQ$53,"&lt;"&amp;BA1397)*IF(BB1397&lt;0.5,Riskregister!$K$16+(Riskregister!$L$16-Riskregister!$K$16)*SQRT(BB1397/2),Riskregister!$L$16-(Riskregister!$L$16-Riskregister!$K$16)*SQRT((1-BB1397)/2)))</f>
        <v>0</v>
      </c>
      <c r="BD1397" s="28">
        <f t="shared" ca="1" si="837"/>
        <v>0</v>
      </c>
    </row>
    <row r="1398" spans="20:56" x14ac:dyDescent="0.35">
      <c r="T1398" s="28">
        <f t="shared" ca="1" si="850"/>
        <v>0.51152056214941721</v>
      </c>
      <c r="U1398" s="28">
        <f t="shared" ca="1" si="850"/>
        <v>0.50657401302832372</v>
      </c>
      <c r="V1398" s="28">
        <f ca="1">IF(Riskregister!$E$5="",0,COUNTIF(BF$4:BF$53,"&lt;"&amp;T1398)*IF(U1398&lt;0.5,Riskregister!$K$5+(Riskregister!$L$5-Riskregister!$K$5)*SQRT(U1398/2),Riskregister!$L$5-(Riskregister!$L$5-Riskregister!$K$5)*SQRT((1-U1398)/2)))</f>
        <v>0</v>
      </c>
      <c r="W1398" s="28">
        <f t="shared" ca="1" si="851"/>
        <v>1.2314529985402167E-5</v>
      </c>
      <c r="X1398" s="28">
        <f t="shared" ca="1" si="851"/>
        <v>0.4360161558062553</v>
      </c>
      <c r="Y1398" s="28">
        <f ca="1">IF(Riskregister!$E$6="",0,COUNTIF(BG$4:BG$53,"&lt;"&amp;W1398)*IF(X1398&lt;0.5,Riskregister!$K$6+(Riskregister!$L$6-Riskregister!$K$6)*SQRT(X1398/2),Riskregister!$L$6-(Riskregister!$L$6-Riskregister!$K$6)*SQRT((1-X1398)/2)))</f>
        <v>0</v>
      </c>
      <c r="Z1398" s="28">
        <f t="shared" ca="1" si="852"/>
        <v>0.45547629392545586</v>
      </c>
      <c r="AA1398" s="28">
        <f t="shared" ca="1" si="852"/>
        <v>0.77405340471716799</v>
      </c>
      <c r="AB1398" s="28">
        <f ca="1">IF(Riskregister!$E$7="",0,COUNTIF(BH$4:BH$53,"&lt;"&amp;Z1398)*IF(AA1398&lt;0.5,Riskregister!$K$7+(Riskregister!$L$7-Riskregister!$K$7)*SQRT(AA1398/2),Riskregister!$L$7-(Riskregister!$L$7-Riskregister!$K$7)*SQRT((1-AA1398)/2)))</f>
        <v>0</v>
      </c>
      <c r="AC1398" s="28">
        <f t="shared" ca="1" si="853"/>
        <v>0.43135212855326999</v>
      </c>
      <c r="AD1398" s="28">
        <f t="shared" ca="1" si="853"/>
        <v>0.10600807783026434</v>
      </c>
      <c r="AE1398" s="28">
        <f ca="1">IF(Riskregister!$E$8="",0,COUNTIF(BI$4:BI$53,"&lt;"&amp;AC1398)*IF(AD1398&lt;0.5,Riskregister!$K$8+(Riskregister!$L$8-Riskregister!$K$8)*SQRT(AD1398/2),Riskregister!$L$8-(Riskregister!$L$8-Riskregister!$K$8)*SQRT((1-AD1398)/2)))</f>
        <v>0</v>
      </c>
      <c r="AF1398" s="28">
        <f t="shared" ca="1" si="854"/>
        <v>0.55789646291852002</v>
      </c>
      <c r="AG1398" s="28">
        <f t="shared" ca="1" si="854"/>
        <v>0.38758786677132717</v>
      </c>
      <c r="AH1398" s="28">
        <f>IF(Riskregister!$E$9="",0,COUNTIF(BJ$4:BJ$53,"&lt;"&amp;AF1398)*IF(AG1398&lt;0.5,Riskregister!$K$9+(Riskregister!$L$9-Riskregister!$K$9)*SQRT(AG1398/2),Riskregister!$L$9-(Riskregister!$L$9-Riskregister!$K$9)*SQRT((1-AG1398)/2)))</f>
        <v>0</v>
      </c>
      <c r="AI1398" s="28">
        <f t="shared" ca="1" si="855"/>
        <v>0.95625537280189732</v>
      </c>
      <c r="AJ1398" s="28">
        <f t="shared" ca="1" si="855"/>
        <v>0.87502766271542931</v>
      </c>
      <c r="AK1398" s="28">
        <f>IF(Riskregister!$E$10="",0,COUNTIF(BK$4:BK$53,"&lt;"&amp;AI1398)*IF(AJ1398&lt;0.5,Riskregister!$K$10+(Riskregister!$L$10-Riskregister!$K$10)*SQRT(AJ1398/2),Riskregister!$L$10-(Riskregister!$L$10-Riskregister!$K$10)*SQRT((1-AJ1398)/2)))</f>
        <v>0</v>
      </c>
      <c r="AL1398" s="28">
        <f t="shared" ca="1" si="856"/>
        <v>0.55676304982306124</v>
      </c>
      <c r="AM1398" s="28">
        <f t="shared" ca="1" si="856"/>
        <v>0.15470406382114299</v>
      </c>
      <c r="AN1398" s="28">
        <f>IF(Riskregister!$E$11="",0,COUNTIF(BL$4:BL$53,"&lt;"&amp;AL1398)*IF(AM1398&lt;0.5,Riskregister!$K$11+(Riskregister!$L$11-Riskregister!$K$11)*SQRT(AM1398/2),Riskregister!$L$11-(Riskregister!$L$11-Riskregister!$K$11)*SQRT((1-AM1398)/2)))</f>
        <v>0</v>
      </c>
      <c r="AO1398" s="28">
        <f t="shared" ca="1" si="857"/>
        <v>0.53578870754652841</v>
      </c>
      <c r="AP1398" s="28">
        <f t="shared" ca="1" si="857"/>
        <v>0.61768111605941078</v>
      </c>
      <c r="AQ1398" s="28">
        <f>IF(Riskregister!$E$12="",0,COUNTIF(BM$4:BM$53,"&lt;"&amp;AO1398)*IF(AP1398&lt;0.5,Riskregister!$K$12+(Riskregister!$L$12-Riskregister!$K$12)*SQRT(AP1398/2),Riskregister!$L$12-(Riskregister!$L$12-Riskregister!$K$12)*SQRT((1-AP1398)/2)))</f>
        <v>0</v>
      </c>
      <c r="AR1398" s="28">
        <f t="shared" ca="1" si="858"/>
        <v>5.0011538253891152E-2</v>
      </c>
      <c r="AS1398" s="28">
        <f t="shared" ca="1" si="858"/>
        <v>0.12104137709011686</v>
      </c>
      <c r="AT1398" s="28">
        <f>IF(Riskregister!$E$13="",0,COUNTIF(BN$4:BN$53,"&lt;"&amp;AR1398)*IF(AS1398&lt;0.5,Riskregister!$K$13+(Riskregister!$L$13-Riskregister!$K$13)*SQRT(AS1398/2),Riskregister!$L$13-(Riskregister!$L$13-Riskregister!$K$13)*SQRT((1-AS1398)/2)))</f>
        <v>0</v>
      </c>
      <c r="AU1398" s="28">
        <f t="shared" ca="1" si="859"/>
        <v>0.87309165250303944</v>
      </c>
      <c r="AV1398" s="28">
        <f t="shared" ca="1" si="859"/>
        <v>0.65007591292845801</v>
      </c>
      <c r="AW1398" s="28">
        <f>IF(Riskregister!$E$14="",0,COUNTIF(BO$4:BO$53,"&lt;"&amp;AU1398)*IF(AV1398&lt;0.5,Riskregister!$K$14+(Riskregister!$L$14-Riskregister!$K$14)*SQRT(AV1398/2),Riskregister!$L$14-(Riskregister!$L$14-Riskregister!$K$14)*SQRT((1-AV1398)/2)))</f>
        <v>0</v>
      </c>
      <c r="AX1398" s="28">
        <f t="shared" ca="1" si="860"/>
        <v>0.62995847993162202</v>
      </c>
      <c r="AY1398" s="28">
        <f t="shared" ca="1" si="860"/>
        <v>0.32116060203790853</v>
      </c>
      <c r="AZ1398" s="28">
        <f>IF(Riskregister!$E$15="",0,COUNTIF(BP$4:BP$53,"&lt;"&amp;AX1398)*IF(AY1398&lt;0.5,Riskregister!$K$15+(Riskregister!$L$15-Riskregister!$K$15)*SQRT(AY1398/2),Riskregister!$L$15-(Riskregister!$L$15-Riskregister!$K$15)*SQRT((1-AY1398)/2)))</f>
        <v>0</v>
      </c>
      <c r="BA1398" s="28">
        <f t="shared" ca="1" si="861"/>
        <v>0.85817321311549555</v>
      </c>
      <c r="BB1398" s="28">
        <f t="shared" ca="1" si="861"/>
        <v>0.57107244720434402</v>
      </c>
      <c r="BC1398" s="28">
        <f>IF(Riskregister!$E$16="",0,COUNTIF(BQ$4:BQ$53,"&lt;"&amp;BA1398)*IF(BB1398&lt;0.5,Riskregister!$K$16+(Riskregister!$L$16-Riskregister!$K$16)*SQRT(BB1398/2),Riskregister!$L$16-(Riskregister!$L$16-Riskregister!$K$16)*SQRT((1-BB1398)/2)))</f>
        <v>0</v>
      </c>
      <c r="BD1398" s="28">
        <f t="shared" ca="1" si="837"/>
        <v>0</v>
      </c>
    </row>
    <row r="1399" spans="20:56" x14ac:dyDescent="0.35">
      <c r="T1399" s="28">
        <f t="shared" ca="1" si="850"/>
        <v>0.32322246752581085</v>
      </c>
      <c r="U1399" s="28">
        <f t="shared" ca="1" si="850"/>
        <v>3.9901534629211866E-2</v>
      </c>
      <c r="V1399" s="28">
        <f ca="1">IF(Riskregister!$E$5="",0,COUNTIF(BF$4:BF$53,"&lt;"&amp;T1399)*IF(U1399&lt;0.5,Riskregister!$K$5+(Riskregister!$L$5-Riskregister!$K$5)*SQRT(U1399/2),Riskregister!$L$5-(Riskregister!$L$5-Riskregister!$K$5)*SQRT((1-U1399)/2)))</f>
        <v>0</v>
      </c>
      <c r="W1399" s="28">
        <f t="shared" ca="1" si="851"/>
        <v>0.16543923687778639</v>
      </c>
      <c r="X1399" s="28">
        <f t="shared" ca="1" si="851"/>
        <v>0.39937102262550817</v>
      </c>
      <c r="Y1399" s="28">
        <f ca="1">IF(Riskregister!$E$6="",0,COUNTIF(BG$4:BG$53,"&lt;"&amp;W1399)*IF(X1399&lt;0.5,Riskregister!$K$6+(Riskregister!$L$6-Riskregister!$K$6)*SQRT(X1399/2),Riskregister!$L$6-(Riskregister!$L$6-Riskregister!$K$6)*SQRT((1-X1399)/2)))</f>
        <v>0</v>
      </c>
      <c r="Z1399" s="28">
        <f t="shared" ca="1" si="852"/>
        <v>0.63926225116294011</v>
      </c>
      <c r="AA1399" s="28">
        <f t="shared" ca="1" si="852"/>
        <v>0.20899115564721327</v>
      </c>
      <c r="AB1399" s="28">
        <f ca="1">IF(Riskregister!$E$7="",0,COUNTIF(BH$4:BH$53,"&lt;"&amp;Z1399)*IF(AA1399&lt;0.5,Riskregister!$K$7+(Riskregister!$L$7-Riskregister!$K$7)*SQRT(AA1399/2),Riskregister!$L$7-(Riskregister!$L$7-Riskregister!$K$7)*SQRT((1-AA1399)/2)))</f>
        <v>0</v>
      </c>
      <c r="AC1399" s="28">
        <f t="shared" ca="1" si="853"/>
        <v>0.87858144952762851</v>
      </c>
      <c r="AD1399" s="28">
        <f t="shared" ca="1" si="853"/>
        <v>0.16975799974210604</v>
      </c>
      <c r="AE1399" s="28">
        <f ca="1">IF(Riskregister!$E$8="",0,COUNTIF(BI$4:BI$53,"&lt;"&amp;AC1399)*IF(AD1399&lt;0.5,Riskregister!$K$8+(Riskregister!$L$8-Riskregister!$K$8)*SQRT(AD1399/2),Riskregister!$L$8-(Riskregister!$L$8-Riskregister!$K$8)*SQRT((1-AD1399)/2)))</f>
        <v>0</v>
      </c>
      <c r="AF1399" s="28">
        <f t="shared" ca="1" si="854"/>
        <v>0.54111141319147948</v>
      </c>
      <c r="AG1399" s="28">
        <f t="shared" ca="1" si="854"/>
        <v>0.40904921072236933</v>
      </c>
      <c r="AH1399" s="28">
        <f>IF(Riskregister!$E$9="",0,COUNTIF(BJ$4:BJ$53,"&lt;"&amp;AF1399)*IF(AG1399&lt;0.5,Riskregister!$K$9+(Riskregister!$L$9-Riskregister!$K$9)*SQRT(AG1399/2),Riskregister!$L$9-(Riskregister!$L$9-Riskregister!$K$9)*SQRT((1-AG1399)/2)))</f>
        <v>0</v>
      </c>
      <c r="AI1399" s="28">
        <f t="shared" ca="1" si="855"/>
        <v>0.3693697237958834</v>
      </c>
      <c r="AJ1399" s="28">
        <f t="shared" ca="1" si="855"/>
        <v>0.5760928335707467</v>
      </c>
      <c r="AK1399" s="28">
        <f>IF(Riskregister!$E$10="",0,COUNTIF(BK$4:BK$53,"&lt;"&amp;AI1399)*IF(AJ1399&lt;0.5,Riskregister!$K$10+(Riskregister!$L$10-Riskregister!$K$10)*SQRT(AJ1399/2),Riskregister!$L$10-(Riskregister!$L$10-Riskregister!$K$10)*SQRT((1-AJ1399)/2)))</f>
        <v>0</v>
      </c>
      <c r="AL1399" s="28">
        <f t="shared" ca="1" si="856"/>
        <v>0.4415101210721486</v>
      </c>
      <c r="AM1399" s="28">
        <f t="shared" ca="1" si="856"/>
        <v>0.91906156104933789</v>
      </c>
      <c r="AN1399" s="28">
        <f>IF(Riskregister!$E$11="",0,COUNTIF(BL$4:BL$53,"&lt;"&amp;AL1399)*IF(AM1399&lt;0.5,Riskregister!$K$11+(Riskregister!$L$11-Riskregister!$K$11)*SQRT(AM1399/2),Riskregister!$L$11-(Riskregister!$L$11-Riskregister!$K$11)*SQRT((1-AM1399)/2)))</f>
        <v>0</v>
      </c>
      <c r="AO1399" s="28">
        <f t="shared" ca="1" si="857"/>
        <v>0.42151943536250369</v>
      </c>
      <c r="AP1399" s="28">
        <f t="shared" ca="1" si="857"/>
        <v>0.74011562084810656</v>
      </c>
      <c r="AQ1399" s="28">
        <f>IF(Riskregister!$E$12="",0,COUNTIF(BM$4:BM$53,"&lt;"&amp;AO1399)*IF(AP1399&lt;0.5,Riskregister!$K$12+(Riskregister!$L$12-Riskregister!$K$12)*SQRT(AP1399/2),Riskregister!$L$12-(Riskregister!$L$12-Riskregister!$K$12)*SQRT((1-AP1399)/2)))</f>
        <v>0</v>
      </c>
      <c r="AR1399" s="28">
        <f t="shared" ca="1" si="858"/>
        <v>0.5639304665434014</v>
      </c>
      <c r="AS1399" s="28">
        <f t="shared" ca="1" si="858"/>
        <v>0.53608612638292252</v>
      </c>
      <c r="AT1399" s="28">
        <f>IF(Riskregister!$E$13="",0,COUNTIF(BN$4:BN$53,"&lt;"&amp;AR1399)*IF(AS1399&lt;0.5,Riskregister!$K$13+(Riskregister!$L$13-Riskregister!$K$13)*SQRT(AS1399/2),Riskregister!$L$13-(Riskregister!$L$13-Riskregister!$K$13)*SQRT((1-AS1399)/2)))</f>
        <v>0</v>
      </c>
      <c r="AU1399" s="28">
        <f t="shared" ca="1" si="859"/>
        <v>0.15422012812878994</v>
      </c>
      <c r="AV1399" s="28">
        <f t="shared" ca="1" si="859"/>
        <v>4.8582266840982213E-2</v>
      </c>
      <c r="AW1399" s="28">
        <f>IF(Riskregister!$E$14="",0,COUNTIF(BO$4:BO$53,"&lt;"&amp;AU1399)*IF(AV1399&lt;0.5,Riskregister!$K$14+(Riskregister!$L$14-Riskregister!$K$14)*SQRT(AV1399/2),Riskregister!$L$14-(Riskregister!$L$14-Riskregister!$K$14)*SQRT((1-AV1399)/2)))</f>
        <v>0</v>
      </c>
      <c r="AX1399" s="28">
        <f t="shared" ca="1" si="860"/>
        <v>0.25166397561371723</v>
      </c>
      <c r="AY1399" s="28">
        <f t="shared" ca="1" si="860"/>
        <v>0.77893553323373754</v>
      </c>
      <c r="AZ1399" s="28">
        <f>IF(Riskregister!$E$15="",0,COUNTIF(BP$4:BP$53,"&lt;"&amp;AX1399)*IF(AY1399&lt;0.5,Riskregister!$K$15+(Riskregister!$L$15-Riskregister!$K$15)*SQRT(AY1399/2),Riskregister!$L$15-(Riskregister!$L$15-Riskregister!$K$15)*SQRT((1-AY1399)/2)))</f>
        <v>0</v>
      </c>
      <c r="BA1399" s="28">
        <f t="shared" ca="1" si="861"/>
        <v>6.9194640012362862E-2</v>
      </c>
      <c r="BB1399" s="28">
        <f t="shared" ca="1" si="861"/>
        <v>0.34718408978426085</v>
      </c>
      <c r="BC1399" s="28">
        <f>IF(Riskregister!$E$16="",0,COUNTIF(BQ$4:BQ$53,"&lt;"&amp;BA1399)*IF(BB1399&lt;0.5,Riskregister!$K$16+(Riskregister!$L$16-Riskregister!$K$16)*SQRT(BB1399/2),Riskregister!$L$16-(Riskregister!$L$16-Riskregister!$K$16)*SQRT((1-BB1399)/2)))</f>
        <v>0</v>
      </c>
      <c r="BD1399" s="28">
        <f t="shared" ca="1" si="837"/>
        <v>0</v>
      </c>
    </row>
    <row r="1400" spans="20:56" x14ac:dyDescent="0.35">
      <c r="T1400" s="28">
        <f t="shared" ca="1" si="850"/>
        <v>0.96169672831962116</v>
      </c>
      <c r="U1400" s="28">
        <f t="shared" ca="1" si="850"/>
        <v>0.14215610632803655</v>
      </c>
      <c r="V1400" s="28">
        <f ca="1">IF(Riskregister!$E$5="",0,COUNTIF(BF$4:BF$53,"&lt;"&amp;T1400)*IF(U1400&lt;0.5,Riskregister!$K$5+(Riskregister!$L$5-Riskregister!$K$5)*SQRT(U1400/2),Riskregister!$L$5-(Riskregister!$L$5-Riskregister!$K$5)*SQRT((1-U1400)/2)))</f>
        <v>539944.20822944399</v>
      </c>
      <c r="W1400" s="28">
        <f t="shared" ca="1" si="851"/>
        <v>0.32572653095109472</v>
      </c>
      <c r="X1400" s="28">
        <f t="shared" ca="1" si="851"/>
        <v>0.81393061691268731</v>
      </c>
      <c r="Y1400" s="28">
        <f ca="1">IF(Riskregister!$E$6="",0,COUNTIF(BG$4:BG$53,"&lt;"&amp;W1400)*IF(X1400&lt;0.5,Riskregister!$K$6+(Riskregister!$L$6-Riskregister!$K$6)*SQRT(X1400/2),Riskregister!$L$6-(Riskregister!$L$6-Riskregister!$K$6)*SQRT((1-X1400)/2)))</f>
        <v>0</v>
      </c>
      <c r="Z1400" s="28">
        <f t="shared" ca="1" si="852"/>
        <v>0.44886538116013297</v>
      </c>
      <c r="AA1400" s="28">
        <f t="shared" ca="1" si="852"/>
        <v>0.10276517146279573</v>
      </c>
      <c r="AB1400" s="28">
        <f ca="1">IF(Riskregister!$E$7="",0,COUNTIF(BH$4:BH$53,"&lt;"&amp;Z1400)*IF(AA1400&lt;0.5,Riskregister!$K$7+(Riskregister!$L$7-Riskregister!$K$7)*SQRT(AA1400/2),Riskregister!$L$7-(Riskregister!$L$7-Riskregister!$K$7)*SQRT((1-AA1400)/2)))</f>
        <v>0</v>
      </c>
      <c r="AC1400" s="28">
        <f t="shared" ca="1" si="853"/>
        <v>0.45053585947652952</v>
      </c>
      <c r="AD1400" s="28">
        <f t="shared" ca="1" si="853"/>
        <v>4.0459011799011124E-3</v>
      </c>
      <c r="AE1400" s="28">
        <f ca="1">IF(Riskregister!$E$8="",0,COUNTIF(BI$4:BI$53,"&lt;"&amp;AC1400)*IF(AD1400&lt;0.5,Riskregister!$K$8+(Riskregister!$L$8-Riskregister!$K$8)*SQRT(AD1400/2),Riskregister!$L$8-(Riskregister!$L$8-Riskregister!$K$8)*SQRT((1-AD1400)/2)))</f>
        <v>0</v>
      </c>
      <c r="AF1400" s="28">
        <f t="shared" ca="1" si="854"/>
        <v>0.98073905557700614</v>
      </c>
      <c r="AG1400" s="28">
        <f t="shared" ca="1" si="854"/>
        <v>0.35191814422984957</v>
      </c>
      <c r="AH1400" s="28">
        <f>IF(Riskregister!$E$9="",0,COUNTIF(BJ$4:BJ$53,"&lt;"&amp;AF1400)*IF(AG1400&lt;0.5,Riskregister!$K$9+(Riskregister!$L$9-Riskregister!$K$9)*SQRT(AG1400/2),Riskregister!$L$9-(Riskregister!$L$9-Riskregister!$K$9)*SQRT((1-AG1400)/2)))</f>
        <v>0</v>
      </c>
      <c r="AI1400" s="28">
        <f t="shared" ca="1" si="855"/>
        <v>0.95101033593960427</v>
      </c>
      <c r="AJ1400" s="28">
        <f t="shared" ca="1" si="855"/>
        <v>0.49011839942291457</v>
      </c>
      <c r="AK1400" s="28">
        <f>IF(Riskregister!$E$10="",0,COUNTIF(BK$4:BK$53,"&lt;"&amp;AI1400)*IF(AJ1400&lt;0.5,Riskregister!$K$10+(Riskregister!$L$10-Riskregister!$K$10)*SQRT(AJ1400/2),Riskregister!$L$10-(Riskregister!$L$10-Riskregister!$K$10)*SQRT((1-AJ1400)/2)))</f>
        <v>0</v>
      </c>
      <c r="AL1400" s="28">
        <f t="shared" ca="1" si="856"/>
        <v>0.90865046240384661</v>
      </c>
      <c r="AM1400" s="28">
        <f t="shared" ca="1" si="856"/>
        <v>0.22736024105871244</v>
      </c>
      <c r="AN1400" s="28">
        <f>IF(Riskregister!$E$11="",0,COUNTIF(BL$4:BL$53,"&lt;"&amp;AL1400)*IF(AM1400&lt;0.5,Riskregister!$K$11+(Riskregister!$L$11-Riskregister!$K$11)*SQRT(AM1400/2),Riskregister!$L$11-(Riskregister!$L$11-Riskregister!$K$11)*SQRT((1-AM1400)/2)))</f>
        <v>0</v>
      </c>
      <c r="AO1400" s="28">
        <f t="shared" ca="1" si="857"/>
        <v>0.29862042930911303</v>
      </c>
      <c r="AP1400" s="28">
        <f t="shared" ca="1" si="857"/>
        <v>0.44653099020017084</v>
      </c>
      <c r="AQ1400" s="28">
        <f>IF(Riskregister!$E$12="",0,COUNTIF(BM$4:BM$53,"&lt;"&amp;AO1400)*IF(AP1400&lt;0.5,Riskregister!$K$12+(Riskregister!$L$12-Riskregister!$K$12)*SQRT(AP1400/2),Riskregister!$L$12-(Riskregister!$L$12-Riskregister!$K$12)*SQRT((1-AP1400)/2)))</f>
        <v>0</v>
      </c>
      <c r="AR1400" s="28">
        <f t="shared" ca="1" si="858"/>
        <v>0.75375806935991063</v>
      </c>
      <c r="AS1400" s="28">
        <f t="shared" ca="1" si="858"/>
        <v>0.91498108270683631</v>
      </c>
      <c r="AT1400" s="28">
        <f>IF(Riskregister!$E$13="",0,COUNTIF(BN$4:BN$53,"&lt;"&amp;AR1400)*IF(AS1400&lt;0.5,Riskregister!$K$13+(Riskregister!$L$13-Riskregister!$K$13)*SQRT(AS1400/2),Riskregister!$L$13-(Riskregister!$L$13-Riskregister!$K$13)*SQRT((1-AS1400)/2)))</f>
        <v>0</v>
      </c>
      <c r="AU1400" s="28">
        <f t="shared" ca="1" si="859"/>
        <v>0.23968617048297125</v>
      </c>
      <c r="AV1400" s="28">
        <f t="shared" ca="1" si="859"/>
        <v>0.40195182246754546</v>
      </c>
      <c r="AW1400" s="28">
        <f>IF(Riskregister!$E$14="",0,COUNTIF(BO$4:BO$53,"&lt;"&amp;AU1400)*IF(AV1400&lt;0.5,Riskregister!$K$14+(Riskregister!$L$14-Riskregister!$K$14)*SQRT(AV1400/2),Riskregister!$L$14-(Riskregister!$L$14-Riskregister!$K$14)*SQRT((1-AV1400)/2)))</f>
        <v>0</v>
      </c>
      <c r="AX1400" s="28">
        <f t="shared" ca="1" si="860"/>
        <v>0.18680136652467538</v>
      </c>
      <c r="AY1400" s="28">
        <f t="shared" ca="1" si="860"/>
        <v>0.90055746672794856</v>
      </c>
      <c r="AZ1400" s="28">
        <f>IF(Riskregister!$E$15="",0,COUNTIF(BP$4:BP$53,"&lt;"&amp;AX1400)*IF(AY1400&lt;0.5,Riskregister!$K$15+(Riskregister!$L$15-Riskregister!$K$15)*SQRT(AY1400/2),Riskregister!$L$15-(Riskregister!$L$15-Riskregister!$K$15)*SQRT((1-AY1400)/2)))</f>
        <v>0</v>
      </c>
      <c r="BA1400" s="28">
        <f t="shared" ca="1" si="861"/>
        <v>0.42876752254391537</v>
      </c>
      <c r="BB1400" s="28">
        <f t="shared" ca="1" si="861"/>
        <v>0.20551957835481494</v>
      </c>
      <c r="BC1400" s="28">
        <f>IF(Riskregister!$E$16="",0,COUNTIF(BQ$4:BQ$53,"&lt;"&amp;BA1400)*IF(BB1400&lt;0.5,Riskregister!$K$16+(Riskregister!$L$16-Riskregister!$K$16)*SQRT(BB1400/2),Riskregister!$L$16-(Riskregister!$L$16-Riskregister!$K$16)*SQRT((1-BB1400)/2)))</f>
        <v>0</v>
      </c>
      <c r="BD1400" s="28">
        <f t="shared" ca="1" si="837"/>
        <v>539944.20822944399</v>
      </c>
    </row>
    <row r="1401" spans="20:56" x14ac:dyDescent="0.35">
      <c r="T1401" s="28">
        <f t="shared" ca="1" si="850"/>
        <v>0.73679813765611502</v>
      </c>
      <c r="U1401" s="28">
        <f t="shared" ca="1" si="850"/>
        <v>0.95998892332835306</v>
      </c>
      <c r="V1401" s="28">
        <f ca="1">IF(Riskregister!$E$5="",0,COUNTIF(BF$4:BF$53,"&lt;"&amp;T1401)*IF(U1401&lt;0.5,Riskregister!$K$5+(Riskregister!$L$5-Riskregister!$K$5)*SQRT(U1401/2),Riskregister!$L$5-(Riskregister!$L$5-Riskregister!$K$5)*SQRT((1-U1401)/2)))</f>
        <v>536351.5788647962</v>
      </c>
      <c r="W1401" s="28">
        <f t="shared" ca="1" si="851"/>
        <v>0.39567561393133754</v>
      </c>
      <c r="X1401" s="28">
        <f t="shared" ca="1" si="851"/>
        <v>0.71296687820613358</v>
      </c>
      <c r="Y1401" s="28">
        <f ca="1">IF(Riskregister!$E$6="",0,COUNTIF(BG$4:BG$53,"&lt;"&amp;W1401)*IF(X1401&lt;0.5,Riskregister!$K$6+(Riskregister!$L$6-Riskregister!$K$6)*SQRT(X1401/2),Riskregister!$L$6-(Riskregister!$L$6-Riskregister!$K$6)*SQRT((1-X1401)/2)))</f>
        <v>0</v>
      </c>
      <c r="Z1401" s="28">
        <f t="shared" ca="1" si="852"/>
        <v>9.9322211648212755E-2</v>
      </c>
      <c r="AA1401" s="28">
        <f t="shared" ca="1" si="852"/>
        <v>0.63878643045922534</v>
      </c>
      <c r="AB1401" s="28">
        <f ca="1">IF(Riskregister!$E$7="",0,COUNTIF(BH$4:BH$53,"&lt;"&amp;Z1401)*IF(AA1401&lt;0.5,Riskregister!$K$7+(Riskregister!$L$7-Riskregister!$K$7)*SQRT(AA1401/2),Riskregister!$L$7-(Riskregister!$L$7-Riskregister!$K$7)*SQRT((1-AA1401)/2)))</f>
        <v>0</v>
      </c>
      <c r="AC1401" s="28">
        <f t="shared" ca="1" si="853"/>
        <v>0.52717877599928353</v>
      </c>
      <c r="AD1401" s="28">
        <f t="shared" ca="1" si="853"/>
        <v>0.52717242110976525</v>
      </c>
      <c r="AE1401" s="28">
        <f ca="1">IF(Riskregister!$E$8="",0,COUNTIF(BI$4:BI$53,"&lt;"&amp;AC1401)*IF(AD1401&lt;0.5,Riskregister!$K$8+(Riskregister!$L$8-Riskregister!$K$8)*SQRT(AD1401/2),Riskregister!$L$8-(Riskregister!$L$8-Riskregister!$K$8)*SQRT((1-AD1401)/2)))</f>
        <v>0</v>
      </c>
      <c r="AF1401" s="28">
        <f t="shared" ca="1" si="854"/>
        <v>3.2556252739205926E-2</v>
      </c>
      <c r="AG1401" s="28">
        <f t="shared" ca="1" si="854"/>
        <v>2.3812024828238632E-2</v>
      </c>
      <c r="AH1401" s="28">
        <f>IF(Riskregister!$E$9="",0,COUNTIF(BJ$4:BJ$53,"&lt;"&amp;AF1401)*IF(AG1401&lt;0.5,Riskregister!$K$9+(Riskregister!$L$9-Riskregister!$K$9)*SQRT(AG1401/2),Riskregister!$L$9-(Riskregister!$L$9-Riskregister!$K$9)*SQRT((1-AG1401)/2)))</f>
        <v>0</v>
      </c>
      <c r="AI1401" s="28">
        <f t="shared" ca="1" si="855"/>
        <v>3.9379031392390074E-2</v>
      </c>
      <c r="AJ1401" s="28">
        <f t="shared" ca="1" si="855"/>
        <v>0.42531226641746056</v>
      </c>
      <c r="AK1401" s="28">
        <f>IF(Riskregister!$E$10="",0,COUNTIF(BK$4:BK$53,"&lt;"&amp;AI1401)*IF(AJ1401&lt;0.5,Riskregister!$K$10+(Riskregister!$L$10-Riskregister!$K$10)*SQRT(AJ1401/2),Riskregister!$L$10-(Riskregister!$L$10-Riskregister!$K$10)*SQRT((1-AJ1401)/2)))</f>
        <v>0</v>
      </c>
      <c r="AL1401" s="28">
        <f t="shared" ca="1" si="856"/>
        <v>0.79976492779108055</v>
      </c>
      <c r="AM1401" s="28">
        <f t="shared" ca="1" si="856"/>
        <v>0.57348104610313022</v>
      </c>
      <c r="AN1401" s="28">
        <f>IF(Riskregister!$E$11="",0,COUNTIF(BL$4:BL$53,"&lt;"&amp;AL1401)*IF(AM1401&lt;0.5,Riskregister!$K$11+(Riskregister!$L$11-Riskregister!$K$11)*SQRT(AM1401/2),Riskregister!$L$11-(Riskregister!$L$11-Riskregister!$K$11)*SQRT((1-AM1401)/2)))</f>
        <v>0</v>
      </c>
      <c r="AO1401" s="28">
        <f t="shared" ca="1" si="857"/>
        <v>0.91910266063008783</v>
      </c>
      <c r="AP1401" s="28">
        <f t="shared" ca="1" si="857"/>
        <v>0.17436899811281814</v>
      </c>
      <c r="AQ1401" s="28">
        <f>IF(Riskregister!$E$12="",0,COUNTIF(BM$4:BM$53,"&lt;"&amp;AO1401)*IF(AP1401&lt;0.5,Riskregister!$K$12+(Riskregister!$L$12-Riskregister!$K$12)*SQRT(AP1401/2),Riskregister!$L$12-(Riskregister!$L$12-Riskregister!$K$12)*SQRT((1-AP1401)/2)))</f>
        <v>0</v>
      </c>
      <c r="AR1401" s="28">
        <f t="shared" ca="1" si="858"/>
        <v>0.69324843335719866</v>
      </c>
      <c r="AS1401" s="28">
        <f t="shared" ca="1" si="858"/>
        <v>0.47917540260401459</v>
      </c>
      <c r="AT1401" s="28">
        <f>IF(Riskregister!$E$13="",0,COUNTIF(BN$4:BN$53,"&lt;"&amp;AR1401)*IF(AS1401&lt;0.5,Riskregister!$K$13+(Riskregister!$L$13-Riskregister!$K$13)*SQRT(AS1401/2),Riskregister!$L$13-(Riskregister!$L$13-Riskregister!$K$13)*SQRT((1-AS1401)/2)))</f>
        <v>0</v>
      </c>
      <c r="AU1401" s="28">
        <f t="shared" ca="1" si="859"/>
        <v>0.11209641890355748</v>
      </c>
      <c r="AV1401" s="28">
        <f t="shared" ca="1" si="859"/>
        <v>9.074055600051012E-2</v>
      </c>
      <c r="AW1401" s="28">
        <f>IF(Riskregister!$E$14="",0,COUNTIF(BO$4:BO$53,"&lt;"&amp;AU1401)*IF(AV1401&lt;0.5,Riskregister!$K$14+(Riskregister!$L$14-Riskregister!$K$14)*SQRT(AV1401/2),Riskregister!$L$14-(Riskregister!$L$14-Riskregister!$K$14)*SQRT((1-AV1401)/2)))</f>
        <v>0</v>
      </c>
      <c r="AX1401" s="28">
        <f t="shared" ca="1" si="860"/>
        <v>0.91914971824325586</v>
      </c>
      <c r="AY1401" s="28">
        <f t="shared" ca="1" si="860"/>
        <v>0.25698246882025955</v>
      </c>
      <c r="AZ1401" s="28">
        <f>IF(Riskregister!$E$15="",0,COUNTIF(BP$4:BP$53,"&lt;"&amp;AX1401)*IF(AY1401&lt;0.5,Riskregister!$K$15+(Riskregister!$L$15-Riskregister!$K$15)*SQRT(AY1401/2),Riskregister!$L$15-(Riskregister!$L$15-Riskregister!$K$15)*SQRT((1-AY1401)/2)))</f>
        <v>0</v>
      </c>
      <c r="BA1401" s="28">
        <f t="shared" ca="1" si="861"/>
        <v>0.46272774968135122</v>
      </c>
      <c r="BB1401" s="28">
        <f t="shared" ca="1" si="861"/>
        <v>0.4355876728026925</v>
      </c>
      <c r="BC1401" s="28">
        <f>IF(Riskregister!$E$16="",0,COUNTIF(BQ$4:BQ$53,"&lt;"&amp;BA1401)*IF(BB1401&lt;0.5,Riskregister!$K$16+(Riskregister!$L$16-Riskregister!$K$16)*SQRT(BB1401/2),Riskregister!$L$16-(Riskregister!$L$16-Riskregister!$K$16)*SQRT((1-BB1401)/2)))</f>
        <v>0</v>
      </c>
      <c r="BD1401" s="28">
        <f t="shared" ca="1" si="837"/>
        <v>536351.5788647962</v>
      </c>
    </row>
    <row r="1402" spans="20:56" x14ac:dyDescent="0.35">
      <c r="T1402" s="28">
        <f t="shared" ca="1" si="850"/>
        <v>0.9405415869333329</v>
      </c>
      <c r="U1402" s="28">
        <f t="shared" ca="1" si="850"/>
        <v>0.79144742662174905</v>
      </c>
      <c r="V1402" s="28">
        <f ca="1">IF(Riskregister!$E$5="",0,COUNTIF(BF$4:BF$53,"&lt;"&amp;T1402)*IF(U1402&lt;0.5,Riskregister!$K$5+(Riskregister!$L$5-Riskregister!$K$5)*SQRT(U1402/2),Riskregister!$L$5-(Riskregister!$L$5-Riskregister!$K$5)*SQRT((1-U1402)/2)))</f>
        <v>909373.44887606776</v>
      </c>
      <c r="W1402" s="28">
        <f t="shared" ca="1" si="851"/>
        <v>0.57763597817664269</v>
      </c>
      <c r="X1402" s="28">
        <f t="shared" ca="1" si="851"/>
        <v>0.58868617440499105</v>
      </c>
      <c r="Y1402" s="28">
        <f ca="1">IF(Riskregister!$E$6="",0,COUNTIF(BG$4:BG$53,"&lt;"&amp;W1402)*IF(X1402&lt;0.5,Riskregister!$K$6+(Riskregister!$L$6-Riskregister!$K$6)*SQRT(X1402/2),Riskregister!$L$6-(Riskregister!$L$6-Riskregister!$K$6)*SQRT((1-X1402)/2)))</f>
        <v>0</v>
      </c>
      <c r="Z1402" s="28">
        <f t="shared" ca="1" si="852"/>
        <v>0.73842587233237311</v>
      </c>
      <c r="AA1402" s="28">
        <f t="shared" ca="1" si="852"/>
        <v>0.75517339919886983</v>
      </c>
      <c r="AB1402" s="28">
        <f ca="1">IF(Riskregister!$E$7="",0,COUNTIF(BH$4:BH$53,"&lt;"&amp;Z1402)*IF(AA1402&lt;0.5,Riskregister!$K$7+(Riskregister!$L$7-Riskregister!$K$7)*SQRT(AA1402/2),Riskregister!$L$7-(Riskregister!$L$7-Riskregister!$K$7)*SQRT((1-AA1402)/2)))</f>
        <v>277543.35747265804</v>
      </c>
      <c r="AC1402" s="28">
        <f t="shared" ca="1" si="853"/>
        <v>0.80371114314533165</v>
      </c>
      <c r="AD1402" s="28">
        <f t="shared" ca="1" si="853"/>
        <v>0.59119073477076967</v>
      </c>
      <c r="AE1402" s="28">
        <f ca="1">IF(Riskregister!$E$8="",0,COUNTIF(BI$4:BI$53,"&lt;"&amp;AC1402)*IF(AD1402&lt;0.5,Riskregister!$K$8+(Riskregister!$L$8-Riskregister!$K$8)*SQRT(AD1402/2),Riskregister!$L$8-(Riskregister!$L$8-Riskregister!$K$8)*SQRT((1-AD1402)/2)))</f>
        <v>0</v>
      </c>
      <c r="AF1402" s="28">
        <f t="shared" ca="1" si="854"/>
        <v>0.98291666987098414</v>
      </c>
      <c r="AG1402" s="28">
        <f t="shared" ca="1" si="854"/>
        <v>0.23711613283115607</v>
      </c>
      <c r="AH1402" s="28">
        <f>IF(Riskregister!$E$9="",0,COUNTIF(BJ$4:BJ$53,"&lt;"&amp;AF1402)*IF(AG1402&lt;0.5,Riskregister!$K$9+(Riskregister!$L$9-Riskregister!$K$9)*SQRT(AG1402/2),Riskregister!$L$9-(Riskregister!$L$9-Riskregister!$K$9)*SQRT((1-AG1402)/2)))</f>
        <v>0</v>
      </c>
      <c r="AI1402" s="28">
        <f t="shared" ca="1" si="855"/>
        <v>0.87644991828840835</v>
      </c>
      <c r="AJ1402" s="28">
        <f t="shared" ca="1" si="855"/>
        <v>0.94468835157683229</v>
      </c>
      <c r="AK1402" s="28">
        <f>IF(Riskregister!$E$10="",0,COUNTIF(BK$4:BK$53,"&lt;"&amp;AI1402)*IF(AJ1402&lt;0.5,Riskregister!$K$10+(Riskregister!$L$10-Riskregister!$K$10)*SQRT(AJ1402/2),Riskregister!$L$10-(Riskregister!$L$10-Riskregister!$K$10)*SQRT((1-AJ1402)/2)))</f>
        <v>0</v>
      </c>
      <c r="AL1402" s="28">
        <f t="shared" ca="1" si="856"/>
        <v>0.30202392698225999</v>
      </c>
      <c r="AM1402" s="28">
        <f t="shared" ca="1" si="856"/>
        <v>8.5135743969761091E-2</v>
      </c>
      <c r="AN1402" s="28">
        <f>IF(Riskregister!$E$11="",0,COUNTIF(BL$4:BL$53,"&lt;"&amp;AL1402)*IF(AM1402&lt;0.5,Riskregister!$K$11+(Riskregister!$L$11-Riskregister!$K$11)*SQRT(AM1402/2),Riskregister!$L$11-(Riskregister!$L$11-Riskregister!$K$11)*SQRT((1-AM1402)/2)))</f>
        <v>0</v>
      </c>
      <c r="AO1402" s="28">
        <f t="shared" ca="1" si="857"/>
        <v>0.46396548493296208</v>
      </c>
      <c r="AP1402" s="28">
        <f t="shared" ca="1" si="857"/>
        <v>0.66293907716965195</v>
      </c>
      <c r="AQ1402" s="28">
        <f>IF(Riskregister!$E$12="",0,COUNTIF(BM$4:BM$53,"&lt;"&amp;AO1402)*IF(AP1402&lt;0.5,Riskregister!$K$12+(Riskregister!$L$12-Riskregister!$K$12)*SQRT(AP1402/2),Riskregister!$L$12-(Riskregister!$L$12-Riskregister!$K$12)*SQRT((1-AP1402)/2)))</f>
        <v>0</v>
      </c>
      <c r="AR1402" s="28">
        <f t="shared" ca="1" si="858"/>
        <v>7.9375533400614096E-3</v>
      </c>
      <c r="AS1402" s="28">
        <f t="shared" ca="1" si="858"/>
        <v>0.23263016961827476</v>
      </c>
      <c r="AT1402" s="28">
        <f>IF(Riskregister!$E$13="",0,COUNTIF(BN$4:BN$53,"&lt;"&amp;AR1402)*IF(AS1402&lt;0.5,Riskregister!$K$13+(Riskregister!$L$13-Riskregister!$K$13)*SQRT(AS1402/2),Riskregister!$L$13-(Riskregister!$L$13-Riskregister!$K$13)*SQRT((1-AS1402)/2)))</f>
        <v>0</v>
      </c>
      <c r="AU1402" s="28">
        <f t="shared" ca="1" si="859"/>
        <v>0.84142501483201404</v>
      </c>
      <c r="AV1402" s="28">
        <f t="shared" ca="1" si="859"/>
        <v>0.24507594077168182</v>
      </c>
      <c r="AW1402" s="28">
        <f>IF(Riskregister!$E$14="",0,COUNTIF(BO$4:BO$53,"&lt;"&amp;AU1402)*IF(AV1402&lt;0.5,Riskregister!$K$14+(Riskregister!$L$14-Riskregister!$K$14)*SQRT(AV1402/2),Riskregister!$L$14-(Riskregister!$L$14-Riskregister!$K$14)*SQRT((1-AV1402)/2)))</f>
        <v>0</v>
      </c>
      <c r="AX1402" s="28">
        <f t="shared" ca="1" si="860"/>
        <v>0.51759897204691474</v>
      </c>
      <c r="AY1402" s="28">
        <f t="shared" ca="1" si="860"/>
        <v>0.24566698677884813</v>
      </c>
      <c r="AZ1402" s="28">
        <f>IF(Riskregister!$E$15="",0,COUNTIF(BP$4:BP$53,"&lt;"&amp;AX1402)*IF(AY1402&lt;0.5,Riskregister!$K$15+(Riskregister!$L$15-Riskregister!$K$15)*SQRT(AY1402/2),Riskregister!$L$15-(Riskregister!$L$15-Riskregister!$K$15)*SQRT((1-AY1402)/2)))</f>
        <v>0</v>
      </c>
      <c r="BA1402" s="28">
        <f t="shared" ca="1" si="861"/>
        <v>0.46712447762825149</v>
      </c>
      <c r="BB1402" s="28">
        <f t="shared" ca="1" si="861"/>
        <v>9.1971933029565966E-2</v>
      </c>
      <c r="BC1402" s="28">
        <f>IF(Riskregister!$E$16="",0,COUNTIF(BQ$4:BQ$53,"&lt;"&amp;BA1402)*IF(BB1402&lt;0.5,Riskregister!$K$16+(Riskregister!$L$16-Riskregister!$K$16)*SQRT(BB1402/2),Riskregister!$L$16-(Riskregister!$L$16-Riskregister!$K$16)*SQRT((1-BB1402)/2)))</f>
        <v>0</v>
      </c>
      <c r="BD1402" s="28">
        <f t="shared" ca="1" si="837"/>
        <v>1186916.8063487257</v>
      </c>
    </row>
    <row r="1403" spans="20:56" x14ac:dyDescent="0.35">
      <c r="T1403" s="28">
        <f t="shared" ca="1" si="850"/>
        <v>0.95696458495677861</v>
      </c>
      <c r="U1403" s="28">
        <f t="shared" ca="1" si="850"/>
        <v>0.38728025597833704</v>
      </c>
      <c r="V1403" s="28">
        <f ca="1">IF(Riskregister!$E$5="",0,COUNTIF(BF$4:BF$53,"&lt;"&amp;T1403)*IF(U1403&lt;0.5,Riskregister!$K$5+(Riskregister!$L$5-Riskregister!$K$5)*SQRT(U1403/2),Riskregister!$L$5-(Riskregister!$L$5-Riskregister!$K$5)*SQRT((1-U1403)/2)))</f>
        <v>696041.03786252567</v>
      </c>
      <c r="W1403" s="28">
        <f t="shared" ca="1" si="851"/>
        <v>0.8734224790318712</v>
      </c>
      <c r="X1403" s="28">
        <f t="shared" ca="1" si="851"/>
        <v>0.48572794419659737</v>
      </c>
      <c r="Y1403" s="28">
        <f ca="1">IF(Riskregister!$E$6="",0,COUNTIF(BG$4:BG$53,"&lt;"&amp;W1403)*IF(X1403&lt;0.5,Riskregister!$K$6+(Riskregister!$L$6-Riskregister!$K$6)*SQRT(X1403/2),Riskregister!$L$6-(Riskregister!$L$6-Riskregister!$K$6)*SQRT((1-X1403)/2)))</f>
        <v>1087062.1565586529</v>
      </c>
      <c r="Z1403" s="28">
        <f t="shared" ca="1" si="852"/>
        <v>0.62131247288068836</v>
      </c>
      <c r="AA1403" s="28">
        <f t="shared" ca="1" si="852"/>
        <v>0.49422132723650536</v>
      </c>
      <c r="AB1403" s="28">
        <f ca="1">IF(Riskregister!$E$7="",0,COUNTIF(BH$4:BH$53,"&lt;"&amp;Z1403)*IF(AA1403&lt;0.5,Riskregister!$K$7+(Riskregister!$L$7-Riskregister!$K$7)*SQRT(AA1403/2),Riskregister!$L$7-(Riskregister!$L$7-Riskregister!$K$7)*SQRT((1-AA1403)/2)))</f>
        <v>0</v>
      </c>
      <c r="AC1403" s="28">
        <f t="shared" ca="1" si="853"/>
        <v>0.2977115925569177</v>
      </c>
      <c r="AD1403" s="28">
        <f t="shared" ca="1" si="853"/>
        <v>0.74122087242728663</v>
      </c>
      <c r="AE1403" s="28">
        <f ca="1">IF(Riskregister!$E$8="",0,COUNTIF(BI$4:BI$53,"&lt;"&amp;AC1403)*IF(AD1403&lt;0.5,Riskregister!$K$8+(Riskregister!$L$8-Riskregister!$K$8)*SQRT(AD1403/2),Riskregister!$L$8-(Riskregister!$L$8-Riskregister!$K$8)*SQRT((1-AD1403)/2)))</f>
        <v>0</v>
      </c>
      <c r="AF1403" s="28">
        <f t="shared" ca="1" si="854"/>
        <v>0.68068791204889567</v>
      </c>
      <c r="AG1403" s="28">
        <f t="shared" ca="1" si="854"/>
        <v>0.84929425945978199</v>
      </c>
      <c r="AH1403" s="28">
        <f>IF(Riskregister!$E$9="",0,COUNTIF(BJ$4:BJ$53,"&lt;"&amp;AF1403)*IF(AG1403&lt;0.5,Riskregister!$K$9+(Riskregister!$L$9-Riskregister!$K$9)*SQRT(AG1403/2),Riskregister!$L$9-(Riskregister!$L$9-Riskregister!$K$9)*SQRT((1-AG1403)/2)))</f>
        <v>0</v>
      </c>
      <c r="AI1403" s="28">
        <f t="shared" ca="1" si="855"/>
        <v>0.48527266722432483</v>
      </c>
      <c r="AJ1403" s="28">
        <f t="shared" ca="1" si="855"/>
        <v>0.19566732640329365</v>
      </c>
      <c r="AK1403" s="28">
        <f>IF(Riskregister!$E$10="",0,COUNTIF(BK$4:BK$53,"&lt;"&amp;AI1403)*IF(AJ1403&lt;0.5,Riskregister!$K$10+(Riskregister!$L$10-Riskregister!$K$10)*SQRT(AJ1403/2),Riskregister!$L$10-(Riskregister!$L$10-Riskregister!$K$10)*SQRT((1-AJ1403)/2)))</f>
        <v>0</v>
      </c>
      <c r="AL1403" s="28">
        <f t="shared" ca="1" si="856"/>
        <v>0.65149640835897049</v>
      </c>
      <c r="AM1403" s="28">
        <f t="shared" ca="1" si="856"/>
        <v>0.84375462157825709</v>
      </c>
      <c r="AN1403" s="28">
        <f>IF(Riskregister!$E$11="",0,COUNTIF(BL$4:BL$53,"&lt;"&amp;AL1403)*IF(AM1403&lt;0.5,Riskregister!$K$11+(Riskregister!$L$11-Riskregister!$K$11)*SQRT(AM1403/2),Riskregister!$L$11-(Riskregister!$L$11-Riskregister!$K$11)*SQRT((1-AM1403)/2)))</f>
        <v>0</v>
      </c>
      <c r="AO1403" s="28">
        <f t="shared" ca="1" si="857"/>
        <v>0.11305144422852131</v>
      </c>
      <c r="AP1403" s="28">
        <f t="shared" ca="1" si="857"/>
        <v>0.2058114173130412</v>
      </c>
      <c r="AQ1403" s="28">
        <f>IF(Riskregister!$E$12="",0,COUNTIF(BM$4:BM$53,"&lt;"&amp;AO1403)*IF(AP1403&lt;0.5,Riskregister!$K$12+(Riskregister!$L$12-Riskregister!$K$12)*SQRT(AP1403/2),Riskregister!$L$12-(Riskregister!$L$12-Riskregister!$K$12)*SQRT((1-AP1403)/2)))</f>
        <v>0</v>
      </c>
      <c r="AR1403" s="28">
        <f t="shared" ca="1" si="858"/>
        <v>0.62678683529263102</v>
      </c>
      <c r="AS1403" s="28">
        <f t="shared" ca="1" si="858"/>
        <v>0.71812118836229588</v>
      </c>
      <c r="AT1403" s="28">
        <f>IF(Riskregister!$E$13="",0,COUNTIF(BN$4:BN$53,"&lt;"&amp;AR1403)*IF(AS1403&lt;0.5,Riskregister!$K$13+(Riskregister!$L$13-Riskregister!$K$13)*SQRT(AS1403/2),Riskregister!$L$13-(Riskregister!$L$13-Riskregister!$K$13)*SQRT((1-AS1403)/2)))</f>
        <v>0</v>
      </c>
      <c r="AU1403" s="28">
        <f t="shared" ca="1" si="859"/>
        <v>0.18151654396687134</v>
      </c>
      <c r="AV1403" s="28">
        <f t="shared" ca="1" si="859"/>
        <v>0.86918019856905204</v>
      </c>
      <c r="AW1403" s="28">
        <f>IF(Riskregister!$E$14="",0,COUNTIF(BO$4:BO$53,"&lt;"&amp;AU1403)*IF(AV1403&lt;0.5,Riskregister!$K$14+(Riskregister!$L$14-Riskregister!$K$14)*SQRT(AV1403/2),Riskregister!$L$14-(Riskregister!$L$14-Riskregister!$K$14)*SQRT((1-AV1403)/2)))</f>
        <v>0</v>
      </c>
      <c r="AX1403" s="28">
        <f t="shared" ca="1" si="860"/>
        <v>3.6596227057532627E-2</v>
      </c>
      <c r="AY1403" s="28">
        <f t="shared" ca="1" si="860"/>
        <v>0.4998076106039453</v>
      </c>
      <c r="AZ1403" s="28">
        <f>IF(Riskregister!$E$15="",0,COUNTIF(BP$4:BP$53,"&lt;"&amp;AX1403)*IF(AY1403&lt;0.5,Riskregister!$K$15+(Riskregister!$L$15-Riskregister!$K$15)*SQRT(AY1403/2),Riskregister!$L$15-(Riskregister!$L$15-Riskregister!$K$15)*SQRT((1-AY1403)/2)))</f>
        <v>0</v>
      </c>
      <c r="BA1403" s="28">
        <f t="shared" ca="1" si="861"/>
        <v>0.71479326937641174</v>
      </c>
      <c r="BB1403" s="28">
        <f t="shared" ca="1" si="861"/>
        <v>0.10929453427165181</v>
      </c>
      <c r="BC1403" s="28">
        <f>IF(Riskregister!$E$16="",0,COUNTIF(BQ$4:BQ$53,"&lt;"&amp;BA1403)*IF(BB1403&lt;0.5,Riskregister!$K$16+(Riskregister!$L$16-Riskregister!$K$16)*SQRT(BB1403/2),Riskregister!$L$16-(Riskregister!$L$16-Riskregister!$K$16)*SQRT((1-BB1403)/2)))</f>
        <v>0</v>
      </c>
      <c r="BD1403" s="28">
        <f t="shared" ca="1" si="837"/>
        <v>1783103.1944211787</v>
      </c>
    </row>
    <row r="1404" spans="20:56" x14ac:dyDescent="0.35">
      <c r="T1404" s="28">
        <f t="shared" ref="T1404:U1423" ca="1" si="862">RAND()</f>
        <v>0.50739322465839043</v>
      </c>
      <c r="U1404" s="28">
        <f t="shared" ca="1" si="862"/>
        <v>0.19038026853540102</v>
      </c>
      <c r="V1404" s="28">
        <f ca="1">IF(Riskregister!$E$5="",0,COUNTIF(BF$4:BF$53,"&lt;"&amp;T1404)*IF(U1404&lt;0.5,Riskregister!$K$5+(Riskregister!$L$5-Riskregister!$K$5)*SQRT(U1404/2),Riskregister!$L$5-(Riskregister!$L$5-Riskregister!$K$5)*SQRT((1-U1404)/2)))</f>
        <v>0</v>
      </c>
      <c r="W1404" s="28">
        <f t="shared" ref="W1404:X1423" ca="1" si="863">RAND()</f>
        <v>0.12910589723603516</v>
      </c>
      <c r="X1404" s="28">
        <f t="shared" ca="1" si="863"/>
        <v>0.30027692117621096</v>
      </c>
      <c r="Y1404" s="28">
        <f ca="1">IF(Riskregister!$E$6="",0,COUNTIF(BG$4:BG$53,"&lt;"&amp;W1404)*IF(X1404&lt;0.5,Riskregister!$K$6+(Riskregister!$L$6-Riskregister!$K$6)*SQRT(X1404/2),Riskregister!$L$6-(Riskregister!$L$6-Riskregister!$K$6)*SQRT((1-X1404)/2)))</f>
        <v>0</v>
      </c>
      <c r="Z1404" s="28">
        <f t="shared" ref="Z1404:AA1423" ca="1" si="864">RAND()</f>
        <v>0.14214941983560248</v>
      </c>
      <c r="AA1404" s="28">
        <f t="shared" ca="1" si="864"/>
        <v>0.29184304205716516</v>
      </c>
      <c r="AB1404" s="28">
        <f ca="1">IF(Riskregister!$E$7="",0,COUNTIF(BH$4:BH$53,"&lt;"&amp;Z1404)*IF(AA1404&lt;0.5,Riskregister!$K$7+(Riskregister!$L$7-Riskregister!$K$7)*SQRT(AA1404/2),Riskregister!$L$7-(Riskregister!$L$7-Riskregister!$K$7)*SQRT((1-AA1404)/2)))</f>
        <v>0</v>
      </c>
      <c r="AC1404" s="28">
        <f t="shared" ref="AC1404:AD1423" ca="1" si="865">RAND()</f>
        <v>0.69478861357897981</v>
      </c>
      <c r="AD1404" s="28">
        <f t="shared" ca="1" si="865"/>
        <v>0.56944976820203985</v>
      </c>
      <c r="AE1404" s="28">
        <f ca="1">IF(Riskregister!$E$8="",0,COUNTIF(BI$4:BI$53,"&lt;"&amp;AC1404)*IF(AD1404&lt;0.5,Riskregister!$K$8+(Riskregister!$L$8-Riskregister!$K$8)*SQRT(AD1404/2),Riskregister!$L$8-(Riskregister!$L$8-Riskregister!$K$8)*SQRT((1-AD1404)/2)))</f>
        <v>0</v>
      </c>
      <c r="AF1404" s="28">
        <f t="shared" ref="AF1404:AG1423" ca="1" si="866">RAND()</f>
        <v>0.39428966762485529</v>
      </c>
      <c r="AG1404" s="28">
        <f t="shared" ca="1" si="866"/>
        <v>0.19776779613813911</v>
      </c>
      <c r="AH1404" s="28">
        <f>IF(Riskregister!$E$9="",0,COUNTIF(BJ$4:BJ$53,"&lt;"&amp;AF1404)*IF(AG1404&lt;0.5,Riskregister!$K$9+(Riskregister!$L$9-Riskregister!$K$9)*SQRT(AG1404/2),Riskregister!$L$9-(Riskregister!$L$9-Riskregister!$K$9)*SQRT((1-AG1404)/2)))</f>
        <v>0</v>
      </c>
      <c r="AI1404" s="28">
        <f t="shared" ref="AI1404:AJ1423" ca="1" si="867">RAND()</f>
        <v>0.1397857511143259</v>
      </c>
      <c r="AJ1404" s="28">
        <f t="shared" ca="1" si="867"/>
        <v>1.4129494563367206E-2</v>
      </c>
      <c r="AK1404" s="28">
        <f>IF(Riskregister!$E$10="",0,COUNTIF(BK$4:BK$53,"&lt;"&amp;AI1404)*IF(AJ1404&lt;0.5,Riskregister!$K$10+(Riskregister!$L$10-Riskregister!$K$10)*SQRT(AJ1404/2),Riskregister!$L$10-(Riskregister!$L$10-Riskregister!$K$10)*SQRT((1-AJ1404)/2)))</f>
        <v>0</v>
      </c>
      <c r="AL1404" s="28">
        <f t="shared" ref="AL1404:AM1423" ca="1" si="868">RAND()</f>
        <v>0.81124259521806907</v>
      </c>
      <c r="AM1404" s="28">
        <f t="shared" ca="1" si="868"/>
        <v>0.7267845146222065</v>
      </c>
      <c r="AN1404" s="28">
        <f>IF(Riskregister!$E$11="",0,COUNTIF(BL$4:BL$53,"&lt;"&amp;AL1404)*IF(AM1404&lt;0.5,Riskregister!$K$11+(Riskregister!$L$11-Riskregister!$K$11)*SQRT(AM1404/2),Riskregister!$L$11-(Riskregister!$L$11-Riskregister!$K$11)*SQRT((1-AM1404)/2)))</f>
        <v>0</v>
      </c>
      <c r="AO1404" s="28">
        <f t="shared" ref="AO1404:AP1423" ca="1" si="869">RAND()</f>
        <v>0.32327715301523574</v>
      </c>
      <c r="AP1404" s="28">
        <f t="shared" ca="1" si="869"/>
        <v>0.68133953265577629</v>
      </c>
      <c r="AQ1404" s="28">
        <f>IF(Riskregister!$E$12="",0,COUNTIF(BM$4:BM$53,"&lt;"&amp;AO1404)*IF(AP1404&lt;0.5,Riskregister!$K$12+(Riskregister!$L$12-Riskregister!$K$12)*SQRT(AP1404/2),Riskregister!$L$12-(Riskregister!$L$12-Riskregister!$K$12)*SQRT((1-AP1404)/2)))</f>
        <v>0</v>
      </c>
      <c r="AR1404" s="28">
        <f t="shared" ref="AR1404:AS1423" ca="1" si="870">RAND()</f>
        <v>0.33033609146458165</v>
      </c>
      <c r="AS1404" s="28">
        <f t="shared" ca="1" si="870"/>
        <v>0.65501209740362365</v>
      </c>
      <c r="AT1404" s="28">
        <f>IF(Riskregister!$E$13="",0,COUNTIF(BN$4:BN$53,"&lt;"&amp;AR1404)*IF(AS1404&lt;0.5,Riskregister!$K$13+(Riskregister!$L$13-Riskregister!$K$13)*SQRT(AS1404/2),Riskregister!$L$13-(Riskregister!$L$13-Riskregister!$K$13)*SQRT((1-AS1404)/2)))</f>
        <v>0</v>
      </c>
      <c r="AU1404" s="28">
        <f t="shared" ref="AU1404:AV1423" ca="1" si="871">RAND()</f>
        <v>3.8842823717107344E-2</v>
      </c>
      <c r="AV1404" s="28">
        <f t="shared" ca="1" si="871"/>
        <v>6.9377564659269586E-2</v>
      </c>
      <c r="AW1404" s="28">
        <f>IF(Riskregister!$E$14="",0,COUNTIF(BO$4:BO$53,"&lt;"&amp;AU1404)*IF(AV1404&lt;0.5,Riskregister!$K$14+(Riskregister!$L$14-Riskregister!$K$14)*SQRT(AV1404/2),Riskregister!$L$14-(Riskregister!$L$14-Riskregister!$K$14)*SQRT((1-AV1404)/2)))</f>
        <v>0</v>
      </c>
      <c r="AX1404" s="28">
        <f t="shared" ref="AX1404:AY1423" ca="1" si="872">RAND()</f>
        <v>0.46510348917807975</v>
      </c>
      <c r="AY1404" s="28">
        <f t="shared" ca="1" si="872"/>
        <v>3.8691179543208554E-2</v>
      </c>
      <c r="AZ1404" s="28">
        <f>IF(Riskregister!$E$15="",0,COUNTIF(BP$4:BP$53,"&lt;"&amp;AX1404)*IF(AY1404&lt;0.5,Riskregister!$K$15+(Riskregister!$L$15-Riskregister!$K$15)*SQRT(AY1404/2),Riskregister!$L$15-(Riskregister!$L$15-Riskregister!$K$15)*SQRT((1-AY1404)/2)))</f>
        <v>0</v>
      </c>
      <c r="BA1404" s="28">
        <f t="shared" ref="BA1404:BB1423" ca="1" si="873">RAND()</f>
        <v>0.20849300042184249</v>
      </c>
      <c r="BB1404" s="28">
        <f t="shared" ca="1" si="873"/>
        <v>0.92563513417519017</v>
      </c>
      <c r="BC1404" s="28">
        <f>IF(Riskregister!$E$16="",0,COUNTIF(BQ$4:BQ$53,"&lt;"&amp;BA1404)*IF(BB1404&lt;0.5,Riskregister!$K$16+(Riskregister!$L$16-Riskregister!$K$16)*SQRT(BB1404/2),Riskregister!$L$16-(Riskregister!$L$16-Riskregister!$K$16)*SQRT((1-BB1404)/2)))</f>
        <v>0</v>
      </c>
      <c r="BD1404" s="28">
        <f t="shared" ca="1" si="837"/>
        <v>0</v>
      </c>
    </row>
    <row r="1405" spans="20:56" x14ac:dyDescent="0.35">
      <c r="T1405" s="28">
        <f t="shared" ca="1" si="862"/>
        <v>0.7123967613987312</v>
      </c>
      <c r="U1405" s="28">
        <f t="shared" ca="1" si="862"/>
        <v>6.6224022691675599E-2</v>
      </c>
      <c r="V1405" s="28">
        <f ca="1">IF(Riskregister!$E$5="",0,COUNTIF(BF$4:BF$53,"&lt;"&amp;T1405)*IF(U1405&lt;0.5,Riskregister!$K$5+(Riskregister!$L$5-Riskregister!$K$5)*SQRT(U1405/2),Riskregister!$L$5-(Riskregister!$L$5-Riskregister!$K$5)*SQRT((1-U1405)/2)))</f>
        <v>231885.17752030678</v>
      </c>
      <c r="W1405" s="28">
        <f t="shared" ca="1" si="863"/>
        <v>0.87783216264307595</v>
      </c>
      <c r="X1405" s="28">
        <f t="shared" ca="1" si="863"/>
        <v>0.25502542562889652</v>
      </c>
      <c r="Y1405" s="28">
        <f ca="1">IF(Riskregister!$E$6="",0,COUNTIF(BG$4:BG$53,"&lt;"&amp;W1405)*IF(X1405&lt;0.5,Riskregister!$K$6+(Riskregister!$L$6-Riskregister!$K$6)*SQRT(X1405/2),Riskregister!$L$6-(Riskregister!$L$6-Riskregister!$K$6)*SQRT((1-X1405)/2)))</f>
        <v>842760.60047175607</v>
      </c>
      <c r="Z1405" s="28">
        <f t="shared" ca="1" si="864"/>
        <v>0.6432931178963327</v>
      </c>
      <c r="AA1405" s="28">
        <f t="shared" ca="1" si="864"/>
        <v>0.99139531341889642</v>
      </c>
      <c r="AB1405" s="28">
        <f ca="1">IF(Riskregister!$E$7="",0,COUNTIF(BH$4:BH$53,"&lt;"&amp;Z1405)*IF(AA1405&lt;0.5,Riskregister!$K$7+(Riskregister!$L$7-Riskregister!$K$7)*SQRT(AA1405/2),Riskregister!$L$7-(Riskregister!$L$7-Riskregister!$K$7)*SQRT((1-AA1405)/2)))</f>
        <v>0</v>
      </c>
      <c r="AC1405" s="28">
        <f t="shared" ca="1" si="865"/>
        <v>0.21251614921173911</v>
      </c>
      <c r="AD1405" s="28">
        <f t="shared" ca="1" si="865"/>
        <v>0.43001363303691176</v>
      </c>
      <c r="AE1405" s="28">
        <f ca="1">IF(Riskregister!$E$8="",0,COUNTIF(BI$4:BI$53,"&lt;"&amp;AC1405)*IF(AD1405&lt;0.5,Riskregister!$K$8+(Riskregister!$L$8-Riskregister!$K$8)*SQRT(AD1405/2),Riskregister!$L$8-(Riskregister!$L$8-Riskregister!$K$8)*SQRT((1-AD1405)/2)))</f>
        <v>0</v>
      </c>
      <c r="AF1405" s="28">
        <f t="shared" ca="1" si="866"/>
        <v>0.64482650280368548</v>
      </c>
      <c r="AG1405" s="28">
        <f t="shared" ca="1" si="866"/>
        <v>0.97355944488148383</v>
      </c>
      <c r="AH1405" s="28">
        <f>IF(Riskregister!$E$9="",0,COUNTIF(BJ$4:BJ$53,"&lt;"&amp;AF1405)*IF(AG1405&lt;0.5,Riskregister!$K$9+(Riskregister!$L$9-Riskregister!$K$9)*SQRT(AG1405/2),Riskregister!$L$9-(Riskregister!$L$9-Riskregister!$K$9)*SQRT((1-AG1405)/2)))</f>
        <v>0</v>
      </c>
      <c r="AI1405" s="28">
        <f t="shared" ca="1" si="867"/>
        <v>0.17631067706131254</v>
      </c>
      <c r="AJ1405" s="28">
        <f t="shared" ca="1" si="867"/>
        <v>0.75331267667325863</v>
      </c>
      <c r="AK1405" s="28">
        <f>IF(Riskregister!$E$10="",0,COUNTIF(BK$4:BK$53,"&lt;"&amp;AI1405)*IF(AJ1405&lt;0.5,Riskregister!$K$10+(Riskregister!$L$10-Riskregister!$K$10)*SQRT(AJ1405/2),Riskregister!$L$10-(Riskregister!$L$10-Riskregister!$K$10)*SQRT((1-AJ1405)/2)))</f>
        <v>0</v>
      </c>
      <c r="AL1405" s="28">
        <f t="shared" ca="1" si="868"/>
        <v>0.28855815999786305</v>
      </c>
      <c r="AM1405" s="28">
        <f t="shared" ca="1" si="868"/>
        <v>0.18896025003939143</v>
      </c>
      <c r="AN1405" s="28">
        <f>IF(Riskregister!$E$11="",0,COUNTIF(BL$4:BL$53,"&lt;"&amp;AL1405)*IF(AM1405&lt;0.5,Riskregister!$K$11+(Riskregister!$L$11-Riskregister!$K$11)*SQRT(AM1405/2),Riskregister!$L$11-(Riskregister!$L$11-Riskregister!$K$11)*SQRT((1-AM1405)/2)))</f>
        <v>0</v>
      </c>
      <c r="AO1405" s="28">
        <f t="shared" ca="1" si="869"/>
        <v>0.48230294511376126</v>
      </c>
      <c r="AP1405" s="28">
        <f t="shared" ca="1" si="869"/>
        <v>0.6540394848749963</v>
      </c>
      <c r="AQ1405" s="28">
        <f>IF(Riskregister!$E$12="",0,COUNTIF(BM$4:BM$53,"&lt;"&amp;AO1405)*IF(AP1405&lt;0.5,Riskregister!$K$12+(Riskregister!$L$12-Riskregister!$K$12)*SQRT(AP1405/2),Riskregister!$L$12-(Riskregister!$L$12-Riskregister!$K$12)*SQRT((1-AP1405)/2)))</f>
        <v>0</v>
      </c>
      <c r="AR1405" s="28">
        <f t="shared" ca="1" si="870"/>
        <v>0.83543416519144187</v>
      </c>
      <c r="AS1405" s="28">
        <f t="shared" ca="1" si="870"/>
        <v>0.14547979468763539</v>
      </c>
      <c r="AT1405" s="28">
        <f>IF(Riskregister!$E$13="",0,COUNTIF(BN$4:BN$53,"&lt;"&amp;AR1405)*IF(AS1405&lt;0.5,Riskregister!$K$13+(Riskregister!$L$13-Riskregister!$K$13)*SQRT(AS1405/2),Riskregister!$L$13-(Riskregister!$L$13-Riskregister!$K$13)*SQRT((1-AS1405)/2)))</f>
        <v>0</v>
      </c>
      <c r="AU1405" s="28">
        <f t="shared" ca="1" si="871"/>
        <v>0.37693530932078678</v>
      </c>
      <c r="AV1405" s="28">
        <f t="shared" ca="1" si="871"/>
        <v>0.82209190491280149</v>
      </c>
      <c r="AW1405" s="28">
        <f>IF(Riskregister!$E$14="",0,COUNTIF(BO$4:BO$53,"&lt;"&amp;AU1405)*IF(AV1405&lt;0.5,Riskregister!$K$14+(Riskregister!$L$14-Riskregister!$K$14)*SQRT(AV1405/2),Riskregister!$L$14-(Riskregister!$L$14-Riskregister!$K$14)*SQRT((1-AV1405)/2)))</f>
        <v>0</v>
      </c>
      <c r="AX1405" s="28">
        <f t="shared" ca="1" si="872"/>
        <v>0.42399390942709481</v>
      </c>
      <c r="AY1405" s="28">
        <f t="shared" ca="1" si="872"/>
        <v>0.71203120972723699</v>
      </c>
      <c r="AZ1405" s="28">
        <f>IF(Riskregister!$E$15="",0,COUNTIF(BP$4:BP$53,"&lt;"&amp;AX1405)*IF(AY1405&lt;0.5,Riskregister!$K$15+(Riskregister!$L$15-Riskregister!$K$15)*SQRT(AY1405/2),Riskregister!$L$15-(Riskregister!$L$15-Riskregister!$K$15)*SQRT((1-AY1405)/2)))</f>
        <v>0</v>
      </c>
      <c r="BA1405" s="28">
        <f t="shared" ca="1" si="873"/>
        <v>0.70606933224729107</v>
      </c>
      <c r="BB1405" s="28">
        <f t="shared" ca="1" si="873"/>
        <v>0.49232040230708218</v>
      </c>
      <c r="BC1405" s="28">
        <f>IF(Riskregister!$E$16="",0,COUNTIF(BQ$4:BQ$53,"&lt;"&amp;BA1405)*IF(BB1405&lt;0.5,Riskregister!$K$16+(Riskregister!$L$16-Riskregister!$K$16)*SQRT(BB1405/2),Riskregister!$L$16-(Riskregister!$L$16-Riskregister!$K$16)*SQRT((1-BB1405)/2)))</f>
        <v>0</v>
      </c>
      <c r="BD1405" s="28">
        <f t="shared" ca="1" si="837"/>
        <v>1074645.7779920627</v>
      </c>
    </row>
    <row r="1406" spans="20:56" x14ac:dyDescent="0.35">
      <c r="T1406" s="28">
        <f t="shared" ca="1" si="862"/>
        <v>0.64025034336327213</v>
      </c>
      <c r="U1406" s="28">
        <f t="shared" ca="1" si="862"/>
        <v>0.63313778379714847</v>
      </c>
      <c r="V1406" s="28">
        <f ca="1">IF(Riskregister!$E$5="",0,COUNTIF(BF$4:BF$53,"&lt;"&amp;T1406)*IF(U1406&lt;0.5,Riskregister!$K$5+(Riskregister!$L$5-Riskregister!$K$5)*SQRT(U1406/2),Riskregister!$L$5-(Riskregister!$L$5-Riskregister!$K$5)*SQRT((1-U1406)/2)))</f>
        <v>407270.13881980116</v>
      </c>
      <c r="W1406" s="28">
        <f t="shared" ca="1" si="863"/>
        <v>0.64208224257543856</v>
      </c>
      <c r="X1406" s="28">
        <f t="shared" ca="1" si="863"/>
        <v>0.51262156539605963</v>
      </c>
      <c r="Y1406" s="28">
        <f ca="1">IF(Riskregister!$E$6="",0,COUNTIF(BG$4:BG$53,"&lt;"&amp;W1406)*IF(X1406&lt;0.5,Riskregister!$K$6+(Riskregister!$L$6-Riskregister!$K$6)*SQRT(X1406/2),Riskregister!$L$6-(Riskregister!$L$6-Riskregister!$K$6)*SQRT((1-X1406)/2)))</f>
        <v>1111432.0149485557</v>
      </c>
      <c r="Z1406" s="28">
        <f t="shared" ca="1" si="864"/>
        <v>0.83502061028836949</v>
      </c>
      <c r="AA1406" s="28">
        <f t="shared" ca="1" si="864"/>
        <v>0.40297164606609415</v>
      </c>
      <c r="AB1406" s="28">
        <f ca="1">IF(Riskregister!$E$7="",0,COUNTIF(BH$4:BH$53,"&lt;"&amp;Z1406)*IF(AA1406&lt;0.5,Riskregister!$K$7+(Riskregister!$L$7-Riskregister!$K$7)*SQRT(AA1406/2),Riskregister!$L$7-(Riskregister!$L$7-Riskregister!$K$7)*SQRT((1-AA1406)/2)))</f>
        <v>207105.10278647306</v>
      </c>
      <c r="AC1406" s="28">
        <f t="shared" ca="1" si="865"/>
        <v>0.94725413895848998</v>
      </c>
      <c r="AD1406" s="28">
        <f t="shared" ca="1" si="865"/>
        <v>0.50701817068856703</v>
      </c>
      <c r="AE1406" s="28">
        <f ca="1">IF(Riskregister!$E$8="",0,COUNTIF(BI$4:BI$53,"&lt;"&amp;AC1406)*IF(AD1406&lt;0.5,Riskregister!$K$8+(Riskregister!$L$8-Riskregister!$K$8)*SQRT(AD1406/2),Riskregister!$L$8-(Riskregister!$L$8-Riskregister!$K$8)*SQRT((1-AD1406)/2)))</f>
        <v>0</v>
      </c>
      <c r="AF1406" s="28">
        <f t="shared" ca="1" si="866"/>
        <v>2.0816224389921589E-2</v>
      </c>
      <c r="AG1406" s="28">
        <f t="shared" ca="1" si="866"/>
        <v>0.3863346003584196</v>
      </c>
      <c r="AH1406" s="28">
        <f>IF(Riskregister!$E$9="",0,COUNTIF(BJ$4:BJ$53,"&lt;"&amp;AF1406)*IF(AG1406&lt;0.5,Riskregister!$K$9+(Riskregister!$L$9-Riskregister!$K$9)*SQRT(AG1406/2),Riskregister!$L$9-(Riskregister!$L$9-Riskregister!$K$9)*SQRT((1-AG1406)/2)))</f>
        <v>0</v>
      </c>
      <c r="AI1406" s="28">
        <f t="shared" ca="1" si="867"/>
        <v>0.22984369609316568</v>
      </c>
      <c r="AJ1406" s="28">
        <f t="shared" ca="1" si="867"/>
        <v>0.53514441847245897</v>
      </c>
      <c r="AK1406" s="28">
        <f>IF(Riskregister!$E$10="",0,COUNTIF(BK$4:BK$53,"&lt;"&amp;AI1406)*IF(AJ1406&lt;0.5,Riskregister!$K$10+(Riskregister!$L$10-Riskregister!$K$10)*SQRT(AJ1406/2),Riskregister!$L$10-(Riskregister!$L$10-Riskregister!$K$10)*SQRT((1-AJ1406)/2)))</f>
        <v>0</v>
      </c>
      <c r="AL1406" s="28">
        <f t="shared" ca="1" si="868"/>
        <v>2.3576359399412272E-2</v>
      </c>
      <c r="AM1406" s="28">
        <f t="shared" ca="1" si="868"/>
        <v>0.32581056605679604</v>
      </c>
      <c r="AN1406" s="28">
        <f>IF(Riskregister!$E$11="",0,COUNTIF(BL$4:BL$53,"&lt;"&amp;AL1406)*IF(AM1406&lt;0.5,Riskregister!$K$11+(Riskregister!$L$11-Riskregister!$K$11)*SQRT(AM1406/2),Riskregister!$L$11-(Riskregister!$L$11-Riskregister!$K$11)*SQRT((1-AM1406)/2)))</f>
        <v>0</v>
      </c>
      <c r="AO1406" s="28">
        <f t="shared" ca="1" si="869"/>
        <v>0.28282356723051572</v>
      </c>
      <c r="AP1406" s="28">
        <f t="shared" ca="1" si="869"/>
        <v>0.84112721431644999</v>
      </c>
      <c r="AQ1406" s="28">
        <f>IF(Riskregister!$E$12="",0,COUNTIF(BM$4:BM$53,"&lt;"&amp;AO1406)*IF(AP1406&lt;0.5,Riskregister!$K$12+(Riskregister!$L$12-Riskregister!$K$12)*SQRT(AP1406/2),Riskregister!$L$12-(Riskregister!$L$12-Riskregister!$K$12)*SQRT((1-AP1406)/2)))</f>
        <v>0</v>
      </c>
      <c r="AR1406" s="28">
        <f t="shared" ca="1" si="870"/>
        <v>0.68012871802446051</v>
      </c>
      <c r="AS1406" s="28">
        <f t="shared" ca="1" si="870"/>
        <v>5.5031657097630582E-3</v>
      </c>
      <c r="AT1406" s="28">
        <f>IF(Riskregister!$E$13="",0,COUNTIF(BN$4:BN$53,"&lt;"&amp;AR1406)*IF(AS1406&lt;0.5,Riskregister!$K$13+(Riskregister!$L$13-Riskregister!$K$13)*SQRT(AS1406/2),Riskregister!$L$13-(Riskregister!$L$13-Riskregister!$K$13)*SQRT((1-AS1406)/2)))</f>
        <v>0</v>
      </c>
      <c r="AU1406" s="28">
        <f t="shared" ca="1" si="871"/>
        <v>0.68368796972843104</v>
      </c>
      <c r="AV1406" s="28">
        <f t="shared" ca="1" si="871"/>
        <v>0.91969844384601707</v>
      </c>
      <c r="AW1406" s="28">
        <f>IF(Riskregister!$E$14="",0,COUNTIF(BO$4:BO$53,"&lt;"&amp;AU1406)*IF(AV1406&lt;0.5,Riskregister!$K$14+(Riskregister!$L$14-Riskregister!$K$14)*SQRT(AV1406/2),Riskregister!$L$14-(Riskregister!$L$14-Riskregister!$K$14)*SQRT((1-AV1406)/2)))</f>
        <v>0</v>
      </c>
      <c r="AX1406" s="28">
        <f t="shared" ca="1" si="872"/>
        <v>0.56670743451333017</v>
      </c>
      <c r="AY1406" s="28">
        <f t="shared" ca="1" si="872"/>
        <v>0.83970657444722807</v>
      </c>
      <c r="AZ1406" s="28">
        <f>IF(Riskregister!$E$15="",0,COUNTIF(BP$4:BP$53,"&lt;"&amp;AX1406)*IF(AY1406&lt;0.5,Riskregister!$K$15+(Riskregister!$L$15-Riskregister!$K$15)*SQRT(AY1406/2),Riskregister!$L$15-(Riskregister!$L$15-Riskregister!$K$15)*SQRT((1-AY1406)/2)))</f>
        <v>0</v>
      </c>
      <c r="BA1406" s="28">
        <f t="shared" ca="1" si="873"/>
        <v>0.43464888030495508</v>
      </c>
      <c r="BB1406" s="28">
        <f t="shared" ca="1" si="873"/>
        <v>0.17144555573737363</v>
      </c>
      <c r="BC1406" s="28">
        <f>IF(Riskregister!$E$16="",0,COUNTIF(BQ$4:BQ$53,"&lt;"&amp;BA1406)*IF(BB1406&lt;0.5,Riskregister!$K$16+(Riskregister!$L$16-Riskregister!$K$16)*SQRT(BB1406/2),Riskregister!$L$16-(Riskregister!$L$16-Riskregister!$K$16)*SQRT((1-BB1406)/2)))</f>
        <v>0</v>
      </c>
      <c r="BD1406" s="28">
        <f t="shared" ca="1" si="837"/>
        <v>1725807.2565548299</v>
      </c>
    </row>
    <row r="1407" spans="20:56" x14ac:dyDescent="0.35">
      <c r="T1407" s="28">
        <f t="shared" ca="1" si="862"/>
        <v>0.88712357501744443</v>
      </c>
      <c r="U1407" s="28">
        <f t="shared" ca="1" si="862"/>
        <v>4.712890951327986E-3</v>
      </c>
      <c r="V1407" s="28">
        <f ca="1">IF(Riskregister!$E$5="",0,COUNTIF(BF$4:BF$53,"&lt;"&amp;T1407)*IF(U1407&lt;0.5,Riskregister!$K$5+(Riskregister!$L$5-Riskregister!$K$5)*SQRT(U1407/2),Riskregister!$L$5-(Riskregister!$L$5-Riskregister!$K$5)*SQRT((1-U1407)/2)))</f>
        <v>171844.45487582509</v>
      </c>
      <c r="W1407" s="28">
        <f t="shared" ca="1" si="863"/>
        <v>0.64608617588001693</v>
      </c>
      <c r="X1407" s="28">
        <f t="shared" ca="1" si="863"/>
        <v>0.53048134120996138</v>
      </c>
      <c r="Y1407" s="28">
        <f ca="1">IF(Riskregister!$E$6="",0,COUNTIF(BG$4:BG$53,"&lt;"&amp;W1407)*IF(X1407&lt;0.5,Riskregister!$K$6+(Riskregister!$L$6-Riskregister!$K$6)*SQRT(X1407/2),Riskregister!$L$6-(Riskregister!$L$6-Riskregister!$K$6)*SQRT((1-X1407)/2)))</f>
        <v>1127864.5591194779</v>
      </c>
      <c r="Z1407" s="28">
        <f t="shared" ca="1" si="864"/>
        <v>0.21951373210356262</v>
      </c>
      <c r="AA1407" s="28">
        <f t="shared" ca="1" si="864"/>
        <v>0.43384806686610344</v>
      </c>
      <c r="AB1407" s="28">
        <f ca="1">IF(Riskregister!$E$7="",0,COUNTIF(BH$4:BH$53,"&lt;"&amp;Z1407)*IF(AA1407&lt;0.5,Riskregister!$K$7+(Riskregister!$L$7-Riskregister!$K$7)*SQRT(AA1407/2),Riskregister!$L$7-(Riskregister!$L$7-Riskregister!$K$7)*SQRT((1-AA1407)/2)))</f>
        <v>0</v>
      </c>
      <c r="AC1407" s="28">
        <f t="shared" ca="1" si="865"/>
        <v>0.5732446176998498</v>
      </c>
      <c r="AD1407" s="28">
        <f t="shared" ca="1" si="865"/>
        <v>0.55095966468324098</v>
      </c>
      <c r="AE1407" s="28">
        <f ca="1">IF(Riskregister!$E$8="",0,COUNTIF(BI$4:BI$53,"&lt;"&amp;AC1407)*IF(AD1407&lt;0.5,Riskregister!$K$8+(Riskregister!$L$8-Riskregister!$K$8)*SQRT(AD1407/2),Riskregister!$L$8-(Riskregister!$L$8-Riskregister!$K$8)*SQRT((1-AD1407)/2)))</f>
        <v>0</v>
      </c>
      <c r="AF1407" s="28">
        <f t="shared" ca="1" si="866"/>
        <v>0.75346543259445287</v>
      </c>
      <c r="AG1407" s="28">
        <f t="shared" ca="1" si="866"/>
        <v>0.30516389849537107</v>
      </c>
      <c r="AH1407" s="28">
        <f>IF(Riskregister!$E$9="",0,COUNTIF(BJ$4:BJ$53,"&lt;"&amp;AF1407)*IF(AG1407&lt;0.5,Riskregister!$K$9+(Riskregister!$L$9-Riskregister!$K$9)*SQRT(AG1407/2),Riskregister!$L$9-(Riskregister!$L$9-Riskregister!$K$9)*SQRT((1-AG1407)/2)))</f>
        <v>0</v>
      </c>
      <c r="AI1407" s="28">
        <f t="shared" ca="1" si="867"/>
        <v>0.5831615512110544</v>
      </c>
      <c r="AJ1407" s="28">
        <f t="shared" ca="1" si="867"/>
        <v>0.32503580014966094</v>
      </c>
      <c r="AK1407" s="28">
        <f>IF(Riskregister!$E$10="",0,COUNTIF(BK$4:BK$53,"&lt;"&amp;AI1407)*IF(AJ1407&lt;0.5,Riskregister!$K$10+(Riskregister!$L$10-Riskregister!$K$10)*SQRT(AJ1407/2),Riskregister!$L$10-(Riskregister!$L$10-Riskregister!$K$10)*SQRT((1-AJ1407)/2)))</f>
        <v>0</v>
      </c>
      <c r="AL1407" s="28">
        <f t="shared" ca="1" si="868"/>
        <v>0.72571782414804231</v>
      </c>
      <c r="AM1407" s="28">
        <f t="shared" ca="1" si="868"/>
        <v>0.14692911181783475</v>
      </c>
      <c r="AN1407" s="28">
        <f>IF(Riskregister!$E$11="",0,COUNTIF(BL$4:BL$53,"&lt;"&amp;AL1407)*IF(AM1407&lt;0.5,Riskregister!$K$11+(Riskregister!$L$11-Riskregister!$K$11)*SQRT(AM1407/2),Riskregister!$L$11-(Riskregister!$L$11-Riskregister!$K$11)*SQRT((1-AM1407)/2)))</f>
        <v>0</v>
      </c>
      <c r="AO1407" s="28">
        <f t="shared" ca="1" si="869"/>
        <v>0.73024404728895231</v>
      </c>
      <c r="AP1407" s="28">
        <f t="shared" ca="1" si="869"/>
        <v>0.8846987102133167</v>
      </c>
      <c r="AQ1407" s="28">
        <f>IF(Riskregister!$E$12="",0,COUNTIF(BM$4:BM$53,"&lt;"&amp;AO1407)*IF(AP1407&lt;0.5,Riskregister!$K$12+(Riskregister!$L$12-Riskregister!$K$12)*SQRT(AP1407/2),Riskregister!$L$12-(Riskregister!$L$12-Riskregister!$K$12)*SQRT((1-AP1407)/2)))</f>
        <v>0</v>
      </c>
      <c r="AR1407" s="28">
        <f t="shared" ca="1" si="870"/>
        <v>0.62963803871873059</v>
      </c>
      <c r="AS1407" s="28">
        <f t="shared" ca="1" si="870"/>
        <v>0.81385197520902997</v>
      </c>
      <c r="AT1407" s="28">
        <f>IF(Riskregister!$E$13="",0,COUNTIF(BN$4:BN$53,"&lt;"&amp;AR1407)*IF(AS1407&lt;0.5,Riskregister!$K$13+(Riskregister!$L$13-Riskregister!$K$13)*SQRT(AS1407/2),Riskregister!$L$13-(Riskregister!$L$13-Riskregister!$K$13)*SQRT((1-AS1407)/2)))</f>
        <v>0</v>
      </c>
      <c r="AU1407" s="28">
        <f t="shared" ca="1" si="871"/>
        <v>0.84793984053279547</v>
      </c>
      <c r="AV1407" s="28">
        <f t="shared" ca="1" si="871"/>
        <v>2.6819613322659808E-2</v>
      </c>
      <c r="AW1407" s="28">
        <f>IF(Riskregister!$E$14="",0,COUNTIF(BO$4:BO$53,"&lt;"&amp;AU1407)*IF(AV1407&lt;0.5,Riskregister!$K$14+(Riskregister!$L$14-Riskregister!$K$14)*SQRT(AV1407/2),Riskregister!$L$14-(Riskregister!$L$14-Riskregister!$K$14)*SQRT((1-AV1407)/2)))</f>
        <v>0</v>
      </c>
      <c r="AX1407" s="28">
        <f t="shared" ca="1" si="872"/>
        <v>0.89546261851264042</v>
      </c>
      <c r="AY1407" s="28">
        <f t="shared" ca="1" si="872"/>
        <v>0.23555677522611118</v>
      </c>
      <c r="AZ1407" s="28">
        <f>IF(Riskregister!$E$15="",0,COUNTIF(BP$4:BP$53,"&lt;"&amp;AX1407)*IF(AY1407&lt;0.5,Riskregister!$K$15+(Riskregister!$L$15-Riskregister!$K$15)*SQRT(AY1407/2),Riskregister!$L$15-(Riskregister!$L$15-Riskregister!$K$15)*SQRT((1-AY1407)/2)))</f>
        <v>0</v>
      </c>
      <c r="BA1407" s="28">
        <f t="shared" ca="1" si="873"/>
        <v>6.5305239260257109E-3</v>
      </c>
      <c r="BB1407" s="28">
        <f t="shared" ca="1" si="873"/>
        <v>0.34884744811603174</v>
      </c>
      <c r="BC1407" s="28">
        <f>IF(Riskregister!$E$16="",0,COUNTIF(BQ$4:BQ$53,"&lt;"&amp;BA1407)*IF(BB1407&lt;0.5,Riskregister!$K$16+(Riskregister!$L$16-Riskregister!$K$16)*SQRT(BB1407/2),Riskregister!$L$16-(Riskregister!$L$16-Riskregister!$K$16)*SQRT((1-BB1407)/2)))</f>
        <v>0</v>
      </c>
      <c r="BD1407" s="28">
        <f t="shared" ca="1" si="837"/>
        <v>1299709.0139953028</v>
      </c>
    </row>
    <row r="1408" spans="20:56" x14ac:dyDescent="0.35">
      <c r="T1408" s="28">
        <f t="shared" ca="1" si="862"/>
        <v>0.86730248934388265</v>
      </c>
      <c r="U1408" s="28">
        <f t="shared" ca="1" si="862"/>
        <v>0.71702915606842699</v>
      </c>
      <c r="V1408" s="28">
        <f ca="1">IF(Riskregister!$E$5="",0,COUNTIF(BF$4:BF$53,"&lt;"&amp;T1408)*IF(U1408&lt;0.5,Riskregister!$K$5+(Riskregister!$L$5-Riskregister!$K$5)*SQRT(U1408/2),Riskregister!$L$5-(Riskregister!$L$5-Riskregister!$K$5)*SQRT((1-U1408)/2)))</f>
        <v>430734.53409489652</v>
      </c>
      <c r="W1408" s="28">
        <f t="shared" ca="1" si="863"/>
        <v>0.72963535276610003</v>
      </c>
      <c r="X1408" s="28">
        <f t="shared" ca="1" si="863"/>
        <v>0.23104244006892483</v>
      </c>
      <c r="Y1408" s="28">
        <f ca="1">IF(Riskregister!$E$6="",0,COUNTIF(BG$4:BG$53,"&lt;"&amp;W1408)*IF(X1408&lt;0.5,Riskregister!$K$6+(Riskregister!$L$6-Riskregister!$K$6)*SQRT(X1408/2),Riskregister!$L$6-(Riskregister!$L$6-Riskregister!$K$6)*SQRT((1-X1408)/2)))</f>
        <v>811791.4292564569</v>
      </c>
      <c r="Z1408" s="28">
        <f t="shared" ca="1" si="864"/>
        <v>0.67059054876826518</v>
      </c>
      <c r="AA1408" s="28">
        <f t="shared" ca="1" si="864"/>
        <v>0.37842303647227182</v>
      </c>
      <c r="AB1408" s="28">
        <f ca="1">IF(Riskregister!$E$7="",0,COUNTIF(BH$4:BH$53,"&lt;"&amp;Z1408)*IF(AA1408&lt;0.5,Riskregister!$K$7+(Riskregister!$L$7-Riskregister!$K$7)*SQRT(AA1408/2),Riskregister!$L$7-(Riskregister!$L$7-Riskregister!$K$7)*SQRT((1-AA1408)/2)))</f>
        <v>0</v>
      </c>
      <c r="AC1408" s="28">
        <f t="shared" ca="1" si="865"/>
        <v>0.65739209293536771</v>
      </c>
      <c r="AD1408" s="28">
        <f t="shared" ca="1" si="865"/>
        <v>0.78646228137809848</v>
      </c>
      <c r="AE1408" s="28">
        <f ca="1">IF(Riskregister!$E$8="",0,COUNTIF(BI$4:BI$53,"&lt;"&amp;AC1408)*IF(AD1408&lt;0.5,Riskregister!$K$8+(Riskregister!$L$8-Riskregister!$K$8)*SQRT(AD1408/2),Riskregister!$L$8-(Riskregister!$L$8-Riskregister!$K$8)*SQRT((1-AD1408)/2)))</f>
        <v>0</v>
      </c>
      <c r="AF1408" s="28">
        <f t="shared" ca="1" si="866"/>
        <v>0.71392251121596739</v>
      </c>
      <c r="AG1408" s="28">
        <f t="shared" ca="1" si="866"/>
        <v>9.9177566121903205E-2</v>
      </c>
      <c r="AH1408" s="28">
        <f>IF(Riskregister!$E$9="",0,COUNTIF(BJ$4:BJ$53,"&lt;"&amp;AF1408)*IF(AG1408&lt;0.5,Riskregister!$K$9+(Riskregister!$L$9-Riskregister!$K$9)*SQRT(AG1408/2),Riskregister!$L$9-(Riskregister!$L$9-Riskregister!$K$9)*SQRT((1-AG1408)/2)))</f>
        <v>0</v>
      </c>
      <c r="AI1408" s="28">
        <f t="shared" ca="1" si="867"/>
        <v>0.17747295052455714</v>
      </c>
      <c r="AJ1408" s="28">
        <f t="shared" ca="1" si="867"/>
        <v>0.49546274935806867</v>
      </c>
      <c r="AK1408" s="28">
        <f>IF(Riskregister!$E$10="",0,COUNTIF(BK$4:BK$53,"&lt;"&amp;AI1408)*IF(AJ1408&lt;0.5,Riskregister!$K$10+(Riskregister!$L$10-Riskregister!$K$10)*SQRT(AJ1408/2),Riskregister!$L$10-(Riskregister!$L$10-Riskregister!$K$10)*SQRT((1-AJ1408)/2)))</f>
        <v>0</v>
      </c>
      <c r="AL1408" s="28">
        <f t="shared" ca="1" si="868"/>
        <v>0.95900752464709083</v>
      </c>
      <c r="AM1408" s="28">
        <f t="shared" ca="1" si="868"/>
        <v>0.73882054613673076</v>
      </c>
      <c r="AN1408" s="28">
        <f>IF(Riskregister!$E$11="",0,COUNTIF(BL$4:BL$53,"&lt;"&amp;AL1408)*IF(AM1408&lt;0.5,Riskregister!$K$11+(Riskregister!$L$11-Riskregister!$K$11)*SQRT(AM1408/2),Riskregister!$L$11-(Riskregister!$L$11-Riskregister!$K$11)*SQRT((1-AM1408)/2)))</f>
        <v>0</v>
      </c>
      <c r="AO1408" s="28">
        <f t="shared" ca="1" si="869"/>
        <v>0.15225233351606715</v>
      </c>
      <c r="AP1408" s="28">
        <f t="shared" ca="1" si="869"/>
        <v>0.60077532315015969</v>
      </c>
      <c r="AQ1408" s="28">
        <f>IF(Riskregister!$E$12="",0,COUNTIF(BM$4:BM$53,"&lt;"&amp;AO1408)*IF(AP1408&lt;0.5,Riskregister!$K$12+(Riskregister!$L$12-Riskregister!$K$12)*SQRT(AP1408/2),Riskregister!$L$12-(Riskregister!$L$12-Riskregister!$K$12)*SQRT((1-AP1408)/2)))</f>
        <v>0</v>
      </c>
      <c r="AR1408" s="28">
        <f t="shared" ca="1" si="870"/>
        <v>0.64755461443705897</v>
      </c>
      <c r="AS1408" s="28">
        <f t="shared" ca="1" si="870"/>
        <v>0.24163522408666638</v>
      </c>
      <c r="AT1408" s="28">
        <f>IF(Riskregister!$E$13="",0,COUNTIF(BN$4:BN$53,"&lt;"&amp;AR1408)*IF(AS1408&lt;0.5,Riskregister!$K$13+(Riskregister!$L$13-Riskregister!$K$13)*SQRT(AS1408/2),Riskregister!$L$13-(Riskregister!$L$13-Riskregister!$K$13)*SQRT((1-AS1408)/2)))</f>
        <v>0</v>
      </c>
      <c r="AU1408" s="28">
        <f t="shared" ca="1" si="871"/>
        <v>0.35660969935055464</v>
      </c>
      <c r="AV1408" s="28">
        <f t="shared" ca="1" si="871"/>
        <v>9.3250163998132019E-3</v>
      </c>
      <c r="AW1408" s="28">
        <f>IF(Riskregister!$E$14="",0,COUNTIF(BO$4:BO$53,"&lt;"&amp;AU1408)*IF(AV1408&lt;0.5,Riskregister!$K$14+(Riskregister!$L$14-Riskregister!$K$14)*SQRT(AV1408/2),Riskregister!$L$14-(Riskregister!$L$14-Riskregister!$K$14)*SQRT((1-AV1408)/2)))</f>
        <v>0</v>
      </c>
      <c r="AX1408" s="28">
        <f t="shared" ca="1" si="872"/>
        <v>0.66153714039535738</v>
      </c>
      <c r="AY1408" s="28">
        <f t="shared" ca="1" si="872"/>
        <v>6.0345838533328644E-2</v>
      </c>
      <c r="AZ1408" s="28">
        <f>IF(Riskregister!$E$15="",0,COUNTIF(BP$4:BP$53,"&lt;"&amp;AX1408)*IF(AY1408&lt;0.5,Riskregister!$K$15+(Riskregister!$L$15-Riskregister!$K$15)*SQRT(AY1408/2),Riskregister!$L$15-(Riskregister!$L$15-Riskregister!$K$15)*SQRT((1-AY1408)/2)))</f>
        <v>0</v>
      </c>
      <c r="BA1408" s="28">
        <f t="shared" ca="1" si="873"/>
        <v>0.59781266778471198</v>
      </c>
      <c r="BB1408" s="28">
        <f t="shared" ca="1" si="873"/>
        <v>0.33442219201289025</v>
      </c>
      <c r="BC1408" s="28">
        <f>IF(Riskregister!$E$16="",0,COUNTIF(BQ$4:BQ$53,"&lt;"&amp;BA1408)*IF(BB1408&lt;0.5,Riskregister!$K$16+(Riskregister!$L$16-Riskregister!$K$16)*SQRT(BB1408/2),Riskregister!$L$16-(Riskregister!$L$16-Riskregister!$K$16)*SQRT((1-BB1408)/2)))</f>
        <v>0</v>
      </c>
      <c r="BD1408" s="28">
        <f t="shared" ca="1" si="837"/>
        <v>1242525.9633513535</v>
      </c>
    </row>
    <row r="1409" spans="20:56" x14ac:dyDescent="0.35">
      <c r="T1409" s="28">
        <f t="shared" ca="1" si="862"/>
        <v>0.77229449696814456</v>
      </c>
      <c r="U1409" s="28">
        <f t="shared" ca="1" si="862"/>
        <v>0.38553239161645392</v>
      </c>
      <c r="V1409" s="28">
        <f ca="1">IF(Riskregister!$E$5="",0,COUNTIF(BF$4:BF$53,"&lt;"&amp;T1409)*IF(U1409&lt;0.5,Riskregister!$K$5+(Riskregister!$L$5-Riskregister!$K$5)*SQRT(U1409/2),Riskregister!$L$5-(Riskregister!$L$5-Riskregister!$K$5)*SQRT((1-U1409)/2)))</f>
        <v>347573.16278069234</v>
      </c>
      <c r="W1409" s="28">
        <f t="shared" ca="1" si="863"/>
        <v>0.12377588487532509</v>
      </c>
      <c r="X1409" s="28">
        <f t="shared" ca="1" si="863"/>
        <v>0.30905503713177096</v>
      </c>
      <c r="Y1409" s="28">
        <f ca="1">IF(Riskregister!$E$6="",0,COUNTIF(BG$4:BG$53,"&lt;"&amp;W1409)*IF(X1409&lt;0.5,Riskregister!$K$6+(Riskregister!$L$6-Riskregister!$K$6)*SQRT(X1409/2),Riskregister!$L$6-(Riskregister!$L$6-Riskregister!$K$6)*SQRT((1-X1409)/2)))</f>
        <v>0</v>
      </c>
      <c r="Z1409" s="28">
        <f t="shared" ca="1" si="864"/>
        <v>0.64322036390531723</v>
      </c>
      <c r="AA1409" s="28">
        <f t="shared" ca="1" si="864"/>
        <v>0.3006187413858159</v>
      </c>
      <c r="AB1409" s="28">
        <f ca="1">IF(Riskregister!$E$7="",0,COUNTIF(BH$4:BH$53,"&lt;"&amp;Z1409)*IF(AA1409&lt;0.5,Riskregister!$K$7+(Riskregister!$L$7-Riskregister!$K$7)*SQRT(AA1409/2),Riskregister!$L$7-(Riskregister!$L$7-Riskregister!$K$7)*SQRT((1-AA1409)/2)))</f>
        <v>0</v>
      </c>
      <c r="AC1409" s="28">
        <f t="shared" ca="1" si="865"/>
        <v>0.74061607147096886</v>
      </c>
      <c r="AD1409" s="28">
        <f t="shared" ca="1" si="865"/>
        <v>0.54412733596542828</v>
      </c>
      <c r="AE1409" s="28">
        <f ca="1">IF(Riskregister!$E$8="",0,COUNTIF(BI$4:BI$53,"&lt;"&amp;AC1409)*IF(AD1409&lt;0.5,Riskregister!$K$8+(Riskregister!$L$8-Riskregister!$K$8)*SQRT(AD1409/2),Riskregister!$L$8-(Riskregister!$L$8-Riskregister!$K$8)*SQRT((1-AD1409)/2)))</f>
        <v>0</v>
      </c>
      <c r="AF1409" s="28">
        <f t="shared" ca="1" si="866"/>
        <v>0.72344592176869937</v>
      </c>
      <c r="AG1409" s="28">
        <f t="shared" ca="1" si="866"/>
        <v>0.47295525563323326</v>
      </c>
      <c r="AH1409" s="28">
        <f>IF(Riskregister!$E$9="",0,COUNTIF(BJ$4:BJ$53,"&lt;"&amp;AF1409)*IF(AG1409&lt;0.5,Riskregister!$K$9+(Riskregister!$L$9-Riskregister!$K$9)*SQRT(AG1409/2),Riskregister!$L$9-(Riskregister!$L$9-Riskregister!$K$9)*SQRT((1-AG1409)/2)))</f>
        <v>0</v>
      </c>
      <c r="AI1409" s="28">
        <f t="shared" ca="1" si="867"/>
        <v>0.28417861992211801</v>
      </c>
      <c r="AJ1409" s="28">
        <f t="shared" ca="1" si="867"/>
        <v>0.47300921261531736</v>
      </c>
      <c r="AK1409" s="28">
        <f>IF(Riskregister!$E$10="",0,COUNTIF(BK$4:BK$53,"&lt;"&amp;AI1409)*IF(AJ1409&lt;0.5,Riskregister!$K$10+(Riskregister!$L$10-Riskregister!$K$10)*SQRT(AJ1409/2),Riskregister!$L$10-(Riskregister!$L$10-Riskregister!$K$10)*SQRT((1-AJ1409)/2)))</f>
        <v>0</v>
      </c>
      <c r="AL1409" s="28">
        <f t="shared" ca="1" si="868"/>
        <v>0.31872229038513988</v>
      </c>
      <c r="AM1409" s="28">
        <f t="shared" ca="1" si="868"/>
        <v>5.5477785770330468E-2</v>
      </c>
      <c r="AN1409" s="28">
        <f>IF(Riskregister!$E$11="",0,COUNTIF(BL$4:BL$53,"&lt;"&amp;AL1409)*IF(AM1409&lt;0.5,Riskregister!$K$11+(Riskregister!$L$11-Riskregister!$K$11)*SQRT(AM1409/2),Riskregister!$L$11-(Riskregister!$L$11-Riskregister!$K$11)*SQRT((1-AM1409)/2)))</f>
        <v>0</v>
      </c>
      <c r="AO1409" s="28">
        <f t="shared" ca="1" si="869"/>
        <v>0.5311285265276795</v>
      </c>
      <c r="AP1409" s="28">
        <f t="shared" ca="1" si="869"/>
        <v>0.9969407497540097</v>
      </c>
      <c r="AQ1409" s="28">
        <f>IF(Riskregister!$E$12="",0,COUNTIF(BM$4:BM$53,"&lt;"&amp;AO1409)*IF(AP1409&lt;0.5,Riskregister!$K$12+(Riskregister!$L$12-Riskregister!$K$12)*SQRT(AP1409/2),Riskregister!$L$12-(Riskregister!$L$12-Riskregister!$K$12)*SQRT((1-AP1409)/2)))</f>
        <v>0</v>
      </c>
      <c r="AR1409" s="28">
        <f t="shared" ca="1" si="870"/>
        <v>0.50437787578082338</v>
      </c>
      <c r="AS1409" s="28">
        <f t="shared" ca="1" si="870"/>
        <v>0.36592031217955834</v>
      </c>
      <c r="AT1409" s="28">
        <f>IF(Riskregister!$E$13="",0,COUNTIF(BN$4:BN$53,"&lt;"&amp;AR1409)*IF(AS1409&lt;0.5,Riskregister!$K$13+(Riskregister!$L$13-Riskregister!$K$13)*SQRT(AS1409/2),Riskregister!$L$13-(Riskregister!$L$13-Riskregister!$K$13)*SQRT((1-AS1409)/2)))</f>
        <v>0</v>
      </c>
      <c r="AU1409" s="28">
        <f t="shared" ca="1" si="871"/>
        <v>0.78037859281535027</v>
      </c>
      <c r="AV1409" s="28">
        <f t="shared" ca="1" si="871"/>
        <v>0.95240314741690346</v>
      </c>
      <c r="AW1409" s="28">
        <f>IF(Riskregister!$E$14="",0,COUNTIF(BO$4:BO$53,"&lt;"&amp;AU1409)*IF(AV1409&lt;0.5,Riskregister!$K$14+(Riskregister!$L$14-Riskregister!$K$14)*SQRT(AV1409/2),Riskregister!$L$14-(Riskregister!$L$14-Riskregister!$K$14)*SQRT((1-AV1409)/2)))</f>
        <v>0</v>
      </c>
      <c r="AX1409" s="28">
        <f t="shared" ca="1" si="872"/>
        <v>0.53557911825948878</v>
      </c>
      <c r="AY1409" s="28">
        <f t="shared" ca="1" si="872"/>
        <v>0.45706859824621093</v>
      </c>
      <c r="AZ1409" s="28">
        <f>IF(Riskregister!$E$15="",0,COUNTIF(BP$4:BP$53,"&lt;"&amp;AX1409)*IF(AY1409&lt;0.5,Riskregister!$K$15+(Riskregister!$L$15-Riskregister!$K$15)*SQRT(AY1409/2),Riskregister!$L$15-(Riskregister!$L$15-Riskregister!$K$15)*SQRT((1-AY1409)/2)))</f>
        <v>0</v>
      </c>
      <c r="BA1409" s="28">
        <f t="shared" ca="1" si="873"/>
        <v>0.61388012061017716</v>
      </c>
      <c r="BB1409" s="28">
        <f t="shared" ca="1" si="873"/>
        <v>0.11721265974247208</v>
      </c>
      <c r="BC1409" s="28">
        <f>IF(Riskregister!$E$16="",0,COUNTIF(BQ$4:BQ$53,"&lt;"&amp;BA1409)*IF(BB1409&lt;0.5,Riskregister!$K$16+(Riskregister!$L$16-Riskregister!$K$16)*SQRT(BB1409/2),Riskregister!$L$16-(Riskregister!$L$16-Riskregister!$K$16)*SQRT((1-BB1409)/2)))</f>
        <v>0</v>
      </c>
      <c r="BD1409" s="28">
        <f t="shared" ca="1" si="837"/>
        <v>347573.16278069234</v>
      </c>
    </row>
    <row r="1410" spans="20:56" x14ac:dyDescent="0.35">
      <c r="T1410" s="28">
        <f t="shared" ca="1" si="862"/>
        <v>0.22428863546501099</v>
      </c>
      <c r="U1410" s="28">
        <f t="shared" ca="1" si="862"/>
        <v>0.68184013321575621</v>
      </c>
      <c r="V1410" s="28">
        <f ca="1">IF(Riskregister!$E$5="",0,COUNTIF(BF$4:BF$53,"&lt;"&amp;T1410)*IF(U1410&lt;0.5,Riskregister!$K$5+(Riskregister!$L$5-Riskregister!$K$5)*SQRT(U1410/2),Riskregister!$L$5-(Riskregister!$L$5-Riskregister!$K$5)*SQRT((1-U1410)/2)))</f>
        <v>0</v>
      </c>
      <c r="W1410" s="28">
        <f t="shared" ca="1" si="863"/>
        <v>0.96231953236277679</v>
      </c>
      <c r="X1410" s="28">
        <f t="shared" ca="1" si="863"/>
        <v>0.37294118013889921</v>
      </c>
      <c r="Y1410" s="28">
        <f ca="1">IF(Riskregister!$E$6="",0,COUNTIF(BG$4:BG$53,"&lt;"&amp;W1410)*IF(X1410&lt;0.5,Riskregister!$K$6+(Riskregister!$L$6-Riskregister!$K$6)*SQRT(X1410/2),Riskregister!$L$6-(Riskregister!$L$6-Riskregister!$K$6)*SQRT((1-X1410)/2)))</f>
        <v>1954560.6605404844</v>
      </c>
      <c r="Z1410" s="28">
        <f t="shared" ca="1" si="864"/>
        <v>0.43748806936277151</v>
      </c>
      <c r="AA1410" s="28">
        <f t="shared" ca="1" si="864"/>
        <v>0.6969713683910671</v>
      </c>
      <c r="AB1410" s="28">
        <f ca="1">IF(Riskregister!$E$7="",0,COUNTIF(BH$4:BH$53,"&lt;"&amp;Z1410)*IF(AA1410&lt;0.5,Riskregister!$K$7+(Riskregister!$L$7-Riskregister!$K$7)*SQRT(AA1410/2),Riskregister!$L$7-(Riskregister!$L$7-Riskregister!$K$7)*SQRT((1-AA1410)/2)))</f>
        <v>0</v>
      </c>
      <c r="AC1410" s="28">
        <f t="shared" ca="1" si="865"/>
        <v>0.74469842974282363</v>
      </c>
      <c r="AD1410" s="28">
        <f t="shared" ca="1" si="865"/>
        <v>0.80390363278452137</v>
      </c>
      <c r="AE1410" s="28">
        <f ca="1">IF(Riskregister!$E$8="",0,COUNTIF(BI$4:BI$53,"&lt;"&amp;AC1410)*IF(AD1410&lt;0.5,Riskregister!$K$8+(Riskregister!$L$8-Riskregister!$K$8)*SQRT(AD1410/2),Riskregister!$L$8-(Riskregister!$L$8-Riskregister!$K$8)*SQRT((1-AD1410)/2)))</f>
        <v>0</v>
      </c>
      <c r="AF1410" s="28">
        <f t="shared" ca="1" si="866"/>
        <v>0.16221501369348079</v>
      </c>
      <c r="AG1410" s="28">
        <f t="shared" ca="1" si="866"/>
        <v>0.62606955854462909</v>
      </c>
      <c r="AH1410" s="28">
        <f>IF(Riskregister!$E$9="",0,COUNTIF(BJ$4:BJ$53,"&lt;"&amp;AF1410)*IF(AG1410&lt;0.5,Riskregister!$K$9+(Riskregister!$L$9-Riskregister!$K$9)*SQRT(AG1410/2),Riskregister!$L$9-(Riskregister!$L$9-Riskregister!$K$9)*SQRT((1-AG1410)/2)))</f>
        <v>0</v>
      </c>
      <c r="AI1410" s="28">
        <f t="shared" ca="1" si="867"/>
        <v>5.3677983801522888E-2</v>
      </c>
      <c r="AJ1410" s="28">
        <f t="shared" ca="1" si="867"/>
        <v>0.27680782874632015</v>
      </c>
      <c r="AK1410" s="28">
        <f>IF(Riskregister!$E$10="",0,COUNTIF(BK$4:BK$53,"&lt;"&amp;AI1410)*IF(AJ1410&lt;0.5,Riskregister!$K$10+(Riskregister!$L$10-Riskregister!$K$10)*SQRT(AJ1410/2),Riskregister!$L$10-(Riskregister!$L$10-Riskregister!$K$10)*SQRT((1-AJ1410)/2)))</f>
        <v>0</v>
      </c>
      <c r="AL1410" s="28">
        <f t="shared" ca="1" si="868"/>
        <v>0.36364944008703282</v>
      </c>
      <c r="AM1410" s="28">
        <f t="shared" ca="1" si="868"/>
        <v>0.48161376626596997</v>
      </c>
      <c r="AN1410" s="28">
        <f>IF(Riskregister!$E$11="",0,COUNTIF(BL$4:BL$53,"&lt;"&amp;AL1410)*IF(AM1410&lt;0.5,Riskregister!$K$11+(Riskregister!$L$11-Riskregister!$K$11)*SQRT(AM1410/2),Riskregister!$L$11-(Riskregister!$L$11-Riskregister!$K$11)*SQRT((1-AM1410)/2)))</f>
        <v>0</v>
      </c>
      <c r="AO1410" s="28">
        <f t="shared" ca="1" si="869"/>
        <v>0.30304418437944336</v>
      </c>
      <c r="AP1410" s="28">
        <f t="shared" ca="1" si="869"/>
        <v>0.36248085906282301</v>
      </c>
      <c r="AQ1410" s="28">
        <f>IF(Riskregister!$E$12="",0,COUNTIF(BM$4:BM$53,"&lt;"&amp;AO1410)*IF(AP1410&lt;0.5,Riskregister!$K$12+(Riskregister!$L$12-Riskregister!$K$12)*SQRT(AP1410/2),Riskregister!$L$12-(Riskregister!$L$12-Riskregister!$K$12)*SQRT((1-AP1410)/2)))</f>
        <v>0</v>
      </c>
      <c r="AR1410" s="28">
        <f t="shared" ca="1" si="870"/>
        <v>0.51554430557054443</v>
      </c>
      <c r="AS1410" s="28">
        <f t="shared" ca="1" si="870"/>
        <v>0.45133408564544586</v>
      </c>
      <c r="AT1410" s="28">
        <f>IF(Riskregister!$E$13="",0,COUNTIF(BN$4:BN$53,"&lt;"&amp;AR1410)*IF(AS1410&lt;0.5,Riskregister!$K$13+(Riskregister!$L$13-Riskregister!$K$13)*SQRT(AS1410/2),Riskregister!$L$13-(Riskregister!$L$13-Riskregister!$K$13)*SQRT((1-AS1410)/2)))</f>
        <v>0</v>
      </c>
      <c r="AU1410" s="28">
        <f t="shared" ca="1" si="871"/>
        <v>0.1423718989099485</v>
      </c>
      <c r="AV1410" s="28">
        <f t="shared" ca="1" si="871"/>
        <v>0.70796008646318975</v>
      </c>
      <c r="AW1410" s="28">
        <f>IF(Riskregister!$E$14="",0,COUNTIF(BO$4:BO$53,"&lt;"&amp;AU1410)*IF(AV1410&lt;0.5,Riskregister!$K$14+(Riskregister!$L$14-Riskregister!$K$14)*SQRT(AV1410/2),Riskregister!$L$14-(Riskregister!$L$14-Riskregister!$K$14)*SQRT((1-AV1410)/2)))</f>
        <v>0</v>
      </c>
      <c r="AX1410" s="28">
        <f t="shared" ca="1" si="872"/>
        <v>0.6862023571888759</v>
      </c>
      <c r="AY1410" s="28">
        <f t="shared" ca="1" si="872"/>
        <v>0.50899833983558362</v>
      </c>
      <c r="AZ1410" s="28">
        <f>IF(Riskregister!$E$15="",0,COUNTIF(BP$4:BP$53,"&lt;"&amp;AX1410)*IF(AY1410&lt;0.5,Riskregister!$K$15+(Riskregister!$L$15-Riskregister!$K$15)*SQRT(AY1410/2),Riskregister!$L$15-(Riskregister!$L$15-Riskregister!$K$15)*SQRT((1-AY1410)/2)))</f>
        <v>0</v>
      </c>
      <c r="BA1410" s="28">
        <f t="shared" ca="1" si="873"/>
        <v>0.1689612726212214</v>
      </c>
      <c r="BB1410" s="28">
        <f t="shared" ca="1" si="873"/>
        <v>0.12390847028261731</v>
      </c>
      <c r="BC1410" s="28">
        <f>IF(Riskregister!$E$16="",0,COUNTIF(BQ$4:BQ$53,"&lt;"&amp;BA1410)*IF(BB1410&lt;0.5,Riskregister!$K$16+(Riskregister!$L$16-Riskregister!$K$16)*SQRT(BB1410/2),Riskregister!$L$16-(Riskregister!$L$16-Riskregister!$K$16)*SQRT((1-BB1410)/2)))</f>
        <v>0</v>
      </c>
      <c r="BD1410" s="28">
        <f t="shared" ca="1" si="837"/>
        <v>1954560.6605404844</v>
      </c>
    </row>
    <row r="1411" spans="20:56" x14ac:dyDescent="0.35">
      <c r="T1411" s="28">
        <f t="shared" ca="1" si="862"/>
        <v>0.75105492466614576</v>
      </c>
      <c r="U1411" s="28">
        <f t="shared" ca="1" si="862"/>
        <v>0.84012340885985592</v>
      </c>
      <c r="V1411" s="28">
        <f ca="1">IF(Riskregister!$E$5="",0,COUNTIF(BF$4:BF$53,"&lt;"&amp;T1411)*IF(U1411&lt;0.5,Riskregister!$K$5+(Riskregister!$L$5-Riskregister!$K$5)*SQRT(U1411/2),Riskregister!$L$5-(Riskregister!$L$5-Riskregister!$K$5)*SQRT((1-U1411)/2)))</f>
        <v>472769.8744285003</v>
      </c>
      <c r="W1411" s="28">
        <f t="shared" ca="1" si="863"/>
        <v>0.35241440880693253</v>
      </c>
      <c r="X1411" s="28">
        <f t="shared" ca="1" si="863"/>
        <v>0.23867140895530248</v>
      </c>
      <c r="Y1411" s="28">
        <f ca="1">IF(Riskregister!$E$6="",0,COUNTIF(BG$4:BG$53,"&lt;"&amp;W1411)*IF(X1411&lt;0.5,Riskregister!$K$6+(Riskregister!$L$6-Riskregister!$K$6)*SQRT(X1411/2),Riskregister!$L$6-(Riskregister!$L$6-Riskregister!$K$6)*SQRT((1-X1411)/2)))</f>
        <v>0</v>
      </c>
      <c r="Z1411" s="28">
        <f t="shared" ca="1" si="864"/>
        <v>0.97976585006036176</v>
      </c>
      <c r="AA1411" s="28">
        <f t="shared" ca="1" si="864"/>
        <v>0.50000036042228291</v>
      </c>
      <c r="AB1411" s="28">
        <f ca="1">IF(Riskregister!$E$7="",0,COUNTIF(BH$4:BH$53,"&lt;"&amp;Z1411)*IF(AA1411&lt;0.5,Riskregister!$K$7+(Riskregister!$L$7-Riskregister!$K$7)*SQRT(AA1411/2),Riskregister!$L$7-(Riskregister!$L$7-Riskregister!$K$7)*SQRT((1-AA1411)/2)))</f>
        <v>450000.12614782178</v>
      </c>
      <c r="AC1411" s="28">
        <f t="shared" ca="1" si="865"/>
        <v>0.4578630132168684</v>
      </c>
      <c r="AD1411" s="28">
        <f t="shared" ca="1" si="865"/>
        <v>0.31512502464025305</v>
      </c>
      <c r="AE1411" s="28">
        <f ca="1">IF(Riskregister!$E$8="",0,COUNTIF(BI$4:BI$53,"&lt;"&amp;AC1411)*IF(AD1411&lt;0.5,Riskregister!$K$8+(Riskregister!$L$8-Riskregister!$K$8)*SQRT(AD1411/2),Riskregister!$L$8-(Riskregister!$L$8-Riskregister!$K$8)*SQRT((1-AD1411)/2)))</f>
        <v>0</v>
      </c>
      <c r="AF1411" s="28">
        <f t="shared" ca="1" si="866"/>
        <v>0.69316293263077733</v>
      </c>
      <c r="AG1411" s="28">
        <f t="shared" ca="1" si="866"/>
        <v>0.43487799342088862</v>
      </c>
      <c r="AH1411" s="28">
        <f>IF(Riskregister!$E$9="",0,COUNTIF(BJ$4:BJ$53,"&lt;"&amp;AF1411)*IF(AG1411&lt;0.5,Riskregister!$K$9+(Riskregister!$L$9-Riskregister!$K$9)*SQRT(AG1411/2),Riskregister!$L$9-(Riskregister!$L$9-Riskregister!$K$9)*SQRT((1-AG1411)/2)))</f>
        <v>0</v>
      </c>
      <c r="AI1411" s="28">
        <f t="shared" ca="1" si="867"/>
        <v>0.77677516300186433</v>
      </c>
      <c r="AJ1411" s="28">
        <f t="shared" ca="1" si="867"/>
        <v>0.16173672848646392</v>
      </c>
      <c r="AK1411" s="28">
        <f>IF(Riskregister!$E$10="",0,COUNTIF(BK$4:BK$53,"&lt;"&amp;AI1411)*IF(AJ1411&lt;0.5,Riskregister!$K$10+(Riskregister!$L$10-Riskregister!$K$10)*SQRT(AJ1411/2),Riskregister!$L$10-(Riskregister!$L$10-Riskregister!$K$10)*SQRT((1-AJ1411)/2)))</f>
        <v>0</v>
      </c>
      <c r="AL1411" s="28">
        <f t="shared" ca="1" si="868"/>
        <v>0.44114565883271739</v>
      </c>
      <c r="AM1411" s="28">
        <f t="shared" ca="1" si="868"/>
        <v>0.3645463274831876</v>
      </c>
      <c r="AN1411" s="28">
        <f>IF(Riskregister!$E$11="",0,COUNTIF(BL$4:BL$53,"&lt;"&amp;AL1411)*IF(AM1411&lt;0.5,Riskregister!$K$11+(Riskregister!$L$11-Riskregister!$K$11)*SQRT(AM1411/2),Riskregister!$L$11-(Riskregister!$L$11-Riskregister!$K$11)*SQRT((1-AM1411)/2)))</f>
        <v>0</v>
      </c>
      <c r="AO1411" s="28">
        <f t="shared" ca="1" si="869"/>
        <v>0.54449868766367215</v>
      </c>
      <c r="AP1411" s="28">
        <f t="shared" ca="1" si="869"/>
        <v>0.66833234031086364</v>
      </c>
      <c r="AQ1411" s="28">
        <f>IF(Riskregister!$E$12="",0,COUNTIF(BM$4:BM$53,"&lt;"&amp;AO1411)*IF(AP1411&lt;0.5,Riskregister!$K$12+(Riskregister!$L$12-Riskregister!$K$12)*SQRT(AP1411/2),Riskregister!$L$12-(Riskregister!$L$12-Riskregister!$K$12)*SQRT((1-AP1411)/2)))</f>
        <v>0</v>
      </c>
      <c r="AR1411" s="28">
        <f t="shared" ca="1" si="870"/>
        <v>0.26679460049783477</v>
      </c>
      <c r="AS1411" s="28">
        <f t="shared" ca="1" si="870"/>
        <v>0.33962867956607568</v>
      </c>
      <c r="AT1411" s="28">
        <f>IF(Riskregister!$E$13="",0,COUNTIF(BN$4:BN$53,"&lt;"&amp;AR1411)*IF(AS1411&lt;0.5,Riskregister!$K$13+(Riskregister!$L$13-Riskregister!$K$13)*SQRT(AS1411/2),Riskregister!$L$13-(Riskregister!$L$13-Riskregister!$K$13)*SQRT((1-AS1411)/2)))</f>
        <v>0</v>
      </c>
      <c r="AU1411" s="28">
        <f t="shared" ca="1" si="871"/>
        <v>3.6261556013508778E-2</v>
      </c>
      <c r="AV1411" s="28">
        <f t="shared" ca="1" si="871"/>
        <v>0.76470583897599587</v>
      </c>
      <c r="AW1411" s="28">
        <f>IF(Riskregister!$E$14="",0,COUNTIF(BO$4:BO$53,"&lt;"&amp;AU1411)*IF(AV1411&lt;0.5,Riskregister!$K$14+(Riskregister!$L$14-Riskregister!$K$14)*SQRT(AV1411/2),Riskregister!$L$14-(Riskregister!$L$14-Riskregister!$K$14)*SQRT((1-AV1411)/2)))</f>
        <v>0</v>
      </c>
      <c r="AX1411" s="28">
        <f t="shared" ca="1" si="872"/>
        <v>0.58079891052375676</v>
      </c>
      <c r="AY1411" s="28">
        <f t="shared" ca="1" si="872"/>
        <v>0.73198662558822791</v>
      </c>
      <c r="AZ1411" s="28">
        <f>IF(Riskregister!$E$15="",0,COUNTIF(BP$4:BP$53,"&lt;"&amp;AX1411)*IF(AY1411&lt;0.5,Riskregister!$K$15+(Riskregister!$L$15-Riskregister!$K$15)*SQRT(AY1411/2),Riskregister!$L$15-(Riskregister!$L$15-Riskregister!$K$15)*SQRT((1-AY1411)/2)))</f>
        <v>0</v>
      </c>
      <c r="BA1411" s="28">
        <f t="shared" ca="1" si="873"/>
        <v>0.90482974482527223</v>
      </c>
      <c r="BB1411" s="28">
        <f t="shared" ca="1" si="873"/>
        <v>0.80332307905896527</v>
      </c>
      <c r="BC1411" s="28">
        <f>IF(Riskregister!$E$16="",0,COUNTIF(BQ$4:BQ$53,"&lt;"&amp;BA1411)*IF(BB1411&lt;0.5,Riskregister!$K$16+(Riskregister!$L$16-Riskregister!$K$16)*SQRT(BB1411/2),Riskregister!$L$16-(Riskregister!$L$16-Riskregister!$K$16)*SQRT((1-BB1411)/2)))</f>
        <v>0</v>
      </c>
      <c r="BD1411" s="28">
        <f t="shared" ca="1" si="837"/>
        <v>922770.00057632208</v>
      </c>
    </row>
    <row r="1412" spans="20:56" x14ac:dyDescent="0.35">
      <c r="T1412" s="28">
        <f t="shared" ca="1" si="862"/>
        <v>0.41142758136831736</v>
      </c>
      <c r="U1412" s="28">
        <f t="shared" ca="1" si="862"/>
        <v>0.20846618082508783</v>
      </c>
      <c r="V1412" s="28">
        <f ca="1">IF(Riskregister!$E$5="",0,COUNTIF(BF$4:BF$53,"&lt;"&amp;T1412)*IF(U1412&lt;0.5,Riskregister!$K$5+(Riskregister!$L$5-Riskregister!$K$5)*SQRT(U1412/2),Riskregister!$L$5-(Riskregister!$L$5-Riskregister!$K$5)*SQRT((1-U1412)/2)))</f>
        <v>0</v>
      </c>
      <c r="W1412" s="28">
        <f t="shared" ca="1" si="863"/>
        <v>0.85562991712608116</v>
      </c>
      <c r="X1412" s="28">
        <f t="shared" ca="1" si="863"/>
        <v>0.32478942964651569</v>
      </c>
      <c r="Y1412" s="28">
        <f ca="1">IF(Riskregister!$E$6="",0,COUNTIF(BG$4:BG$53,"&lt;"&amp;W1412)*IF(X1412&lt;0.5,Riskregister!$K$6+(Riskregister!$L$6-Riskregister!$K$6)*SQRT(X1412/2),Riskregister!$L$6-(Riskregister!$L$6-Riskregister!$K$6)*SQRT((1-X1412)/2)))</f>
        <v>925368.0969186303</v>
      </c>
      <c r="Z1412" s="28">
        <f t="shared" ca="1" si="864"/>
        <v>0.21007665233815154</v>
      </c>
      <c r="AA1412" s="28">
        <f t="shared" ca="1" si="864"/>
        <v>0.58320089408993636</v>
      </c>
      <c r="AB1412" s="28">
        <f ca="1">IF(Riskregister!$E$7="",0,COUNTIF(BH$4:BH$53,"&lt;"&amp;Z1412)*IF(AA1412&lt;0.5,Riskregister!$K$7+(Riskregister!$L$7-Riskregister!$K$7)*SQRT(AA1412/2),Riskregister!$L$7-(Riskregister!$L$7-Riskregister!$K$7)*SQRT((1-AA1412)/2)))</f>
        <v>0</v>
      </c>
      <c r="AC1412" s="28">
        <f t="shared" ca="1" si="865"/>
        <v>0.90910620171858925</v>
      </c>
      <c r="AD1412" s="28">
        <f t="shared" ca="1" si="865"/>
        <v>7.3665572626869125E-2</v>
      </c>
      <c r="AE1412" s="28">
        <f ca="1">IF(Riskregister!$E$8="",0,COUNTIF(BI$4:BI$53,"&lt;"&amp;AC1412)*IF(AD1412&lt;0.5,Riskregister!$K$8+(Riskregister!$L$8-Riskregister!$K$8)*SQRT(AD1412/2),Riskregister!$L$8-(Riskregister!$L$8-Riskregister!$K$8)*SQRT((1-AD1412)/2)))</f>
        <v>0</v>
      </c>
      <c r="AF1412" s="28">
        <f t="shared" ca="1" si="866"/>
        <v>0.85338801284773436</v>
      </c>
      <c r="AG1412" s="28">
        <f t="shared" ca="1" si="866"/>
        <v>0.94969685127223147</v>
      </c>
      <c r="AH1412" s="28">
        <f>IF(Riskregister!$E$9="",0,COUNTIF(BJ$4:BJ$53,"&lt;"&amp;AF1412)*IF(AG1412&lt;0.5,Riskregister!$K$9+(Riskregister!$L$9-Riskregister!$K$9)*SQRT(AG1412/2),Riskregister!$L$9-(Riskregister!$L$9-Riskregister!$K$9)*SQRT((1-AG1412)/2)))</f>
        <v>0</v>
      </c>
      <c r="AI1412" s="28">
        <f t="shared" ca="1" si="867"/>
        <v>0.3220696088184043</v>
      </c>
      <c r="AJ1412" s="28">
        <f t="shared" ca="1" si="867"/>
        <v>0.6322966758931402</v>
      </c>
      <c r="AK1412" s="28">
        <f>IF(Riskregister!$E$10="",0,COUNTIF(BK$4:BK$53,"&lt;"&amp;AI1412)*IF(AJ1412&lt;0.5,Riskregister!$K$10+(Riskregister!$L$10-Riskregister!$K$10)*SQRT(AJ1412/2),Riskregister!$L$10-(Riskregister!$L$10-Riskregister!$K$10)*SQRT((1-AJ1412)/2)))</f>
        <v>0</v>
      </c>
      <c r="AL1412" s="28">
        <f t="shared" ca="1" si="868"/>
        <v>0.52875060163578447</v>
      </c>
      <c r="AM1412" s="28">
        <f t="shared" ca="1" si="868"/>
        <v>0.47588058607303463</v>
      </c>
      <c r="AN1412" s="28">
        <f>IF(Riskregister!$E$11="",0,COUNTIF(BL$4:BL$53,"&lt;"&amp;AL1412)*IF(AM1412&lt;0.5,Riskregister!$K$11+(Riskregister!$L$11-Riskregister!$K$11)*SQRT(AM1412/2),Riskregister!$L$11-(Riskregister!$L$11-Riskregister!$K$11)*SQRT((1-AM1412)/2)))</f>
        <v>0</v>
      </c>
      <c r="AO1412" s="28">
        <f t="shared" ca="1" si="869"/>
        <v>3.294086874055524E-2</v>
      </c>
      <c r="AP1412" s="28">
        <f t="shared" ca="1" si="869"/>
        <v>0.35940903917266909</v>
      </c>
      <c r="AQ1412" s="28">
        <f>IF(Riskregister!$E$12="",0,COUNTIF(BM$4:BM$53,"&lt;"&amp;AO1412)*IF(AP1412&lt;0.5,Riskregister!$K$12+(Riskregister!$L$12-Riskregister!$K$12)*SQRT(AP1412/2),Riskregister!$L$12-(Riskregister!$L$12-Riskregister!$K$12)*SQRT((1-AP1412)/2)))</f>
        <v>0</v>
      </c>
      <c r="AR1412" s="28">
        <f t="shared" ca="1" si="870"/>
        <v>0.67651990678170859</v>
      </c>
      <c r="AS1412" s="28">
        <f t="shared" ca="1" si="870"/>
        <v>0.219065998334529</v>
      </c>
      <c r="AT1412" s="28">
        <f>IF(Riskregister!$E$13="",0,COUNTIF(BN$4:BN$53,"&lt;"&amp;AR1412)*IF(AS1412&lt;0.5,Riskregister!$K$13+(Riskregister!$L$13-Riskregister!$K$13)*SQRT(AS1412/2),Riskregister!$L$13-(Riskregister!$L$13-Riskregister!$K$13)*SQRT((1-AS1412)/2)))</f>
        <v>0</v>
      </c>
      <c r="AU1412" s="28">
        <f t="shared" ca="1" si="871"/>
        <v>0.10599987268884725</v>
      </c>
      <c r="AV1412" s="28">
        <f t="shared" ca="1" si="871"/>
        <v>0.32851930606493851</v>
      </c>
      <c r="AW1412" s="28">
        <f>IF(Riskregister!$E$14="",0,COUNTIF(BO$4:BO$53,"&lt;"&amp;AU1412)*IF(AV1412&lt;0.5,Riskregister!$K$14+(Riskregister!$L$14-Riskregister!$K$14)*SQRT(AV1412/2),Riskregister!$L$14-(Riskregister!$L$14-Riskregister!$K$14)*SQRT((1-AV1412)/2)))</f>
        <v>0</v>
      </c>
      <c r="AX1412" s="28">
        <f t="shared" ca="1" si="872"/>
        <v>0.68420970124297487</v>
      </c>
      <c r="AY1412" s="28">
        <f t="shared" ca="1" si="872"/>
        <v>0.56927217522553519</v>
      </c>
      <c r="AZ1412" s="28">
        <f>IF(Riskregister!$E$15="",0,COUNTIF(BP$4:BP$53,"&lt;"&amp;AX1412)*IF(AY1412&lt;0.5,Riskregister!$K$15+(Riskregister!$L$15-Riskregister!$K$15)*SQRT(AY1412/2),Riskregister!$L$15-(Riskregister!$L$15-Riskregister!$K$15)*SQRT((1-AY1412)/2)))</f>
        <v>0</v>
      </c>
      <c r="BA1412" s="28">
        <f t="shared" ca="1" si="873"/>
        <v>0.86481168460605917</v>
      </c>
      <c r="BB1412" s="28">
        <f t="shared" ca="1" si="873"/>
        <v>0.3778888843661814</v>
      </c>
      <c r="BC1412" s="28">
        <f>IF(Riskregister!$E$16="",0,COUNTIF(BQ$4:BQ$53,"&lt;"&amp;BA1412)*IF(BB1412&lt;0.5,Riskregister!$K$16+(Riskregister!$L$16-Riskregister!$K$16)*SQRT(BB1412/2),Riskregister!$L$16-(Riskregister!$L$16-Riskregister!$K$16)*SQRT((1-BB1412)/2)))</f>
        <v>0</v>
      </c>
      <c r="BD1412" s="28">
        <f t="shared" ref="BD1412:BD1475" ca="1" si="874">V1412+Y1412+AB1412+AE1412+AH1412+AK1412+AN1412+AQ1412+AT1412+AW1412+AZ1412+BC1412</f>
        <v>925368.0969186303</v>
      </c>
    </row>
    <row r="1413" spans="20:56" x14ac:dyDescent="0.35">
      <c r="T1413" s="28">
        <f t="shared" ca="1" si="862"/>
        <v>0.2334472086837357</v>
      </c>
      <c r="U1413" s="28">
        <f t="shared" ca="1" si="862"/>
        <v>0.49115958185228381</v>
      </c>
      <c r="V1413" s="28">
        <f ca="1">IF(Riskregister!$E$5="",0,COUNTIF(BF$4:BF$53,"&lt;"&amp;T1413)*IF(U1413&lt;0.5,Riskregister!$K$5+(Riskregister!$L$5-Riskregister!$K$5)*SQRT(U1413/2),Riskregister!$L$5-(Riskregister!$L$5-Riskregister!$K$5)*SQRT((1-U1413)/2)))</f>
        <v>0</v>
      </c>
      <c r="W1413" s="28">
        <f t="shared" ca="1" si="863"/>
        <v>0.66498950819873204</v>
      </c>
      <c r="X1413" s="28">
        <f t="shared" ca="1" si="863"/>
        <v>0.18376115171977092</v>
      </c>
      <c r="Y1413" s="28">
        <f ca="1">IF(Riskregister!$E$6="",0,COUNTIF(BG$4:BG$53,"&lt;"&amp;W1413)*IF(X1413&lt;0.5,Riskregister!$K$6+(Riskregister!$L$6-Riskregister!$K$6)*SQRT(X1413/2),Riskregister!$L$6-(Riskregister!$L$6-Riskregister!$K$6)*SQRT((1-X1413)/2)))</f>
        <v>745612.56014321093</v>
      </c>
      <c r="Z1413" s="28">
        <f t="shared" ca="1" si="864"/>
        <v>0.44889602911745274</v>
      </c>
      <c r="AA1413" s="28">
        <f t="shared" ca="1" si="864"/>
        <v>2.1746830553474039E-3</v>
      </c>
      <c r="AB1413" s="28">
        <f ca="1">IF(Riskregister!$E$7="",0,COUNTIF(BH$4:BH$53,"&lt;"&amp;Z1413)*IF(AA1413&lt;0.5,Riskregister!$K$7+(Riskregister!$L$7-Riskregister!$K$7)*SQRT(AA1413/2),Riskregister!$L$7-(Riskregister!$L$7-Riskregister!$K$7)*SQRT((1-AA1413)/2)))</f>
        <v>0</v>
      </c>
      <c r="AC1413" s="28">
        <f t="shared" ca="1" si="865"/>
        <v>0.32199048385592532</v>
      </c>
      <c r="AD1413" s="28">
        <f t="shared" ca="1" si="865"/>
        <v>0.33996202410734344</v>
      </c>
      <c r="AE1413" s="28">
        <f ca="1">IF(Riskregister!$E$8="",0,COUNTIF(BI$4:BI$53,"&lt;"&amp;AC1413)*IF(AD1413&lt;0.5,Riskregister!$K$8+(Riskregister!$L$8-Riskregister!$K$8)*SQRT(AD1413/2),Riskregister!$L$8-(Riskregister!$L$8-Riskregister!$K$8)*SQRT((1-AD1413)/2)))</f>
        <v>0</v>
      </c>
      <c r="AF1413" s="28">
        <f t="shared" ca="1" si="866"/>
        <v>0.15130327187309478</v>
      </c>
      <c r="AG1413" s="28">
        <f t="shared" ca="1" si="866"/>
        <v>0.11558201175497185</v>
      </c>
      <c r="AH1413" s="28">
        <f>IF(Riskregister!$E$9="",0,COUNTIF(BJ$4:BJ$53,"&lt;"&amp;AF1413)*IF(AG1413&lt;0.5,Riskregister!$K$9+(Riskregister!$L$9-Riskregister!$K$9)*SQRT(AG1413/2),Riskregister!$L$9-(Riskregister!$L$9-Riskregister!$K$9)*SQRT((1-AG1413)/2)))</f>
        <v>0</v>
      </c>
      <c r="AI1413" s="28">
        <f t="shared" ca="1" si="867"/>
        <v>1.0847499655502579E-2</v>
      </c>
      <c r="AJ1413" s="28">
        <f t="shared" ca="1" si="867"/>
        <v>0.3154445096617341</v>
      </c>
      <c r="AK1413" s="28">
        <f>IF(Riskregister!$E$10="",0,COUNTIF(BK$4:BK$53,"&lt;"&amp;AI1413)*IF(AJ1413&lt;0.5,Riskregister!$K$10+(Riskregister!$L$10-Riskregister!$K$10)*SQRT(AJ1413/2),Riskregister!$L$10-(Riskregister!$L$10-Riskregister!$K$10)*SQRT((1-AJ1413)/2)))</f>
        <v>0</v>
      </c>
      <c r="AL1413" s="28">
        <f t="shared" ca="1" si="868"/>
        <v>6.3155160374172237E-2</v>
      </c>
      <c r="AM1413" s="28">
        <f t="shared" ca="1" si="868"/>
        <v>0.17087636723471333</v>
      </c>
      <c r="AN1413" s="28">
        <f>IF(Riskregister!$E$11="",0,COUNTIF(BL$4:BL$53,"&lt;"&amp;AL1413)*IF(AM1413&lt;0.5,Riskregister!$K$11+(Riskregister!$L$11-Riskregister!$K$11)*SQRT(AM1413/2),Riskregister!$L$11-(Riskregister!$L$11-Riskregister!$K$11)*SQRT((1-AM1413)/2)))</f>
        <v>0</v>
      </c>
      <c r="AO1413" s="28">
        <f t="shared" ca="1" si="869"/>
        <v>0.39687335251312117</v>
      </c>
      <c r="AP1413" s="28">
        <f t="shared" ca="1" si="869"/>
        <v>0.23271066585765232</v>
      </c>
      <c r="AQ1413" s="28">
        <f>IF(Riskregister!$E$12="",0,COUNTIF(BM$4:BM$53,"&lt;"&amp;AO1413)*IF(AP1413&lt;0.5,Riskregister!$K$12+(Riskregister!$L$12-Riskregister!$K$12)*SQRT(AP1413/2),Riskregister!$L$12-(Riskregister!$L$12-Riskregister!$K$12)*SQRT((1-AP1413)/2)))</f>
        <v>0</v>
      </c>
      <c r="AR1413" s="28">
        <f t="shared" ca="1" si="870"/>
        <v>0.40681121328049108</v>
      </c>
      <c r="AS1413" s="28">
        <f t="shared" ca="1" si="870"/>
        <v>0.62496729467572709</v>
      </c>
      <c r="AT1413" s="28">
        <f>IF(Riskregister!$E$13="",0,COUNTIF(BN$4:BN$53,"&lt;"&amp;AR1413)*IF(AS1413&lt;0.5,Riskregister!$K$13+(Riskregister!$L$13-Riskregister!$K$13)*SQRT(AS1413/2),Riskregister!$L$13-(Riskregister!$L$13-Riskregister!$K$13)*SQRT((1-AS1413)/2)))</f>
        <v>0</v>
      </c>
      <c r="AU1413" s="28">
        <f t="shared" ca="1" si="871"/>
        <v>0.91353308895770602</v>
      </c>
      <c r="AV1413" s="28">
        <f t="shared" ca="1" si="871"/>
        <v>0.32163566373722685</v>
      </c>
      <c r="AW1413" s="28">
        <f>IF(Riskregister!$E$14="",0,COUNTIF(BO$4:BO$53,"&lt;"&amp;AU1413)*IF(AV1413&lt;0.5,Riskregister!$K$14+(Riskregister!$L$14-Riskregister!$K$14)*SQRT(AV1413/2),Riskregister!$L$14-(Riskregister!$L$14-Riskregister!$K$14)*SQRT((1-AV1413)/2)))</f>
        <v>0</v>
      </c>
      <c r="AX1413" s="28">
        <f t="shared" ca="1" si="872"/>
        <v>1.0097687308257886E-2</v>
      </c>
      <c r="AY1413" s="28">
        <f t="shared" ca="1" si="872"/>
        <v>0.36183569175629848</v>
      </c>
      <c r="AZ1413" s="28">
        <f>IF(Riskregister!$E$15="",0,COUNTIF(BP$4:BP$53,"&lt;"&amp;AX1413)*IF(AY1413&lt;0.5,Riskregister!$K$15+(Riskregister!$L$15-Riskregister!$K$15)*SQRT(AY1413/2),Riskregister!$L$15-(Riskregister!$L$15-Riskregister!$K$15)*SQRT((1-AY1413)/2)))</f>
        <v>0</v>
      </c>
      <c r="BA1413" s="28">
        <f t="shared" ca="1" si="873"/>
        <v>0.74972310372845263</v>
      </c>
      <c r="BB1413" s="28">
        <f t="shared" ca="1" si="873"/>
        <v>0.99612182814475314</v>
      </c>
      <c r="BC1413" s="28">
        <f>IF(Riskregister!$E$16="",0,COUNTIF(BQ$4:BQ$53,"&lt;"&amp;BA1413)*IF(BB1413&lt;0.5,Riskregister!$K$16+(Riskregister!$L$16-Riskregister!$K$16)*SQRT(BB1413/2),Riskregister!$L$16-(Riskregister!$L$16-Riskregister!$K$16)*SQRT((1-BB1413)/2)))</f>
        <v>0</v>
      </c>
      <c r="BD1413" s="28">
        <f t="shared" ca="1" si="874"/>
        <v>745612.56014321093</v>
      </c>
    </row>
    <row r="1414" spans="20:56" x14ac:dyDescent="0.35">
      <c r="T1414" s="28">
        <f t="shared" ca="1" si="862"/>
        <v>0.14705443710122446</v>
      </c>
      <c r="U1414" s="28">
        <f t="shared" ca="1" si="862"/>
        <v>0.94901493170977791</v>
      </c>
      <c r="V1414" s="28">
        <f ca="1">IF(Riskregister!$E$5="",0,COUNTIF(BF$4:BF$53,"&lt;"&amp;T1414)*IF(U1414&lt;0.5,Riskregister!$K$5+(Riskregister!$L$5-Riskregister!$K$5)*SQRT(U1414/2),Riskregister!$L$5-(Riskregister!$L$5-Riskregister!$K$5)*SQRT((1-U1414)/2)))</f>
        <v>0</v>
      </c>
      <c r="W1414" s="28">
        <f t="shared" ca="1" si="863"/>
        <v>0.39247332815675218</v>
      </c>
      <c r="X1414" s="28">
        <f t="shared" ca="1" si="863"/>
        <v>0.82981278142722137</v>
      </c>
      <c r="Y1414" s="28">
        <f ca="1">IF(Riskregister!$E$6="",0,COUNTIF(BG$4:BG$53,"&lt;"&amp;W1414)*IF(X1414&lt;0.5,Riskregister!$K$6+(Riskregister!$L$6-Riskregister!$K$6)*SQRT(X1414/2),Riskregister!$L$6-(Riskregister!$L$6-Riskregister!$K$6)*SQRT((1-X1414)/2)))</f>
        <v>0</v>
      </c>
      <c r="Z1414" s="28">
        <f t="shared" ca="1" si="864"/>
        <v>0.32189164295361328</v>
      </c>
      <c r="AA1414" s="28">
        <f t="shared" ca="1" si="864"/>
        <v>5.0873429999454434E-2</v>
      </c>
      <c r="AB1414" s="28">
        <f ca="1">IF(Riskregister!$E$7="",0,COUNTIF(BH$4:BH$53,"&lt;"&amp;Z1414)*IF(AA1414&lt;0.5,Riskregister!$K$7+(Riskregister!$L$7-Riskregister!$K$7)*SQRT(AA1414/2),Riskregister!$L$7-(Riskregister!$L$7-Riskregister!$K$7)*SQRT((1-AA1414)/2)))</f>
        <v>0</v>
      </c>
      <c r="AC1414" s="28">
        <f t="shared" ca="1" si="865"/>
        <v>0.46783716840631839</v>
      </c>
      <c r="AD1414" s="28">
        <f t="shared" ca="1" si="865"/>
        <v>0.42550455410999521</v>
      </c>
      <c r="AE1414" s="28">
        <f ca="1">IF(Riskregister!$E$8="",0,COUNTIF(BI$4:BI$53,"&lt;"&amp;AC1414)*IF(AD1414&lt;0.5,Riskregister!$K$8+(Riskregister!$L$8-Riskregister!$K$8)*SQRT(AD1414/2),Riskregister!$L$8-(Riskregister!$L$8-Riskregister!$K$8)*SQRT((1-AD1414)/2)))</f>
        <v>0</v>
      </c>
      <c r="AF1414" s="28">
        <f t="shared" ca="1" si="866"/>
        <v>9.6287052342059032E-2</v>
      </c>
      <c r="AG1414" s="28">
        <f t="shared" ca="1" si="866"/>
        <v>0.38085571058454271</v>
      </c>
      <c r="AH1414" s="28">
        <f>IF(Riskregister!$E$9="",0,COUNTIF(BJ$4:BJ$53,"&lt;"&amp;AF1414)*IF(AG1414&lt;0.5,Riskregister!$K$9+(Riskregister!$L$9-Riskregister!$K$9)*SQRT(AG1414/2),Riskregister!$L$9-(Riskregister!$L$9-Riskregister!$K$9)*SQRT((1-AG1414)/2)))</f>
        <v>0</v>
      </c>
      <c r="AI1414" s="28">
        <f t="shared" ca="1" si="867"/>
        <v>0.64139929299153819</v>
      </c>
      <c r="AJ1414" s="28">
        <f t="shared" ca="1" si="867"/>
        <v>4.1805248440436649E-2</v>
      </c>
      <c r="AK1414" s="28">
        <f>IF(Riskregister!$E$10="",0,COUNTIF(BK$4:BK$53,"&lt;"&amp;AI1414)*IF(AJ1414&lt;0.5,Riskregister!$K$10+(Riskregister!$L$10-Riskregister!$K$10)*SQRT(AJ1414/2),Riskregister!$L$10-(Riskregister!$L$10-Riskregister!$K$10)*SQRT((1-AJ1414)/2)))</f>
        <v>0</v>
      </c>
      <c r="AL1414" s="28">
        <f t="shared" ca="1" si="868"/>
        <v>0.85661653536075177</v>
      </c>
      <c r="AM1414" s="28">
        <f t="shared" ca="1" si="868"/>
        <v>0.87378130127817955</v>
      </c>
      <c r="AN1414" s="28">
        <f>IF(Riskregister!$E$11="",0,COUNTIF(BL$4:BL$53,"&lt;"&amp;AL1414)*IF(AM1414&lt;0.5,Riskregister!$K$11+(Riskregister!$L$11-Riskregister!$K$11)*SQRT(AM1414/2),Riskregister!$L$11-(Riskregister!$L$11-Riskregister!$K$11)*SQRT((1-AM1414)/2)))</f>
        <v>0</v>
      </c>
      <c r="AO1414" s="28">
        <f t="shared" ca="1" si="869"/>
        <v>0.13770325213736578</v>
      </c>
      <c r="AP1414" s="28">
        <f t="shared" ca="1" si="869"/>
        <v>0.32875442846211911</v>
      </c>
      <c r="AQ1414" s="28">
        <f>IF(Riskregister!$E$12="",0,COUNTIF(BM$4:BM$53,"&lt;"&amp;AO1414)*IF(AP1414&lt;0.5,Riskregister!$K$12+(Riskregister!$L$12-Riskregister!$K$12)*SQRT(AP1414/2),Riskregister!$L$12-(Riskregister!$L$12-Riskregister!$K$12)*SQRT((1-AP1414)/2)))</f>
        <v>0</v>
      </c>
      <c r="AR1414" s="28">
        <f t="shared" ca="1" si="870"/>
        <v>0.69011429548787095</v>
      </c>
      <c r="AS1414" s="28">
        <f t="shared" ca="1" si="870"/>
        <v>0.52809817225533628</v>
      </c>
      <c r="AT1414" s="28">
        <f>IF(Riskregister!$E$13="",0,COUNTIF(BN$4:BN$53,"&lt;"&amp;AR1414)*IF(AS1414&lt;0.5,Riskregister!$K$13+(Riskregister!$L$13-Riskregister!$K$13)*SQRT(AS1414/2),Riskregister!$L$13-(Riskregister!$L$13-Riskregister!$K$13)*SQRT((1-AS1414)/2)))</f>
        <v>0</v>
      </c>
      <c r="AU1414" s="28">
        <f t="shared" ca="1" si="871"/>
        <v>0.64634013571329541</v>
      </c>
      <c r="AV1414" s="28">
        <f t="shared" ca="1" si="871"/>
        <v>0.45979572000229951</v>
      </c>
      <c r="AW1414" s="28">
        <f>IF(Riskregister!$E$14="",0,COUNTIF(BO$4:BO$53,"&lt;"&amp;AU1414)*IF(AV1414&lt;0.5,Riskregister!$K$14+(Riskregister!$L$14-Riskregister!$K$14)*SQRT(AV1414/2),Riskregister!$L$14-(Riskregister!$L$14-Riskregister!$K$14)*SQRT((1-AV1414)/2)))</f>
        <v>0</v>
      </c>
      <c r="AX1414" s="28">
        <f t="shared" ca="1" si="872"/>
        <v>0.35664025834759117</v>
      </c>
      <c r="AY1414" s="28">
        <f t="shared" ca="1" si="872"/>
        <v>0.59052134379689536</v>
      </c>
      <c r="AZ1414" s="28">
        <f>IF(Riskregister!$E$15="",0,COUNTIF(BP$4:BP$53,"&lt;"&amp;AX1414)*IF(AY1414&lt;0.5,Riskregister!$K$15+(Riskregister!$L$15-Riskregister!$K$15)*SQRT(AY1414/2),Riskregister!$L$15-(Riskregister!$L$15-Riskregister!$K$15)*SQRT((1-AY1414)/2)))</f>
        <v>0</v>
      </c>
      <c r="BA1414" s="28">
        <f t="shared" ca="1" si="873"/>
        <v>0.58450103591187119</v>
      </c>
      <c r="BB1414" s="28">
        <f t="shared" ca="1" si="873"/>
        <v>0.5648194934020202</v>
      </c>
      <c r="BC1414" s="28">
        <f>IF(Riskregister!$E$16="",0,COUNTIF(BQ$4:BQ$53,"&lt;"&amp;BA1414)*IF(BB1414&lt;0.5,Riskregister!$K$16+(Riskregister!$L$16-Riskregister!$K$16)*SQRT(BB1414/2),Riskregister!$L$16-(Riskregister!$L$16-Riskregister!$K$16)*SQRT((1-BB1414)/2)))</f>
        <v>0</v>
      </c>
      <c r="BD1414" s="28">
        <f t="shared" ca="1" si="874"/>
        <v>0</v>
      </c>
    </row>
    <row r="1415" spans="20:56" x14ac:dyDescent="0.35">
      <c r="T1415" s="28">
        <f t="shared" ca="1" si="862"/>
        <v>0.1322203392897916</v>
      </c>
      <c r="U1415" s="28">
        <f t="shared" ca="1" si="862"/>
        <v>0.94381841236060759</v>
      </c>
      <c r="V1415" s="28">
        <f ca="1">IF(Riskregister!$E$5="",0,COUNTIF(BF$4:BF$53,"&lt;"&amp;T1415)*IF(U1415&lt;0.5,Riskregister!$K$5+(Riskregister!$L$5-Riskregister!$K$5)*SQRT(U1415/2),Riskregister!$L$5-(Riskregister!$L$5-Riskregister!$K$5)*SQRT((1-U1415)/2)))</f>
        <v>0</v>
      </c>
      <c r="W1415" s="28">
        <f t="shared" ca="1" si="863"/>
        <v>0.63210965776396066</v>
      </c>
      <c r="X1415" s="28">
        <f t="shared" ca="1" si="863"/>
        <v>0.49911634746479405</v>
      </c>
      <c r="Y1415" s="28">
        <f ca="1">IF(Riskregister!$E$6="",0,COUNTIF(BG$4:BG$53,"&lt;"&amp;W1415)*IF(X1415&lt;0.5,Riskregister!$K$6+(Riskregister!$L$6-Riskregister!$K$6)*SQRT(X1415/2),Riskregister!$L$6-(Riskregister!$L$6-Riskregister!$K$6)*SQRT((1-X1415)/2)))</f>
        <v>1099204.3610286631</v>
      </c>
      <c r="Z1415" s="28">
        <f t="shared" ca="1" si="864"/>
        <v>0.42930267939912237</v>
      </c>
      <c r="AA1415" s="28">
        <f t="shared" ca="1" si="864"/>
        <v>0.44157417781838382</v>
      </c>
      <c r="AB1415" s="28">
        <f ca="1">IF(Riskregister!$E$7="",0,COUNTIF(BH$4:BH$53,"&lt;"&amp;Z1415)*IF(AA1415&lt;0.5,Riskregister!$K$7+(Riskregister!$L$7-Riskregister!$K$7)*SQRT(AA1415/2),Riskregister!$L$7-(Riskregister!$L$7-Riskregister!$K$7)*SQRT((1-AA1415)/2)))</f>
        <v>0</v>
      </c>
      <c r="AC1415" s="28">
        <f t="shared" ca="1" si="865"/>
        <v>0.69265488032650735</v>
      </c>
      <c r="AD1415" s="28">
        <f t="shared" ca="1" si="865"/>
        <v>0.80926123262273508</v>
      </c>
      <c r="AE1415" s="28">
        <f ca="1">IF(Riskregister!$E$8="",0,COUNTIF(BI$4:BI$53,"&lt;"&amp;AC1415)*IF(AD1415&lt;0.5,Riskregister!$K$8+(Riskregister!$L$8-Riskregister!$K$8)*SQRT(AD1415/2),Riskregister!$L$8-(Riskregister!$L$8-Riskregister!$K$8)*SQRT((1-AD1415)/2)))</f>
        <v>0</v>
      </c>
      <c r="AF1415" s="28">
        <f t="shared" ca="1" si="866"/>
        <v>0.34410504356906002</v>
      </c>
      <c r="AG1415" s="28">
        <f t="shared" ca="1" si="866"/>
        <v>0.37354447213698794</v>
      </c>
      <c r="AH1415" s="28">
        <f>IF(Riskregister!$E$9="",0,COUNTIF(BJ$4:BJ$53,"&lt;"&amp;AF1415)*IF(AG1415&lt;0.5,Riskregister!$K$9+(Riskregister!$L$9-Riskregister!$K$9)*SQRT(AG1415/2),Riskregister!$L$9-(Riskregister!$L$9-Riskregister!$K$9)*SQRT((1-AG1415)/2)))</f>
        <v>0</v>
      </c>
      <c r="AI1415" s="28">
        <f t="shared" ca="1" si="867"/>
        <v>7.3431390565963151E-2</v>
      </c>
      <c r="AJ1415" s="28">
        <f t="shared" ca="1" si="867"/>
        <v>0.45432303360390813</v>
      </c>
      <c r="AK1415" s="28">
        <f>IF(Riskregister!$E$10="",0,COUNTIF(BK$4:BK$53,"&lt;"&amp;AI1415)*IF(AJ1415&lt;0.5,Riskregister!$K$10+(Riskregister!$L$10-Riskregister!$K$10)*SQRT(AJ1415/2),Riskregister!$L$10-(Riskregister!$L$10-Riskregister!$K$10)*SQRT((1-AJ1415)/2)))</f>
        <v>0</v>
      </c>
      <c r="AL1415" s="28">
        <f t="shared" ca="1" si="868"/>
        <v>0.52185788578353554</v>
      </c>
      <c r="AM1415" s="28">
        <f t="shared" ca="1" si="868"/>
        <v>0.78354499325575788</v>
      </c>
      <c r="AN1415" s="28">
        <f>IF(Riskregister!$E$11="",0,COUNTIF(BL$4:BL$53,"&lt;"&amp;AL1415)*IF(AM1415&lt;0.5,Riskregister!$K$11+(Riskregister!$L$11-Riskregister!$K$11)*SQRT(AM1415/2),Riskregister!$L$11-(Riskregister!$L$11-Riskregister!$K$11)*SQRT((1-AM1415)/2)))</f>
        <v>0</v>
      </c>
      <c r="AO1415" s="28">
        <f t="shared" ca="1" si="869"/>
        <v>0.59948455300301751</v>
      </c>
      <c r="AP1415" s="28">
        <f t="shared" ca="1" si="869"/>
        <v>0.16196641435311521</v>
      </c>
      <c r="AQ1415" s="28">
        <f>IF(Riskregister!$E$12="",0,COUNTIF(BM$4:BM$53,"&lt;"&amp;AO1415)*IF(AP1415&lt;0.5,Riskregister!$K$12+(Riskregister!$L$12-Riskregister!$K$12)*SQRT(AP1415/2),Riskregister!$L$12-(Riskregister!$L$12-Riskregister!$K$12)*SQRT((1-AP1415)/2)))</f>
        <v>0</v>
      </c>
      <c r="AR1415" s="28">
        <f t="shared" ca="1" si="870"/>
        <v>0.78783392209439329</v>
      </c>
      <c r="AS1415" s="28">
        <f t="shared" ca="1" si="870"/>
        <v>0.33792125160749797</v>
      </c>
      <c r="AT1415" s="28">
        <f>IF(Riskregister!$E$13="",0,COUNTIF(BN$4:BN$53,"&lt;"&amp;AR1415)*IF(AS1415&lt;0.5,Riskregister!$K$13+(Riskregister!$L$13-Riskregister!$K$13)*SQRT(AS1415/2),Riskregister!$L$13-(Riskregister!$L$13-Riskregister!$K$13)*SQRT((1-AS1415)/2)))</f>
        <v>0</v>
      </c>
      <c r="AU1415" s="28">
        <f t="shared" ca="1" si="871"/>
        <v>0.57373193333869932</v>
      </c>
      <c r="AV1415" s="28">
        <f t="shared" ca="1" si="871"/>
        <v>0.38106843746462282</v>
      </c>
      <c r="AW1415" s="28">
        <f>IF(Riskregister!$E$14="",0,COUNTIF(BO$4:BO$53,"&lt;"&amp;AU1415)*IF(AV1415&lt;0.5,Riskregister!$K$14+(Riskregister!$L$14-Riskregister!$K$14)*SQRT(AV1415/2),Riskregister!$L$14-(Riskregister!$L$14-Riskregister!$K$14)*SQRT((1-AV1415)/2)))</f>
        <v>0</v>
      </c>
      <c r="AX1415" s="28">
        <f t="shared" ca="1" si="872"/>
        <v>0.84222204904213038</v>
      </c>
      <c r="AY1415" s="28">
        <f t="shared" ca="1" si="872"/>
        <v>0.36398032980909945</v>
      </c>
      <c r="AZ1415" s="28">
        <f>IF(Riskregister!$E$15="",0,COUNTIF(BP$4:BP$53,"&lt;"&amp;AX1415)*IF(AY1415&lt;0.5,Riskregister!$K$15+(Riskregister!$L$15-Riskregister!$K$15)*SQRT(AY1415/2),Riskregister!$L$15-(Riskregister!$L$15-Riskregister!$K$15)*SQRT((1-AY1415)/2)))</f>
        <v>0</v>
      </c>
      <c r="BA1415" s="28">
        <f t="shared" ca="1" si="873"/>
        <v>0.94199035327024594</v>
      </c>
      <c r="BB1415" s="28">
        <f t="shared" ca="1" si="873"/>
        <v>0.12767019231618271</v>
      </c>
      <c r="BC1415" s="28">
        <f>IF(Riskregister!$E$16="",0,COUNTIF(BQ$4:BQ$53,"&lt;"&amp;BA1415)*IF(BB1415&lt;0.5,Riskregister!$K$16+(Riskregister!$L$16-Riskregister!$K$16)*SQRT(BB1415/2),Riskregister!$L$16-(Riskregister!$L$16-Riskregister!$K$16)*SQRT((1-BB1415)/2)))</f>
        <v>0</v>
      </c>
      <c r="BD1415" s="28">
        <f t="shared" ca="1" si="874"/>
        <v>1099204.3610286631</v>
      </c>
    </row>
    <row r="1416" spans="20:56" x14ac:dyDescent="0.35">
      <c r="T1416" s="28">
        <f t="shared" ca="1" si="862"/>
        <v>0.67319604508049768</v>
      </c>
      <c r="U1416" s="28">
        <f t="shared" ca="1" si="862"/>
        <v>0.27443819950148518</v>
      </c>
      <c r="V1416" s="28">
        <f ca="1">IF(Riskregister!$E$5="",0,COUNTIF(BF$4:BF$53,"&lt;"&amp;T1416)*IF(U1416&lt;0.5,Riskregister!$K$5+(Riskregister!$L$5-Riskregister!$K$5)*SQRT(U1416/2),Riskregister!$L$5-(Riskregister!$L$5-Riskregister!$K$5)*SQRT((1-U1416)/2)))</f>
        <v>316693.9342013541</v>
      </c>
      <c r="W1416" s="28">
        <f t="shared" ca="1" si="863"/>
        <v>4.195491403704199E-2</v>
      </c>
      <c r="X1416" s="28">
        <f t="shared" ca="1" si="863"/>
        <v>0.49619699284795737</v>
      </c>
      <c r="Y1416" s="28">
        <f ca="1">IF(Riskregister!$E$6="",0,COUNTIF(BG$4:BG$53,"&lt;"&amp;W1416)*IF(X1416&lt;0.5,Riskregister!$K$6+(Riskregister!$L$6-Riskregister!$K$6)*SQRT(X1416/2),Riskregister!$L$6-(Riskregister!$L$6-Riskregister!$K$6)*SQRT((1-X1416)/2)))</f>
        <v>0</v>
      </c>
      <c r="Z1416" s="28">
        <f t="shared" ca="1" si="864"/>
        <v>0.56405123007247759</v>
      </c>
      <c r="AA1416" s="28">
        <f t="shared" ca="1" si="864"/>
        <v>0.18455123259318928</v>
      </c>
      <c r="AB1416" s="28">
        <f ca="1">IF(Riskregister!$E$7="",0,COUNTIF(BH$4:BH$53,"&lt;"&amp;Z1416)*IF(AA1416&lt;0.5,Riskregister!$K$7+(Riskregister!$L$7-Riskregister!$K$7)*SQRT(AA1416/2),Riskregister!$L$7-(Riskregister!$L$7-Riskregister!$K$7)*SQRT((1-AA1416)/2)))</f>
        <v>0</v>
      </c>
      <c r="AC1416" s="28">
        <f t="shared" ca="1" si="865"/>
        <v>0.75943787491668302</v>
      </c>
      <c r="AD1416" s="28">
        <f t="shared" ca="1" si="865"/>
        <v>0.23841326376945848</v>
      </c>
      <c r="AE1416" s="28">
        <f ca="1">IF(Riskregister!$E$8="",0,COUNTIF(BI$4:BI$53,"&lt;"&amp;AC1416)*IF(AD1416&lt;0.5,Riskregister!$K$8+(Riskregister!$L$8-Riskregister!$K$8)*SQRT(AD1416/2),Riskregister!$L$8-(Riskregister!$L$8-Riskregister!$K$8)*SQRT((1-AD1416)/2)))</f>
        <v>0</v>
      </c>
      <c r="AF1416" s="28">
        <f t="shared" ca="1" si="866"/>
        <v>0.81107836309123371</v>
      </c>
      <c r="AG1416" s="28">
        <f t="shared" ca="1" si="866"/>
        <v>0.47773292941433609</v>
      </c>
      <c r="AH1416" s="28">
        <f>IF(Riskregister!$E$9="",0,COUNTIF(BJ$4:BJ$53,"&lt;"&amp;AF1416)*IF(AG1416&lt;0.5,Riskregister!$K$9+(Riskregister!$L$9-Riskregister!$K$9)*SQRT(AG1416/2),Riskregister!$L$9-(Riskregister!$L$9-Riskregister!$K$9)*SQRT((1-AG1416)/2)))</f>
        <v>0</v>
      </c>
      <c r="AI1416" s="28">
        <f t="shared" ca="1" si="867"/>
        <v>0.98336510956244483</v>
      </c>
      <c r="AJ1416" s="28">
        <f t="shared" ca="1" si="867"/>
        <v>0.52213451629070251</v>
      </c>
      <c r="AK1416" s="28">
        <f>IF(Riskregister!$E$10="",0,COUNTIF(BK$4:BK$53,"&lt;"&amp;AI1416)*IF(AJ1416&lt;0.5,Riskregister!$K$10+(Riskregister!$L$10-Riskregister!$K$10)*SQRT(AJ1416/2),Riskregister!$L$10-(Riskregister!$L$10-Riskregister!$K$10)*SQRT((1-AJ1416)/2)))</f>
        <v>0</v>
      </c>
      <c r="AL1416" s="28">
        <f t="shared" ca="1" si="868"/>
        <v>0.16395508275740056</v>
      </c>
      <c r="AM1416" s="28">
        <f t="shared" ca="1" si="868"/>
        <v>0.28214925837783567</v>
      </c>
      <c r="AN1416" s="28">
        <f>IF(Riskregister!$E$11="",0,COUNTIF(BL$4:BL$53,"&lt;"&amp;AL1416)*IF(AM1416&lt;0.5,Riskregister!$K$11+(Riskregister!$L$11-Riskregister!$K$11)*SQRT(AM1416/2),Riskregister!$L$11-(Riskregister!$L$11-Riskregister!$K$11)*SQRT((1-AM1416)/2)))</f>
        <v>0</v>
      </c>
      <c r="AO1416" s="28">
        <f t="shared" ca="1" si="869"/>
        <v>0.64893928411926116</v>
      </c>
      <c r="AP1416" s="28">
        <f t="shared" ca="1" si="869"/>
        <v>0.68565756012360335</v>
      </c>
      <c r="AQ1416" s="28">
        <f>IF(Riskregister!$E$12="",0,COUNTIF(BM$4:BM$53,"&lt;"&amp;AO1416)*IF(AP1416&lt;0.5,Riskregister!$K$12+(Riskregister!$L$12-Riskregister!$K$12)*SQRT(AP1416/2),Riskregister!$L$12-(Riskregister!$L$12-Riskregister!$K$12)*SQRT((1-AP1416)/2)))</f>
        <v>0</v>
      </c>
      <c r="AR1416" s="28">
        <f t="shared" ca="1" si="870"/>
        <v>0.55267535269457602</v>
      </c>
      <c r="AS1416" s="28">
        <f t="shared" ca="1" si="870"/>
        <v>0.1711669352847226</v>
      </c>
      <c r="AT1416" s="28">
        <f>IF(Riskregister!$E$13="",0,COUNTIF(BN$4:BN$53,"&lt;"&amp;AR1416)*IF(AS1416&lt;0.5,Riskregister!$K$13+(Riskregister!$L$13-Riskregister!$K$13)*SQRT(AS1416/2),Riskregister!$L$13-(Riskregister!$L$13-Riskregister!$K$13)*SQRT((1-AS1416)/2)))</f>
        <v>0</v>
      </c>
      <c r="AU1416" s="28">
        <f t="shared" ca="1" si="871"/>
        <v>0.33224974400908946</v>
      </c>
      <c r="AV1416" s="28">
        <f t="shared" ca="1" si="871"/>
        <v>0.24511551563244371</v>
      </c>
      <c r="AW1416" s="28">
        <f>IF(Riskregister!$E$14="",0,COUNTIF(BO$4:BO$53,"&lt;"&amp;AU1416)*IF(AV1416&lt;0.5,Riskregister!$K$14+(Riskregister!$L$14-Riskregister!$K$14)*SQRT(AV1416/2),Riskregister!$L$14-(Riskregister!$L$14-Riskregister!$K$14)*SQRT((1-AV1416)/2)))</f>
        <v>0</v>
      </c>
      <c r="AX1416" s="28">
        <f t="shared" ca="1" si="872"/>
        <v>0.29939837312988338</v>
      </c>
      <c r="AY1416" s="28">
        <f t="shared" ca="1" si="872"/>
        <v>0.52553594955540794</v>
      </c>
      <c r="AZ1416" s="28">
        <f>IF(Riskregister!$E$15="",0,COUNTIF(BP$4:BP$53,"&lt;"&amp;AX1416)*IF(AY1416&lt;0.5,Riskregister!$K$15+(Riskregister!$L$15-Riskregister!$K$15)*SQRT(AY1416/2),Riskregister!$L$15-(Riskregister!$L$15-Riskregister!$K$15)*SQRT((1-AY1416)/2)))</f>
        <v>0</v>
      </c>
      <c r="BA1416" s="28">
        <f t="shared" ca="1" si="873"/>
        <v>0.59902263335635686</v>
      </c>
      <c r="BB1416" s="28">
        <f t="shared" ca="1" si="873"/>
        <v>0.70405164177984714</v>
      </c>
      <c r="BC1416" s="28">
        <f>IF(Riskregister!$E$16="",0,COUNTIF(BQ$4:BQ$53,"&lt;"&amp;BA1416)*IF(BB1416&lt;0.5,Riskregister!$K$16+(Riskregister!$L$16-Riskregister!$K$16)*SQRT(BB1416/2),Riskregister!$L$16-(Riskregister!$L$16-Riskregister!$K$16)*SQRT((1-BB1416)/2)))</f>
        <v>0</v>
      </c>
      <c r="BD1416" s="28">
        <f t="shared" ca="1" si="874"/>
        <v>316693.9342013541</v>
      </c>
    </row>
    <row r="1417" spans="20:56" x14ac:dyDescent="0.35">
      <c r="T1417" s="28">
        <f t="shared" ca="1" si="862"/>
        <v>0.45044424177677278</v>
      </c>
      <c r="U1417" s="28">
        <f t="shared" ca="1" si="862"/>
        <v>0.62091735806423554</v>
      </c>
      <c r="V1417" s="28">
        <f ca="1">IF(Riskregister!$E$5="",0,COUNTIF(BF$4:BF$53,"&lt;"&amp;T1417)*IF(U1417&lt;0.5,Riskregister!$K$5+(Riskregister!$L$5-Riskregister!$K$5)*SQRT(U1417/2),Riskregister!$L$5-(Riskregister!$L$5-Riskregister!$K$5)*SQRT((1-U1417)/2)))</f>
        <v>0</v>
      </c>
      <c r="W1417" s="28">
        <f t="shared" ca="1" si="863"/>
        <v>0.28079513340578977</v>
      </c>
      <c r="X1417" s="28">
        <f t="shared" ca="1" si="863"/>
        <v>6.5478931819671238E-2</v>
      </c>
      <c r="Y1417" s="28">
        <f ca="1">IF(Riskregister!$E$6="",0,COUNTIF(BG$4:BG$53,"&lt;"&amp;W1417)*IF(X1417&lt;0.5,Riskregister!$K$6+(Riskregister!$L$6-Riskregister!$K$6)*SQRT(X1417/2),Riskregister!$L$6-(Riskregister!$L$6-Riskregister!$K$6)*SQRT((1-X1417)/2)))</f>
        <v>0</v>
      </c>
      <c r="Z1417" s="28">
        <f t="shared" ca="1" si="864"/>
        <v>0.27966557322379504</v>
      </c>
      <c r="AA1417" s="28">
        <f t="shared" ca="1" si="864"/>
        <v>0.10967445024202005</v>
      </c>
      <c r="AB1417" s="28">
        <f ca="1">IF(Riskregister!$E$7="",0,COUNTIF(BH$4:BH$53,"&lt;"&amp;Z1417)*IF(AA1417&lt;0.5,Riskregister!$K$7+(Riskregister!$L$7-Riskregister!$K$7)*SQRT(AA1417/2),Riskregister!$L$7-(Riskregister!$L$7-Riskregister!$K$7)*SQRT((1-AA1417)/2)))</f>
        <v>0</v>
      </c>
      <c r="AC1417" s="28">
        <f t="shared" ca="1" si="865"/>
        <v>0.56874303435247875</v>
      </c>
      <c r="AD1417" s="28">
        <f t="shared" ca="1" si="865"/>
        <v>0.26414208226973857</v>
      </c>
      <c r="AE1417" s="28">
        <f ca="1">IF(Riskregister!$E$8="",0,COUNTIF(BI$4:BI$53,"&lt;"&amp;AC1417)*IF(AD1417&lt;0.5,Riskregister!$K$8+(Riskregister!$L$8-Riskregister!$K$8)*SQRT(AD1417/2),Riskregister!$L$8-(Riskregister!$L$8-Riskregister!$K$8)*SQRT((1-AD1417)/2)))</f>
        <v>0</v>
      </c>
      <c r="AF1417" s="28">
        <f t="shared" ca="1" si="866"/>
        <v>0.42339627908487165</v>
      </c>
      <c r="AG1417" s="28">
        <f t="shared" ca="1" si="866"/>
        <v>0.21022198839679618</v>
      </c>
      <c r="AH1417" s="28">
        <f>IF(Riskregister!$E$9="",0,COUNTIF(BJ$4:BJ$53,"&lt;"&amp;AF1417)*IF(AG1417&lt;0.5,Riskregister!$K$9+(Riskregister!$L$9-Riskregister!$K$9)*SQRT(AG1417/2),Riskregister!$L$9-(Riskregister!$L$9-Riskregister!$K$9)*SQRT((1-AG1417)/2)))</f>
        <v>0</v>
      </c>
      <c r="AI1417" s="28">
        <f t="shared" ca="1" si="867"/>
        <v>0.66947455195903405</v>
      </c>
      <c r="AJ1417" s="28">
        <f t="shared" ca="1" si="867"/>
        <v>0.49108470846080088</v>
      </c>
      <c r="AK1417" s="28">
        <f>IF(Riskregister!$E$10="",0,COUNTIF(BK$4:BK$53,"&lt;"&amp;AI1417)*IF(AJ1417&lt;0.5,Riskregister!$K$10+(Riskregister!$L$10-Riskregister!$K$10)*SQRT(AJ1417/2),Riskregister!$L$10-(Riskregister!$L$10-Riskregister!$K$10)*SQRT((1-AJ1417)/2)))</f>
        <v>0</v>
      </c>
      <c r="AL1417" s="28">
        <f t="shared" ca="1" si="868"/>
        <v>9.302980431654273E-2</v>
      </c>
      <c r="AM1417" s="28">
        <f t="shared" ca="1" si="868"/>
        <v>0.46819388884935897</v>
      </c>
      <c r="AN1417" s="28">
        <f>IF(Riskregister!$E$11="",0,COUNTIF(BL$4:BL$53,"&lt;"&amp;AL1417)*IF(AM1417&lt;0.5,Riskregister!$K$11+(Riskregister!$L$11-Riskregister!$K$11)*SQRT(AM1417/2),Riskregister!$L$11-(Riskregister!$L$11-Riskregister!$K$11)*SQRT((1-AM1417)/2)))</f>
        <v>0</v>
      </c>
      <c r="AO1417" s="28">
        <f t="shared" ca="1" si="869"/>
        <v>0.35503555644931506</v>
      </c>
      <c r="AP1417" s="28">
        <f t="shared" ca="1" si="869"/>
        <v>0.8046071466853264</v>
      </c>
      <c r="AQ1417" s="28">
        <f>IF(Riskregister!$E$12="",0,COUNTIF(BM$4:BM$53,"&lt;"&amp;AO1417)*IF(AP1417&lt;0.5,Riskregister!$K$12+(Riskregister!$L$12-Riskregister!$K$12)*SQRT(AP1417/2),Riskregister!$L$12-(Riskregister!$L$12-Riskregister!$K$12)*SQRT((1-AP1417)/2)))</f>
        <v>0</v>
      </c>
      <c r="AR1417" s="28">
        <f t="shared" ca="1" si="870"/>
        <v>5.8937983009052397E-2</v>
      </c>
      <c r="AS1417" s="28">
        <f t="shared" ca="1" si="870"/>
        <v>0.87270475271535619</v>
      </c>
      <c r="AT1417" s="28">
        <f>IF(Riskregister!$E$13="",0,COUNTIF(BN$4:BN$53,"&lt;"&amp;AR1417)*IF(AS1417&lt;0.5,Riskregister!$K$13+(Riskregister!$L$13-Riskregister!$K$13)*SQRT(AS1417/2),Riskregister!$L$13-(Riskregister!$L$13-Riskregister!$K$13)*SQRT((1-AS1417)/2)))</f>
        <v>0</v>
      </c>
      <c r="AU1417" s="28">
        <f t="shared" ca="1" si="871"/>
        <v>0.34318245536056025</v>
      </c>
      <c r="AV1417" s="28">
        <f t="shared" ca="1" si="871"/>
        <v>0.6764442893105832</v>
      </c>
      <c r="AW1417" s="28">
        <f>IF(Riskregister!$E$14="",0,COUNTIF(BO$4:BO$53,"&lt;"&amp;AU1417)*IF(AV1417&lt;0.5,Riskregister!$K$14+(Riskregister!$L$14-Riskregister!$K$14)*SQRT(AV1417/2),Riskregister!$L$14-(Riskregister!$L$14-Riskregister!$K$14)*SQRT((1-AV1417)/2)))</f>
        <v>0</v>
      </c>
      <c r="AX1417" s="28">
        <f t="shared" ca="1" si="872"/>
        <v>0.21484335189684456</v>
      </c>
      <c r="AY1417" s="28">
        <f t="shared" ca="1" si="872"/>
        <v>0.69818711598385064</v>
      </c>
      <c r="AZ1417" s="28">
        <f>IF(Riskregister!$E$15="",0,COUNTIF(BP$4:BP$53,"&lt;"&amp;AX1417)*IF(AY1417&lt;0.5,Riskregister!$K$15+(Riskregister!$L$15-Riskregister!$K$15)*SQRT(AY1417/2),Riskregister!$L$15-(Riskregister!$L$15-Riskregister!$K$15)*SQRT((1-AY1417)/2)))</f>
        <v>0</v>
      </c>
      <c r="BA1417" s="28">
        <f t="shared" ca="1" si="873"/>
        <v>0.44931753688875131</v>
      </c>
      <c r="BB1417" s="28">
        <f t="shared" ca="1" si="873"/>
        <v>0.91565371320083766</v>
      </c>
      <c r="BC1417" s="28">
        <f>IF(Riskregister!$E$16="",0,COUNTIF(BQ$4:BQ$53,"&lt;"&amp;BA1417)*IF(BB1417&lt;0.5,Riskregister!$K$16+(Riskregister!$L$16-Riskregister!$K$16)*SQRT(BB1417/2),Riskregister!$L$16-(Riskregister!$L$16-Riskregister!$K$16)*SQRT((1-BB1417)/2)))</f>
        <v>0</v>
      </c>
      <c r="BD1417" s="28">
        <f t="shared" ca="1" si="874"/>
        <v>0</v>
      </c>
    </row>
    <row r="1418" spans="20:56" x14ac:dyDescent="0.35">
      <c r="T1418" s="28">
        <f t="shared" ca="1" si="862"/>
        <v>0.97393014805523948</v>
      </c>
      <c r="U1418" s="28">
        <f t="shared" ca="1" si="862"/>
        <v>0.29598477037946425</v>
      </c>
      <c r="V1418" s="28">
        <f ca="1">IF(Riskregister!$E$5="",0,COUNTIF(BF$4:BF$53,"&lt;"&amp;T1418)*IF(U1418&lt;0.5,Riskregister!$K$5+(Riskregister!$L$5-Riskregister!$K$5)*SQRT(U1418/2),Riskregister!$L$5-(Riskregister!$L$5-Riskregister!$K$5)*SQRT((1-U1418)/2)))</f>
        <v>646228.00580496516</v>
      </c>
      <c r="W1418" s="28">
        <f t="shared" ca="1" si="863"/>
        <v>0.43542510491847464</v>
      </c>
      <c r="X1418" s="28">
        <f t="shared" ca="1" si="863"/>
        <v>0.76840519680325892</v>
      </c>
      <c r="Y1418" s="28">
        <f ca="1">IF(Riskregister!$E$6="",0,COUNTIF(BG$4:BG$53,"&lt;"&amp;W1418)*IF(X1418&lt;0.5,Riskregister!$K$6+(Riskregister!$L$6-Riskregister!$K$6)*SQRT(X1418/2),Riskregister!$L$6-(Riskregister!$L$6-Riskregister!$K$6)*SQRT((1-X1418)/2)))</f>
        <v>0</v>
      </c>
      <c r="Z1418" s="28">
        <f t="shared" ca="1" si="864"/>
        <v>0.53665105020923975</v>
      </c>
      <c r="AA1418" s="28">
        <f t="shared" ca="1" si="864"/>
        <v>0.75930457009007091</v>
      </c>
      <c r="AB1418" s="28">
        <f ca="1">IF(Riskregister!$E$7="",0,COUNTIF(BH$4:BH$53,"&lt;"&amp;Z1418)*IF(AA1418&lt;0.5,Riskregister!$K$7+(Riskregister!$L$7-Riskregister!$K$7)*SQRT(AA1418/2),Riskregister!$L$7-(Riskregister!$L$7-Riskregister!$K$7)*SQRT((1-AA1418)/2)))</f>
        <v>0</v>
      </c>
      <c r="AC1418" s="28">
        <f t="shared" ca="1" si="865"/>
        <v>0.98181633472576979</v>
      </c>
      <c r="AD1418" s="28">
        <f t="shared" ca="1" si="865"/>
        <v>0.62369973638310228</v>
      </c>
      <c r="AE1418" s="28">
        <f ca="1">IF(Riskregister!$E$8="",0,COUNTIF(BI$4:BI$53,"&lt;"&amp;AC1418)*IF(AD1418&lt;0.5,Riskregister!$K$8+(Riskregister!$L$8-Riskregister!$K$8)*SQRT(AD1418/2),Riskregister!$L$8-(Riskregister!$L$8-Riskregister!$K$8)*SQRT((1-AD1418)/2)))</f>
        <v>2961315.0288363248</v>
      </c>
      <c r="AF1418" s="28">
        <f t="shared" ca="1" si="866"/>
        <v>1.2961783934552606E-2</v>
      </c>
      <c r="AG1418" s="28">
        <f t="shared" ca="1" si="866"/>
        <v>0.3442177718270939</v>
      </c>
      <c r="AH1418" s="28">
        <f>IF(Riskregister!$E$9="",0,COUNTIF(BJ$4:BJ$53,"&lt;"&amp;AF1418)*IF(AG1418&lt;0.5,Riskregister!$K$9+(Riskregister!$L$9-Riskregister!$K$9)*SQRT(AG1418/2),Riskregister!$L$9-(Riskregister!$L$9-Riskregister!$K$9)*SQRT((1-AG1418)/2)))</f>
        <v>0</v>
      </c>
      <c r="AI1418" s="28">
        <f t="shared" ca="1" si="867"/>
        <v>0.89605665284084857</v>
      </c>
      <c r="AJ1418" s="28">
        <f t="shared" ca="1" si="867"/>
        <v>0.32109217763737019</v>
      </c>
      <c r="AK1418" s="28">
        <f>IF(Riskregister!$E$10="",0,COUNTIF(BK$4:BK$53,"&lt;"&amp;AI1418)*IF(AJ1418&lt;0.5,Riskregister!$K$10+(Riskregister!$L$10-Riskregister!$K$10)*SQRT(AJ1418/2),Riskregister!$L$10-(Riskregister!$L$10-Riskregister!$K$10)*SQRT((1-AJ1418)/2)))</f>
        <v>0</v>
      </c>
      <c r="AL1418" s="28">
        <f t="shared" ca="1" si="868"/>
        <v>0.19214989460616738</v>
      </c>
      <c r="AM1418" s="28">
        <f t="shared" ca="1" si="868"/>
        <v>4.135956521997719E-2</v>
      </c>
      <c r="AN1418" s="28">
        <f>IF(Riskregister!$E$11="",0,COUNTIF(BL$4:BL$53,"&lt;"&amp;AL1418)*IF(AM1418&lt;0.5,Riskregister!$K$11+(Riskregister!$L$11-Riskregister!$K$11)*SQRT(AM1418/2),Riskregister!$L$11-(Riskregister!$L$11-Riskregister!$K$11)*SQRT((1-AM1418)/2)))</f>
        <v>0</v>
      </c>
      <c r="AO1418" s="28">
        <f t="shared" ca="1" si="869"/>
        <v>0.82020437517089195</v>
      </c>
      <c r="AP1418" s="28">
        <f t="shared" ca="1" si="869"/>
        <v>0.54814056391877264</v>
      </c>
      <c r="AQ1418" s="28">
        <f>IF(Riskregister!$E$12="",0,COUNTIF(BM$4:BM$53,"&lt;"&amp;AO1418)*IF(AP1418&lt;0.5,Riskregister!$K$12+(Riskregister!$L$12-Riskregister!$K$12)*SQRT(AP1418/2),Riskregister!$L$12-(Riskregister!$L$12-Riskregister!$K$12)*SQRT((1-AP1418)/2)))</f>
        <v>0</v>
      </c>
      <c r="AR1418" s="28">
        <f t="shared" ca="1" si="870"/>
        <v>8.6401615090624162E-2</v>
      </c>
      <c r="AS1418" s="28">
        <f t="shared" ca="1" si="870"/>
        <v>0.88599345037406718</v>
      </c>
      <c r="AT1418" s="28">
        <f>IF(Riskregister!$E$13="",0,COUNTIF(BN$4:BN$53,"&lt;"&amp;AR1418)*IF(AS1418&lt;0.5,Riskregister!$K$13+(Riskregister!$L$13-Riskregister!$K$13)*SQRT(AS1418/2),Riskregister!$L$13-(Riskregister!$L$13-Riskregister!$K$13)*SQRT((1-AS1418)/2)))</f>
        <v>0</v>
      </c>
      <c r="AU1418" s="28">
        <f t="shared" ca="1" si="871"/>
        <v>0.12441150677814483</v>
      </c>
      <c r="AV1418" s="28">
        <f t="shared" ca="1" si="871"/>
        <v>7.4610487136500869E-2</v>
      </c>
      <c r="AW1418" s="28">
        <f>IF(Riskregister!$E$14="",0,COUNTIF(BO$4:BO$53,"&lt;"&amp;AU1418)*IF(AV1418&lt;0.5,Riskregister!$K$14+(Riskregister!$L$14-Riskregister!$K$14)*SQRT(AV1418/2),Riskregister!$L$14-(Riskregister!$L$14-Riskregister!$K$14)*SQRT((1-AV1418)/2)))</f>
        <v>0</v>
      </c>
      <c r="AX1418" s="28">
        <f t="shared" ca="1" si="872"/>
        <v>0.75002877453978001</v>
      </c>
      <c r="AY1418" s="28">
        <f t="shared" ca="1" si="872"/>
        <v>9.1700221508561053E-2</v>
      </c>
      <c r="AZ1418" s="28">
        <f>IF(Riskregister!$E$15="",0,COUNTIF(BP$4:BP$53,"&lt;"&amp;AX1418)*IF(AY1418&lt;0.5,Riskregister!$K$15+(Riskregister!$L$15-Riskregister!$K$15)*SQRT(AY1418/2),Riskregister!$L$15-(Riskregister!$L$15-Riskregister!$K$15)*SQRT((1-AY1418)/2)))</f>
        <v>0</v>
      </c>
      <c r="BA1418" s="28">
        <f t="shared" ca="1" si="873"/>
        <v>0.46593104470497293</v>
      </c>
      <c r="BB1418" s="28">
        <f t="shared" ca="1" si="873"/>
        <v>0.20013725979802943</v>
      </c>
      <c r="BC1418" s="28">
        <f>IF(Riskregister!$E$16="",0,COUNTIF(BQ$4:BQ$53,"&lt;"&amp;BA1418)*IF(BB1418&lt;0.5,Riskregister!$K$16+(Riskregister!$L$16-Riskregister!$K$16)*SQRT(BB1418/2),Riskregister!$L$16-(Riskregister!$L$16-Riskregister!$K$16)*SQRT((1-BB1418)/2)))</f>
        <v>0</v>
      </c>
      <c r="BD1418" s="28">
        <f t="shared" ca="1" si="874"/>
        <v>3607543.0346412901</v>
      </c>
    </row>
    <row r="1419" spans="20:56" x14ac:dyDescent="0.35">
      <c r="T1419" s="28">
        <f t="shared" ca="1" si="862"/>
        <v>0.67909594843668253</v>
      </c>
      <c r="U1419" s="28">
        <f t="shared" ca="1" si="862"/>
        <v>0.66588930287552717</v>
      </c>
      <c r="V1419" s="28">
        <f ca="1">IF(Riskregister!$E$5="",0,COUNTIF(BF$4:BF$53,"&lt;"&amp;T1419)*IF(U1419&lt;0.5,Riskregister!$K$5+(Riskregister!$L$5-Riskregister!$K$5)*SQRT(U1419/2),Riskregister!$L$5-(Riskregister!$L$5-Riskregister!$K$5)*SQRT((1-U1419)/2)))</f>
        <v>416074.17776763136</v>
      </c>
      <c r="W1419" s="28">
        <f t="shared" ca="1" si="863"/>
        <v>0.51955402196095213</v>
      </c>
      <c r="X1419" s="28">
        <f t="shared" ca="1" si="863"/>
        <v>0.70222060079512705</v>
      </c>
      <c r="Y1419" s="28">
        <f ca="1">IF(Riskregister!$E$6="",0,COUNTIF(BG$4:BG$53,"&lt;"&amp;W1419)*IF(X1419&lt;0.5,Riskregister!$K$6+(Riskregister!$L$6-Riskregister!$K$6)*SQRT(X1419/2),Riskregister!$L$6-(Riskregister!$L$6-Riskregister!$K$6)*SQRT((1-X1419)/2)))</f>
        <v>0</v>
      </c>
      <c r="Z1419" s="28">
        <f t="shared" ca="1" si="864"/>
        <v>0.32083050201095675</v>
      </c>
      <c r="AA1419" s="28">
        <f t="shared" ca="1" si="864"/>
        <v>0.53579686415153094</v>
      </c>
      <c r="AB1419" s="28">
        <f ca="1">IF(Riskregister!$E$7="",0,COUNTIF(BH$4:BH$53,"&lt;"&amp;Z1419)*IF(AA1419&lt;0.5,Riskregister!$K$7+(Riskregister!$L$7-Riskregister!$K$7)*SQRT(AA1419/2),Riskregister!$L$7-(Riskregister!$L$7-Riskregister!$K$7)*SQRT((1-AA1419)/2)))</f>
        <v>0</v>
      </c>
      <c r="AC1419" s="28">
        <f t="shared" ca="1" si="865"/>
        <v>0.4037143425890608</v>
      </c>
      <c r="AD1419" s="28">
        <f t="shared" ca="1" si="865"/>
        <v>0.76297947459362625</v>
      </c>
      <c r="AE1419" s="28">
        <f ca="1">IF(Riskregister!$E$8="",0,COUNTIF(BI$4:BI$53,"&lt;"&amp;AC1419)*IF(AD1419&lt;0.5,Riskregister!$K$8+(Riskregister!$L$8-Riskregister!$K$8)*SQRT(AD1419/2),Riskregister!$L$8-(Riskregister!$L$8-Riskregister!$K$8)*SQRT((1-AD1419)/2)))</f>
        <v>0</v>
      </c>
      <c r="AF1419" s="28">
        <f t="shared" ca="1" si="866"/>
        <v>0.537133075147471</v>
      </c>
      <c r="AG1419" s="28">
        <f t="shared" ca="1" si="866"/>
        <v>0.54534022470034749</v>
      </c>
      <c r="AH1419" s="28">
        <f>IF(Riskregister!$E$9="",0,COUNTIF(BJ$4:BJ$53,"&lt;"&amp;AF1419)*IF(AG1419&lt;0.5,Riskregister!$K$9+(Riskregister!$L$9-Riskregister!$K$9)*SQRT(AG1419/2),Riskregister!$L$9-(Riskregister!$L$9-Riskregister!$K$9)*SQRT((1-AG1419)/2)))</f>
        <v>0</v>
      </c>
      <c r="AI1419" s="28">
        <f t="shared" ca="1" si="867"/>
        <v>0.83591599195726429</v>
      </c>
      <c r="AJ1419" s="28">
        <f t="shared" ca="1" si="867"/>
        <v>0.92066090253119015</v>
      </c>
      <c r="AK1419" s="28">
        <f>IF(Riskregister!$E$10="",0,COUNTIF(BK$4:BK$53,"&lt;"&amp;AI1419)*IF(AJ1419&lt;0.5,Riskregister!$K$10+(Riskregister!$L$10-Riskregister!$K$10)*SQRT(AJ1419/2),Riskregister!$L$10-(Riskregister!$L$10-Riskregister!$K$10)*SQRT((1-AJ1419)/2)))</f>
        <v>0</v>
      </c>
      <c r="AL1419" s="28">
        <f t="shared" ca="1" si="868"/>
        <v>0.75256937649182276</v>
      </c>
      <c r="AM1419" s="28">
        <f t="shared" ca="1" si="868"/>
        <v>0.4149436731382421</v>
      </c>
      <c r="AN1419" s="28">
        <f>IF(Riskregister!$E$11="",0,COUNTIF(BL$4:BL$53,"&lt;"&amp;AL1419)*IF(AM1419&lt;0.5,Riskregister!$K$11+(Riskregister!$L$11-Riskregister!$K$11)*SQRT(AM1419/2),Riskregister!$L$11-(Riskregister!$L$11-Riskregister!$K$11)*SQRT((1-AM1419)/2)))</f>
        <v>0</v>
      </c>
      <c r="AO1419" s="28">
        <f t="shared" ca="1" si="869"/>
        <v>0.90879340797440145</v>
      </c>
      <c r="AP1419" s="28">
        <f t="shared" ca="1" si="869"/>
        <v>0.50346410867199343</v>
      </c>
      <c r="AQ1419" s="28">
        <f>IF(Riskregister!$E$12="",0,COUNTIF(BM$4:BM$53,"&lt;"&amp;AO1419)*IF(AP1419&lt;0.5,Riskregister!$K$12+(Riskregister!$L$12-Riskregister!$K$12)*SQRT(AP1419/2),Riskregister!$L$12-(Riskregister!$L$12-Riskregister!$K$12)*SQRT((1-AP1419)/2)))</f>
        <v>0</v>
      </c>
      <c r="AR1419" s="28">
        <f t="shared" ca="1" si="870"/>
        <v>8.0446332814440247E-2</v>
      </c>
      <c r="AS1419" s="28">
        <f t="shared" ca="1" si="870"/>
        <v>0.45573132360882995</v>
      </c>
      <c r="AT1419" s="28">
        <f>IF(Riskregister!$E$13="",0,COUNTIF(BN$4:BN$53,"&lt;"&amp;AR1419)*IF(AS1419&lt;0.5,Riskregister!$K$13+(Riskregister!$L$13-Riskregister!$K$13)*SQRT(AS1419/2),Riskregister!$L$13-(Riskregister!$L$13-Riskregister!$K$13)*SQRT((1-AS1419)/2)))</f>
        <v>0</v>
      </c>
      <c r="AU1419" s="28">
        <f t="shared" ca="1" si="871"/>
        <v>0.30534551395570997</v>
      </c>
      <c r="AV1419" s="28">
        <f t="shared" ca="1" si="871"/>
        <v>0.16494313754884571</v>
      </c>
      <c r="AW1419" s="28">
        <f>IF(Riskregister!$E$14="",0,COUNTIF(BO$4:BO$53,"&lt;"&amp;AU1419)*IF(AV1419&lt;0.5,Riskregister!$K$14+(Riskregister!$L$14-Riskregister!$K$14)*SQRT(AV1419/2),Riskregister!$L$14-(Riskregister!$L$14-Riskregister!$K$14)*SQRT((1-AV1419)/2)))</f>
        <v>0</v>
      </c>
      <c r="AX1419" s="28">
        <f t="shared" ca="1" si="872"/>
        <v>0.56820454641020746</v>
      </c>
      <c r="AY1419" s="28">
        <f t="shared" ca="1" si="872"/>
        <v>0.21051082036010038</v>
      </c>
      <c r="AZ1419" s="28">
        <f>IF(Riskregister!$E$15="",0,COUNTIF(BP$4:BP$53,"&lt;"&amp;AX1419)*IF(AY1419&lt;0.5,Riskregister!$K$15+(Riskregister!$L$15-Riskregister!$K$15)*SQRT(AY1419/2),Riskregister!$L$15-(Riskregister!$L$15-Riskregister!$K$15)*SQRT((1-AY1419)/2)))</f>
        <v>0</v>
      </c>
      <c r="BA1419" s="28">
        <f t="shared" ca="1" si="873"/>
        <v>0.3143521057652694</v>
      </c>
      <c r="BB1419" s="28">
        <f t="shared" ca="1" si="873"/>
        <v>0.48371691386219817</v>
      </c>
      <c r="BC1419" s="28">
        <f>IF(Riskregister!$E$16="",0,COUNTIF(BQ$4:BQ$53,"&lt;"&amp;BA1419)*IF(BB1419&lt;0.5,Riskregister!$K$16+(Riskregister!$L$16-Riskregister!$K$16)*SQRT(BB1419/2),Riskregister!$L$16-(Riskregister!$L$16-Riskregister!$K$16)*SQRT((1-BB1419)/2)))</f>
        <v>0</v>
      </c>
      <c r="BD1419" s="28">
        <f t="shared" ca="1" si="874"/>
        <v>416074.17776763136</v>
      </c>
    </row>
    <row r="1420" spans="20:56" x14ac:dyDescent="0.35">
      <c r="T1420" s="28">
        <f t="shared" ca="1" si="862"/>
        <v>0.24878445750860678</v>
      </c>
      <c r="U1420" s="28">
        <f t="shared" ca="1" si="862"/>
        <v>0.58846918664560433</v>
      </c>
      <c r="V1420" s="28">
        <f ca="1">IF(Riskregister!$E$5="",0,COUNTIF(BF$4:BF$53,"&lt;"&amp;T1420)*IF(U1420&lt;0.5,Riskregister!$K$5+(Riskregister!$L$5-Riskregister!$K$5)*SQRT(U1420/2),Riskregister!$L$5-(Riskregister!$L$5-Riskregister!$K$5)*SQRT((1-U1420)/2)))</f>
        <v>0</v>
      </c>
      <c r="W1420" s="28">
        <f t="shared" ca="1" si="863"/>
        <v>0.4398310397523838</v>
      </c>
      <c r="X1420" s="28">
        <f t="shared" ca="1" si="863"/>
        <v>0.85822906732310666</v>
      </c>
      <c r="Y1420" s="28">
        <f ca="1">IF(Riskregister!$E$6="",0,COUNTIF(BG$4:BG$53,"&lt;"&amp;W1420)*IF(X1420&lt;0.5,Riskregister!$K$6+(Riskregister!$L$6-Riskregister!$K$6)*SQRT(X1420/2),Riskregister!$L$6-(Riskregister!$L$6-Riskregister!$K$6)*SQRT((1-X1420)/2)))</f>
        <v>0</v>
      </c>
      <c r="Z1420" s="28">
        <f t="shared" ca="1" si="864"/>
        <v>0.89706113665936804</v>
      </c>
      <c r="AA1420" s="28">
        <f t="shared" ca="1" si="864"/>
        <v>0.18001957555752401</v>
      </c>
      <c r="AB1420" s="28">
        <f ca="1">IF(Riskregister!$E$7="",0,COUNTIF(BH$4:BH$53,"&lt;"&amp;Z1420)*IF(AA1420&lt;0.5,Riskregister!$K$7+(Riskregister!$L$7-Riskregister!$K$7)*SQRT(AA1420/2),Riskregister!$L$7-(Riskregister!$L$7-Riskregister!$K$7)*SQRT((1-AA1420)/2)))</f>
        <v>155005.70938238714</v>
      </c>
      <c r="AC1420" s="28">
        <f t="shared" ca="1" si="865"/>
        <v>0.80805576932511547</v>
      </c>
      <c r="AD1420" s="28">
        <f t="shared" ca="1" si="865"/>
        <v>0.6140755927321494</v>
      </c>
      <c r="AE1420" s="28">
        <f ca="1">IF(Riskregister!$E$8="",0,COUNTIF(BI$4:BI$53,"&lt;"&amp;AC1420)*IF(AD1420&lt;0.5,Riskregister!$K$8+(Riskregister!$L$8-Riskregister!$K$8)*SQRT(AD1420/2),Riskregister!$L$8-(Riskregister!$L$8-Riskregister!$K$8)*SQRT((1-AD1420)/2)))</f>
        <v>0</v>
      </c>
      <c r="AF1420" s="28">
        <f t="shared" ca="1" si="866"/>
        <v>0.31430601967418181</v>
      </c>
      <c r="AG1420" s="28">
        <f t="shared" ca="1" si="866"/>
        <v>0.52202785269518204</v>
      </c>
      <c r="AH1420" s="28">
        <f>IF(Riskregister!$E$9="",0,COUNTIF(BJ$4:BJ$53,"&lt;"&amp;AF1420)*IF(AG1420&lt;0.5,Riskregister!$K$9+(Riskregister!$L$9-Riskregister!$K$9)*SQRT(AG1420/2),Riskregister!$L$9-(Riskregister!$L$9-Riskregister!$K$9)*SQRT((1-AG1420)/2)))</f>
        <v>0</v>
      </c>
      <c r="AI1420" s="28">
        <f t="shared" ca="1" si="867"/>
        <v>0.51285563633410547</v>
      </c>
      <c r="AJ1420" s="28">
        <f t="shared" ca="1" si="867"/>
        <v>0.96922173629866637</v>
      </c>
      <c r="AK1420" s="28">
        <f>IF(Riskregister!$E$10="",0,COUNTIF(BK$4:BK$53,"&lt;"&amp;AI1420)*IF(AJ1420&lt;0.5,Riskregister!$K$10+(Riskregister!$L$10-Riskregister!$K$10)*SQRT(AJ1420/2),Riskregister!$L$10-(Riskregister!$L$10-Riskregister!$K$10)*SQRT((1-AJ1420)/2)))</f>
        <v>0</v>
      </c>
      <c r="AL1420" s="28">
        <f t="shared" ca="1" si="868"/>
        <v>0.60051632217332473</v>
      </c>
      <c r="AM1420" s="28">
        <f t="shared" ca="1" si="868"/>
        <v>0.70139348232333065</v>
      </c>
      <c r="AN1420" s="28">
        <f>IF(Riskregister!$E$11="",0,COUNTIF(BL$4:BL$53,"&lt;"&amp;AL1420)*IF(AM1420&lt;0.5,Riskregister!$K$11+(Riskregister!$L$11-Riskregister!$K$11)*SQRT(AM1420/2),Riskregister!$L$11-(Riskregister!$L$11-Riskregister!$K$11)*SQRT((1-AM1420)/2)))</f>
        <v>0</v>
      </c>
      <c r="AO1420" s="28">
        <f t="shared" ca="1" si="869"/>
        <v>0.69154180196126147</v>
      </c>
      <c r="AP1420" s="28">
        <f t="shared" ca="1" si="869"/>
        <v>0.70314652048789983</v>
      </c>
      <c r="AQ1420" s="28">
        <f>IF(Riskregister!$E$12="",0,COUNTIF(BM$4:BM$53,"&lt;"&amp;AO1420)*IF(AP1420&lt;0.5,Riskregister!$K$12+(Riskregister!$L$12-Riskregister!$K$12)*SQRT(AP1420/2),Riskregister!$L$12-(Riskregister!$L$12-Riskregister!$K$12)*SQRT((1-AP1420)/2)))</f>
        <v>0</v>
      </c>
      <c r="AR1420" s="28">
        <f t="shared" ca="1" si="870"/>
        <v>0.99378491805196034</v>
      </c>
      <c r="AS1420" s="28">
        <f t="shared" ca="1" si="870"/>
        <v>0.50861179406264811</v>
      </c>
      <c r="AT1420" s="28">
        <f>IF(Riskregister!$E$13="",0,COUNTIF(BN$4:BN$53,"&lt;"&amp;AR1420)*IF(AS1420&lt;0.5,Riskregister!$K$13+(Riskregister!$L$13-Riskregister!$K$13)*SQRT(AS1420/2),Riskregister!$L$13-(Riskregister!$L$13-Riskregister!$K$13)*SQRT((1-AS1420)/2)))</f>
        <v>0</v>
      </c>
      <c r="AU1420" s="28">
        <f t="shared" ca="1" si="871"/>
        <v>0.66014204236745722</v>
      </c>
      <c r="AV1420" s="28">
        <f t="shared" ca="1" si="871"/>
        <v>0.83902221662850685</v>
      </c>
      <c r="AW1420" s="28">
        <f>IF(Riskregister!$E$14="",0,COUNTIF(BO$4:BO$53,"&lt;"&amp;AU1420)*IF(AV1420&lt;0.5,Riskregister!$K$14+(Riskregister!$L$14-Riskregister!$K$14)*SQRT(AV1420/2),Riskregister!$L$14-(Riskregister!$L$14-Riskregister!$K$14)*SQRT((1-AV1420)/2)))</f>
        <v>0</v>
      </c>
      <c r="AX1420" s="28">
        <f t="shared" ca="1" si="872"/>
        <v>0.93382074102682178</v>
      </c>
      <c r="AY1420" s="28">
        <f t="shared" ca="1" si="872"/>
        <v>0.99725929559910331</v>
      </c>
      <c r="AZ1420" s="28">
        <f>IF(Riskregister!$E$15="",0,COUNTIF(BP$4:BP$53,"&lt;"&amp;AX1420)*IF(AY1420&lt;0.5,Riskregister!$K$15+(Riskregister!$L$15-Riskregister!$K$15)*SQRT(AY1420/2),Riskregister!$L$15-(Riskregister!$L$15-Riskregister!$K$15)*SQRT((1-AY1420)/2)))</f>
        <v>0</v>
      </c>
      <c r="BA1420" s="28">
        <f t="shared" ca="1" si="873"/>
        <v>0.69875324964996322</v>
      </c>
      <c r="BB1420" s="28">
        <f t="shared" ca="1" si="873"/>
        <v>0.20567255956356822</v>
      </c>
      <c r="BC1420" s="28">
        <f>IF(Riskregister!$E$16="",0,COUNTIF(BQ$4:BQ$53,"&lt;"&amp;BA1420)*IF(BB1420&lt;0.5,Riskregister!$K$16+(Riskregister!$L$16-Riskregister!$K$16)*SQRT(BB1420/2),Riskregister!$L$16-(Riskregister!$L$16-Riskregister!$K$16)*SQRT((1-BB1420)/2)))</f>
        <v>0</v>
      </c>
      <c r="BD1420" s="28">
        <f t="shared" ca="1" si="874"/>
        <v>155005.70938238714</v>
      </c>
    </row>
    <row r="1421" spans="20:56" x14ac:dyDescent="0.35">
      <c r="T1421" s="28">
        <f t="shared" ca="1" si="862"/>
        <v>0.83010874462833639</v>
      </c>
      <c r="U1421" s="28">
        <f t="shared" ca="1" si="862"/>
        <v>0.6671885543015581</v>
      </c>
      <c r="V1421" s="28">
        <f ca="1">IF(Riskregister!$E$5="",0,COUNTIF(BF$4:BF$53,"&lt;"&amp;T1421)*IF(U1421&lt;0.5,Riskregister!$K$5+(Riskregister!$L$5-Riskregister!$K$5)*SQRT(U1421/2),Riskregister!$L$5-(Riskregister!$L$5-Riskregister!$K$5)*SQRT((1-U1421)/2)))</f>
        <v>416432.140947912</v>
      </c>
      <c r="W1421" s="28">
        <f t="shared" ca="1" si="863"/>
        <v>0.65487350318813797</v>
      </c>
      <c r="X1421" s="28">
        <f t="shared" ca="1" si="863"/>
        <v>0.27686329909302387</v>
      </c>
      <c r="Y1421" s="28">
        <f ca="1">IF(Riskregister!$E$6="",0,COUNTIF(BG$4:BG$53,"&lt;"&amp;W1421)*IF(X1421&lt;0.5,Riskregister!$K$6+(Riskregister!$L$6-Riskregister!$K$6)*SQRT(X1421/2),Riskregister!$L$6-(Riskregister!$L$6-Riskregister!$K$6)*SQRT((1-X1421)/2)))</f>
        <v>869715.2712389786</v>
      </c>
      <c r="Z1421" s="28">
        <f t="shared" ca="1" si="864"/>
        <v>3.1558001372140487E-2</v>
      </c>
      <c r="AA1421" s="28">
        <f t="shared" ca="1" si="864"/>
        <v>0.98699242927324615</v>
      </c>
      <c r="AB1421" s="28">
        <f ca="1">IF(Riskregister!$E$7="",0,COUNTIF(BH$4:BH$53,"&lt;"&amp;Z1421)*IF(AA1421&lt;0.5,Riskregister!$K$7+(Riskregister!$L$7-Riskregister!$K$7)*SQRT(AA1421/2),Riskregister!$L$7-(Riskregister!$L$7-Riskregister!$K$7)*SQRT((1-AA1421)/2)))</f>
        <v>0</v>
      </c>
      <c r="AC1421" s="28">
        <f t="shared" ca="1" si="865"/>
        <v>0.21976518565580894</v>
      </c>
      <c r="AD1421" s="28">
        <f t="shared" ca="1" si="865"/>
        <v>0.50301176713292917</v>
      </c>
      <c r="AE1421" s="28">
        <f ca="1">IF(Riskregister!$E$8="",0,COUNTIF(BI$4:BI$53,"&lt;"&amp;AC1421)*IF(AD1421&lt;0.5,Riskregister!$K$8+(Riskregister!$L$8-Riskregister!$K$8)*SQRT(AD1421/2),Riskregister!$L$8-(Riskregister!$L$8-Riskregister!$K$8)*SQRT((1-AD1421)/2)))</f>
        <v>0</v>
      </c>
      <c r="AF1421" s="28">
        <f t="shared" ca="1" si="866"/>
        <v>0.37776166978088677</v>
      </c>
      <c r="AG1421" s="28">
        <f t="shared" ca="1" si="866"/>
        <v>0.50058654101580702</v>
      </c>
      <c r="AH1421" s="28">
        <f>IF(Riskregister!$E$9="",0,COUNTIF(BJ$4:BJ$53,"&lt;"&amp;AF1421)*IF(AG1421&lt;0.5,Riskregister!$K$9+(Riskregister!$L$9-Riskregister!$K$9)*SQRT(AG1421/2),Riskregister!$L$9-(Riskregister!$L$9-Riskregister!$K$9)*SQRT((1-AG1421)/2)))</f>
        <v>0</v>
      </c>
      <c r="AI1421" s="28">
        <f t="shared" ca="1" si="867"/>
        <v>0.15265919734499411</v>
      </c>
      <c r="AJ1421" s="28">
        <f t="shared" ca="1" si="867"/>
        <v>0.90649403889769675</v>
      </c>
      <c r="AK1421" s="28">
        <f>IF(Riskregister!$E$10="",0,COUNTIF(BK$4:BK$53,"&lt;"&amp;AI1421)*IF(AJ1421&lt;0.5,Riskregister!$K$10+(Riskregister!$L$10-Riskregister!$K$10)*SQRT(AJ1421/2),Riskregister!$L$10-(Riskregister!$L$10-Riskregister!$K$10)*SQRT((1-AJ1421)/2)))</f>
        <v>0</v>
      </c>
      <c r="AL1421" s="28">
        <f t="shared" ca="1" si="868"/>
        <v>0.95453863110745185</v>
      </c>
      <c r="AM1421" s="28">
        <f t="shared" ca="1" si="868"/>
        <v>0.54860440873396676</v>
      </c>
      <c r="AN1421" s="28">
        <f>IF(Riskregister!$E$11="",0,COUNTIF(BL$4:BL$53,"&lt;"&amp;AL1421)*IF(AM1421&lt;0.5,Riskregister!$K$11+(Riskregister!$L$11-Riskregister!$K$11)*SQRT(AM1421/2),Riskregister!$L$11-(Riskregister!$L$11-Riskregister!$K$11)*SQRT((1-AM1421)/2)))</f>
        <v>0</v>
      </c>
      <c r="AO1421" s="28">
        <f t="shared" ca="1" si="869"/>
        <v>0.39791641662550703</v>
      </c>
      <c r="AP1421" s="28">
        <f t="shared" ca="1" si="869"/>
        <v>0.87448305534015836</v>
      </c>
      <c r="AQ1421" s="28">
        <f>IF(Riskregister!$E$12="",0,COUNTIF(BM$4:BM$53,"&lt;"&amp;AO1421)*IF(AP1421&lt;0.5,Riskregister!$K$12+(Riskregister!$L$12-Riskregister!$K$12)*SQRT(AP1421/2),Riskregister!$L$12-(Riskregister!$L$12-Riskregister!$K$12)*SQRT((1-AP1421)/2)))</f>
        <v>0</v>
      </c>
      <c r="AR1421" s="28">
        <f t="shared" ca="1" si="870"/>
        <v>0.78187123962447058</v>
      </c>
      <c r="AS1421" s="28">
        <f t="shared" ca="1" si="870"/>
        <v>0.71999861638869467</v>
      </c>
      <c r="AT1421" s="28">
        <f>IF(Riskregister!$E$13="",0,COUNTIF(BN$4:BN$53,"&lt;"&amp;AR1421)*IF(AS1421&lt;0.5,Riskregister!$K$13+(Riskregister!$L$13-Riskregister!$K$13)*SQRT(AS1421/2),Riskregister!$L$13-(Riskregister!$L$13-Riskregister!$K$13)*SQRT((1-AS1421)/2)))</f>
        <v>0</v>
      </c>
      <c r="AU1421" s="28">
        <f t="shared" ca="1" si="871"/>
        <v>0.25415390173953289</v>
      </c>
      <c r="AV1421" s="28">
        <f t="shared" ca="1" si="871"/>
        <v>0.10794122252530536</v>
      </c>
      <c r="AW1421" s="28">
        <f>IF(Riskregister!$E$14="",0,COUNTIF(BO$4:BO$53,"&lt;"&amp;AU1421)*IF(AV1421&lt;0.5,Riskregister!$K$14+(Riskregister!$L$14-Riskregister!$K$14)*SQRT(AV1421/2),Riskregister!$L$14-(Riskregister!$L$14-Riskregister!$K$14)*SQRT((1-AV1421)/2)))</f>
        <v>0</v>
      </c>
      <c r="AX1421" s="28">
        <f t="shared" ca="1" si="872"/>
        <v>0.23098123215989219</v>
      </c>
      <c r="AY1421" s="28">
        <f t="shared" ca="1" si="872"/>
        <v>0.91077810516911251</v>
      </c>
      <c r="AZ1421" s="28">
        <f>IF(Riskregister!$E$15="",0,COUNTIF(BP$4:BP$53,"&lt;"&amp;AX1421)*IF(AY1421&lt;0.5,Riskregister!$K$15+(Riskregister!$L$15-Riskregister!$K$15)*SQRT(AY1421/2),Riskregister!$L$15-(Riskregister!$L$15-Riskregister!$K$15)*SQRT((1-AY1421)/2)))</f>
        <v>0</v>
      </c>
      <c r="BA1421" s="28">
        <f t="shared" ca="1" si="873"/>
        <v>0.49779981817295804</v>
      </c>
      <c r="BB1421" s="28">
        <f t="shared" ca="1" si="873"/>
        <v>0.41199073223192428</v>
      </c>
      <c r="BC1421" s="28">
        <f>IF(Riskregister!$E$16="",0,COUNTIF(BQ$4:BQ$53,"&lt;"&amp;BA1421)*IF(BB1421&lt;0.5,Riskregister!$K$16+(Riskregister!$L$16-Riskregister!$K$16)*SQRT(BB1421/2),Riskregister!$L$16-(Riskregister!$L$16-Riskregister!$K$16)*SQRT((1-BB1421)/2)))</f>
        <v>0</v>
      </c>
      <c r="BD1421" s="28">
        <f t="shared" ca="1" si="874"/>
        <v>1286147.4121868906</v>
      </c>
    </row>
    <row r="1422" spans="20:56" x14ac:dyDescent="0.35">
      <c r="T1422" s="28">
        <f t="shared" ca="1" si="862"/>
        <v>0.61524256899110441</v>
      </c>
      <c r="U1422" s="28">
        <f t="shared" ca="1" si="862"/>
        <v>0.26728111785947262</v>
      </c>
      <c r="V1422" s="28">
        <f ca="1">IF(Riskregister!$E$5="",0,COUNTIF(BF$4:BF$53,"&lt;"&amp;T1422)*IF(U1422&lt;0.5,Riskregister!$K$5+(Riskregister!$L$5-Riskregister!$K$5)*SQRT(U1422/2),Riskregister!$L$5-(Riskregister!$L$5-Riskregister!$K$5)*SQRT((1-U1422)/2)))</f>
        <v>0</v>
      </c>
      <c r="W1422" s="28">
        <f t="shared" ca="1" si="863"/>
        <v>0.94459658557795434</v>
      </c>
      <c r="X1422" s="28">
        <f t="shared" ca="1" si="863"/>
        <v>0.29215709892592567</v>
      </c>
      <c r="Y1422" s="28">
        <f ca="1">IF(Riskregister!$E$6="",0,COUNTIF(BG$4:BG$53,"&lt;"&amp;W1422)*IF(X1422&lt;0.5,Riskregister!$K$6+(Riskregister!$L$6-Riskregister!$K$6)*SQRT(X1422/2),Riskregister!$L$6-(Riskregister!$L$6-Riskregister!$K$6)*SQRT((1-X1422)/2)))</f>
        <v>1775928.0508224252</v>
      </c>
      <c r="Z1422" s="28">
        <f t="shared" ca="1" si="864"/>
        <v>0.80793159689931859</v>
      </c>
      <c r="AA1422" s="28">
        <f t="shared" ca="1" si="864"/>
        <v>0.80456508112188196</v>
      </c>
      <c r="AB1422" s="28">
        <f ca="1">IF(Riskregister!$E$7="",0,COUNTIF(BH$4:BH$53,"&lt;"&amp;Z1422)*IF(AA1422&lt;0.5,Riskregister!$K$7+(Riskregister!$L$7-Riskregister!$K$7)*SQRT(AA1422/2),Riskregister!$L$7-(Riskregister!$L$7-Riskregister!$K$7)*SQRT((1-AA1422)/2)))</f>
        <v>290590.72808356356</v>
      </c>
      <c r="AC1422" s="28">
        <f t="shared" ca="1" si="865"/>
        <v>0.90378975503428705</v>
      </c>
      <c r="AD1422" s="28">
        <f t="shared" ca="1" si="865"/>
        <v>2.7482704175164629E-2</v>
      </c>
      <c r="AE1422" s="28">
        <f ca="1">IF(Riskregister!$E$8="",0,COUNTIF(BI$4:BI$53,"&lt;"&amp;AC1422)*IF(AD1422&lt;0.5,Riskregister!$K$8+(Riskregister!$L$8-Riskregister!$K$8)*SQRT(AD1422/2),Riskregister!$L$8-(Riskregister!$L$8-Riskregister!$K$8)*SQRT((1-AD1422)/2)))</f>
        <v>0</v>
      </c>
      <c r="AF1422" s="28">
        <f t="shared" ca="1" si="866"/>
        <v>0.60634661383011401</v>
      </c>
      <c r="AG1422" s="28">
        <f t="shared" ca="1" si="866"/>
        <v>0.44988661114713269</v>
      </c>
      <c r="AH1422" s="28">
        <f>IF(Riskregister!$E$9="",0,COUNTIF(BJ$4:BJ$53,"&lt;"&amp;AF1422)*IF(AG1422&lt;0.5,Riskregister!$K$9+(Riskregister!$L$9-Riskregister!$K$9)*SQRT(AG1422/2),Riskregister!$L$9-(Riskregister!$L$9-Riskregister!$K$9)*SQRT((1-AG1422)/2)))</f>
        <v>0</v>
      </c>
      <c r="AI1422" s="28">
        <f t="shared" ca="1" si="867"/>
        <v>0.42477573820828429</v>
      </c>
      <c r="AJ1422" s="28">
        <f t="shared" ca="1" si="867"/>
        <v>0.17758698096536396</v>
      </c>
      <c r="AK1422" s="28">
        <f>IF(Riskregister!$E$10="",0,COUNTIF(BK$4:BK$53,"&lt;"&amp;AI1422)*IF(AJ1422&lt;0.5,Riskregister!$K$10+(Riskregister!$L$10-Riskregister!$K$10)*SQRT(AJ1422/2),Riskregister!$L$10-(Riskregister!$L$10-Riskregister!$K$10)*SQRT((1-AJ1422)/2)))</f>
        <v>0</v>
      </c>
      <c r="AL1422" s="28">
        <f t="shared" ca="1" si="868"/>
        <v>0.55014419039902762</v>
      </c>
      <c r="AM1422" s="28">
        <f t="shared" ca="1" si="868"/>
        <v>0.27019750508449147</v>
      </c>
      <c r="AN1422" s="28">
        <f>IF(Riskregister!$E$11="",0,COUNTIF(BL$4:BL$53,"&lt;"&amp;AL1422)*IF(AM1422&lt;0.5,Riskregister!$K$11+(Riskregister!$L$11-Riskregister!$K$11)*SQRT(AM1422/2),Riskregister!$L$11-(Riskregister!$L$11-Riskregister!$K$11)*SQRT((1-AM1422)/2)))</f>
        <v>0</v>
      </c>
      <c r="AO1422" s="28">
        <f t="shared" ca="1" si="869"/>
        <v>1.4664060810104629E-2</v>
      </c>
      <c r="AP1422" s="28">
        <f t="shared" ca="1" si="869"/>
        <v>6.8568057446097619E-2</v>
      </c>
      <c r="AQ1422" s="28">
        <f>IF(Riskregister!$E$12="",0,COUNTIF(BM$4:BM$53,"&lt;"&amp;AO1422)*IF(AP1422&lt;0.5,Riskregister!$K$12+(Riskregister!$L$12-Riskregister!$K$12)*SQRT(AP1422/2),Riskregister!$L$12-(Riskregister!$L$12-Riskregister!$K$12)*SQRT((1-AP1422)/2)))</f>
        <v>0</v>
      </c>
      <c r="AR1422" s="28">
        <f t="shared" ca="1" si="870"/>
        <v>0.85823943457085328</v>
      </c>
      <c r="AS1422" s="28">
        <f t="shared" ca="1" si="870"/>
        <v>0.9575459285769401</v>
      </c>
      <c r="AT1422" s="28">
        <f>IF(Riskregister!$E$13="",0,COUNTIF(BN$4:BN$53,"&lt;"&amp;AR1422)*IF(AS1422&lt;0.5,Riskregister!$K$13+(Riskregister!$L$13-Riskregister!$K$13)*SQRT(AS1422/2),Riskregister!$L$13-(Riskregister!$L$13-Riskregister!$K$13)*SQRT((1-AS1422)/2)))</f>
        <v>0</v>
      </c>
      <c r="AU1422" s="28">
        <f t="shared" ca="1" si="871"/>
        <v>0.86123348883142947</v>
      </c>
      <c r="AV1422" s="28">
        <f t="shared" ca="1" si="871"/>
        <v>7.7723059408322137E-2</v>
      </c>
      <c r="AW1422" s="28">
        <f>IF(Riskregister!$E$14="",0,COUNTIF(BO$4:BO$53,"&lt;"&amp;AU1422)*IF(AV1422&lt;0.5,Riskregister!$K$14+(Riskregister!$L$14-Riskregister!$K$14)*SQRT(AV1422/2),Riskregister!$L$14-(Riskregister!$L$14-Riskregister!$K$14)*SQRT((1-AV1422)/2)))</f>
        <v>0</v>
      </c>
      <c r="AX1422" s="28">
        <f t="shared" ca="1" si="872"/>
        <v>0.55048356598210757</v>
      </c>
      <c r="AY1422" s="28">
        <f t="shared" ca="1" si="872"/>
        <v>0.40958457850808161</v>
      </c>
      <c r="AZ1422" s="28">
        <f>IF(Riskregister!$E$15="",0,COUNTIF(BP$4:BP$53,"&lt;"&amp;AX1422)*IF(AY1422&lt;0.5,Riskregister!$K$15+(Riskregister!$L$15-Riskregister!$K$15)*SQRT(AY1422/2),Riskregister!$L$15-(Riskregister!$L$15-Riskregister!$K$15)*SQRT((1-AY1422)/2)))</f>
        <v>0</v>
      </c>
      <c r="BA1422" s="28">
        <f t="shared" ca="1" si="873"/>
        <v>0.78861985281240043</v>
      </c>
      <c r="BB1422" s="28">
        <f t="shared" ca="1" si="873"/>
        <v>0.13995785970277597</v>
      </c>
      <c r="BC1422" s="28">
        <f>IF(Riskregister!$E$16="",0,COUNTIF(BQ$4:BQ$53,"&lt;"&amp;BA1422)*IF(BB1422&lt;0.5,Riskregister!$K$16+(Riskregister!$L$16-Riskregister!$K$16)*SQRT(BB1422/2),Riskregister!$L$16-(Riskregister!$L$16-Riskregister!$K$16)*SQRT((1-BB1422)/2)))</f>
        <v>0</v>
      </c>
      <c r="BD1422" s="28">
        <f t="shared" ca="1" si="874"/>
        <v>2066518.7789059887</v>
      </c>
    </row>
    <row r="1423" spans="20:56" x14ac:dyDescent="0.35">
      <c r="T1423" s="28">
        <f t="shared" ca="1" si="862"/>
        <v>0.82459294122897087</v>
      </c>
      <c r="U1423" s="28">
        <f t="shared" ca="1" si="862"/>
        <v>0.24805448953713105</v>
      </c>
      <c r="V1423" s="28">
        <f ca="1">IF(Riskregister!$E$5="",0,COUNTIF(BF$4:BF$53,"&lt;"&amp;T1423)*IF(U1423&lt;0.5,Riskregister!$K$5+(Riskregister!$L$5-Riskregister!$K$5)*SQRT(U1423/2),Riskregister!$L$5-(Riskregister!$L$5-Riskregister!$K$5)*SQRT((1-U1423)/2)))</f>
        <v>308478.75903613871</v>
      </c>
      <c r="W1423" s="28">
        <f t="shared" ca="1" si="863"/>
        <v>0.79067236024694953</v>
      </c>
      <c r="X1423" s="28">
        <f t="shared" ca="1" si="863"/>
        <v>0.35470646127812711</v>
      </c>
      <c r="Y1423" s="28">
        <f ca="1">IF(Riskregister!$E$6="",0,COUNTIF(BG$4:BG$53,"&lt;"&amp;W1423)*IF(X1423&lt;0.5,Riskregister!$K$6+(Riskregister!$L$6-Riskregister!$K$6)*SQRT(X1423/2),Riskregister!$L$6-(Riskregister!$L$6-Riskregister!$K$6)*SQRT((1-X1423)/2)))</f>
        <v>958039.88501302875</v>
      </c>
      <c r="Z1423" s="28">
        <f t="shared" ca="1" si="864"/>
        <v>0.76757943224900194</v>
      </c>
      <c r="AA1423" s="28">
        <f t="shared" ca="1" si="864"/>
        <v>0.52946749518075009</v>
      </c>
      <c r="AB1423" s="28">
        <f ca="1">IF(Riskregister!$E$7="",0,COUNTIF(BH$4:BH$53,"&lt;"&amp;Z1423)*IF(AA1423&lt;0.5,Riskregister!$K$7+(Riskregister!$L$7-Riskregister!$K$7)*SQRT(AA1423/2),Riskregister!$L$7-(Riskregister!$L$7-Riskregister!$K$7)*SQRT((1-AA1423)/2)))</f>
        <v>230235.11576247856</v>
      </c>
      <c r="AC1423" s="28">
        <f t="shared" ca="1" si="865"/>
        <v>9.1643936616571442E-2</v>
      </c>
      <c r="AD1423" s="28">
        <f t="shared" ca="1" si="865"/>
        <v>0.14949943637435437</v>
      </c>
      <c r="AE1423" s="28">
        <f ca="1">IF(Riskregister!$E$8="",0,COUNTIF(BI$4:BI$53,"&lt;"&amp;AC1423)*IF(AD1423&lt;0.5,Riskregister!$K$8+(Riskregister!$L$8-Riskregister!$K$8)*SQRT(AD1423/2),Riskregister!$L$8-(Riskregister!$L$8-Riskregister!$K$8)*SQRT((1-AD1423)/2)))</f>
        <v>0</v>
      </c>
      <c r="AF1423" s="28">
        <f t="shared" ca="1" si="866"/>
        <v>0.22410162225224284</v>
      </c>
      <c r="AG1423" s="28">
        <f t="shared" ca="1" si="866"/>
        <v>0.92693804524377588</v>
      </c>
      <c r="AH1423" s="28">
        <f>IF(Riskregister!$E$9="",0,COUNTIF(BJ$4:BJ$53,"&lt;"&amp;AF1423)*IF(AG1423&lt;0.5,Riskregister!$K$9+(Riskregister!$L$9-Riskregister!$K$9)*SQRT(AG1423/2),Riskregister!$L$9-(Riskregister!$L$9-Riskregister!$K$9)*SQRT((1-AG1423)/2)))</f>
        <v>0</v>
      </c>
      <c r="AI1423" s="28">
        <f t="shared" ca="1" si="867"/>
        <v>0.70368187823583139</v>
      </c>
      <c r="AJ1423" s="28">
        <f t="shared" ca="1" si="867"/>
        <v>0.90894171112486866</v>
      </c>
      <c r="AK1423" s="28">
        <f>IF(Riskregister!$E$10="",0,COUNTIF(BK$4:BK$53,"&lt;"&amp;AI1423)*IF(AJ1423&lt;0.5,Riskregister!$K$10+(Riskregister!$L$10-Riskregister!$K$10)*SQRT(AJ1423/2),Riskregister!$L$10-(Riskregister!$L$10-Riskregister!$K$10)*SQRT((1-AJ1423)/2)))</f>
        <v>0</v>
      </c>
      <c r="AL1423" s="28">
        <f t="shared" ca="1" si="868"/>
        <v>0.74304668073104008</v>
      </c>
      <c r="AM1423" s="28">
        <f t="shared" ca="1" si="868"/>
        <v>0.65258215944036557</v>
      </c>
      <c r="AN1423" s="28">
        <f>IF(Riskregister!$E$11="",0,COUNTIF(BL$4:BL$53,"&lt;"&amp;AL1423)*IF(AM1423&lt;0.5,Riskregister!$K$11+(Riskregister!$L$11-Riskregister!$K$11)*SQRT(AM1423/2),Riskregister!$L$11-(Riskregister!$L$11-Riskregister!$K$11)*SQRT((1-AM1423)/2)))</f>
        <v>0</v>
      </c>
      <c r="AO1423" s="28">
        <f t="shared" ca="1" si="869"/>
        <v>0.98620875648830664</v>
      </c>
      <c r="AP1423" s="28">
        <f t="shared" ca="1" si="869"/>
        <v>0.58129552624249059</v>
      </c>
      <c r="AQ1423" s="28">
        <f>IF(Riskregister!$E$12="",0,COUNTIF(BM$4:BM$53,"&lt;"&amp;AO1423)*IF(AP1423&lt;0.5,Riskregister!$K$12+(Riskregister!$L$12-Riskregister!$K$12)*SQRT(AP1423/2),Riskregister!$L$12-(Riskregister!$L$12-Riskregister!$K$12)*SQRT((1-AP1423)/2)))</f>
        <v>0</v>
      </c>
      <c r="AR1423" s="28">
        <f t="shared" ca="1" si="870"/>
        <v>0.50830202740682329</v>
      </c>
      <c r="AS1423" s="28">
        <f t="shared" ca="1" si="870"/>
        <v>0.71848383962405937</v>
      </c>
      <c r="AT1423" s="28">
        <f>IF(Riskregister!$E$13="",0,COUNTIF(BN$4:BN$53,"&lt;"&amp;AR1423)*IF(AS1423&lt;0.5,Riskregister!$K$13+(Riskregister!$L$13-Riskregister!$K$13)*SQRT(AS1423/2),Riskregister!$L$13-(Riskregister!$L$13-Riskregister!$K$13)*SQRT((1-AS1423)/2)))</f>
        <v>0</v>
      </c>
      <c r="AU1423" s="28">
        <f t="shared" ca="1" si="871"/>
        <v>0.72352210292937302</v>
      </c>
      <c r="AV1423" s="28">
        <f t="shared" ca="1" si="871"/>
        <v>0.15569709184027514</v>
      </c>
      <c r="AW1423" s="28">
        <f>IF(Riskregister!$E$14="",0,COUNTIF(BO$4:BO$53,"&lt;"&amp;AU1423)*IF(AV1423&lt;0.5,Riskregister!$K$14+(Riskregister!$L$14-Riskregister!$K$14)*SQRT(AV1423/2),Riskregister!$L$14-(Riskregister!$L$14-Riskregister!$K$14)*SQRT((1-AV1423)/2)))</f>
        <v>0</v>
      </c>
      <c r="AX1423" s="28">
        <f t="shared" ca="1" si="872"/>
        <v>0.62141203074063589</v>
      </c>
      <c r="AY1423" s="28">
        <f t="shared" ca="1" si="872"/>
        <v>0.79173936996472705</v>
      </c>
      <c r="AZ1423" s="28">
        <f>IF(Riskregister!$E$15="",0,COUNTIF(BP$4:BP$53,"&lt;"&amp;AX1423)*IF(AY1423&lt;0.5,Riskregister!$K$15+(Riskregister!$L$15-Riskregister!$K$15)*SQRT(AY1423/2),Riskregister!$L$15-(Riskregister!$L$15-Riskregister!$K$15)*SQRT((1-AY1423)/2)))</f>
        <v>0</v>
      </c>
      <c r="BA1423" s="28">
        <f t="shared" ca="1" si="873"/>
        <v>1.9328444355853125E-2</v>
      </c>
      <c r="BB1423" s="28">
        <f t="shared" ca="1" si="873"/>
        <v>7.0910037044282004E-2</v>
      </c>
      <c r="BC1423" s="28">
        <f>IF(Riskregister!$E$16="",0,COUNTIF(BQ$4:BQ$53,"&lt;"&amp;BA1423)*IF(BB1423&lt;0.5,Riskregister!$K$16+(Riskregister!$L$16-Riskregister!$K$16)*SQRT(BB1423/2),Riskregister!$L$16-(Riskregister!$L$16-Riskregister!$K$16)*SQRT((1-BB1423)/2)))</f>
        <v>0</v>
      </c>
      <c r="BD1423" s="28">
        <f t="shared" ca="1" si="874"/>
        <v>1496753.7598116458</v>
      </c>
    </row>
    <row r="1424" spans="20:56" x14ac:dyDescent="0.35">
      <c r="T1424" s="28">
        <f t="shared" ref="T1424:U1443" ca="1" si="875">RAND()</f>
        <v>0.70266577897205629</v>
      </c>
      <c r="U1424" s="28">
        <f t="shared" ca="1" si="875"/>
        <v>0.69545786105195362</v>
      </c>
      <c r="V1424" s="28">
        <f ca="1">IF(Riskregister!$E$5="",0,COUNTIF(BF$4:BF$53,"&lt;"&amp;T1424)*IF(U1424&lt;0.5,Riskregister!$K$5+(Riskregister!$L$5-Riskregister!$K$5)*SQRT(U1424/2),Riskregister!$L$5-(Riskregister!$L$5-Riskregister!$K$5)*SQRT((1-U1424)/2)))</f>
        <v>424401.3338077715</v>
      </c>
      <c r="W1424" s="28">
        <f t="shared" ref="W1424:X1443" ca="1" si="876">RAND()</f>
        <v>0.37506220106044919</v>
      </c>
      <c r="X1424" s="28">
        <f t="shared" ca="1" si="876"/>
        <v>0.74878476326777788</v>
      </c>
      <c r="Y1424" s="28">
        <f ca="1">IF(Riskregister!$E$6="",0,COUNTIF(BG$4:BG$53,"&lt;"&amp;W1424)*IF(X1424&lt;0.5,Riskregister!$K$6+(Riskregister!$L$6-Riskregister!$K$6)*SQRT(X1424/2),Riskregister!$L$6-(Riskregister!$L$6-Riskregister!$K$6)*SQRT((1-X1424)/2)))</f>
        <v>0</v>
      </c>
      <c r="Z1424" s="28">
        <f t="shared" ref="Z1424:AA1443" ca="1" si="877">RAND()</f>
        <v>8.4615248872590421E-3</v>
      </c>
      <c r="AA1424" s="28">
        <f t="shared" ca="1" si="877"/>
        <v>0.32674383602876578</v>
      </c>
      <c r="AB1424" s="28">
        <f ca="1">IF(Riskregister!$E$7="",0,COUNTIF(BH$4:BH$53,"&lt;"&amp;Z1424)*IF(AA1424&lt;0.5,Riskregister!$K$7+(Riskregister!$L$7-Riskregister!$K$7)*SQRT(AA1424/2),Riskregister!$L$7-(Riskregister!$L$7-Riskregister!$K$7)*SQRT((1-AA1424)/2)))</f>
        <v>0</v>
      </c>
      <c r="AC1424" s="28">
        <f t="shared" ref="AC1424:AD1443" ca="1" si="878">RAND()</f>
        <v>0.81129002218837765</v>
      </c>
      <c r="AD1424" s="28">
        <f t="shared" ca="1" si="878"/>
        <v>0.90849488208575935</v>
      </c>
      <c r="AE1424" s="28">
        <f ca="1">IF(Riskregister!$E$8="",0,COUNTIF(BI$4:BI$53,"&lt;"&amp;AC1424)*IF(AD1424&lt;0.5,Riskregister!$K$8+(Riskregister!$L$8-Riskregister!$K$8)*SQRT(AD1424/2),Riskregister!$L$8-(Riskregister!$L$8-Riskregister!$K$8)*SQRT((1-AD1424)/2)))</f>
        <v>0</v>
      </c>
      <c r="AF1424" s="28">
        <f t="shared" ref="AF1424:AG1443" ca="1" si="879">RAND()</f>
        <v>0.28112776031983422</v>
      </c>
      <c r="AG1424" s="28">
        <f t="shared" ca="1" si="879"/>
        <v>0.70655982774878645</v>
      </c>
      <c r="AH1424" s="28">
        <f>IF(Riskregister!$E$9="",0,COUNTIF(BJ$4:BJ$53,"&lt;"&amp;AF1424)*IF(AG1424&lt;0.5,Riskregister!$K$9+(Riskregister!$L$9-Riskregister!$K$9)*SQRT(AG1424/2),Riskregister!$L$9-(Riskregister!$L$9-Riskregister!$K$9)*SQRT((1-AG1424)/2)))</f>
        <v>0</v>
      </c>
      <c r="AI1424" s="28">
        <f t="shared" ref="AI1424:AJ1443" ca="1" si="880">RAND()</f>
        <v>0.32513682668825239</v>
      </c>
      <c r="AJ1424" s="28">
        <f t="shared" ca="1" si="880"/>
        <v>7.961341921418652E-2</v>
      </c>
      <c r="AK1424" s="28">
        <f>IF(Riskregister!$E$10="",0,COUNTIF(BK$4:BK$53,"&lt;"&amp;AI1424)*IF(AJ1424&lt;0.5,Riskregister!$K$10+(Riskregister!$L$10-Riskregister!$K$10)*SQRT(AJ1424/2),Riskregister!$L$10-(Riskregister!$L$10-Riskregister!$K$10)*SQRT((1-AJ1424)/2)))</f>
        <v>0</v>
      </c>
      <c r="AL1424" s="28">
        <f t="shared" ref="AL1424:AM1443" ca="1" si="881">RAND()</f>
        <v>0.90974614593575798</v>
      </c>
      <c r="AM1424" s="28">
        <f t="shared" ca="1" si="881"/>
        <v>0.92261191036705892</v>
      </c>
      <c r="AN1424" s="28">
        <f>IF(Riskregister!$E$11="",0,COUNTIF(BL$4:BL$53,"&lt;"&amp;AL1424)*IF(AM1424&lt;0.5,Riskregister!$K$11+(Riskregister!$L$11-Riskregister!$K$11)*SQRT(AM1424/2),Riskregister!$L$11-(Riskregister!$L$11-Riskregister!$K$11)*SQRT((1-AM1424)/2)))</f>
        <v>0</v>
      </c>
      <c r="AO1424" s="28">
        <f t="shared" ref="AO1424:AP1443" ca="1" si="882">RAND()</f>
        <v>0.14139203341570605</v>
      </c>
      <c r="AP1424" s="28">
        <f t="shared" ca="1" si="882"/>
        <v>0.30911026135797581</v>
      </c>
      <c r="AQ1424" s="28">
        <f>IF(Riskregister!$E$12="",0,COUNTIF(BM$4:BM$53,"&lt;"&amp;AO1424)*IF(AP1424&lt;0.5,Riskregister!$K$12+(Riskregister!$L$12-Riskregister!$K$12)*SQRT(AP1424/2),Riskregister!$L$12-(Riskregister!$L$12-Riskregister!$K$12)*SQRT((1-AP1424)/2)))</f>
        <v>0</v>
      </c>
      <c r="AR1424" s="28">
        <f t="shared" ref="AR1424:AS1443" ca="1" si="883">RAND()</f>
        <v>0.39520893676071867</v>
      </c>
      <c r="AS1424" s="28">
        <f t="shared" ca="1" si="883"/>
        <v>5.0790175513189983E-2</v>
      </c>
      <c r="AT1424" s="28">
        <f>IF(Riskregister!$E$13="",0,COUNTIF(BN$4:BN$53,"&lt;"&amp;AR1424)*IF(AS1424&lt;0.5,Riskregister!$K$13+(Riskregister!$L$13-Riskregister!$K$13)*SQRT(AS1424/2),Riskregister!$L$13-(Riskregister!$L$13-Riskregister!$K$13)*SQRT((1-AS1424)/2)))</f>
        <v>0</v>
      </c>
      <c r="AU1424" s="28">
        <f t="shared" ref="AU1424:AV1443" ca="1" si="884">RAND()</f>
        <v>0.16104757034411399</v>
      </c>
      <c r="AV1424" s="28">
        <f t="shared" ca="1" si="884"/>
        <v>0.68731812574627116</v>
      </c>
      <c r="AW1424" s="28">
        <f>IF(Riskregister!$E$14="",0,COUNTIF(BO$4:BO$53,"&lt;"&amp;AU1424)*IF(AV1424&lt;0.5,Riskregister!$K$14+(Riskregister!$L$14-Riskregister!$K$14)*SQRT(AV1424/2),Riskregister!$L$14-(Riskregister!$L$14-Riskregister!$K$14)*SQRT((1-AV1424)/2)))</f>
        <v>0</v>
      </c>
      <c r="AX1424" s="28">
        <f t="shared" ref="AX1424:AY1443" ca="1" si="885">RAND()</f>
        <v>0.24433730355588668</v>
      </c>
      <c r="AY1424" s="28">
        <f t="shared" ca="1" si="885"/>
        <v>0.74046481799359387</v>
      </c>
      <c r="AZ1424" s="28">
        <f>IF(Riskregister!$E$15="",0,COUNTIF(BP$4:BP$53,"&lt;"&amp;AX1424)*IF(AY1424&lt;0.5,Riskregister!$K$15+(Riskregister!$L$15-Riskregister!$K$15)*SQRT(AY1424/2),Riskregister!$L$15-(Riskregister!$L$15-Riskregister!$K$15)*SQRT((1-AY1424)/2)))</f>
        <v>0</v>
      </c>
      <c r="BA1424" s="28">
        <f t="shared" ref="BA1424:BB1443" ca="1" si="886">RAND()</f>
        <v>0.24174946017631882</v>
      </c>
      <c r="BB1424" s="28">
        <f t="shared" ca="1" si="886"/>
        <v>0.56663708299796645</v>
      </c>
      <c r="BC1424" s="28">
        <f>IF(Riskregister!$E$16="",0,COUNTIF(BQ$4:BQ$53,"&lt;"&amp;BA1424)*IF(BB1424&lt;0.5,Riskregister!$K$16+(Riskregister!$L$16-Riskregister!$K$16)*SQRT(BB1424/2),Riskregister!$L$16-(Riskregister!$L$16-Riskregister!$K$16)*SQRT((1-BB1424)/2)))</f>
        <v>0</v>
      </c>
      <c r="BD1424" s="28">
        <f t="shared" ca="1" si="874"/>
        <v>424401.3338077715</v>
      </c>
    </row>
    <row r="1425" spans="20:56" x14ac:dyDescent="0.35">
      <c r="T1425" s="28">
        <f t="shared" ca="1" si="875"/>
        <v>0.6362425281350651</v>
      </c>
      <c r="U1425" s="28">
        <f t="shared" ca="1" si="875"/>
        <v>0.56453427287277924</v>
      </c>
      <c r="V1425" s="28">
        <f ca="1">IF(Riskregister!$E$5="",0,COUNTIF(BF$4:BF$53,"&lt;"&amp;T1425)*IF(U1425&lt;0.5,Riskregister!$K$5+(Riskregister!$L$5-Riskregister!$K$5)*SQRT(U1425/2),Riskregister!$L$5-(Riskregister!$L$5-Riskregister!$K$5)*SQRT((1-U1425)/2)))</f>
        <v>390021.65618418856</v>
      </c>
      <c r="W1425" s="28">
        <f t="shared" ca="1" si="876"/>
        <v>0.71611887364842131</v>
      </c>
      <c r="X1425" s="28">
        <f t="shared" ca="1" si="876"/>
        <v>0.96344434490895658</v>
      </c>
      <c r="Y1425" s="28">
        <f ca="1">IF(Riskregister!$E$6="",0,COUNTIF(BG$4:BG$53,"&lt;"&amp;W1425)*IF(X1425&lt;0.5,Riskregister!$K$6+(Riskregister!$L$6-Riskregister!$K$6)*SQRT(X1425/2),Riskregister!$L$6-(Riskregister!$L$6-Riskregister!$K$6)*SQRT((1-X1425)/2)))</f>
        <v>1756648.0712065543</v>
      </c>
      <c r="Z1425" s="28">
        <f t="shared" ca="1" si="877"/>
        <v>0.47403419866733576</v>
      </c>
      <c r="AA1425" s="28">
        <f t="shared" ca="1" si="877"/>
        <v>0.2122205552090114</v>
      </c>
      <c r="AB1425" s="28">
        <f ca="1">IF(Riskregister!$E$7="",0,COUNTIF(BH$4:BH$53,"&lt;"&amp;Z1425)*IF(AA1425&lt;0.5,Riskregister!$K$7+(Riskregister!$L$7-Riskregister!$K$7)*SQRT(AA1425/2),Riskregister!$L$7-(Riskregister!$L$7-Riskregister!$K$7)*SQRT((1-AA1425)/2)))</f>
        <v>0</v>
      </c>
      <c r="AC1425" s="28">
        <f t="shared" ca="1" si="878"/>
        <v>0.64205044720539117</v>
      </c>
      <c r="AD1425" s="28">
        <f t="shared" ca="1" si="878"/>
        <v>1.9249668163491163E-2</v>
      </c>
      <c r="AE1425" s="28">
        <f ca="1">IF(Riskregister!$E$8="",0,COUNTIF(BI$4:BI$53,"&lt;"&amp;AC1425)*IF(AD1425&lt;0.5,Riskregister!$K$8+(Riskregister!$L$8-Riskregister!$K$8)*SQRT(AD1425/2),Riskregister!$L$8-(Riskregister!$L$8-Riskregister!$K$8)*SQRT((1-AD1425)/2)))</f>
        <v>0</v>
      </c>
      <c r="AF1425" s="28">
        <f t="shared" ca="1" si="879"/>
        <v>0.5175768979766312</v>
      </c>
      <c r="AG1425" s="28">
        <f t="shared" ca="1" si="879"/>
        <v>0.95312707074340397</v>
      </c>
      <c r="AH1425" s="28">
        <f>IF(Riskregister!$E$9="",0,COUNTIF(BJ$4:BJ$53,"&lt;"&amp;AF1425)*IF(AG1425&lt;0.5,Riskregister!$K$9+(Riskregister!$L$9-Riskregister!$K$9)*SQRT(AG1425/2),Riskregister!$L$9-(Riskregister!$L$9-Riskregister!$K$9)*SQRT((1-AG1425)/2)))</f>
        <v>0</v>
      </c>
      <c r="AI1425" s="28">
        <f t="shared" ca="1" si="880"/>
        <v>2.6296547317356311E-2</v>
      </c>
      <c r="AJ1425" s="28">
        <f t="shared" ca="1" si="880"/>
        <v>0.34921117188949558</v>
      </c>
      <c r="AK1425" s="28">
        <f>IF(Riskregister!$E$10="",0,COUNTIF(BK$4:BK$53,"&lt;"&amp;AI1425)*IF(AJ1425&lt;0.5,Riskregister!$K$10+(Riskregister!$L$10-Riskregister!$K$10)*SQRT(AJ1425/2),Riskregister!$L$10-(Riskregister!$L$10-Riskregister!$K$10)*SQRT((1-AJ1425)/2)))</f>
        <v>0</v>
      </c>
      <c r="AL1425" s="28">
        <f t="shared" ca="1" si="881"/>
        <v>0.44895307718956723</v>
      </c>
      <c r="AM1425" s="28">
        <f t="shared" ca="1" si="881"/>
        <v>0.58692770956422391</v>
      </c>
      <c r="AN1425" s="28">
        <f>IF(Riskregister!$E$11="",0,COUNTIF(BL$4:BL$53,"&lt;"&amp;AL1425)*IF(AM1425&lt;0.5,Riskregister!$K$11+(Riskregister!$L$11-Riskregister!$K$11)*SQRT(AM1425/2),Riskregister!$L$11-(Riskregister!$L$11-Riskregister!$K$11)*SQRT((1-AM1425)/2)))</f>
        <v>0</v>
      </c>
      <c r="AO1425" s="28">
        <f t="shared" ca="1" si="882"/>
        <v>7.3391039411711989E-2</v>
      </c>
      <c r="AP1425" s="28">
        <f t="shared" ca="1" si="882"/>
        <v>0.93293030312895675</v>
      </c>
      <c r="AQ1425" s="28">
        <f>IF(Riskregister!$E$12="",0,COUNTIF(BM$4:BM$53,"&lt;"&amp;AO1425)*IF(AP1425&lt;0.5,Riskregister!$K$12+(Riskregister!$L$12-Riskregister!$K$12)*SQRT(AP1425/2),Riskregister!$L$12-(Riskregister!$L$12-Riskregister!$K$12)*SQRT((1-AP1425)/2)))</f>
        <v>0</v>
      </c>
      <c r="AR1425" s="28">
        <f t="shared" ca="1" si="883"/>
        <v>0.76156971425069231</v>
      </c>
      <c r="AS1425" s="28">
        <f t="shared" ca="1" si="883"/>
        <v>0.61284694916596349</v>
      </c>
      <c r="AT1425" s="28">
        <f>IF(Riskregister!$E$13="",0,COUNTIF(BN$4:BN$53,"&lt;"&amp;AR1425)*IF(AS1425&lt;0.5,Riskregister!$K$13+(Riskregister!$L$13-Riskregister!$K$13)*SQRT(AS1425/2),Riskregister!$L$13-(Riskregister!$L$13-Riskregister!$K$13)*SQRT((1-AS1425)/2)))</f>
        <v>0</v>
      </c>
      <c r="AU1425" s="28">
        <f t="shared" ca="1" si="884"/>
        <v>0.71593206661645659</v>
      </c>
      <c r="AV1425" s="28">
        <f t="shared" ca="1" si="884"/>
        <v>0.71341559870086868</v>
      </c>
      <c r="AW1425" s="28">
        <f>IF(Riskregister!$E$14="",0,COUNTIF(BO$4:BO$53,"&lt;"&amp;AU1425)*IF(AV1425&lt;0.5,Riskregister!$K$14+(Riskregister!$L$14-Riskregister!$K$14)*SQRT(AV1425/2),Riskregister!$L$14-(Riskregister!$L$14-Riskregister!$K$14)*SQRT((1-AV1425)/2)))</f>
        <v>0</v>
      </c>
      <c r="AX1425" s="28">
        <f t="shared" ca="1" si="885"/>
        <v>0.38145635932579347</v>
      </c>
      <c r="AY1425" s="28">
        <f t="shared" ca="1" si="885"/>
        <v>0.3122280360672296</v>
      </c>
      <c r="AZ1425" s="28">
        <f>IF(Riskregister!$E$15="",0,COUNTIF(BP$4:BP$53,"&lt;"&amp;AX1425)*IF(AY1425&lt;0.5,Riskregister!$K$15+(Riskregister!$L$15-Riskregister!$K$15)*SQRT(AY1425/2),Riskregister!$L$15-(Riskregister!$L$15-Riskregister!$K$15)*SQRT((1-AY1425)/2)))</f>
        <v>0</v>
      </c>
      <c r="BA1425" s="28">
        <f t="shared" ca="1" si="886"/>
        <v>0.44544192248058279</v>
      </c>
      <c r="BB1425" s="28">
        <f t="shared" ca="1" si="886"/>
        <v>0.4509032913388884</v>
      </c>
      <c r="BC1425" s="28">
        <f>IF(Riskregister!$E$16="",0,COUNTIF(BQ$4:BQ$53,"&lt;"&amp;BA1425)*IF(BB1425&lt;0.5,Riskregister!$K$16+(Riskregister!$L$16-Riskregister!$K$16)*SQRT(BB1425/2),Riskregister!$L$16-(Riskregister!$L$16-Riskregister!$K$16)*SQRT((1-BB1425)/2)))</f>
        <v>0</v>
      </c>
      <c r="BD1425" s="28">
        <f t="shared" ca="1" si="874"/>
        <v>2146669.7273907429</v>
      </c>
    </row>
    <row r="1426" spans="20:56" x14ac:dyDescent="0.35">
      <c r="T1426" s="28">
        <f t="shared" ca="1" si="875"/>
        <v>0.25722988374845179</v>
      </c>
      <c r="U1426" s="28">
        <f t="shared" ca="1" si="875"/>
        <v>0.10317451561238289</v>
      </c>
      <c r="V1426" s="28">
        <f ca="1">IF(Riskregister!$E$5="",0,COUNTIF(BF$4:BF$53,"&lt;"&amp;T1426)*IF(U1426&lt;0.5,Riskregister!$K$5+(Riskregister!$L$5-Riskregister!$K$5)*SQRT(U1426/2),Riskregister!$L$5-(Riskregister!$L$5-Riskregister!$K$5)*SQRT((1-U1426)/2)))</f>
        <v>0</v>
      </c>
      <c r="W1426" s="28">
        <f t="shared" ca="1" si="876"/>
        <v>0.99514673927430441</v>
      </c>
      <c r="X1426" s="28">
        <f t="shared" ca="1" si="876"/>
        <v>0.83371861648768919</v>
      </c>
      <c r="Y1426" s="28">
        <f ca="1">IF(Riskregister!$E$6="",0,COUNTIF(BG$4:BG$53,"&lt;"&amp;W1426)*IF(X1426&lt;0.5,Riskregister!$K$6+(Riskregister!$L$6-Riskregister!$K$6)*SQRT(X1426/2),Riskregister!$L$6-(Riskregister!$L$6-Riskregister!$K$6)*SQRT((1-X1426)/2)))</f>
        <v>4442957.1066892566</v>
      </c>
      <c r="Z1426" s="28">
        <f t="shared" ca="1" si="877"/>
        <v>0.27101392630211452</v>
      </c>
      <c r="AA1426" s="28">
        <f t="shared" ca="1" si="877"/>
        <v>0.26737688769350254</v>
      </c>
      <c r="AB1426" s="28">
        <f ca="1">IF(Riskregister!$E$7="",0,COUNTIF(BH$4:BH$53,"&lt;"&amp;Z1426)*IF(AA1426&lt;0.5,Riskregister!$K$7+(Riskregister!$L$7-Riskregister!$K$7)*SQRT(AA1426/2),Riskregister!$L$7-(Riskregister!$L$7-Riskregister!$K$7)*SQRT((1-AA1426)/2)))</f>
        <v>0</v>
      </c>
      <c r="AC1426" s="28">
        <f t="shared" ca="1" si="878"/>
        <v>0.37555765081207737</v>
      </c>
      <c r="AD1426" s="28">
        <f t="shared" ca="1" si="878"/>
        <v>0.53738366349378552</v>
      </c>
      <c r="AE1426" s="28">
        <f ca="1">IF(Riskregister!$E$8="",0,COUNTIF(BI$4:BI$53,"&lt;"&amp;AC1426)*IF(AD1426&lt;0.5,Riskregister!$K$8+(Riskregister!$L$8-Riskregister!$K$8)*SQRT(AD1426/2),Riskregister!$L$8-(Riskregister!$L$8-Riskregister!$K$8)*SQRT((1-AD1426)/2)))</f>
        <v>0</v>
      </c>
      <c r="AF1426" s="28">
        <f t="shared" ca="1" si="879"/>
        <v>3.1581755822734925E-3</v>
      </c>
      <c r="AG1426" s="28">
        <f t="shared" ca="1" si="879"/>
        <v>0.69758826145515318</v>
      </c>
      <c r="AH1426" s="28">
        <f>IF(Riskregister!$E$9="",0,COUNTIF(BJ$4:BJ$53,"&lt;"&amp;AF1426)*IF(AG1426&lt;0.5,Riskregister!$K$9+(Riskregister!$L$9-Riskregister!$K$9)*SQRT(AG1426/2),Riskregister!$L$9-(Riskregister!$L$9-Riskregister!$K$9)*SQRT((1-AG1426)/2)))</f>
        <v>0</v>
      </c>
      <c r="AI1426" s="28">
        <f t="shared" ca="1" si="880"/>
        <v>0.84725963540891536</v>
      </c>
      <c r="AJ1426" s="28">
        <f t="shared" ca="1" si="880"/>
        <v>0.47140679473206526</v>
      </c>
      <c r="AK1426" s="28">
        <f>IF(Riskregister!$E$10="",0,COUNTIF(BK$4:BK$53,"&lt;"&amp;AI1426)*IF(AJ1426&lt;0.5,Riskregister!$K$10+(Riskregister!$L$10-Riskregister!$K$10)*SQRT(AJ1426/2),Riskregister!$L$10-(Riskregister!$L$10-Riskregister!$K$10)*SQRT((1-AJ1426)/2)))</f>
        <v>0</v>
      </c>
      <c r="AL1426" s="28">
        <f t="shared" ca="1" si="881"/>
        <v>0.38105520903243573</v>
      </c>
      <c r="AM1426" s="28">
        <f t="shared" ca="1" si="881"/>
        <v>1.0014502885353771E-3</v>
      </c>
      <c r="AN1426" s="28">
        <f>IF(Riskregister!$E$11="",0,COUNTIF(BL$4:BL$53,"&lt;"&amp;AL1426)*IF(AM1426&lt;0.5,Riskregister!$K$11+(Riskregister!$L$11-Riskregister!$K$11)*SQRT(AM1426/2),Riskregister!$L$11-(Riskregister!$L$11-Riskregister!$K$11)*SQRT((1-AM1426)/2)))</f>
        <v>0</v>
      </c>
      <c r="AO1426" s="28">
        <f t="shared" ca="1" si="882"/>
        <v>0.62017474660757266</v>
      </c>
      <c r="AP1426" s="28">
        <f t="shared" ca="1" si="882"/>
        <v>0.38209767827201957</v>
      </c>
      <c r="AQ1426" s="28">
        <f>IF(Riskregister!$E$12="",0,COUNTIF(BM$4:BM$53,"&lt;"&amp;AO1426)*IF(AP1426&lt;0.5,Riskregister!$K$12+(Riskregister!$L$12-Riskregister!$K$12)*SQRT(AP1426/2),Riskregister!$L$12-(Riskregister!$L$12-Riskregister!$K$12)*SQRT((1-AP1426)/2)))</f>
        <v>0</v>
      </c>
      <c r="AR1426" s="28">
        <f t="shared" ca="1" si="883"/>
        <v>3.2099120731971631E-2</v>
      </c>
      <c r="AS1426" s="28">
        <f t="shared" ca="1" si="883"/>
        <v>0.8691642396548207</v>
      </c>
      <c r="AT1426" s="28">
        <f>IF(Riskregister!$E$13="",0,COUNTIF(BN$4:BN$53,"&lt;"&amp;AR1426)*IF(AS1426&lt;0.5,Riskregister!$K$13+(Riskregister!$L$13-Riskregister!$K$13)*SQRT(AS1426/2),Riskregister!$L$13-(Riskregister!$L$13-Riskregister!$K$13)*SQRT((1-AS1426)/2)))</f>
        <v>0</v>
      </c>
      <c r="AU1426" s="28">
        <f t="shared" ca="1" si="884"/>
        <v>9.9562624976253233E-2</v>
      </c>
      <c r="AV1426" s="28">
        <f t="shared" ca="1" si="884"/>
        <v>0.505155301702367</v>
      </c>
      <c r="AW1426" s="28">
        <f>IF(Riskregister!$E$14="",0,COUNTIF(BO$4:BO$53,"&lt;"&amp;AU1426)*IF(AV1426&lt;0.5,Riskregister!$K$14+(Riskregister!$L$14-Riskregister!$K$14)*SQRT(AV1426/2),Riskregister!$L$14-(Riskregister!$L$14-Riskregister!$K$14)*SQRT((1-AV1426)/2)))</f>
        <v>0</v>
      </c>
      <c r="AX1426" s="28">
        <f t="shared" ca="1" si="885"/>
        <v>0.94965826655847485</v>
      </c>
      <c r="AY1426" s="28">
        <f t="shared" ca="1" si="885"/>
        <v>0.33288570155888431</v>
      </c>
      <c r="AZ1426" s="28">
        <f>IF(Riskregister!$E$15="",0,COUNTIF(BP$4:BP$53,"&lt;"&amp;AX1426)*IF(AY1426&lt;0.5,Riskregister!$K$15+(Riskregister!$L$15-Riskregister!$K$15)*SQRT(AY1426/2),Riskregister!$L$15-(Riskregister!$L$15-Riskregister!$K$15)*SQRT((1-AY1426)/2)))</f>
        <v>0</v>
      </c>
      <c r="BA1426" s="28">
        <f t="shared" ca="1" si="886"/>
        <v>0.66318104242740972</v>
      </c>
      <c r="BB1426" s="28">
        <f t="shared" ca="1" si="886"/>
        <v>0.2302946186897129</v>
      </c>
      <c r="BC1426" s="28">
        <f>IF(Riskregister!$E$16="",0,COUNTIF(BQ$4:BQ$53,"&lt;"&amp;BA1426)*IF(BB1426&lt;0.5,Riskregister!$K$16+(Riskregister!$L$16-Riskregister!$K$16)*SQRT(BB1426/2),Riskregister!$L$16-(Riskregister!$L$16-Riskregister!$K$16)*SQRT((1-BB1426)/2)))</f>
        <v>0</v>
      </c>
      <c r="BD1426" s="28">
        <f t="shared" ca="1" si="874"/>
        <v>4442957.1066892566</v>
      </c>
    </row>
    <row r="1427" spans="20:56" x14ac:dyDescent="0.35">
      <c r="T1427" s="28">
        <f t="shared" ca="1" si="875"/>
        <v>0.94201878834528285</v>
      </c>
      <c r="U1427" s="28">
        <f t="shared" ca="1" si="875"/>
        <v>0.5021746089933079</v>
      </c>
      <c r="V1427" s="28">
        <f ca="1">IF(Riskregister!$E$5="",0,COUNTIF(BF$4:BF$53,"&lt;"&amp;T1427)*IF(U1427&lt;0.5,Riskregister!$K$5+(Riskregister!$L$5-Riskregister!$K$5)*SQRT(U1427/2),Riskregister!$L$5-(Riskregister!$L$5-Riskregister!$K$5)*SQRT((1-U1427)/2)))</f>
        <v>750979.64037506015</v>
      </c>
      <c r="W1427" s="28">
        <f t="shared" ca="1" si="876"/>
        <v>0.94706520762744573</v>
      </c>
      <c r="X1427" s="28">
        <f t="shared" ca="1" si="876"/>
        <v>0.65867713407449169</v>
      </c>
      <c r="Y1427" s="28">
        <f ca="1">IF(Riskregister!$E$6="",0,COUNTIF(BG$4:BG$53,"&lt;"&amp;W1427)*IF(X1427&lt;0.5,Riskregister!$K$6+(Riskregister!$L$6-Riskregister!$K$6)*SQRT(X1427/2),Riskregister!$L$6-(Riskregister!$L$6-Riskregister!$K$6)*SQRT((1-X1427)/2)))</f>
        <v>2512797.199035285</v>
      </c>
      <c r="Z1427" s="28">
        <f t="shared" ca="1" si="877"/>
        <v>0.76294655608749085</v>
      </c>
      <c r="AA1427" s="28">
        <f t="shared" ca="1" si="877"/>
        <v>0.85848609991481972</v>
      </c>
      <c r="AB1427" s="28">
        <f ca="1">IF(Riskregister!$E$7="",0,COUNTIF(BH$4:BH$53,"&lt;"&amp;Z1427)*IF(AA1427&lt;0.5,Riskregister!$K$7+(Riskregister!$L$7-Riskregister!$K$7)*SQRT(AA1427/2),Riskregister!$L$7-(Riskregister!$L$7-Riskregister!$K$7)*SQRT((1-AA1427)/2)))</f>
        <v>306899.37497407821</v>
      </c>
      <c r="AC1427" s="28">
        <f t="shared" ca="1" si="878"/>
        <v>0.74573016297268113</v>
      </c>
      <c r="AD1427" s="28">
        <f t="shared" ca="1" si="878"/>
        <v>0.91281616371100815</v>
      </c>
      <c r="AE1427" s="28">
        <f ca="1">IF(Riskregister!$E$8="",0,COUNTIF(BI$4:BI$53,"&lt;"&amp;AC1427)*IF(AD1427&lt;0.5,Riskregister!$K$8+(Riskregister!$L$8-Riskregister!$K$8)*SQRT(AD1427/2),Riskregister!$L$8-(Riskregister!$L$8-Riskregister!$K$8)*SQRT((1-AD1427)/2)))</f>
        <v>0</v>
      </c>
      <c r="AF1427" s="28">
        <f t="shared" ca="1" si="879"/>
        <v>0.31421709069596948</v>
      </c>
      <c r="AG1427" s="28">
        <f t="shared" ca="1" si="879"/>
        <v>0.26717142727533438</v>
      </c>
      <c r="AH1427" s="28">
        <f>IF(Riskregister!$E$9="",0,COUNTIF(BJ$4:BJ$53,"&lt;"&amp;AF1427)*IF(AG1427&lt;0.5,Riskregister!$K$9+(Riskregister!$L$9-Riskregister!$K$9)*SQRT(AG1427/2),Riskregister!$L$9-(Riskregister!$L$9-Riskregister!$K$9)*SQRT((1-AG1427)/2)))</f>
        <v>0</v>
      </c>
      <c r="AI1427" s="28">
        <f t="shared" ca="1" si="880"/>
        <v>0.941739783227316</v>
      </c>
      <c r="AJ1427" s="28">
        <f t="shared" ca="1" si="880"/>
        <v>0.25901575108377395</v>
      </c>
      <c r="AK1427" s="28">
        <f>IF(Riskregister!$E$10="",0,COUNTIF(BK$4:BK$53,"&lt;"&amp;AI1427)*IF(AJ1427&lt;0.5,Riskregister!$K$10+(Riskregister!$L$10-Riskregister!$K$10)*SQRT(AJ1427/2),Riskregister!$L$10-(Riskregister!$L$10-Riskregister!$K$10)*SQRT((1-AJ1427)/2)))</f>
        <v>0</v>
      </c>
      <c r="AL1427" s="28">
        <f t="shared" ca="1" si="881"/>
        <v>0.41658298830471074</v>
      </c>
      <c r="AM1427" s="28">
        <f t="shared" ca="1" si="881"/>
        <v>0.68823769440298033</v>
      </c>
      <c r="AN1427" s="28">
        <f>IF(Riskregister!$E$11="",0,COUNTIF(BL$4:BL$53,"&lt;"&amp;AL1427)*IF(AM1427&lt;0.5,Riskregister!$K$11+(Riskregister!$L$11-Riskregister!$K$11)*SQRT(AM1427/2),Riskregister!$L$11-(Riskregister!$L$11-Riskregister!$K$11)*SQRT((1-AM1427)/2)))</f>
        <v>0</v>
      </c>
      <c r="AO1427" s="28">
        <f t="shared" ca="1" si="882"/>
        <v>0.60128497962029981</v>
      </c>
      <c r="AP1427" s="28">
        <f t="shared" ca="1" si="882"/>
        <v>0.69302196217701506</v>
      </c>
      <c r="AQ1427" s="28">
        <f>IF(Riskregister!$E$12="",0,COUNTIF(BM$4:BM$53,"&lt;"&amp;AO1427)*IF(AP1427&lt;0.5,Riskregister!$K$12+(Riskregister!$L$12-Riskregister!$K$12)*SQRT(AP1427/2),Riskregister!$L$12-(Riskregister!$L$12-Riskregister!$K$12)*SQRT((1-AP1427)/2)))</f>
        <v>0</v>
      </c>
      <c r="AR1427" s="28">
        <f t="shared" ca="1" si="883"/>
        <v>0.42249828496084596</v>
      </c>
      <c r="AS1427" s="28">
        <f t="shared" ca="1" si="883"/>
        <v>0.74865740917985979</v>
      </c>
      <c r="AT1427" s="28">
        <f>IF(Riskregister!$E$13="",0,COUNTIF(BN$4:BN$53,"&lt;"&amp;AR1427)*IF(AS1427&lt;0.5,Riskregister!$K$13+(Riskregister!$L$13-Riskregister!$K$13)*SQRT(AS1427/2),Riskregister!$L$13-(Riskregister!$L$13-Riskregister!$K$13)*SQRT((1-AS1427)/2)))</f>
        <v>0</v>
      </c>
      <c r="AU1427" s="28">
        <f t="shared" ca="1" si="884"/>
        <v>0.60976704390180336</v>
      </c>
      <c r="AV1427" s="28">
        <f t="shared" ca="1" si="884"/>
        <v>0.52630001349542521</v>
      </c>
      <c r="AW1427" s="28">
        <f>IF(Riskregister!$E$14="",0,COUNTIF(BO$4:BO$53,"&lt;"&amp;AU1427)*IF(AV1427&lt;0.5,Riskregister!$K$14+(Riskregister!$L$14-Riskregister!$K$14)*SQRT(AV1427/2),Riskregister!$L$14-(Riskregister!$L$14-Riskregister!$K$14)*SQRT((1-AV1427)/2)))</f>
        <v>0</v>
      </c>
      <c r="AX1427" s="28">
        <f t="shared" ca="1" si="885"/>
        <v>1.7577166738937278E-2</v>
      </c>
      <c r="AY1427" s="28">
        <f t="shared" ca="1" si="885"/>
        <v>6.2622977762290977E-2</v>
      </c>
      <c r="AZ1427" s="28">
        <f>IF(Riskregister!$E$15="",0,COUNTIF(BP$4:BP$53,"&lt;"&amp;AX1427)*IF(AY1427&lt;0.5,Riskregister!$K$15+(Riskregister!$L$15-Riskregister!$K$15)*SQRT(AY1427/2),Riskregister!$L$15-(Riskregister!$L$15-Riskregister!$K$15)*SQRT((1-AY1427)/2)))</f>
        <v>0</v>
      </c>
      <c r="BA1427" s="28">
        <f t="shared" ca="1" si="886"/>
        <v>0.75014137442078865</v>
      </c>
      <c r="BB1427" s="28">
        <f t="shared" ca="1" si="886"/>
        <v>4.9199973003664743E-2</v>
      </c>
      <c r="BC1427" s="28">
        <f>IF(Riskregister!$E$16="",0,COUNTIF(BQ$4:BQ$53,"&lt;"&amp;BA1427)*IF(BB1427&lt;0.5,Riskregister!$K$16+(Riskregister!$L$16-Riskregister!$K$16)*SQRT(BB1427/2),Riskregister!$L$16-(Riskregister!$L$16-Riskregister!$K$16)*SQRT((1-BB1427)/2)))</f>
        <v>0</v>
      </c>
      <c r="BD1427" s="28">
        <f t="shared" ca="1" si="874"/>
        <v>3570676.2143844231</v>
      </c>
    </row>
    <row r="1428" spans="20:56" x14ac:dyDescent="0.35">
      <c r="T1428" s="28">
        <f t="shared" ca="1" si="875"/>
        <v>0.25412670683509475</v>
      </c>
      <c r="U1428" s="28">
        <f t="shared" ca="1" si="875"/>
        <v>0.24834149035011976</v>
      </c>
      <c r="V1428" s="28">
        <f ca="1">IF(Riskregister!$E$5="",0,COUNTIF(BF$4:BF$53,"&lt;"&amp;T1428)*IF(U1428&lt;0.5,Riskregister!$K$5+(Riskregister!$L$5-Riskregister!$K$5)*SQRT(U1428/2),Riskregister!$L$5-(Riskregister!$L$5-Riskregister!$K$5)*SQRT((1-U1428)/2)))</f>
        <v>0</v>
      </c>
      <c r="W1428" s="28">
        <f t="shared" ca="1" si="876"/>
        <v>0.86275295766126958</v>
      </c>
      <c r="X1428" s="28">
        <f t="shared" ca="1" si="876"/>
        <v>0.11561903613301172</v>
      </c>
      <c r="Y1428" s="28">
        <f ca="1">IF(Riskregister!$E$6="",0,COUNTIF(BG$4:BG$53,"&lt;"&amp;W1428)*IF(X1428&lt;0.5,Riskregister!$K$6+(Riskregister!$L$6-Riskregister!$K$6)*SQRT(X1428/2),Riskregister!$L$6-(Riskregister!$L$6-Riskregister!$K$6)*SQRT((1-X1428)/2)))</f>
        <v>632784.97956315335</v>
      </c>
      <c r="Z1428" s="28">
        <f t="shared" ca="1" si="877"/>
        <v>0.66348712003276977</v>
      </c>
      <c r="AA1428" s="28">
        <f t="shared" ca="1" si="877"/>
        <v>8.9392681307845723E-2</v>
      </c>
      <c r="AB1428" s="28">
        <f ca="1">IF(Riskregister!$E$7="",0,COUNTIF(BH$4:BH$53,"&lt;"&amp;Z1428)*IF(AA1428&lt;0.5,Riskregister!$K$7+(Riskregister!$L$7-Riskregister!$K$7)*SQRT(AA1428/2),Riskregister!$L$7-(Riskregister!$L$7-Riskregister!$K$7)*SQRT((1-AA1428)/2)))</f>
        <v>0</v>
      </c>
      <c r="AC1428" s="28">
        <f t="shared" ca="1" si="878"/>
        <v>0.47703534413329762</v>
      </c>
      <c r="AD1428" s="28">
        <f t="shared" ca="1" si="878"/>
        <v>0.76102526094923773</v>
      </c>
      <c r="AE1428" s="28">
        <f ca="1">IF(Riskregister!$E$8="",0,COUNTIF(BI$4:BI$53,"&lt;"&amp;AC1428)*IF(AD1428&lt;0.5,Riskregister!$K$8+(Riskregister!$L$8-Riskregister!$K$8)*SQRT(AD1428/2),Riskregister!$L$8-(Riskregister!$L$8-Riskregister!$K$8)*SQRT((1-AD1428)/2)))</f>
        <v>0</v>
      </c>
      <c r="AF1428" s="28">
        <f t="shared" ca="1" si="879"/>
        <v>0.67826426724611655</v>
      </c>
      <c r="AG1428" s="28">
        <f t="shared" ca="1" si="879"/>
        <v>0.29655278207176261</v>
      </c>
      <c r="AH1428" s="28">
        <f>IF(Riskregister!$E$9="",0,COUNTIF(BJ$4:BJ$53,"&lt;"&amp;AF1428)*IF(AG1428&lt;0.5,Riskregister!$K$9+(Riskregister!$L$9-Riskregister!$K$9)*SQRT(AG1428/2),Riskregister!$L$9-(Riskregister!$L$9-Riskregister!$K$9)*SQRT((1-AG1428)/2)))</f>
        <v>0</v>
      </c>
      <c r="AI1428" s="28">
        <f t="shared" ca="1" si="880"/>
        <v>0.47786415552166017</v>
      </c>
      <c r="AJ1428" s="28">
        <f t="shared" ca="1" si="880"/>
        <v>0.35654382568260823</v>
      </c>
      <c r="AK1428" s="28">
        <f>IF(Riskregister!$E$10="",0,COUNTIF(BK$4:BK$53,"&lt;"&amp;AI1428)*IF(AJ1428&lt;0.5,Riskregister!$K$10+(Riskregister!$L$10-Riskregister!$K$10)*SQRT(AJ1428/2),Riskregister!$L$10-(Riskregister!$L$10-Riskregister!$K$10)*SQRT((1-AJ1428)/2)))</f>
        <v>0</v>
      </c>
      <c r="AL1428" s="28">
        <f t="shared" ca="1" si="881"/>
        <v>0.69898416899161742</v>
      </c>
      <c r="AM1428" s="28">
        <f t="shared" ca="1" si="881"/>
        <v>0.24878155667382851</v>
      </c>
      <c r="AN1428" s="28">
        <f>IF(Riskregister!$E$11="",0,COUNTIF(BL$4:BL$53,"&lt;"&amp;AL1428)*IF(AM1428&lt;0.5,Riskregister!$K$11+(Riskregister!$L$11-Riskregister!$K$11)*SQRT(AM1428/2),Riskregister!$L$11-(Riskregister!$L$11-Riskregister!$K$11)*SQRT((1-AM1428)/2)))</f>
        <v>0</v>
      </c>
      <c r="AO1428" s="28">
        <f t="shared" ca="1" si="882"/>
        <v>0.97214706055904698</v>
      </c>
      <c r="AP1428" s="28">
        <f t="shared" ca="1" si="882"/>
        <v>0.66475180859710603</v>
      </c>
      <c r="AQ1428" s="28">
        <f>IF(Riskregister!$E$12="",0,COUNTIF(BM$4:BM$53,"&lt;"&amp;AO1428)*IF(AP1428&lt;0.5,Riskregister!$K$12+(Riskregister!$L$12-Riskregister!$K$12)*SQRT(AP1428/2),Riskregister!$L$12-(Riskregister!$L$12-Riskregister!$K$12)*SQRT((1-AP1428)/2)))</f>
        <v>0</v>
      </c>
      <c r="AR1428" s="28">
        <f t="shared" ca="1" si="883"/>
        <v>0.1103078241107831</v>
      </c>
      <c r="AS1428" s="28">
        <f t="shared" ca="1" si="883"/>
        <v>3.5040266460446112E-2</v>
      </c>
      <c r="AT1428" s="28">
        <f>IF(Riskregister!$E$13="",0,COUNTIF(BN$4:BN$53,"&lt;"&amp;AR1428)*IF(AS1428&lt;0.5,Riskregister!$K$13+(Riskregister!$L$13-Riskregister!$K$13)*SQRT(AS1428/2),Riskregister!$L$13-(Riskregister!$L$13-Riskregister!$K$13)*SQRT((1-AS1428)/2)))</f>
        <v>0</v>
      </c>
      <c r="AU1428" s="28">
        <f t="shared" ca="1" si="884"/>
        <v>0.12681723561652392</v>
      </c>
      <c r="AV1428" s="28">
        <f t="shared" ca="1" si="884"/>
        <v>0.76530605096892457</v>
      </c>
      <c r="AW1428" s="28">
        <f>IF(Riskregister!$E$14="",0,COUNTIF(BO$4:BO$53,"&lt;"&amp;AU1428)*IF(AV1428&lt;0.5,Riskregister!$K$14+(Riskregister!$L$14-Riskregister!$K$14)*SQRT(AV1428/2),Riskregister!$L$14-(Riskregister!$L$14-Riskregister!$K$14)*SQRT((1-AV1428)/2)))</f>
        <v>0</v>
      </c>
      <c r="AX1428" s="28">
        <f t="shared" ca="1" si="885"/>
        <v>0.66806570308925017</v>
      </c>
      <c r="AY1428" s="28">
        <f t="shared" ca="1" si="885"/>
        <v>0.95441689533735308</v>
      </c>
      <c r="AZ1428" s="28">
        <f>IF(Riskregister!$E$15="",0,COUNTIF(BP$4:BP$53,"&lt;"&amp;AX1428)*IF(AY1428&lt;0.5,Riskregister!$K$15+(Riskregister!$L$15-Riskregister!$K$15)*SQRT(AY1428/2),Riskregister!$L$15-(Riskregister!$L$15-Riskregister!$K$15)*SQRT((1-AY1428)/2)))</f>
        <v>0</v>
      </c>
      <c r="BA1428" s="28">
        <f t="shared" ca="1" si="886"/>
        <v>0.46554377752073794</v>
      </c>
      <c r="BB1428" s="28">
        <f t="shared" ca="1" si="886"/>
        <v>0.72770695856727585</v>
      </c>
      <c r="BC1428" s="28">
        <f>IF(Riskregister!$E$16="",0,COUNTIF(BQ$4:BQ$53,"&lt;"&amp;BA1428)*IF(BB1428&lt;0.5,Riskregister!$K$16+(Riskregister!$L$16-Riskregister!$K$16)*SQRT(BB1428/2),Riskregister!$L$16-(Riskregister!$L$16-Riskregister!$K$16)*SQRT((1-BB1428)/2)))</f>
        <v>0</v>
      </c>
      <c r="BD1428" s="28">
        <f t="shared" ca="1" si="874"/>
        <v>632784.97956315335</v>
      </c>
    </row>
    <row r="1429" spans="20:56" x14ac:dyDescent="0.35">
      <c r="T1429" s="28">
        <f t="shared" ca="1" si="875"/>
        <v>0.69838402774018304</v>
      </c>
      <c r="U1429" s="28">
        <f t="shared" ca="1" si="875"/>
        <v>0.30689873900260445</v>
      </c>
      <c r="V1429" s="28">
        <f ca="1">IF(Riskregister!$E$5="",0,COUNTIF(BF$4:BF$53,"&lt;"&amp;T1429)*IF(U1429&lt;0.5,Riskregister!$K$5+(Riskregister!$L$5-Riskregister!$K$5)*SQRT(U1429/2),Riskregister!$L$5-(Riskregister!$L$5-Riskregister!$K$5)*SQRT((1-U1429)/2)))</f>
        <v>326276.7634261921</v>
      </c>
      <c r="W1429" s="28">
        <f t="shared" ca="1" si="876"/>
        <v>0.9715962054884153</v>
      </c>
      <c r="X1429" s="28">
        <f t="shared" ca="1" si="876"/>
        <v>0.89090430777531215</v>
      </c>
      <c r="Y1429" s="28">
        <f ca="1">IF(Riskregister!$E$6="",0,COUNTIF(BG$4:BG$53,"&lt;"&amp;W1429)*IF(X1429&lt;0.5,Riskregister!$K$6+(Riskregister!$L$6-Riskregister!$K$6)*SQRT(X1429/2),Riskregister!$L$6-(Riskregister!$L$6-Riskregister!$K$6)*SQRT((1-X1429)/2)))</f>
        <v>3159202.708367839</v>
      </c>
      <c r="Z1429" s="28">
        <f t="shared" ca="1" si="877"/>
        <v>0.69657741519516159</v>
      </c>
      <c r="AA1429" s="28">
        <f t="shared" ca="1" si="877"/>
        <v>0.21895531149338432</v>
      </c>
      <c r="AB1429" s="28">
        <f ca="1">IF(Riskregister!$E$7="",0,COUNTIF(BH$4:BH$53,"&lt;"&amp;Z1429)*IF(AA1429&lt;0.5,Riskregister!$K$7+(Riskregister!$L$7-Riskregister!$K$7)*SQRT(AA1429/2),Riskregister!$L$7-(Riskregister!$L$7-Riskregister!$K$7)*SQRT((1-AA1429)/2)))</f>
        <v>0</v>
      </c>
      <c r="AC1429" s="28">
        <f t="shared" ca="1" si="878"/>
        <v>0.61488780875141624</v>
      </c>
      <c r="AD1429" s="28">
        <f t="shared" ca="1" si="878"/>
        <v>0.70535559867896558</v>
      </c>
      <c r="AE1429" s="28">
        <f ca="1">IF(Riskregister!$E$8="",0,COUNTIF(BI$4:BI$53,"&lt;"&amp;AC1429)*IF(AD1429&lt;0.5,Riskregister!$K$8+(Riskregister!$L$8-Riskregister!$K$8)*SQRT(AD1429/2),Riskregister!$L$8-(Riskregister!$L$8-Riskregister!$K$8)*SQRT((1-AD1429)/2)))</f>
        <v>0</v>
      </c>
      <c r="AF1429" s="28">
        <f t="shared" ca="1" si="879"/>
        <v>0.14186804493868488</v>
      </c>
      <c r="AG1429" s="28">
        <f t="shared" ca="1" si="879"/>
        <v>0.89009927154419388</v>
      </c>
      <c r="AH1429" s="28">
        <f>IF(Riskregister!$E$9="",0,COUNTIF(BJ$4:BJ$53,"&lt;"&amp;AF1429)*IF(AG1429&lt;0.5,Riskregister!$K$9+(Riskregister!$L$9-Riskregister!$K$9)*SQRT(AG1429/2),Riskregister!$L$9-(Riskregister!$L$9-Riskregister!$K$9)*SQRT((1-AG1429)/2)))</f>
        <v>0</v>
      </c>
      <c r="AI1429" s="28">
        <f t="shared" ca="1" si="880"/>
        <v>0.26837451750195185</v>
      </c>
      <c r="AJ1429" s="28">
        <f t="shared" ca="1" si="880"/>
        <v>0.54086637361494416</v>
      </c>
      <c r="AK1429" s="28">
        <f>IF(Riskregister!$E$10="",0,COUNTIF(BK$4:BK$53,"&lt;"&amp;AI1429)*IF(AJ1429&lt;0.5,Riskregister!$K$10+(Riskregister!$L$10-Riskregister!$K$10)*SQRT(AJ1429/2),Riskregister!$L$10-(Riskregister!$L$10-Riskregister!$K$10)*SQRT((1-AJ1429)/2)))</f>
        <v>0</v>
      </c>
      <c r="AL1429" s="28">
        <f t="shared" ca="1" si="881"/>
        <v>0.26772385601180326</v>
      </c>
      <c r="AM1429" s="28">
        <f t="shared" ca="1" si="881"/>
        <v>0.68219030742582576</v>
      </c>
      <c r="AN1429" s="28">
        <f>IF(Riskregister!$E$11="",0,COUNTIF(BL$4:BL$53,"&lt;"&amp;AL1429)*IF(AM1429&lt;0.5,Riskregister!$K$11+(Riskregister!$L$11-Riskregister!$K$11)*SQRT(AM1429/2),Riskregister!$L$11-(Riskregister!$L$11-Riskregister!$K$11)*SQRT((1-AM1429)/2)))</f>
        <v>0</v>
      </c>
      <c r="AO1429" s="28">
        <f t="shared" ca="1" si="882"/>
        <v>0.7256379447823228</v>
      </c>
      <c r="AP1429" s="28">
        <f t="shared" ca="1" si="882"/>
        <v>0.87125453356791127</v>
      </c>
      <c r="AQ1429" s="28">
        <f>IF(Riskregister!$E$12="",0,COUNTIF(BM$4:BM$53,"&lt;"&amp;AO1429)*IF(AP1429&lt;0.5,Riskregister!$K$12+(Riskregister!$L$12-Riskregister!$K$12)*SQRT(AP1429/2),Riskregister!$L$12-(Riskregister!$L$12-Riskregister!$K$12)*SQRT((1-AP1429)/2)))</f>
        <v>0</v>
      </c>
      <c r="AR1429" s="28">
        <f t="shared" ca="1" si="883"/>
        <v>0.6773267123153569</v>
      </c>
      <c r="AS1429" s="28">
        <f t="shared" ca="1" si="883"/>
        <v>0.397707281964915</v>
      </c>
      <c r="AT1429" s="28">
        <f>IF(Riskregister!$E$13="",0,COUNTIF(BN$4:BN$53,"&lt;"&amp;AR1429)*IF(AS1429&lt;0.5,Riskregister!$K$13+(Riskregister!$L$13-Riskregister!$K$13)*SQRT(AS1429/2),Riskregister!$L$13-(Riskregister!$L$13-Riskregister!$K$13)*SQRT((1-AS1429)/2)))</f>
        <v>0</v>
      </c>
      <c r="AU1429" s="28">
        <f t="shared" ca="1" si="884"/>
        <v>0.95487403179327757</v>
      </c>
      <c r="AV1429" s="28">
        <f t="shared" ca="1" si="884"/>
        <v>0.82910552456492703</v>
      </c>
      <c r="AW1429" s="28">
        <f>IF(Riskregister!$E$14="",0,COUNTIF(BO$4:BO$53,"&lt;"&amp;AU1429)*IF(AV1429&lt;0.5,Riskregister!$K$14+(Riskregister!$L$14-Riskregister!$K$14)*SQRT(AV1429/2),Riskregister!$L$14-(Riskregister!$L$14-Riskregister!$K$14)*SQRT((1-AV1429)/2)))</f>
        <v>0</v>
      </c>
      <c r="AX1429" s="28">
        <f t="shared" ca="1" si="885"/>
        <v>0.80150437733308588</v>
      </c>
      <c r="AY1429" s="28">
        <f t="shared" ca="1" si="885"/>
        <v>0.57339401350676367</v>
      </c>
      <c r="AZ1429" s="28">
        <f>IF(Riskregister!$E$15="",0,COUNTIF(BP$4:BP$53,"&lt;"&amp;AX1429)*IF(AY1429&lt;0.5,Riskregister!$K$15+(Riskregister!$L$15-Riskregister!$K$15)*SQRT(AY1429/2),Riskregister!$L$15-(Riskregister!$L$15-Riskregister!$K$15)*SQRT((1-AY1429)/2)))</f>
        <v>0</v>
      </c>
      <c r="BA1429" s="28">
        <f t="shared" ca="1" si="886"/>
        <v>0.40910058321109943</v>
      </c>
      <c r="BB1429" s="28">
        <f t="shared" ca="1" si="886"/>
        <v>0.61100938705051511</v>
      </c>
      <c r="BC1429" s="28">
        <f>IF(Riskregister!$E$16="",0,COUNTIF(BQ$4:BQ$53,"&lt;"&amp;BA1429)*IF(BB1429&lt;0.5,Riskregister!$K$16+(Riskregister!$L$16-Riskregister!$K$16)*SQRT(BB1429/2),Riskregister!$L$16-(Riskregister!$L$16-Riskregister!$K$16)*SQRT((1-BB1429)/2)))</f>
        <v>0</v>
      </c>
      <c r="BD1429" s="28">
        <f t="shared" ca="1" si="874"/>
        <v>3485479.4717940311</v>
      </c>
    </row>
    <row r="1430" spans="20:56" x14ac:dyDescent="0.35">
      <c r="T1430" s="28">
        <f t="shared" ca="1" si="875"/>
        <v>0.3188426444546385</v>
      </c>
      <c r="U1430" s="28">
        <f t="shared" ca="1" si="875"/>
        <v>0.25127405494631261</v>
      </c>
      <c r="V1430" s="28">
        <f ca="1">IF(Riskregister!$E$5="",0,COUNTIF(BF$4:BF$53,"&lt;"&amp;T1430)*IF(U1430&lt;0.5,Riskregister!$K$5+(Riskregister!$L$5-Riskregister!$K$5)*SQRT(U1430/2),Riskregister!$L$5-(Riskregister!$L$5-Riskregister!$K$5)*SQRT((1-U1430)/2)))</f>
        <v>0</v>
      </c>
      <c r="W1430" s="28">
        <f t="shared" ca="1" si="876"/>
        <v>0.46557954161813109</v>
      </c>
      <c r="X1430" s="28">
        <f t="shared" ca="1" si="876"/>
        <v>7.9363111317438562E-2</v>
      </c>
      <c r="Y1430" s="28">
        <f ca="1">IF(Riskregister!$E$6="",0,COUNTIF(BG$4:BG$53,"&lt;"&amp;W1430)*IF(X1430&lt;0.5,Riskregister!$K$6+(Riskregister!$L$6-Riskregister!$K$6)*SQRT(X1430/2),Riskregister!$L$6-(Riskregister!$L$6-Riskregister!$K$6)*SQRT((1-X1430)/2)))</f>
        <v>0</v>
      </c>
      <c r="Z1430" s="28">
        <f t="shared" ca="1" si="877"/>
        <v>0.34702938942070516</v>
      </c>
      <c r="AA1430" s="28">
        <f t="shared" ca="1" si="877"/>
        <v>0.21609043208518686</v>
      </c>
      <c r="AB1430" s="28">
        <f ca="1">IF(Riskregister!$E$7="",0,COUNTIF(BH$4:BH$53,"&lt;"&amp;Z1430)*IF(AA1430&lt;0.5,Riskregister!$K$7+(Riskregister!$L$7-Riskregister!$K$7)*SQRT(AA1430/2),Riskregister!$L$7-(Riskregister!$L$7-Riskregister!$K$7)*SQRT((1-AA1430)/2)))</f>
        <v>0</v>
      </c>
      <c r="AC1430" s="28">
        <f t="shared" ca="1" si="878"/>
        <v>0.7115845551813047</v>
      </c>
      <c r="AD1430" s="28">
        <f t="shared" ca="1" si="878"/>
        <v>0.9838191438155407</v>
      </c>
      <c r="AE1430" s="28">
        <f ca="1">IF(Riskregister!$E$8="",0,COUNTIF(BI$4:BI$53,"&lt;"&amp;AC1430)*IF(AD1430&lt;0.5,Riskregister!$K$8+(Riskregister!$L$8-Riskregister!$K$8)*SQRT(AD1430/2),Riskregister!$L$8-(Riskregister!$L$8-Riskregister!$K$8)*SQRT((1-AD1430)/2)))</f>
        <v>0</v>
      </c>
      <c r="AF1430" s="28">
        <f t="shared" ca="1" si="879"/>
        <v>0.9450001739609537</v>
      </c>
      <c r="AG1430" s="28">
        <f t="shared" ca="1" si="879"/>
        <v>8.8662879722068544E-2</v>
      </c>
      <c r="AH1430" s="28">
        <f>IF(Riskregister!$E$9="",0,COUNTIF(BJ$4:BJ$53,"&lt;"&amp;AF1430)*IF(AG1430&lt;0.5,Riskregister!$K$9+(Riskregister!$L$9-Riskregister!$K$9)*SQRT(AG1430/2),Riskregister!$L$9-(Riskregister!$L$9-Riskregister!$K$9)*SQRT((1-AG1430)/2)))</f>
        <v>0</v>
      </c>
      <c r="AI1430" s="28">
        <f t="shared" ca="1" si="880"/>
        <v>0.80963763094843355</v>
      </c>
      <c r="AJ1430" s="28">
        <f t="shared" ca="1" si="880"/>
        <v>0.49064283951993293</v>
      </c>
      <c r="AK1430" s="28">
        <f>IF(Riskregister!$E$10="",0,COUNTIF(BK$4:BK$53,"&lt;"&amp;AI1430)*IF(AJ1430&lt;0.5,Riskregister!$K$10+(Riskregister!$L$10-Riskregister!$K$10)*SQRT(AJ1430/2),Riskregister!$L$10-(Riskregister!$L$10-Riskregister!$K$10)*SQRT((1-AJ1430)/2)))</f>
        <v>0</v>
      </c>
      <c r="AL1430" s="28">
        <f t="shared" ca="1" si="881"/>
        <v>0.93635761005492624</v>
      </c>
      <c r="AM1430" s="28">
        <f t="shared" ca="1" si="881"/>
        <v>0.65777839358035883</v>
      </c>
      <c r="AN1430" s="28">
        <f>IF(Riskregister!$E$11="",0,COUNTIF(BL$4:BL$53,"&lt;"&amp;AL1430)*IF(AM1430&lt;0.5,Riskregister!$K$11+(Riskregister!$L$11-Riskregister!$K$11)*SQRT(AM1430/2),Riskregister!$L$11-(Riskregister!$L$11-Riskregister!$K$11)*SQRT((1-AM1430)/2)))</f>
        <v>0</v>
      </c>
      <c r="AO1430" s="28">
        <f t="shared" ca="1" si="882"/>
        <v>0.32101903240604768</v>
      </c>
      <c r="AP1430" s="28">
        <f t="shared" ca="1" si="882"/>
        <v>0.19105624435254331</v>
      </c>
      <c r="AQ1430" s="28">
        <f>IF(Riskregister!$E$12="",0,COUNTIF(BM$4:BM$53,"&lt;"&amp;AO1430)*IF(AP1430&lt;0.5,Riskregister!$K$12+(Riskregister!$L$12-Riskregister!$K$12)*SQRT(AP1430/2),Riskregister!$L$12-(Riskregister!$L$12-Riskregister!$K$12)*SQRT((1-AP1430)/2)))</f>
        <v>0</v>
      </c>
      <c r="AR1430" s="28">
        <f t="shared" ca="1" si="883"/>
        <v>0.5789001764005568</v>
      </c>
      <c r="AS1430" s="28">
        <f t="shared" ca="1" si="883"/>
        <v>0.68564578478766636</v>
      </c>
      <c r="AT1430" s="28">
        <f>IF(Riskregister!$E$13="",0,COUNTIF(BN$4:BN$53,"&lt;"&amp;AR1430)*IF(AS1430&lt;0.5,Riskregister!$K$13+(Riskregister!$L$13-Riskregister!$K$13)*SQRT(AS1430/2),Riskregister!$L$13-(Riskregister!$L$13-Riskregister!$K$13)*SQRT((1-AS1430)/2)))</f>
        <v>0</v>
      </c>
      <c r="AU1430" s="28">
        <f t="shared" ca="1" si="884"/>
        <v>0.66142055307847569</v>
      </c>
      <c r="AV1430" s="28">
        <f t="shared" ca="1" si="884"/>
        <v>0.64396826185201184</v>
      </c>
      <c r="AW1430" s="28">
        <f>IF(Riskregister!$E$14="",0,COUNTIF(BO$4:BO$53,"&lt;"&amp;AU1430)*IF(AV1430&lt;0.5,Riskregister!$K$14+(Riskregister!$L$14-Riskregister!$K$14)*SQRT(AV1430/2),Riskregister!$L$14-(Riskregister!$L$14-Riskregister!$K$14)*SQRT((1-AV1430)/2)))</f>
        <v>0</v>
      </c>
      <c r="AX1430" s="28">
        <f t="shared" ca="1" si="885"/>
        <v>0.96532319560677315</v>
      </c>
      <c r="AY1430" s="28">
        <f t="shared" ca="1" si="885"/>
        <v>0.58431379115262394</v>
      </c>
      <c r="AZ1430" s="28">
        <f>IF(Riskregister!$E$15="",0,COUNTIF(BP$4:BP$53,"&lt;"&amp;AX1430)*IF(AY1430&lt;0.5,Riskregister!$K$15+(Riskregister!$L$15-Riskregister!$K$15)*SQRT(AY1430/2),Riskregister!$L$15-(Riskregister!$L$15-Riskregister!$K$15)*SQRT((1-AY1430)/2)))</f>
        <v>0</v>
      </c>
      <c r="BA1430" s="28">
        <f t="shared" ca="1" si="886"/>
        <v>0.21983562845707638</v>
      </c>
      <c r="BB1430" s="28">
        <f t="shared" ca="1" si="886"/>
        <v>0.77826144308332112</v>
      </c>
      <c r="BC1430" s="28">
        <f>IF(Riskregister!$E$16="",0,COUNTIF(BQ$4:BQ$53,"&lt;"&amp;BA1430)*IF(BB1430&lt;0.5,Riskregister!$K$16+(Riskregister!$L$16-Riskregister!$K$16)*SQRT(BB1430/2),Riskregister!$L$16-(Riskregister!$L$16-Riskregister!$K$16)*SQRT((1-BB1430)/2)))</f>
        <v>0</v>
      </c>
      <c r="BD1430" s="28">
        <f t="shared" ca="1" si="874"/>
        <v>0</v>
      </c>
    </row>
    <row r="1431" spans="20:56" x14ac:dyDescent="0.35">
      <c r="T1431" s="28">
        <f t="shared" ca="1" si="875"/>
        <v>0.45628013303279236</v>
      </c>
      <c r="U1431" s="28">
        <f t="shared" ca="1" si="875"/>
        <v>2.3311062448874154E-3</v>
      </c>
      <c r="V1431" s="28">
        <f ca="1">IF(Riskregister!$E$5="",0,COUNTIF(BF$4:BF$53,"&lt;"&amp;T1431)*IF(U1431&lt;0.5,Riskregister!$K$5+(Riskregister!$L$5-Riskregister!$K$5)*SQRT(U1431/2),Riskregister!$L$5-(Riskregister!$L$5-Riskregister!$K$5)*SQRT((1-U1431)/2)))</f>
        <v>0</v>
      </c>
      <c r="W1431" s="28">
        <f t="shared" ca="1" si="876"/>
        <v>0.34992183253873599</v>
      </c>
      <c r="X1431" s="28">
        <f t="shared" ca="1" si="876"/>
        <v>0.48829502954735193</v>
      </c>
      <c r="Y1431" s="28">
        <f ca="1">IF(Riskregister!$E$6="",0,COUNTIF(BG$4:BG$53,"&lt;"&amp;W1431)*IF(X1431&lt;0.5,Riskregister!$K$6+(Riskregister!$L$6-Riskregister!$K$6)*SQRT(X1431/2),Riskregister!$L$6-(Riskregister!$L$6-Riskregister!$K$6)*SQRT((1-X1431)/2)))</f>
        <v>0</v>
      </c>
      <c r="Z1431" s="28">
        <f t="shared" ca="1" si="877"/>
        <v>7.6087254839362739E-2</v>
      </c>
      <c r="AA1431" s="28">
        <f t="shared" ca="1" si="877"/>
        <v>0.53859355913077933</v>
      </c>
      <c r="AB1431" s="28">
        <f ca="1">IF(Riskregister!$E$7="",0,COUNTIF(BH$4:BH$53,"&lt;"&amp;Z1431)*IF(AA1431&lt;0.5,Riskregister!$K$7+(Riskregister!$L$7-Riskregister!$K$7)*SQRT(AA1431/2),Riskregister!$L$7-(Riskregister!$L$7-Riskregister!$K$7)*SQRT((1-AA1431)/2)))</f>
        <v>0</v>
      </c>
      <c r="AC1431" s="28">
        <f t="shared" ca="1" si="878"/>
        <v>0.19118426754765483</v>
      </c>
      <c r="AD1431" s="28">
        <f t="shared" ca="1" si="878"/>
        <v>0.2767695193337345</v>
      </c>
      <c r="AE1431" s="28">
        <f ca="1">IF(Riskregister!$E$8="",0,COUNTIF(BI$4:BI$53,"&lt;"&amp;AC1431)*IF(AD1431&lt;0.5,Riskregister!$K$8+(Riskregister!$L$8-Riskregister!$K$8)*SQRT(AD1431/2),Riskregister!$L$8-(Riskregister!$L$8-Riskregister!$K$8)*SQRT((1-AD1431)/2)))</f>
        <v>0</v>
      </c>
      <c r="AF1431" s="28">
        <f t="shared" ca="1" si="879"/>
        <v>0.86799316244838309</v>
      </c>
      <c r="AG1431" s="28">
        <f t="shared" ca="1" si="879"/>
        <v>0.2220358093296686</v>
      </c>
      <c r="AH1431" s="28">
        <f>IF(Riskregister!$E$9="",0,COUNTIF(BJ$4:BJ$53,"&lt;"&amp;AF1431)*IF(AG1431&lt;0.5,Riskregister!$K$9+(Riskregister!$L$9-Riskregister!$K$9)*SQRT(AG1431/2),Riskregister!$L$9-(Riskregister!$L$9-Riskregister!$K$9)*SQRT((1-AG1431)/2)))</f>
        <v>0</v>
      </c>
      <c r="AI1431" s="28">
        <f t="shared" ca="1" si="880"/>
        <v>0.49201040464987689</v>
      </c>
      <c r="AJ1431" s="28">
        <f t="shared" ca="1" si="880"/>
        <v>0.19370109967403915</v>
      </c>
      <c r="AK1431" s="28">
        <f>IF(Riskregister!$E$10="",0,COUNTIF(BK$4:BK$53,"&lt;"&amp;AI1431)*IF(AJ1431&lt;0.5,Riskregister!$K$10+(Riskregister!$L$10-Riskregister!$K$10)*SQRT(AJ1431/2),Riskregister!$L$10-(Riskregister!$L$10-Riskregister!$K$10)*SQRT((1-AJ1431)/2)))</f>
        <v>0</v>
      </c>
      <c r="AL1431" s="28">
        <f t="shared" ca="1" si="881"/>
        <v>5.6480610385067909E-2</v>
      </c>
      <c r="AM1431" s="28">
        <f t="shared" ca="1" si="881"/>
        <v>0.72442672296480115</v>
      </c>
      <c r="AN1431" s="28">
        <f>IF(Riskregister!$E$11="",0,COUNTIF(BL$4:BL$53,"&lt;"&amp;AL1431)*IF(AM1431&lt;0.5,Riskregister!$K$11+(Riskregister!$L$11-Riskregister!$K$11)*SQRT(AM1431/2),Riskregister!$L$11-(Riskregister!$L$11-Riskregister!$K$11)*SQRT((1-AM1431)/2)))</f>
        <v>0</v>
      </c>
      <c r="AO1431" s="28">
        <f t="shared" ca="1" si="882"/>
        <v>0.10421304187464886</v>
      </c>
      <c r="AP1431" s="28">
        <f t="shared" ca="1" si="882"/>
        <v>2.746956513777643E-2</v>
      </c>
      <c r="AQ1431" s="28">
        <f>IF(Riskregister!$E$12="",0,COUNTIF(BM$4:BM$53,"&lt;"&amp;AO1431)*IF(AP1431&lt;0.5,Riskregister!$K$12+(Riskregister!$L$12-Riskregister!$K$12)*SQRT(AP1431/2),Riskregister!$L$12-(Riskregister!$L$12-Riskregister!$K$12)*SQRT((1-AP1431)/2)))</f>
        <v>0</v>
      </c>
      <c r="AR1431" s="28">
        <f t="shared" ca="1" si="883"/>
        <v>0.8171868534872222</v>
      </c>
      <c r="AS1431" s="28">
        <f t="shared" ca="1" si="883"/>
        <v>0.22417878733312746</v>
      </c>
      <c r="AT1431" s="28">
        <f>IF(Riskregister!$E$13="",0,COUNTIF(BN$4:BN$53,"&lt;"&amp;AR1431)*IF(AS1431&lt;0.5,Riskregister!$K$13+(Riskregister!$L$13-Riskregister!$K$13)*SQRT(AS1431/2),Riskregister!$L$13-(Riskregister!$L$13-Riskregister!$K$13)*SQRT((1-AS1431)/2)))</f>
        <v>0</v>
      </c>
      <c r="AU1431" s="28">
        <f t="shared" ca="1" si="884"/>
        <v>0.95104315876934753</v>
      </c>
      <c r="AV1431" s="28">
        <f t="shared" ca="1" si="884"/>
        <v>0.93038988824474056</v>
      </c>
      <c r="AW1431" s="28">
        <f>IF(Riskregister!$E$14="",0,COUNTIF(BO$4:BO$53,"&lt;"&amp;AU1431)*IF(AV1431&lt;0.5,Riskregister!$K$14+(Riskregister!$L$14-Riskregister!$K$14)*SQRT(AV1431/2),Riskregister!$L$14-(Riskregister!$L$14-Riskregister!$K$14)*SQRT((1-AV1431)/2)))</f>
        <v>0</v>
      </c>
      <c r="AX1431" s="28">
        <f t="shared" ca="1" si="885"/>
        <v>0.84506512486566043</v>
      </c>
      <c r="AY1431" s="28">
        <f t="shared" ca="1" si="885"/>
        <v>0.14001934356280099</v>
      </c>
      <c r="AZ1431" s="28">
        <f>IF(Riskregister!$E$15="",0,COUNTIF(BP$4:BP$53,"&lt;"&amp;AX1431)*IF(AY1431&lt;0.5,Riskregister!$K$15+(Riskregister!$L$15-Riskregister!$K$15)*SQRT(AY1431/2),Riskregister!$L$15-(Riskregister!$L$15-Riskregister!$K$15)*SQRT((1-AY1431)/2)))</f>
        <v>0</v>
      </c>
      <c r="BA1431" s="28">
        <f t="shared" ca="1" si="886"/>
        <v>0.38225394364458387</v>
      </c>
      <c r="BB1431" s="28">
        <f t="shared" ca="1" si="886"/>
        <v>0.99153712779858738</v>
      </c>
      <c r="BC1431" s="28">
        <f>IF(Riskregister!$E$16="",0,COUNTIF(BQ$4:BQ$53,"&lt;"&amp;BA1431)*IF(BB1431&lt;0.5,Riskregister!$K$16+(Riskregister!$L$16-Riskregister!$K$16)*SQRT(BB1431/2),Riskregister!$L$16-(Riskregister!$L$16-Riskregister!$K$16)*SQRT((1-BB1431)/2)))</f>
        <v>0</v>
      </c>
      <c r="BD1431" s="28">
        <f t="shared" ca="1" si="874"/>
        <v>0</v>
      </c>
    </row>
    <row r="1432" spans="20:56" x14ac:dyDescent="0.35">
      <c r="T1432" s="28">
        <f t="shared" ca="1" si="875"/>
        <v>0.12529867701514819</v>
      </c>
      <c r="U1432" s="28">
        <f t="shared" ca="1" si="875"/>
        <v>0.94164608622000079</v>
      </c>
      <c r="V1432" s="28">
        <f ca="1">IF(Riskregister!$E$5="",0,COUNTIF(BF$4:BF$53,"&lt;"&amp;T1432)*IF(U1432&lt;0.5,Riskregister!$K$5+(Riskregister!$L$5-Riskregister!$K$5)*SQRT(U1432/2),Riskregister!$L$5-(Riskregister!$L$5-Riskregister!$K$5)*SQRT((1-U1432)/2)))</f>
        <v>0</v>
      </c>
      <c r="W1432" s="28">
        <f t="shared" ca="1" si="876"/>
        <v>0.21067549903043759</v>
      </c>
      <c r="X1432" s="28">
        <f t="shared" ca="1" si="876"/>
        <v>0.25069218706229668</v>
      </c>
      <c r="Y1432" s="28">
        <f ca="1">IF(Riskregister!$E$6="",0,COUNTIF(BG$4:BG$53,"&lt;"&amp;W1432)*IF(X1432&lt;0.5,Riskregister!$K$6+(Riskregister!$L$6-Riskregister!$K$6)*SQRT(X1432/2),Riskregister!$L$6-(Riskregister!$L$6-Riskregister!$K$6)*SQRT((1-X1432)/2)))</f>
        <v>0</v>
      </c>
      <c r="Z1432" s="28">
        <f t="shared" ca="1" si="877"/>
        <v>0.87520663541513244</v>
      </c>
      <c r="AA1432" s="28">
        <f t="shared" ca="1" si="877"/>
        <v>0.12706292610815095</v>
      </c>
      <c r="AB1432" s="28">
        <f ca="1">IF(Riskregister!$E$7="",0,COUNTIF(BH$4:BH$53,"&lt;"&amp;Z1432)*IF(AA1432&lt;0.5,Riskregister!$K$7+(Riskregister!$L$7-Riskregister!$K$7)*SQRT(AA1432/2),Riskregister!$L$7-(Riskregister!$L$7-Riskregister!$K$7)*SQRT((1-AA1432)/2)))</f>
        <v>138219.06950384506</v>
      </c>
      <c r="AC1432" s="28">
        <f t="shared" ca="1" si="878"/>
        <v>0.16359015765357676</v>
      </c>
      <c r="AD1432" s="28">
        <f t="shared" ca="1" si="878"/>
        <v>0.13396607037983954</v>
      </c>
      <c r="AE1432" s="28">
        <f ca="1">IF(Riskregister!$E$8="",0,COUNTIF(BI$4:BI$53,"&lt;"&amp;AC1432)*IF(AD1432&lt;0.5,Riskregister!$K$8+(Riskregister!$L$8-Riskregister!$K$8)*SQRT(AD1432/2),Riskregister!$L$8-(Riskregister!$L$8-Riskregister!$K$8)*SQRT((1-AD1432)/2)))</f>
        <v>0</v>
      </c>
      <c r="AF1432" s="28">
        <f t="shared" ca="1" si="879"/>
        <v>7.6688985088514516E-2</v>
      </c>
      <c r="AG1432" s="28">
        <f t="shared" ca="1" si="879"/>
        <v>0.3302881403374478</v>
      </c>
      <c r="AH1432" s="28">
        <f>IF(Riskregister!$E$9="",0,COUNTIF(BJ$4:BJ$53,"&lt;"&amp;AF1432)*IF(AG1432&lt;0.5,Riskregister!$K$9+(Riskregister!$L$9-Riskregister!$K$9)*SQRT(AG1432/2),Riskregister!$L$9-(Riskregister!$L$9-Riskregister!$K$9)*SQRT((1-AG1432)/2)))</f>
        <v>0</v>
      </c>
      <c r="AI1432" s="28">
        <f t="shared" ca="1" si="880"/>
        <v>0.46963232126805499</v>
      </c>
      <c r="AJ1432" s="28">
        <f t="shared" ca="1" si="880"/>
        <v>0.16772243381799246</v>
      </c>
      <c r="AK1432" s="28">
        <f>IF(Riskregister!$E$10="",0,COUNTIF(BK$4:BK$53,"&lt;"&amp;AI1432)*IF(AJ1432&lt;0.5,Riskregister!$K$10+(Riskregister!$L$10-Riskregister!$K$10)*SQRT(AJ1432/2),Riskregister!$L$10-(Riskregister!$L$10-Riskregister!$K$10)*SQRT((1-AJ1432)/2)))</f>
        <v>0</v>
      </c>
      <c r="AL1432" s="28">
        <f t="shared" ca="1" si="881"/>
        <v>0.63629792339895364</v>
      </c>
      <c r="AM1432" s="28">
        <f t="shared" ca="1" si="881"/>
        <v>0.63167876709464787</v>
      </c>
      <c r="AN1432" s="28">
        <f>IF(Riskregister!$E$11="",0,COUNTIF(BL$4:BL$53,"&lt;"&amp;AL1432)*IF(AM1432&lt;0.5,Riskregister!$K$11+(Riskregister!$L$11-Riskregister!$K$11)*SQRT(AM1432/2),Riskregister!$L$11-(Riskregister!$L$11-Riskregister!$K$11)*SQRT((1-AM1432)/2)))</f>
        <v>0</v>
      </c>
      <c r="AO1432" s="28">
        <f t="shared" ca="1" si="882"/>
        <v>0.54411718155863931</v>
      </c>
      <c r="AP1432" s="28">
        <f t="shared" ca="1" si="882"/>
        <v>0.73120398358886129</v>
      </c>
      <c r="AQ1432" s="28">
        <f>IF(Riskregister!$E$12="",0,COUNTIF(BM$4:BM$53,"&lt;"&amp;AO1432)*IF(AP1432&lt;0.5,Riskregister!$K$12+(Riskregister!$L$12-Riskregister!$K$12)*SQRT(AP1432/2),Riskregister!$L$12-(Riskregister!$L$12-Riskregister!$K$12)*SQRT((1-AP1432)/2)))</f>
        <v>0</v>
      </c>
      <c r="AR1432" s="28">
        <f t="shared" ca="1" si="883"/>
        <v>0.73597354211697441</v>
      </c>
      <c r="AS1432" s="28">
        <f t="shared" ca="1" si="883"/>
        <v>8.1164493257765979E-3</v>
      </c>
      <c r="AT1432" s="28">
        <f>IF(Riskregister!$E$13="",0,COUNTIF(BN$4:BN$53,"&lt;"&amp;AR1432)*IF(AS1432&lt;0.5,Riskregister!$K$13+(Riskregister!$L$13-Riskregister!$K$13)*SQRT(AS1432/2),Riskregister!$L$13-(Riskregister!$L$13-Riskregister!$K$13)*SQRT((1-AS1432)/2)))</f>
        <v>0</v>
      </c>
      <c r="AU1432" s="28">
        <f t="shared" ca="1" si="884"/>
        <v>0.36018499216098754</v>
      </c>
      <c r="AV1432" s="28">
        <f t="shared" ca="1" si="884"/>
        <v>0.55245133274512748</v>
      </c>
      <c r="AW1432" s="28">
        <f>IF(Riskregister!$E$14="",0,COUNTIF(BO$4:BO$53,"&lt;"&amp;AU1432)*IF(AV1432&lt;0.5,Riskregister!$K$14+(Riskregister!$L$14-Riskregister!$K$14)*SQRT(AV1432/2),Riskregister!$L$14-(Riskregister!$L$14-Riskregister!$K$14)*SQRT((1-AV1432)/2)))</f>
        <v>0</v>
      </c>
      <c r="AX1432" s="28">
        <f t="shared" ca="1" si="885"/>
        <v>0.31421365807151425</v>
      </c>
      <c r="AY1432" s="28">
        <f t="shared" ca="1" si="885"/>
        <v>0.85205712895505192</v>
      </c>
      <c r="AZ1432" s="28">
        <f>IF(Riskregister!$E$15="",0,COUNTIF(BP$4:BP$53,"&lt;"&amp;AX1432)*IF(AY1432&lt;0.5,Riskregister!$K$15+(Riskregister!$L$15-Riskregister!$K$15)*SQRT(AY1432/2),Riskregister!$L$15-(Riskregister!$L$15-Riskregister!$K$15)*SQRT((1-AY1432)/2)))</f>
        <v>0</v>
      </c>
      <c r="BA1432" s="28">
        <f t="shared" ca="1" si="886"/>
        <v>0.55089033194976744</v>
      </c>
      <c r="BB1432" s="28">
        <f t="shared" ca="1" si="886"/>
        <v>0.95417589870291419</v>
      </c>
      <c r="BC1432" s="28">
        <f>IF(Riskregister!$E$16="",0,COUNTIF(BQ$4:BQ$53,"&lt;"&amp;BA1432)*IF(BB1432&lt;0.5,Riskregister!$K$16+(Riskregister!$L$16-Riskregister!$K$16)*SQRT(BB1432/2),Riskregister!$L$16-(Riskregister!$L$16-Riskregister!$K$16)*SQRT((1-BB1432)/2)))</f>
        <v>0</v>
      </c>
      <c r="BD1432" s="28">
        <f t="shared" ca="1" si="874"/>
        <v>138219.06950384506</v>
      </c>
    </row>
    <row r="1433" spans="20:56" x14ac:dyDescent="0.35">
      <c r="T1433" s="28">
        <f t="shared" ca="1" si="875"/>
        <v>0.40786337482530821</v>
      </c>
      <c r="U1433" s="28">
        <f t="shared" ca="1" si="875"/>
        <v>1.3098758011079181E-2</v>
      </c>
      <c r="V1433" s="28">
        <f ca="1">IF(Riskregister!$E$5="",0,COUNTIF(BF$4:BF$53,"&lt;"&amp;T1433)*IF(U1433&lt;0.5,Riskregister!$K$5+(Riskregister!$L$5-Riskregister!$K$5)*SQRT(U1433/2),Riskregister!$L$5-(Riskregister!$L$5-Riskregister!$K$5)*SQRT((1-U1433)/2)))</f>
        <v>0</v>
      </c>
      <c r="W1433" s="28">
        <f t="shared" ca="1" si="876"/>
        <v>0.61325159785906902</v>
      </c>
      <c r="X1433" s="28">
        <f t="shared" ca="1" si="876"/>
        <v>0.15591615141592752</v>
      </c>
      <c r="Y1433" s="28">
        <f ca="1">IF(Riskregister!$E$6="",0,COUNTIF(BG$4:BG$53,"&lt;"&amp;W1433)*IF(X1433&lt;0.5,Riskregister!$K$6+(Riskregister!$L$6-Riskregister!$K$6)*SQRT(X1433/2),Riskregister!$L$6-(Riskregister!$L$6-Riskregister!$K$6)*SQRT((1-X1433)/2)))</f>
        <v>702577.52167581324</v>
      </c>
      <c r="Z1433" s="28">
        <f t="shared" ca="1" si="877"/>
        <v>0.67081461909342144</v>
      </c>
      <c r="AA1433" s="28">
        <f t="shared" ca="1" si="877"/>
        <v>6.6086222082468837E-2</v>
      </c>
      <c r="AB1433" s="28">
        <f ca="1">IF(Riskregister!$E$7="",0,COUNTIF(BH$4:BH$53,"&lt;"&amp;Z1433)*IF(AA1433&lt;0.5,Riskregister!$K$7+(Riskregister!$L$7-Riskregister!$K$7)*SQRT(AA1433/2),Riskregister!$L$7-(Riskregister!$L$7-Riskregister!$K$7)*SQRT((1-AA1433)/2)))</f>
        <v>0</v>
      </c>
      <c r="AC1433" s="28">
        <f t="shared" ca="1" si="878"/>
        <v>0.30111775480855274</v>
      </c>
      <c r="AD1433" s="28">
        <f t="shared" ca="1" si="878"/>
        <v>0.45951388100704726</v>
      </c>
      <c r="AE1433" s="28">
        <f ca="1">IF(Riskregister!$E$8="",0,COUNTIF(BI$4:BI$53,"&lt;"&amp;AC1433)*IF(AD1433&lt;0.5,Riskregister!$K$8+(Riskregister!$L$8-Riskregister!$K$8)*SQRT(AD1433/2),Riskregister!$L$8-(Riskregister!$L$8-Riskregister!$K$8)*SQRT((1-AD1433)/2)))</f>
        <v>0</v>
      </c>
      <c r="AF1433" s="28">
        <f t="shared" ca="1" si="879"/>
        <v>0.35811421827036716</v>
      </c>
      <c r="AG1433" s="28">
        <f t="shared" ca="1" si="879"/>
        <v>0.23018742617129717</v>
      </c>
      <c r="AH1433" s="28">
        <f>IF(Riskregister!$E$9="",0,COUNTIF(BJ$4:BJ$53,"&lt;"&amp;AF1433)*IF(AG1433&lt;0.5,Riskregister!$K$9+(Riskregister!$L$9-Riskregister!$K$9)*SQRT(AG1433/2),Riskregister!$L$9-(Riskregister!$L$9-Riskregister!$K$9)*SQRT((1-AG1433)/2)))</f>
        <v>0</v>
      </c>
      <c r="AI1433" s="28">
        <f t="shared" ca="1" si="880"/>
        <v>0.20269468798786938</v>
      </c>
      <c r="AJ1433" s="28">
        <f t="shared" ca="1" si="880"/>
        <v>5.3212495021949802E-2</v>
      </c>
      <c r="AK1433" s="28">
        <f>IF(Riskregister!$E$10="",0,COUNTIF(BK$4:BK$53,"&lt;"&amp;AI1433)*IF(AJ1433&lt;0.5,Riskregister!$K$10+(Riskregister!$L$10-Riskregister!$K$10)*SQRT(AJ1433/2),Riskregister!$L$10-(Riskregister!$L$10-Riskregister!$K$10)*SQRT((1-AJ1433)/2)))</f>
        <v>0</v>
      </c>
      <c r="AL1433" s="28">
        <f t="shared" ca="1" si="881"/>
        <v>8.5296462720006905E-2</v>
      </c>
      <c r="AM1433" s="28">
        <f t="shared" ca="1" si="881"/>
        <v>0.59548001941397244</v>
      </c>
      <c r="AN1433" s="28">
        <f>IF(Riskregister!$E$11="",0,COUNTIF(BL$4:BL$53,"&lt;"&amp;AL1433)*IF(AM1433&lt;0.5,Riskregister!$K$11+(Riskregister!$L$11-Riskregister!$K$11)*SQRT(AM1433/2),Riskregister!$L$11-(Riskregister!$L$11-Riskregister!$K$11)*SQRT((1-AM1433)/2)))</f>
        <v>0</v>
      </c>
      <c r="AO1433" s="28">
        <f t="shared" ca="1" si="882"/>
        <v>0.9555759957994221</v>
      </c>
      <c r="AP1433" s="28">
        <f t="shared" ca="1" si="882"/>
        <v>0.95071418878565794</v>
      </c>
      <c r="AQ1433" s="28">
        <f>IF(Riskregister!$E$12="",0,COUNTIF(BM$4:BM$53,"&lt;"&amp;AO1433)*IF(AP1433&lt;0.5,Riskregister!$K$12+(Riskregister!$L$12-Riskregister!$K$12)*SQRT(AP1433/2),Riskregister!$L$12-(Riskregister!$L$12-Riskregister!$K$12)*SQRT((1-AP1433)/2)))</f>
        <v>0</v>
      </c>
      <c r="AR1433" s="28">
        <f t="shared" ca="1" si="883"/>
        <v>0.96908296659074378</v>
      </c>
      <c r="AS1433" s="28">
        <f t="shared" ca="1" si="883"/>
        <v>0.24593769284701228</v>
      </c>
      <c r="AT1433" s="28">
        <f>IF(Riskregister!$E$13="",0,COUNTIF(BN$4:BN$53,"&lt;"&amp;AR1433)*IF(AS1433&lt;0.5,Riskregister!$K$13+(Riskregister!$L$13-Riskregister!$K$13)*SQRT(AS1433/2),Riskregister!$L$13-(Riskregister!$L$13-Riskregister!$K$13)*SQRT((1-AS1433)/2)))</f>
        <v>0</v>
      </c>
      <c r="AU1433" s="28">
        <f t="shared" ca="1" si="884"/>
        <v>0.64590603692474313</v>
      </c>
      <c r="AV1433" s="28">
        <f t="shared" ca="1" si="884"/>
        <v>0.94036202219368092</v>
      </c>
      <c r="AW1433" s="28">
        <f>IF(Riskregister!$E$14="",0,COUNTIF(BO$4:BO$53,"&lt;"&amp;AU1433)*IF(AV1433&lt;0.5,Riskregister!$K$14+(Riskregister!$L$14-Riskregister!$K$14)*SQRT(AV1433/2),Riskregister!$L$14-(Riskregister!$L$14-Riskregister!$K$14)*SQRT((1-AV1433)/2)))</f>
        <v>0</v>
      </c>
      <c r="AX1433" s="28">
        <f t="shared" ca="1" si="885"/>
        <v>0.29632789010328808</v>
      </c>
      <c r="AY1433" s="28">
        <f t="shared" ca="1" si="885"/>
        <v>5.9044617209244477E-2</v>
      </c>
      <c r="AZ1433" s="28">
        <f>IF(Riskregister!$E$15="",0,COUNTIF(BP$4:BP$53,"&lt;"&amp;AX1433)*IF(AY1433&lt;0.5,Riskregister!$K$15+(Riskregister!$L$15-Riskregister!$K$15)*SQRT(AY1433/2),Riskregister!$L$15-(Riskregister!$L$15-Riskregister!$K$15)*SQRT((1-AY1433)/2)))</f>
        <v>0</v>
      </c>
      <c r="BA1433" s="28">
        <f t="shared" ca="1" si="886"/>
        <v>0.54621346123225523</v>
      </c>
      <c r="BB1433" s="28">
        <f t="shared" ca="1" si="886"/>
        <v>0.46494543556843315</v>
      </c>
      <c r="BC1433" s="28">
        <f>IF(Riskregister!$E$16="",0,COUNTIF(BQ$4:BQ$53,"&lt;"&amp;BA1433)*IF(BB1433&lt;0.5,Riskregister!$K$16+(Riskregister!$L$16-Riskregister!$K$16)*SQRT(BB1433/2),Riskregister!$L$16-(Riskregister!$L$16-Riskregister!$K$16)*SQRT((1-BB1433)/2)))</f>
        <v>0</v>
      </c>
      <c r="BD1433" s="28">
        <f t="shared" ca="1" si="874"/>
        <v>702577.52167581324</v>
      </c>
    </row>
    <row r="1434" spans="20:56" x14ac:dyDescent="0.35">
      <c r="T1434" s="28">
        <f t="shared" ca="1" si="875"/>
        <v>4.4531447959944903E-2</v>
      </c>
      <c r="U1434" s="28">
        <f t="shared" ca="1" si="875"/>
        <v>0.5236439562407903</v>
      </c>
      <c r="V1434" s="28">
        <f ca="1">IF(Riskregister!$E$5="",0,COUNTIF(BF$4:BF$53,"&lt;"&amp;T1434)*IF(U1434&lt;0.5,Riskregister!$K$5+(Riskregister!$L$5-Riskregister!$K$5)*SQRT(U1434/2),Riskregister!$L$5-(Riskregister!$L$5-Riskregister!$K$5)*SQRT((1-U1434)/2)))</f>
        <v>0</v>
      </c>
      <c r="W1434" s="28">
        <f t="shared" ca="1" si="876"/>
        <v>0.14918577756457352</v>
      </c>
      <c r="X1434" s="28">
        <f t="shared" ca="1" si="876"/>
        <v>0.31392519858629908</v>
      </c>
      <c r="Y1434" s="28">
        <f ca="1">IF(Riskregister!$E$6="",0,COUNTIF(BG$4:BG$53,"&lt;"&amp;W1434)*IF(X1434&lt;0.5,Riskregister!$K$6+(Riskregister!$L$6-Riskregister!$K$6)*SQRT(X1434/2),Riskregister!$L$6-(Riskregister!$L$6-Riskregister!$K$6)*SQRT((1-X1434)/2)))</f>
        <v>0</v>
      </c>
      <c r="Z1434" s="28">
        <f t="shared" ca="1" si="877"/>
        <v>0.5160241033635794</v>
      </c>
      <c r="AA1434" s="28">
        <f t="shared" ca="1" si="877"/>
        <v>6.1193394647032995E-2</v>
      </c>
      <c r="AB1434" s="28">
        <f ca="1">IF(Riskregister!$E$7="",0,COUNTIF(BH$4:BH$53,"&lt;"&amp;Z1434)*IF(AA1434&lt;0.5,Riskregister!$K$7+(Riskregister!$L$7-Riskregister!$K$7)*SQRT(AA1434/2),Riskregister!$L$7-(Riskregister!$L$7-Riskregister!$K$7)*SQRT((1-AA1434)/2)))</f>
        <v>0</v>
      </c>
      <c r="AC1434" s="28">
        <f t="shared" ca="1" si="878"/>
        <v>0.83955732935396332</v>
      </c>
      <c r="AD1434" s="28">
        <f t="shared" ca="1" si="878"/>
        <v>0.78248373446730801</v>
      </c>
      <c r="AE1434" s="28">
        <f ca="1">IF(Riskregister!$E$8="",0,COUNTIF(BI$4:BI$53,"&lt;"&amp;AC1434)*IF(AD1434&lt;0.5,Riskregister!$K$8+(Riskregister!$L$8-Riskregister!$K$8)*SQRT(AD1434/2),Riskregister!$L$8-(Riskregister!$L$8-Riskregister!$K$8)*SQRT((1-AD1434)/2)))</f>
        <v>0</v>
      </c>
      <c r="AF1434" s="28">
        <f t="shared" ca="1" si="879"/>
        <v>0.12097031652403378</v>
      </c>
      <c r="AG1434" s="28">
        <f t="shared" ca="1" si="879"/>
        <v>0.65700974766456566</v>
      </c>
      <c r="AH1434" s="28">
        <f>IF(Riskregister!$E$9="",0,COUNTIF(BJ$4:BJ$53,"&lt;"&amp;AF1434)*IF(AG1434&lt;0.5,Riskregister!$K$9+(Riskregister!$L$9-Riskregister!$K$9)*SQRT(AG1434/2),Riskregister!$L$9-(Riskregister!$L$9-Riskregister!$K$9)*SQRT((1-AG1434)/2)))</f>
        <v>0</v>
      </c>
      <c r="AI1434" s="28">
        <f t="shared" ca="1" si="880"/>
        <v>0.46824354963560222</v>
      </c>
      <c r="AJ1434" s="28">
        <f t="shared" ca="1" si="880"/>
        <v>0.13992694583809406</v>
      </c>
      <c r="AK1434" s="28">
        <f>IF(Riskregister!$E$10="",0,COUNTIF(BK$4:BK$53,"&lt;"&amp;AI1434)*IF(AJ1434&lt;0.5,Riskregister!$K$10+(Riskregister!$L$10-Riskregister!$K$10)*SQRT(AJ1434/2),Riskregister!$L$10-(Riskregister!$L$10-Riskregister!$K$10)*SQRT((1-AJ1434)/2)))</f>
        <v>0</v>
      </c>
      <c r="AL1434" s="28">
        <f t="shared" ca="1" si="881"/>
        <v>0.76944616735024607</v>
      </c>
      <c r="AM1434" s="28">
        <f t="shared" ca="1" si="881"/>
        <v>0.65412175084588609</v>
      </c>
      <c r="AN1434" s="28">
        <f>IF(Riskregister!$E$11="",0,COUNTIF(BL$4:BL$53,"&lt;"&amp;AL1434)*IF(AM1434&lt;0.5,Riskregister!$K$11+(Riskregister!$L$11-Riskregister!$K$11)*SQRT(AM1434/2),Riskregister!$L$11-(Riskregister!$L$11-Riskregister!$K$11)*SQRT((1-AM1434)/2)))</f>
        <v>0</v>
      </c>
      <c r="AO1434" s="28">
        <f t="shared" ca="1" si="882"/>
        <v>0.54862617874000541</v>
      </c>
      <c r="AP1434" s="28">
        <f t="shared" ca="1" si="882"/>
        <v>0.85216209093219319</v>
      </c>
      <c r="AQ1434" s="28">
        <f>IF(Riskregister!$E$12="",0,COUNTIF(BM$4:BM$53,"&lt;"&amp;AO1434)*IF(AP1434&lt;0.5,Riskregister!$K$12+(Riskregister!$L$12-Riskregister!$K$12)*SQRT(AP1434/2),Riskregister!$L$12-(Riskregister!$L$12-Riskregister!$K$12)*SQRT((1-AP1434)/2)))</f>
        <v>0</v>
      </c>
      <c r="AR1434" s="28">
        <f t="shared" ca="1" si="883"/>
        <v>0.97628050160494251</v>
      </c>
      <c r="AS1434" s="28">
        <f t="shared" ca="1" si="883"/>
        <v>0.27211066227638536</v>
      </c>
      <c r="AT1434" s="28">
        <f>IF(Riskregister!$E$13="",0,COUNTIF(BN$4:BN$53,"&lt;"&amp;AR1434)*IF(AS1434&lt;0.5,Riskregister!$K$13+(Riskregister!$L$13-Riskregister!$K$13)*SQRT(AS1434/2),Riskregister!$L$13-(Riskregister!$L$13-Riskregister!$K$13)*SQRT((1-AS1434)/2)))</f>
        <v>0</v>
      </c>
      <c r="AU1434" s="28">
        <f t="shared" ca="1" si="884"/>
        <v>0.60652576140493542</v>
      </c>
      <c r="AV1434" s="28">
        <f t="shared" ca="1" si="884"/>
        <v>0.58898556246711942</v>
      </c>
      <c r="AW1434" s="28">
        <f>IF(Riskregister!$E$14="",0,COUNTIF(BO$4:BO$53,"&lt;"&amp;AU1434)*IF(AV1434&lt;0.5,Riskregister!$K$14+(Riskregister!$L$14-Riskregister!$K$14)*SQRT(AV1434/2),Riskregister!$L$14-(Riskregister!$L$14-Riskregister!$K$14)*SQRT((1-AV1434)/2)))</f>
        <v>0</v>
      </c>
      <c r="AX1434" s="28">
        <f t="shared" ca="1" si="885"/>
        <v>0.64438314458237222</v>
      </c>
      <c r="AY1434" s="28">
        <f t="shared" ca="1" si="885"/>
        <v>0.78111984161579928</v>
      </c>
      <c r="AZ1434" s="28">
        <f>IF(Riskregister!$E$15="",0,COUNTIF(BP$4:BP$53,"&lt;"&amp;AX1434)*IF(AY1434&lt;0.5,Riskregister!$K$15+(Riskregister!$L$15-Riskregister!$K$15)*SQRT(AY1434/2),Riskregister!$L$15-(Riskregister!$L$15-Riskregister!$K$15)*SQRT((1-AY1434)/2)))</f>
        <v>0</v>
      </c>
      <c r="BA1434" s="28">
        <f t="shared" ca="1" si="886"/>
        <v>0.68556823130226707</v>
      </c>
      <c r="BB1434" s="28">
        <f t="shared" ca="1" si="886"/>
        <v>0.54505195046290889</v>
      </c>
      <c r="BC1434" s="28">
        <f>IF(Riskregister!$E$16="",0,COUNTIF(BQ$4:BQ$53,"&lt;"&amp;BA1434)*IF(BB1434&lt;0.5,Riskregister!$K$16+(Riskregister!$L$16-Riskregister!$K$16)*SQRT(BB1434/2),Riskregister!$L$16-(Riskregister!$L$16-Riskregister!$K$16)*SQRT((1-BB1434)/2)))</f>
        <v>0</v>
      </c>
      <c r="BD1434" s="28">
        <f t="shared" ca="1" si="874"/>
        <v>0</v>
      </c>
    </row>
    <row r="1435" spans="20:56" x14ac:dyDescent="0.35">
      <c r="T1435" s="28">
        <f t="shared" ca="1" si="875"/>
        <v>0.85017000819621835</v>
      </c>
      <c r="U1435" s="28">
        <f t="shared" ca="1" si="875"/>
        <v>0.83516207991455382</v>
      </c>
      <c r="V1435" s="28">
        <f ca="1">IF(Riskregister!$E$5="",0,COUNTIF(BF$4:BF$53,"&lt;"&amp;T1435)*IF(U1435&lt;0.5,Riskregister!$K$5+(Riskregister!$L$5-Riskregister!$K$5)*SQRT(U1435/2),Riskregister!$L$5-(Riskregister!$L$5-Riskregister!$K$5)*SQRT((1-U1435)/2)))</f>
        <v>470810.8386564437</v>
      </c>
      <c r="W1435" s="28">
        <f t="shared" ca="1" si="876"/>
        <v>0.28585238414470882</v>
      </c>
      <c r="X1435" s="28">
        <f t="shared" ca="1" si="876"/>
        <v>4.4051447318760761E-2</v>
      </c>
      <c r="Y1435" s="28">
        <f ca="1">IF(Riskregister!$E$6="",0,COUNTIF(BG$4:BG$53,"&lt;"&amp;W1435)*IF(X1435&lt;0.5,Riskregister!$K$6+(Riskregister!$L$6-Riskregister!$K$6)*SQRT(X1435/2),Riskregister!$L$6-(Riskregister!$L$6-Riskregister!$K$6)*SQRT((1-X1435)/2)))</f>
        <v>0</v>
      </c>
      <c r="Z1435" s="28">
        <f t="shared" ca="1" si="877"/>
        <v>0.1484985134030905</v>
      </c>
      <c r="AA1435" s="28">
        <f t="shared" ca="1" si="877"/>
        <v>0.44624774703704395</v>
      </c>
      <c r="AB1435" s="28">
        <f ca="1">IF(Riskregister!$E$7="",0,COUNTIF(BH$4:BH$53,"&lt;"&amp;Z1435)*IF(AA1435&lt;0.5,Riskregister!$K$7+(Riskregister!$L$7-Riskregister!$K$7)*SQRT(AA1435/2),Riskregister!$L$7-(Riskregister!$L$7-Riskregister!$K$7)*SQRT((1-AA1435)/2)))</f>
        <v>0</v>
      </c>
      <c r="AC1435" s="28">
        <f t="shared" ca="1" si="878"/>
        <v>0.80638184039106742</v>
      </c>
      <c r="AD1435" s="28">
        <f t="shared" ca="1" si="878"/>
        <v>0.99560918663929121</v>
      </c>
      <c r="AE1435" s="28">
        <f ca="1">IF(Riskregister!$E$8="",0,COUNTIF(BI$4:BI$53,"&lt;"&amp;AC1435)*IF(AD1435&lt;0.5,Riskregister!$K$8+(Riskregister!$L$8-Riskregister!$K$8)*SQRT(AD1435/2),Riskregister!$L$8-(Riskregister!$L$8-Riskregister!$K$8)*SQRT((1-AD1435)/2)))</f>
        <v>0</v>
      </c>
      <c r="AF1435" s="28">
        <f t="shared" ca="1" si="879"/>
        <v>0.69349412737324345</v>
      </c>
      <c r="AG1435" s="28">
        <f t="shared" ca="1" si="879"/>
        <v>0.92309428415952222</v>
      </c>
      <c r="AH1435" s="28">
        <f>IF(Riskregister!$E$9="",0,COUNTIF(BJ$4:BJ$53,"&lt;"&amp;AF1435)*IF(AG1435&lt;0.5,Riskregister!$K$9+(Riskregister!$L$9-Riskregister!$K$9)*SQRT(AG1435/2),Riskregister!$L$9-(Riskregister!$L$9-Riskregister!$K$9)*SQRT((1-AG1435)/2)))</f>
        <v>0</v>
      </c>
      <c r="AI1435" s="28">
        <f t="shared" ca="1" si="880"/>
        <v>0.91755946570732116</v>
      </c>
      <c r="AJ1435" s="28">
        <f t="shared" ca="1" si="880"/>
        <v>0.61945321301936107</v>
      </c>
      <c r="AK1435" s="28">
        <f>IF(Riskregister!$E$10="",0,COUNTIF(BK$4:BK$53,"&lt;"&amp;AI1435)*IF(AJ1435&lt;0.5,Riskregister!$K$10+(Riskregister!$L$10-Riskregister!$K$10)*SQRT(AJ1435/2),Riskregister!$L$10-(Riskregister!$L$10-Riskregister!$K$10)*SQRT((1-AJ1435)/2)))</f>
        <v>0</v>
      </c>
      <c r="AL1435" s="28">
        <f t="shared" ca="1" si="881"/>
        <v>0.16354239201435228</v>
      </c>
      <c r="AM1435" s="28">
        <f t="shared" ca="1" si="881"/>
        <v>0.83714593876474586</v>
      </c>
      <c r="AN1435" s="28">
        <f>IF(Riskregister!$E$11="",0,COUNTIF(BL$4:BL$53,"&lt;"&amp;AL1435)*IF(AM1435&lt;0.5,Riskregister!$K$11+(Riskregister!$L$11-Riskregister!$K$11)*SQRT(AM1435/2),Riskregister!$L$11-(Riskregister!$L$11-Riskregister!$K$11)*SQRT((1-AM1435)/2)))</f>
        <v>0</v>
      </c>
      <c r="AO1435" s="28">
        <f t="shared" ca="1" si="882"/>
        <v>0.87256802699752556</v>
      </c>
      <c r="AP1435" s="28">
        <f t="shared" ca="1" si="882"/>
        <v>0.28642674460106998</v>
      </c>
      <c r="AQ1435" s="28">
        <f>IF(Riskregister!$E$12="",0,COUNTIF(BM$4:BM$53,"&lt;"&amp;AO1435)*IF(AP1435&lt;0.5,Riskregister!$K$12+(Riskregister!$L$12-Riskregister!$K$12)*SQRT(AP1435/2),Riskregister!$L$12-(Riskregister!$L$12-Riskregister!$K$12)*SQRT((1-AP1435)/2)))</f>
        <v>0</v>
      </c>
      <c r="AR1435" s="28">
        <f t="shared" ca="1" si="883"/>
        <v>0.95843496598064459</v>
      </c>
      <c r="AS1435" s="28">
        <f t="shared" ca="1" si="883"/>
        <v>0.93440296498777331</v>
      </c>
      <c r="AT1435" s="28">
        <f>IF(Riskregister!$E$13="",0,COUNTIF(BN$4:BN$53,"&lt;"&amp;AR1435)*IF(AS1435&lt;0.5,Riskregister!$K$13+(Riskregister!$L$13-Riskregister!$K$13)*SQRT(AS1435/2),Riskregister!$L$13-(Riskregister!$L$13-Riskregister!$K$13)*SQRT((1-AS1435)/2)))</f>
        <v>0</v>
      </c>
      <c r="AU1435" s="28">
        <f t="shared" ca="1" si="884"/>
        <v>0.87703964828864633</v>
      </c>
      <c r="AV1435" s="28">
        <f t="shared" ca="1" si="884"/>
        <v>0.71539679422084457</v>
      </c>
      <c r="AW1435" s="28">
        <f>IF(Riskregister!$E$14="",0,COUNTIF(BO$4:BO$53,"&lt;"&amp;AU1435)*IF(AV1435&lt;0.5,Riskregister!$K$14+(Riskregister!$L$14-Riskregister!$K$14)*SQRT(AV1435/2),Riskregister!$L$14-(Riskregister!$L$14-Riskregister!$K$14)*SQRT((1-AV1435)/2)))</f>
        <v>0</v>
      </c>
      <c r="AX1435" s="28">
        <f t="shared" ca="1" si="885"/>
        <v>0.58185178971688067</v>
      </c>
      <c r="AY1435" s="28">
        <f t="shared" ca="1" si="885"/>
        <v>0.62246249868408365</v>
      </c>
      <c r="AZ1435" s="28">
        <f>IF(Riskregister!$E$15="",0,COUNTIF(BP$4:BP$53,"&lt;"&amp;AX1435)*IF(AY1435&lt;0.5,Riskregister!$K$15+(Riskregister!$L$15-Riskregister!$K$15)*SQRT(AY1435/2),Riskregister!$L$15-(Riskregister!$L$15-Riskregister!$K$15)*SQRT((1-AY1435)/2)))</f>
        <v>0</v>
      </c>
      <c r="BA1435" s="28">
        <f t="shared" ca="1" si="886"/>
        <v>0.47469277141520694</v>
      </c>
      <c r="BB1435" s="28">
        <f t="shared" ca="1" si="886"/>
        <v>2.4676449947112267E-2</v>
      </c>
      <c r="BC1435" s="28">
        <f>IF(Riskregister!$E$16="",0,COUNTIF(BQ$4:BQ$53,"&lt;"&amp;BA1435)*IF(BB1435&lt;0.5,Riskregister!$K$16+(Riskregister!$L$16-Riskregister!$K$16)*SQRT(BB1435/2),Riskregister!$L$16-(Riskregister!$L$16-Riskregister!$K$16)*SQRT((1-BB1435)/2)))</f>
        <v>0</v>
      </c>
      <c r="BD1435" s="28">
        <f t="shared" ca="1" si="874"/>
        <v>470810.8386564437</v>
      </c>
    </row>
    <row r="1436" spans="20:56" x14ac:dyDescent="0.35">
      <c r="T1436" s="28">
        <f t="shared" ca="1" si="875"/>
        <v>0.17975485149946335</v>
      </c>
      <c r="U1436" s="28">
        <f t="shared" ca="1" si="875"/>
        <v>0.94828052263647034</v>
      </c>
      <c r="V1436" s="28">
        <f ca="1">IF(Riskregister!$E$5="",0,COUNTIF(BF$4:BF$53,"&lt;"&amp;T1436)*IF(U1436&lt;0.5,Riskregister!$K$5+(Riskregister!$L$5-Riskregister!$K$5)*SQRT(U1436/2),Riskregister!$L$5-(Riskregister!$L$5-Riskregister!$K$5)*SQRT((1-U1436)/2)))</f>
        <v>0</v>
      </c>
      <c r="W1436" s="28">
        <f t="shared" ca="1" si="876"/>
        <v>0.24306864261727978</v>
      </c>
      <c r="X1436" s="28">
        <f t="shared" ca="1" si="876"/>
        <v>0.42834022832801988</v>
      </c>
      <c r="Y1436" s="28">
        <f ca="1">IF(Riskregister!$E$6="",0,COUNTIF(BG$4:BG$53,"&lt;"&amp;W1436)*IF(X1436&lt;0.5,Riskregister!$K$6+(Riskregister!$L$6-Riskregister!$K$6)*SQRT(X1436/2),Riskregister!$L$6-(Riskregister!$L$6-Riskregister!$K$6)*SQRT((1-X1436)/2)))</f>
        <v>0</v>
      </c>
      <c r="Z1436" s="28">
        <f t="shared" ca="1" si="877"/>
        <v>0.66944462188829434</v>
      </c>
      <c r="AA1436" s="28">
        <f t="shared" ca="1" si="877"/>
        <v>0.16200144365673574</v>
      </c>
      <c r="AB1436" s="28">
        <f ca="1">IF(Riskregister!$E$7="",0,COUNTIF(BH$4:BH$53,"&lt;"&amp;Z1436)*IF(AA1436&lt;0.5,Riskregister!$K$7+(Riskregister!$L$7-Riskregister!$K$7)*SQRT(AA1436/2),Riskregister!$L$7-(Riskregister!$L$7-Riskregister!$K$7)*SQRT((1-AA1436)/2)))</f>
        <v>0</v>
      </c>
      <c r="AC1436" s="28">
        <f t="shared" ca="1" si="878"/>
        <v>0.22275684193550416</v>
      </c>
      <c r="AD1436" s="28">
        <f t="shared" ca="1" si="878"/>
        <v>0.46912517251512798</v>
      </c>
      <c r="AE1436" s="28">
        <f ca="1">IF(Riskregister!$E$8="",0,COUNTIF(BI$4:BI$53,"&lt;"&amp;AC1436)*IF(AD1436&lt;0.5,Riskregister!$K$8+(Riskregister!$L$8-Riskregister!$K$8)*SQRT(AD1436/2),Riskregister!$L$8-(Riskregister!$L$8-Riskregister!$K$8)*SQRT((1-AD1436)/2)))</f>
        <v>0</v>
      </c>
      <c r="AF1436" s="28">
        <f t="shared" ca="1" si="879"/>
        <v>8.2011665116713983E-2</v>
      </c>
      <c r="AG1436" s="28">
        <f t="shared" ca="1" si="879"/>
        <v>0.30481082612082</v>
      </c>
      <c r="AH1436" s="28">
        <f>IF(Riskregister!$E$9="",0,COUNTIF(BJ$4:BJ$53,"&lt;"&amp;AF1436)*IF(AG1436&lt;0.5,Riskregister!$K$9+(Riskregister!$L$9-Riskregister!$K$9)*SQRT(AG1436/2),Riskregister!$L$9-(Riskregister!$L$9-Riskregister!$K$9)*SQRT((1-AG1436)/2)))</f>
        <v>0</v>
      </c>
      <c r="AI1436" s="28">
        <f t="shared" ca="1" si="880"/>
        <v>0.12163482165222816</v>
      </c>
      <c r="AJ1436" s="28">
        <f t="shared" ca="1" si="880"/>
        <v>0.5900093312955047</v>
      </c>
      <c r="AK1436" s="28">
        <f>IF(Riskregister!$E$10="",0,COUNTIF(BK$4:BK$53,"&lt;"&amp;AI1436)*IF(AJ1436&lt;0.5,Riskregister!$K$10+(Riskregister!$L$10-Riskregister!$K$10)*SQRT(AJ1436/2),Riskregister!$L$10-(Riskregister!$L$10-Riskregister!$K$10)*SQRT((1-AJ1436)/2)))</f>
        <v>0</v>
      </c>
      <c r="AL1436" s="28">
        <f t="shared" ca="1" si="881"/>
        <v>0.73844103576655296</v>
      </c>
      <c r="AM1436" s="28">
        <f t="shared" ca="1" si="881"/>
        <v>0.91222700053459382</v>
      </c>
      <c r="AN1436" s="28">
        <f>IF(Riskregister!$E$11="",0,COUNTIF(BL$4:BL$53,"&lt;"&amp;AL1436)*IF(AM1436&lt;0.5,Riskregister!$K$11+(Riskregister!$L$11-Riskregister!$K$11)*SQRT(AM1436/2),Riskregister!$L$11-(Riskregister!$L$11-Riskregister!$K$11)*SQRT((1-AM1436)/2)))</f>
        <v>0</v>
      </c>
      <c r="AO1436" s="28">
        <f t="shared" ca="1" si="882"/>
        <v>0.52095723966036522</v>
      </c>
      <c r="AP1436" s="28">
        <f t="shared" ca="1" si="882"/>
        <v>0.63333803358602114</v>
      </c>
      <c r="AQ1436" s="28">
        <f>IF(Riskregister!$E$12="",0,COUNTIF(BM$4:BM$53,"&lt;"&amp;AO1436)*IF(AP1436&lt;0.5,Riskregister!$K$12+(Riskregister!$L$12-Riskregister!$K$12)*SQRT(AP1436/2),Riskregister!$L$12-(Riskregister!$L$12-Riskregister!$K$12)*SQRT((1-AP1436)/2)))</f>
        <v>0</v>
      </c>
      <c r="AR1436" s="28">
        <f t="shared" ca="1" si="883"/>
        <v>0.82356777553291338</v>
      </c>
      <c r="AS1436" s="28">
        <f t="shared" ca="1" si="883"/>
        <v>0.89983115443847073</v>
      </c>
      <c r="AT1436" s="28">
        <f>IF(Riskregister!$E$13="",0,COUNTIF(BN$4:BN$53,"&lt;"&amp;AR1436)*IF(AS1436&lt;0.5,Riskregister!$K$13+(Riskregister!$L$13-Riskregister!$K$13)*SQRT(AS1436/2),Riskregister!$L$13-(Riskregister!$L$13-Riskregister!$K$13)*SQRT((1-AS1436)/2)))</f>
        <v>0</v>
      </c>
      <c r="AU1436" s="28">
        <f t="shared" ca="1" si="884"/>
        <v>0.93144966881009283</v>
      </c>
      <c r="AV1436" s="28">
        <f t="shared" ca="1" si="884"/>
        <v>0.55849890473810704</v>
      </c>
      <c r="AW1436" s="28">
        <f>IF(Riskregister!$E$14="",0,COUNTIF(BO$4:BO$53,"&lt;"&amp;AU1436)*IF(AV1436&lt;0.5,Riskregister!$K$14+(Riskregister!$L$14-Riskregister!$K$14)*SQRT(AV1436/2),Riskregister!$L$14-(Riskregister!$L$14-Riskregister!$K$14)*SQRT((1-AV1436)/2)))</f>
        <v>0</v>
      </c>
      <c r="AX1436" s="28">
        <f t="shared" ca="1" si="885"/>
        <v>0.15875384118494951</v>
      </c>
      <c r="AY1436" s="28">
        <f t="shared" ca="1" si="885"/>
        <v>0.50970902629385606</v>
      </c>
      <c r="AZ1436" s="28">
        <f>IF(Riskregister!$E$15="",0,COUNTIF(BP$4:BP$53,"&lt;"&amp;AX1436)*IF(AY1436&lt;0.5,Riskregister!$K$15+(Riskregister!$L$15-Riskregister!$K$15)*SQRT(AY1436/2),Riskregister!$L$15-(Riskregister!$L$15-Riskregister!$K$15)*SQRT((1-AY1436)/2)))</f>
        <v>0</v>
      </c>
      <c r="BA1436" s="28">
        <f t="shared" ca="1" si="886"/>
        <v>0.88271114759300606</v>
      </c>
      <c r="BB1436" s="28">
        <f t="shared" ca="1" si="886"/>
        <v>0.56902555456842274</v>
      </c>
      <c r="BC1436" s="28">
        <f>IF(Riskregister!$E$16="",0,COUNTIF(BQ$4:BQ$53,"&lt;"&amp;BA1436)*IF(BB1436&lt;0.5,Riskregister!$K$16+(Riskregister!$L$16-Riskregister!$K$16)*SQRT(BB1436/2),Riskregister!$L$16-(Riskregister!$L$16-Riskregister!$K$16)*SQRT((1-BB1436)/2)))</f>
        <v>0</v>
      </c>
      <c r="BD1436" s="28">
        <f t="shared" ca="1" si="874"/>
        <v>0</v>
      </c>
    </row>
    <row r="1437" spans="20:56" x14ac:dyDescent="0.35">
      <c r="T1437" s="28">
        <f t="shared" ca="1" si="875"/>
        <v>0.27604450858478713</v>
      </c>
      <c r="U1437" s="28">
        <f t="shared" ca="1" si="875"/>
        <v>0.20248610403957967</v>
      </c>
      <c r="V1437" s="28">
        <f ca="1">IF(Riskregister!$E$5="",0,COUNTIF(BF$4:BF$53,"&lt;"&amp;T1437)*IF(U1437&lt;0.5,Riskregister!$K$5+(Riskregister!$L$5-Riskregister!$K$5)*SQRT(U1437/2),Riskregister!$L$5-(Riskregister!$L$5-Riskregister!$K$5)*SQRT((1-U1437)/2)))</f>
        <v>0</v>
      </c>
      <c r="W1437" s="28">
        <f t="shared" ca="1" si="876"/>
        <v>0.60295073951554445</v>
      </c>
      <c r="X1437" s="28">
        <f t="shared" ca="1" si="876"/>
        <v>9.2801879483652705E-2</v>
      </c>
      <c r="Y1437" s="28">
        <f ca="1">IF(Riskregister!$E$6="",0,COUNTIF(BG$4:BG$53,"&lt;"&amp;W1437)*IF(X1437&lt;0.5,Riskregister!$K$6+(Riskregister!$L$6-Riskregister!$K$6)*SQRT(X1437/2),Riskregister!$L$6-(Riskregister!$L$6-Riskregister!$K$6)*SQRT((1-X1437)/2)))</f>
        <v>0</v>
      </c>
      <c r="Z1437" s="28">
        <f t="shared" ca="1" si="877"/>
        <v>0.73995458778056811</v>
      </c>
      <c r="AA1437" s="28">
        <f t="shared" ca="1" si="877"/>
        <v>6.4176565223046045E-2</v>
      </c>
      <c r="AB1437" s="28">
        <f ca="1">IF(Riskregister!$E$7="",0,COUNTIF(BH$4:BH$53,"&lt;"&amp;Z1437)*IF(AA1437&lt;0.5,Riskregister!$K$7+(Riskregister!$L$7-Riskregister!$K$7)*SQRT(AA1437/2),Riskregister!$L$7-(Riskregister!$L$7-Riskregister!$K$7)*SQRT((1-AA1437)/2)))</f>
        <v>112696.20897559573</v>
      </c>
      <c r="AC1437" s="28">
        <f t="shared" ca="1" si="878"/>
        <v>0.8895959950702218</v>
      </c>
      <c r="AD1437" s="28">
        <f t="shared" ca="1" si="878"/>
        <v>0.49337002185427248</v>
      </c>
      <c r="AE1437" s="28">
        <f ca="1">IF(Riskregister!$E$8="",0,COUNTIF(BI$4:BI$53,"&lt;"&amp;AC1437)*IF(AD1437&lt;0.5,Riskregister!$K$8+(Riskregister!$L$8-Riskregister!$K$8)*SQRT(AD1437/2),Riskregister!$L$8-(Riskregister!$L$8-Riskregister!$K$8)*SQRT((1-AD1437)/2)))</f>
        <v>0</v>
      </c>
      <c r="AF1437" s="28">
        <f t="shared" ca="1" si="879"/>
        <v>0.87639018634315602</v>
      </c>
      <c r="AG1437" s="28">
        <f t="shared" ca="1" si="879"/>
        <v>0.8363271465838702</v>
      </c>
      <c r="AH1437" s="28">
        <f>IF(Riskregister!$E$9="",0,COUNTIF(BJ$4:BJ$53,"&lt;"&amp;AF1437)*IF(AG1437&lt;0.5,Riskregister!$K$9+(Riskregister!$L$9-Riskregister!$K$9)*SQRT(AG1437/2),Riskregister!$L$9-(Riskregister!$L$9-Riskregister!$K$9)*SQRT((1-AG1437)/2)))</f>
        <v>0</v>
      </c>
      <c r="AI1437" s="28">
        <f t="shared" ca="1" si="880"/>
        <v>0.34556811924334918</v>
      </c>
      <c r="AJ1437" s="28">
        <f t="shared" ca="1" si="880"/>
        <v>0.98171223497075022</v>
      </c>
      <c r="AK1437" s="28">
        <f>IF(Riskregister!$E$10="",0,COUNTIF(BK$4:BK$53,"&lt;"&amp;AI1437)*IF(AJ1437&lt;0.5,Riskregister!$K$10+(Riskregister!$L$10-Riskregister!$K$10)*SQRT(AJ1437/2),Riskregister!$L$10-(Riskregister!$L$10-Riskregister!$K$10)*SQRT((1-AJ1437)/2)))</f>
        <v>0</v>
      </c>
      <c r="AL1437" s="28">
        <f t="shared" ca="1" si="881"/>
        <v>0.55198901336352024</v>
      </c>
      <c r="AM1437" s="28">
        <f t="shared" ca="1" si="881"/>
        <v>0.98602162097204604</v>
      </c>
      <c r="AN1437" s="28">
        <f>IF(Riskregister!$E$11="",0,COUNTIF(BL$4:BL$53,"&lt;"&amp;AL1437)*IF(AM1437&lt;0.5,Riskregister!$K$11+(Riskregister!$L$11-Riskregister!$K$11)*SQRT(AM1437/2),Riskregister!$L$11-(Riskregister!$L$11-Riskregister!$K$11)*SQRT((1-AM1437)/2)))</f>
        <v>0</v>
      </c>
      <c r="AO1437" s="28">
        <f t="shared" ca="1" si="882"/>
        <v>0.76695265090817932</v>
      </c>
      <c r="AP1437" s="28">
        <f t="shared" ca="1" si="882"/>
        <v>0.40384475143275433</v>
      </c>
      <c r="AQ1437" s="28">
        <f>IF(Riskregister!$E$12="",0,COUNTIF(BM$4:BM$53,"&lt;"&amp;AO1437)*IF(AP1437&lt;0.5,Riskregister!$K$12+(Riskregister!$L$12-Riskregister!$K$12)*SQRT(AP1437/2),Riskregister!$L$12-(Riskregister!$L$12-Riskregister!$K$12)*SQRT((1-AP1437)/2)))</f>
        <v>0</v>
      </c>
      <c r="AR1437" s="28">
        <f t="shared" ca="1" si="883"/>
        <v>0.95641513391101252</v>
      </c>
      <c r="AS1437" s="28">
        <f t="shared" ca="1" si="883"/>
        <v>0.30168572130275451</v>
      </c>
      <c r="AT1437" s="28">
        <f>IF(Riskregister!$E$13="",0,COUNTIF(BN$4:BN$53,"&lt;"&amp;AR1437)*IF(AS1437&lt;0.5,Riskregister!$K$13+(Riskregister!$L$13-Riskregister!$K$13)*SQRT(AS1437/2),Riskregister!$L$13-(Riskregister!$L$13-Riskregister!$K$13)*SQRT((1-AS1437)/2)))</f>
        <v>0</v>
      </c>
      <c r="AU1437" s="28">
        <f t="shared" ca="1" si="884"/>
        <v>7.2909612467797036E-2</v>
      </c>
      <c r="AV1437" s="28">
        <f t="shared" ca="1" si="884"/>
        <v>0.72617790498314805</v>
      </c>
      <c r="AW1437" s="28">
        <f>IF(Riskregister!$E$14="",0,COUNTIF(BO$4:BO$53,"&lt;"&amp;AU1437)*IF(AV1437&lt;0.5,Riskregister!$K$14+(Riskregister!$L$14-Riskregister!$K$14)*SQRT(AV1437/2),Riskregister!$L$14-(Riskregister!$L$14-Riskregister!$K$14)*SQRT((1-AV1437)/2)))</f>
        <v>0</v>
      </c>
      <c r="AX1437" s="28">
        <f t="shared" ca="1" si="885"/>
        <v>0.84780397809290364</v>
      </c>
      <c r="AY1437" s="28">
        <f t="shared" ca="1" si="885"/>
        <v>0.13836561669633418</v>
      </c>
      <c r="AZ1437" s="28">
        <f>IF(Riskregister!$E$15="",0,COUNTIF(BP$4:BP$53,"&lt;"&amp;AX1437)*IF(AY1437&lt;0.5,Riskregister!$K$15+(Riskregister!$L$15-Riskregister!$K$15)*SQRT(AY1437/2),Riskregister!$L$15-(Riskregister!$L$15-Riskregister!$K$15)*SQRT((1-AY1437)/2)))</f>
        <v>0</v>
      </c>
      <c r="BA1437" s="28">
        <f t="shared" ca="1" si="886"/>
        <v>5.5479523698238387E-2</v>
      </c>
      <c r="BB1437" s="28">
        <f t="shared" ca="1" si="886"/>
        <v>0.5142629077018076</v>
      </c>
      <c r="BC1437" s="28">
        <f>IF(Riskregister!$E$16="",0,COUNTIF(BQ$4:BQ$53,"&lt;"&amp;BA1437)*IF(BB1437&lt;0.5,Riskregister!$K$16+(Riskregister!$L$16-Riskregister!$K$16)*SQRT(BB1437/2),Riskregister!$L$16-(Riskregister!$L$16-Riskregister!$K$16)*SQRT((1-BB1437)/2)))</f>
        <v>0</v>
      </c>
      <c r="BD1437" s="28">
        <f t="shared" ca="1" si="874"/>
        <v>112696.20897559573</v>
      </c>
    </row>
    <row r="1438" spans="20:56" x14ac:dyDescent="0.35">
      <c r="T1438" s="28">
        <f t="shared" ca="1" si="875"/>
        <v>0.74885067757073187</v>
      </c>
      <c r="U1438" s="28">
        <f t="shared" ca="1" si="875"/>
        <v>0.51263873147833983</v>
      </c>
      <c r="V1438" s="28">
        <f ca="1">IF(Riskregister!$E$5="",0,COUNTIF(BF$4:BF$53,"&lt;"&amp;T1438)*IF(U1438&lt;0.5,Riskregister!$K$5+(Riskregister!$L$5-Riskregister!$K$5)*SQRT(U1438/2),Riskregister!$L$5-(Riskregister!$L$5-Riskregister!$K$5)*SQRT((1-U1438)/2)))</f>
        <v>377861.91583202558</v>
      </c>
      <c r="W1438" s="28">
        <f t="shared" ca="1" si="876"/>
        <v>3.372110269554085E-2</v>
      </c>
      <c r="X1438" s="28">
        <f t="shared" ca="1" si="876"/>
        <v>0.17719796578653901</v>
      </c>
      <c r="Y1438" s="28">
        <f ca="1">IF(Riskregister!$E$6="",0,COUNTIF(BG$4:BG$53,"&lt;"&amp;W1438)*IF(X1438&lt;0.5,Riskregister!$K$6+(Riskregister!$L$6-Riskregister!$K$6)*SQRT(X1438/2),Riskregister!$L$6-(Riskregister!$L$6-Riskregister!$K$6)*SQRT((1-X1438)/2)))</f>
        <v>0</v>
      </c>
      <c r="Z1438" s="28">
        <f t="shared" ca="1" si="877"/>
        <v>0.84762767905691161</v>
      </c>
      <c r="AA1438" s="28">
        <f t="shared" ca="1" si="877"/>
        <v>0.7673466724398017</v>
      </c>
      <c r="AB1438" s="28">
        <f ca="1">IF(Riskregister!$E$7="",0,COUNTIF(BH$4:BH$53,"&lt;"&amp;Z1438)*IF(AA1438&lt;0.5,Riskregister!$K$7+(Riskregister!$L$7-Riskregister!$K$7)*SQRT(AA1438/2),Riskregister!$L$7-(Riskregister!$L$7-Riskregister!$K$7)*SQRT((1-AA1438)/2)))</f>
        <v>280626.56780898798</v>
      </c>
      <c r="AC1438" s="28">
        <f t="shared" ca="1" si="878"/>
        <v>0.40318344353589874</v>
      </c>
      <c r="AD1438" s="28">
        <f t="shared" ca="1" si="878"/>
        <v>0.33366726288430959</v>
      </c>
      <c r="AE1438" s="28">
        <f ca="1">IF(Riskregister!$E$8="",0,COUNTIF(BI$4:BI$53,"&lt;"&amp;AC1438)*IF(AD1438&lt;0.5,Riskregister!$K$8+(Riskregister!$L$8-Riskregister!$K$8)*SQRT(AD1438/2),Riskregister!$L$8-(Riskregister!$L$8-Riskregister!$K$8)*SQRT((1-AD1438)/2)))</f>
        <v>0</v>
      </c>
      <c r="AF1438" s="28">
        <f t="shared" ca="1" si="879"/>
        <v>0.72200850401816086</v>
      </c>
      <c r="AG1438" s="28">
        <f t="shared" ca="1" si="879"/>
        <v>0.90851132851581473</v>
      </c>
      <c r="AH1438" s="28">
        <f>IF(Riskregister!$E$9="",0,COUNTIF(BJ$4:BJ$53,"&lt;"&amp;AF1438)*IF(AG1438&lt;0.5,Riskregister!$K$9+(Riskregister!$L$9-Riskregister!$K$9)*SQRT(AG1438/2),Riskregister!$L$9-(Riskregister!$L$9-Riskregister!$K$9)*SQRT((1-AG1438)/2)))</f>
        <v>0</v>
      </c>
      <c r="AI1438" s="28">
        <f t="shared" ca="1" si="880"/>
        <v>0.8683222691192134</v>
      </c>
      <c r="AJ1438" s="28">
        <f t="shared" ca="1" si="880"/>
        <v>0.4554820026171098</v>
      </c>
      <c r="AK1438" s="28">
        <f>IF(Riskregister!$E$10="",0,COUNTIF(BK$4:BK$53,"&lt;"&amp;AI1438)*IF(AJ1438&lt;0.5,Riskregister!$K$10+(Riskregister!$L$10-Riskregister!$K$10)*SQRT(AJ1438/2),Riskregister!$L$10-(Riskregister!$L$10-Riskregister!$K$10)*SQRT((1-AJ1438)/2)))</f>
        <v>0</v>
      </c>
      <c r="AL1438" s="28">
        <f t="shared" ca="1" si="881"/>
        <v>0.96402368715905196</v>
      </c>
      <c r="AM1438" s="28">
        <f t="shared" ca="1" si="881"/>
        <v>0.62040632083809011</v>
      </c>
      <c r="AN1438" s="28">
        <f>IF(Riskregister!$E$11="",0,COUNTIF(BL$4:BL$53,"&lt;"&amp;AL1438)*IF(AM1438&lt;0.5,Riskregister!$K$11+(Riskregister!$L$11-Riskregister!$K$11)*SQRT(AM1438/2),Riskregister!$L$11-(Riskregister!$L$11-Riskregister!$K$11)*SQRT((1-AM1438)/2)))</f>
        <v>0</v>
      </c>
      <c r="AO1438" s="28">
        <f t="shared" ca="1" si="882"/>
        <v>0.60998042267950425</v>
      </c>
      <c r="AP1438" s="28">
        <f t="shared" ca="1" si="882"/>
        <v>0.68122889324158131</v>
      </c>
      <c r="AQ1438" s="28">
        <f>IF(Riskregister!$E$12="",0,COUNTIF(BM$4:BM$53,"&lt;"&amp;AO1438)*IF(AP1438&lt;0.5,Riskregister!$K$12+(Riskregister!$L$12-Riskregister!$K$12)*SQRT(AP1438/2),Riskregister!$L$12-(Riskregister!$L$12-Riskregister!$K$12)*SQRT((1-AP1438)/2)))</f>
        <v>0</v>
      </c>
      <c r="AR1438" s="28">
        <f t="shared" ca="1" si="883"/>
        <v>5.2371083790103357E-2</v>
      </c>
      <c r="AS1438" s="28">
        <f t="shared" ca="1" si="883"/>
        <v>8.1341165323985498E-2</v>
      </c>
      <c r="AT1438" s="28">
        <f>IF(Riskregister!$E$13="",0,COUNTIF(BN$4:BN$53,"&lt;"&amp;AR1438)*IF(AS1438&lt;0.5,Riskregister!$K$13+(Riskregister!$L$13-Riskregister!$K$13)*SQRT(AS1438/2),Riskregister!$L$13-(Riskregister!$L$13-Riskregister!$K$13)*SQRT((1-AS1438)/2)))</f>
        <v>0</v>
      </c>
      <c r="AU1438" s="28">
        <f t="shared" ca="1" si="884"/>
        <v>0.11468261785272316</v>
      </c>
      <c r="AV1438" s="28">
        <f t="shared" ca="1" si="884"/>
        <v>0.1749424771598298</v>
      </c>
      <c r="AW1438" s="28">
        <f>IF(Riskregister!$E$14="",0,COUNTIF(BO$4:BO$53,"&lt;"&amp;AU1438)*IF(AV1438&lt;0.5,Riskregister!$K$14+(Riskregister!$L$14-Riskregister!$K$14)*SQRT(AV1438/2),Riskregister!$L$14-(Riskregister!$L$14-Riskregister!$K$14)*SQRT((1-AV1438)/2)))</f>
        <v>0</v>
      </c>
      <c r="AX1438" s="28">
        <f t="shared" ca="1" si="885"/>
        <v>0.52375880872980218</v>
      </c>
      <c r="AY1438" s="28">
        <f t="shared" ca="1" si="885"/>
        <v>0.59548840949462933</v>
      </c>
      <c r="AZ1438" s="28">
        <f>IF(Riskregister!$E$15="",0,COUNTIF(BP$4:BP$53,"&lt;"&amp;AX1438)*IF(AY1438&lt;0.5,Riskregister!$K$15+(Riskregister!$L$15-Riskregister!$K$15)*SQRT(AY1438/2),Riskregister!$L$15-(Riskregister!$L$15-Riskregister!$K$15)*SQRT((1-AY1438)/2)))</f>
        <v>0</v>
      </c>
      <c r="BA1438" s="28">
        <f t="shared" ca="1" si="886"/>
        <v>0.71405191528848166</v>
      </c>
      <c r="BB1438" s="28">
        <f t="shared" ca="1" si="886"/>
        <v>0.97232973956977931</v>
      </c>
      <c r="BC1438" s="28">
        <f>IF(Riskregister!$E$16="",0,COUNTIF(BQ$4:BQ$53,"&lt;"&amp;BA1438)*IF(BB1438&lt;0.5,Riskregister!$K$16+(Riskregister!$L$16-Riskregister!$K$16)*SQRT(BB1438/2),Riskregister!$L$16-(Riskregister!$L$16-Riskregister!$K$16)*SQRT((1-BB1438)/2)))</f>
        <v>0</v>
      </c>
      <c r="BD1438" s="28">
        <f t="shared" ca="1" si="874"/>
        <v>658488.4836410135</v>
      </c>
    </row>
    <row r="1439" spans="20:56" x14ac:dyDescent="0.35">
      <c r="T1439" s="28">
        <f t="shared" ca="1" si="875"/>
        <v>0.52336333682978986</v>
      </c>
      <c r="U1439" s="28">
        <f t="shared" ca="1" si="875"/>
        <v>0.36021758196710529</v>
      </c>
      <c r="V1439" s="28">
        <f ca="1">IF(Riskregister!$E$5="",0,COUNTIF(BF$4:BF$53,"&lt;"&amp;T1439)*IF(U1439&lt;0.5,Riskregister!$K$5+(Riskregister!$L$5-Riskregister!$K$5)*SQRT(U1439/2),Riskregister!$L$5-(Riskregister!$L$5-Riskregister!$K$5)*SQRT((1-U1439)/2)))</f>
        <v>0</v>
      </c>
      <c r="W1439" s="28">
        <f t="shared" ca="1" si="876"/>
        <v>0.79497612936742612</v>
      </c>
      <c r="X1439" s="28">
        <f t="shared" ca="1" si="876"/>
        <v>0.83666242581846406</v>
      </c>
      <c r="Y1439" s="28">
        <f ca="1">IF(Riskregister!$E$6="",0,COUNTIF(BG$4:BG$53,"&lt;"&amp;W1439)*IF(X1439&lt;0.5,Riskregister!$K$6+(Riskregister!$L$6-Riskregister!$K$6)*SQRT(X1439/2),Riskregister!$L$6-(Riskregister!$L$6-Riskregister!$K$6)*SQRT((1-X1439)/2)))</f>
        <v>1485600.4761140537</v>
      </c>
      <c r="Z1439" s="28">
        <f t="shared" ca="1" si="877"/>
        <v>0.3664462321984755</v>
      </c>
      <c r="AA1439" s="28">
        <f t="shared" ca="1" si="877"/>
        <v>0.91170775232668855</v>
      </c>
      <c r="AB1439" s="28">
        <f ca="1">IF(Riskregister!$E$7="",0,COUNTIF(BH$4:BH$53,"&lt;"&amp;Z1439)*IF(AA1439&lt;0.5,Riskregister!$K$7+(Riskregister!$L$7-Riskregister!$K$7)*SQRT(AA1439/2),Riskregister!$L$7-(Riskregister!$L$7-Riskregister!$K$7)*SQRT((1-AA1439)/2)))</f>
        <v>0</v>
      </c>
      <c r="AC1439" s="28">
        <f t="shared" ca="1" si="878"/>
        <v>0.27477164947049193</v>
      </c>
      <c r="AD1439" s="28">
        <f t="shared" ca="1" si="878"/>
        <v>0.1563375642018654</v>
      </c>
      <c r="AE1439" s="28">
        <f ca="1">IF(Riskregister!$E$8="",0,COUNTIF(BI$4:BI$53,"&lt;"&amp;AC1439)*IF(AD1439&lt;0.5,Riskregister!$K$8+(Riskregister!$L$8-Riskregister!$K$8)*SQRT(AD1439/2),Riskregister!$L$8-(Riskregister!$L$8-Riskregister!$K$8)*SQRT((1-AD1439)/2)))</f>
        <v>0</v>
      </c>
      <c r="AF1439" s="28">
        <f t="shared" ca="1" si="879"/>
        <v>0.293743456604042</v>
      </c>
      <c r="AG1439" s="28">
        <f t="shared" ca="1" si="879"/>
        <v>0.29680643932066797</v>
      </c>
      <c r="AH1439" s="28">
        <f>IF(Riskregister!$E$9="",0,COUNTIF(BJ$4:BJ$53,"&lt;"&amp;AF1439)*IF(AG1439&lt;0.5,Riskregister!$K$9+(Riskregister!$L$9-Riskregister!$K$9)*SQRT(AG1439/2),Riskregister!$L$9-(Riskregister!$L$9-Riskregister!$K$9)*SQRT((1-AG1439)/2)))</f>
        <v>0</v>
      </c>
      <c r="AI1439" s="28">
        <f t="shared" ca="1" si="880"/>
        <v>0.44295524058672486</v>
      </c>
      <c r="AJ1439" s="28">
        <f t="shared" ca="1" si="880"/>
        <v>0.78905286696288124</v>
      </c>
      <c r="AK1439" s="28">
        <f>IF(Riskregister!$E$10="",0,COUNTIF(BK$4:BK$53,"&lt;"&amp;AI1439)*IF(AJ1439&lt;0.5,Riskregister!$K$10+(Riskregister!$L$10-Riskregister!$K$10)*SQRT(AJ1439/2),Riskregister!$L$10-(Riskregister!$L$10-Riskregister!$K$10)*SQRT((1-AJ1439)/2)))</f>
        <v>0</v>
      </c>
      <c r="AL1439" s="28">
        <f t="shared" ca="1" si="881"/>
        <v>0.6413038088080073</v>
      </c>
      <c r="AM1439" s="28">
        <f t="shared" ca="1" si="881"/>
        <v>0.781778423002085</v>
      </c>
      <c r="AN1439" s="28">
        <f>IF(Riskregister!$E$11="",0,COUNTIF(BL$4:BL$53,"&lt;"&amp;AL1439)*IF(AM1439&lt;0.5,Riskregister!$K$11+(Riskregister!$L$11-Riskregister!$K$11)*SQRT(AM1439/2),Riskregister!$L$11-(Riskregister!$L$11-Riskregister!$K$11)*SQRT((1-AM1439)/2)))</f>
        <v>0</v>
      </c>
      <c r="AO1439" s="28">
        <f t="shared" ca="1" si="882"/>
        <v>0.31657511551970541</v>
      </c>
      <c r="AP1439" s="28">
        <f t="shared" ca="1" si="882"/>
        <v>0.13256767758975618</v>
      </c>
      <c r="AQ1439" s="28">
        <f>IF(Riskregister!$E$12="",0,COUNTIF(BM$4:BM$53,"&lt;"&amp;AO1439)*IF(AP1439&lt;0.5,Riskregister!$K$12+(Riskregister!$L$12-Riskregister!$K$12)*SQRT(AP1439/2),Riskregister!$L$12-(Riskregister!$L$12-Riskregister!$K$12)*SQRT((1-AP1439)/2)))</f>
        <v>0</v>
      </c>
      <c r="AR1439" s="28">
        <f t="shared" ca="1" si="883"/>
        <v>0.96549155134149822</v>
      </c>
      <c r="AS1439" s="28">
        <f t="shared" ca="1" si="883"/>
        <v>0.39911583745666412</v>
      </c>
      <c r="AT1439" s="28">
        <f>IF(Riskregister!$E$13="",0,COUNTIF(BN$4:BN$53,"&lt;"&amp;AR1439)*IF(AS1439&lt;0.5,Riskregister!$K$13+(Riskregister!$L$13-Riskregister!$K$13)*SQRT(AS1439/2),Riskregister!$L$13-(Riskregister!$L$13-Riskregister!$K$13)*SQRT((1-AS1439)/2)))</f>
        <v>0</v>
      </c>
      <c r="AU1439" s="28">
        <f t="shared" ca="1" si="884"/>
        <v>0.79821215215255492</v>
      </c>
      <c r="AV1439" s="28">
        <f t="shared" ca="1" si="884"/>
        <v>0.26854351165252011</v>
      </c>
      <c r="AW1439" s="28">
        <f>IF(Riskregister!$E$14="",0,COUNTIF(BO$4:BO$53,"&lt;"&amp;AU1439)*IF(AV1439&lt;0.5,Riskregister!$K$14+(Riskregister!$L$14-Riskregister!$K$14)*SQRT(AV1439/2),Riskregister!$L$14-(Riskregister!$L$14-Riskregister!$K$14)*SQRT((1-AV1439)/2)))</f>
        <v>0</v>
      </c>
      <c r="AX1439" s="28">
        <f t="shared" ca="1" si="885"/>
        <v>0.58831719678740824</v>
      </c>
      <c r="AY1439" s="28">
        <f t="shared" ca="1" si="885"/>
        <v>0.16625547703117016</v>
      </c>
      <c r="AZ1439" s="28">
        <f>IF(Riskregister!$E$15="",0,COUNTIF(BP$4:BP$53,"&lt;"&amp;AX1439)*IF(AY1439&lt;0.5,Riskregister!$K$15+(Riskregister!$L$15-Riskregister!$K$15)*SQRT(AY1439/2),Riskregister!$L$15-(Riskregister!$L$15-Riskregister!$K$15)*SQRT((1-AY1439)/2)))</f>
        <v>0</v>
      </c>
      <c r="BA1439" s="28">
        <f t="shared" ca="1" si="886"/>
        <v>0.59616214362071496</v>
      </c>
      <c r="BB1439" s="28">
        <f t="shared" ca="1" si="886"/>
        <v>1.8799742651463891E-2</v>
      </c>
      <c r="BC1439" s="28">
        <f>IF(Riskregister!$E$16="",0,COUNTIF(BQ$4:BQ$53,"&lt;"&amp;BA1439)*IF(BB1439&lt;0.5,Riskregister!$K$16+(Riskregister!$L$16-Riskregister!$K$16)*SQRT(BB1439/2),Riskregister!$L$16-(Riskregister!$L$16-Riskregister!$K$16)*SQRT((1-BB1439)/2)))</f>
        <v>0</v>
      </c>
      <c r="BD1439" s="28">
        <f t="shared" ca="1" si="874"/>
        <v>1485600.4761140537</v>
      </c>
    </row>
    <row r="1440" spans="20:56" x14ac:dyDescent="0.35">
      <c r="T1440" s="28">
        <f t="shared" ca="1" si="875"/>
        <v>0.43577305157751789</v>
      </c>
      <c r="U1440" s="28">
        <f t="shared" ca="1" si="875"/>
        <v>0.98273992777056607</v>
      </c>
      <c r="V1440" s="28">
        <f ca="1">IF(Riskregister!$E$5="",0,COUNTIF(BF$4:BF$53,"&lt;"&amp;T1440)*IF(U1440&lt;0.5,Riskregister!$K$5+(Riskregister!$L$5-Riskregister!$K$5)*SQRT(U1440/2),Riskregister!$L$5-(Riskregister!$L$5-Riskregister!$K$5)*SQRT((1-U1440)/2)))</f>
        <v>0</v>
      </c>
      <c r="W1440" s="28">
        <f t="shared" ca="1" si="876"/>
        <v>0.21535767986441434</v>
      </c>
      <c r="X1440" s="28">
        <f t="shared" ca="1" si="876"/>
        <v>0.60379711035534334</v>
      </c>
      <c r="Y1440" s="28">
        <f ca="1">IF(Riskregister!$E$6="",0,COUNTIF(BG$4:BG$53,"&lt;"&amp;W1440)*IF(X1440&lt;0.5,Riskregister!$K$6+(Riskregister!$L$6-Riskregister!$K$6)*SQRT(X1440/2),Riskregister!$L$6-(Riskregister!$L$6-Riskregister!$K$6)*SQRT((1-X1440)/2)))</f>
        <v>0</v>
      </c>
      <c r="Z1440" s="28">
        <f t="shared" ca="1" si="877"/>
        <v>0.41270759977293214</v>
      </c>
      <c r="AA1440" s="28">
        <f t="shared" ca="1" si="877"/>
        <v>0.53678173249050465</v>
      </c>
      <c r="AB1440" s="28">
        <f ca="1">IF(Riskregister!$E$7="",0,COUNTIF(BH$4:BH$53,"&lt;"&amp;Z1440)*IF(AA1440&lt;0.5,Riskregister!$K$7+(Riskregister!$L$7-Riskregister!$K$7)*SQRT(AA1440/2),Riskregister!$L$7-(Riskregister!$L$7-Riskregister!$K$7)*SQRT((1-AA1440)/2)))</f>
        <v>0</v>
      </c>
      <c r="AC1440" s="28">
        <f t="shared" ca="1" si="878"/>
        <v>0.81423283592852636</v>
      </c>
      <c r="AD1440" s="28">
        <f t="shared" ca="1" si="878"/>
        <v>0.35696258416990811</v>
      </c>
      <c r="AE1440" s="28">
        <f ca="1">IF(Riskregister!$E$8="",0,COUNTIF(BI$4:BI$53,"&lt;"&amp;AC1440)*IF(AD1440&lt;0.5,Riskregister!$K$8+(Riskregister!$L$8-Riskregister!$K$8)*SQRT(AD1440/2),Riskregister!$L$8-(Riskregister!$L$8-Riskregister!$K$8)*SQRT((1-AD1440)/2)))</f>
        <v>0</v>
      </c>
      <c r="AF1440" s="28">
        <f t="shared" ca="1" si="879"/>
        <v>0.77115238151687093</v>
      </c>
      <c r="AG1440" s="28">
        <f t="shared" ca="1" si="879"/>
        <v>0.67231484054967472</v>
      </c>
      <c r="AH1440" s="28">
        <f>IF(Riskregister!$E$9="",0,COUNTIF(BJ$4:BJ$53,"&lt;"&amp;AF1440)*IF(AG1440&lt;0.5,Riskregister!$K$9+(Riskregister!$L$9-Riskregister!$K$9)*SQRT(AG1440/2),Riskregister!$L$9-(Riskregister!$L$9-Riskregister!$K$9)*SQRT((1-AG1440)/2)))</f>
        <v>0</v>
      </c>
      <c r="AI1440" s="28">
        <f t="shared" ca="1" si="880"/>
        <v>0.60168400271956024</v>
      </c>
      <c r="AJ1440" s="28">
        <f t="shared" ca="1" si="880"/>
        <v>0.33846644379460034</v>
      </c>
      <c r="AK1440" s="28">
        <f>IF(Riskregister!$E$10="",0,COUNTIF(BK$4:BK$53,"&lt;"&amp;AI1440)*IF(AJ1440&lt;0.5,Riskregister!$K$10+(Riskregister!$L$10-Riskregister!$K$10)*SQRT(AJ1440/2),Riskregister!$L$10-(Riskregister!$L$10-Riskregister!$K$10)*SQRT((1-AJ1440)/2)))</f>
        <v>0</v>
      </c>
      <c r="AL1440" s="28">
        <f t="shared" ca="1" si="881"/>
        <v>0.52000632333518038</v>
      </c>
      <c r="AM1440" s="28">
        <f t="shared" ca="1" si="881"/>
        <v>0.71593174839040608</v>
      </c>
      <c r="AN1440" s="28">
        <f>IF(Riskregister!$E$11="",0,COUNTIF(BL$4:BL$53,"&lt;"&amp;AL1440)*IF(AM1440&lt;0.5,Riskregister!$K$11+(Riskregister!$L$11-Riskregister!$K$11)*SQRT(AM1440/2),Riskregister!$L$11-(Riskregister!$L$11-Riskregister!$K$11)*SQRT((1-AM1440)/2)))</f>
        <v>0</v>
      </c>
      <c r="AO1440" s="28">
        <f t="shared" ca="1" si="882"/>
        <v>0.70283815777603964</v>
      </c>
      <c r="AP1440" s="28">
        <f t="shared" ca="1" si="882"/>
        <v>0.33576539132917349</v>
      </c>
      <c r="AQ1440" s="28">
        <f>IF(Riskregister!$E$12="",0,COUNTIF(BM$4:BM$53,"&lt;"&amp;AO1440)*IF(AP1440&lt;0.5,Riskregister!$K$12+(Riskregister!$L$12-Riskregister!$K$12)*SQRT(AP1440/2),Riskregister!$L$12-(Riskregister!$L$12-Riskregister!$K$12)*SQRT((1-AP1440)/2)))</f>
        <v>0</v>
      </c>
      <c r="AR1440" s="28">
        <f t="shared" ca="1" si="883"/>
        <v>0.31746571223368991</v>
      </c>
      <c r="AS1440" s="28">
        <f t="shared" ca="1" si="883"/>
        <v>0.83107143958031249</v>
      </c>
      <c r="AT1440" s="28">
        <f>IF(Riskregister!$E$13="",0,COUNTIF(BN$4:BN$53,"&lt;"&amp;AR1440)*IF(AS1440&lt;0.5,Riskregister!$K$13+(Riskregister!$L$13-Riskregister!$K$13)*SQRT(AS1440/2),Riskregister!$L$13-(Riskregister!$L$13-Riskregister!$K$13)*SQRT((1-AS1440)/2)))</f>
        <v>0</v>
      </c>
      <c r="AU1440" s="28">
        <f t="shared" ca="1" si="884"/>
        <v>0.93539855926108439</v>
      </c>
      <c r="AV1440" s="28">
        <f t="shared" ca="1" si="884"/>
        <v>0.44358835811897823</v>
      </c>
      <c r="AW1440" s="28">
        <f>IF(Riskregister!$E$14="",0,COUNTIF(BO$4:BO$53,"&lt;"&amp;AU1440)*IF(AV1440&lt;0.5,Riskregister!$K$14+(Riskregister!$L$14-Riskregister!$K$14)*SQRT(AV1440/2),Riskregister!$L$14-(Riskregister!$L$14-Riskregister!$K$14)*SQRT((1-AV1440)/2)))</f>
        <v>0</v>
      </c>
      <c r="AX1440" s="28">
        <f t="shared" ca="1" si="885"/>
        <v>0.4635441269364996</v>
      </c>
      <c r="AY1440" s="28">
        <f t="shared" ca="1" si="885"/>
        <v>0.66632792874019209</v>
      </c>
      <c r="AZ1440" s="28">
        <f>IF(Riskregister!$E$15="",0,COUNTIF(BP$4:BP$53,"&lt;"&amp;AX1440)*IF(AY1440&lt;0.5,Riskregister!$K$15+(Riskregister!$L$15-Riskregister!$K$15)*SQRT(AY1440/2),Riskregister!$L$15-(Riskregister!$L$15-Riskregister!$K$15)*SQRT((1-AY1440)/2)))</f>
        <v>0</v>
      </c>
      <c r="BA1440" s="28">
        <f t="shared" ca="1" si="886"/>
        <v>0.82040459989614056</v>
      </c>
      <c r="BB1440" s="28">
        <f t="shared" ca="1" si="886"/>
        <v>0.60376137686283293</v>
      </c>
      <c r="BC1440" s="28">
        <f>IF(Riskregister!$E$16="",0,COUNTIF(BQ$4:BQ$53,"&lt;"&amp;BA1440)*IF(BB1440&lt;0.5,Riskregister!$K$16+(Riskregister!$L$16-Riskregister!$K$16)*SQRT(BB1440/2),Riskregister!$L$16-(Riskregister!$L$16-Riskregister!$K$16)*SQRT((1-BB1440)/2)))</f>
        <v>0</v>
      </c>
      <c r="BD1440" s="28">
        <f t="shared" ca="1" si="874"/>
        <v>0</v>
      </c>
    </row>
    <row r="1441" spans="20:56" x14ac:dyDescent="0.35">
      <c r="T1441" s="28">
        <f t="shared" ca="1" si="875"/>
        <v>0.46415263114794747</v>
      </c>
      <c r="U1441" s="28">
        <f t="shared" ca="1" si="875"/>
        <v>0.66085327299839347</v>
      </c>
      <c r="V1441" s="28">
        <f ca="1">IF(Riskregister!$E$5="",0,COUNTIF(BF$4:BF$53,"&lt;"&amp;T1441)*IF(U1441&lt;0.5,Riskregister!$K$5+(Riskregister!$L$5-Riskregister!$K$5)*SQRT(U1441/2),Riskregister!$L$5-(Riskregister!$L$5-Riskregister!$K$5)*SQRT((1-U1441)/2)))</f>
        <v>0</v>
      </c>
      <c r="W1441" s="28">
        <f t="shared" ca="1" si="876"/>
        <v>0.8516800494650093</v>
      </c>
      <c r="X1441" s="28">
        <f t="shared" ca="1" si="876"/>
        <v>0.98014500583105135</v>
      </c>
      <c r="Y1441" s="28">
        <f ca="1">IF(Riskregister!$E$6="",0,COUNTIF(BG$4:BG$53,"&lt;"&amp;W1441)*IF(X1441&lt;0.5,Riskregister!$K$6+(Riskregister!$L$6-Riskregister!$K$6)*SQRT(X1441/2),Riskregister!$L$6-(Riskregister!$L$6-Riskregister!$K$6)*SQRT((1-X1441)/2)))</f>
        <v>1820653.7132982765</v>
      </c>
      <c r="Z1441" s="28">
        <f t="shared" ca="1" si="877"/>
        <v>0.33592103459042899</v>
      </c>
      <c r="AA1441" s="28">
        <f t="shared" ca="1" si="877"/>
        <v>0.94342619696294616</v>
      </c>
      <c r="AB1441" s="28">
        <f ca="1">IF(Riskregister!$E$7="",0,COUNTIF(BH$4:BH$53,"&lt;"&amp;Z1441)*IF(AA1441&lt;0.5,Riskregister!$K$7+(Riskregister!$L$7-Riskregister!$K$7)*SQRT(AA1441/2),Riskregister!$L$7-(Riskregister!$L$7-Riskregister!$K$7)*SQRT((1-AA1441)/2)))</f>
        <v>0</v>
      </c>
      <c r="AC1441" s="28">
        <f t="shared" ca="1" si="878"/>
        <v>0.35157629984429073</v>
      </c>
      <c r="AD1441" s="28">
        <f t="shared" ca="1" si="878"/>
        <v>0.81842281285083307</v>
      </c>
      <c r="AE1441" s="28">
        <f ca="1">IF(Riskregister!$E$8="",0,COUNTIF(BI$4:BI$53,"&lt;"&amp;AC1441)*IF(AD1441&lt;0.5,Riskregister!$K$8+(Riskregister!$L$8-Riskregister!$K$8)*SQRT(AD1441/2),Riskregister!$L$8-(Riskregister!$L$8-Riskregister!$K$8)*SQRT((1-AD1441)/2)))</f>
        <v>0</v>
      </c>
      <c r="AF1441" s="28">
        <f t="shared" ca="1" si="879"/>
        <v>0.37297874695312494</v>
      </c>
      <c r="AG1441" s="28">
        <f t="shared" ca="1" si="879"/>
        <v>0.36406786406089187</v>
      </c>
      <c r="AH1441" s="28">
        <f>IF(Riskregister!$E$9="",0,COUNTIF(BJ$4:BJ$53,"&lt;"&amp;AF1441)*IF(AG1441&lt;0.5,Riskregister!$K$9+(Riskregister!$L$9-Riskregister!$K$9)*SQRT(AG1441/2),Riskregister!$L$9-(Riskregister!$L$9-Riskregister!$K$9)*SQRT((1-AG1441)/2)))</f>
        <v>0</v>
      </c>
      <c r="AI1441" s="28">
        <f t="shared" ca="1" si="880"/>
        <v>0.81108845958926257</v>
      </c>
      <c r="AJ1441" s="28">
        <f t="shared" ca="1" si="880"/>
        <v>0.55944442272193895</v>
      </c>
      <c r="AK1441" s="28">
        <f>IF(Riskregister!$E$10="",0,COUNTIF(BK$4:BK$53,"&lt;"&amp;AI1441)*IF(AJ1441&lt;0.5,Riskregister!$K$10+(Riskregister!$L$10-Riskregister!$K$10)*SQRT(AJ1441/2),Riskregister!$L$10-(Riskregister!$L$10-Riskregister!$K$10)*SQRT((1-AJ1441)/2)))</f>
        <v>0</v>
      </c>
      <c r="AL1441" s="28">
        <f t="shared" ca="1" si="881"/>
        <v>0.70175763824186144</v>
      </c>
      <c r="AM1441" s="28">
        <f t="shared" ca="1" si="881"/>
        <v>0.46109760001390132</v>
      </c>
      <c r="AN1441" s="28">
        <f>IF(Riskregister!$E$11="",0,COUNTIF(BL$4:BL$53,"&lt;"&amp;AL1441)*IF(AM1441&lt;0.5,Riskregister!$K$11+(Riskregister!$L$11-Riskregister!$K$11)*SQRT(AM1441/2),Riskregister!$L$11-(Riskregister!$L$11-Riskregister!$K$11)*SQRT((1-AM1441)/2)))</f>
        <v>0</v>
      </c>
      <c r="AO1441" s="28">
        <f t="shared" ca="1" si="882"/>
        <v>0.88657472886542699</v>
      </c>
      <c r="AP1441" s="28">
        <f t="shared" ca="1" si="882"/>
        <v>3.2885228166273262E-2</v>
      </c>
      <c r="AQ1441" s="28">
        <f>IF(Riskregister!$E$12="",0,COUNTIF(BM$4:BM$53,"&lt;"&amp;AO1441)*IF(AP1441&lt;0.5,Riskregister!$K$12+(Riskregister!$L$12-Riskregister!$K$12)*SQRT(AP1441/2),Riskregister!$L$12-(Riskregister!$L$12-Riskregister!$K$12)*SQRT((1-AP1441)/2)))</f>
        <v>0</v>
      </c>
      <c r="AR1441" s="28">
        <f t="shared" ca="1" si="883"/>
        <v>0.40576352229836343</v>
      </c>
      <c r="AS1441" s="28">
        <f t="shared" ca="1" si="883"/>
        <v>9.6787174189365999E-2</v>
      </c>
      <c r="AT1441" s="28">
        <f>IF(Riskregister!$E$13="",0,COUNTIF(BN$4:BN$53,"&lt;"&amp;AR1441)*IF(AS1441&lt;0.5,Riskregister!$K$13+(Riskregister!$L$13-Riskregister!$K$13)*SQRT(AS1441/2),Riskregister!$L$13-(Riskregister!$L$13-Riskregister!$K$13)*SQRT((1-AS1441)/2)))</f>
        <v>0</v>
      </c>
      <c r="AU1441" s="28">
        <f t="shared" ca="1" si="884"/>
        <v>0.75458271490945827</v>
      </c>
      <c r="AV1441" s="28">
        <f t="shared" ca="1" si="884"/>
        <v>0.49512654184959726</v>
      </c>
      <c r="AW1441" s="28">
        <f>IF(Riskregister!$E$14="",0,COUNTIF(BO$4:BO$53,"&lt;"&amp;AU1441)*IF(AV1441&lt;0.5,Riskregister!$K$14+(Riskregister!$L$14-Riskregister!$K$14)*SQRT(AV1441/2),Riskregister!$L$14-(Riskregister!$L$14-Riskregister!$K$14)*SQRT((1-AV1441)/2)))</f>
        <v>0</v>
      </c>
      <c r="AX1441" s="28">
        <f t="shared" ca="1" si="885"/>
        <v>4.0980856601789406E-2</v>
      </c>
      <c r="AY1441" s="28">
        <f t="shared" ca="1" si="885"/>
        <v>0.96789332398861261</v>
      </c>
      <c r="AZ1441" s="28">
        <f>IF(Riskregister!$E$15="",0,COUNTIF(BP$4:BP$53,"&lt;"&amp;AX1441)*IF(AY1441&lt;0.5,Riskregister!$K$15+(Riskregister!$L$15-Riskregister!$K$15)*SQRT(AY1441/2),Riskregister!$L$15-(Riskregister!$L$15-Riskregister!$K$15)*SQRT((1-AY1441)/2)))</f>
        <v>0</v>
      </c>
      <c r="BA1441" s="28">
        <f t="shared" ca="1" si="886"/>
        <v>0.73393671053832232</v>
      </c>
      <c r="BB1441" s="28">
        <f t="shared" ca="1" si="886"/>
        <v>0.76420459427224741</v>
      </c>
      <c r="BC1441" s="28">
        <f>IF(Riskregister!$E$16="",0,COUNTIF(BQ$4:BQ$53,"&lt;"&amp;BA1441)*IF(BB1441&lt;0.5,Riskregister!$K$16+(Riskregister!$L$16-Riskregister!$K$16)*SQRT(BB1441/2),Riskregister!$L$16-(Riskregister!$L$16-Riskregister!$K$16)*SQRT((1-BB1441)/2)))</f>
        <v>0</v>
      </c>
      <c r="BD1441" s="28">
        <f t="shared" ca="1" si="874"/>
        <v>1820653.7132982765</v>
      </c>
    </row>
    <row r="1442" spans="20:56" x14ac:dyDescent="0.35">
      <c r="T1442" s="28">
        <f t="shared" ca="1" si="875"/>
        <v>0.89670362101140066</v>
      </c>
      <c r="U1442" s="28">
        <f t="shared" ca="1" si="875"/>
        <v>0.20450847084748047</v>
      </c>
      <c r="V1442" s="28">
        <f ca="1">IF(Riskregister!$E$5="",0,COUNTIF(BF$4:BF$53,"&lt;"&amp;T1442)*IF(U1442&lt;0.5,Riskregister!$K$5+(Riskregister!$L$5-Riskregister!$K$5)*SQRT(U1442/2),Riskregister!$L$5-(Riskregister!$L$5-Riskregister!$K$5)*SQRT((1-U1442)/2)))</f>
        <v>293897.47278290679</v>
      </c>
      <c r="W1442" s="28">
        <f t="shared" ca="1" si="876"/>
        <v>0.87428134684873593</v>
      </c>
      <c r="X1442" s="28">
        <f t="shared" ca="1" si="876"/>
        <v>0.71734705997544657</v>
      </c>
      <c r="Y1442" s="28">
        <f ca="1">IF(Riskregister!$E$6="",0,COUNTIF(BG$4:BG$53,"&lt;"&amp;W1442)*IF(X1442&lt;0.5,Riskregister!$K$6+(Riskregister!$L$6-Riskregister!$K$6)*SQRT(X1442/2),Riskregister!$L$6-(Riskregister!$L$6-Riskregister!$K$6)*SQRT((1-X1442)/2)))</f>
        <v>1323318.5662072762</v>
      </c>
      <c r="Z1442" s="28">
        <f t="shared" ca="1" si="877"/>
        <v>0.77751040163046781</v>
      </c>
      <c r="AA1442" s="28">
        <f t="shared" ca="1" si="877"/>
        <v>6.5100978151415467E-2</v>
      </c>
      <c r="AB1442" s="28">
        <f ca="1">IF(Riskregister!$E$7="",0,COUNTIF(BH$4:BH$53,"&lt;"&amp;Z1442)*IF(AA1442&lt;0.5,Riskregister!$K$7+(Riskregister!$L$7-Riskregister!$K$7)*SQRT(AA1442/2),Riskregister!$L$7-(Riskregister!$L$7-Riskregister!$K$7)*SQRT((1-AA1442)/2)))</f>
        <v>113146.13932596511</v>
      </c>
      <c r="AC1442" s="28">
        <f t="shared" ca="1" si="878"/>
        <v>0.86605690541530056</v>
      </c>
      <c r="AD1442" s="28">
        <f t="shared" ca="1" si="878"/>
        <v>0.77962583133921337</v>
      </c>
      <c r="AE1442" s="28">
        <f ca="1">IF(Riskregister!$E$8="",0,COUNTIF(BI$4:BI$53,"&lt;"&amp;AC1442)*IF(AD1442&lt;0.5,Riskregister!$K$8+(Riskregister!$L$8-Riskregister!$K$8)*SQRT(AD1442/2),Riskregister!$L$8-(Riskregister!$L$8-Riskregister!$K$8)*SQRT((1-AD1442)/2)))</f>
        <v>0</v>
      </c>
      <c r="AF1442" s="28">
        <f t="shared" ca="1" si="879"/>
        <v>0.16919605518847558</v>
      </c>
      <c r="AG1442" s="28">
        <f t="shared" ca="1" si="879"/>
        <v>0.72593812488009135</v>
      </c>
      <c r="AH1442" s="28">
        <f>IF(Riskregister!$E$9="",0,COUNTIF(BJ$4:BJ$53,"&lt;"&amp;AF1442)*IF(AG1442&lt;0.5,Riskregister!$K$9+(Riskregister!$L$9-Riskregister!$K$9)*SQRT(AG1442/2),Riskregister!$L$9-(Riskregister!$L$9-Riskregister!$K$9)*SQRT((1-AG1442)/2)))</f>
        <v>0</v>
      </c>
      <c r="AI1442" s="28">
        <f t="shared" ca="1" si="880"/>
        <v>0.69934971986812855</v>
      </c>
      <c r="AJ1442" s="28">
        <f t="shared" ca="1" si="880"/>
        <v>0.55060583339375391</v>
      </c>
      <c r="AK1442" s="28">
        <f>IF(Riskregister!$E$10="",0,COUNTIF(BK$4:BK$53,"&lt;"&amp;AI1442)*IF(AJ1442&lt;0.5,Riskregister!$K$10+(Riskregister!$L$10-Riskregister!$K$10)*SQRT(AJ1442/2),Riskregister!$L$10-(Riskregister!$L$10-Riskregister!$K$10)*SQRT((1-AJ1442)/2)))</f>
        <v>0</v>
      </c>
      <c r="AL1442" s="28">
        <f t="shared" ca="1" si="881"/>
        <v>0.89866754792519976</v>
      </c>
      <c r="AM1442" s="28">
        <f t="shared" ca="1" si="881"/>
        <v>0.47422182022526993</v>
      </c>
      <c r="AN1442" s="28">
        <f>IF(Riskregister!$E$11="",0,COUNTIF(BL$4:BL$53,"&lt;"&amp;AL1442)*IF(AM1442&lt;0.5,Riskregister!$K$11+(Riskregister!$L$11-Riskregister!$K$11)*SQRT(AM1442/2),Riskregister!$L$11-(Riskregister!$L$11-Riskregister!$K$11)*SQRT((1-AM1442)/2)))</f>
        <v>0</v>
      </c>
      <c r="AO1442" s="28">
        <f t="shared" ca="1" si="882"/>
        <v>0.40996449618251696</v>
      </c>
      <c r="AP1442" s="28">
        <f t="shared" ca="1" si="882"/>
        <v>0.12200547229238468</v>
      </c>
      <c r="AQ1442" s="28">
        <f>IF(Riskregister!$E$12="",0,COUNTIF(BM$4:BM$53,"&lt;"&amp;AO1442)*IF(AP1442&lt;0.5,Riskregister!$K$12+(Riskregister!$L$12-Riskregister!$K$12)*SQRT(AP1442/2),Riskregister!$L$12-(Riskregister!$L$12-Riskregister!$K$12)*SQRT((1-AP1442)/2)))</f>
        <v>0</v>
      </c>
      <c r="AR1442" s="28">
        <f t="shared" ca="1" si="883"/>
        <v>0.44329402903396875</v>
      </c>
      <c r="AS1442" s="28">
        <f t="shared" ca="1" si="883"/>
        <v>0.11775876306912336</v>
      </c>
      <c r="AT1442" s="28">
        <f>IF(Riskregister!$E$13="",0,COUNTIF(BN$4:BN$53,"&lt;"&amp;AR1442)*IF(AS1442&lt;0.5,Riskregister!$K$13+(Riskregister!$L$13-Riskregister!$K$13)*SQRT(AS1442/2),Riskregister!$L$13-(Riskregister!$L$13-Riskregister!$K$13)*SQRT((1-AS1442)/2)))</f>
        <v>0</v>
      </c>
      <c r="AU1442" s="28">
        <f t="shared" ca="1" si="884"/>
        <v>0.49508478306473647</v>
      </c>
      <c r="AV1442" s="28">
        <f t="shared" ca="1" si="884"/>
        <v>0.7332094796409655</v>
      </c>
      <c r="AW1442" s="28">
        <f>IF(Riskregister!$E$14="",0,COUNTIF(BO$4:BO$53,"&lt;"&amp;AU1442)*IF(AV1442&lt;0.5,Riskregister!$K$14+(Riskregister!$L$14-Riskregister!$K$14)*SQRT(AV1442/2),Riskregister!$L$14-(Riskregister!$L$14-Riskregister!$K$14)*SQRT((1-AV1442)/2)))</f>
        <v>0</v>
      </c>
      <c r="AX1442" s="28">
        <f t="shared" ca="1" si="885"/>
        <v>0.80082213765892163</v>
      </c>
      <c r="AY1442" s="28">
        <f t="shared" ca="1" si="885"/>
        <v>0.73802115137719415</v>
      </c>
      <c r="AZ1442" s="28">
        <f>IF(Riskregister!$E$15="",0,COUNTIF(BP$4:BP$53,"&lt;"&amp;AX1442)*IF(AY1442&lt;0.5,Riskregister!$K$15+(Riskregister!$L$15-Riskregister!$K$15)*SQRT(AY1442/2),Riskregister!$L$15-(Riskregister!$L$15-Riskregister!$K$15)*SQRT((1-AY1442)/2)))</f>
        <v>0</v>
      </c>
      <c r="BA1442" s="28">
        <f t="shared" ca="1" si="886"/>
        <v>0.66294381204299313</v>
      </c>
      <c r="BB1442" s="28">
        <f t="shared" ca="1" si="886"/>
        <v>0.20577001838576769</v>
      </c>
      <c r="BC1442" s="28">
        <f>IF(Riskregister!$E$16="",0,COUNTIF(BQ$4:BQ$53,"&lt;"&amp;BA1442)*IF(BB1442&lt;0.5,Riskregister!$K$16+(Riskregister!$L$16-Riskregister!$K$16)*SQRT(BB1442/2),Riskregister!$L$16-(Riskregister!$L$16-Riskregister!$K$16)*SQRT((1-BB1442)/2)))</f>
        <v>0</v>
      </c>
      <c r="BD1442" s="28">
        <f t="shared" ca="1" si="874"/>
        <v>1730362.1783161482</v>
      </c>
    </row>
    <row r="1443" spans="20:56" x14ac:dyDescent="0.35">
      <c r="T1443" s="28">
        <f t="shared" ca="1" si="875"/>
        <v>0.55604499734087509</v>
      </c>
      <c r="U1443" s="28">
        <f t="shared" ca="1" si="875"/>
        <v>0.44208963769543519</v>
      </c>
      <c r="V1443" s="28">
        <f ca="1">IF(Riskregister!$E$5="",0,COUNTIF(BF$4:BF$53,"&lt;"&amp;T1443)*IF(U1443&lt;0.5,Riskregister!$K$5+(Riskregister!$L$5-Riskregister!$K$5)*SQRT(U1443/2),Riskregister!$L$5-(Riskregister!$L$5-Riskregister!$K$5)*SQRT((1-U1443)/2)))</f>
        <v>0</v>
      </c>
      <c r="W1443" s="28">
        <f t="shared" ca="1" si="876"/>
        <v>1.1977444750450816E-2</v>
      </c>
      <c r="X1443" s="28">
        <f t="shared" ca="1" si="876"/>
        <v>2.1099560410363649E-2</v>
      </c>
      <c r="Y1443" s="28">
        <f ca="1">IF(Riskregister!$E$6="",0,COUNTIF(BG$4:BG$53,"&lt;"&amp;W1443)*IF(X1443&lt;0.5,Riskregister!$K$6+(Riskregister!$L$6-Riskregister!$K$6)*SQRT(X1443/2),Riskregister!$L$6-(Riskregister!$L$6-Riskregister!$K$6)*SQRT((1-X1443)/2)))</f>
        <v>0</v>
      </c>
      <c r="Z1443" s="28">
        <f t="shared" ca="1" si="877"/>
        <v>0.57927527812971968</v>
      </c>
      <c r="AA1443" s="28">
        <f t="shared" ca="1" si="877"/>
        <v>0.56012218888734466</v>
      </c>
      <c r="AB1443" s="28">
        <f ca="1">IF(Riskregister!$E$7="",0,COUNTIF(BH$4:BH$53,"&lt;"&amp;Z1443)*IF(AA1443&lt;0.5,Riskregister!$K$7+(Riskregister!$L$7-Riskregister!$K$7)*SQRT(AA1443/2),Riskregister!$L$7-(Riskregister!$L$7-Riskregister!$K$7)*SQRT((1-AA1443)/2)))</f>
        <v>0</v>
      </c>
      <c r="AC1443" s="28">
        <f t="shared" ca="1" si="878"/>
        <v>0.73559134228502931</v>
      </c>
      <c r="AD1443" s="28">
        <f t="shared" ca="1" si="878"/>
        <v>0.79727110988195915</v>
      </c>
      <c r="AE1443" s="28">
        <f ca="1">IF(Riskregister!$E$8="",0,COUNTIF(BI$4:BI$53,"&lt;"&amp;AC1443)*IF(AD1443&lt;0.5,Riskregister!$K$8+(Riskregister!$L$8-Riskregister!$K$8)*SQRT(AD1443/2),Riskregister!$L$8-(Riskregister!$L$8-Riskregister!$K$8)*SQRT((1-AD1443)/2)))</f>
        <v>0</v>
      </c>
      <c r="AF1443" s="28">
        <f t="shared" ca="1" si="879"/>
        <v>0.57676397170515359</v>
      </c>
      <c r="AG1443" s="28">
        <f t="shared" ca="1" si="879"/>
        <v>0.48793870429468666</v>
      </c>
      <c r="AH1443" s="28">
        <f>IF(Riskregister!$E$9="",0,COUNTIF(BJ$4:BJ$53,"&lt;"&amp;AF1443)*IF(AG1443&lt;0.5,Riskregister!$K$9+(Riskregister!$L$9-Riskregister!$K$9)*SQRT(AG1443/2),Riskregister!$L$9-(Riskregister!$L$9-Riskregister!$K$9)*SQRT((1-AG1443)/2)))</f>
        <v>0</v>
      </c>
      <c r="AI1443" s="28">
        <f t="shared" ca="1" si="880"/>
        <v>0.57459524111613103</v>
      </c>
      <c r="AJ1443" s="28">
        <f t="shared" ca="1" si="880"/>
        <v>0.13235174941736838</v>
      </c>
      <c r="AK1443" s="28">
        <f>IF(Riskregister!$E$10="",0,COUNTIF(BK$4:BK$53,"&lt;"&amp;AI1443)*IF(AJ1443&lt;0.5,Riskregister!$K$10+(Riskregister!$L$10-Riskregister!$K$10)*SQRT(AJ1443/2),Riskregister!$L$10-(Riskregister!$L$10-Riskregister!$K$10)*SQRT((1-AJ1443)/2)))</f>
        <v>0</v>
      </c>
      <c r="AL1443" s="28">
        <f t="shared" ca="1" si="881"/>
        <v>4.2395670896412385E-2</v>
      </c>
      <c r="AM1443" s="28">
        <f t="shared" ca="1" si="881"/>
        <v>0.76086959433603174</v>
      </c>
      <c r="AN1443" s="28">
        <f>IF(Riskregister!$E$11="",0,COUNTIF(BL$4:BL$53,"&lt;"&amp;AL1443)*IF(AM1443&lt;0.5,Riskregister!$K$11+(Riskregister!$L$11-Riskregister!$K$11)*SQRT(AM1443/2),Riskregister!$L$11-(Riskregister!$L$11-Riskregister!$K$11)*SQRT((1-AM1443)/2)))</f>
        <v>0</v>
      </c>
      <c r="AO1443" s="28">
        <f t="shared" ca="1" si="882"/>
        <v>9.6448742495652828E-3</v>
      </c>
      <c r="AP1443" s="28">
        <f t="shared" ca="1" si="882"/>
        <v>0.99131634147372094</v>
      </c>
      <c r="AQ1443" s="28">
        <f>IF(Riskregister!$E$12="",0,COUNTIF(BM$4:BM$53,"&lt;"&amp;AO1443)*IF(AP1443&lt;0.5,Riskregister!$K$12+(Riskregister!$L$12-Riskregister!$K$12)*SQRT(AP1443/2),Riskregister!$L$12-(Riskregister!$L$12-Riskregister!$K$12)*SQRT((1-AP1443)/2)))</f>
        <v>0</v>
      </c>
      <c r="AR1443" s="28">
        <f t="shared" ca="1" si="883"/>
        <v>0.80472685682657896</v>
      </c>
      <c r="AS1443" s="28">
        <f t="shared" ca="1" si="883"/>
        <v>0.36418810990871198</v>
      </c>
      <c r="AT1443" s="28">
        <f>IF(Riskregister!$E$13="",0,COUNTIF(BN$4:BN$53,"&lt;"&amp;AR1443)*IF(AS1443&lt;0.5,Riskregister!$K$13+(Riskregister!$L$13-Riskregister!$K$13)*SQRT(AS1443/2),Riskregister!$L$13-(Riskregister!$L$13-Riskregister!$K$13)*SQRT((1-AS1443)/2)))</f>
        <v>0</v>
      </c>
      <c r="AU1443" s="28">
        <f t="shared" ca="1" si="884"/>
        <v>0.92586947467056036</v>
      </c>
      <c r="AV1443" s="28">
        <f t="shared" ca="1" si="884"/>
        <v>0.76895791369192246</v>
      </c>
      <c r="AW1443" s="28">
        <f>IF(Riskregister!$E$14="",0,COUNTIF(BO$4:BO$53,"&lt;"&amp;AU1443)*IF(AV1443&lt;0.5,Riskregister!$K$14+(Riskregister!$L$14-Riskregister!$K$14)*SQRT(AV1443/2),Riskregister!$L$14-(Riskregister!$L$14-Riskregister!$K$14)*SQRT((1-AV1443)/2)))</f>
        <v>0</v>
      </c>
      <c r="AX1443" s="28">
        <f t="shared" ca="1" si="885"/>
        <v>0.51024676644320455</v>
      </c>
      <c r="AY1443" s="28">
        <f t="shared" ca="1" si="885"/>
        <v>0.31672390601645006</v>
      </c>
      <c r="AZ1443" s="28">
        <f>IF(Riskregister!$E$15="",0,COUNTIF(BP$4:BP$53,"&lt;"&amp;AX1443)*IF(AY1443&lt;0.5,Riskregister!$K$15+(Riskregister!$L$15-Riskregister!$K$15)*SQRT(AY1443/2),Riskregister!$L$15-(Riskregister!$L$15-Riskregister!$K$15)*SQRT((1-AY1443)/2)))</f>
        <v>0</v>
      </c>
      <c r="BA1443" s="28">
        <f t="shared" ca="1" si="886"/>
        <v>0.67626895861462499</v>
      </c>
      <c r="BB1443" s="28">
        <f t="shared" ca="1" si="886"/>
        <v>0.80906338396023836</v>
      </c>
      <c r="BC1443" s="28">
        <f>IF(Riskregister!$E$16="",0,COUNTIF(BQ$4:BQ$53,"&lt;"&amp;BA1443)*IF(BB1443&lt;0.5,Riskregister!$K$16+(Riskregister!$L$16-Riskregister!$K$16)*SQRT(BB1443/2),Riskregister!$L$16-(Riskregister!$L$16-Riskregister!$K$16)*SQRT((1-BB1443)/2)))</f>
        <v>0</v>
      </c>
      <c r="BD1443" s="28">
        <f t="shared" ca="1" si="874"/>
        <v>0</v>
      </c>
    </row>
    <row r="1444" spans="20:56" x14ac:dyDescent="0.35">
      <c r="T1444" s="28">
        <f t="shared" ref="T1444:U1463" ca="1" si="887">RAND()</f>
        <v>0.38325187773558256</v>
      </c>
      <c r="U1444" s="28">
        <f t="shared" ca="1" si="887"/>
        <v>0.58653281076528463</v>
      </c>
      <c r="V1444" s="28">
        <f ca="1">IF(Riskregister!$E$5="",0,COUNTIF(BF$4:BF$53,"&lt;"&amp;T1444)*IF(U1444&lt;0.5,Riskregister!$K$5+(Riskregister!$L$5-Riskregister!$K$5)*SQRT(U1444/2),Riskregister!$L$5-(Riskregister!$L$5-Riskregister!$K$5)*SQRT((1-U1444)/2)))</f>
        <v>0</v>
      </c>
      <c r="W1444" s="28">
        <f t="shared" ref="W1444:X1463" ca="1" si="888">RAND()</f>
        <v>0.75308735296894236</v>
      </c>
      <c r="X1444" s="28">
        <f t="shared" ca="1" si="888"/>
        <v>0.6164924986280117</v>
      </c>
      <c r="Y1444" s="28">
        <f ca="1">IF(Riskregister!$E$6="",0,COUNTIF(BG$4:BG$53,"&lt;"&amp;W1444)*IF(X1444&lt;0.5,Riskregister!$K$6+(Riskregister!$L$6-Riskregister!$K$6)*SQRT(X1444/2),Riskregister!$L$6-(Riskregister!$L$6-Riskregister!$K$6)*SQRT((1-X1444)/2)))</f>
        <v>1211785.4656106492</v>
      </c>
      <c r="Z1444" s="28">
        <f t="shared" ref="Z1444:AA1463" ca="1" si="889">RAND()</f>
        <v>0.58727768256366653</v>
      </c>
      <c r="AA1444" s="28">
        <f t="shared" ca="1" si="889"/>
        <v>7.4121140158880383E-3</v>
      </c>
      <c r="AB1444" s="28">
        <f ca="1">IF(Riskregister!$E$7="",0,COUNTIF(BH$4:BH$53,"&lt;"&amp;Z1444)*IF(AA1444&lt;0.5,Riskregister!$K$7+(Riskregister!$L$7-Riskregister!$K$7)*SQRT(AA1444/2),Riskregister!$L$7-(Riskregister!$L$7-Riskregister!$K$7)*SQRT((1-AA1444)/2)))</f>
        <v>0</v>
      </c>
      <c r="AC1444" s="28">
        <f t="shared" ref="AC1444:AD1463" ca="1" si="890">RAND()</f>
        <v>0.61764238201297117</v>
      </c>
      <c r="AD1444" s="28">
        <f t="shared" ca="1" si="890"/>
        <v>8.2147587946178047E-2</v>
      </c>
      <c r="AE1444" s="28">
        <f ca="1">IF(Riskregister!$E$8="",0,COUNTIF(BI$4:BI$53,"&lt;"&amp;AC1444)*IF(AD1444&lt;0.5,Riskregister!$K$8+(Riskregister!$L$8-Riskregister!$K$8)*SQRT(AD1444/2),Riskregister!$L$8-(Riskregister!$L$8-Riskregister!$K$8)*SQRT((1-AD1444)/2)))</f>
        <v>0</v>
      </c>
      <c r="AF1444" s="28">
        <f t="shared" ref="AF1444:AG1463" ca="1" si="891">RAND()</f>
        <v>0.43735607557192702</v>
      </c>
      <c r="AG1444" s="28">
        <f t="shared" ca="1" si="891"/>
        <v>0.69340220481733394</v>
      </c>
      <c r="AH1444" s="28">
        <f>IF(Riskregister!$E$9="",0,COUNTIF(BJ$4:BJ$53,"&lt;"&amp;AF1444)*IF(AG1444&lt;0.5,Riskregister!$K$9+(Riskregister!$L$9-Riskregister!$K$9)*SQRT(AG1444/2),Riskregister!$L$9-(Riskregister!$L$9-Riskregister!$K$9)*SQRT((1-AG1444)/2)))</f>
        <v>0</v>
      </c>
      <c r="AI1444" s="28">
        <f t="shared" ref="AI1444:AJ1463" ca="1" si="892">RAND()</f>
        <v>0.54704116243385448</v>
      </c>
      <c r="AJ1444" s="28">
        <f t="shared" ca="1" si="892"/>
        <v>0.19825346100685204</v>
      </c>
      <c r="AK1444" s="28">
        <f>IF(Riskregister!$E$10="",0,COUNTIF(BK$4:BK$53,"&lt;"&amp;AI1444)*IF(AJ1444&lt;0.5,Riskregister!$K$10+(Riskregister!$L$10-Riskregister!$K$10)*SQRT(AJ1444/2),Riskregister!$L$10-(Riskregister!$L$10-Riskregister!$K$10)*SQRT((1-AJ1444)/2)))</f>
        <v>0</v>
      </c>
      <c r="AL1444" s="28">
        <f t="shared" ref="AL1444:AM1463" ca="1" si="893">RAND()</f>
        <v>0.55512255300623015</v>
      </c>
      <c r="AM1444" s="28">
        <f t="shared" ca="1" si="893"/>
        <v>0.17643929101132594</v>
      </c>
      <c r="AN1444" s="28">
        <f>IF(Riskregister!$E$11="",0,COUNTIF(BL$4:BL$53,"&lt;"&amp;AL1444)*IF(AM1444&lt;0.5,Riskregister!$K$11+(Riskregister!$L$11-Riskregister!$K$11)*SQRT(AM1444/2),Riskregister!$L$11-(Riskregister!$L$11-Riskregister!$K$11)*SQRT((1-AM1444)/2)))</f>
        <v>0</v>
      </c>
      <c r="AO1444" s="28">
        <f t="shared" ref="AO1444:AP1463" ca="1" si="894">RAND()</f>
        <v>0.65306928185429536</v>
      </c>
      <c r="AP1444" s="28">
        <f t="shared" ca="1" si="894"/>
        <v>0.47630238660458668</v>
      </c>
      <c r="AQ1444" s="28">
        <f>IF(Riskregister!$E$12="",0,COUNTIF(BM$4:BM$53,"&lt;"&amp;AO1444)*IF(AP1444&lt;0.5,Riskregister!$K$12+(Riskregister!$L$12-Riskregister!$K$12)*SQRT(AP1444/2),Riskregister!$L$12-(Riskregister!$L$12-Riskregister!$K$12)*SQRT((1-AP1444)/2)))</f>
        <v>0</v>
      </c>
      <c r="AR1444" s="28">
        <f t="shared" ref="AR1444:AS1463" ca="1" si="895">RAND()</f>
        <v>4.9137993048876449E-2</v>
      </c>
      <c r="AS1444" s="28">
        <f t="shared" ca="1" si="895"/>
        <v>0.92337898449278344</v>
      </c>
      <c r="AT1444" s="28">
        <f>IF(Riskregister!$E$13="",0,COUNTIF(BN$4:BN$53,"&lt;"&amp;AR1444)*IF(AS1444&lt;0.5,Riskregister!$K$13+(Riskregister!$L$13-Riskregister!$K$13)*SQRT(AS1444/2),Riskregister!$L$13-(Riskregister!$L$13-Riskregister!$K$13)*SQRT((1-AS1444)/2)))</f>
        <v>0</v>
      </c>
      <c r="AU1444" s="28">
        <f t="shared" ref="AU1444:AV1463" ca="1" si="896">RAND()</f>
        <v>0.72202599222831376</v>
      </c>
      <c r="AV1444" s="28">
        <f t="shared" ca="1" si="896"/>
        <v>9.9427448979910737E-3</v>
      </c>
      <c r="AW1444" s="28">
        <f>IF(Riskregister!$E$14="",0,COUNTIF(BO$4:BO$53,"&lt;"&amp;AU1444)*IF(AV1444&lt;0.5,Riskregister!$K$14+(Riskregister!$L$14-Riskregister!$K$14)*SQRT(AV1444/2),Riskregister!$L$14-(Riskregister!$L$14-Riskregister!$K$14)*SQRT((1-AV1444)/2)))</f>
        <v>0</v>
      </c>
      <c r="AX1444" s="28">
        <f t="shared" ref="AX1444:AY1463" ca="1" si="897">RAND()</f>
        <v>0.91707240477864127</v>
      </c>
      <c r="AY1444" s="28">
        <f t="shared" ca="1" si="897"/>
        <v>0.50899519564279072</v>
      </c>
      <c r="AZ1444" s="28">
        <f>IF(Riskregister!$E$15="",0,COUNTIF(BP$4:BP$53,"&lt;"&amp;AX1444)*IF(AY1444&lt;0.5,Riskregister!$K$15+(Riskregister!$L$15-Riskregister!$K$15)*SQRT(AY1444/2),Riskregister!$L$15-(Riskregister!$L$15-Riskregister!$K$15)*SQRT((1-AY1444)/2)))</f>
        <v>0</v>
      </c>
      <c r="BA1444" s="28">
        <f t="shared" ref="BA1444:BB1463" ca="1" si="898">RAND()</f>
        <v>0.53202248633177973</v>
      </c>
      <c r="BB1444" s="28">
        <f t="shared" ca="1" si="898"/>
        <v>0.58658577385581168</v>
      </c>
      <c r="BC1444" s="28">
        <f>IF(Riskregister!$E$16="",0,COUNTIF(BQ$4:BQ$53,"&lt;"&amp;BA1444)*IF(BB1444&lt;0.5,Riskregister!$K$16+(Riskregister!$L$16-Riskregister!$K$16)*SQRT(BB1444/2),Riskregister!$L$16-(Riskregister!$L$16-Riskregister!$K$16)*SQRT((1-BB1444)/2)))</f>
        <v>0</v>
      </c>
      <c r="BD1444" s="28">
        <f t="shared" ca="1" si="874"/>
        <v>1211785.4656106492</v>
      </c>
    </row>
    <row r="1445" spans="20:56" x14ac:dyDescent="0.35">
      <c r="T1445" s="28">
        <f t="shared" ca="1" si="887"/>
        <v>0.23443970693995353</v>
      </c>
      <c r="U1445" s="28">
        <f t="shared" ca="1" si="887"/>
        <v>0.1440792727955541</v>
      </c>
      <c r="V1445" s="28">
        <f ca="1">IF(Riskregister!$E$5="",0,COUNTIF(BF$4:BF$53,"&lt;"&amp;T1445)*IF(U1445&lt;0.5,Riskregister!$K$5+(Riskregister!$L$5-Riskregister!$K$5)*SQRT(U1445/2),Riskregister!$L$5-(Riskregister!$L$5-Riskregister!$K$5)*SQRT((1-U1445)/2)))</f>
        <v>0</v>
      </c>
      <c r="W1445" s="28">
        <f t="shared" ca="1" si="888"/>
        <v>0.80345525120562777</v>
      </c>
      <c r="X1445" s="28">
        <f t="shared" ca="1" si="888"/>
        <v>0.69653182895224175</v>
      </c>
      <c r="Y1445" s="28">
        <f ca="1">IF(Riskregister!$E$6="",0,COUNTIF(BG$4:BG$53,"&lt;"&amp;W1445)*IF(X1445&lt;0.5,Riskregister!$K$6+(Riskregister!$L$6-Riskregister!$K$6)*SQRT(X1445/2),Riskregister!$L$6-(Riskregister!$L$6-Riskregister!$K$6)*SQRT((1-X1445)/2)))</f>
        <v>1298844.9264981616</v>
      </c>
      <c r="Z1445" s="28">
        <f t="shared" ca="1" si="889"/>
        <v>0.17554319209223179</v>
      </c>
      <c r="AA1445" s="28">
        <f t="shared" ca="1" si="889"/>
        <v>0.68360770563553264</v>
      </c>
      <c r="AB1445" s="28">
        <f ca="1">IF(Riskregister!$E$7="",0,COUNTIF(BH$4:BH$53,"&lt;"&amp;Z1445)*IF(AA1445&lt;0.5,Riskregister!$K$7+(Riskregister!$L$7-Riskregister!$K$7)*SQRT(AA1445/2),Riskregister!$L$7-(Riskregister!$L$7-Riskregister!$K$7)*SQRT((1-AA1445)/2)))</f>
        <v>0</v>
      </c>
      <c r="AC1445" s="28">
        <f t="shared" ca="1" si="890"/>
        <v>0.59308890132692305</v>
      </c>
      <c r="AD1445" s="28">
        <f t="shared" ca="1" si="890"/>
        <v>0.79376136604313663</v>
      </c>
      <c r="AE1445" s="28">
        <f ca="1">IF(Riskregister!$E$8="",0,COUNTIF(BI$4:BI$53,"&lt;"&amp;AC1445)*IF(AD1445&lt;0.5,Riskregister!$K$8+(Riskregister!$L$8-Riskregister!$K$8)*SQRT(AD1445/2),Riskregister!$L$8-(Riskregister!$L$8-Riskregister!$K$8)*SQRT((1-AD1445)/2)))</f>
        <v>0</v>
      </c>
      <c r="AF1445" s="28">
        <f t="shared" ca="1" si="891"/>
        <v>0.59392570552466906</v>
      </c>
      <c r="AG1445" s="28">
        <f t="shared" ca="1" si="891"/>
        <v>0.56754354673217056</v>
      </c>
      <c r="AH1445" s="28">
        <f>IF(Riskregister!$E$9="",0,COUNTIF(BJ$4:BJ$53,"&lt;"&amp;AF1445)*IF(AG1445&lt;0.5,Riskregister!$K$9+(Riskregister!$L$9-Riskregister!$K$9)*SQRT(AG1445/2),Riskregister!$L$9-(Riskregister!$L$9-Riskregister!$K$9)*SQRT((1-AG1445)/2)))</f>
        <v>0</v>
      </c>
      <c r="AI1445" s="28">
        <f t="shared" ca="1" si="892"/>
        <v>0.79390912335718533</v>
      </c>
      <c r="AJ1445" s="28">
        <f t="shared" ca="1" si="892"/>
        <v>0.37221435929197244</v>
      </c>
      <c r="AK1445" s="28">
        <f>IF(Riskregister!$E$10="",0,COUNTIF(BK$4:BK$53,"&lt;"&amp;AI1445)*IF(AJ1445&lt;0.5,Riskregister!$K$10+(Riskregister!$L$10-Riskregister!$K$10)*SQRT(AJ1445/2),Riskregister!$L$10-(Riskregister!$L$10-Riskregister!$K$10)*SQRT((1-AJ1445)/2)))</f>
        <v>0</v>
      </c>
      <c r="AL1445" s="28">
        <f t="shared" ca="1" si="893"/>
        <v>0.83347998265620449</v>
      </c>
      <c r="AM1445" s="28">
        <f t="shared" ca="1" si="893"/>
        <v>0.99579174453113695</v>
      </c>
      <c r="AN1445" s="28">
        <f>IF(Riskregister!$E$11="",0,COUNTIF(BL$4:BL$53,"&lt;"&amp;AL1445)*IF(AM1445&lt;0.5,Riskregister!$K$11+(Riskregister!$L$11-Riskregister!$K$11)*SQRT(AM1445/2),Riskregister!$L$11-(Riskregister!$L$11-Riskregister!$K$11)*SQRT((1-AM1445)/2)))</f>
        <v>0</v>
      </c>
      <c r="AO1445" s="28">
        <f t="shared" ca="1" si="894"/>
        <v>0.96534254058940361</v>
      </c>
      <c r="AP1445" s="28">
        <f t="shared" ca="1" si="894"/>
        <v>0.70804257768905132</v>
      </c>
      <c r="AQ1445" s="28">
        <f>IF(Riskregister!$E$12="",0,COUNTIF(BM$4:BM$53,"&lt;"&amp;AO1445)*IF(AP1445&lt;0.5,Riskregister!$K$12+(Riskregister!$L$12-Riskregister!$K$12)*SQRT(AP1445/2),Riskregister!$L$12-(Riskregister!$L$12-Riskregister!$K$12)*SQRT((1-AP1445)/2)))</f>
        <v>0</v>
      </c>
      <c r="AR1445" s="28">
        <f t="shared" ca="1" si="895"/>
        <v>0.49298496100899336</v>
      </c>
      <c r="AS1445" s="28">
        <f t="shared" ca="1" si="895"/>
        <v>0.14696699189706608</v>
      </c>
      <c r="AT1445" s="28">
        <f>IF(Riskregister!$E$13="",0,COUNTIF(BN$4:BN$53,"&lt;"&amp;AR1445)*IF(AS1445&lt;0.5,Riskregister!$K$13+(Riskregister!$L$13-Riskregister!$K$13)*SQRT(AS1445/2),Riskregister!$L$13-(Riskregister!$L$13-Riskregister!$K$13)*SQRT((1-AS1445)/2)))</f>
        <v>0</v>
      </c>
      <c r="AU1445" s="28">
        <f t="shared" ca="1" si="896"/>
        <v>0.58247216031318516</v>
      </c>
      <c r="AV1445" s="28">
        <f t="shared" ca="1" si="896"/>
        <v>6.4557658006337726E-2</v>
      </c>
      <c r="AW1445" s="28">
        <f>IF(Riskregister!$E$14="",0,COUNTIF(BO$4:BO$53,"&lt;"&amp;AU1445)*IF(AV1445&lt;0.5,Riskregister!$K$14+(Riskregister!$L$14-Riskregister!$K$14)*SQRT(AV1445/2),Riskregister!$L$14-(Riskregister!$L$14-Riskregister!$K$14)*SQRT((1-AV1445)/2)))</f>
        <v>0</v>
      </c>
      <c r="AX1445" s="28">
        <f t="shared" ca="1" si="897"/>
        <v>3.043608208139692E-2</v>
      </c>
      <c r="AY1445" s="28">
        <f t="shared" ca="1" si="897"/>
        <v>0.8947338983822658</v>
      </c>
      <c r="AZ1445" s="28">
        <f>IF(Riskregister!$E$15="",0,COUNTIF(BP$4:BP$53,"&lt;"&amp;AX1445)*IF(AY1445&lt;0.5,Riskregister!$K$15+(Riskregister!$L$15-Riskregister!$K$15)*SQRT(AY1445/2),Riskregister!$L$15-(Riskregister!$L$15-Riskregister!$K$15)*SQRT((1-AY1445)/2)))</f>
        <v>0</v>
      </c>
      <c r="BA1445" s="28">
        <f t="shared" ca="1" si="898"/>
        <v>0.34710823673070257</v>
      </c>
      <c r="BB1445" s="28">
        <f t="shared" ca="1" si="898"/>
        <v>0.89707229899374019</v>
      </c>
      <c r="BC1445" s="28">
        <f>IF(Riskregister!$E$16="",0,COUNTIF(BQ$4:BQ$53,"&lt;"&amp;BA1445)*IF(BB1445&lt;0.5,Riskregister!$K$16+(Riskregister!$L$16-Riskregister!$K$16)*SQRT(BB1445/2),Riskregister!$L$16-(Riskregister!$L$16-Riskregister!$K$16)*SQRT((1-BB1445)/2)))</f>
        <v>0</v>
      </c>
      <c r="BD1445" s="28">
        <f t="shared" ca="1" si="874"/>
        <v>1298844.9264981616</v>
      </c>
    </row>
    <row r="1446" spans="20:56" x14ac:dyDescent="0.35">
      <c r="T1446" s="28">
        <f t="shared" ca="1" si="887"/>
        <v>0.3278409900269309</v>
      </c>
      <c r="U1446" s="28">
        <f t="shared" ca="1" si="887"/>
        <v>2.3415916058754704E-2</v>
      </c>
      <c r="V1446" s="28">
        <f ca="1">IF(Riskregister!$E$5="",0,COUNTIF(BF$4:BF$53,"&lt;"&amp;T1446)*IF(U1446&lt;0.5,Riskregister!$K$5+(Riskregister!$L$5-Riskregister!$K$5)*SQRT(U1446/2),Riskregister!$L$5-(Riskregister!$L$5-Riskregister!$K$5)*SQRT((1-U1446)/2)))</f>
        <v>0</v>
      </c>
      <c r="W1446" s="28">
        <f t="shared" ca="1" si="888"/>
        <v>0.74086436139447598</v>
      </c>
      <c r="X1446" s="28">
        <f t="shared" ca="1" si="888"/>
        <v>0.12690389596106044</v>
      </c>
      <c r="Y1446" s="28">
        <f ca="1">IF(Riskregister!$E$6="",0,COUNTIF(BG$4:BG$53,"&lt;"&amp;W1446)*IF(X1446&lt;0.5,Riskregister!$K$6+(Riskregister!$L$6-Riskregister!$K$6)*SQRT(X1446/2),Riskregister!$L$6-(Riskregister!$L$6-Riskregister!$K$6)*SQRT((1-X1446)/2)))</f>
        <v>653414.06182089006</v>
      </c>
      <c r="Z1446" s="28">
        <f t="shared" ca="1" si="889"/>
        <v>0.65558550259329629</v>
      </c>
      <c r="AA1446" s="28">
        <f t="shared" ca="1" si="889"/>
        <v>8.1698522836691767E-3</v>
      </c>
      <c r="AB1446" s="28">
        <f ca="1">IF(Riskregister!$E$7="",0,COUNTIF(BH$4:BH$53,"&lt;"&amp;Z1446)*IF(AA1446&lt;0.5,Riskregister!$K$7+(Riskregister!$L$7-Riskregister!$K$7)*SQRT(AA1446/2),Riskregister!$L$7-(Riskregister!$L$7-Riskregister!$K$7)*SQRT((1-AA1446)/2)))</f>
        <v>0</v>
      </c>
      <c r="AC1446" s="28">
        <f t="shared" ca="1" si="890"/>
        <v>0.23253839789628195</v>
      </c>
      <c r="AD1446" s="28">
        <f t="shared" ca="1" si="890"/>
        <v>0.56342922564169418</v>
      </c>
      <c r="AE1446" s="28">
        <f ca="1">IF(Riskregister!$E$8="",0,COUNTIF(BI$4:BI$53,"&lt;"&amp;AC1446)*IF(AD1446&lt;0.5,Riskregister!$K$8+(Riskregister!$L$8-Riskregister!$K$8)*SQRT(AD1446/2),Riskregister!$L$8-(Riskregister!$L$8-Riskregister!$K$8)*SQRT((1-AD1446)/2)))</f>
        <v>0</v>
      </c>
      <c r="AF1446" s="28">
        <f t="shared" ca="1" si="891"/>
        <v>7.0713221347264432E-2</v>
      </c>
      <c r="AG1446" s="28">
        <f t="shared" ca="1" si="891"/>
        <v>0.8538984960815108</v>
      </c>
      <c r="AH1446" s="28">
        <f>IF(Riskregister!$E$9="",0,COUNTIF(BJ$4:BJ$53,"&lt;"&amp;AF1446)*IF(AG1446&lt;0.5,Riskregister!$K$9+(Riskregister!$L$9-Riskregister!$K$9)*SQRT(AG1446/2),Riskregister!$L$9-(Riskregister!$L$9-Riskregister!$K$9)*SQRT((1-AG1446)/2)))</f>
        <v>0</v>
      </c>
      <c r="AI1446" s="28">
        <f t="shared" ca="1" si="892"/>
        <v>0.28628793001574671</v>
      </c>
      <c r="AJ1446" s="28">
        <f t="shared" ca="1" si="892"/>
        <v>0.61460115570070639</v>
      </c>
      <c r="AK1446" s="28">
        <f>IF(Riskregister!$E$10="",0,COUNTIF(BK$4:BK$53,"&lt;"&amp;AI1446)*IF(AJ1446&lt;0.5,Riskregister!$K$10+(Riskregister!$L$10-Riskregister!$K$10)*SQRT(AJ1446/2),Riskregister!$L$10-(Riskregister!$L$10-Riskregister!$K$10)*SQRT((1-AJ1446)/2)))</f>
        <v>0</v>
      </c>
      <c r="AL1446" s="28">
        <f t="shared" ca="1" si="893"/>
        <v>0.58375150652309638</v>
      </c>
      <c r="AM1446" s="28">
        <f t="shared" ca="1" si="893"/>
        <v>0.78788969172668943</v>
      </c>
      <c r="AN1446" s="28">
        <f>IF(Riskregister!$E$11="",0,COUNTIF(BL$4:BL$53,"&lt;"&amp;AL1446)*IF(AM1446&lt;0.5,Riskregister!$K$11+(Riskregister!$L$11-Riskregister!$K$11)*SQRT(AM1446/2),Riskregister!$L$11-(Riskregister!$L$11-Riskregister!$K$11)*SQRT((1-AM1446)/2)))</f>
        <v>0</v>
      </c>
      <c r="AO1446" s="28">
        <f t="shared" ca="1" si="894"/>
        <v>0.23166667236491656</v>
      </c>
      <c r="AP1446" s="28">
        <f t="shared" ca="1" si="894"/>
        <v>0.80027484463384313</v>
      </c>
      <c r="AQ1446" s="28">
        <f>IF(Riskregister!$E$12="",0,COUNTIF(BM$4:BM$53,"&lt;"&amp;AO1446)*IF(AP1446&lt;0.5,Riskregister!$K$12+(Riskregister!$L$12-Riskregister!$K$12)*SQRT(AP1446/2),Riskregister!$L$12-(Riskregister!$L$12-Riskregister!$K$12)*SQRT((1-AP1446)/2)))</f>
        <v>0</v>
      </c>
      <c r="AR1446" s="28">
        <f t="shared" ca="1" si="895"/>
        <v>0.81813012702562038</v>
      </c>
      <c r="AS1446" s="28">
        <f t="shared" ca="1" si="895"/>
        <v>7.8332987311791724E-2</v>
      </c>
      <c r="AT1446" s="28">
        <f>IF(Riskregister!$E$13="",0,COUNTIF(BN$4:BN$53,"&lt;"&amp;AR1446)*IF(AS1446&lt;0.5,Riskregister!$K$13+(Riskregister!$L$13-Riskregister!$K$13)*SQRT(AS1446/2),Riskregister!$L$13-(Riskregister!$L$13-Riskregister!$K$13)*SQRT((1-AS1446)/2)))</f>
        <v>0</v>
      </c>
      <c r="AU1446" s="28">
        <f t="shared" ca="1" si="896"/>
        <v>6.539601676171114E-2</v>
      </c>
      <c r="AV1446" s="28">
        <f t="shared" ca="1" si="896"/>
        <v>0.61570121760764607</v>
      </c>
      <c r="AW1446" s="28">
        <f>IF(Riskregister!$E$14="",0,COUNTIF(BO$4:BO$53,"&lt;"&amp;AU1446)*IF(AV1446&lt;0.5,Riskregister!$K$14+(Riskregister!$L$14-Riskregister!$K$14)*SQRT(AV1446/2),Riskregister!$L$14-(Riskregister!$L$14-Riskregister!$K$14)*SQRT((1-AV1446)/2)))</f>
        <v>0</v>
      </c>
      <c r="AX1446" s="28">
        <f t="shared" ca="1" si="897"/>
        <v>0.15780153404120434</v>
      </c>
      <c r="AY1446" s="28">
        <f t="shared" ca="1" si="897"/>
        <v>0.59643264584609956</v>
      </c>
      <c r="AZ1446" s="28">
        <f>IF(Riskregister!$E$15="",0,COUNTIF(BP$4:BP$53,"&lt;"&amp;AX1446)*IF(AY1446&lt;0.5,Riskregister!$K$15+(Riskregister!$L$15-Riskregister!$K$15)*SQRT(AY1446/2),Riskregister!$L$15-(Riskregister!$L$15-Riskregister!$K$15)*SQRT((1-AY1446)/2)))</f>
        <v>0</v>
      </c>
      <c r="BA1446" s="28">
        <f t="shared" ca="1" si="898"/>
        <v>0.1658099818007952</v>
      </c>
      <c r="BB1446" s="28">
        <f t="shared" ca="1" si="898"/>
        <v>0.6913528781247239</v>
      </c>
      <c r="BC1446" s="28">
        <f>IF(Riskregister!$E$16="",0,COUNTIF(BQ$4:BQ$53,"&lt;"&amp;BA1446)*IF(BB1446&lt;0.5,Riskregister!$K$16+(Riskregister!$L$16-Riskregister!$K$16)*SQRT(BB1446/2),Riskregister!$L$16-(Riskregister!$L$16-Riskregister!$K$16)*SQRT((1-BB1446)/2)))</f>
        <v>0</v>
      </c>
      <c r="BD1446" s="28">
        <f t="shared" ca="1" si="874"/>
        <v>653414.06182089006</v>
      </c>
    </row>
    <row r="1447" spans="20:56" x14ac:dyDescent="0.35">
      <c r="T1447" s="28">
        <f t="shared" ca="1" si="887"/>
        <v>0.48912677092426904</v>
      </c>
      <c r="U1447" s="28">
        <f t="shared" ca="1" si="887"/>
        <v>0.54100530300150496</v>
      </c>
      <c r="V1447" s="28">
        <f ca="1">IF(Riskregister!$E$5="",0,COUNTIF(BF$4:BF$53,"&lt;"&amp;T1447)*IF(U1447&lt;0.5,Riskregister!$K$5+(Riskregister!$L$5-Riskregister!$K$5)*SQRT(U1447/2),Riskregister!$L$5-(Riskregister!$L$5-Riskregister!$K$5)*SQRT((1-U1447)/2)))</f>
        <v>0</v>
      </c>
      <c r="W1447" s="28">
        <f t="shared" ca="1" si="888"/>
        <v>0.26320705271904321</v>
      </c>
      <c r="X1447" s="28">
        <f t="shared" ca="1" si="888"/>
        <v>0.69243052427792584</v>
      </c>
      <c r="Y1447" s="28">
        <f ca="1">IF(Riskregister!$E$6="",0,COUNTIF(BG$4:BG$53,"&lt;"&amp;W1447)*IF(X1447&lt;0.5,Riskregister!$K$6+(Riskregister!$L$6-Riskregister!$K$6)*SQRT(X1447/2),Riskregister!$L$6-(Riskregister!$L$6-Riskregister!$K$6)*SQRT((1-X1447)/2)))</f>
        <v>0</v>
      </c>
      <c r="Z1447" s="28">
        <f t="shared" ca="1" si="889"/>
        <v>0.33451922526012057</v>
      </c>
      <c r="AA1447" s="28">
        <f t="shared" ca="1" si="889"/>
        <v>0.69539028968150618</v>
      </c>
      <c r="AB1447" s="28">
        <f ca="1">IF(Riskregister!$E$7="",0,COUNTIF(BH$4:BH$53,"&lt;"&amp;Z1447)*IF(AA1447&lt;0.5,Riskregister!$K$7+(Riskregister!$L$7-Riskregister!$K$7)*SQRT(AA1447/2),Riskregister!$L$7-(Riskregister!$L$7-Riskregister!$K$7)*SQRT((1-AA1447)/2)))</f>
        <v>0</v>
      </c>
      <c r="AC1447" s="28">
        <f t="shared" ca="1" si="890"/>
        <v>2.0469209564129009E-3</v>
      </c>
      <c r="AD1447" s="28">
        <f t="shared" ca="1" si="890"/>
        <v>0.49450333830203108</v>
      </c>
      <c r="AE1447" s="28">
        <f ca="1">IF(Riskregister!$E$8="",0,COUNTIF(BI$4:BI$53,"&lt;"&amp;AC1447)*IF(AD1447&lt;0.5,Riskregister!$K$8+(Riskregister!$L$8-Riskregister!$K$8)*SQRT(AD1447/2),Riskregister!$L$8-(Riskregister!$L$8-Riskregister!$K$8)*SQRT((1-AD1447)/2)))</f>
        <v>0</v>
      </c>
      <c r="AF1447" s="28">
        <f t="shared" ca="1" si="891"/>
        <v>0.88613110352914781</v>
      </c>
      <c r="AG1447" s="28">
        <f t="shared" ca="1" si="891"/>
        <v>0.40642282936689378</v>
      </c>
      <c r="AH1447" s="28">
        <f>IF(Riskregister!$E$9="",0,COUNTIF(BJ$4:BJ$53,"&lt;"&amp;AF1447)*IF(AG1447&lt;0.5,Riskregister!$K$9+(Riskregister!$L$9-Riskregister!$K$9)*SQRT(AG1447/2),Riskregister!$L$9-(Riskregister!$L$9-Riskregister!$K$9)*SQRT((1-AG1447)/2)))</f>
        <v>0</v>
      </c>
      <c r="AI1447" s="28">
        <f t="shared" ca="1" si="892"/>
        <v>0.47609937854460704</v>
      </c>
      <c r="AJ1447" s="28">
        <f t="shared" ca="1" si="892"/>
        <v>3.9776492153252074E-2</v>
      </c>
      <c r="AK1447" s="28">
        <f>IF(Riskregister!$E$10="",0,COUNTIF(BK$4:BK$53,"&lt;"&amp;AI1447)*IF(AJ1447&lt;0.5,Riskregister!$K$10+(Riskregister!$L$10-Riskregister!$K$10)*SQRT(AJ1447/2),Riskregister!$L$10-(Riskregister!$L$10-Riskregister!$K$10)*SQRT((1-AJ1447)/2)))</f>
        <v>0</v>
      </c>
      <c r="AL1447" s="28">
        <f t="shared" ca="1" si="893"/>
        <v>0.75392600605755022</v>
      </c>
      <c r="AM1447" s="28">
        <f t="shared" ca="1" si="893"/>
        <v>0.32408209880073802</v>
      </c>
      <c r="AN1447" s="28">
        <f>IF(Riskregister!$E$11="",0,COUNTIF(BL$4:BL$53,"&lt;"&amp;AL1447)*IF(AM1447&lt;0.5,Riskregister!$K$11+(Riskregister!$L$11-Riskregister!$K$11)*SQRT(AM1447/2),Riskregister!$L$11-(Riskregister!$L$11-Riskregister!$K$11)*SQRT((1-AM1447)/2)))</f>
        <v>0</v>
      </c>
      <c r="AO1447" s="28">
        <f t="shared" ca="1" si="894"/>
        <v>0.79028030507081848</v>
      </c>
      <c r="AP1447" s="28">
        <f t="shared" ca="1" si="894"/>
        <v>0.28064907555586693</v>
      </c>
      <c r="AQ1447" s="28">
        <f>IF(Riskregister!$E$12="",0,COUNTIF(BM$4:BM$53,"&lt;"&amp;AO1447)*IF(AP1447&lt;0.5,Riskregister!$K$12+(Riskregister!$L$12-Riskregister!$K$12)*SQRT(AP1447/2),Riskregister!$L$12-(Riskregister!$L$12-Riskregister!$K$12)*SQRT((1-AP1447)/2)))</f>
        <v>0</v>
      </c>
      <c r="AR1447" s="28">
        <f t="shared" ca="1" si="895"/>
        <v>0.17629950186912025</v>
      </c>
      <c r="AS1447" s="28">
        <f t="shared" ca="1" si="895"/>
        <v>0.36758619841489037</v>
      </c>
      <c r="AT1447" s="28">
        <f>IF(Riskregister!$E$13="",0,COUNTIF(BN$4:BN$53,"&lt;"&amp;AR1447)*IF(AS1447&lt;0.5,Riskregister!$K$13+(Riskregister!$L$13-Riskregister!$K$13)*SQRT(AS1447/2),Riskregister!$L$13-(Riskregister!$L$13-Riskregister!$K$13)*SQRT((1-AS1447)/2)))</f>
        <v>0</v>
      </c>
      <c r="AU1447" s="28">
        <f t="shared" ca="1" si="896"/>
        <v>0.802536414267635</v>
      </c>
      <c r="AV1447" s="28">
        <f t="shared" ca="1" si="896"/>
        <v>0.2196356404060732</v>
      </c>
      <c r="AW1447" s="28">
        <f>IF(Riskregister!$E$14="",0,COUNTIF(BO$4:BO$53,"&lt;"&amp;AU1447)*IF(AV1447&lt;0.5,Riskregister!$K$14+(Riskregister!$L$14-Riskregister!$K$14)*SQRT(AV1447/2),Riskregister!$L$14-(Riskregister!$L$14-Riskregister!$K$14)*SQRT((1-AV1447)/2)))</f>
        <v>0</v>
      </c>
      <c r="AX1447" s="28">
        <f t="shared" ca="1" si="897"/>
        <v>0.85016457285290137</v>
      </c>
      <c r="AY1447" s="28">
        <f t="shared" ca="1" si="897"/>
        <v>0.22709149270980433</v>
      </c>
      <c r="AZ1447" s="28">
        <f>IF(Riskregister!$E$15="",0,COUNTIF(BP$4:BP$53,"&lt;"&amp;AX1447)*IF(AY1447&lt;0.5,Riskregister!$K$15+(Riskregister!$L$15-Riskregister!$K$15)*SQRT(AY1447/2),Riskregister!$L$15-(Riskregister!$L$15-Riskregister!$K$15)*SQRT((1-AY1447)/2)))</f>
        <v>0</v>
      </c>
      <c r="BA1447" s="28">
        <f t="shared" ca="1" si="898"/>
        <v>0.74498021244525003</v>
      </c>
      <c r="BB1447" s="28">
        <f t="shared" ca="1" si="898"/>
        <v>0.33500187630338174</v>
      </c>
      <c r="BC1447" s="28">
        <f>IF(Riskregister!$E$16="",0,COUNTIF(BQ$4:BQ$53,"&lt;"&amp;BA1447)*IF(BB1447&lt;0.5,Riskregister!$K$16+(Riskregister!$L$16-Riskregister!$K$16)*SQRT(BB1447/2),Riskregister!$L$16-(Riskregister!$L$16-Riskregister!$K$16)*SQRT((1-BB1447)/2)))</f>
        <v>0</v>
      </c>
      <c r="BD1447" s="28">
        <f t="shared" ca="1" si="874"/>
        <v>0</v>
      </c>
    </row>
    <row r="1448" spans="20:56" x14ac:dyDescent="0.35">
      <c r="T1448" s="28">
        <f t="shared" ca="1" si="887"/>
        <v>0.11999216521946166</v>
      </c>
      <c r="U1448" s="28">
        <f t="shared" ca="1" si="887"/>
        <v>0.87238695141162004</v>
      </c>
      <c r="V1448" s="28">
        <f ca="1">IF(Riskregister!$E$5="",0,COUNTIF(BF$4:BF$53,"&lt;"&amp;T1448)*IF(U1448&lt;0.5,Riskregister!$K$5+(Riskregister!$L$5-Riskregister!$K$5)*SQRT(U1448/2),Riskregister!$L$5-(Riskregister!$L$5-Riskregister!$K$5)*SQRT((1-U1448)/2)))</f>
        <v>0</v>
      </c>
      <c r="W1448" s="28">
        <f t="shared" ca="1" si="888"/>
        <v>0.83555331375996689</v>
      </c>
      <c r="X1448" s="28">
        <f t="shared" ca="1" si="888"/>
        <v>0.69082641392295541</v>
      </c>
      <c r="Y1448" s="28">
        <f ca="1">IF(Riskregister!$E$6="",0,COUNTIF(BG$4:BG$53,"&lt;"&amp;W1448)*IF(X1448&lt;0.5,Riskregister!$K$6+(Riskregister!$L$6-Riskregister!$K$6)*SQRT(X1448/2),Riskregister!$L$6-(Riskregister!$L$6-Riskregister!$K$6)*SQRT((1-X1448)/2)))</f>
        <v>1292284.5137734993</v>
      </c>
      <c r="Z1448" s="28">
        <f t="shared" ca="1" si="889"/>
        <v>0.38179922372761943</v>
      </c>
      <c r="AA1448" s="28">
        <f t="shared" ca="1" si="889"/>
        <v>0.27314332704548228</v>
      </c>
      <c r="AB1448" s="28">
        <f ca="1">IF(Riskregister!$E$7="",0,COUNTIF(BH$4:BH$53,"&lt;"&amp;Z1448)*IF(AA1448&lt;0.5,Riskregister!$K$7+(Riskregister!$L$7-Riskregister!$K$7)*SQRT(AA1448/2),Riskregister!$L$7-(Riskregister!$L$7-Riskregister!$K$7)*SQRT((1-AA1448)/2)))</f>
        <v>0</v>
      </c>
      <c r="AC1448" s="28">
        <f t="shared" ca="1" si="890"/>
        <v>4.0237187177729616E-2</v>
      </c>
      <c r="AD1448" s="28">
        <f t="shared" ca="1" si="890"/>
        <v>0.29775404631718949</v>
      </c>
      <c r="AE1448" s="28">
        <f ca="1">IF(Riskregister!$E$8="",0,COUNTIF(BI$4:BI$53,"&lt;"&amp;AC1448)*IF(AD1448&lt;0.5,Riskregister!$K$8+(Riskregister!$L$8-Riskregister!$K$8)*SQRT(AD1448/2),Riskregister!$L$8-(Riskregister!$L$8-Riskregister!$K$8)*SQRT((1-AD1448)/2)))</f>
        <v>0</v>
      </c>
      <c r="AF1448" s="28">
        <f t="shared" ca="1" si="891"/>
        <v>0.67208976667690523</v>
      </c>
      <c r="AG1448" s="28">
        <f t="shared" ca="1" si="891"/>
        <v>0.99497632421234683</v>
      </c>
      <c r="AH1448" s="28">
        <f>IF(Riskregister!$E$9="",0,COUNTIF(BJ$4:BJ$53,"&lt;"&amp;AF1448)*IF(AG1448&lt;0.5,Riskregister!$K$9+(Riskregister!$L$9-Riskregister!$K$9)*SQRT(AG1448/2),Riskregister!$L$9-(Riskregister!$L$9-Riskregister!$K$9)*SQRT((1-AG1448)/2)))</f>
        <v>0</v>
      </c>
      <c r="AI1448" s="28">
        <f t="shared" ca="1" si="892"/>
        <v>0.13594841590816853</v>
      </c>
      <c r="AJ1448" s="28">
        <f t="shared" ca="1" si="892"/>
        <v>0.71950958051156078</v>
      </c>
      <c r="AK1448" s="28">
        <f>IF(Riskregister!$E$10="",0,COUNTIF(BK$4:BK$53,"&lt;"&amp;AI1448)*IF(AJ1448&lt;0.5,Riskregister!$K$10+(Riskregister!$L$10-Riskregister!$K$10)*SQRT(AJ1448/2),Riskregister!$L$10-(Riskregister!$L$10-Riskregister!$K$10)*SQRT((1-AJ1448)/2)))</f>
        <v>0</v>
      </c>
      <c r="AL1448" s="28">
        <f t="shared" ca="1" si="893"/>
        <v>0.13056979748107134</v>
      </c>
      <c r="AM1448" s="28">
        <f t="shared" ca="1" si="893"/>
        <v>0.32713210757886912</v>
      </c>
      <c r="AN1448" s="28">
        <f>IF(Riskregister!$E$11="",0,COUNTIF(BL$4:BL$53,"&lt;"&amp;AL1448)*IF(AM1448&lt;0.5,Riskregister!$K$11+(Riskregister!$L$11-Riskregister!$K$11)*SQRT(AM1448/2),Riskregister!$L$11-(Riskregister!$L$11-Riskregister!$K$11)*SQRT((1-AM1448)/2)))</f>
        <v>0</v>
      </c>
      <c r="AO1448" s="28">
        <f t="shared" ca="1" si="894"/>
        <v>0.9257299894665808</v>
      </c>
      <c r="AP1448" s="28">
        <f t="shared" ca="1" si="894"/>
        <v>0.99458499108143639</v>
      </c>
      <c r="AQ1448" s="28">
        <f>IF(Riskregister!$E$12="",0,COUNTIF(BM$4:BM$53,"&lt;"&amp;AO1448)*IF(AP1448&lt;0.5,Riskregister!$K$12+(Riskregister!$L$12-Riskregister!$K$12)*SQRT(AP1448/2),Riskregister!$L$12-(Riskregister!$L$12-Riskregister!$K$12)*SQRT((1-AP1448)/2)))</f>
        <v>0</v>
      </c>
      <c r="AR1448" s="28">
        <f t="shared" ca="1" si="895"/>
        <v>0.79965696684319465</v>
      </c>
      <c r="AS1448" s="28">
        <f t="shared" ca="1" si="895"/>
        <v>0.53261886898243949</v>
      </c>
      <c r="AT1448" s="28">
        <f>IF(Riskregister!$E$13="",0,COUNTIF(BN$4:BN$53,"&lt;"&amp;AR1448)*IF(AS1448&lt;0.5,Riskregister!$K$13+(Riskregister!$L$13-Riskregister!$K$13)*SQRT(AS1448/2),Riskregister!$L$13-(Riskregister!$L$13-Riskregister!$K$13)*SQRT((1-AS1448)/2)))</f>
        <v>0</v>
      </c>
      <c r="AU1448" s="28">
        <f t="shared" ca="1" si="896"/>
        <v>0.73208972814482842</v>
      </c>
      <c r="AV1448" s="28">
        <f t="shared" ca="1" si="896"/>
        <v>0.16010287311275984</v>
      </c>
      <c r="AW1448" s="28">
        <f>IF(Riskregister!$E$14="",0,COUNTIF(BO$4:BO$53,"&lt;"&amp;AU1448)*IF(AV1448&lt;0.5,Riskregister!$K$14+(Riskregister!$L$14-Riskregister!$K$14)*SQRT(AV1448/2),Riskregister!$L$14-(Riskregister!$L$14-Riskregister!$K$14)*SQRT((1-AV1448)/2)))</f>
        <v>0</v>
      </c>
      <c r="AX1448" s="28">
        <f t="shared" ca="1" si="897"/>
        <v>0.34301284371365759</v>
      </c>
      <c r="AY1448" s="28">
        <f t="shared" ca="1" si="897"/>
        <v>0.72617989107187009</v>
      </c>
      <c r="AZ1448" s="28">
        <f>IF(Riskregister!$E$15="",0,COUNTIF(BP$4:BP$53,"&lt;"&amp;AX1448)*IF(AY1448&lt;0.5,Riskregister!$K$15+(Riskregister!$L$15-Riskregister!$K$15)*SQRT(AY1448/2),Riskregister!$L$15-(Riskregister!$L$15-Riskregister!$K$15)*SQRT((1-AY1448)/2)))</f>
        <v>0</v>
      </c>
      <c r="BA1448" s="28">
        <f t="shared" ca="1" si="898"/>
        <v>0.56418645236573961</v>
      </c>
      <c r="BB1448" s="28">
        <f t="shared" ca="1" si="898"/>
        <v>0.61214614371368847</v>
      </c>
      <c r="BC1448" s="28">
        <f>IF(Riskregister!$E$16="",0,COUNTIF(BQ$4:BQ$53,"&lt;"&amp;BA1448)*IF(BB1448&lt;0.5,Riskregister!$K$16+(Riskregister!$L$16-Riskregister!$K$16)*SQRT(BB1448/2),Riskregister!$L$16-(Riskregister!$L$16-Riskregister!$K$16)*SQRT((1-BB1448)/2)))</f>
        <v>0</v>
      </c>
      <c r="BD1448" s="28">
        <f t="shared" ca="1" si="874"/>
        <v>1292284.5137734993</v>
      </c>
    </row>
    <row r="1449" spans="20:56" x14ac:dyDescent="0.35">
      <c r="T1449" s="28">
        <f t="shared" ca="1" si="887"/>
        <v>0.23094987399711575</v>
      </c>
      <c r="U1449" s="28">
        <f t="shared" ca="1" si="887"/>
        <v>0.41502812900304475</v>
      </c>
      <c r="V1449" s="28">
        <f ca="1">IF(Riskregister!$E$5="",0,COUNTIF(BF$4:BF$53,"&lt;"&amp;T1449)*IF(U1449&lt;0.5,Riskregister!$K$5+(Riskregister!$L$5-Riskregister!$K$5)*SQRT(U1449/2),Riskregister!$L$5-(Riskregister!$L$5-Riskregister!$K$5)*SQRT((1-U1449)/2)))</f>
        <v>0</v>
      </c>
      <c r="W1449" s="28">
        <f t="shared" ca="1" si="888"/>
        <v>0.92981868752146513</v>
      </c>
      <c r="X1449" s="28">
        <f t="shared" ca="1" si="888"/>
        <v>0.36491568311009059</v>
      </c>
      <c r="Y1449" s="28">
        <f ca="1">IF(Riskregister!$E$6="",0,COUNTIF(BG$4:BG$53,"&lt;"&amp;W1449)*IF(X1449&lt;0.5,Riskregister!$K$6+(Riskregister!$L$6-Riskregister!$K$6)*SQRT(X1449/2),Riskregister!$L$6-(Riskregister!$L$6-Riskregister!$K$6)*SQRT((1-X1449)/2)))</f>
        <v>1937743.0300779734</v>
      </c>
      <c r="Z1449" s="28">
        <f t="shared" ca="1" si="889"/>
        <v>0.35802342486209537</v>
      </c>
      <c r="AA1449" s="28">
        <f t="shared" ca="1" si="889"/>
        <v>0.18858163383472104</v>
      </c>
      <c r="AB1449" s="28">
        <f ca="1">IF(Riskregister!$E$7="",0,COUNTIF(BH$4:BH$53,"&lt;"&amp;Z1449)*IF(AA1449&lt;0.5,Riskregister!$K$7+(Riskregister!$L$7-Riskregister!$K$7)*SQRT(AA1449/2),Riskregister!$L$7-(Riskregister!$L$7-Riskregister!$K$7)*SQRT((1-AA1449)/2)))</f>
        <v>0</v>
      </c>
      <c r="AC1449" s="28">
        <f t="shared" ca="1" si="890"/>
        <v>0.40855263006518494</v>
      </c>
      <c r="AD1449" s="28">
        <f t="shared" ca="1" si="890"/>
        <v>0.86192176967402145</v>
      </c>
      <c r="AE1449" s="28">
        <f ca="1">IF(Riskregister!$E$8="",0,COUNTIF(BI$4:BI$53,"&lt;"&amp;AC1449)*IF(AD1449&lt;0.5,Riskregister!$K$8+(Riskregister!$L$8-Riskregister!$K$8)*SQRT(AD1449/2),Riskregister!$L$8-(Riskregister!$L$8-Riskregister!$K$8)*SQRT((1-AD1449)/2)))</f>
        <v>0</v>
      </c>
      <c r="AF1449" s="28">
        <f t="shared" ca="1" si="891"/>
        <v>0.15419084910387881</v>
      </c>
      <c r="AG1449" s="28">
        <f t="shared" ca="1" si="891"/>
        <v>0.86564033047606181</v>
      </c>
      <c r="AH1449" s="28">
        <f>IF(Riskregister!$E$9="",0,COUNTIF(BJ$4:BJ$53,"&lt;"&amp;AF1449)*IF(AG1449&lt;0.5,Riskregister!$K$9+(Riskregister!$L$9-Riskregister!$K$9)*SQRT(AG1449/2),Riskregister!$L$9-(Riskregister!$L$9-Riskregister!$K$9)*SQRT((1-AG1449)/2)))</f>
        <v>0</v>
      </c>
      <c r="AI1449" s="28">
        <f t="shared" ca="1" si="892"/>
        <v>0.34944450701686325</v>
      </c>
      <c r="AJ1449" s="28">
        <f t="shared" ca="1" si="892"/>
        <v>0.6524056925203543</v>
      </c>
      <c r="AK1449" s="28">
        <f>IF(Riskregister!$E$10="",0,COUNTIF(BK$4:BK$53,"&lt;"&amp;AI1449)*IF(AJ1449&lt;0.5,Riskregister!$K$10+(Riskregister!$L$10-Riskregister!$K$10)*SQRT(AJ1449/2),Riskregister!$L$10-(Riskregister!$L$10-Riskregister!$K$10)*SQRT((1-AJ1449)/2)))</f>
        <v>0</v>
      </c>
      <c r="AL1449" s="28">
        <f t="shared" ca="1" si="893"/>
        <v>0.19223409379448431</v>
      </c>
      <c r="AM1449" s="28">
        <f t="shared" ca="1" si="893"/>
        <v>0.65031111553269327</v>
      </c>
      <c r="AN1449" s="28">
        <f>IF(Riskregister!$E$11="",0,COUNTIF(BL$4:BL$53,"&lt;"&amp;AL1449)*IF(AM1449&lt;0.5,Riskregister!$K$11+(Riskregister!$L$11-Riskregister!$K$11)*SQRT(AM1449/2),Riskregister!$L$11-(Riskregister!$L$11-Riskregister!$K$11)*SQRT((1-AM1449)/2)))</f>
        <v>0</v>
      </c>
      <c r="AO1449" s="28">
        <f t="shared" ca="1" si="894"/>
        <v>0.88425900902028109</v>
      </c>
      <c r="AP1449" s="28">
        <f t="shared" ca="1" si="894"/>
        <v>0.19999435922752029</v>
      </c>
      <c r="AQ1449" s="28">
        <f>IF(Riskregister!$E$12="",0,COUNTIF(BM$4:BM$53,"&lt;"&amp;AO1449)*IF(AP1449&lt;0.5,Riskregister!$K$12+(Riskregister!$L$12-Riskregister!$K$12)*SQRT(AP1449/2),Riskregister!$L$12-(Riskregister!$L$12-Riskregister!$K$12)*SQRT((1-AP1449)/2)))</f>
        <v>0</v>
      </c>
      <c r="AR1449" s="28">
        <f t="shared" ca="1" si="895"/>
        <v>0.50075172073480445</v>
      </c>
      <c r="AS1449" s="28">
        <f t="shared" ca="1" si="895"/>
        <v>0.30942770501030537</v>
      </c>
      <c r="AT1449" s="28">
        <f>IF(Riskregister!$E$13="",0,COUNTIF(BN$4:BN$53,"&lt;"&amp;AR1449)*IF(AS1449&lt;0.5,Riskregister!$K$13+(Riskregister!$L$13-Riskregister!$K$13)*SQRT(AS1449/2),Riskregister!$L$13-(Riskregister!$L$13-Riskregister!$K$13)*SQRT((1-AS1449)/2)))</f>
        <v>0</v>
      </c>
      <c r="AU1449" s="28">
        <f t="shared" ca="1" si="896"/>
        <v>0.78095991742364201</v>
      </c>
      <c r="AV1449" s="28">
        <f t="shared" ca="1" si="896"/>
        <v>0.77513034893341837</v>
      </c>
      <c r="AW1449" s="28">
        <f>IF(Riskregister!$E$14="",0,COUNTIF(BO$4:BO$53,"&lt;"&amp;AU1449)*IF(AV1449&lt;0.5,Riskregister!$K$14+(Riskregister!$L$14-Riskregister!$K$14)*SQRT(AV1449/2),Riskregister!$L$14-(Riskregister!$L$14-Riskregister!$K$14)*SQRT((1-AV1449)/2)))</f>
        <v>0</v>
      </c>
      <c r="AX1449" s="28">
        <f t="shared" ca="1" si="897"/>
        <v>0.86693809212057049</v>
      </c>
      <c r="AY1449" s="28">
        <f t="shared" ca="1" si="897"/>
        <v>0.3260441393646627</v>
      </c>
      <c r="AZ1449" s="28">
        <f>IF(Riskregister!$E$15="",0,COUNTIF(BP$4:BP$53,"&lt;"&amp;AX1449)*IF(AY1449&lt;0.5,Riskregister!$K$15+(Riskregister!$L$15-Riskregister!$K$15)*SQRT(AY1449/2),Riskregister!$L$15-(Riskregister!$L$15-Riskregister!$K$15)*SQRT((1-AY1449)/2)))</f>
        <v>0</v>
      </c>
      <c r="BA1449" s="28">
        <f t="shared" ca="1" si="898"/>
        <v>0.29063300148643079</v>
      </c>
      <c r="BB1449" s="28">
        <f t="shared" ca="1" si="898"/>
        <v>0.56562721888803347</v>
      </c>
      <c r="BC1449" s="28">
        <f>IF(Riskregister!$E$16="",0,COUNTIF(BQ$4:BQ$53,"&lt;"&amp;BA1449)*IF(BB1449&lt;0.5,Riskregister!$K$16+(Riskregister!$L$16-Riskregister!$K$16)*SQRT(BB1449/2),Riskregister!$L$16-(Riskregister!$L$16-Riskregister!$K$16)*SQRT((1-BB1449)/2)))</f>
        <v>0</v>
      </c>
      <c r="BD1449" s="28">
        <f t="shared" ca="1" si="874"/>
        <v>1937743.0300779734</v>
      </c>
    </row>
    <row r="1450" spans="20:56" x14ac:dyDescent="0.35">
      <c r="T1450" s="28">
        <f t="shared" ca="1" si="887"/>
        <v>1.1023343656025086E-2</v>
      </c>
      <c r="U1450" s="28">
        <f t="shared" ca="1" si="887"/>
        <v>0.1493621596769793</v>
      </c>
      <c r="V1450" s="28">
        <f ca="1">IF(Riskregister!$E$5="",0,COUNTIF(BF$4:BF$53,"&lt;"&amp;T1450)*IF(U1450&lt;0.5,Riskregister!$K$5+(Riskregister!$L$5-Riskregister!$K$5)*SQRT(U1450/2),Riskregister!$L$5-(Riskregister!$L$5-Riskregister!$K$5)*SQRT((1-U1450)/2)))</f>
        <v>0</v>
      </c>
      <c r="W1450" s="28">
        <f t="shared" ca="1" si="888"/>
        <v>0.15093778848413186</v>
      </c>
      <c r="X1450" s="28">
        <f t="shared" ca="1" si="888"/>
        <v>0.22332594933482441</v>
      </c>
      <c r="Y1450" s="28">
        <f ca="1">IF(Riskregister!$E$6="",0,COUNTIF(BG$4:BG$53,"&lt;"&amp;W1450)*IF(X1450&lt;0.5,Riskregister!$K$6+(Riskregister!$L$6-Riskregister!$K$6)*SQRT(X1450/2),Riskregister!$L$6-(Riskregister!$L$6-Riskregister!$K$6)*SQRT((1-X1450)/2)))</f>
        <v>0</v>
      </c>
      <c r="Z1450" s="28">
        <f t="shared" ca="1" si="889"/>
        <v>0.30498906493291578</v>
      </c>
      <c r="AA1450" s="28">
        <f t="shared" ca="1" si="889"/>
        <v>0.38740204240419585</v>
      </c>
      <c r="AB1450" s="28">
        <f ca="1">IF(Riskregister!$E$7="",0,COUNTIF(BH$4:BH$53,"&lt;"&amp;Z1450)*IF(AA1450&lt;0.5,Riskregister!$K$7+(Riskregister!$L$7-Riskregister!$K$7)*SQRT(AA1450/2),Riskregister!$L$7-(Riskregister!$L$7-Riskregister!$K$7)*SQRT((1-AA1450)/2)))</f>
        <v>0</v>
      </c>
      <c r="AC1450" s="28">
        <f t="shared" ca="1" si="890"/>
        <v>0.1282883798088339</v>
      </c>
      <c r="AD1450" s="28">
        <f t="shared" ca="1" si="890"/>
        <v>0.93969571892523862</v>
      </c>
      <c r="AE1450" s="28">
        <f ca="1">IF(Riskregister!$E$8="",0,COUNTIF(BI$4:BI$53,"&lt;"&amp;AC1450)*IF(AD1450&lt;0.5,Riskregister!$K$8+(Riskregister!$L$8-Riskregister!$K$8)*SQRT(AD1450/2),Riskregister!$L$8-(Riskregister!$L$8-Riskregister!$K$8)*SQRT((1-AD1450)/2)))</f>
        <v>0</v>
      </c>
      <c r="AF1450" s="28">
        <f t="shared" ca="1" si="891"/>
        <v>0.23978405288118076</v>
      </c>
      <c r="AG1450" s="28">
        <f t="shared" ca="1" si="891"/>
        <v>0.91968052305663395</v>
      </c>
      <c r="AH1450" s="28">
        <f>IF(Riskregister!$E$9="",0,COUNTIF(BJ$4:BJ$53,"&lt;"&amp;AF1450)*IF(AG1450&lt;0.5,Riskregister!$K$9+(Riskregister!$L$9-Riskregister!$K$9)*SQRT(AG1450/2),Riskregister!$L$9-(Riskregister!$L$9-Riskregister!$K$9)*SQRT((1-AG1450)/2)))</f>
        <v>0</v>
      </c>
      <c r="AI1450" s="28">
        <f t="shared" ca="1" si="892"/>
        <v>0.18099501411232899</v>
      </c>
      <c r="AJ1450" s="28">
        <f t="shared" ca="1" si="892"/>
        <v>0.99097225163138869</v>
      </c>
      <c r="AK1450" s="28">
        <f>IF(Riskregister!$E$10="",0,COUNTIF(BK$4:BK$53,"&lt;"&amp;AI1450)*IF(AJ1450&lt;0.5,Riskregister!$K$10+(Riskregister!$L$10-Riskregister!$K$10)*SQRT(AJ1450/2),Riskregister!$L$10-(Riskregister!$L$10-Riskregister!$K$10)*SQRT((1-AJ1450)/2)))</f>
        <v>0</v>
      </c>
      <c r="AL1450" s="28">
        <f t="shared" ca="1" si="893"/>
        <v>7.5073096313847842E-2</v>
      </c>
      <c r="AM1450" s="28">
        <f t="shared" ca="1" si="893"/>
        <v>0.11126772359057291</v>
      </c>
      <c r="AN1450" s="28">
        <f>IF(Riskregister!$E$11="",0,COUNTIF(BL$4:BL$53,"&lt;"&amp;AL1450)*IF(AM1450&lt;0.5,Riskregister!$K$11+(Riskregister!$L$11-Riskregister!$K$11)*SQRT(AM1450/2),Riskregister!$L$11-(Riskregister!$L$11-Riskregister!$K$11)*SQRT((1-AM1450)/2)))</f>
        <v>0</v>
      </c>
      <c r="AO1450" s="28">
        <f t="shared" ca="1" si="894"/>
        <v>0.60249087887182129</v>
      </c>
      <c r="AP1450" s="28">
        <f t="shared" ca="1" si="894"/>
        <v>5.4882279523210897E-2</v>
      </c>
      <c r="AQ1450" s="28">
        <f>IF(Riskregister!$E$12="",0,COUNTIF(BM$4:BM$53,"&lt;"&amp;AO1450)*IF(AP1450&lt;0.5,Riskregister!$K$12+(Riskregister!$L$12-Riskregister!$K$12)*SQRT(AP1450/2),Riskregister!$L$12-(Riskregister!$L$12-Riskregister!$K$12)*SQRT((1-AP1450)/2)))</f>
        <v>0</v>
      </c>
      <c r="AR1450" s="28">
        <f t="shared" ca="1" si="895"/>
        <v>0.95445537602418207</v>
      </c>
      <c r="AS1450" s="28">
        <f t="shared" ca="1" si="895"/>
        <v>0.54144349744136122</v>
      </c>
      <c r="AT1450" s="28">
        <f>IF(Riskregister!$E$13="",0,COUNTIF(BN$4:BN$53,"&lt;"&amp;AR1450)*IF(AS1450&lt;0.5,Riskregister!$K$13+(Riskregister!$L$13-Riskregister!$K$13)*SQRT(AS1450/2),Riskregister!$L$13-(Riskregister!$L$13-Riskregister!$K$13)*SQRT((1-AS1450)/2)))</f>
        <v>0</v>
      </c>
      <c r="AU1450" s="28">
        <f t="shared" ca="1" si="896"/>
        <v>0.70267592807591051</v>
      </c>
      <c r="AV1450" s="28">
        <f t="shared" ca="1" si="896"/>
        <v>0.55628111251993684</v>
      </c>
      <c r="AW1450" s="28">
        <f>IF(Riskregister!$E$14="",0,COUNTIF(BO$4:BO$53,"&lt;"&amp;AU1450)*IF(AV1450&lt;0.5,Riskregister!$K$14+(Riskregister!$L$14-Riskregister!$K$14)*SQRT(AV1450/2),Riskregister!$L$14-(Riskregister!$L$14-Riskregister!$K$14)*SQRT((1-AV1450)/2)))</f>
        <v>0</v>
      </c>
      <c r="AX1450" s="28">
        <f t="shared" ca="1" si="897"/>
        <v>0.17810053903851764</v>
      </c>
      <c r="AY1450" s="28">
        <f t="shared" ca="1" si="897"/>
        <v>0.55085616100162738</v>
      </c>
      <c r="AZ1450" s="28">
        <f>IF(Riskregister!$E$15="",0,COUNTIF(BP$4:BP$53,"&lt;"&amp;AX1450)*IF(AY1450&lt;0.5,Riskregister!$K$15+(Riskregister!$L$15-Riskregister!$K$15)*SQRT(AY1450/2),Riskregister!$L$15-(Riskregister!$L$15-Riskregister!$K$15)*SQRT((1-AY1450)/2)))</f>
        <v>0</v>
      </c>
      <c r="BA1450" s="28">
        <f t="shared" ca="1" si="898"/>
        <v>0.52352632849781111</v>
      </c>
      <c r="BB1450" s="28">
        <f t="shared" ca="1" si="898"/>
        <v>0.24002503649142393</v>
      </c>
      <c r="BC1450" s="28">
        <f>IF(Riskregister!$E$16="",0,COUNTIF(BQ$4:BQ$53,"&lt;"&amp;BA1450)*IF(BB1450&lt;0.5,Riskregister!$K$16+(Riskregister!$L$16-Riskregister!$K$16)*SQRT(BB1450/2),Riskregister!$L$16-(Riskregister!$L$16-Riskregister!$K$16)*SQRT((1-BB1450)/2)))</f>
        <v>0</v>
      </c>
      <c r="BD1450" s="28">
        <f t="shared" ca="1" si="874"/>
        <v>0</v>
      </c>
    </row>
    <row r="1451" spans="20:56" x14ac:dyDescent="0.35">
      <c r="T1451" s="28">
        <f t="shared" ca="1" si="887"/>
        <v>0.1796991774154052</v>
      </c>
      <c r="U1451" s="28">
        <f t="shared" ca="1" si="887"/>
        <v>5.6438588801331901E-2</v>
      </c>
      <c r="V1451" s="28">
        <f ca="1">IF(Riskregister!$E$5="",0,COUNTIF(BF$4:BF$53,"&lt;"&amp;T1451)*IF(U1451&lt;0.5,Riskregister!$K$5+(Riskregister!$L$5-Riskregister!$K$5)*SQRT(U1451/2),Riskregister!$L$5-(Riskregister!$L$5-Riskregister!$K$5)*SQRT((1-U1451)/2)))</f>
        <v>0</v>
      </c>
      <c r="W1451" s="28">
        <f t="shared" ca="1" si="888"/>
        <v>0.20606667451788097</v>
      </c>
      <c r="X1451" s="28">
        <f t="shared" ca="1" si="888"/>
        <v>0.30215792571344302</v>
      </c>
      <c r="Y1451" s="28">
        <f ca="1">IF(Riskregister!$E$6="",0,COUNTIF(BG$4:BG$53,"&lt;"&amp;W1451)*IF(X1451&lt;0.5,Riskregister!$K$6+(Riskregister!$L$6-Riskregister!$K$6)*SQRT(X1451/2),Riskregister!$L$6-(Riskregister!$L$6-Riskregister!$K$6)*SQRT((1-X1451)/2)))</f>
        <v>0</v>
      </c>
      <c r="Z1451" s="28">
        <f t="shared" ca="1" si="889"/>
        <v>0.80061023897834149</v>
      </c>
      <c r="AA1451" s="28">
        <f t="shared" ca="1" si="889"/>
        <v>0.40257189941626803</v>
      </c>
      <c r="AB1451" s="28">
        <f ca="1">IF(Riskregister!$E$7="",0,COUNTIF(BH$4:BH$53,"&lt;"&amp;Z1451)*IF(AA1451&lt;0.5,Riskregister!$K$7+(Riskregister!$L$7-Riskregister!$K$7)*SQRT(AA1451/2),Riskregister!$L$7-(Riskregister!$L$7-Riskregister!$K$7)*SQRT((1-AA1451)/2)))</f>
        <v>207027.15955925084</v>
      </c>
      <c r="AC1451" s="28">
        <f t="shared" ca="1" si="890"/>
        <v>0.99532153345316021</v>
      </c>
      <c r="AD1451" s="28">
        <f t="shared" ca="1" si="890"/>
        <v>0.67865510091189096</v>
      </c>
      <c r="AE1451" s="28">
        <f ca="1">IF(Riskregister!$E$8="",0,COUNTIF(BI$4:BI$53,"&lt;"&amp;AC1451)*IF(AD1451&lt;0.5,Riskregister!$K$8+(Riskregister!$L$8-Riskregister!$K$8)*SQRT(AD1451/2),Riskregister!$L$8-(Riskregister!$L$8-Riskregister!$K$8)*SQRT((1-AD1451)/2)))</f>
        <v>3116053.501176808</v>
      </c>
      <c r="AF1451" s="28">
        <f t="shared" ca="1" si="891"/>
        <v>0.81815299281912846</v>
      </c>
      <c r="AG1451" s="28">
        <f t="shared" ca="1" si="891"/>
        <v>0.82762776661337722</v>
      </c>
      <c r="AH1451" s="28">
        <f>IF(Riskregister!$E$9="",0,COUNTIF(BJ$4:BJ$53,"&lt;"&amp;AF1451)*IF(AG1451&lt;0.5,Riskregister!$K$9+(Riskregister!$L$9-Riskregister!$K$9)*SQRT(AG1451/2),Riskregister!$L$9-(Riskregister!$L$9-Riskregister!$K$9)*SQRT((1-AG1451)/2)))</f>
        <v>0</v>
      </c>
      <c r="AI1451" s="28">
        <f t="shared" ca="1" si="892"/>
        <v>0.34222230234208029</v>
      </c>
      <c r="AJ1451" s="28">
        <f t="shared" ca="1" si="892"/>
        <v>0.1275953464363998</v>
      </c>
      <c r="AK1451" s="28">
        <f>IF(Riskregister!$E$10="",0,COUNTIF(BK$4:BK$53,"&lt;"&amp;AI1451)*IF(AJ1451&lt;0.5,Riskregister!$K$10+(Riskregister!$L$10-Riskregister!$K$10)*SQRT(AJ1451/2),Riskregister!$L$10-(Riskregister!$L$10-Riskregister!$K$10)*SQRT((1-AJ1451)/2)))</f>
        <v>0</v>
      </c>
      <c r="AL1451" s="28">
        <f t="shared" ca="1" si="893"/>
        <v>0.48322095075124061</v>
      </c>
      <c r="AM1451" s="28">
        <f t="shared" ca="1" si="893"/>
        <v>0.59556179605637105</v>
      </c>
      <c r="AN1451" s="28">
        <f>IF(Riskregister!$E$11="",0,COUNTIF(BL$4:BL$53,"&lt;"&amp;AL1451)*IF(AM1451&lt;0.5,Riskregister!$K$11+(Riskregister!$L$11-Riskregister!$K$11)*SQRT(AM1451/2),Riskregister!$L$11-(Riskregister!$L$11-Riskregister!$K$11)*SQRT((1-AM1451)/2)))</f>
        <v>0</v>
      </c>
      <c r="AO1451" s="28">
        <f t="shared" ca="1" si="894"/>
        <v>0.38322361630449886</v>
      </c>
      <c r="AP1451" s="28">
        <f t="shared" ca="1" si="894"/>
        <v>0.79155565586342713</v>
      </c>
      <c r="AQ1451" s="28">
        <f>IF(Riskregister!$E$12="",0,COUNTIF(BM$4:BM$53,"&lt;"&amp;AO1451)*IF(AP1451&lt;0.5,Riskregister!$K$12+(Riskregister!$L$12-Riskregister!$K$12)*SQRT(AP1451/2),Riskregister!$L$12-(Riskregister!$L$12-Riskregister!$K$12)*SQRT((1-AP1451)/2)))</f>
        <v>0</v>
      </c>
      <c r="AR1451" s="28">
        <f t="shared" ca="1" si="895"/>
        <v>0.64809194647973412</v>
      </c>
      <c r="AS1451" s="28">
        <f t="shared" ca="1" si="895"/>
        <v>0.33276599515306082</v>
      </c>
      <c r="AT1451" s="28">
        <f>IF(Riskregister!$E$13="",0,COUNTIF(BN$4:BN$53,"&lt;"&amp;AR1451)*IF(AS1451&lt;0.5,Riskregister!$K$13+(Riskregister!$L$13-Riskregister!$K$13)*SQRT(AS1451/2),Riskregister!$L$13-(Riskregister!$L$13-Riskregister!$K$13)*SQRT((1-AS1451)/2)))</f>
        <v>0</v>
      </c>
      <c r="AU1451" s="28">
        <f t="shared" ca="1" si="896"/>
        <v>0.1824589551857615</v>
      </c>
      <c r="AV1451" s="28">
        <f t="shared" ca="1" si="896"/>
        <v>0.15071831544195124</v>
      </c>
      <c r="AW1451" s="28">
        <f>IF(Riskregister!$E$14="",0,COUNTIF(BO$4:BO$53,"&lt;"&amp;AU1451)*IF(AV1451&lt;0.5,Riskregister!$K$14+(Riskregister!$L$14-Riskregister!$K$14)*SQRT(AV1451/2),Riskregister!$L$14-(Riskregister!$L$14-Riskregister!$K$14)*SQRT((1-AV1451)/2)))</f>
        <v>0</v>
      </c>
      <c r="AX1451" s="28">
        <f t="shared" ca="1" si="897"/>
        <v>0.14049503153103671</v>
      </c>
      <c r="AY1451" s="28">
        <f t="shared" ca="1" si="897"/>
        <v>0.700065745742394</v>
      </c>
      <c r="AZ1451" s="28">
        <f>IF(Riskregister!$E$15="",0,COUNTIF(BP$4:BP$53,"&lt;"&amp;AX1451)*IF(AY1451&lt;0.5,Riskregister!$K$15+(Riskregister!$L$15-Riskregister!$K$15)*SQRT(AY1451/2),Riskregister!$L$15-(Riskregister!$L$15-Riskregister!$K$15)*SQRT((1-AY1451)/2)))</f>
        <v>0</v>
      </c>
      <c r="BA1451" s="28">
        <f t="shared" ca="1" si="898"/>
        <v>0.432312653740349</v>
      </c>
      <c r="BB1451" s="28">
        <f t="shared" ca="1" si="898"/>
        <v>0.40674028270506046</v>
      </c>
      <c r="BC1451" s="28">
        <f>IF(Riskregister!$E$16="",0,COUNTIF(BQ$4:BQ$53,"&lt;"&amp;BA1451)*IF(BB1451&lt;0.5,Riskregister!$K$16+(Riskregister!$L$16-Riskregister!$K$16)*SQRT(BB1451/2),Riskregister!$L$16-(Riskregister!$L$16-Riskregister!$K$16)*SQRT((1-BB1451)/2)))</f>
        <v>0</v>
      </c>
      <c r="BD1451" s="28">
        <f t="shared" ca="1" si="874"/>
        <v>3323080.6607360588</v>
      </c>
    </row>
    <row r="1452" spans="20:56" x14ac:dyDescent="0.35">
      <c r="T1452" s="28">
        <f t="shared" ca="1" si="887"/>
        <v>0.25250531817626887</v>
      </c>
      <c r="U1452" s="28">
        <f t="shared" ca="1" si="887"/>
        <v>0.26087467108972517</v>
      </c>
      <c r="V1452" s="28">
        <f ca="1">IF(Riskregister!$E$5="",0,COUNTIF(BF$4:BF$53,"&lt;"&amp;T1452)*IF(U1452&lt;0.5,Riskregister!$K$5+(Riskregister!$L$5-Riskregister!$K$5)*SQRT(U1452/2),Riskregister!$L$5-(Riskregister!$L$5-Riskregister!$K$5)*SQRT((1-U1452)/2)))</f>
        <v>0</v>
      </c>
      <c r="W1452" s="28">
        <f t="shared" ca="1" si="888"/>
        <v>0.60295688505624656</v>
      </c>
      <c r="X1452" s="28">
        <f t="shared" ca="1" si="888"/>
        <v>2.0201426596123784E-2</v>
      </c>
      <c r="Y1452" s="28">
        <f ca="1">IF(Riskregister!$E$6="",0,COUNTIF(BG$4:BG$53,"&lt;"&amp;W1452)*IF(X1452&lt;0.5,Riskregister!$K$6+(Riskregister!$L$6-Riskregister!$K$6)*SQRT(X1452/2),Riskregister!$L$6-(Riskregister!$L$6-Riskregister!$K$6)*SQRT((1-X1452)/2)))</f>
        <v>0</v>
      </c>
      <c r="Z1452" s="28">
        <f t="shared" ca="1" si="889"/>
        <v>0.44975830723043908</v>
      </c>
      <c r="AA1452" s="28">
        <f t="shared" ca="1" si="889"/>
        <v>0.3708877519073317</v>
      </c>
      <c r="AB1452" s="28">
        <f ca="1">IF(Riskregister!$E$7="",0,COUNTIF(BH$4:BH$53,"&lt;"&amp;Z1452)*IF(AA1452&lt;0.5,Riskregister!$K$7+(Riskregister!$L$7-Riskregister!$K$7)*SQRT(AA1452/2),Riskregister!$L$7-(Riskregister!$L$7-Riskregister!$K$7)*SQRT((1-AA1452)/2)))</f>
        <v>0</v>
      </c>
      <c r="AC1452" s="28">
        <f t="shared" ca="1" si="890"/>
        <v>1.822114643898376E-2</v>
      </c>
      <c r="AD1452" s="28">
        <f t="shared" ca="1" si="890"/>
        <v>0.66413284022610009</v>
      </c>
      <c r="AE1452" s="28">
        <f ca="1">IF(Riskregister!$E$8="",0,COUNTIF(BI$4:BI$53,"&lt;"&amp;AC1452)*IF(AD1452&lt;0.5,Riskregister!$K$8+(Riskregister!$L$8-Riskregister!$K$8)*SQRT(AD1452/2),Riskregister!$L$8-(Riskregister!$L$8-Riskregister!$K$8)*SQRT((1-AD1452)/2)))</f>
        <v>0</v>
      </c>
      <c r="AF1452" s="28">
        <f t="shared" ca="1" si="891"/>
        <v>0.44049953993085733</v>
      </c>
      <c r="AG1452" s="28">
        <f t="shared" ca="1" si="891"/>
        <v>0.35554007105911167</v>
      </c>
      <c r="AH1452" s="28">
        <f>IF(Riskregister!$E$9="",0,COUNTIF(BJ$4:BJ$53,"&lt;"&amp;AF1452)*IF(AG1452&lt;0.5,Riskregister!$K$9+(Riskregister!$L$9-Riskregister!$K$9)*SQRT(AG1452/2),Riskregister!$L$9-(Riskregister!$L$9-Riskregister!$K$9)*SQRT((1-AG1452)/2)))</f>
        <v>0</v>
      </c>
      <c r="AI1452" s="28">
        <f t="shared" ca="1" si="892"/>
        <v>0.84451021613044808</v>
      </c>
      <c r="AJ1452" s="28">
        <f t="shared" ca="1" si="892"/>
        <v>0.17624651625782439</v>
      </c>
      <c r="AK1452" s="28">
        <f>IF(Riskregister!$E$10="",0,COUNTIF(BK$4:BK$53,"&lt;"&amp;AI1452)*IF(AJ1452&lt;0.5,Riskregister!$K$10+(Riskregister!$L$10-Riskregister!$K$10)*SQRT(AJ1452/2),Riskregister!$L$10-(Riskregister!$L$10-Riskregister!$K$10)*SQRT((1-AJ1452)/2)))</f>
        <v>0</v>
      </c>
      <c r="AL1452" s="28">
        <f t="shared" ca="1" si="893"/>
        <v>0.6432615748981575</v>
      </c>
      <c r="AM1452" s="28">
        <f t="shared" ca="1" si="893"/>
        <v>0.48390001785117076</v>
      </c>
      <c r="AN1452" s="28">
        <f>IF(Riskregister!$E$11="",0,COUNTIF(BL$4:BL$53,"&lt;"&amp;AL1452)*IF(AM1452&lt;0.5,Riskregister!$K$11+(Riskregister!$L$11-Riskregister!$K$11)*SQRT(AM1452/2),Riskregister!$L$11-(Riskregister!$L$11-Riskregister!$K$11)*SQRT((1-AM1452)/2)))</f>
        <v>0</v>
      </c>
      <c r="AO1452" s="28">
        <f t="shared" ca="1" si="894"/>
        <v>2.017800109659984E-2</v>
      </c>
      <c r="AP1452" s="28">
        <f t="shared" ca="1" si="894"/>
        <v>5.1716375030828488E-2</v>
      </c>
      <c r="AQ1452" s="28">
        <f>IF(Riskregister!$E$12="",0,COUNTIF(BM$4:BM$53,"&lt;"&amp;AO1452)*IF(AP1452&lt;0.5,Riskregister!$K$12+(Riskregister!$L$12-Riskregister!$K$12)*SQRT(AP1452/2),Riskregister!$L$12-(Riskregister!$L$12-Riskregister!$K$12)*SQRT((1-AP1452)/2)))</f>
        <v>0</v>
      </c>
      <c r="AR1452" s="28">
        <f t="shared" ca="1" si="895"/>
        <v>0.29288207516328379</v>
      </c>
      <c r="AS1452" s="28">
        <f t="shared" ca="1" si="895"/>
        <v>0.17205154237169262</v>
      </c>
      <c r="AT1452" s="28">
        <f>IF(Riskregister!$E$13="",0,COUNTIF(BN$4:BN$53,"&lt;"&amp;AR1452)*IF(AS1452&lt;0.5,Riskregister!$K$13+(Riskregister!$L$13-Riskregister!$K$13)*SQRT(AS1452/2),Riskregister!$L$13-(Riskregister!$L$13-Riskregister!$K$13)*SQRT((1-AS1452)/2)))</f>
        <v>0</v>
      </c>
      <c r="AU1452" s="28">
        <f t="shared" ca="1" si="896"/>
        <v>0.17545552006845244</v>
      </c>
      <c r="AV1452" s="28">
        <f t="shared" ca="1" si="896"/>
        <v>0.10565186205226795</v>
      </c>
      <c r="AW1452" s="28">
        <f>IF(Riskregister!$E$14="",0,COUNTIF(BO$4:BO$53,"&lt;"&amp;AU1452)*IF(AV1452&lt;0.5,Riskregister!$K$14+(Riskregister!$L$14-Riskregister!$K$14)*SQRT(AV1452/2),Riskregister!$L$14-(Riskregister!$L$14-Riskregister!$K$14)*SQRT((1-AV1452)/2)))</f>
        <v>0</v>
      </c>
      <c r="AX1452" s="28">
        <f t="shared" ca="1" si="897"/>
        <v>0.5973484499431152</v>
      </c>
      <c r="AY1452" s="28">
        <f t="shared" ca="1" si="897"/>
        <v>0.83430074984572566</v>
      </c>
      <c r="AZ1452" s="28">
        <f>IF(Riskregister!$E$15="",0,COUNTIF(BP$4:BP$53,"&lt;"&amp;AX1452)*IF(AY1452&lt;0.5,Riskregister!$K$15+(Riskregister!$L$15-Riskregister!$K$15)*SQRT(AY1452/2),Riskregister!$L$15-(Riskregister!$L$15-Riskregister!$K$15)*SQRT((1-AY1452)/2)))</f>
        <v>0</v>
      </c>
      <c r="BA1452" s="28">
        <f t="shared" ca="1" si="898"/>
        <v>0.8119857818962799</v>
      </c>
      <c r="BB1452" s="28">
        <f t="shared" ca="1" si="898"/>
        <v>0.74148054464063473</v>
      </c>
      <c r="BC1452" s="28">
        <f>IF(Riskregister!$E$16="",0,COUNTIF(BQ$4:BQ$53,"&lt;"&amp;BA1452)*IF(BB1452&lt;0.5,Riskregister!$K$16+(Riskregister!$L$16-Riskregister!$K$16)*SQRT(BB1452/2),Riskregister!$L$16-(Riskregister!$L$16-Riskregister!$K$16)*SQRT((1-BB1452)/2)))</f>
        <v>0</v>
      </c>
      <c r="BD1452" s="28">
        <f t="shared" ca="1" si="874"/>
        <v>0</v>
      </c>
    </row>
    <row r="1453" spans="20:56" x14ac:dyDescent="0.35">
      <c r="T1453" s="28">
        <f t="shared" ca="1" si="887"/>
        <v>3.4358044309388935E-2</v>
      </c>
      <c r="U1453" s="28">
        <f t="shared" ca="1" si="887"/>
        <v>0.27562545797588967</v>
      </c>
      <c r="V1453" s="28">
        <f ca="1">IF(Riskregister!$E$5="",0,COUNTIF(BF$4:BF$53,"&lt;"&amp;T1453)*IF(U1453&lt;0.5,Riskregister!$K$5+(Riskregister!$L$5-Riskregister!$K$5)*SQRT(U1453/2),Riskregister!$L$5-(Riskregister!$L$5-Riskregister!$K$5)*SQRT((1-U1453)/2)))</f>
        <v>0</v>
      </c>
      <c r="W1453" s="28">
        <f t="shared" ca="1" si="888"/>
        <v>0.51246698668304402</v>
      </c>
      <c r="X1453" s="28">
        <f t="shared" ca="1" si="888"/>
        <v>0.10360264856701773</v>
      </c>
      <c r="Y1453" s="28">
        <f ca="1">IF(Riskregister!$E$6="",0,COUNTIF(BG$4:BG$53,"&lt;"&amp;W1453)*IF(X1453&lt;0.5,Riskregister!$K$6+(Riskregister!$L$6-Riskregister!$K$6)*SQRT(X1453/2),Riskregister!$L$6-(Riskregister!$L$6-Riskregister!$K$6)*SQRT((1-X1453)/2)))</f>
        <v>0</v>
      </c>
      <c r="Z1453" s="28">
        <f t="shared" ca="1" si="889"/>
        <v>0.98740478757027461</v>
      </c>
      <c r="AA1453" s="28">
        <f t="shared" ca="1" si="889"/>
        <v>1.2802109943147233E-2</v>
      </c>
      <c r="AB1453" s="28">
        <f ca="1">IF(Riskregister!$E$7="",0,COUNTIF(BH$4:BH$53,"&lt;"&amp;Z1453)*IF(AA1453&lt;0.5,Riskregister!$K$7+(Riskregister!$L$7-Riskregister!$K$7)*SQRT(AA1453/2),Riskregister!$L$7-(Riskregister!$L$7-Riskregister!$K$7)*SQRT((1-AA1453)/2)))</f>
        <v>156004.61531044627</v>
      </c>
      <c r="AC1453" s="28">
        <f t="shared" ca="1" si="890"/>
        <v>0.27058048048384264</v>
      </c>
      <c r="AD1453" s="28">
        <f t="shared" ca="1" si="890"/>
        <v>0.9547138038752998</v>
      </c>
      <c r="AE1453" s="28">
        <f ca="1">IF(Riskregister!$E$8="",0,COUNTIF(BI$4:BI$53,"&lt;"&amp;AC1453)*IF(AD1453&lt;0.5,Riskregister!$K$8+(Riskregister!$L$8-Riskregister!$K$8)*SQRT(AD1453/2),Riskregister!$L$8-(Riskregister!$L$8-Riskregister!$K$8)*SQRT((1-AD1453)/2)))</f>
        <v>0</v>
      </c>
      <c r="AF1453" s="28">
        <f t="shared" ca="1" si="891"/>
        <v>0.24076207540439498</v>
      </c>
      <c r="AG1453" s="28">
        <f t="shared" ca="1" si="891"/>
        <v>0.72976033826693376</v>
      </c>
      <c r="AH1453" s="28">
        <f>IF(Riskregister!$E$9="",0,COUNTIF(BJ$4:BJ$53,"&lt;"&amp;AF1453)*IF(AG1453&lt;0.5,Riskregister!$K$9+(Riskregister!$L$9-Riskregister!$K$9)*SQRT(AG1453/2),Riskregister!$L$9-(Riskregister!$L$9-Riskregister!$K$9)*SQRT((1-AG1453)/2)))</f>
        <v>0</v>
      </c>
      <c r="AI1453" s="28">
        <f t="shared" ca="1" si="892"/>
        <v>0.63618725032306922</v>
      </c>
      <c r="AJ1453" s="28">
        <f t="shared" ca="1" si="892"/>
        <v>8.3157732615390278E-2</v>
      </c>
      <c r="AK1453" s="28">
        <f>IF(Riskregister!$E$10="",0,COUNTIF(BK$4:BK$53,"&lt;"&amp;AI1453)*IF(AJ1453&lt;0.5,Riskregister!$K$10+(Riskregister!$L$10-Riskregister!$K$10)*SQRT(AJ1453/2),Riskregister!$L$10-(Riskregister!$L$10-Riskregister!$K$10)*SQRT((1-AJ1453)/2)))</f>
        <v>0</v>
      </c>
      <c r="AL1453" s="28">
        <f t="shared" ca="1" si="893"/>
        <v>0.15934535403695615</v>
      </c>
      <c r="AM1453" s="28">
        <f t="shared" ca="1" si="893"/>
        <v>0.18003476222260972</v>
      </c>
      <c r="AN1453" s="28">
        <f>IF(Riskregister!$E$11="",0,COUNTIF(BL$4:BL$53,"&lt;"&amp;AL1453)*IF(AM1453&lt;0.5,Riskregister!$K$11+(Riskregister!$L$11-Riskregister!$K$11)*SQRT(AM1453/2),Riskregister!$L$11-(Riskregister!$L$11-Riskregister!$K$11)*SQRT((1-AM1453)/2)))</f>
        <v>0</v>
      </c>
      <c r="AO1453" s="28">
        <f t="shared" ca="1" si="894"/>
        <v>0.56041351576446108</v>
      </c>
      <c r="AP1453" s="28">
        <f t="shared" ca="1" si="894"/>
        <v>0.37493597703494252</v>
      </c>
      <c r="AQ1453" s="28">
        <f>IF(Riskregister!$E$12="",0,COUNTIF(BM$4:BM$53,"&lt;"&amp;AO1453)*IF(AP1453&lt;0.5,Riskregister!$K$12+(Riskregister!$L$12-Riskregister!$K$12)*SQRT(AP1453/2),Riskregister!$L$12-(Riskregister!$L$12-Riskregister!$K$12)*SQRT((1-AP1453)/2)))</f>
        <v>0</v>
      </c>
      <c r="AR1453" s="28">
        <f t="shared" ca="1" si="895"/>
        <v>0.94949052785499122</v>
      </c>
      <c r="AS1453" s="28">
        <f t="shared" ca="1" si="895"/>
        <v>0.70366818817189369</v>
      </c>
      <c r="AT1453" s="28">
        <f>IF(Riskregister!$E$13="",0,COUNTIF(BN$4:BN$53,"&lt;"&amp;AR1453)*IF(AS1453&lt;0.5,Riskregister!$K$13+(Riskregister!$L$13-Riskregister!$K$13)*SQRT(AS1453/2),Riskregister!$L$13-(Riskregister!$L$13-Riskregister!$K$13)*SQRT((1-AS1453)/2)))</f>
        <v>0</v>
      </c>
      <c r="AU1453" s="28">
        <f t="shared" ca="1" si="896"/>
        <v>0.29026857383671101</v>
      </c>
      <c r="AV1453" s="28">
        <f t="shared" ca="1" si="896"/>
        <v>0.2402862241700463</v>
      </c>
      <c r="AW1453" s="28">
        <f>IF(Riskregister!$E$14="",0,COUNTIF(BO$4:BO$53,"&lt;"&amp;AU1453)*IF(AV1453&lt;0.5,Riskregister!$K$14+(Riskregister!$L$14-Riskregister!$K$14)*SQRT(AV1453/2),Riskregister!$L$14-(Riskregister!$L$14-Riskregister!$K$14)*SQRT((1-AV1453)/2)))</f>
        <v>0</v>
      </c>
      <c r="AX1453" s="28">
        <f t="shared" ca="1" si="897"/>
        <v>0.45014836299206029</v>
      </c>
      <c r="AY1453" s="28">
        <f t="shared" ca="1" si="897"/>
        <v>0.61189244316097058</v>
      </c>
      <c r="AZ1453" s="28">
        <f>IF(Riskregister!$E$15="",0,COUNTIF(BP$4:BP$53,"&lt;"&amp;AX1453)*IF(AY1453&lt;0.5,Riskregister!$K$15+(Riskregister!$L$15-Riskregister!$K$15)*SQRT(AY1453/2),Riskregister!$L$15-(Riskregister!$L$15-Riskregister!$K$15)*SQRT((1-AY1453)/2)))</f>
        <v>0</v>
      </c>
      <c r="BA1453" s="28">
        <f t="shared" ca="1" si="898"/>
        <v>7.2288783739671514E-2</v>
      </c>
      <c r="BB1453" s="28">
        <f t="shared" ca="1" si="898"/>
        <v>0.33499590440970162</v>
      </c>
      <c r="BC1453" s="28">
        <f>IF(Riskregister!$E$16="",0,COUNTIF(BQ$4:BQ$53,"&lt;"&amp;BA1453)*IF(BB1453&lt;0.5,Riskregister!$K$16+(Riskregister!$L$16-Riskregister!$K$16)*SQRT(BB1453/2),Riskregister!$L$16-(Riskregister!$L$16-Riskregister!$K$16)*SQRT((1-BB1453)/2)))</f>
        <v>0</v>
      </c>
      <c r="BD1453" s="28">
        <f t="shared" ca="1" si="874"/>
        <v>156004.61531044627</v>
      </c>
    </row>
    <row r="1454" spans="20:56" x14ac:dyDescent="0.35">
      <c r="T1454" s="28">
        <f t="shared" ca="1" si="887"/>
        <v>0.30064975950576089</v>
      </c>
      <c r="U1454" s="28">
        <f t="shared" ca="1" si="887"/>
        <v>0.83258505938819161</v>
      </c>
      <c r="V1454" s="28">
        <f ca="1">IF(Riskregister!$E$5="",0,COUNTIF(BF$4:BF$53,"&lt;"&amp;T1454)*IF(U1454&lt;0.5,Riskregister!$K$5+(Riskregister!$L$5-Riskregister!$K$5)*SQRT(U1454/2),Riskregister!$L$5-(Riskregister!$L$5-Riskregister!$K$5)*SQRT((1-U1454)/2)))</f>
        <v>0</v>
      </c>
      <c r="W1454" s="28">
        <f t="shared" ca="1" si="888"/>
        <v>0.63985365854399157</v>
      </c>
      <c r="X1454" s="28">
        <f t="shared" ca="1" si="888"/>
        <v>0.21908854556700197</v>
      </c>
      <c r="Y1454" s="28">
        <f ca="1">IF(Riskregister!$E$6="",0,COUNTIF(BG$4:BG$53,"&lt;"&amp;W1454)*IF(X1454&lt;0.5,Riskregister!$K$6+(Riskregister!$L$6-Riskregister!$K$6)*SQRT(X1454/2),Riskregister!$L$6-(Riskregister!$L$6-Riskregister!$K$6)*SQRT((1-X1454)/2)))</f>
        <v>795754.51640633261</v>
      </c>
      <c r="Z1454" s="28">
        <f t="shared" ca="1" si="889"/>
        <v>1.2390888079880535E-2</v>
      </c>
      <c r="AA1454" s="28">
        <f t="shared" ca="1" si="889"/>
        <v>0.40244259162844354</v>
      </c>
      <c r="AB1454" s="28">
        <f ca="1">IF(Riskregister!$E$7="",0,COUNTIF(BH$4:BH$53,"&lt;"&amp;Z1454)*IF(AA1454&lt;0.5,Riskregister!$K$7+(Riskregister!$L$7-Riskregister!$K$7)*SQRT(AA1454/2),Riskregister!$L$7-(Riskregister!$L$7-Riskregister!$K$7)*SQRT((1-AA1454)/2)))</f>
        <v>0</v>
      </c>
      <c r="AC1454" s="28">
        <f t="shared" ca="1" si="890"/>
        <v>0.89714912418886206</v>
      </c>
      <c r="AD1454" s="28">
        <f t="shared" ca="1" si="890"/>
        <v>0.87509965287186819</v>
      </c>
      <c r="AE1454" s="28">
        <f ca="1">IF(Riskregister!$E$8="",0,COUNTIF(BI$4:BI$53,"&lt;"&amp;AC1454)*IF(AD1454&lt;0.5,Riskregister!$K$8+(Riskregister!$L$8-Riskregister!$K$8)*SQRT(AD1454/2),Riskregister!$L$8-(Riskregister!$L$8-Riskregister!$K$8)*SQRT((1-AD1454)/2)))</f>
        <v>0</v>
      </c>
      <c r="AF1454" s="28">
        <f t="shared" ca="1" si="891"/>
        <v>0.86957768362098442</v>
      </c>
      <c r="AG1454" s="28">
        <f t="shared" ca="1" si="891"/>
        <v>0.10607452198470002</v>
      </c>
      <c r="AH1454" s="28">
        <f>IF(Riskregister!$E$9="",0,COUNTIF(BJ$4:BJ$53,"&lt;"&amp;AF1454)*IF(AG1454&lt;0.5,Riskregister!$K$9+(Riskregister!$L$9-Riskregister!$K$9)*SQRT(AG1454/2),Riskregister!$L$9-(Riskregister!$L$9-Riskregister!$K$9)*SQRT((1-AG1454)/2)))</f>
        <v>0</v>
      </c>
      <c r="AI1454" s="28">
        <f t="shared" ca="1" si="892"/>
        <v>0.19211408150856701</v>
      </c>
      <c r="AJ1454" s="28">
        <f t="shared" ca="1" si="892"/>
        <v>0.13118191907854215</v>
      </c>
      <c r="AK1454" s="28">
        <f>IF(Riskregister!$E$10="",0,COUNTIF(BK$4:BK$53,"&lt;"&amp;AI1454)*IF(AJ1454&lt;0.5,Riskregister!$K$10+(Riskregister!$L$10-Riskregister!$K$10)*SQRT(AJ1454/2),Riskregister!$L$10-(Riskregister!$L$10-Riskregister!$K$10)*SQRT((1-AJ1454)/2)))</f>
        <v>0</v>
      </c>
      <c r="AL1454" s="28">
        <f t="shared" ca="1" si="893"/>
        <v>0.95951688721056827</v>
      </c>
      <c r="AM1454" s="28">
        <f t="shared" ca="1" si="893"/>
        <v>0.10885628804833902</v>
      </c>
      <c r="AN1454" s="28">
        <f>IF(Riskregister!$E$11="",0,COUNTIF(BL$4:BL$53,"&lt;"&amp;AL1454)*IF(AM1454&lt;0.5,Riskregister!$K$11+(Riskregister!$L$11-Riskregister!$K$11)*SQRT(AM1454/2),Riskregister!$L$11-(Riskregister!$L$11-Riskregister!$K$11)*SQRT((1-AM1454)/2)))</f>
        <v>0</v>
      </c>
      <c r="AO1454" s="28">
        <f t="shared" ca="1" si="894"/>
        <v>0.92478607759335751</v>
      </c>
      <c r="AP1454" s="28">
        <f t="shared" ca="1" si="894"/>
        <v>0.40563971470813887</v>
      </c>
      <c r="AQ1454" s="28">
        <f>IF(Riskregister!$E$12="",0,COUNTIF(BM$4:BM$53,"&lt;"&amp;AO1454)*IF(AP1454&lt;0.5,Riskregister!$K$12+(Riskregister!$L$12-Riskregister!$K$12)*SQRT(AP1454/2),Riskregister!$L$12-(Riskregister!$L$12-Riskregister!$K$12)*SQRT((1-AP1454)/2)))</f>
        <v>0</v>
      </c>
      <c r="AR1454" s="28">
        <f t="shared" ca="1" si="895"/>
        <v>0.68822920775884877</v>
      </c>
      <c r="AS1454" s="28">
        <f t="shared" ca="1" si="895"/>
        <v>2.5332251682845697E-2</v>
      </c>
      <c r="AT1454" s="28">
        <f>IF(Riskregister!$E$13="",0,COUNTIF(BN$4:BN$53,"&lt;"&amp;AR1454)*IF(AS1454&lt;0.5,Riskregister!$K$13+(Riskregister!$L$13-Riskregister!$K$13)*SQRT(AS1454/2),Riskregister!$L$13-(Riskregister!$L$13-Riskregister!$K$13)*SQRT((1-AS1454)/2)))</f>
        <v>0</v>
      </c>
      <c r="AU1454" s="28">
        <f t="shared" ca="1" si="896"/>
        <v>7.2852626630428574E-3</v>
      </c>
      <c r="AV1454" s="28">
        <f t="shared" ca="1" si="896"/>
        <v>0.4081067589413564</v>
      </c>
      <c r="AW1454" s="28">
        <f>IF(Riskregister!$E$14="",0,COUNTIF(BO$4:BO$53,"&lt;"&amp;AU1454)*IF(AV1454&lt;0.5,Riskregister!$K$14+(Riskregister!$L$14-Riskregister!$K$14)*SQRT(AV1454/2),Riskregister!$L$14-(Riskregister!$L$14-Riskregister!$K$14)*SQRT((1-AV1454)/2)))</f>
        <v>0</v>
      </c>
      <c r="AX1454" s="28">
        <f t="shared" ca="1" si="897"/>
        <v>0.92907012809391809</v>
      </c>
      <c r="AY1454" s="28">
        <f t="shared" ca="1" si="897"/>
        <v>0.53767594684608944</v>
      </c>
      <c r="AZ1454" s="28">
        <f>IF(Riskregister!$E$15="",0,COUNTIF(BP$4:BP$53,"&lt;"&amp;AX1454)*IF(AY1454&lt;0.5,Riskregister!$K$15+(Riskregister!$L$15-Riskregister!$K$15)*SQRT(AY1454/2),Riskregister!$L$15-(Riskregister!$L$15-Riskregister!$K$15)*SQRT((1-AY1454)/2)))</f>
        <v>0</v>
      </c>
      <c r="BA1454" s="28">
        <f t="shared" ca="1" si="898"/>
        <v>0.64703973397922043</v>
      </c>
      <c r="BB1454" s="28">
        <f t="shared" ca="1" si="898"/>
        <v>0.17770399589005137</v>
      </c>
      <c r="BC1454" s="28">
        <f>IF(Riskregister!$E$16="",0,COUNTIF(BQ$4:BQ$53,"&lt;"&amp;BA1454)*IF(BB1454&lt;0.5,Riskregister!$K$16+(Riskregister!$L$16-Riskregister!$K$16)*SQRT(BB1454/2),Riskregister!$L$16-(Riskregister!$L$16-Riskregister!$K$16)*SQRT((1-BB1454)/2)))</f>
        <v>0</v>
      </c>
      <c r="BD1454" s="28">
        <f t="shared" ca="1" si="874"/>
        <v>795754.51640633261</v>
      </c>
    </row>
    <row r="1455" spans="20:56" x14ac:dyDescent="0.35">
      <c r="T1455" s="28">
        <f t="shared" ca="1" si="887"/>
        <v>0.29667776581031813</v>
      </c>
      <c r="U1455" s="28">
        <f t="shared" ca="1" si="887"/>
        <v>0.29331397094795308</v>
      </c>
      <c r="V1455" s="28">
        <f ca="1">IF(Riskregister!$E$5="",0,COUNTIF(BF$4:BF$53,"&lt;"&amp;T1455)*IF(U1455&lt;0.5,Riskregister!$K$5+(Riskregister!$L$5-Riskregister!$K$5)*SQRT(U1455/2),Riskregister!$L$5-(Riskregister!$L$5-Riskregister!$K$5)*SQRT((1-U1455)/2)))</f>
        <v>0</v>
      </c>
      <c r="W1455" s="28">
        <f t="shared" ca="1" si="888"/>
        <v>0.82014949569019757</v>
      </c>
      <c r="X1455" s="28">
        <f t="shared" ca="1" si="888"/>
        <v>0.56514683651353481</v>
      </c>
      <c r="Y1455" s="28">
        <f ca="1">IF(Riskregister!$E$6="",0,COUNTIF(BG$4:BG$53,"&lt;"&amp;W1455)*IF(X1455&lt;0.5,Riskregister!$K$6+(Riskregister!$L$6-Riskregister!$K$6)*SQRT(X1455/2),Riskregister!$L$6-(Riskregister!$L$6-Riskregister!$K$6)*SQRT((1-X1455)/2)))</f>
        <v>1160677.579920521</v>
      </c>
      <c r="Z1455" s="28">
        <f t="shared" ca="1" si="889"/>
        <v>0.4584795373910282</v>
      </c>
      <c r="AA1455" s="28">
        <f t="shared" ca="1" si="889"/>
        <v>0.22359525243636802</v>
      </c>
      <c r="AB1455" s="28">
        <f ca="1">IF(Riskregister!$E$7="",0,COUNTIF(BH$4:BH$53,"&lt;"&amp;Z1455)*IF(AA1455&lt;0.5,Riskregister!$K$7+(Riskregister!$L$7-Riskregister!$K$7)*SQRT(AA1455/2),Riskregister!$L$7-(Riskregister!$L$7-Riskregister!$K$7)*SQRT((1-AA1455)/2)))</f>
        <v>0</v>
      </c>
      <c r="AC1455" s="28">
        <f t="shared" ca="1" si="890"/>
        <v>0.94550857305650515</v>
      </c>
      <c r="AD1455" s="28">
        <f t="shared" ca="1" si="890"/>
        <v>0.14308267636493988</v>
      </c>
      <c r="AE1455" s="28">
        <f ca="1">IF(Riskregister!$E$8="",0,COUNTIF(BI$4:BI$53,"&lt;"&amp;AC1455)*IF(AD1455&lt;0.5,Riskregister!$K$8+(Riskregister!$L$8-Riskregister!$K$8)*SQRT(AD1455/2),Riskregister!$L$8-(Riskregister!$L$8-Riskregister!$K$8)*SQRT((1-AD1455)/2)))</f>
        <v>0</v>
      </c>
      <c r="AF1455" s="28">
        <f t="shared" ca="1" si="891"/>
        <v>0.39243758029960996</v>
      </c>
      <c r="AG1455" s="28">
        <f t="shared" ca="1" si="891"/>
        <v>0.32981152370201616</v>
      </c>
      <c r="AH1455" s="28">
        <f>IF(Riskregister!$E$9="",0,COUNTIF(BJ$4:BJ$53,"&lt;"&amp;AF1455)*IF(AG1455&lt;0.5,Riskregister!$K$9+(Riskregister!$L$9-Riskregister!$K$9)*SQRT(AG1455/2),Riskregister!$L$9-(Riskregister!$L$9-Riskregister!$K$9)*SQRT((1-AG1455)/2)))</f>
        <v>0</v>
      </c>
      <c r="AI1455" s="28">
        <f t="shared" ca="1" si="892"/>
        <v>0.25027091098821586</v>
      </c>
      <c r="AJ1455" s="28">
        <f t="shared" ca="1" si="892"/>
        <v>0.37854622955542594</v>
      </c>
      <c r="AK1455" s="28">
        <f>IF(Riskregister!$E$10="",0,COUNTIF(BK$4:BK$53,"&lt;"&amp;AI1455)*IF(AJ1455&lt;0.5,Riskregister!$K$10+(Riskregister!$L$10-Riskregister!$K$10)*SQRT(AJ1455/2),Riskregister!$L$10-(Riskregister!$L$10-Riskregister!$K$10)*SQRT((1-AJ1455)/2)))</f>
        <v>0</v>
      </c>
      <c r="AL1455" s="28">
        <f t="shared" ca="1" si="893"/>
        <v>0.88193240246203708</v>
      </c>
      <c r="AM1455" s="28">
        <f t="shared" ca="1" si="893"/>
        <v>0.12947926360506878</v>
      </c>
      <c r="AN1455" s="28">
        <f>IF(Riskregister!$E$11="",0,COUNTIF(BL$4:BL$53,"&lt;"&amp;AL1455)*IF(AM1455&lt;0.5,Riskregister!$K$11+(Riskregister!$L$11-Riskregister!$K$11)*SQRT(AM1455/2),Riskregister!$L$11-(Riskregister!$L$11-Riskregister!$K$11)*SQRT((1-AM1455)/2)))</f>
        <v>0</v>
      </c>
      <c r="AO1455" s="28">
        <f t="shared" ca="1" si="894"/>
        <v>0.41198958122133023</v>
      </c>
      <c r="AP1455" s="28">
        <f t="shared" ca="1" si="894"/>
        <v>0.60584782644076096</v>
      </c>
      <c r="AQ1455" s="28">
        <f>IF(Riskregister!$E$12="",0,COUNTIF(BM$4:BM$53,"&lt;"&amp;AO1455)*IF(AP1455&lt;0.5,Riskregister!$K$12+(Riskregister!$L$12-Riskregister!$K$12)*SQRT(AP1455/2),Riskregister!$L$12-(Riskregister!$L$12-Riskregister!$K$12)*SQRT((1-AP1455)/2)))</f>
        <v>0</v>
      </c>
      <c r="AR1455" s="28">
        <f t="shared" ca="1" si="895"/>
        <v>0.27218074024733097</v>
      </c>
      <c r="AS1455" s="28">
        <f t="shared" ca="1" si="895"/>
        <v>0.87019863950973564</v>
      </c>
      <c r="AT1455" s="28">
        <f>IF(Riskregister!$E$13="",0,COUNTIF(BN$4:BN$53,"&lt;"&amp;AR1455)*IF(AS1455&lt;0.5,Riskregister!$K$13+(Riskregister!$L$13-Riskregister!$K$13)*SQRT(AS1455/2),Riskregister!$L$13-(Riskregister!$L$13-Riskregister!$K$13)*SQRT((1-AS1455)/2)))</f>
        <v>0</v>
      </c>
      <c r="AU1455" s="28">
        <f t="shared" ca="1" si="896"/>
        <v>0.68896240869599346</v>
      </c>
      <c r="AV1455" s="28">
        <f t="shared" ca="1" si="896"/>
        <v>4.1985408333529151E-3</v>
      </c>
      <c r="AW1455" s="28">
        <f>IF(Riskregister!$E$14="",0,COUNTIF(BO$4:BO$53,"&lt;"&amp;AU1455)*IF(AV1455&lt;0.5,Riskregister!$K$14+(Riskregister!$L$14-Riskregister!$K$14)*SQRT(AV1455/2),Riskregister!$L$14-(Riskregister!$L$14-Riskregister!$K$14)*SQRT((1-AV1455)/2)))</f>
        <v>0</v>
      </c>
      <c r="AX1455" s="28">
        <f t="shared" ca="1" si="897"/>
        <v>0.76649173948271643</v>
      </c>
      <c r="AY1455" s="28">
        <f t="shared" ca="1" si="897"/>
        <v>0.70756661481502081</v>
      </c>
      <c r="AZ1455" s="28">
        <f>IF(Riskregister!$E$15="",0,COUNTIF(BP$4:BP$53,"&lt;"&amp;AX1455)*IF(AY1455&lt;0.5,Riskregister!$K$15+(Riskregister!$L$15-Riskregister!$K$15)*SQRT(AY1455/2),Riskregister!$L$15-(Riskregister!$L$15-Riskregister!$K$15)*SQRT((1-AY1455)/2)))</f>
        <v>0</v>
      </c>
      <c r="BA1455" s="28">
        <f t="shared" ca="1" si="898"/>
        <v>0.75692464098599199</v>
      </c>
      <c r="BB1455" s="28">
        <f t="shared" ca="1" si="898"/>
        <v>9.2260273398930059E-2</v>
      </c>
      <c r="BC1455" s="28">
        <f>IF(Riskregister!$E$16="",0,COUNTIF(BQ$4:BQ$53,"&lt;"&amp;BA1455)*IF(BB1455&lt;0.5,Riskregister!$K$16+(Riskregister!$L$16-Riskregister!$K$16)*SQRT(BB1455/2),Riskregister!$L$16-(Riskregister!$L$16-Riskregister!$K$16)*SQRT((1-BB1455)/2)))</f>
        <v>0</v>
      </c>
      <c r="BD1455" s="28">
        <f t="shared" ca="1" si="874"/>
        <v>1160677.579920521</v>
      </c>
    </row>
    <row r="1456" spans="20:56" x14ac:dyDescent="0.35">
      <c r="T1456" s="28">
        <f t="shared" ca="1" si="887"/>
        <v>0.35906706342358363</v>
      </c>
      <c r="U1456" s="28">
        <f t="shared" ca="1" si="887"/>
        <v>0.21045659781181514</v>
      </c>
      <c r="V1456" s="28">
        <f ca="1">IF(Riskregister!$E$5="",0,COUNTIF(BF$4:BF$53,"&lt;"&amp;T1456)*IF(U1456&lt;0.5,Riskregister!$K$5+(Riskregister!$L$5-Riskregister!$K$5)*SQRT(U1456/2),Riskregister!$L$5-(Riskregister!$L$5-Riskregister!$K$5)*SQRT((1-U1456)/2)))</f>
        <v>0</v>
      </c>
      <c r="W1456" s="28">
        <f t="shared" ca="1" si="888"/>
        <v>0.14613281060178662</v>
      </c>
      <c r="X1456" s="28">
        <f t="shared" ca="1" si="888"/>
        <v>0.47942754527205023</v>
      </c>
      <c r="Y1456" s="28">
        <f ca="1">IF(Riskregister!$E$6="",0,COUNTIF(BG$4:BG$53,"&lt;"&amp;W1456)*IF(X1456&lt;0.5,Riskregister!$K$6+(Riskregister!$L$6-Riskregister!$K$6)*SQRT(X1456/2),Riskregister!$L$6-(Riskregister!$L$6-Riskregister!$K$6)*SQRT((1-X1456)/2)))</f>
        <v>0</v>
      </c>
      <c r="Z1456" s="28">
        <f t="shared" ca="1" si="889"/>
        <v>0.40042151136284665</v>
      </c>
      <c r="AA1456" s="28">
        <f t="shared" ca="1" si="889"/>
        <v>0.10888300952054442</v>
      </c>
      <c r="AB1456" s="28">
        <f ca="1">IF(Riskregister!$E$7="",0,COUNTIF(BH$4:BH$53,"&lt;"&amp;Z1456)*IF(AA1456&lt;0.5,Riskregister!$K$7+(Riskregister!$L$7-Riskregister!$K$7)*SQRT(AA1456/2),Riskregister!$L$7-(Riskregister!$L$7-Riskregister!$K$7)*SQRT((1-AA1456)/2)))</f>
        <v>0</v>
      </c>
      <c r="AC1456" s="28">
        <f t="shared" ca="1" si="890"/>
        <v>4.1544255091729987E-3</v>
      </c>
      <c r="AD1456" s="28">
        <f t="shared" ca="1" si="890"/>
        <v>0.15950046273646923</v>
      </c>
      <c r="AE1456" s="28">
        <f ca="1">IF(Riskregister!$E$8="",0,COUNTIF(BI$4:BI$53,"&lt;"&amp;AC1456)*IF(AD1456&lt;0.5,Riskregister!$K$8+(Riskregister!$L$8-Riskregister!$K$8)*SQRT(AD1456/2),Riskregister!$L$8-(Riskregister!$L$8-Riskregister!$K$8)*SQRT((1-AD1456)/2)))</f>
        <v>0</v>
      </c>
      <c r="AF1456" s="28">
        <f t="shared" ca="1" si="891"/>
        <v>0.37846907321871781</v>
      </c>
      <c r="AG1456" s="28">
        <f t="shared" ca="1" si="891"/>
        <v>0.34007718723384583</v>
      </c>
      <c r="AH1456" s="28">
        <f>IF(Riskregister!$E$9="",0,COUNTIF(BJ$4:BJ$53,"&lt;"&amp;AF1456)*IF(AG1456&lt;0.5,Riskregister!$K$9+(Riskregister!$L$9-Riskregister!$K$9)*SQRT(AG1456/2),Riskregister!$L$9-(Riskregister!$L$9-Riskregister!$K$9)*SQRT((1-AG1456)/2)))</f>
        <v>0</v>
      </c>
      <c r="AI1456" s="28">
        <f t="shared" ca="1" si="892"/>
        <v>0.86384116366852359</v>
      </c>
      <c r="AJ1456" s="28">
        <f t="shared" ca="1" si="892"/>
        <v>0.37281998624111279</v>
      </c>
      <c r="AK1456" s="28">
        <f>IF(Riskregister!$E$10="",0,COUNTIF(BK$4:BK$53,"&lt;"&amp;AI1456)*IF(AJ1456&lt;0.5,Riskregister!$K$10+(Riskregister!$L$10-Riskregister!$K$10)*SQRT(AJ1456/2),Riskregister!$L$10-(Riskregister!$L$10-Riskregister!$K$10)*SQRT((1-AJ1456)/2)))</f>
        <v>0</v>
      </c>
      <c r="AL1456" s="28">
        <f t="shared" ca="1" si="893"/>
        <v>0.21676000154242292</v>
      </c>
      <c r="AM1456" s="28">
        <f t="shared" ca="1" si="893"/>
        <v>0.97216471259758486</v>
      </c>
      <c r="AN1456" s="28">
        <f>IF(Riskregister!$E$11="",0,COUNTIF(BL$4:BL$53,"&lt;"&amp;AL1456)*IF(AM1456&lt;0.5,Riskregister!$K$11+(Riskregister!$L$11-Riskregister!$K$11)*SQRT(AM1456/2),Riskregister!$L$11-(Riskregister!$L$11-Riskregister!$K$11)*SQRT((1-AM1456)/2)))</f>
        <v>0</v>
      </c>
      <c r="AO1456" s="28">
        <f t="shared" ca="1" si="894"/>
        <v>0.86697303932868375</v>
      </c>
      <c r="AP1456" s="28">
        <f t="shared" ca="1" si="894"/>
        <v>0.2932799114801119</v>
      </c>
      <c r="AQ1456" s="28">
        <f>IF(Riskregister!$E$12="",0,COUNTIF(BM$4:BM$53,"&lt;"&amp;AO1456)*IF(AP1456&lt;0.5,Riskregister!$K$12+(Riskregister!$L$12-Riskregister!$K$12)*SQRT(AP1456/2),Riskregister!$L$12-(Riskregister!$L$12-Riskregister!$K$12)*SQRT((1-AP1456)/2)))</f>
        <v>0</v>
      </c>
      <c r="AR1456" s="28">
        <f t="shared" ca="1" si="895"/>
        <v>0.63630539675922126</v>
      </c>
      <c r="AS1456" s="28">
        <f t="shared" ca="1" si="895"/>
        <v>0.37472145671843227</v>
      </c>
      <c r="AT1456" s="28">
        <f>IF(Riskregister!$E$13="",0,COUNTIF(BN$4:BN$53,"&lt;"&amp;AR1456)*IF(AS1456&lt;0.5,Riskregister!$K$13+(Riskregister!$L$13-Riskregister!$K$13)*SQRT(AS1456/2),Riskregister!$L$13-(Riskregister!$L$13-Riskregister!$K$13)*SQRT((1-AS1456)/2)))</f>
        <v>0</v>
      </c>
      <c r="AU1456" s="28">
        <f t="shared" ca="1" si="896"/>
        <v>0.71974776253668726</v>
      </c>
      <c r="AV1456" s="28">
        <f t="shared" ca="1" si="896"/>
        <v>0.56596225359462182</v>
      </c>
      <c r="AW1456" s="28">
        <f>IF(Riskregister!$E$14="",0,COUNTIF(BO$4:BO$53,"&lt;"&amp;AU1456)*IF(AV1456&lt;0.5,Riskregister!$K$14+(Riskregister!$L$14-Riskregister!$K$14)*SQRT(AV1456/2),Riskregister!$L$14-(Riskregister!$L$14-Riskregister!$K$14)*SQRT((1-AV1456)/2)))</f>
        <v>0</v>
      </c>
      <c r="AX1456" s="28">
        <f t="shared" ca="1" si="897"/>
        <v>0.19360210531785238</v>
      </c>
      <c r="AY1456" s="28">
        <f t="shared" ca="1" si="897"/>
        <v>0.79860689985639055</v>
      </c>
      <c r="AZ1456" s="28">
        <f>IF(Riskregister!$E$15="",0,COUNTIF(BP$4:BP$53,"&lt;"&amp;AX1456)*IF(AY1456&lt;0.5,Riskregister!$K$15+(Riskregister!$L$15-Riskregister!$K$15)*SQRT(AY1456/2),Riskregister!$L$15-(Riskregister!$L$15-Riskregister!$K$15)*SQRT((1-AY1456)/2)))</f>
        <v>0</v>
      </c>
      <c r="BA1456" s="28">
        <f t="shared" ca="1" si="898"/>
        <v>0.6262631728650665</v>
      </c>
      <c r="BB1456" s="28">
        <f t="shared" ca="1" si="898"/>
        <v>0.3567007700702951</v>
      </c>
      <c r="BC1456" s="28">
        <f>IF(Riskregister!$E$16="",0,COUNTIF(BQ$4:BQ$53,"&lt;"&amp;BA1456)*IF(BB1456&lt;0.5,Riskregister!$K$16+(Riskregister!$L$16-Riskregister!$K$16)*SQRT(BB1456/2),Riskregister!$L$16-(Riskregister!$L$16-Riskregister!$K$16)*SQRT((1-BB1456)/2)))</f>
        <v>0</v>
      </c>
      <c r="BD1456" s="28">
        <f t="shared" ca="1" si="874"/>
        <v>0</v>
      </c>
    </row>
    <row r="1457" spans="20:56" x14ac:dyDescent="0.35">
      <c r="T1457" s="28">
        <f t="shared" ca="1" si="887"/>
        <v>2.2529811747259321E-2</v>
      </c>
      <c r="U1457" s="28">
        <f t="shared" ca="1" si="887"/>
        <v>0.91242313557615851</v>
      </c>
      <c r="V1457" s="28">
        <f ca="1">IF(Riskregister!$E$5="",0,COUNTIF(BF$4:BF$53,"&lt;"&amp;T1457)*IF(U1457&lt;0.5,Riskregister!$K$5+(Riskregister!$L$5-Riskregister!$K$5)*SQRT(U1457/2),Riskregister!$L$5-(Riskregister!$L$5-Riskregister!$K$5)*SQRT((1-U1457)/2)))</f>
        <v>0</v>
      </c>
      <c r="W1457" s="28">
        <f t="shared" ca="1" si="888"/>
        <v>0.42176964482047197</v>
      </c>
      <c r="X1457" s="28">
        <f t="shared" ca="1" si="888"/>
        <v>7.896484052784869E-2</v>
      </c>
      <c r="Y1457" s="28">
        <f ca="1">IF(Riskregister!$E$6="",0,COUNTIF(BG$4:BG$53,"&lt;"&amp;W1457)*IF(X1457&lt;0.5,Riskregister!$K$6+(Riskregister!$L$6-Riskregister!$K$6)*SQRT(X1457/2),Riskregister!$L$6-(Riskregister!$L$6-Riskregister!$K$6)*SQRT((1-X1457)/2)))</f>
        <v>0</v>
      </c>
      <c r="Z1457" s="28">
        <f t="shared" ca="1" si="889"/>
        <v>0.6650801652697963</v>
      </c>
      <c r="AA1457" s="28">
        <f t="shared" ca="1" si="889"/>
        <v>0.95831009368933806</v>
      </c>
      <c r="AB1457" s="28">
        <f ca="1">IF(Riskregister!$E$7="",0,COUNTIF(BH$4:BH$53,"&lt;"&amp;Z1457)*IF(AA1457&lt;0.5,Riskregister!$K$7+(Riskregister!$L$7-Riskregister!$K$7)*SQRT(AA1457/2),Riskregister!$L$7-(Riskregister!$L$7-Riskregister!$K$7)*SQRT((1-AA1457)/2)))</f>
        <v>0</v>
      </c>
      <c r="AC1457" s="28">
        <f t="shared" ca="1" si="890"/>
        <v>7.4730400699869803E-2</v>
      </c>
      <c r="AD1457" s="28">
        <f t="shared" ca="1" si="890"/>
        <v>0.96559271422761972</v>
      </c>
      <c r="AE1457" s="28">
        <f ca="1">IF(Riskregister!$E$8="",0,COUNTIF(BI$4:BI$53,"&lt;"&amp;AC1457)*IF(AD1457&lt;0.5,Riskregister!$K$8+(Riskregister!$L$8-Riskregister!$K$8)*SQRT(AD1457/2),Riskregister!$L$8-(Riskregister!$L$8-Riskregister!$K$8)*SQRT((1-AD1457)/2)))</f>
        <v>0</v>
      </c>
      <c r="AF1457" s="28">
        <f t="shared" ca="1" si="891"/>
        <v>0.49090355829074861</v>
      </c>
      <c r="AG1457" s="28">
        <f t="shared" ca="1" si="891"/>
        <v>0.68159481584387427</v>
      </c>
      <c r="AH1457" s="28">
        <f>IF(Riskregister!$E$9="",0,COUNTIF(BJ$4:BJ$53,"&lt;"&amp;AF1457)*IF(AG1457&lt;0.5,Riskregister!$K$9+(Riskregister!$L$9-Riskregister!$K$9)*SQRT(AG1457/2),Riskregister!$L$9-(Riskregister!$L$9-Riskregister!$K$9)*SQRT((1-AG1457)/2)))</f>
        <v>0</v>
      </c>
      <c r="AI1457" s="28">
        <f t="shared" ca="1" si="892"/>
        <v>0.4218450452459992</v>
      </c>
      <c r="AJ1457" s="28">
        <f t="shared" ca="1" si="892"/>
        <v>6.7048858874889428E-2</v>
      </c>
      <c r="AK1457" s="28">
        <f>IF(Riskregister!$E$10="",0,COUNTIF(BK$4:BK$53,"&lt;"&amp;AI1457)*IF(AJ1457&lt;0.5,Riskregister!$K$10+(Riskregister!$L$10-Riskregister!$K$10)*SQRT(AJ1457/2),Riskregister!$L$10-(Riskregister!$L$10-Riskregister!$K$10)*SQRT((1-AJ1457)/2)))</f>
        <v>0</v>
      </c>
      <c r="AL1457" s="28">
        <f t="shared" ca="1" si="893"/>
        <v>0.81530649586954995</v>
      </c>
      <c r="AM1457" s="28">
        <f t="shared" ca="1" si="893"/>
        <v>0.48163769985669669</v>
      </c>
      <c r="AN1457" s="28">
        <f>IF(Riskregister!$E$11="",0,COUNTIF(BL$4:BL$53,"&lt;"&amp;AL1457)*IF(AM1457&lt;0.5,Riskregister!$K$11+(Riskregister!$L$11-Riskregister!$K$11)*SQRT(AM1457/2),Riskregister!$L$11-(Riskregister!$L$11-Riskregister!$K$11)*SQRT((1-AM1457)/2)))</f>
        <v>0</v>
      </c>
      <c r="AO1457" s="28">
        <f t="shared" ca="1" si="894"/>
        <v>0.33557774180487332</v>
      </c>
      <c r="AP1457" s="28">
        <f t="shared" ca="1" si="894"/>
        <v>0.53805470962409907</v>
      </c>
      <c r="AQ1457" s="28">
        <f>IF(Riskregister!$E$12="",0,COUNTIF(BM$4:BM$53,"&lt;"&amp;AO1457)*IF(AP1457&lt;0.5,Riskregister!$K$12+(Riskregister!$L$12-Riskregister!$K$12)*SQRT(AP1457/2),Riskregister!$L$12-(Riskregister!$L$12-Riskregister!$K$12)*SQRT((1-AP1457)/2)))</f>
        <v>0</v>
      </c>
      <c r="AR1457" s="28">
        <f t="shared" ca="1" si="895"/>
        <v>0.23502711175394286</v>
      </c>
      <c r="AS1457" s="28">
        <f t="shared" ca="1" si="895"/>
        <v>0.2380310326024071</v>
      </c>
      <c r="AT1457" s="28">
        <f>IF(Riskregister!$E$13="",0,COUNTIF(BN$4:BN$53,"&lt;"&amp;AR1457)*IF(AS1457&lt;0.5,Riskregister!$K$13+(Riskregister!$L$13-Riskregister!$K$13)*SQRT(AS1457/2),Riskregister!$L$13-(Riskregister!$L$13-Riskregister!$K$13)*SQRT((1-AS1457)/2)))</f>
        <v>0</v>
      </c>
      <c r="AU1457" s="28">
        <f t="shared" ca="1" si="896"/>
        <v>0.73279026250172385</v>
      </c>
      <c r="AV1457" s="28">
        <f t="shared" ca="1" si="896"/>
        <v>0.70314708452648322</v>
      </c>
      <c r="AW1457" s="28">
        <f>IF(Riskregister!$E$14="",0,COUNTIF(BO$4:BO$53,"&lt;"&amp;AU1457)*IF(AV1457&lt;0.5,Riskregister!$K$14+(Riskregister!$L$14-Riskregister!$K$14)*SQRT(AV1457/2),Riskregister!$L$14-(Riskregister!$L$14-Riskregister!$K$14)*SQRT((1-AV1457)/2)))</f>
        <v>0</v>
      </c>
      <c r="AX1457" s="28">
        <f t="shared" ca="1" si="897"/>
        <v>0.3315663771435593</v>
      </c>
      <c r="AY1457" s="28">
        <f t="shared" ca="1" si="897"/>
        <v>0.16573181502446843</v>
      </c>
      <c r="AZ1457" s="28">
        <f>IF(Riskregister!$E$15="",0,COUNTIF(BP$4:BP$53,"&lt;"&amp;AX1457)*IF(AY1457&lt;0.5,Riskregister!$K$15+(Riskregister!$L$15-Riskregister!$K$15)*SQRT(AY1457/2),Riskregister!$L$15-(Riskregister!$L$15-Riskregister!$K$15)*SQRT((1-AY1457)/2)))</f>
        <v>0</v>
      </c>
      <c r="BA1457" s="28">
        <f t="shared" ca="1" si="898"/>
        <v>0.95089011827897829</v>
      </c>
      <c r="BB1457" s="28">
        <f t="shared" ca="1" si="898"/>
        <v>0.15786877481961181</v>
      </c>
      <c r="BC1457" s="28">
        <f>IF(Riskregister!$E$16="",0,COUNTIF(BQ$4:BQ$53,"&lt;"&amp;BA1457)*IF(BB1457&lt;0.5,Riskregister!$K$16+(Riskregister!$L$16-Riskregister!$K$16)*SQRT(BB1457/2),Riskregister!$L$16-(Riskregister!$L$16-Riskregister!$K$16)*SQRT((1-BB1457)/2)))</f>
        <v>0</v>
      </c>
      <c r="BD1457" s="28">
        <f t="shared" ca="1" si="874"/>
        <v>0</v>
      </c>
    </row>
    <row r="1458" spans="20:56" x14ac:dyDescent="0.35">
      <c r="T1458" s="28">
        <f t="shared" ca="1" si="887"/>
        <v>0.44280327164742672</v>
      </c>
      <c r="U1458" s="28">
        <f t="shared" ca="1" si="887"/>
        <v>0.10106163865720519</v>
      </c>
      <c r="V1458" s="28">
        <f ca="1">IF(Riskregister!$E$5="",0,COUNTIF(BF$4:BF$53,"&lt;"&amp;T1458)*IF(U1458&lt;0.5,Riskregister!$K$5+(Riskregister!$L$5-Riskregister!$K$5)*SQRT(U1458/2),Riskregister!$L$5-(Riskregister!$L$5-Riskregister!$K$5)*SQRT((1-U1458)/2)))</f>
        <v>0</v>
      </c>
      <c r="W1458" s="28">
        <f t="shared" ca="1" si="888"/>
        <v>0.44383934950102377</v>
      </c>
      <c r="X1458" s="28">
        <f t="shared" ca="1" si="888"/>
        <v>0.76345004295718766</v>
      </c>
      <c r="Y1458" s="28">
        <f ca="1">IF(Riskregister!$E$6="",0,COUNTIF(BG$4:BG$53,"&lt;"&amp;W1458)*IF(X1458&lt;0.5,Riskregister!$K$6+(Riskregister!$L$6-Riskregister!$K$6)*SQRT(X1458/2),Riskregister!$L$6-(Riskregister!$L$6-Riskregister!$K$6)*SQRT((1-X1458)/2)))</f>
        <v>0</v>
      </c>
      <c r="Z1458" s="28">
        <f t="shared" ca="1" si="889"/>
        <v>0.92681554257060605</v>
      </c>
      <c r="AA1458" s="28">
        <f t="shared" ca="1" si="889"/>
        <v>0.4186486232924248</v>
      </c>
      <c r="AB1458" s="28">
        <f ca="1">IF(Riskregister!$E$7="",0,COUNTIF(BH$4:BH$53,"&lt;"&amp;Z1458)*IF(AA1458&lt;0.5,Riskregister!$K$7+(Riskregister!$L$7-Riskregister!$K$7)*SQRT(AA1458/2),Riskregister!$L$7-(Riskregister!$L$7-Riskregister!$K$7)*SQRT((1-AA1458)/2)))</f>
        <v>210131.90867738076</v>
      </c>
      <c r="AC1458" s="28">
        <f t="shared" ca="1" si="890"/>
        <v>0.73012497902314855</v>
      </c>
      <c r="AD1458" s="28">
        <f t="shared" ca="1" si="890"/>
        <v>0.21291016984965094</v>
      </c>
      <c r="AE1458" s="28">
        <f ca="1">IF(Riskregister!$E$8="",0,COUNTIF(BI$4:BI$53,"&lt;"&amp;AC1458)*IF(AD1458&lt;0.5,Riskregister!$K$8+(Riskregister!$L$8-Riskregister!$K$8)*SQRT(AD1458/2),Riskregister!$L$8-(Riskregister!$L$8-Riskregister!$K$8)*SQRT((1-AD1458)/2)))</f>
        <v>0</v>
      </c>
      <c r="AF1458" s="28">
        <f t="shared" ca="1" si="891"/>
        <v>0.1075585671955589</v>
      </c>
      <c r="AG1458" s="28">
        <f t="shared" ca="1" si="891"/>
        <v>0.19721775334502611</v>
      </c>
      <c r="AH1458" s="28">
        <f>IF(Riskregister!$E$9="",0,COUNTIF(BJ$4:BJ$53,"&lt;"&amp;AF1458)*IF(AG1458&lt;0.5,Riskregister!$K$9+(Riskregister!$L$9-Riskregister!$K$9)*SQRT(AG1458/2),Riskregister!$L$9-(Riskregister!$L$9-Riskregister!$K$9)*SQRT((1-AG1458)/2)))</f>
        <v>0</v>
      </c>
      <c r="AI1458" s="28">
        <f t="shared" ca="1" si="892"/>
        <v>0.43779255924924021</v>
      </c>
      <c r="AJ1458" s="28">
        <f t="shared" ca="1" si="892"/>
        <v>0.12213307891220782</v>
      </c>
      <c r="AK1458" s="28">
        <f>IF(Riskregister!$E$10="",0,COUNTIF(BK$4:BK$53,"&lt;"&amp;AI1458)*IF(AJ1458&lt;0.5,Riskregister!$K$10+(Riskregister!$L$10-Riskregister!$K$10)*SQRT(AJ1458/2),Riskregister!$L$10-(Riskregister!$L$10-Riskregister!$K$10)*SQRT((1-AJ1458)/2)))</f>
        <v>0</v>
      </c>
      <c r="AL1458" s="28">
        <f t="shared" ca="1" si="893"/>
        <v>0.37756080913878043</v>
      </c>
      <c r="AM1458" s="28">
        <f t="shared" ca="1" si="893"/>
        <v>0.38686395973428367</v>
      </c>
      <c r="AN1458" s="28">
        <f>IF(Riskregister!$E$11="",0,COUNTIF(BL$4:BL$53,"&lt;"&amp;AL1458)*IF(AM1458&lt;0.5,Riskregister!$K$11+(Riskregister!$L$11-Riskregister!$K$11)*SQRT(AM1458/2),Riskregister!$L$11-(Riskregister!$L$11-Riskregister!$K$11)*SQRT((1-AM1458)/2)))</f>
        <v>0</v>
      </c>
      <c r="AO1458" s="28">
        <f t="shared" ca="1" si="894"/>
        <v>0.59969247630180456</v>
      </c>
      <c r="AP1458" s="28">
        <f t="shared" ca="1" si="894"/>
        <v>0.44597021327574893</v>
      </c>
      <c r="AQ1458" s="28">
        <f>IF(Riskregister!$E$12="",0,COUNTIF(BM$4:BM$53,"&lt;"&amp;AO1458)*IF(AP1458&lt;0.5,Riskregister!$K$12+(Riskregister!$L$12-Riskregister!$K$12)*SQRT(AP1458/2),Riskregister!$L$12-(Riskregister!$L$12-Riskregister!$K$12)*SQRT((1-AP1458)/2)))</f>
        <v>0</v>
      </c>
      <c r="AR1458" s="28">
        <f t="shared" ca="1" si="895"/>
        <v>0.19846889416318336</v>
      </c>
      <c r="AS1458" s="28">
        <f t="shared" ca="1" si="895"/>
        <v>7.7782665423464903E-2</v>
      </c>
      <c r="AT1458" s="28">
        <f>IF(Riskregister!$E$13="",0,COUNTIF(BN$4:BN$53,"&lt;"&amp;AR1458)*IF(AS1458&lt;0.5,Riskregister!$K$13+(Riskregister!$L$13-Riskregister!$K$13)*SQRT(AS1458/2),Riskregister!$L$13-(Riskregister!$L$13-Riskregister!$K$13)*SQRT((1-AS1458)/2)))</f>
        <v>0</v>
      </c>
      <c r="AU1458" s="28">
        <f t="shared" ca="1" si="896"/>
        <v>0.43710471168623033</v>
      </c>
      <c r="AV1458" s="28">
        <f t="shared" ca="1" si="896"/>
        <v>0.43912254327458311</v>
      </c>
      <c r="AW1458" s="28">
        <f>IF(Riskregister!$E$14="",0,COUNTIF(BO$4:BO$53,"&lt;"&amp;AU1458)*IF(AV1458&lt;0.5,Riskregister!$K$14+(Riskregister!$L$14-Riskregister!$K$14)*SQRT(AV1458/2),Riskregister!$L$14-(Riskregister!$L$14-Riskregister!$K$14)*SQRT((1-AV1458)/2)))</f>
        <v>0</v>
      </c>
      <c r="AX1458" s="28">
        <f t="shared" ca="1" si="897"/>
        <v>0.54280123041919282</v>
      </c>
      <c r="AY1458" s="28">
        <f t="shared" ca="1" si="897"/>
        <v>8.1601879684879419E-2</v>
      </c>
      <c r="AZ1458" s="28">
        <f>IF(Riskregister!$E$15="",0,COUNTIF(BP$4:BP$53,"&lt;"&amp;AX1458)*IF(AY1458&lt;0.5,Riskregister!$K$15+(Riskregister!$L$15-Riskregister!$K$15)*SQRT(AY1458/2),Riskregister!$L$15-(Riskregister!$L$15-Riskregister!$K$15)*SQRT((1-AY1458)/2)))</f>
        <v>0</v>
      </c>
      <c r="BA1458" s="28">
        <f t="shared" ca="1" si="898"/>
        <v>0.82373564449909586</v>
      </c>
      <c r="BB1458" s="28">
        <f t="shared" ca="1" si="898"/>
        <v>0.57211218920973517</v>
      </c>
      <c r="BC1458" s="28">
        <f>IF(Riskregister!$E$16="",0,COUNTIF(BQ$4:BQ$53,"&lt;"&amp;BA1458)*IF(BB1458&lt;0.5,Riskregister!$K$16+(Riskregister!$L$16-Riskregister!$K$16)*SQRT(BB1458/2),Riskregister!$L$16-(Riskregister!$L$16-Riskregister!$K$16)*SQRT((1-BB1458)/2)))</f>
        <v>0</v>
      </c>
      <c r="BD1458" s="28">
        <f t="shared" ca="1" si="874"/>
        <v>210131.90867738076</v>
      </c>
    </row>
    <row r="1459" spans="20:56" x14ac:dyDescent="0.35">
      <c r="T1459" s="28">
        <f t="shared" ca="1" si="887"/>
        <v>0.3550224234906415</v>
      </c>
      <c r="U1459" s="28">
        <f t="shared" ca="1" si="887"/>
        <v>0.19704151840138717</v>
      </c>
      <c r="V1459" s="28">
        <f ca="1">IF(Riskregister!$E$5="",0,COUNTIF(BF$4:BF$53,"&lt;"&amp;T1459)*IF(U1459&lt;0.5,Riskregister!$K$5+(Riskregister!$L$5-Riskregister!$K$5)*SQRT(U1459/2),Riskregister!$L$5-(Riskregister!$L$5-Riskregister!$K$5)*SQRT((1-U1459)/2)))</f>
        <v>0</v>
      </c>
      <c r="W1459" s="28">
        <f t="shared" ca="1" si="888"/>
        <v>0.77189950622389414</v>
      </c>
      <c r="X1459" s="28">
        <f t="shared" ca="1" si="888"/>
        <v>0.31219786188373111</v>
      </c>
      <c r="Y1459" s="28">
        <f ca="1">IF(Riskregister!$E$6="",0,COUNTIF(BG$4:BG$53,"&lt;"&amp;W1459)*IF(X1459&lt;0.5,Riskregister!$K$6+(Riskregister!$L$6-Riskregister!$K$6)*SQRT(X1459/2),Riskregister!$L$6-(Riskregister!$L$6-Riskregister!$K$6)*SQRT((1-X1459)/2)))</f>
        <v>911168.43029738346</v>
      </c>
      <c r="Z1459" s="28">
        <f t="shared" ca="1" si="889"/>
        <v>0.16912135605305323</v>
      </c>
      <c r="AA1459" s="28">
        <f t="shared" ca="1" si="889"/>
        <v>0.71907602002953519</v>
      </c>
      <c r="AB1459" s="28">
        <f ca="1">IF(Riskregister!$E$7="",0,COUNTIF(BH$4:BH$53,"&lt;"&amp;Z1459)*IF(AA1459&lt;0.5,Riskregister!$K$7+(Riskregister!$L$7-Riskregister!$K$7)*SQRT(AA1459/2),Riskregister!$L$7-(Riskregister!$L$7-Riskregister!$K$7)*SQRT((1-AA1459)/2)))</f>
        <v>0</v>
      </c>
      <c r="AC1459" s="28">
        <f t="shared" ca="1" si="890"/>
        <v>0.71653501150888965</v>
      </c>
      <c r="AD1459" s="28">
        <f t="shared" ca="1" si="890"/>
        <v>0.81190514118635992</v>
      </c>
      <c r="AE1459" s="28">
        <f ca="1">IF(Riskregister!$E$8="",0,COUNTIF(BI$4:BI$53,"&lt;"&amp;AC1459)*IF(AD1459&lt;0.5,Riskregister!$K$8+(Riskregister!$L$8-Riskregister!$K$8)*SQRT(AD1459/2),Riskregister!$L$8-(Riskregister!$L$8-Riskregister!$K$8)*SQRT((1-AD1459)/2)))</f>
        <v>0</v>
      </c>
      <c r="AF1459" s="28">
        <f t="shared" ca="1" si="891"/>
        <v>0.83715026511554413</v>
      </c>
      <c r="AG1459" s="28">
        <f t="shared" ca="1" si="891"/>
        <v>0.36375562713865317</v>
      </c>
      <c r="AH1459" s="28">
        <f>IF(Riskregister!$E$9="",0,COUNTIF(BJ$4:BJ$53,"&lt;"&amp;AF1459)*IF(AG1459&lt;0.5,Riskregister!$K$9+(Riskregister!$L$9-Riskregister!$K$9)*SQRT(AG1459/2),Riskregister!$L$9-(Riskregister!$L$9-Riskregister!$K$9)*SQRT((1-AG1459)/2)))</f>
        <v>0</v>
      </c>
      <c r="AI1459" s="28">
        <f t="shared" ca="1" si="892"/>
        <v>0.67890812469395734</v>
      </c>
      <c r="AJ1459" s="28">
        <f t="shared" ca="1" si="892"/>
        <v>0.91870960561344439</v>
      </c>
      <c r="AK1459" s="28">
        <f>IF(Riskregister!$E$10="",0,COUNTIF(BK$4:BK$53,"&lt;"&amp;AI1459)*IF(AJ1459&lt;0.5,Riskregister!$K$10+(Riskregister!$L$10-Riskregister!$K$10)*SQRT(AJ1459/2),Riskregister!$L$10-(Riskregister!$L$10-Riskregister!$K$10)*SQRT((1-AJ1459)/2)))</f>
        <v>0</v>
      </c>
      <c r="AL1459" s="28">
        <f t="shared" ca="1" si="893"/>
        <v>0.53561772154407161</v>
      </c>
      <c r="AM1459" s="28">
        <f t="shared" ca="1" si="893"/>
        <v>0.90843755410411131</v>
      </c>
      <c r="AN1459" s="28">
        <f>IF(Riskregister!$E$11="",0,COUNTIF(BL$4:BL$53,"&lt;"&amp;AL1459)*IF(AM1459&lt;0.5,Riskregister!$K$11+(Riskregister!$L$11-Riskregister!$K$11)*SQRT(AM1459/2),Riskregister!$L$11-(Riskregister!$L$11-Riskregister!$K$11)*SQRT((1-AM1459)/2)))</f>
        <v>0</v>
      </c>
      <c r="AO1459" s="28">
        <f t="shared" ca="1" si="894"/>
        <v>0.14843126328622003</v>
      </c>
      <c r="AP1459" s="28">
        <f t="shared" ca="1" si="894"/>
        <v>0.51507436033459675</v>
      </c>
      <c r="AQ1459" s="28">
        <f>IF(Riskregister!$E$12="",0,COUNTIF(BM$4:BM$53,"&lt;"&amp;AO1459)*IF(AP1459&lt;0.5,Riskregister!$K$12+(Riskregister!$L$12-Riskregister!$K$12)*SQRT(AP1459/2),Riskregister!$L$12-(Riskregister!$L$12-Riskregister!$K$12)*SQRT((1-AP1459)/2)))</f>
        <v>0</v>
      </c>
      <c r="AR1459" s="28">
        <f t="shared" ca="1" si="895"/>
        <v>0.2825528152364426</v>
      </c>
      <c r="AS1459" s="28">
        <f t="shared" ca="1" si="895"/>
        <v>0.75109926527927739</v>
      </c>
      <c r="AT1459" s="28">
        <f>IF(Riskregister!$E$13="",0,COUNTIF(BN$4:BN$53,"&lt;"&amp;AR1459)*IF(AS1459&lt;0.5,Riskregister!$K$13+(Riskregister!$L$13-Riskregister!$K$13)*SQRT(AS1459/2),Riskregister!$L$13-(Riskregister!$L$13-Riskregister!$K$13)*SQRT((1-AS1459)/2)))</f>
        <v>0</v>
      </c>
      <c r="AU1459" s="28">
        <f t="shared" ca="1" si="896"/>
        <v>0.79872739231987511</v>
      </c>
      <c r="AV1459" s="28">
        <f t="shared" ca="1" si="896"/>
        <v>0.16227315271669662</v>
      </c>
      <c r="AW1459" s="28">
        <f>IF(Riskregister!$E$14="",0,COUNTIF(BO$4:BO$53,"&lt;"&amp;AU1459)*IF(AV1459&lt;0.5,Riskregister!$K$14+(Riskregister!$L$14-Riskregister!$K$14)*SQRT(AV1459/2),Riskregister!$L$14-(Riskregister!$L$14-Riskregister!$K$14)*SQRT((1-AV1459)/2)))</f>
        <v>0</v>
      </c>
      <c r="AX1459" s="28">
        <f t="shared" ca="1" si="897"/>
        <v>0.59149241390992657</v>
      </c>
      <c r="AY1459" s="28">
        <f t="shared" ca="1" si="897"/>
        <v>0.27841389094450208</v>
      </c>
      <c r="AZ1459" s="28">
        <f>IF(Riskregister!$E$15="",0,COUNTIF(BP$4:BP$53,"&lt;"&amp;AX1459)*IF(AY1459&lt;0.5,Riskregister!$K$15+(Riskregister!$L$15-Riskregister!$K$15)*SQRT(AY1459/2),Riskregister!$L$15-(Riskregister!$L$15-Riskregister!$K$15)*SQRT((1-AY1459)/2)))</f>
        <v>0</v>
      </c>
      <c r="BA1459" s="28">
        <f t="shared" ca="1" si="898"/>
        <v>0.71160389740783836</v>
      </c>
      <c r="BB1459" s="28">
        <f t="shared" ca="1" si="898"/>
        <v>0.40822995505679271</v>
      </c>
      <c r="BC1459" s="28">
        <f>IF(Riskregister!$E$16="",0,COUNTIF(BQ$4:BQ$53,"&lt;"&amp;BA1459)*IF(BB1459&lt;0.5,Riskregister!$K$16+(Riskregister!$L$16-Riskregister!$K$16)*SQRT(BB1459/2),Riskregister!$L$16-(Riskregister!$L$16-Riskregister!$K$16)*SQRT((1-BB1459)/2)))</f>
        <v>0</v>
      </c>
      <c r="BD1459" s="28">
        <f t="shared" ca="1" si="874"/>
        <v>911168.43029738346</v>
      </c>
    </row>
    <row r="1460" spans="20:56" x14ac:dyDescent="0.35">
      <c r="T1460" s="28">
        <f t="shared" ca="1" si="887"/>
        <v>0.47081753211447941</v>
      </c>
      <c r="U1460" s="28">
        <f t="shared" ca="1" si="887"/>
        <v>0.50447786942292783</v>
      </c>
      <c r="V1460" s="28">
        <f ca="1">IF(Riskregister!$E$5="",0,COUNTIF(BF$4:BF$53,"&lt;"&amp;T1460)*IF(U1460&lt;0.5,Riskregister!$K$5+(Riskregister!$L$5-Riskregister!$K$5)*SQRT(U1460/2),Riskregister!$L$5-(Riskregister!$L$5-Riskregister!$K$5)*SQRT((1-U1460)/2)))</f>
        <v>0</v>
      </c>
      <c r="W1460" s="28">
        <f t="shared" ca="1" si="888"/>
        <v>0.69513304517793961</v>
      </c>
      <c r="X1460" s="28">
        <f t="shared" ca="1" si="888"/>
        <v>0.45261611653066069</v>
      </c>
      <c r="Y1460" s="28">
        <f ca="1">IF(Riskregister!$E$6="",0,COUNTIF(BG$4:BG$53,"&lt;"&amp;W1460)*IF(X1460&lt;0.5,Riskregister!$K$6+(Riskregister!$L$6-Riskregister!$K$6)*SQRT(X1460/2),Riskregister!$L$6-(Riskregister!$L$6-Riskregister!$K$6)*SQRT((1-X1460)/2)))</f>
        <v>1056293.2376117834</v>
      </c>
      <c r="Z1460" s="28">
        <f t="shared" ca="1" si="889"/>
        <v>0.11539616186282864</v>
      </c>
      <c r="AA1460" s="28">
        <f t="shared" ca="1" si="889"/>
        <v>0.35505814929665169</v>
      </c>
      <c r="AB1460" s="28">
        <f ca="1">IF(Riskregister!$E$7="",0,COUNTIF(BH$4:BH$53,"&lt;"&amp;Z1460)*IF(AA1460&lt;0.5,Riskregister!$K$7+(Riskregister!$L$7-Riskregister!$K$7)*SQRT(AA1460/2),Riskregister!$L$7-(Riskregister!$L$7-Riskregister!$K$7)*SQRT((1-AA1460)/2)))</f>
        <v>0</v>
      </c>
      <c r="AC1460" s="28">
        <f t="shared" ca="1" si="890"/>
        <v>0.86043594546542634</v>
      </c>
      <c r="AD1460" s="28">
        <f t="shared" ca="1" si="890"/>
        <v>0.67599519438269728</v>
      </c>
      <c r="AE1460" s="28">
        <f ca="1">IF(Riskregister!$E$8="",0,COUNTIF(BI$4:BI$53,"&lt;"&amp;AC1460)*IF(AD1460&lt;0.5,Riskregister!$K$8+(Riskregister!$L$8-Riskregister!$K$8)*SQRT(AD1460/2),Riskregister!$L$8-(Riskregister!$L$8-Riskregister!$K$8)*SQRT((1-AD1460)/2)))</f>
        <v>0</v>
      </c>
      <c r="AF1460" s="28">
        <f t="shared" ca="1" si="891"/>
        <v>0.38569009661579678</v>
      </c>
      <c r="AG1460" s="28">
        <f t="shared" ca="1" si="891"/>
        <v>0.57189113297828731</v>
      </c>
      <c r="AH1460" s="28">
        <f>IF(Riskregister!$E$9="",0,COUNTIF(BJ$4:BJ$53,"&lt;"&amp;AF1460)*IF(AG1460&lt;0.5,Riskregister!$K$9+(Riskregister!$L$9-Riskregister!$K$9)*SQRT(AG1460/2),Riskregister!$L$9-(Riskregister!$L$9-Riskregister!$K$9)*SQRT((1-AG1460)/2)))</f>
        <v>0</v>
      </c>
      <c r="AI1460" s="28">
        <f t="shared" ca="1" si="892"/>
        <v>0.74573959525168598</v>
      </c>
      <c r="AJ1460" s="28">
        <f t="shared" ca="1" si="892"/>
        <v>0.79277151044076044</v>
      </c>
      <c r="AK1460" s="28">
        <f>IF(Riskregister!$E$10="",0,COUNTIF(BK$4:BK$53,"&lt;"&amp;AI1460)*IF(AJ1460&lt;0.5,Riskregister!$K$10+(Riskregister!$L$10-Riskregister!$K$10)*SQRT(AJ1460/2),Riskregister!$L$10-(Riskregister!$L$10-Riskregister!$K$10)*SQRT((1-AJ1460)/2)))</f>
        <v>0</v>
      </c>
      <c r="AL1460" s="28">
        <f t="shared" ca="1" si="893"/>
        <v>0.70747571422963318</v>
      </c>
      <c r="AM1460" s="28">
        <f t="shared" ca="1" si="893"/>
        <v>0.50487062581714848</v>
      </c>
      <c r="AN1460" s="28">
        <f>IF(Riskregister!$E$11="",0,COUNTIF(BL$4:BL$53,"&lt;"&amp;AL1460)*IF(AM1460&lt;0.5,Riskregister!$K$11+(Riskregister!$L$11-Riskregister!$K$11)*SQRT(AM1460/2),Riskregister!$L$11-(Riskregister!$L$11-Riskregister!$K$11)*SQRT((1-AM1460)/2)))</f>
        <v>0</v>
      </c>
      <c r="AO1460" s="28">
        <f t="shared" ca="1" si="894"/>
        <v>0.35055333452309567</v>
      </c>
      <c r="AP1460" s="28">
        <f t="shared" ca="1" si="894"/>
        <v>0.41226657389868304</v>
      </c>
      <c r="AQ1460" s="28">
        <f>IF(Riskregister!$E$12="",0,COUNTIF(BM$4:BM$53,"&lt;"&amp;AO1460)*IF(AP1460&lt;0.5,Riskregister!$K$12+(Riskregister!$L$12-Riskregister!$K$12)*SQRT(AP1460/2),Riskregister!$L$12-(Riskregister!$L$12-Riskregister!$K$12)*SQRT((1-AP1460)/2)))</f>
        <v>0</v>
      </c>
      <c r="AR1460" s="28">
        <f t="shared" ca="1" si="895"/>
        <v>0.94893680281417414</v>
      </c>
      <c r="AS1460" s="28">
        <f t="shared" ca="1" si="895"/>
        <v>0.98889561403833626</v>
      </c>
      <c r="AT1460" s="28">
        <f>IF(Riskregister!$E$13="",0,COUNTIF(BN$4:BN$53,"&lt;"&amp;AR1460)*IF(AS1460&lt;0.5,Riskregister!$K$13+(Riskregister!$L$13-Riskregister!$K$13)*SQRT(AS1460/2),Riskregister!$L$13-(Riskregister!$L$13-Riskregister!$K$13)*SQRT((1-AS1460)/2)))</f>
        <v>0</v>
      </c>
      <c r="AU1460" s="28">
        <f t="shared" ca="1" si="896"/>
        <v>0.682517208738603</v>
      </c>
      <c r="AV1460" s="28">
        <f t="shared" ca="1" si="896"/>
        <v>0.10983439817893337</v>
      </c>
      <c r="AW1460" s="28">
        <f>IF(Riskregister!$E$14="",0,COUNTIF(BO$4:BO$53,"&lt;"&amp;AU1460)*IF(AV1460&lt;0.5,Riskregister!$K$14+(Riskregister!$L$14-Riskregister!$K$14)*SQRT(AV1460/2),Riskregister!$L$14-(Riskregister!$L$14-Riskregister!$K$14)*SQRT((1-AV1460)/2)))</f>
        <v>0</v>
      </c>
      <c r="AX1460" s="28">
        <f t="shared" ca="1" si="897"/>
        <v>0.85880050866272872</v>
      </c>
      <c r="AY1460" s="28">
        <f t="shared" ca="1" si="897"/>
        <v>0.61118209234837795</v>
      </c>
      <c r="AZ1460" s="28">
        <f>IF(Riskregister!$E$15="",0,COUNTIF(BP$4:BP$53,"&lt;"&amp;AX1460)*IF(AY1460&lt;0.5,Riskregister!$K$15+(Riskregister!$L$15-Riskregister!$K$15)*SQRT(AY1460/2),Riskregister!$L$15-(Riskregister!$L$15-Riskregister!$K$15)*SQRT((1-AY1460)/2)))</f>
        <v>0</v>
      </c>
      <c r="BA1460" s="28">
        <f t="shared" ca="1" si="898"/>
        <v>0.80515611620240179</v>
      </c>
      <c r="BB1460" s="28">
        <f t="shared" ca="1" si="898"/>
        <v>0.31497403166103655</v>
      </c>
      <c r="BC1460" s="28">
        <f>IF(Riskregister!$E$16="",0,COUNTIF(BQ$4:BQ$53,"&lt;"&amp;BA1460)*IF(BB1460&lt;0.5,Riskregister!$K$16+(Riskregister!$L$16-Riskregister!$K$16)*SQRT(BB1460/2),Riskregister!$L$16-(Riskregister!$L$16-Riskregister!$K$16)*SQRT((1-BB1460)/2)))</f>
        <v>0</v>
      </c>
      <c r="BD1460" s="28">
        <f t="shared" ca="1" si="874"/>
        <v>1056293.2376117834</v>
      </c>
    </row>
    <row r="1461" spans="20:56" x14ac:dyDescent="0.35">
      <c r="T1461" s="28">
        <f t="shared" ca="1" si="887"/>
        <v>0.21563107406886073</v>
      </c>
      <c r="U1461" s="28">
        <f t="shared" ca="1" si="887"/>
        <v>0.99913686621628617</v>
      </c>
      <c r="V1461" s="28">
        <f ca="1">IF(Riskregister!$E$5="",0,COUNTIF(BF$4:BF$53,"&lt;"&amp;T1461)*IF(U1461&lt;0.5,Riskregister!$K$5+(Riskregister!$L$5-Riskregister!$K$5)*SQRT(U1461/2),Riskregister!$L$5-(Riskregister!$L$5-Riskregister!$K$5)*SQRT((1-U1461)/2)))</f>
        <v>0</v>
      </c>
      <c r="W1461" s="28">
        <f t="shared" ca="1" si="888"/>
        <v>0.18564942410823226</v>
      </c>
      <c r="X1461" s="28">
        <f t="shared" ca="1" si="888"/>
        <v>0.30748631650127811</v>
      </c>
      <c r="Y1461" s="28">
        <f ca="1">IF(Riskregister!$E$6="",0,COUNTIF(BG$4:BG$53,"&lt;"&amp;W1461)*IF(X1461&lt;0.5,Riskregister!$K$6+(Riskregister!$L$6-Riskregister!$K$6)*SQRT(X1461/2),Riskregister!$L$6-(Riskregister!$L$6-Riskregister!$K$6)*SQRT((1-X1461)/2)))</f>
        <v>0</v>
      </c>
      <c r="Z1461" s="28">
        <f t="shared" ca="1" si="889"/>
        <v>0.42072375670742435</v>
      </c>
      <c r="AA1461" s="28">
        <f t="shared" ca="1" si="889"/>
        <v>2.5417669450035207E-3</v>
      </c>
      <c r="AB1461" s="28">
        <f ca="1">IF(Riskregister!$E$7="",0,COUNTIF(BH$4:BH$53,"&lt;"&amp;Z1461)*IF(AA1461&lt;0.5,Riskregister!$K$7+(Riskregister!$L$7-Riskregister!$K$7)*SQRT(AA1461/2),Riskregister!$L$7-(Riskregister!$L$7-Riskregister!$K$7)*SQRT((1-AA1461)/2)))</f>
        <v>0</v>
      </c>
      <c r="AC1461" s="28">
        <f t="shared" ca="1" si="890"/>
        <v>0.46887375791631558</v>
      </c>
      <c r="AD1461" s="28">
        <f t="shared" ca="1" si="890"/>
        <v>0.30919312969906942</v>
      </c>
      <c r="AE1461" s="28">
        <f ca="1">IF(Riskregister!$E$8="",0,COUNTIF(BI$4:BI$53,"&lt;"&amp;AC1461)*IF(AD1461&lt;0.5,Riskregister!$K$8+(Riskregister!$L$8-Riskregister!$K$8)*SQRT(AD1461/2),Riskregister!$L$8-(Riskregister!$L$8-Riskregister!$K$8)*SQRT((1-AD1461)/2)))</f>
        <v>0</v>
      </c>
      <c r="AF1461" s="28">
        <f t="shared" ca="1" si="891"/>
        <v>0.29263476729221305</v>
      </c>
      <c r="AG1461" s="28">
        <f t="shared" ca="1" si="891"/>
        <v>0.57552883854322889</v>
      </c>
      <c r="AH1461" s="28">
        <f>IF(Riskregister!$E$9="",0,COUNTIF(BJ$4:BJ$53,"&lt;"&amp;AF1461)*IF(AG1461&lt;0.5,Riskregister!$K$9+(Riskregister!$L$9-Riskregister!$K$9)*SQRT(AG1461/2),Riskregister!$L$9-(Riskregister!$L$9-Riskregister!$K$9)*SQRT((1-AG1461)/2)))</f>
        <v>0</v>
      </c>
      <c r="AI1461" s="28">
        <f t="shared" ca="1" si="892"/>
        <v>0.12894802851973486</v>
      </c>
      <c r="AJ1461" s="28">
        <f t="shared" ca="1" si="892"/>
        <v>0.61041387988310447</v>
      </c>
      <c r="AK1461" s="28">
        <f>IF(Riskregister!$E$10="",0,COUNTIF(BK$4:BK$53,"&lt;"&amp;AI1461)*IF(AJ1461&lt;0.5,Riskregister!$K$10+(Riskregister!$L$10-Riskregister!$K$10)*SQRT(AJ1461/2),Riskregister!$L$10-(Riskregister!$L$10-Riskregister!$K$10)*SQRT((1-AJ1461)/2)))</f>
        <v>0</v>
      </c>
      <c r="AL1461" s="28">
        <f t="shared" ca="1" si="893"/>
        <v>0.75166848345371862</v>
      </c>
      <c r="AM1461" s="28">
        <f t="shared" ca="1" si="893"/>
        <v>0.23558972873584128</v>
      </c>
      <c r="AN1461" s="28">
        <f>IF(Riskregister!$E$11="",0,COUNTIF(BL$4:BL$53,"&lt;"&amp;AL1461)*IF(AM1461&lt;0.5,Riskregister!$K$11+(Riskregister!$L$11-Riskregister!$K$11)*SQRT(AM1461/2),Riskregister!$L$11-(Riskregister!$L$11-Riskregister!$K$11)*SQRT((1-AM1461)/2)))</f>
        <v>0</v>
      </c>
      <c r="AO1461" s="28">
        <f t="shared" ca="1" si="894"/>
        <v>0.44172463894158653</v>
      </c>
      <c r="AP1461" s="28">
        <f t="shared" ca="1" si="894"/>
        <v>0.3215889110954453</v>
      </c>
      <c r="AQ1461" s="28">
        <f>IF(Riskregister!$E$12="",0,COUNTIF(BM$4:BM$53,"&lt;"&amp;AO1461)*IF(AP1461&lt;0.5,Riskregister!$K$12+(Riskregister!$L$12-Riskregister!$K$12)*SQRT(AP1461/2),Riskregister!$L$12-(Riskregister!$L$12-Riskregister!$K$12)*SQRT((1-AP1461)/2)))</f>
        <v>0</v>
      </c>
      <c r="AR1461" s="28">
        <f t="shared" ca="1" si="895"/>
        <v>0.40165531505367358</v>
      </c>
      <c r="AS1461" s="28">
        <f t="shared" ca="1" si="895"/>
        <v>0.82430863068918325</v>
      </c>
      <c r="AT1461" s="28">
        <f>IF(Riskregister!$E$13="",0,COUNTIF(BN$4:BN$53,"&lt;"&amp;AR1461)*IF(AS1461&lt;0.5,Riskregister!$K$13+(Riskregister!$L$13-Riskregister!$K$13)*SQRT(AS1461/2),Riskregister!$L$13-(Riskregister!$L$13-Riskregister!$K$13)*SQRT((1-AS1461)/2)))</f>
        <v>0</v>
      </c>
      <c r="AU1461" s="28">
        <f t="shared" ca="1" si="896"/>
        <v>0.21240893564148222</v>
      </c>
      <c r="AV1461" s="28">
        <f t="shared" ca="1" si="896"/>
        <v>0.89195684592040558</v>
      </c>
      <c r="AW1461" s="28">
        <f>IF(Riskregister!$E$14="",0,COUNTIF(BO$4:BO$53,"&lt;"&amp;AU1461)*IF(AV1461&lt;0.5,Riskregister!$K$14+(Riskregister!$L$14-Riskregister!$K$14)*SQRT(AV1461/2),Riskregister!$L$14-(Riskregister!$L$14-Riskregister!$K$14)*SQRT((1-AV1461)/2)))</f>
        <v>0</v>
      </c>
      <c r="AX1461" s="28">
        <f t="shared" ca="1" si="897"/>
        <v>8.796656640454259E-3</v>
      </c>
      <c r="AY1461" s="28">
        <f t="shared" ca="1" si="897"/>
        <v>0.68836900980377591</v>
      </c>
      <c r="AZ1461" s="28">
        <f>IF(Riskregister!$E$15="",0,COUNTIF(BP$4:BP$53,"&lt;"&amp;AX1461)*IF(AY1461&lt;0.5,Riskregister!$K$15+(Riskregister!$L$15-Riskregister!$K$15)*SQRT(AY1461/2),Riskregister!$L$15-(Riskregister!$L$15-Riskregister!$K$15)*SQRT((1-AY1461)/2)))</f>
        <v>0</v>
      </c>
      <c r="BA1461" s="28">
        <f t="shared" ca="1" si="898"/>
        <v>0.4232543128835039</v>
      </c>
      <c r="BB1461" s="28">
        <f t="shared" ca="1" si="898"/>
        <v>0.2269054321195042</v>
      </c>
      <c r="BC1461" s="28">
        <f>IF(Riskregister!$E$16="",0,COUNTIF(BQ$4:BQ$53,"&lt;"&amp;BA1461)*IF(BB1461&lt;0.5,Riskregister!$K$16+(Riskregister!$L$16-Riskregister!$K$16)*SQRT(BB1461/2),Riskregister!$L$16-(Riskregister!$L$16-Riskregister!$K$16)*SQRT((1-BB1461)/2)))</f>
        <v>0</v>
      </c>
      <c r="BD1461" s="28">
        <f t="shared" ca="1" si="874"/>
        <v>0</v>
      </c>
    </row>
    <row r="1462" spans="20:56" x14ac:dyDescent="0.35">
      <c r="T1462" s="28">
        <f t="shared" ca="1" si="887"/>
        <v>0.46731694366287513</v>
      </c>
      <c r="U1462" s="28">
        <f t="shared" ca="1" si="887"/>
        <v>0.96821378462257401</v>
      </c>
      <c r="V1462" s="28">
        <f ca="1">IF(Riskregister!$E$5="",0,COUNTIF(BF$4:BF$53,"&lt;"&amp;T1462)*IF(U1462&lt;0.5,Riskregister!$K$5+(Riskregister!$L$5-Riskregister!$K$5)*SQRT(U1462/2),Riskregister!$L$5-(Riskregister!$L$5-Riskregister!$K$5)*SQRT((1-U1462)/2)))</f>
        <v>0</v>
      </c>
      <c r="W1462" s="28">
        <f t="shared" ca="1" si="888"/>
        <v>0.85705205095364756</v>
      </c>
      <c r="X1462" s="28">
        <f t="shared" ca="1" si="888"/>
        <v>0.34305886486877257</v>
      </c>
      <c r="Y1462" s="28">
        <f ca="1">IF(Riskregister!$E$6="",0,COUNTIF(BG$4:BG$53,"&lt;"&amp;W1462)*IF(X1462&lt;0.5,Riskregister!$K$6+(Riskregister!$L$6-Riskregister!$K$6)*SQRT(X1462/2),Riskregister!$L$6-(Riskregister!$L$6-Riskregister!$K$6)*SQRT((1-X1462)/2)))</f>
        <v>945490.01407625282</v>
      </c>
      <c r="Z1462" s="28">
        <f t="shared" ca="1" si="889"/>
        <v>0.83721496581335408</v>
      </c>
      <c r="AA1462" s="28">
        <f t="shared" ca="1" si="889"/>
        <v>0.86397114363312855</v>
      </c>
      <c r="AB1462" s="28">
        <f ca="1">IF(Riskregister!$E$7="",0,COUNTIF(BH$4:BH$53,"&lt;"&amp;Z1462)*IF(AA1462&lt;0.5,Riskregister!$K$7+(Riskregister!$L$7-Riskregister!$K$7)*SQRT(AA1462/2),Riskregister!$L$7-(Riskregister!$L$7-Riskregister!$K$7)*SQRT((1-AA1462)/2)))</f>
        <v>308721.48416811938</v>
      </c>
      <c r="AC1462" s="28">
        <f t="shared" ca="1" si="890"/>
        <v>0.19569344825217816</v>
      </c>
      <c r="AD1462" s="28">
        <f t="shared" ca="1" si="890"/>
        <v>0.75359348473709076</v>
      </c>
      <c r="AE1462" s="28">
        <f ca="1">IF(Riskregister!$E$8="",0,COUNTIF(BI$4:BI$53,"&lt;"&amp;AC1462)*IF(AD1462&lt;0.5,Riskregister!$K$8+(Riskregister!$L$8-Riskregister!$K$8)*SQRT(AD1462/2),Riskregister!$L$8-(Riskregister!$L$8-Riskregister!$K$8)*SQRT((1-AD1462)/2)))</f>
        <v>0</v>
      </c>
      <c r="AF1462" s="28">
        <f t="shared" ca="1" si="891"/>
        <v>0.48620734496532669</v>
      </c>
      <c r="AG1462" s="28">
        <f t="shared" ca="1" si="891"/>
        <v>0.71784073330221432</v>
      </c>
      <c r="AH1462" s="28">
        <f>IF(Riskregister!$E$9="",0,COUNTIF(BJ$4:BJ$53,"&lt;"&amp;AF1462)*IF(AG1462&lt;0.5,Riskregister!$K$9+(Riskregister!$L$9-Riskregister!$K$9)*SQRT(AG1462/2),Riskregister!$L$9-(Riskregister!$L$9-Riskregister!$K$9)*SQRT((1-AG1462)/2)))</f>
        <v>0</v>
      </c>
      <c r="AI1462" s="28">
        <f t="shared" ca="1" si="892"/>
        <v>0.77732806840184554</v>
      </c>
      <c r="AJ1462" s="28">
        <f t="shared" ca="1" si="892"/>
        <v>0.9671239882547602</v>
      </c>
      <c r="AK1462" s="28">
        <f>IF(Riskregister!$E$10="",0,COUNTIF(BK$4:BK$53,"&lt;"&amp;AI1462)*IF(AJ1462&lt;0.5,Riskregister!$K$10+(Riskregister!$L$10-Riskregister!$K$10)*SQRT(AJ1462/2),Riskregister!$L$10-(Riskregister!$L$10-Riskregister!$K$10)*SQRT((1-AJ1462)/2)))</f>
        <v>0</v>
      </c>
      <c r="AL1462" s="28">
        <f t="shared" ca="1" si="893"/>
        <v>0.15574873198879957</v>
      </c>
      <c r="AM1462" s="28">
        <f t="shared" ca="1" si="893"/>
        <v>0.32884367582258822</v>
      </c>
      <c r="AN1462" s="28">
        <f>IF(Riskregister!$E$11="",0,COUNTIF(BL$4:BL$53,"&lt;"&amp;AL1462)*IF(AM1462&lt;0.5,Riskregister!$K$11+(Riskregister!$L$11-Riskregister!$K$11)*SQRT(AM1462/2),Riskregister!$L$11-(Riskregister!$L$11-Riskregister!$K$11)*SQRT((1-AM1462)/2)))</f>
        <v>0</v>
      </c>
      <c r="AO1462" s="28">
        <f t="shared" ca="1" si="894"/>
        <v>0.25609740378398194</v>
      </c>
      <c r="AP1462" s="28">
        <f t="shared" ca="1" si="894"/>
        <v>0.39835151336413954</v>
      </c>
      <c r="AQ1462" s="28">
        <f>IF(Riskregister!$E$12="",0,COUNTIF(BM$4:BM$53,"&lt;"&amp;AO1462)*IF(AP1462&lt;0.5,Riskregister!$K$12+(Riskregister!$L$12-Riskregister!$K$12)*SQRT(AP1462/2),Riskregister!$L$12-(Riskregister!$L$12-Riskregister!$K$12)*SQRT((1-AP1462)/2)))</f>
        <v>0</v>
      </c>
      <c r="AR1462" s="28">
        <f t="shared" ca="1" si="895"/>
        <v>0.4632088488485111</v>
      </c>
      <c r="AS1462" s="28">
        <f t="shared" ca="1" si="895"/>
        <v>1.0324605907848117E-2</v>
      </c>
      <c r="AT1462" s="28">
        <f>IF(Riskregister!$E$13="",0,COUNTIF(BN$4:BN$53,"&lt;"&amp;AR1462)*IF(AS1462&lt;0.5,Riskregister!$K$13+(Riskregister!$L$13-Riskregister!$K$13)*SQRT(AS1462/2),Riskregister!$L$13-(Riskregister!$L$13-Riskregister!$K$13)*SQRT((1-AS1462)/2)))</f>
        <v>0</v>
      </c>
      <c r="AU1462" s="28">
        <f t="shared" ca="1" si="896"/>
        <v>0.14184425462786232</v>
      </c>
      <c r="AV1462" s="28">
        <f t="shared" ca="1" si="896"/>
        <v>5.5279810501147608E-2</v>
      </c>
      <c r="AW1462" s="28">
        <f>IF(Riskregister!$E$14="",0,COUNTIF(BO$4:BO$53,"&lt;"&amp;AU1462)*IF(AV1462&lt;0.5,Riskregister!$K$14+(Riskregister!$L$14-Riskregister!$K$14)*SQRT(AV1462/2),Riskregister!$L$14-(Riskregister!$L$14-Riskregister!$K$14)*SQRT((1-AV1462)/2)))</f>
        <v>0</v>
      </c>
      <c r="AX1462" s="28">
        <f t="shared" ca="1" si="897"/>
        <v>0.63605899525171561</v>
      </c>
      <c r="AY1462" s="28">
        <f t="shared" ca="1" si="897"/>
        <v>0.95338598347295744</v>
      </c>
      <c r="AZ1462" s="28">
        <f>IF(Riskregister!$E$15="",0,COUNTIF(BP$4:BP$53,"&lt;"&amp;AX1462)*IF(AY1462&lt;0.5,Riskregister!$K$15+(Riskregister!$L$15-Riskregister!$K$15)*SQRT(AY1462/2),Riskregister!$L$15-(Riskregister!$L$15-Riskregister!$K$15)*SQRT((1-AY1462)/2)))</f>
        <v>0</v>
      </c>
      <c r="BA1462" s="28">
        <f t="shared" ca="1" si="898"/>
        <v>0.56037241450872277</v>
      </c>
      <c r="BB1462" s="28">
        <f t="shared" ca="1" si="898"/>
        <v>7.1490775102972637E-2</v>
      </c>
      <c r="BC1462" s="28">
        <f>IF(Riskregister!$E$16="",0,COUNTIF(BQ$4:BQ$53,"&lt;"&amp;BA1462)*IF(BB1462&lt;0.5,Riskregister!$K$16+(Riskregister!$L$16-Riskregister!$K$16)*SQRT(BB1462/2),Riskregister!$L$16-(Riskregister!$L$16-Riskregister!$K$16)*SQRT((1-BB1462)/2)))</f>
        <v>0</v>
      </c>
      <c r="BD1462" s="28">
        <f t="shared" ca="1" si="874"/>
        <v>1254211.4982443722</v>
      </c>
    </row>
    <row r="1463" spans="20:56" x14ac:dyDescent="0.35">
      <c r="T1463" s="28">
        <f t="shared" ca="1" si="887"/>
        <v>0.89667577861333614</v>
      </c>
      <c r="U1463" s="28">
        <f t="shared" ca="1" si="887"/>
        <v>0.59160697155419539</v>
      </c>
      <c r="V1463" s="28">
        <f ca="1">IF(Riskregister!$E$5="",0,COUNTIF(BF$4:BF$53,"&lt;"&amp;T1463)*IF(U1463&lt;0.5,Riskregister!$K$5+(Riskregister!$L$5-Riskregister!$K$5)*SQRT(U1463/2),Riskregister!$L$5-(Riskregister!$L$5-Riskregister!$K$5)*SQRT((1-U1463)/2)))</f>
        <v>396653.51212736004</v>
      </c>
      <c r="W1463" s="28">
        <f t="shared" ca="1" si="888"/>
        <v>0.1924185836610296</v>
      </c>
      <c r="X1463" s="28">
        <f t="shared" ca="1" si="888"/>
        <v>0.79137079769091501</v>
      </c>
      <c r="Y1463" s="28">
        <f ca="1">IF(Riskregister!$E$6="",0,COUNTIF(BG$4:BG$53,"&lt;"&amp;W1463)*IF(X1463&lt;0.5,Riskregister!$K$6+(Riskregister!$L$6-Riskregister!$K$6)*SQRT(X1463/2),Riskregister!$L$6-(Riskregister!$L$6-Riskregister!$K$6)*SQRT((1-X1463)/2)))</f>
        <v>0</v>
      </c>
      <c r="Z1463" s="28">
        <f t="shared" ca="1" si="889"/>
        <v>0.44997139291581156</v>
      </c>
      <c r="AA1463" s="28">
        <f t="shared" ca="1" si="889"/>
        <v>0.78437819235774486</v>
      </c>
      <c r="AB1463" s="28">
        <f ca="1">IF(Riskregister!$E$7="",0,COUNTIF(BH$4:BH$53,"&lt;"&amp;Z1463)*IF(AA1463&lt;0.5,Riskregister!$K$7+(Riskregister!$L$7-Riskregister!$K$7)*SQRT(AA1463/2),Riskregister!$L$7-(Riskregister!$L$7-Riskregister!$K$7)*SQRT((1-AA1463)/2)))</f>
        <v>0</v>
      </c>
      <c r="AC1463" s="28">
        <f t="shared" ca="1" si="890"/>
        <v>0.60263091458053608</v>
      </c>
      <c r="AD1463" s="28">
        <f t="shared" ca="1" si="890"/>
        <v>0.93852002580444482</v>
      </c>
      <c r="AE1463" s="28">
        <f ca="1">IF(Riskregister!$E$8="",0,COUNTIF(BI$4:BI$53,"&lt;"&amp;AC1463)*IF(AD1463&lt;0.5,Riskregister!$K$8+(Riskregister!$L$8-Riskregister!$K$8)*SQRT(AD1463/2),Riskregister!$L$8-(Riskregister!$L$8-Riskregister!$K$8)*SQRT((1-AD1463)/2)))</f>
        <v>0</v>
      </c>
      <c r="AF1463" s="28">
        <f t="shared" ca="1" si="891"/>
        <v>0.50693110385353968</v>
      </c>
      <c r="AG1463" s="28">
        <f t="shared" ca="1" si="891"/>
        <v>0.74918832341840114</v>
      </c>
      <c r="AH1463" s="28">
        <f>IF(Riskregister!$E$9="",0,COUNTIF(BJ$4:BJ$53,"&lt;"&amp;AF1463)*IF(AG1463&lt;0.5,Riskregister!$K$9+(Riskregister!$L$9-Riskregister!$K$9)*SQRT(AG1463/2),Riskregister!$L$9-(Riskregister!$L$9-Riskregister!$K$9)*SQRT((1-AG1463)/2)))</f>
        <v>0</v>
      </c>
      <c r="AI1463" s="28">
        <f t="shared" ca="1" si="892"/>
        <v>0.35956209931650762</v>
      </c>
      <c r="AJ1463" s="28">
        <f t="shared" ca="1" si="892"/>
        <v>0.66315233670656148</v>
      </c>
      <c r="AK1463" s="28">
        <f>IF(Riskregister!$E$10="",0,COUNTIF(BK$4:BK$53,"&lt;"&amp;AI1463)*IF(AJ1463&lt;0.5,Riskregister!$K$10+(Riskregister!$L$10-Riskregister!$K$10)*SQRT(AJ1463/2),Riskregister!$L$10-(Riskregister!$L$10-Riskregister!$K$10)*SQRT((1-AJ1463)/2)))</f>
        <v>0</v>
      </c>
      <c r="AL1463" s="28">
        <f t="shared" ca="1" si="893"/>
        <v>0.24698877957105803</v>
      </c>
      <c r="AM1463" s="28">
        <f t="shared" ca="1" si="893"/>
        <v>0.18638461977705401</v>
      </c>
      <c r="AN1463" s="28">
        <f>IF(Riskregister!$E$11="",0,COUNTIF(BL$4:BL$53,"&lt;"&amp;AL1463)*IF(AM1463&lt;0.5,Riskregister!$K$11+(Riskregister!$L$11-Riskregister!$K$11)*SQRT(AM1463/2),Riskregister!$L$11-(Riskregister!$L$11-Riskregister!$K$11)*SQRT((1-AM1463)/2)))</f>
        <v>0</v>
      </c>
      <c r="AO1463" s="28">
        <f t="shared" ca="1" si="894"/>
        <v>0.52294173847951919</v>
      </c>
      <c r="AP1463" s="28">
        <f t="shared" ca="1" si="894"/>
        <v>4.9427918140215632E-2</v>
      </c>
      <c r="AQ1463" s="28">
        <f>IF(Riskregister!$E$12="",0,COUNTIF(BM$4:BM$53,"&lt;"&amp;AO1463)*IF(AP1463&lt;0.5,Riskregister!$K$12+(Riskregister!$L$12-Riskregister!$K$12)*SQRT(AP1463/2),Riskregister!$L$12-(Riskregister!$L$12-Riskregister!$K$12)*SQRT((1-AP1463)/2)))</f>
        <v>0</v>
      </c>
      <c r="AR1463" s="28">
        <f t="shared" ca="1" si="895"/>
        <v>0.13824376122945969</v>
      </c>
      <c r="AS1463" s="28">
        <f t="shared" ca="1" si="895"/>
        <v>0.64218765818507728</v>
      </c>
      <c r="AT1463" s="28">
        <f>IF(Riskregister!$E$13="",0,COUNTIF(BN$4:BN$53,"&lt;"&amp;AR1463)*IF(AS1463&lt;0.5,Riskregister!$K$13+(Riskregister!$L$13-Riskregister!$K$13)*SQRT(AS1463/2),Riskregister!$L$13-(Riskregister!$L$13-Riskregister!$K$13)*SQRT((1-AS1463)/2)))</f>
        <v>0</v>
      </c>
      <c r="AU1463" s="28">
        <f t="shared" ca="1" si="896"/>
        <v>0.58684277981701816</v>
      </c>
      <c r="AV1463" s="28">
        <f t="shared" ca="1" si="896"/>
        <v>0.67436436103043718</v>
      </c>
      <c r="AW1463" s="28">
        <f>IF(Riskregister!$E$14="",0,COUNTIF(BO$4:BO$53,"&lt;"&amp;AU1463)*IF(AV1463&lt;0.5,Riskregister!$K$14+(Riskregister!$L$14-Riskregister!$K$14)*SQRT(AV1463/2),Riskregister!$L$14-(Riskregister!$L$14-Riskregister!$K$14)*SQRT((1-AV1463)/2)))</f>
        <v>0</v>
      </c>
      <c r="AX1463" s="28">
        <f t="shared" ca="1" si="897"/>
        <v>0.97250730000822672</v>
      </c>
      <c r="AY1463" s="28">
        <f t="shared" ca="1" si="897"/>
        <v>0.60661859372153681</v>
      </c>
      <c r="AZ1463" s="28">
        <f>IF(Riskregister!$E$15="",0,COUNTIF(BP$4:BP$53,"&lt;"&amp;AX1463)*IF(AY1463&lt;0.5,Riskregister!$K$15+(Riskregister!$L$15-Riskregister!$K$15)*SQRT(AY1463/2),Riskregister!$L$15-(Riskregister!$L$15-Riskregister!$K$15)*SQRT((1-AY1463)/2)))</f>
        <v>0</v>
      </c>
      <c r="BA1463" s="28">
        <f t="shared" ca="1" si="898"/>
        <v>0.90327860449145081</v>
      </c>
      <c r="BB1463" s="28">
        <f t="shared" ca="1" si="898"/>
        <v>0.19171876997209303</v>
      </c>
      <c r="BC1463" s="28">
        <f>IF(Riskregister!$E$16="",0,COUNTIF(BQ$4:BQ$53,"&lt;"&amp;BA1463)*IF(BB1463&lt;0.5,Riskregister!$K$16+(Riskregister!$L$16-Riskregister!$K$16)*SQRT(BB1463/2),Riskregister!$L$16-(Riskregister!$L$16-Riskregister!$K$16)*SQRT((1-BB1463)/2)))</f>
        <v>0</v>
      </c>
      <c r="BD1463" s="28">
        <f t="shared" ca="1" si="874"/>
        <v>396653.51212736004</v>
      </c>
    </row>
    <row r="1464" spans="20:56" x14ac:dyDescent="0.35">
      <c r="T1464" s="28">
        <f t="shared" ref="T1464:U1483" ca="1" si="899">RAND()</f>
        <v>0.37007243145467972</v>
      </c>
      <c r="U1464" s="28">
        <f t="shared" ca="1" si="899"/>
        <v>0.12933297340418115</v>
      </c>
      <c r="V1464" s="28">
        <f ca="1">IF(Riskregister!$E$5="",0,COUNTIF(BF$4:BF$53,"&lt;"&amp;T1464)*IF(U1464&lt;0.5,Riskregister!$K$5+(Riskregister!$L$5-Riskregister!$K$5)*SQRT(U1464/2),Riskregister!$L$5-(Riskregister!$L$5-Riskregister!$K$5)*SQRT((1-U1464)/2)))</f>
        <v>0</v>
      </c>
      <c r="W1464" s="28">
        <f t="shared" ref="W1464:X1483" ca="1" si="900">RAND()</f>
        <v>0.49541531042635334</v>
      </c>
      <c r="X1464" s="28">
        <f t="shared" ca="1" si="900"/>
        <v>0.44865948151832902</v>
      </c>
      <c r="Y1464" s="28">
        <f ca="1">IF(Riskregister!$E$6="",0,COUNTIF(BG$4:BG$53,"&lt;"&amp;W1464)*IF(X1464&lt;0.5,Riskregister!$K$6+(Riskregister!$L$6-Riskregister!$K$6)*SQRT(X1464/2),Riskregister!$L$6-(Riskregister!$L$6-Riskregister!$K$6)*SQRT((1-X1464)/2)))</f>
        <v>0</v>
      </c>
      <c r="Z1464" s="28">
        <f t="shared" ref="Z1464:AA1483" ca="1" si="901">RAND()</f>
        <v>4.6794241549804272E-2</v>
      </c>
      <c r="AA1464" s="28">
        <f t="shared" ca="1" si="901"/>
        <v>0.81296960547515273</v>
      </c>
      <c r="AB1464" s="28">
        <f ca="1">IF(Riskregister!$E$7="",0,COUNTIF(BH$4:BH$53,"&lt;"&amp;Z1464)*IF(AA1464&lt;0.5,Riskregister!$K$7+(Riskregister!$L$7-Riskregister!$K$7)*SQRT(AA1464/2),Riskregister!$L$7-(Riskregister!$L$7-Riskregister!$K$7)*SQRT((1-AA1464)/2)))</f>
        <v>0</v>
      </c>
      <c r="AC1464" s="28">
        <f t="shared" ref="AC1464:AD1483" ca="1" si="902">RAND()</f>
        <v>0.16047504332091156</v>
      </c>
      <c r="AD1464" s="28">
        <f t="shared" ca="1" si="902"/>
        <v>0.62367501017185356</v>
      </c>
      <c r="AE1464" s="28">
        <f ca="1">IF(Riskregister!$E$8="",0,COUNTIF(BI$4:BI$53,"&lt;"&amp;AC1464)*IF(AD1464&lt;0.5,Riskregister!$K$8+(Riskregister!$L$8-Riskregister!$K$8)*SQRT(AD1464/2),Riskregister!$L$8-(Riskregister!$L$8-Riskregister!$K$8)*SQRT((1-AD1464)/2)))</f>
        <v>0</v>
      </c>
      <c r="AF1464" s="28">
        <f t="shared" ref="AF1464:AG1483" ca="1" si="903">RAND()</f>
        <v>0.84411088448866012</v>
      </c>
      <c r="AG1464" s="28">
        <f t="shared" ca="1" si="903"/>
        <v>0.71242400742869738</v>
      </c>
      <c r="AH1464" s="28">
        <f>IF(Riskregister!$E$9="",0,COUNTIF(BJ$4:BJ$53,"&lt;"&amp;AF1464)*IF(AG1464&lt;0.5,Riskregister!$K$9+(Riskregister!$L$9-Riskregister!$K$9)*SQRT(AG1464/2),Riskregister!$L$9-(Riskregister!$L$9-Riskregister!$K$9)*SQRT((1-AG1464)/2)))</f>
        <v>0</v>
      </c>
      <c r="AI1464" s="28">
        <f t="shared" ref="AI1464:AJ1483" ca="1" si="904">RAND()</f>
        <v>0.42855337881390265</v>
      </c>
      <c r="AJ1464" s="28">
        <f t="shared" ca="1" si="904"/>
        <v>0.49623669292810613</v>
      </c>
      <c r="AK1464" s="28">
        <f>IF(Riskregister!$E$10="",0,COUNTIF(BK$4:BK$53,"&lt;"&amp;AI1464)*IF(AJ1464&lt;0.5,Riskregister!$K$10+(Riskregister!$L$10-Riskregister!$K$10)*SQRT(AJ1464/2),Riskregister!$L$10-(Riskregister!$L$10-Riskregister!$K$10)*SQRT((1-AJ1464)/2)))</f>
        <v>0</v>
      </c>
      <c r="AL1464" s="28">
        <f t="shared" ref="AL1464:AM1483" ca="1" si="905">RAND()</f>
        <v>0.70443954553749522</v>
      </c>
      <c r="AM1464" s="28">
        <f t="shared" ca="1" si="905"/>
        <v>0.26429209399028775</v>
      </c>
      <c r="AN1464" s="28">
        <f>IF(Riskregister!$E$11="",0,COUNTIF(BL$4:BL$53,"&lt;"&amp;AL1464)*IF(AM1464&lt;0.5,Riskregister!$K$11+(Riskregister!$L$11-Riskregister!$K$11)*SQRT(AM1464/2),Riskregister!$L$11-(Riskregister!$L$11-Riskregister!$K$11)*SQRT((1-AM1464)/2)))</f>
        <v>0</v>
      </c>
      <c r="AO1464" s="28">
        <f t="shared" ref="AO1464:AP1483" ca="1" si="906">RAND()</f>
        <v>0.28250764797606998</v>
      </c>
      <c r="AP1464" s="28">
        <f t="shared" ca="1" si="906"/>
        <v>0.55562782505636443</v>
      </c>
      <c r="AQ1464" s="28">
        <f>IF(Riskregister!$E$12="",0,COUNTIF(BM$4:BM$53,"&lt;"&amp;AO1464)*IF(AP1464&lt;0.5,Riskregister!$K$12+(Riskregister!$L$12-Riskregister!$K$12)*SQRT(AP1464/2),Riskregister!$L$12-(Riskregister!$L$12-Riskregister!$K$12)*SQRT((1-AP1464)/2)))</f>
        <v>0</v>
      </c>
      <c r="AR1464" s="28">
        <f t="shared" ref="AR1464:AS1483" ca="1" si="907">RAND()</f>
        <v>0.63885118956076514</v>
      </c>
      <c r="AS1464" s="28">
        <f t="shared" ca="1" si="907"/>
        <v>0.17961497062462983</v>
      </c>
      <c r="AT1464" s="28">
        <f>IF(Riskregister!$E$13="",0,COUNTIF(BN$4:BN$53,"&lt;"&amp;AR1464)*IF(AS1464&lt;0.5,Riskregister!$K$13+(Riskregister!$L$13-Riskregister!$K$13)*SQRT(AS1464/2),Riskregister!$L$13-(Riskregister!$L$13-Riskregister!$K$13)*SQRT((1-AS1464)/2)))</f>
        <v>0</v>
      </c>
      <c r="AU1464" s="28">
        <f t="shared" ref="AU1464:AV1483" ca="1" si="908">RAND()</f>
        <v>0.85431236673573019</v>
      </c>
      <c r="AV1464" s="28">
        <f t="shared" ca="1" si="908"/>
        <v>0.86808356695106337</v>
      </c>
      <c r="AW1464" s="28">
        <f>IF(Riskregister!$E$14="",0,COUNTIF(BO$4:BO$53,"&lt;"&amp;AU1464)*IF(AV1464&lt;0.5,Riskregister!$K$14+(Riskregister!$L$14-Riskregister!$K$14)*SQRT(AV1464/2),Riskregister!$L$14-(Riskregister!$L$14-Riskregister!$K$14)*SQRT((1-AV1464)/2)))</f>
        <v>0</v>
      </c>
      <c r="AX1464" s="28">
        <f t="shared" ref="AX1464:AY1483" ca="1" si="909">RAND()</f>
        <v>0.45230698664683933</v>
      </c>
      <c r="AY1464" s="28">
        <f t="shared" ca="1" si="909"/>
        <v>0.1165916379446742</v>
      </c>
      <c r="AZ1464" s="28">
        <f>IF(Riskregister!$E$15="",0,COUNTIF(BP$4:BP$53,"&lt;"&amp;AX1464)*IF(AY1464&lt;0.5,Riskregister!$K$15+(Riskregister!$L$15-Riskregister!$K$15)*SQRT(AY1464/2),Riskregister!$L$15-(Riskregister!$L$15-Riskregister!$K$15)*SQRT((1-AY1464)/2)))</f>
        <v>0</v>
      </c>
      <c r="BA1464" s="28">
        <f t="shared" ref="BA1464:BB1483" ca="1" si="910">RAND()</f>
        <v>0.25297807055833543</v>
      </c>
      <c r="BB1464" s="28">
        <f t="shared" ca="1" si="910"/>
        <v>6.6380766561571547E-2</v>
      </c>
      <c r="BC1464" s="28">
        <f>IF(Riskregister!$E$16="",0,COUNTIF(BQ$4:BQ$53,"&lt;"&amp;BA1464)*IF(BB1464&lt;0.5,Riskregister!$K$16+(Riskregister!$L$16-Riskregister!$K$16)*SQRT(BB1464/2),Riskregister!$L$16-(Riskregister!$L$16-Riskregister!$K$16)*SQRT((1-BB1464)/2)))</f>
        <v>0</v>
      </c>
      <c r="BD1464" s="28">
        <f t="shared" ca="1" si="874"/>
        <v>0</v>
      </c>
    </row>
    <row r="1465" spans="20:56" x14ac:dyDescent="0.35">
      <c r="T1465" s="28">
        <f t="shared" ca="1" si="899"/>
        <v>0.16880899217415468</v>
      </c>
      <c r="U1465" s="28">
        <f t="shared" ca="1" si="899"/>
        <v>0.18341132074633071</v>
      </c>
      <c r="V1465" s="28">
        <f ca="1">IF(Riskregister!$E$5="",0,COUNTIF(BF$4:BF$53,"&lt;"&amp;T1465)*IF(U1465&lt;0.5,Riskregister!$K$5+(Riskregister!$L$5-Riskregister!$K$5)*SQRT(U1465/2),Riskregister!$L$5-(Riskregister!$L$5-Riskregister!$K$5)*SQRT((1-U1465)/2)))</f>
        <v>0</v>
      </c>
      <c r="W1465" s="28">
        <f t="shared" ca="1" si="900"/>
        <v>0.65190163080678298</v>
      </c>
      <c r="X1465" s="28">
        <f t="shared" ca="1" si="900"/>
        <v>0.51819982004066656</v>
      </c>
      <c r="Y1465" s="28">
        <f ca="1">IF(Riskregister!$E$6="",0,COUNTIF(BG$4:BG$53,"&lt;"&amp;W1465)*IF(X1465&lt;0.5,Riskregister!$K$6+(Riskregister!$L$6-Riskregister!$K$6)*SQRT(X1465/2),Riskregister!$L$6-(Riskregister!$L$6-Riskregister!$K$6)*SQRT((1-X1465)/2)))</f>
        <v>1116531.6691957091</v>
      </c>
      <c r="Z1465" s="28">
        <f t="shared" ca="1" si="901"/>
        <v>9.362318568899497E-2</v>
      </c>
      <c r="AA1465" s="28">
        <f t="shared" ca="1" si="901"/>
        <v>0.5736833656953888</v>
      </c>
      <c r="AB1465" s="28">
        <f ca="1">IF(Riskregister!$E$7="",0,COUNTIF(BH$4:BH$53,"&lt;"&amp;Z1465)*IF(AA1465&lt;0.5,Riskregister!$K$7+(Riskregister!$L$7-Riskregister!$K$7)*SQRT(AA1465/2),Riskregister!$L$7-(Riskregister!$L$7-Riskregister!$K$7)*SQRT((1-AA1465)/2)))</f>
        <v>0</v>
      </c>
      <c r="AC1465" s="28">
        <f t="shared" ca="1" si="902"/>
        <v>0.96006558668414566</v>
      </c>
      <c r="AD1465" s="28">
        <f t="shared" ca="1" si="902"/>
        <v>0.35832644478361508</v>
      </c>
      <c r="AE1465" s="28">
        <f ca="1">IF(Riskregister!$E$8="",0,COUNTIF(BI$4:BI$53,"&lt;"&amp;AC1465)*IF(AD1465&lt;0.5,Riskregister!$K$8+(Riskregister!$L$8-Riskregister!$K$8)*SQRT(AD1465/2),Riskregister!$L$8-(Riskregister!$L$8-Riskregister!$K$8)*SQRT((1-AD1465)/2)))</f>
        <v>0</v>
      </c>
      <c r="AF1465" s="28">
        <f t="shared" ca="1" si="903"/>
        <v>0.91257191058106202</v>
      </c>
      <c r="AG1465" s="28">
        <f t="shared" ca="1" si="903"/>
        <v>0.40029176534722744</v>
      </c>
      <c r="AH1465" s="28">
        <f>IF(Riskregister!$E$9="",0,COUNTIF(BJ$4:BJ$53,"&lt;"&amp;AF1465)*IF(AG1465&lt;0.5,Riskregister!$K$9+(Riskregister!$L$9-Riskregister!$K$9)*SQRT(AG1465/2),Riskregister!$L$9-(Riskregister!$L$9-Riskregister!$K$9)*SQRT((1-AG1465)/2)))</f>
        <v>0</v>
      </c>
      <c r="AI1465" s="28">
        <f t="shared" ca="1" si="904"/>
        <v>0.14957487190848717</v>
      </c>
      <c r="AJ1465" s="28">
        <f t="shared" ca="1" si="904"/>
        <v>0.73643623613213616</v>
      </c>
      <c r="AK1465" s="28">
        <f>IF(Riskregister!$E$10="",0,COUNTIF(BK$4:BK$53,"&lt;"&amp;AI1465)*IF(AJ1465&lt;0.5,Riskregister!$K$10+(Riskregister!$L$10-Riskregister!$K$10)*SQRT(AJ1465/2),Riskregister!$L$10-(Riskregister!$L$10-Riskregister!$K$10)*SQRT((1-AJ1465)/2)))</f>
        <v>0</v>
      </c>
      <c r="AL1465" s="28">
        <f t="shared" ca="1" si="905"/>
        <v>0.2364947098967225</v>
      </c>
      <c r="AM1465" s="28">
        <f t="shared" ca="1" si="905"/>
        <v>0.64576697352407297</v>
      </c>
      <c r="AN1465" s="28">
        <f>IF(Riskregister!$E$11="",0,COUNTIF(BL$4:BL$53,"&lt;"&amp;AL1465)*IF(AM1465&lt;0.5,Riskregister!$K$11+(Riskregister!$L$11-Riskregister!$K$11)*SQRT(AM1465/2),Riskregister!$L$11-(Riskregister!$L$11-Riskregister!$K$11)*SQRT((1-AM1465)/2)))</f>
        <v>0</v>
      </c>
      <c r="AO1465" s="28">
        <f t="shared" ca="1" si="906"/>
        <v>0.62368005722653974</v>
      </c>
      <c r="AP1465" s="28">
        <f t="shared" ca="1" si="906"/>
        <v>0.42962616806087395</v>
      </c>
      <c r="AQ1465" s="28">
        <f>IF(Riskregister!$E$12="",0,COUNTIF(BM$4:BM$53,"&lt;"&amp;AO1465)*IF(AP1465&lt;0.5,Riskregister!$K$12+(Riskregister!$L$12-Riskregister!$K$12)*SQRT(AP1465/2),Riskregister!$L$12-(Riskregister!$L$12-Riskregister!$K$12)*SQRT((1-AP1465)/2)))</f>
        <v>0</v>
      </c>
      <c r="AR1465" s="28">
        <f t="shared" ca="1" si="907"/>
        <v>0.79228376158012026</v>
      </c>
      <c r="AS1465" s="28">
        <f t="shared" ca="1" si="907"/>
        <v>0.19548452008846651</v>
      </c>
      <c r="AT1465" s="28">
        <f>IF(Riskregister!$E$13="",0,COUNTIF(BN$4:BN$53,"&lt;"&amp;AR1465)*IF(AS1465&lt;0.5,Riskregister!$K$13+(Riskregister!$L$13-Riskregister!$K$13)*SQRT(AS1465/2),Riskregister!$L$13-(Riskregister!$L$13-Riskregister!$K$13)*SQRT((1-AS1465)/2)))</f>
        <v>0</v>
      </c>
      <c r="AU1465" s="28">
        <f t="shared" ca="1" si="908"/>
        <v>9.5737674836881448E-2</v>
      </c>
      <c r="AV1465" s="28">
        <f t="shared" ca="1" si="908"/>
        <v>0.43913152714027059</v>
      </c>
      <c r="AW1465" s="28">
        <f>IF(Riskregister!$E$14="",0,COUNTIF(BO$4:BO$53,"&lt;"&amp;AU1465)*IF(AV1465&lt;0.5,Riskregister!$K$14+(Riskregister!$L$14-Riskregister!$K$14)*SQRT(AV1465/2),Riskregister!$L$14-(Riskregister!$L$14-Riskregister!$K$14)*SQRT((1-AV1465)/2)))</f>
        <v>0</v>
      </c>
      <c r="AX1465" s="28">
        <f t="shared" ca="1" si="909"/>
        <v>0.58841832814192696</v>
      </c>
      <c r="AY1465" s="28">
        <f t="shared" ca="1" si="909"/>
        <v>0.19335962052710398</v>
      </c>
      <c r="AZ1465" s="28">
        <f>IF(Riskregister!$E$15="",0,COUNTIF(BP$4:BP$53,"&lt;"&amp;AX1465)*IF(AY1465&lt;0.5,Riskregister!$K$15+(Riskregister!$L$15-Riskregister!$K$15)*SQRT(AY1465/2),Riskregister!$L$15-(Riskregister!$L$15-Riskregister!$K$15)*SQRT((1-AY1465)/2)))</f>
        <v>0</v>
      </c>
      <c r="BA1465" s="28">
        <f t="shared" ca="1" si="910"/>
        <v>0.63771286432451624</v>
      </c>
      <c r="BB1465" s="28">
        <f t="shared" ca="1" si="910"/>
        <v>0.49588028980353882</v>
      </c>
      <c r="BC1465" s="28">
        <f>IF(Riskregister!$E$16="",0,COUNTIF(BQ$4:BQ$53,"&lt;"&amp;BA1465)*IF(BB1465&lt;0.5,Riskregister!$K$16+(Riskregister!$L$16-Riskregister!$K$16)*SQRT(BB1465/2),Riskregister!$L$16-(Riskregister!$L$16-Riskregister!$K$16)*SQRT((1-BB1465)/2)))</f>
        <v>0</v>
      </c>
      <c r="BD1465" s="28">
        <f t="shared" ca="1" si="874"/>
        <v>1116531.6691957091</v>
      </c>
    </row>
    <row r="1466" spans="20:56" x14ac:dyDescent="0.35">
      <c r="T1466" s="28">
        <f t="shared" ca="1" si="899"/>
        <v>0.65174063430303764</v>
      </c>
      <c r="U1466" s="28">
        <f t="shared" ca="1" si="899"/>
        <v>0.32321952019188416</v>
      </c>
      <c r="V1466" s="28">
        <f ca="1">IF(Riskregister!$E$5="",0,COUNTIF(BF$4:BF$53,"&lt;"&amp;T1466)*IF(U1466&lt;0.5,Riskregister!$K$5+(Riskregister!$L$5-Riskregister!$K$5)*SQRT(U1466/2),Riskregister!$L$5-(Riskregister!$L$5-Riskregister!$K$5)*SQRT((1-U1466)/2)))</f>
        <v>330903.22390556859</v>
      </c>
      <c r="W1466" s="28">
        <f t="shared" ca="1" si="900"/>
        <v>0.92005856990277246</v>
      </c>
      <c r="X1466" s="28">
        <f t="shared" ca="1" si="900"/>
        <v>0.2236502524292906</v>
      </c>
      <c r="Y1466" s="28">
        <f ca="1">IF(Riskregister!$E$6="",0,COUNTIF(BG$4:BG$53,"&lt;"&amp;W1466)*IF(X1466&lt;0.5,Riskregister!$K$6+(Riskregister!$L$6-Riskregister!$K$6)*SQRT(X1466/2),Riskregister!$L$6-(Riskregister!$L$6-Riskregister!$K$6)*SQRT((1-X1466)/2)))</f>
        <v>1603849.5070987083</v>
      </c>
      <c r="Z1466" s="28">
        <f t="shared" ca="1" si="901"/>
        <v>0.81727970490863411</v>
      </c>
      <c r="AA1466" s="28">
        <f t="shared" ca="1" si="901"/>
        <v>0.51910568001150148</v>
      </c>
      <c r="AB1466" s="28">
        <f ca="1">IF(Riskregister!$E$7="",0,COUNTIF(BH$4:BH$53,"&lt;"&amp;Z1466)*IF(AA1466&lt;0.5,Riskregister!$K$7+(Riskregister!$L$7-Riskregister!$K$7)*SQRT(AA1466/2),Riskregister!$L$7-(Riskregister!$L$7-Riskregister!$K$7)*SQRT((1-AA1466)/2)))</f>
        <v>228376.05907305493</v>
      </c>
      <c r="AC1466" s="28">
        <f t="shared" ca="1" si="902"/>
        <v>0.29337346587055635</v>
      </c>
      <c r="AD1466" s="28">
        <f t="shared" ca="1" si="902"/>
        <v>0.90157978368398017</v>
      </c>
      <c r="AE1466" s="28">
        <f ca="1">IF(Riskregister!$E$8="",0,COUNTIF(BI$4:BI$53,"&lt;"&amp;AC1466)*IF(AD1466&lt;0.5,Riskregister!$K$8+(Riskregister!$L$8-Riskregister!$K$8)*SQRT(AD1466/2),Riskregister!$L$8-(Riskregister!$L$8-Riskregister!$K$8)*SQRT((1-AD1466)/2)))</f>
        <v>0</v>
      </c>
      <c r="AF1466" s="28">
        <f t="shared" ca="1" si="903"/>
        <v>0.84287711232610751</v>
      </c>
      <c r="AG1466" s="28">
        <f t="shared" ca="1" si="903"/>
        <v>9.512299998048046E-2</v>
      </c>
      <c r="AH1466" s="28">
        <f>IF(Riskregister!$E$9="",0,COUNTIF(BJ$4:BJ$53,"&lt;"&amp;AF1466)*IF(AG1466&lt;0.5,Riskregister!$K$9+(Riskregister!$L$9-Riskregister!$K$9)*SQRT(AG1466/2),Riskregister!$L$9-(Riskregister!$L$9-Riskregister!$K$9)*SQRT((1-AG1466)/2)))</f>
        <v>0</v>
      </c>
      <c r="AI1466" s="28">
        <f t="shared" ca="1" si="904"/>
        <v>0.10100366190383359</v>
      </c>
      <c r="AJ1466" s="28">
        <f t="shared" ca="1" si="904"/>
        <v>0.51235387500045226</v>
      </c>
      <c r="AK1466" s="28">
        <f>IF(Riskregister!$E$10="",0,COUNTIF(BK$4:BK$53,"&lt;"&amp;AI1466)*IF(AJ1466&lt;0.5,Riskregister!$K$10+(Riskregister!$L$10-Riskregister!$K$10)*SQRT(AJ1466/2),Riskregister!$L$10-(Riskregister!$L$10-Riskregister!$K$10)*SQRT((1-AJ1466)/2)))</f>
        <v>0</v>
      </c>
      <c r="AL1466" s="28">
        <f t="shared" ca="1" si="905"/>
        <v>0.29133627433909093</v>
      </c>
      <c r="AM1466" s="28">
        <f t="shared" ca="1" si="905"/>
        <v>0.73388697371216438</v>
      </c>
      <c r="AN1466" s="28">
        <f>IF(Riskregister!$E$11="",0,COUNTIF(BL$4:BL$53,"&lt;"&amp;AL1466)*IF(AM1466&lt;0.5,Riskregister!$K$11+(Riskregister!$L$11-Riskregister!$K$11)*SQRT(AM1466/2),Riskregister!$L$11-(Riskregister!$L$11-Riskregister!$K$11)*SQRT((1-AM1466)/2)))</f>
        <v>0</v>
      </c>
      <c r="AO1466" s="28">
        <f t="shared" ca="1" si="906"/>
        <v>0.99221231780778252</v>
      </c>
      <c r="AP1466" s="28">
        <f t="shared" ca="1" si="906"/>
        <v>0.72691300746298193</v>
      </c>
      <c r="AQ1466" s="28">
        <f>IF(Riskregister!$E$12="",0,COUNTIF(BM$4:BM$53,"&lt;"&amp;AO1466)*IF(AP1466&lt;0.5,Riskregister!$K$12+(Riskregister!$L$12-Riskregister!$K$12)*SQRT(AP1466/2),Riskregister!$L$12-(Riskregister!$L$12-Riskregister!$K$12)*SQRT((1-AP1466)/2)))</f>
        <v>0</v>
      </c>
      <c r="AR1466" s="28">
        <f t="shared" ca="1" si="907"/>
        <v>0.57343320670866116</v>
      </c>
      <c r="AS1466" s="28">
        <f t="shared" ca="1" si="907"/>
        <v>0.59524722919580109</v>
      </c>
      <c r="AT1466" s="28">
        <f>IF(Riskregister!$E$13="",0,COUNTIF(BN$4:BN$53,"&lt;"&amp;AR1466)*IF(AS1466&lt;0.5,Riskregister!$K$13+(Riskregister!$L$13-Riskregister!$K$13)*SQRT(AS1466/2),Riskregister!$L$13-(Riskregister!$L$13-Riskregister!$K$13)*SQRT((1-AS1466)/2)))</f>
        <v>0</v>
      </c>
      <c r="AU1466" s="28">
        <f t="shared" ca="1" si="908"/>
        <v>0.5461461095469855</v>
      </c>
      <c r="AV1466" s="28">
        <f t="shared" ca="1" si="908"/>
        <v>6.4647425987646501E-2</v>
      </c>
      <c r="AW1466" s="28">
        <f>IF(Riskregister!$E$14="",0,COUNTIF(BO$4:BO$53,"&lt;"&amp;AU1466)*IF(AV1466&lt;0.5,Riskregister!$K$14+(Riskregister!$L$14-Riskregister!$K$14)*SQRT(AV1466/2),Riskregister!$L$14-(Riskregister!$L$14-Riskregister!$K$14)*SQRT((1-AV1466)/2)))</f>
        <v>0</v>
      </c>
      <c r="AX1466" s="28">
        <f t="shared" ca="1" si="909"/>
        <v>0.25544693448190747</v>
      </c>
      <c r="AY1466" s="28">
        <f t="shared" ca="1" si="909"/>
        <v>3.3926900348624112E-2</v>
      </c>
      <c r="AZ1466" s="28">
        <f>IF(Riskregister!$E$15="",0,COUNTIF(BP$4:BP$53,"&lt;"&amp;AX1466)*IF(AY1466&lt;0.5,Riskregister!$K$15+(Riskregister!$L$15-Riskregister!$K$15)*SQRT(AY1466/2),Riskregister!$L$15-(Riskregister!$L$15-Riskregister!$K$15)*SQRT((1-AY1466)/2)))</f>
        <v>0</v>
      </c>
      <c r="BA1466" s="28">
        <f t="shared" ca="1" si="910"/>
        <v>0.8522646625764374</v>
      </c>
      <c r="BB1466" s="28">
        <f t="shared" ca="1" si="910"/>
        <v>0.78212787265261463</v>
      </c>
      <c r="BC1466" s="28">
        <f>IF(Riskregister!$E$16="",0,COUNTIF(BQ$4:BQ$53,"&lt;"&amp;BA1466)*IF(BB1466&lt;0.5,Riskregister!$K$16+(Riskregister!$L$16-Riskregister!$K$16)*SQRT(BB1466/2),Riskregister!$L$16-(Riskregister!$L$16-Riskregister!$K$16)*SQRT((1-BB1466)/2)))</f>
        <v>0</v>
      </c>
      <c r="BD1466" s="28">
        <f t="shared" ca="1" si="874"/>
        <v>2163128.7900773315</v>
      </c>
    </row>
    <row r="1467" spans="20:56" x14ac:dyDescent="0.35">
      <c r="T1467" s="28">
        <f t="shared" ca="1" si="899"/>
        <v>0.1157480806059159</v>
      </c>
      <c r="U1467" s="28">
        <f t="shared" ca="1" si="899"/>
        <v>0.71840400673426907</v>
      </c>
      <c r="V1467" s="28">
        <f ca="1">IF(Riskregister!$E$5="",0,COUNTIF(BF$4:BF$53,"&lt;"&amp;T1467)*IF(U1467&lt;0.5,Riskregister!$K$5+(Riskregister!$L$5-Riskregister!$K$5)*SQRT(U1467/2),Riskregister!$L$5-(Riskregister!$L$5-Riskregister!$K$5)*SQRT((1-U1467)/2)))</f>
        <v>0</v>
      </c>
      <c r="W1467" s="28">
        <f t="shared" ca="1" si="900"/>
        <v>0.20802149393528391</v>
      </c>
      <c r="X1467" s="28">
        <f t="shared" ca="1" si="900"/>
        <v>0.47824423528160886</v>
      </c>
      <c r="Y1467" s="28">
        <f ca="1">IF(Riskregister!$E$6="",0,COUNTIF(BG$4:BG$53,"&lt;"&amp;W1467)*IF(X1467&lt;0.5,Riskregister!$K$6+(Riskregister!$L$6-Riskregister!$K$6)*SQRT(X1467/2),Riskregister!$L$6-(Riskregister!$L$6-Riskregister!$K$6)*SQRT((1-X1467)/2)))</f>
        <v>0</v>
      </c>
      <c r="Z1467" s="28">
        <f t="shared" ca="1" si="901"/>
        <v>0.11992188438997153</v>
      </c>
      <c r="AA1467" s="28">
        <f t="shared" ca="1" si="901"/>
        <v>0.61949951465948661</v>
      </c>
      <c r="AB1467" s="28">
        <f ca="1">IF(Riskregister!$E$7="",0,COUNTIF(BH$4:BH$53,"&lt;"&amp;Z1467)*IF(AA1467&lt;0.5,Riskregister!$K$7+(Riskregister!$L$7-Riskregister!$K$7)*SQRT(AA1467/2),Riskregister!$L$7-(Riskregister!$L$7-Riskregister!$K$7)*SQRT((1-AA1467)/2)))</f>
        <v>0</v>
      </c>
      <c r="AC1467" s="28">
        <f t="shared" ca="1" si="902"/>
        <v>0.74922151789094127</v>
      </c>
      <c r="AD1467" s="28">
        <f t="shared" ca="1" si="902"/>
        <v>7.1638355429934242E-2</v>
      </c>
      <c r="AE1467" s="28">
        <f ca="1">IF(Riskregister!$E$8="",0,COUNTIF(BI$4:BI$53,"&lt;"&amp;AC1467)*IF(AD1467&lt;0.5,Riskregister!$K$8+(Riskregister!$L$8-Riskregister!$K$8)*SQRT(AD1467/2),Riskregister!$L$8-(Riskregister!$L$8-Riskregister!$K$8)*SQRT((1-AD1467)/2)))</f>
        <v>0</v>
      </c>
      <c r="AF1467" s="28">
        <f t="shared" ca="1" si="903"/>
        <v>0.83954121055158715</v>
      </c>
      <c r="AG1467" s="28">
        <f t="shared" ca="1" si="903"/>
        <v>0.98468720715711089</v>
      </c>
      <c r="AH1467" s="28">
        <f>IF(Riskregister!$E$9="",0,COUNTIF(BJ$4:BJ$53,"&lt;"&amp;AF1467)*IF(AG1467&lt;0.5,Riskregister!$K$9+(Riskregister!$L$9-Riskregister!$K$9)*SQRT(AG1467/2),Riskregister!$L$9-(Riskregister!$L$9-Riskregister!$K$9)*SQRT((1-AG1467)/2)))</f>
        <v>0</v>
      </c>
      <c r="AI1467" s="28">
        <f t="shared" ca="1" si="904"/>
        <v>0.99954994101032713</v>
      </c>
      <c r="AJ1467" s="28">
        <f t="shared" ca="1" si="904"/>
        <v>0.5179377434337803</v>
      </c>
      <c r="AK1467" s="28">
        <f>IF(Riskregister!$E$10="",0,COUNTIF(BK$4:BK$53,"&lt;"&amp;AI1467)*IF(AJ1467&lt;0.5,Riskregister!$K$10+(Riskregister!$L$10-Riskregister!$K$10)*SQRT(AJ1467/2),Riskregister!$L$10-(Riskregister!$L$10-Riskregister!$K$10)*SQRT((1-AJ1467)/2)))</f>
        <v>0</v>
      </c>
      <c r="AL1467" s="28">
        <f t="shared" ca="1" si="905"/>
        <v>0.80676836994439016</v>
      </c>
      <c r="AM1467" s="28">
        <f t="shared" ca="1" si="905"/>
        <v>0.15100250017222627</v>
      </c>
      <c r="AN1467" s="28">
        <f>IF(Riskregister!$E$11="",0,COUNTIF(BL$4:BL$53,"&lt;"&amp;AL1467)*IF(AM1467&lt;0.5,Riskregister!$K$11+(Riskregister!$L$11-Riskregister!$K$11)*SQRT(AM1467/2),Riskregister!$L$11-(Riskregister!$L$11-Riskregister!$K$11)*SQRT((1-AM1467)/2)))</f>
        <v>0</v>
      </c>
      <c r="AO1467" s="28">
        <f t="shared" ca="1" si="906"/>
        <v>1.9762084753280673E-2</v>
      </c>
      <c r="AP1467" s="28">
        <f t="shared" ca="1" si="906"/>
        <v>0.59706945364805208</v>
      </c>
      <c r="AQ1467" s="28">
        <f>IF(Riskregister!$E$12="",0,COUNTIF(BM$4:BM$53,"&lt;"&amp;AO1467)*IF(AP1467&lt;0.5,Riskregister!$K$12+(Riskregister!$L$12-Riskregister!$K$12)*SQRT(AP1467/2),Riskregister!$L$12-(Riskregister!$L$12-Riskregister!$K$12)*SQRT((1-AP1467)/2)))</f>
        <v>0</v>
      </c>
      <c r="AR1467" s="28">
        <f t="shared" ca="1" si="907"/>
        <v>0.90897979088755643</v>
      </c>
      <c r="AS1467" s="28">
        <f t="shared" ca="1" si="907"/>
        <v>0.1188633606851327</v>
      </c>
      <c r="AT1467" s="28">
        <f>IF(Riskregister!$E$13="",0,COUNTIF(BN$4:BN$53,"&lt;"&amp;AR1467)*IF(AS1467&lt;0.5,Riskregister!$K$13+(Riskregister!$L$13-Riskregister!$K$13)*SQRT(AS1467/2),Riskregister!$L$13-(Riskregister!$L$13-Riskregister!$K$13)*SQRT((1-AS1467)/2)))</f>
        <v>0</v>
      </c>
      <c r="AU1467" s="28">
        <f t="shared" ca="1" si="908"/>
        <v>0.78137865667064599</v>
      </c>
      <c r="AV1467" s="28">
        <f t="shared" ca="1" si="908"/>
        <v>7.9115545212877003E-2</v>
      </c>
      <c r="AW1467" s="28">
        <f>IF(Riskregister!$E$14="",0,COUNTIF(BO$4:BO$53,"&lt;"&amp;AU1467)*IF(AV1467&lt;0.5,Riskregister!$K$14+(Riskregister!$L$14-Riskregister!$K$14)*SQRT(AV1467/2),Riskregister!$L$14-(Riskregister!$L$14-Riskregister!$K$14)*SQRT((1-AV1467)/2)))</f>
        <v>0</v>
      </c>
      <c r="AX1467" s="28">
        <f t="shared" ca="1" si="909"/>
        <v>0.86944697852597985</v>
      </c>
      <c r="AY1467" s="28">
        <f t="shared" ca="1" si="909"/>
        <v>0.70206520401146311</v>
      </c>
      <c r="AZ1467" s="28">
        <f>IF(Riskregister!$E$15="",0,COUNTIF(BP$4:BP$53,"&lt;"&amp;AX1467)*IF(AY1467&lt;0.5,Riskregister!$K$15+(Riskregister!$L$15-Riskregister!$K$15)*SQRT(AY1467/2),Riskregister!$L$15-(Riskregister!$L$15-Riskregister!$K$15)*SQRT((1-AY1467)/2)))</f>
        <v>0</v>
      </c>
      <c r="BA1467" s="28">
        <f t="shared" ca="1" si="910"/>
        <v>0.32604893590985595</v>
      </c>
      <c r="BB1467" s="28">
        <f t="shared" ca="1" si="910"/>
        <v>0.33969989715797255</v>
      </c>
      <c r="BC1467" s="28">
        <f>IF(Riskregister!$E$16="",0,COUNTIF(BQ$4:BQ$53,"&lt;"&amp;BA1467)*IF(BB1467&lt;0.5,Riskregister!$K$16+(Riskregister!$L$16-Riskregister!$K$16)*SQRT(BB1467/2),Riskregister!$L$16-(Riskregister!$L$16-Riskregister!$K$16)*SQRT((1-BB1467)/2)))</f>
        <v>0</v>
      </c>
      <c r="BD1467" s="28">
        <f t="shared" ca="1" si="874"/>
        <v>0</v>
      </c>
    </row>
    <row r="1468" spans="20:56" x14ac:dyDescent="0.35">
      <c r="T1468" s="28">
        <f t="shared" ca="1" si="899"/>
        <v>8.5598734394309872E-2</v>
      </c>
      <c r="U1468" s="28">
        <f t="shared" ca="1" si="899"/>
        <v>0.11126587024595336</v>
      </c>
      <c r="V1468" s="28">
        <f ca="1">IF(Riskregister!$E$5="",0,COUNTIF(BF$4:BF$53,"&lt;"&amp;T1468)*IF(U1468&lt;0.5,Riskregister!$K$5+(Riskregister!$L$5-Riskregister!$K$5)*SQRT(U1468/2),Riskregister!$L$5-(Riskregister!$L$5-Riskregister!$K$5)*SQRT((1-U1468)/2)))</f>
        <v>0</v>
      </c>
      <c r="W1468" s="28">
        <f t="shared" ca="1" si="900"/>
        <v>0.47688277404722346</v>
      </c>
      <c r="X1468" s="28">
        <f t="shared" ca="1" si="900"/>
        <v>0.40589003531746459</v>
      </c>
      <c r="Y1468" s="28">
        <f ca="1">IF(Riskregister!$E$6="",0,COUNTIF(BG$4:BG$53,"&lt;"&amp;W1468)*IF(X1468&lt;0.5,Riskregister!$K$6+(Riskregister!$L$6-Riskregister!$K$6)*SQRT(X1468/2),Riskregister!$L$6-(Riskregister!$L$6-Riskregister!$K$6)*SQRT((1-X1468)/2)))</f>
        <v>0</v>
      </c>
      <c r="Z1468" s="28">
        <f t="shared" ca="1" si="901"/>
        <v>0.85469557669537788</v>
      </c>
      <c r="AA1468" s="28">
        <f t="shared" ca="1" si="901"/>
        <v>0.56867844470111573</v>
      </c>
      <c r="AB1468" s="28">
        <f ca="1">IF(Riskregister!$E$7="",0,COUNTIF(BH$4:BH$53,"&lt;"&amp;Z1468)*IF(AA1468&lt;0.5,Riskregister!$K$7+(Riskregister!$L$7-Riskregister!$K$7)*SQRT(AA1468/2),Riskregister!$L$7-(Riskregister!$L$7-Riskregister!$K$7)*SQRT((1-AA1468)/2)))</f>
        <v>237462.48044818494</v>
      </c>
      <c r="AC1468" s="28">
        <f t="shared" ca="1" si="902"/>
        <v>0.21622546756984795</v>
      </c>
      <c r="AD1468" s="28">
        <f t="shared" ca="1" si="902"/>
        <v>0.66179572178891655</v>
      </c>
      <c r="AE1468" s="28">
        <f ca="1">IF(Riskregister!$E$8="",0,COUNTIF(BI$4:BI$53,"&lt;"&amp;AC1468)*IF(AD1468&lt;0.5,Riskregister!$K$8+(Riskregister!$L$8-Riskregister!$K$8)*SQRT(AD1468/2),Riskregister!$L$8-(Riskregister!$L$8-Riskregister!$K$8)*SQRT((1-AD1468)/2)))</f>
        <v>0</v>
      </c>
      <c r="AF1468" s="28">
        <f t="shared" ca="1" si="903"/>
        <v>0.15973379213084427</v>
      </c>
      <c r="AG1468" s="28">
        <f t="shared" ca="1" si="903"/>
        <v>0.24421223117996282</v>
      </c>
      <c r="AH1468" s="28">
        <f>IF(Riskregister!$E$9="",0,COUNTIF(BJ$4:BJ$53,"&lt;"&amp;AF1468)*IF(AG1468&lt;0.5,Riskregister!$K$9+(Riskregister!$L$9-Riskregister!$K$9)*SQRT(AG1468/2),Riskregister!$L$9-(Riskregister!$L$9-Riskregister!$K$9)*SQRT((1-AG1468)/2)))</f>
        <v>0</v>
      </c>
      <c r="AI1468" s="28">
        <f t="shared" ca="1" si="904"/>
        <v>0.37952071942795051</v>
      </c>
      <c r="AJ1468" s="28">
        <f t="shared" ca="1" si="904"/>
        <v>0.66521438340062433</v>
      </c>
      <c r="AK1468" s="28">
        <f>IF(Riskregister!$E$10="",0,COUNTIF(BK$4:BK$53,"&lt;"&amp;AI1468)*IF(AJ1468&lt;0.5,Riskregister!$K$10+(Riskregister!$L$10-Riskregister!$K$10)*SQRT(AJ1468/2),Riskregister!$L$10-(Riskregister!$L$10-Riskregister!$K$10)*SQRT((1-AJ1468)/2)))</f>
        <v>0</v>
      </c>
      <c r="AL1468" s="28">
        <f t="shared" ca="1" si="905"/>
        <v>0.67766673958404977</v>
      </c>
      <c r="AM1468" s="28">
        <f t="shared" ca="1" si="905"/>
        <v>0.71244779428242777</v>
      </c>
      <c r="AN1468" s="28">
        <f>IF(Riskregister!$E$11="",0,COUNTIF(BL$4:BL$53,"&lt;"&amp;AL1468)*IF(AM1468&lt;0.5,Riskregister!$K$11+(Riskregister!$L$11-Riskregister!$K$11)*SQRT(AM1468/2),Riskregister!$L$11-(Riskregister!$L$11-Riskregister!$K$11)*SQRT((1-AM1468)/2)))</f>
        <v>0</v>
      </c>
      <c r="AO1468" s="28">
        <f t="shared" ca="1" si="906"/>
        <v>0.81886927363339956</v>
      </c>
      <c r="AP1468" s="28">
        <f t="shared" ca="1" si="906"/>
        <v>0.21015250141191144</v>
      </c>
      <c r="AQ1468" s="28">
        <f>IF(Riskregister!$E$12="",0,COUNTIF(BM$4:BM$53,"&lt;"&amp;AO1468)*IF(AP1468&lt;0.5,Riskregister!$K$12+(Riskregister!$L$12-Riskregister!$K$12)*SQRT(AP1468/2),Riskregister!$L$12-(Riskregister!$L$12-Riskregister!$K$12)*SQRT((1-AP1468)/2)))</f>
        <v>0</v>
      </c>
      <c r="AR1468" s="28">
        <f t="shared" ca="1" si="907"/>
        <v>0.42704168641041262</v>
      </c>
      <c r="AS1468" s="28">
        <f t="shared" ca="1" si="907"/>
        <v>0.88559509036802031</v>
      </c>
      <c r="AT1468" s="28">
        <f>IF(Riskregister!$E$13="",0,COUNTIF(BN$4:BN$53,"&lt;"&amp;AR1468)*IF(AS1468&lt;0.5,Riskregister!$K$13+(Riskregister!$L$13-Riskregister!$K$13)*SQRT(AS1468/2),Riskregister!$L$13-(Riskregister!$L$13-Riskregister!$K$13)*SQRT((1-AS1468)/2)))</f>
        <v>0</v>
      </c>
      <c r="AU1468" s="28">
        <f t="shared" ca="1" si="908"/>
        <v>0.4976797953997586</v>
      </c>
      <c r="AV1468" s="28">
        <f t="shared" ca="1" si="908"/>
        <v>0.74391330949576651</v>
      </c>
      <c r="AW1468" s="28">
        <f>IF(Riskregister!$E$14="",0,COUNTIF(BO$4:BO$53,"&lt;"&amp;AU1468)*IF(AV1468&lt;0.5,Riskregister!$K$14+(Riskregister!$L$14-Riskregister!$K$14)*SQRT(AV1468/2),Riskregister!$L$14-(Riskregister!$L$14-Riskregister!$K$14)*SQRT((1-AV1468)/2)))</f>
        <v>0</v>
      </c>
      <c r="AX1468" s="28">
        <f t="shared" ca="1" si="909"/>
        <v>0.49541147940002161</v>
      </c>
      <c r="AY1468" s="28">
        <f t="shared" ca="1" si="909"/>
        <v>0.689712629551398</v>
      </c>
      <c r="AZ1468" s="28">
        <f>IF(Riskregister!$E$15="",0,COUNTIF(BP$4:BP$53,"&lt;"&amp;AX1468)*IF(AY1468&lt;0.5,Riskregister!$K$15+(Riskregister!$L$15-Riskregister!$K$15)*SQRT(AY1468/2),Riskregister!$L$15-(Riskregister!$L$15-Riskregister!$K$15)*SQRT((1-AY1468)/2)))</f>
        <v>0</v>
      </c>
      <c r="BA1468" s="28">
        <f t="shared" ca="1" si="910"/>
        <v>0.65437711873915028</v>
      </c>
      <c r="BB1468" s="28">
        <f t="shared" ca="1" si="910"/>
        <v>0.26654749080160789</v>
      </c>
      <c r="BC1468" s="28">
        <f>IF(Riskregister!$E$16="",0,COUNTIF(BQ$4:BQ$53,"&lt;"&amp;BA1468)*IF(BB1468&lt;0.5,Riskregister!$K$16+(Riskregister!$L$16-Riskregister!$K$16)*SQRT(BB1468/2),Riskregister!$L$16-(Riskregister!$L$16-Riskregister!$K$16)*SQRT((1-BB1468)/2)))</f>
        <v>0</v>
      </c>
      <c r="BD1468" s="28">
        <f t="shared" ca="1" si="874"/>
        <v>237462.48044818494</v>
      </c>
    </row>
    <row r="1469" spans="20:56" x14ac:dyDescent="0.35">
      <c r="T1469" s="28">
        <f t="shared" ca="1" si="899"/>
        <v>0.75747006925197136</v>
      </c>
      <c r="U1469" s="28">
        <f t="shared" ca="1" si="899"/>
        <v>4.0234988506982594E-2</v>
      </c>
      <c r="V1469" s="28">
        <f ca="1">IF(Riskregister!$E$5="",0,COUNTIF(BF$4:BF$53,"&lt;"&amp;T1469)*IF(U1469&lt;0.5,Riskregister!$K$5+(Riskregister!$L$5-Riskregister!$K$5)*SQRT(U1469/2),Riskregister!$L$5-(Riskregister!$L$5-Riskregister!$K$5)*SQRT((1-U1469)/2)))</f>
        <v>213826.26877964893</v>
      </c>
      <c r="W1469" s="28">
        <f t="shared" ca="1" si="900"/>
        <v>0.4327993897879685</v>
      </c>
      <c r="X1469" s="28">
        <f t="shared" ca="1" si="900"/>
        <v>0.1744504257291295</v>
      </c>
      <c r="Y1469" s="28">
        <f ca="1">IF(Riskregister!$E$6="",0,COUNTIF(BG$4:BG$53,"&lt;"&amp;W1469)*IF(X1469&lt;0.5,Riskregister!$K$6+(Riskregister!$L$6-Riskregister!$K$6)*SQRT(X1469/2),Riskregister!$L$6-(Riskregister!$L$6-Riskregister!$K$6)*SQRT((1-X1469)/2)))</f>
        <v>0</v>
      </c>
      <c r="Z1469" s="28">
        <f t="shared" ca="1" si="901"/>
        <v>0.25318405771902264</v>
      </c>
      <c r="AA1469" s="28">
        <f t="shared" ca="1" si="901"/>
        <v>0.46305477783038096</v>
      </c>
      <c r="AB1469" s="28">
        <f ca="1">IF(Riskregister!$E$7="",0,COUNTIF(BH$4:BH$53,"&lt;"&amp;Z1469)*IF(AA1469&lt;0.5,Riskregister!$K$7+(Riskregister!$L$7-Riskregister!$K$7)*SQRT(AA1469/2),Riskregister!$L$7-(Riskregister!$L$7-Riskregister!$K$7)*SQRT((1-AA1469)/2)))</f>
        <v>0</v>
      </c>
      <c r="AC1469" s="28">
        <f t="shared" ca="1" si="902"/>
        <v>0.37392905094092854</v>
      </c>
      <c r="AD1469" s="28">
        <f t="shared" ca="1" si="902"/>
        <v>0.22182538241180094</v>
      </c>
      <c r="AE1469" s="28">
        <f ca="1">IF(Riskregister!$E$8="",0,COUNTIF(BI$4:BI$53,"&lt;"&amp;AC1469)*IF(AD1469&lt;0.5,Riskregister!$K$8+(Riskregister!$L$8-Riskregister!$K$8)*SQRT(AD1469/2),Riskregister!$L$8-(Riskregister!$L$8-Riskregister!$K$8)*SQRT((1-AD1469)/2)))</f>
        <v>0</v>
      </c>
      <c r="AF1469" s="28">
        <f t="shared" ca="1" si="903"/>
        <v>0.13349496013375262</v>
      </c>
      <c r="AG1469" s="28">
        <f t="shared" ca="1" si="903"/>
        <v>0.55144594600582475</v>
      </c>
      <c r="AH1469" s="28">
        <f>IF(Riskregister!$E$9="",0,COUNTIF(BJ$4:BJ$53,"&lt;"&amp;AF1469)*IF(AG1469&lt;0.5,Riskregister!$K$9+(Riskregister!$L$9-Riskregister!$K$9)*SQRT(AG1469/2),Riskregister!$L$9-(Riskregister!$L$9-Riskregister!$K$9)*SQRT((1-AG1469)/2)))</f>
        <v>0</v>
      </c>
      <c r="AI1469" s="28">
        <f t="shared" ca="1" si="904"/>
        <v>0.66549115061997177</v>
      </c>
      <c r="AJ1469" s="28">
        <f t="shared" ca="1" si="904"/>
        <v>0.7122392741549769</v>
      </c>
      <c r="AK1469" s="28">
        <f>IF(Riskregister!$E$10="",0,COUNTIF(BK$4:BK$53,"&lt;"&amp;AI1469)*IF(AJ1469&lt;0.5,Riskregister!$K$10+(Riskregister!$L$10-Riskregister!$K$10)*SQRT(AJ1469/2),Riskregister!$L$10-(Riskregister!$L$10-Riskregister!$K$10)*SQRT((1-AJ1469)/2)))</f>
        <v>0</v>
      </c>
      <c r="AL1469" s="28">
        <f t="shared" ca="1" si="905"/>
        <v>0.52836898576859948</v>
      </c>
      <c r="AM1469" s="28">
        <f t="shared" ca="1" si="905"/>
        <v>0.7036155162227905</v>
      </c>
      <c r="AN1469" s="28">
        <f>IF(Riskregister!$E$11="",0,COUNTIF(BL$4:BL$53,"&lt;"&amp;AL1469)*IF(AM1469&lt;0.5,Riskregister!$K$11+(Riskregister!$L$11-Riskregister!$K$11)*SQRT(AM1469/2),Riskregister!$L$11-(Riskregister!$L$11-Riskregister!$K$11)*SQRT((1-AM1469)/2)))</f>
        <v>0</v>
      </c>
      <c r="AO1469" s="28">
        <f t="shared" ca="1" si="906"/>
        <v>0.88161454641561943</v>
      </c>
      <c r="AP1469" s="28">
        <f t="shared" ca="1" si="906"/>
        <v>0.60029731041684098</v>
      </c>
      <c r="AQ1469" s="28">
        <f>IF(Riskregister!$E$12="",0,COUNTIF(BM$4:BM$53,"&lt;"&amp;AO1469)*IF(AP1469&lt;0.5,Riskregister!$K$12+(Riskregister!$L$12-Riskregister!$K$12)*SQRT(AP1469/2),Riskregister!$L$12-(Riskregister!$L$12-Riskregister!$K$12)*SQRT((1-AP1469)/2)))</f>
        <v>0</v>
      </c>
      <c r="AR1469" s="28">
        <f t="shared" ca="1" si="907"/>
        <v>0.50605299838148943</v>
      </c>
      <c r="AS1469" s="28">
        <f t="shared" ca="1" si="907"/>
        <v>0.28632474184559098</v>
      </c>
      <c r="AT1469" s="28">
        <f>IF(Riskregister!$E$13="",0,COUNTIF(BN$4:BN$53,"&lt;"&amp;AR1469)*IF(AS1469&lt;0.5,Riskregister!$K$13+(Riskregister!$L$13-Riskregister!$K$13)*SQRT(AS1469/2),Riskregister!$L$13-(Riskregister!$L$13-Riskregister!$K$13)*SQRT((1-AS1469)/2)))</f>
        <v>0</v>
      </c>
      <c r="AU1469" s="28">
        <f t="shared" ca="1" si="908"/>
        <v>0.6991391925521836</v>
      </c>
      <c r="AV1469" s="28">
        <f t="shared" ca="1" si="908"/>
        <v>0.63431141710583072</v>
      </c>
      <c r="AW1469" s="28">
        <f>IF(Riskregister!$E$14="",0,COUNTIF(BO$4:BO$53,"&lt;"&amp;AU1469)*IF(AV1469&lt;0.5,Riskregister!$K$14+(Riskregister!$L$14-Riskregister!$K$14)*SQRT(AV1469/2),Riskregister!$L$14-(Riskregister!$L$14-Riskregister!$K$14)*SQRT((1-AV1469)/2)))</f>
        <v>0</v>
      </c>
      <c r="AX1469" s="28">
        <f t="shared" ca="1" si="909"/>
        <v>1.0561990267657473E-2</v>
      </c>
      <c r="AY1469" s="28">
        <f t="shared" ca="1" si="909"/>
        <v>0.2612872020648449</v>
      </c>
      <c r="AZ1469" s="28">
        <f>IF(Riskregister!$E$15="",0,COUNTIF(BP$4:BP$53,"&lt;"&amp;AX1469)*IF(AY1469&lt;0.5,Riskregister!$K$15+(Riskregister!$L$15-Riskregister!$K$15)*SQRT(AY1469/2),Riskregister!$L$15-(Riskregister!$L$15-Riskregister!$K$15)*SQRT((1-AY1469)/2)))</f>
        <v>0</v>
      </c>
      <c r="BA1469" s="28">
        <f t="shared" ca="1" si="910"/>
        <v>0.98105539373178363</v>
      </c>
      <c r="BB1469" s="28">
        <f t="shared" ca="1" si="910"/>
        <v>0.49182811186317843</v>
      </c>
      <c r="BC1469" s="28">
        <f>IF(Riskregister!$E$16="",0,COUNTIF(BQ$4:BQ$53,"&lt;"&amp;BA1469)*IF(BB1469&lt;0.5,Riskregister!$K$16+(Riskregister!$L$16-Riskregister!$K$16)*SQRT(BB1469/2),Riskregister!$L$16-(Riskregister!$L$16-Riskregister!$K$16)*SQRT((1-BB1469)/2)))</f>
        <v>0</v>
      </c>
      <c r="BD1469" s="28">
        <f t="shared" ca="1" si="874"/>
        <v>213826.26877964893</v>
      </c>
    </row>
    <row r="1470" spans="20:56" x14ac:dyDescent="0.35">
      <c r="T1470" s="28">
        <f t="shared" ca="1" si="899"/>
        <v>0.24976773198201574</v>
      </c>
      <c r="U1470" s="28">
        <f t="shared" ca="1" si="899"/>
        <v>0.10275597954780857</v>
      </c>
      <c r="V1470" s="28">
        <f ca="1">IF(Riskregister!$E$5="",0,COUNTIF(BF$4:BF$53,"&lt;"&amp;T1470)*IF(U1470&lt;0.5,Riskregister!$K$5+(Riskregister!$L$5-Riskregister!$K$5)*SQRT(U1470/2),Riskregister!$L$5-(Riskregister!$L$5-Riskregister!$K$5)*SQRT((1-U1470)/2)))</f>
        <v>0</v>
      </c>
      <c r="W1470" s="28">
        <f t="shared" ca="1" si="900"/>
        <v>0.86952970341144109</v>
      </c>
      <c r="X1470" s="28">
        <f t="shared" ca="1" si="900"/>
        <v>0.75656738881166985</v>
      </c>
      <c r="Y1470" s="28">
        <f ca="1">IF(Riskregister!$E$6="",0,COUNTIF(BG$4:BG$53,"&lt;"&amp;W1470)*IF(X1470&lt;0.5,Riskregister!$K$6+(Riskregister!$L$6-Riskregister!$K$6)*SQRT(X1470/2),Riskregister!$L$6-(Riskregister!$L$6-Riskregister!$K$6)*SQRT((1-X1470)/2)))</f>
        <v>1372018.4476235828</v>
      </c>
      <c r="Z1470" s="28">
        <f t="shared" ca="1" si="901"/>
        <v>0.47573339314182639</v>
      </c>
      <c r="AA1470" s="28">
        <f t="shared" ca="1" si="901"/>
        <v>2.4959720139021702E-3</v>
      </c>
      <c r="AB1470" s="28">
        <f ca="1">IF(Riskregister!$E$7="",0,COUNTIF(BH$4:BH$53,"&lt;"&amp;Z1470)*IF(AA1470&lt;0.5,Riskregister!$K$7+(Riskregister!$L$7-Riskregister!$K$7)*SQRT(AA1470/2),Riskregister!$L$7-(Riskregister!$L$7-Riskregister!$K$7)*SQRT((1-AA1470)/2)))</f>
        <v>0</v>
      </c>
      <c r="AC1470" s="28">
        <f t="shared" ca="1" si="902"/>
        <v>0.66873207886990449</v>
      </c>
      <c r="AD1470" s="28">
        <f t="shared" ca="1" si="902"/>
        <v>0.8779696379453571</v>
      </c>
      <c r="AE1470" s="28">
        <f ca="1">IF(Riskregister!$E$8="",0,COUNTIF(BI$4:BI$53,"&lt;"&amp;AC1470)*IF(AD1470&lt;0.5,Riskregister!$K$8+(Riskregister!$L$8-Riskregister!$K$8)*SQRT(AD1470/2),Riskregister!$L$8-(Riskregister!$L$8-Riskregister!$K$8)*SQRT((1-AD1470)/2)))</f>
        <v>0</v>
      </c>
      <c r="AF1470" s="28">
        <f t="shared" ca="1" si="903"/>
        <v>0.10666045147178138</v>
      </c>
      <c r="AG1470" s="28">
        <f t="shared" ca="1" si="903"/>
        <v>0.27642105886906942</v>
      </c>
      <c r="AH1470" s="28">
        <f>IF(Riskregister!$E$9="",0,COUNTIF(BJ$4:BJ$53,"&lt;"&amp;AF1470)*IF(AG1470&lt;0.5,Riskregister!$K$9+(Riskregister!$L$9-Riskregister!$K$9)*SQRT(AG1470/2),Riskregister!$L$9-(Riskregister!$L$9-Riskregister!$K$9)*SQRT((1-AG1470)/2)))</f>
        <v>0</v>
      </c>
      <c r="AI1470" s="28">
        <f t="shared" ca="1" si="904"/>
        <v>0.62107322884966765</v>
      </c>
      <c r="AJ1470" s="28">
        <f t="shared" ca="1" si="904"/>
        <v>5.7015710400522446E-2</v>
      </c>
      <c r="AK1470" s="28">
        <f>IF(Riskregister!$E$10="",0,COUNTIF(BK$4:BK$53,"&lt;"&amp;AI1470)*IF(AJ1470&lt;0.5,Riskregister!$K$10+(Riskregister!$L$10-Riskregister!$K$10)*SQRT(AJ1470/2),Riskregister!$L$10-(Riskregister!$L$10-Riskregister!$K$10)*SQRT((1-AJ1470)/2)))</f>
        <v>0</v>
      </c>
      <c r="AL1470" s="28">
        <f t="shared" ca="1" si="905"/>
        <v>0.31080049187794279</v>
      </c>
      <c r="AM1470" s="28">
        <f t="shared" ca="1" si="905"/>
        <v>0.67008791065344353</v>
      </c>
      <c r="AN1470" s="28">
        <f>IF(Riskregister!$E$11="",0,COUNTIF(BL$4:BL$53,"&lt;"&amp;AL1470)*IF(AM1470&lt;0.5,Riskregister!$K$11+(Riskregister!$L$11-Riskregister!$K$11)*SQRT(AM1470/2),Riskregister!$L$11-(Riskregister!$L$11-Riskregister!$K$11)*SQRT((1-AM1470)/2)))</f>
        <v>0</v>
      </c>
      <c r="AO1470" s="28">
        <f t="shared" ca="1" si="906"/>
        <v>0.19671549756242346</v>
      </c>
      <c r="AP1470" s="28">
        <f t="shared" ca="1" si="906"/>
        <v>0.8232460755005343</v>
      </c>
      <c r="AQ1470" s="28">
        <f>IF(Riskregister!$E$12="",0,COUNTIF(BM$4:BM$53,"&lt;"&amp;AO1470)*IF(AP1470&lt;0.5,Riskregister!$K$12+(Riskregister!$L$12-Riskregister!$K$12)*SQRT(AP1470/2),Riskregister!$L$12-(Riskregister!$L$12-Riskregister!$K$12)*SQRT((1-AP1470)/2)))</f>
        <v>0</v>
      </c>
      <c r="AR1470" s="28">
        <f t="shared" ca="1" si="907"/>
        <v>0.10145163173415661</v>
      </c>
      <c r="AS1470" s="28">
        <f t="shared" ca="1" si="907"/>
        <v>0.3286875052191961</v>
      </c>
      <c r="AT1470" s="28">
        <f>IF(Riskregister!$E$13="",0,COUNTIF(BN$4:BN$53,"&lt;"&amp;AR1470)*IF(AS1470&lt;0.5,Riskregister!$K$13+(Riskregister!$L$13-Riskregister!$K$13)*SQRT(AS1470/2),Riskregister!$L$13-(Riskregister!$L$13-Riskregister!$K$13)*SQRT((1-AS1470)/2)))</f>
        <v>0</v>
      </c>
      <c r="AU1470" s="28">
        <f t="shared" ca="1" si="908"/>
        <v>0.21486920851776614</v>
      </c>
      <c r="AV1470" s="28">
        <f t="shared" ca="1" si="908"/>
        <v>0.80975151240384635</v>
      </c>
      <c r="AW1470" s="28">
        <f>IF(Riskregister!$E$14="",0,COUNTIF(BO$4:BO$53,"&lt;"&amp;AU1470)*IF(AV1470&lt;0.5,Riskregister!$K$14+(Riskregister!$L$14-Riskregister!$K$14)*SQRT(AV1470/2),Riskregister!$L$14-(Riskregister!$L$14-Riskregister!$K$14)*SQRT((1-AV1470)/2)))</f>
        <v>0</v>
      </c>
      <c r="AX1470" s="28">
        <f t="shared" ca="1" si="909"/>
        <v>0.28649546403830539</v>
      </c>
      <c r="AY1470" s="28">
        <f t="shared" ca="1" si="909"/>
        <v>5.0386614195976454E-2</v>
      </c>
      <c r="AZ1470" s="28">
        <f>IF(Riskregister!$E$15="",0,COUNTIF(BP$4:BP$53,"&lt;"&amp;AX1470)*IF(AY1470&lt;0.5,Riskregister!$K$15+(Riskregister!$L$15-Riskregister!$K$15)*SQRT(AY1470/2),Riskregister!$L$15-(Riskregister!$L$15-Riskregister!$K$15)*SQRT((1-AY1470)/2)))</f>
        <v>0</v>
      </c>
      <c r="BA1470" s="28">
        <f t="shared" ca="1" si="910"/>
        <v>1.331480939926144E-2</v>
      </c>
      <c r="BB1470" s="28">
        <f t="shared" ca="1" si="910"/>
        <v>5.4068275330128257E-2</v>
      </c>
      <c r="BC1470" s="28">
        <f>IF(Riskregister!$E$16="",0,COUNTIF(BQ$4:BQ$53,"&lt;"&amp;BA1470)*IF(BB1470&lt;0.5,Riskregister!$K$16+(Riskregister!$L$16-Riskregister!$K$16)*SQRT(BB1470/2),Riskregister!$L$16-(Riskregister!$L$16-Riskregister!$K$16)*SQRT((1-BB1470)/2)))</f>
        <v>0</v>
      </c>
      <c r="BD1470" s="28">
        <f t="shared" ca="1" si="874"/>
        <v>1372018.4476235828</v>
      </c>
    </row>
    <row r="1471" spans="20:56" x14ac:dyDescent="0.35">
      <c r="T1471" s="28">
        <f t="shared" ca="1" si="899"/>
        <v>0.85521087161718445</v>
      </c>
      <c r="U1471" s="28">
        <f t="shared" ca="1" si="899"/>
        <v>0.13843401148027279</v>
      </c>
      <c r="V1471" s="28">
        <f ca="1">IF(Riskregister!$E$5="",0,COUNTIF(BF$4:BF$53,"&lt;"&amp;T1471)*IF(U1471&lt;0.5,Riskregister!$K$5+(Riskregister!$L$5-Riskregister!$K$5)*SQRT(U1471/2),Riskregister!$L$5-(Riskregister!$L$5-Riskregister!$K$5)*SQRT((1-U1471)/2)))</f>
        <v>268391.06242608698</v>
      </c>
      <c r="W1471" s="28">
        <f t="shared" ca="1" si="900"/>
        <v>3.3609303851378503E-2</v>
      </c>
      <c r="X1471" s="28">
        <f t="shared" ca="1" si="900"/>
        <v>0.68371344739057094</v>
      </c>
      <c r="Y1471" s="28">
        <f ca="1">IF(Riskregister!$E$6="",0,COUNTIF(BG$4:BG$53,"&lt;"&amp;W1471)*IF(X1471&lt;0.5,Riskregister!$K$6+(Riskregister!$L$6-Riskregister!$K$6)*SQRT(X1471/2),Riskregister!$L$6-(Riskregister!$L$6-Riskregister!$K$6)*SQRT((1-X1471)/2)))</f>
        <v>0</v>
      </c>
      <c r="Z1471" s="28">
        <f t="shared" ca="1" si="901"/>
        <v>0.64692642492041197</v>
      </c>
      <c r="AA1471" s="28">
        <f t="shared" ca="1" si="901"/>
        <v>0.27511596916221326</v>
      </c>
      <c r="AB1471" s="28">
        <f ca="1">IF(Riskregister!$E$7="",0,COUNTIF(BH$4:BH$53,"&lt;"&amp;Z1471)*IF(AA1471&lt;0.5,Riskregister!$K$7+(Riskregister!$L$7-Riskregister!$K$7)*SQRT(AA1471/2),Riskregister!$L$7-(Riskregister!$L$7-Riskregister!$K$7)*SQRT((1-AA1471)/2)))</f>
        <v>0</v>
      </c>
      <c r="AC1471" s="28">
        <f t="shared" ca="1" si="902"/>
        <v>0.87266815585506374</v>
      </c>
      <c r="AD1471" s="28">
        <f t="shared" ca="1" si="902"/>
        <v>0.70226423293200879</v>
      </c>
      <c r="AE1471" s="28">
        <f ca="1">IF(Riskregister!$E$8="",0,COUNTIF(BI$4:BI$53,"&lt;"&amp;AC1471)*IF(AD1471&lt;0.5,Riskregister!$K$8+(Riskregister!$L$8-Riskregister!$K$8)*SQRT(AD1471/2),Riskregister!$L$8-(Riskregister!$L$8-Riskregister!$K$8)*SQRT((1-AD1471)/2)))</f>
        <v>0</v>
      </c>
      <c r="AF1471" s="28">
        <f t="shared" ca="1" si="903"/>
        <v>0.55977412779471658</v>
      </c>
      <c r="AG1471" s="28">
        <f t="shared" ca="1" si="903"/>
        <v>4.6078415515977689E-2</v>
      </c>
      <c r="AH1471" s="28">
        <f>IF(Riskregister!$E$9="",0,COUNTIF(BJ$4:BJ$53,"&lt;"&amp;AF1471)*IF(AG1471&lt;0.5,Riskregister!$K$9+(Riskregister!$L$9-Riskregister!$K$9)*SQRT(AG1471/2),Riskregister!$L$9-(Riskregister!$L$9-Riskregister!$K$9)*SQRT((1-AG1471)/2)))</f>
        <v>0</v>
      </c>
      <c r="AI1471" s="28">
        <f t="shared" ca="1" si="904"/>
        <v>0.55639698270656091</v>
      </c>
      <c r="AJ1471" s="28">
        <f t="shared" ca="1" si="904"/>
        <v>0.99035138020093649</v>
      </c>
      <c r="AK1471" s="28">
        <f>IF(Riskregister!$E$10="",0,COUNTIF(BK$4:BK$53,"&lt;"&amp;AI1471)*IF(AJ1471&lt;0.5,Riskregister!$K$10+(Riskregister!$L$10-Riskregister!$K$10)*SQRT(AJ1471/2),Riskregister!$L$10-(Riskregister!$L$10-Riskregister!$K$10)*SQRT((1-AJ1471)/2)))</f>
        <v>0</v>
      </c>
      <c r="AL1471" s="28">
        <f t="shared" ca="1" si="905"/>
        <v>0.50061709720899294</v>
      </c>
      <c r="AM1471" s="28">
        <f t="shared" ca="1" si="905"/>
        <v>0.16401523622028946</v>
      </c>
      <c r="AN1471" s="28">
        <f>IF(Riskregister!$E$11="",0,COUNTIF(BL$4:BL$53,"&lt;"&amp;AL1471)*IF(AM1471&lt;0.5,Riskregister!$K$11+(Riskregister!$L$11-Riskregister!$K$11)*SQRT(AM1471/2),Riskregister!$L$11-(Riskregister!$L$11-Riskregister!$K$11)*SQRT((1-AM1471)/2)))</f>
        <v>0</v>
      </c>
      <c r="AO1471" s="28">
        <f t="shared" ca="1" si="906"/>
        <v>0.13439315159490384</v>
      </c>
      <c r="AP1471" s="28">
        <f t="shared" ca="1" si="906"/>
        <v>0.25339726060537593</v>
      </c>
      <c r="AQ1471" s="28">
        <f>IF(Riskregister!$E$12="",0,COUNTIF(BM$4:BM$53,"&lt;"&amp;AO1471)*IF(AP1471&lt;0.5,Riskregister!$K$12+(Riskregister!$L$12-Riskregister!$K$12)*SQRT(AP1471/2),Riskregister!$L$12-(Riskregister!$L$12-Riskregister!$K$12)*SQRT((1-AP1471)/2)))</f>
        <v>0</v>
      </c>
      <c r="AR1471" s="28">
        <f t="shared" ca="1" si="907"/>
        <v>0.95388508681185236</v>
      </c>
      <c r="AS1471" s="28">
        <f t="shared" ca="1" si="907"/>
        <v>0.16939601512140967</v>
      </c>
      <c r="AT1471" s="28">
        <f>IF(Riskregister!$E$13="",0,COUNTIF(BN$4:BN$53,"&lt;"&amp;AR1471)*IF(AS1471&lt;0.5,Riskregister!$K$13+(Riskregister!$L$13-Riskregister!$K$13)*SQRT(AS1471/2),Riskregister!$L$13-(Riskregister!$L$13-Riskregister!$K$13)*SQRT((1-AS1471)/2)))</f>
        <v>0</v>
      </c>
      <c r="AU1471" s="28">
        <f t="shared" ca="1" si="908"/>
        <v>0.3671730111232463</v>
      </c>
      <c r="AV1471" s="28">
        <f t="shared" ca="1" si="908"/>
        <v>4.3143478596289531E-2</v>
      </c>
      <c r="AW1471" s="28">
        <f>IF(Riskregister!$E$14="",0,COUNTIF(BO$4:BO$53,"&lt;"&amp;AU1471)*IF(AV1471&lt;0.5,Riskregister!$K$14+(Riskregister!$L$14-Riskregister!$K$14)*SQRT(AV1471/2),Riskregister!$L$14-(Riskregister!$L$14-Riskregister!$K$14)*SQRT((1-AV1471)/2)))</f>
        <v>0</v>
      </c>
      <c r="AX1471" s="28">
        <f t="shared" ca="1" si="909"/>
        <v>0.21667212833699456</v>
      </c>
      <c r="AY1471" s="28">
        <f t="shared" ca="1" si="909"/>
        <v>0.66644420992226061</v>
      </c>
      <c r="AZ1471" s="28">
        <f>IF(Riskregister!$E$15="",0,COUNTIF(BP$4:BP$53,"&lt;"&amp;AX1471)*IF(AY1471&lt;0.5,Riskregister!$K$15+(Riskregister!$L$15-Riskregister!$K$15)*SQRT(AY1471/2),Riskregister!$L$15-(Riskregister!$L$15-Riskregister!$K$15)*SQRT((1-AY1471)/2)))</f>
        <v>0</v>
      </c>
      <c r="BA1471" s="28">
        <f t="shared" ca="1" si="910"/>
        <v>0.5980787425101014</v>
      </c>
      <c r="BB1471" s="28">
        <f t="shared" ca="1" si="910"/>
        <v>0.75410157033953451</v>
      </c>
      <c r="BC1471" s="28">
        <f>IF(Riskregister!$E$16="",0,COUNTIF(BQ$4:BQ$53,"&lt;"&amp;BA1471)*IF(BB1471&lt;0.5,Riskregister!$K$16+(Riskregister!$L$16-Riskregister!$K$16)*SQRT(BB1471/2),Riskregister!$L$16-(Riskregister!$L$16-Riskregister!$K$16)*SQRT((1-BB1471)/2)))</f>
        <v>0</v>
      </c>
      <c r="BD1471" s="28">
        <f t="shared" ca="1" si="874"/>
        <v>268391.06242608698</v>
      </c>
    </row>
    <row r="1472" spans="20:56" x14ac:dyDescent="0.35">
      <c r="T1472" s="28">
        <f t="shared" ca="1" si="899"/>
        <v>0.4513631254579934</v>
      </c>
      <c r="U1472" s="28">
        <f t="shared" ca="1" si="899"/>
        <v>0.28486019559906461</v>
      </c>
      <c r="V1472" s="28">
        <f ca="1">IF(Riskregister!$E$5="",0,COUNTIF(BF$4:BF$53,"&lt;"&amp;T1472)*IF(U1472&lt;0.5,Riskregister!$K$5+(Riskregister!$L$5-Riskregister!$K$5)*SQRT(U1472/2),Riskregister!$L$5-(Riskregister!$L$5-Riskregister!$K$5)*SQRT((1-U1472)/2)))</f>
        <v>0</v>
      </c>
      <c r="W1472" s="28">
        <f t="shared" ca="1" si="900"/>
        <v>0.55278054705497559</v>
      </c>
      <c r="X1472" s="28">
        <f t="shared" ca="1" si="900"/>
        <v>0.73325774288077739</v>
      </c>
      <c r="Y1472" s="28">
        <f ca="1">IF(Riskregister!$E$6="",0,COUNTIF(BG$4:BG$53,"&lt;"&amp;W1472)*IF(X1472&lt;0.5,Riskregister!$K$6+(Riskregister!$L$6-Riskregister!$K$6)*SQRT(X1472/2),Riskregister!$L$6-(Riskregister!$L$6-Riskregister!$K$6)*SQRT((1-X1472)/2)))</f>
        <v>0</v>
      </c>
      <c r="Z1472" s="28">
        <f t="shared" ca="1" si="901"/>
        <v>0.9453773409744719</v>
      </c>
      <c r="AA1472" s="28">
        <f t="shared" ca="1" si="901"/>
        <v>0.87863615753322177</v>
      </c>
      <c r="AB1472" s="28">
        <f ca="1">IF(Riskregister!$E$7="",0,COUNTIF(BH$4:BH$53,"&lt;"&amp;Z1472)*IF(AA1472&lt;0.5,Riskregister!$K$7+(Riskregister!$L$7-Riskregister!$K$7)*SQRT(AA1472/2),Riskregister!$L$7-(Riskregister!$L$7-Riskregister!$K$7)*SQRT((1-AA1472)/2)))</f>
        <v>313782.04739678535</v>
      </c>
      <c r="AC1472" s="28">
        <f t="shared" ca="1" si="902"/>
        <v>0.95525411006307004</v>
      </c>
      <c r="AD1472" s="28">
        <f t="shared" ca="1" si="902"/>
        <v>0.82835826911187527</v>
      </c>
      <c r="AE1472" s="28">
        <f ca="1">IF(Riskregister!$E$8="",0,COUNTIF(BI$4:BI$53,"&lt;"&amp;AC1472)*IF(AD1472&lt;0.5,Riskregister!$K$8+(Riskregister!$L$8-Riskregister!$K$8)*SQRT(AD1472/2),Riskregister!$L$8-(Riskregister!$L$8-Riskregister!$K$8)*SQRT((1-AD1472)/2)))</f>
        <v>0</v>
      </c>
      <c r="AF1472" s="28">
        <f t="shared" ca="1" si="903"/>
        <v>7.5302962416680441E-2</v>
      </c>
      <c r="AG1472" s="28">
        <f t="shared" ca="1" si="903"/>
        <v>0.20956606513611431</v>
      </c>
      <c r="AH1472" s="28">
        <f>IF(Riskregister!$E$9="",0,COUNTIF(BJ$4:BJ$53,"&lt;"&amp;AF1472)*IF(AG1472&lt;0.5,Riskregister!$K$9+(Riskregister!$L$9-Riskregister!$K$9)*SQRT(AG1472/2),Riskregister!$L$9-(Riskregister!$L$9-Riskregister!$K$9)*SQRT((1-AG1472)/2)))</f>
        <v>0</v>
      </c>
      <c r="AI1472" s="28">
        <f t="shared" ca="1" si="904"/>
        <v>0.22983931165244431</v>
      </c>
      <c r="AJ1472" s="28">
        <f t="shared" ca="1" si="904"/>
        <v>0.75748796864108736</v>
      </c>
      <c r="AK1472" s="28">
        <f>IF(Riskregister!$E$10="",0,COUNTIF(BK$4:BK$53,"&lt;"&amp;AI1472)*IF(AJ1472&lt;0.5,Riskregister!$K$10+(Riskregister!$L$10-Riskregister!$K$10)*SQRT(AJ1472/2),Riskregister!$L$10-(Riskregister!$L$10-Riskregister!$K$10)*SQRT((1-AJ1472)/2)))</f>
        <v>0</v>
      </c>
      <c r="AL1472" s="28">
        <f t="shared" ca="1" si="905"/>
        <v>7.5582989791094568E-2</v>
      </c>
      <c r="AM1472" s="28">
        <f t="shared" ca="1" si="905"/>
        <v>0.17312591913196451</v>
      </c>
      <c r="AN1472" s="28">
        <f>IF(Riskregister!$E$11="",0,COUNTIF(BL$4:BL$53,"&lt;"&amp;AL1472)*IF(AM1472&lt;0.5,Riskregister!$K$11+(Riskregister!$L$11-Riskregister!$K$11)*SQRT(AM1472/2),Riskregister!$L$11-(Riskregister!$L$11-Riskregister!$K$11)*SQRT((1-AM1472)/2)))</f>
        <v>0</v>
      </c>
      <c r="AO1472" s="28">
        <f t="shared" ca="1" si="906"/>
        <v>0.19261124545677444</v>
      </c>
      <c r="AP1472" s="28">
        <f t="shared" ca="1" si="906"/>
        <v>0.79938403802462699</v>
      </c>
      <c r="AQ1472" s="28">
        <f>IF(Riskregister!$E$12="",0,COUNTIF(BM$4:BM$53,"&lt;"&amp;AO1472)*IF(AP1472&lt;0.5,Riskregister!$K$12+(Riskregister!$L$12-Riskregister!$K$12)*SQRT(AP1472/2),Riskregister!$L$12-(Riskregister!$L$12-Riskregister!$K$12)*SQRT((1-AP1472)/2)))</f>
        <v>0</v>
      </c>
      <c r="AR1472" s="28">
        <f t="shared" ca="1" si="907"/>
        <v>0.17871262869813154</v>
      </c>
      <c r="AS1472" s="28">
        <f t="shared" ca="1" si="907"/>
        <v>5.4268923875767427E-2</v>
      </c>
      <c r="AT1472" s="28">
        <f>IF(Riskregister!$E$13="",0,COUNTIF(BN$4:BN$53,"&lt;"&amp;AR1472)*IF(AS1472&lt;0.5,Riskregister!$K$13+(Riskregister!$L$13-Riskregister!$K$13)*SQRT(AS1472/2),Riskregister!$L$13-(Riskregister!$L$13-Riskregister!$K$13)*SQRT((1-AS1472)/2)))</f>
        <v>0</v>
      </c>
      <c r="AU1472" s="28">
        <f t="shared" ca="1" si="908"/>
        <v>0.62549287959907374</v>
      </c>
      <c r="AV1472" s="28">
        <f t="shared" ca="1" si="908"/>
        <v>0.63483990431333148</v>
      </c>
      <c r="AW1472" s="28">
        <f>IF(Riskregister!$E$14="",0,COUNTIF(BO$4:BO$53,"&lt;"&amp;AU1472)*IF(AV1472&lt;0.5,Riskregister!$K$14+(Riskregister!$L$14-Riskregister!$K$14)*SQRT(AV1472/2),Riskregister!$L$14-(Riskregister!$L$14-Riskregister!$K$14)*SQRT((1-AV1472)/2)))</f>
        <v>0</v>
      </c>
      <c r="AX1472" s="28">
        <f t="shared" ca="1" si="909"/>
        <v>0.14377663430384435</v>
      </c>
      <c r="AY1472" s="28">
        <f t="shared" ca="1" si="909"/>
        <v>0.73345184922982365</v>
      </c>
      <c r="AZ1472" s="28">
        <f>IF(Riskregister!$E$15="",0,COUNTIF(BP$4:BP$53,"&lt;"&amp;AX1472)*IF(AY1472&lt;0.5,Riskregister!$K$15+(Riskregister!$L$15-Riskregister!$K$15)*SQRT(AY1472/2),Riskregister!$L$15-(Riskregister!$L$15-Riskregister!$K$15)*SQRT((1-AY1472)/2)))</f>
        <v>0</v>
      </c>
      <c r="BA1472" s="28">
        <f t="shared" ca="1" si="910"/>
        <v>7.7316303359080019E-2</v>
      </c>
      <c r="BB1472" s="28">
        <f t="shared" ca="1" si="910"/>
        <v>0.7470235861286586</v>
      </c>
      <c r="BC1472" s="28">
        <f>IF(Riskregister!$E$16="",0,COUNTIF(BQ$4:BQ$53,"&lt;"&amp;BA1472)*IF(BB1472&lt;0.5,Riskregister!$K$16+(Riskregister!$L$16-Riskregister!$K$16)*SQRT(BB1472/2),Riskregister!$L$16-(Riskregister!$L$16-Riskregister!$K$16)*SQRT((1-BB1472)/2)))</f>
        <v>0</v>
      </c>
      <c r="BD1472" s="28">
        <f t="shared" ca="1" si="874"/>
        <v>313782.04739678535</v>
      </c>
    </row>
    <row r="1473" spans="20:56" x14ac:dyDescent="0.35">
      <c r="T1473" s="28">
        <f t="shared" ca="1" si="899"/>
        <v>0.1114022565759395</v>
      </c>
      <c r="U1473" s="28">
        <f t="shared" ca="1" si="899"/>
        <v>0.22865446715915916</v>
      </c>
      <c r="V1473" s="28">
        <f ca="1">IF(Riskregister!$E$5="",0,COUNTIF(BF$4:BF$53,"&lt;"&amp;T1473)*IF(U1473&lt;0.5,Riskregister!$K$5+(Riskregister!$L$5-Riskregister!$K$5)*SQRT(U1473/2),Riskregister!$L$5-(Riskregister!$L$5-Riskregister!$K$5)*SQRT((1-U1473)/2)))</f>
        <v>0</v>
      </c>
      <c r="W1473" s="28">
        <f t="shared" ca="1" si="900"/>
        <v>0.70290581294466692</v>
      </c>
      <c r="X1473" s="28">
        <f t="shared" ca="1" si="900"/>
        <v>0.4245528491603181</v>
      </c>
      <c r="Y1473" s="28">
        <f ca="1">IF(Riskregister!$E$6="",0,COUNTIF(BG$4:BG$53,"&lt;"&amp;W1473)*IF(X1473&lt;0.5,Riskregister!$K$6+(Riskregister!$L$6-Riskregister!$K$6)*SQRT(X1473/2),Riskregister!$L$6-(Riskregister!$L$6-Riskregister!$K$6)*SQRT((1-X1473)/2)))</f>
        <v>1029322.3834189664</v>
      </c>
      <c r="Z1473" s="28">
        <f t="shared" ca="1" si="901"/>
        <v>0.18970901918751504</v>
      </c>
      <c r="AA1473" s="28">
        <f t="shared" ca="1" si="901"/>
        <v>0.22884294865611687</v>
      </c>
      <c r="AB1473" s="28">
        <f ca="1">IF(Riskregister!$E$7="",0,COUNTIF(BH$4:BH$53,"&lt;"&amp;Z1473)*IF(AA1473&lt;0.5,Riskregister!$K$7+(Riskregister!$L$7-Riskregister!$K$7)*SQRT(AA1473/2),Riskregister!$L$7-(Riskregister!$L$7-Riskregister!$K$7)*SQRT((1-AA1473)/2)))</f>
        <v>0</v>
      </c>
      <c r="AC1473" s="28">
        <f t="shared" ca="1" si="902"/>
        <v>0.16089398259530596</v>
      </c>
      <c r="AD1473" s="28">
        <f t="shared" ca="1" si="902"/>
        <v>0.76089661102077033</v>
      </c>
      <c r="AE1473" s="28">
        <f ca="1">IF(Riskregister!$E$8="",0,COUNTIF(BI$4:BI$53,"&lt;"&amp;AC1473)*IF(AD1473&lt;0.5,Riskregister!$K$8+(Riskregister!$L$8-Riskregister!$K$8)*SQRT(AD1473/2),Riskregister!$L$8-(Riskregister!$L$8-Riskregister!$K$8)*SQRT((1-AD1473)/2)))</f>
        <v>0</v>
      </c>
      <c r="AF1473" s="28">
        <f t="shared" ca="1" si="903"/>
        <v>0.13141142303125675</v>
      </c>
      <c r="AG1473" s="28">
        <f t="shared" ca="1" si="903"/>
        <v>0.57403157616546163</v>
      </c>
      <c r="AH1473" s="28">
        <f>IF(Riskregister!$E$9="",0,COUNTIF(BJ$4:BJ$53,"&lt;"&amp;AF1473)*IF(AG1473&lt;0.5,Riskregister!$K$9+(Riskregister!$L$9-Riskregister!$K$9)*SQRT(AG1473/2),Riskregister!$L$9-(Riskregister!$L$9-Riskregister!$K$9)*SQRT((1-AG1473)/2)))</f>
        <v>0</v>
      </c>
      <c r="AI1473" s="28">
        <f t="shared" ca="1" si="904"/>
        <v>0.79589303451731275</v>
      </c>
      <c r="AJ1473" s="28">
        <f t="shared" ca="1" si="904"/>
        <v>0.77358510042624562</v>
      </c>
      <c r="AK1473" s="28">
        <f>IF(Riskregister!$E$10="",0,COUNTIF(BK$4:BK$53,"&lt;"&amp;AI1473)*IF(AJ1473&lt;0.5,Riskregister!$K$10+(Riskregister!$L$10-Riskregister!$K$10)*SQRT(AJ1473/2),Riskregister!$L$10-(Riskregister!$L$10-Riskregister!$K$10)*SQRT((1-AJ1473)/2)))</f>
        <v>0</v>
      </c>
      <c r="AL1473" s="28">
        <f t="shared" ca="1" si="905"/>
        <v>0.26417365056114095</v>
      </c>
      <c r="AM1473" s="28">
        <f t="shared" ca="1" si="905"/>
        <v>0.80684352449715524</v>
      </c>
      <c r="AN1473" s="28">
        <f>IF(Riskregister!$E$11="",0,COUNTIF(BL$4:BL$53,"&lt;"&amp;AL1473)*IF(AM1473&lt;0.5,Riskregister!$K$11+(Riskregister!$L$11-Riskregister!$K$11)*SQRT(AM1473/2),Riskregister!$L$11-(Riskregister!$L$11-Riskregister!$K$11)*SQRT((1-AM1473)/2)))</f>
        <v>0</v>
      </c>
      <c r="AO1473" s="28">
        <f t="shared" ca="1" si="906"/>
        <v>0.98130217719080681</v>
      </c>
      <c r="AP1473" s="28">
        <f t="shared" ca="1" si="906"/>
        <v>0.69951791051964096</v>
      </c>
      <c r="AQ1473" s="28">
        <f>IF(Riskregister!$E$12="",0,COUNTIF(BM$4:BM$53,"&lt;"&amp;AO1473)*IF(AP1473&lt;0.5,Riskregister!$K$12+(Riskregister!$L$12-Riskregister!$K$12)*SQRT(AP1473/2),Riskregister!$L$12-(Riskregister!$L$12-Riskregister!$K$12)*SQRT((1-AP1473)/2)))</f>
        <v>0</v>
      </c>
      <c r="AR1473" s="28">
        <f t="shared" ca="1" si="907"/>
        <v>0.12182704336767236</v>
      </c>
      <c r="AS1473" s="28">
        <f t="shared" ca="1" si="907"/>
        <v>0.94497254705873768</v>
      </c>
      <c r="AT1473" s="28">
        <f>IF(Riskregister!$E$13="",0,COUNTIF(BN$4:BN$53,"&lt;"&amp;AR1473)*IF(AS1473&lt;0.5,Riskregister!$K$13+(Riskregister!$L$13-Riskregister!$K$13)*SQRT(AS1473/2),Riskregister!$L$13-(Riskregister!$L$13-Riskregister!$K$13)*SQRT((1-AS1473)/2)))</f>
        <v>0</v>
      </c>
      <c r="AU1473" s="28">
        <f t="shared" ca="1" si="908"/>
        <v>5.8770615917962066E-2</v>
      </c>
      <c r="AV1473" s="28">
        <f t="shared" ca="1" si="908"/>
        <v>0.50473053067027973</v>
      </c>
      <c r="AW1473" s="28">
        <f>IF(Riskregister!$E$14="",0,COUNTIF(BO$4:BO$53,"&lt;"&amp;AU1473)*IF(AV1473&lt;0.5,Riskregister!$K$14+(Riskregister!$L$14-Riskregister!$K$14)*SQRT(AV1473/2),Riskregister!$L$14-(Riskregister!$L$14-Riskregister!$K$14)*SQRT((1-AV1473)/2)))</f>
        <v>0</v>
      </c>
      <c r="AX1473" s="28">
        <f t="shared" ca="1" si="909"/>
        <v>4.6664398031022514E-2</v>
      </c>
      <c r="AY1473" s="28">
        <f t="shared" ca="1" si="909"/>
        <v>0.68137333254136301</v>
      </c>
      <c r="AZ1473" s="28">
        <f>IF(Riskregister!$E$15="",0,COUNTIF(BP$4:BP$53,"&lt;"&amp;AX1473)*IF(AY1473&lt;0.5,Riskregister!$K$15+(Riskregister!$L$15-Riskregister!$K$15)*SQRT(AY1473/2),Riskregister!$L$15-(Riskregister!$L$15-Riskregister!$K$15)*SQRT((1-AY1473)/2)))</f>
        <v>0</v>
      </c>
      <c r="BA1473" s="28">
        <f t="shared" ca="1" si="910"/>
        <v>0.76855049248415186</v>
      </c>
      <c r="BB1473" s="28">
        <f t="shared" ca="1" si="910"/>
        <v>0.28813673076350832</v>
      </c>
      <c r="BC1473" s="28">
        <f>IF(Riskregister!$E$16="",0,COUNTIF(BQ$4:BQ$53,"&lt;"&amp;BA1473)*IF(BB1473&lt;0.5,Riskregister!$K$16+(Riskregister!$L$16-Riskregister!$K$16)*SQRT(BB1473/2),Riskregister!$L$16-(Riskregister!$L$16-Riskregister!$K$16)*SQRT((1-BB1473)/2)))</f>
        <v>0</v>
      </c>
      <c r="BD1473" s="28">
        <f t="shared" ca="1" si="874"/>
        <v>1029322.3834189664</v>
      </c>
    </row>
    <row r="1474" spans="20:56" x14ac:dyDescent="0.35">
      <c r="T1474" s="28">
        <f t="shared" ca="1" si="899"/>
        <v>0.71067665431578952</v>
      </c>
      <c r="U1474" s="28">
        <f t="shared" ca="1" si="899"/>
        <v>0.67115203026051584</v>
      </c>
      <c r="V1474" s="28">
        <f ca="1">IF(Riskregister!$E$5="",0,COUNTIF(BF$4:BF$53,"&lt;"&amp;T1474)*IF(U1474&lt;0.5,Riskregister!$K$5+(Riskregister!$L$5-Riskregister!$K$5)*SQRT(U1474/2),Riskregister!$L$5-(Riskregister!$L$5-Riskregister!$K$5)*SQRT((1-U1474)/2)))</f>
        <v>417528.47636926256</v>
      </c>
      <c r="W1474" s="28">
        <f t="shared" ca="1" si="900"/>
        <v>0.10111166108597192</v>
      </c>
      <c r="X1474" s="28">
        <f t="shared" ca="1" si="900"/>
        <v>0.3852625819785428</v>
      </c>
      <c r="Y1474" s="28">
        <f ca="1">IF(Riskregister!$E$6="",0,COUNTIF(BG$4:BG$53,"&lt;"&amp;W1474)*IF(X1474&lt;0.5,Riskregister!$K$6+(Riskregister!$L$6-Riskregister!$K$6)*SQRT(X1474/2),Riskregister!$L$6-(Riskregister!$L$6-Riskregister!$K$6)*SQRT((1-X1474)/2)))</f>
        <v>0</v>
      </c>
      <c r="Z1474" s="28">
        <f t="shared" ca="1" si="901"/>
        <v>0.75482028451208472</v>
      </c>
      <c r="AA1474" s="28">
        <f t="shared" ca="1" si="901"/>
        <v>0.24884678076455879</v>
      </c>
      <c r="AB1474" s="28">
        <f ca="1">IF(Riskregister!$E$7="",0,COUNTIF(BH$4:BH$53,"&lt;"&amp;Z1474)*IF(AA1474&lt;0.5,Riskregister!$K$7+(Riskregister!$L$7-Riskregister!$K$7)*SQRT(AA1474/2),Riskregister!$L$7-(Riskregister!$L$7-Riskregister!$K$7)*SQRT((1-AA1474)/2)))</f>
        <v>173457.94960969192</v>
      </c>
      <c r="AC1474" s="28">
        <f t="shared" ca="1" si="902"/>
        <v>0.3505689672589799</v>
      </c>
      <c r="AD1474" s="28">
        <f t="shared" ca="1" si="902"/>
        <v>0.59564647886311628</v>
      </c>
      <c r="AE1474" s="28">
        <f ca="1">IF(Riskregister!$E$8="",0,COUNTIF(BI$4:BI$53,"&lt;"&amp;AC1474)*IF(AD1474&lt;0.5,Riskregister!$K$8+(Riskregister!$L$8-Riskregister!$K$8)*SQRT(AD1474/2),Riskregister!$L$8-(Riskregister!$L$8-Riskregister!$K$8)*SQRT((1-AD1474)/2)))</f>
        <v>0</v>
      </c>
      <c r="AF1474" s="28">
        <f t="shared" ca="1" si="903"/>
        <v>0.16327553863476851</v>
      </c>
      <c r="AG1474" s="28">
        <f t="shared" ca="1" si="903"/>
        <v>8.8398150649595553E-2</v>
      </c>
      <c r="AH1474" s="28">
        <f>IF(Riskregister!$E$9="",0,COUNTIF(BJ$4:BJ$53,"&lt;"&amp;AF1474)*IF(AG1474&lt;0.5,Riskregister!$K$9+(Riskregister!$L$9-Riskregister!$K$9)*SQRT(AG1474/2),Riskregister!$L$9-(Riskregister!$L$9-Riskregister!$K$9)*SQRT((1-AG1474)/2)))</f>
        <v>0</v>
      </c>
      <c r="AI1474" s="28">
        <f t="shared" ca="1" si="904"/>
        <v>8.8448803010568344E-2</v>
      </c>
      <c r="AJ1474" s="28">
        <f t="shared" ca="1" si="904"/>
        <v>0.75188669202732283</v>
      </c>
      <c r="AK1474" s="28">
        <f>IF(Riskregister!$E$10="",0,COUNTIF(BK$4:BK$53,"&lt;"&amp;AI1474)*IF(AJ1474&lt;0.5,Riskregister!$K$10+(Riskregister!$L$10-Riskregister!$K$10)*SQRT(AJ1474/2),Riskregister!$L$10-(Riskregister!$L$10-Riskregister!$K$10)*SQRT((1-AJ1474)/2)))</f>
        <v>0</v>
      </c>
      <c r="AL1474" s="28">
        <f t="shared" ca="1" si="905"/>
        <v>0.45402126781579955</v>
      </c>
      <c r="AM1474" s="28">
        <f t="shared" ca="1" si="905"/>
        <v>0.28720739744568868</v>
      </c>
      <c r="AN1474" s="28">
        <f>IF(Riskregister!$E$11="",0,COUNTIF(BL$4:BL$53,"&lt;"&amp;AL1474)*IF(AM1474&lt;0.5,Riskregister!$K$11+(Riskregister!$L$11-Riskregister!$K$11)*SQRT(AM1474/2),Riskregister!$L$11-(Riskregister!$L$11-Riskregister!$K$11)*SQRT((1-AM1474)/2)))</f>
        <v>0</v>
      </c>
      <c r="AO1474" s="28">
        <f t="shared" ca="1" si="906"/>
        <v>0.78189923174947074</v>
      </c>
      <c r="AP1474" s="28">
        <f t="shared" ca="1" si="906"/>
        <v>0.45949006113319513</v>
      </c>
      <c r="AQ1474" s="28">
        <f>IF(Riskregister!$E$12="",0,COUNTIF(BM$4:BM$53,"&lt;"&amp;AO1474)*IF(AP1474&lt;0.5,Riskregister!$K$12+(Riskregister!$L$12-Riskregister!$K$12)*SQRT(AP1474/2),Riskregister!$L$12-(Riskregister!$L$12-Riskregister!$K$12)*SQRT((1-AP1474)/2)))</f>
        <v>0</v>
      </c>
      <c r="AR1474" s="28">
        <f t="shared" ca="1" si="907"/>
        <v>0.76232245458529246</v>
      </c>
      <c r="AS1474" s="28">
        <f t="shared" ca="1" si="907"/>
        <v>0.32105929648832887</v>
      </c>
      <c r="AT1474" s="28">
        <f>IF(Riskregister!$E$13="",0,COUNTIF(BN$4:BN$53,"&lt;"&amp;AR1474)*IF(AS1474&lt;0.5,Riskregister!$K$13+(Riskregister!$L$13-Riskregister!$K$13)*SQRT(AS1474/2),Riskregister!$L$13-(Riskregister!$L$13-Riskregister!$K$13)*SQRT((1-AS1474)/2)))</f>
        <v>0</v>
      </c>
      <c r="AU1474" s="28">
        <f t="shared" ca="1" si="908"/>
        <v>2.4883468159617839E-2</v>
      </c>
      <c r="AV1474" s="28">
        <f t="shared" ca="1" si="908"/>
        <v>0.46760722340478644</v>
      </c>
      <c r="AW1474" s="28">
        <f>IF(Riskregister!$E$14="",0,COUNTIF(BO$4:BO$53,"&lt;"&amp;AU1474)*IF(AV1474&lt;0.5,Riskregister!$K$14+(Riskregister!$L$14-Riskregister!$K$14)*SQRT(AV1474/2),Riskregister!$L$14-(Riskregister!$L$14-Riskregister!$K$14)*SQRT((1-AV1474)/2)))</f>
        <v>0</v>
      </c>
      <c r="AX1474" s="28">
        <f t="shared" ca="1" si="909"/>
        <v>0.54098463270865094</v>
      </c>
      <c r="AY1474" s="28">
        <f t="shared" ca="1" si="909"/>
        <v>0.51119693354415086</v>
      </c>
      <c r="AZ1474" s="28">
        <f>IF(Riskregister!$E$15="",0,COUNTIF(BP$4:BP$53,"&lt;"&amp;AX1474)*IF(AY1474&lt;0.5,Riskregister!$K$15+(Riskregister!$L$15-Riskregister!$K$15)*SQRT(AY1474/2),Riskregister!$L$15-(Riskregister!$L$15-Riskregister!$K$15)*SQRT((1-AY1474)/2)))</f>
        <v>0</v>
      </c>
      <c r="BA1474" s="28">
        <f t="shared" ca="1" si="910"/>
        <v>0.40836337250804255</v>
      </c>
      <c r="BB1474" s="28">
        <f t="shared" ca="1" si="910"/>
        <v>0.23763773137102784</v>
      </c>
      <c r="BC1474" s="28">
        <f>IF(Riskregister!$E$16="",0,COUNTIF(BQ$4:BQ$53,"&lt;"&amp;BA1474)*IF(BB1474&lt;0.5,Riskregister!$K$16+(Riskregister!$L$16-Riskregister!$K$16)*SQRT(BB1474/2),Riskregister!$L$16-(Riskregister!$L$16-Riskregister!$K$16)*SQRT((1-BB1474)/2)))</f>
        <v>0</v>
      </c>
      <c r="BD1474" s="28">
        <f t="shared" ca="1" si="874"/>
        <v>590986.42597895442</v>
      </c>
    </row>
    <row r="1475" spans="20:56" x14ac:dyDescent="0.35">
      <c r="T1475" s="28">
        <f t="shared" ca="1" si="899"/>
        <v>4.1672296506082618E-2</v>
      </c>
      <c r="U1475" s="28">
        <f t="shared" ca="1" si="899"/>
        <v>1.1119512603134929E-2</v>
      </c>
      <c r="V1475" s="28">
        <f ca="1">IF(Riskregister!$E$5="",0,COUNTIF(BF$4:BF$53,"&lt;"&amp;T1475)*IF(U1475&lt;0.5,Riskregister!$K$5+(Riskregister!$L$5-Riskregister!$K$5)*SQRT(U1475/2),Riskregister!$L$5-(Riskregister!$L$5-Riskregister!$K$5)*SQRT((1-U1475)/2)))</f>
        <v>0</v>
      </c>
      <c r="W1475" s="28">
        <f t="shared" ca="1" si="900"/>
        <v>0.1850182087927208</v>
      </c>
      <c r="X1475" s="28">
        <f t="shared" ca="1" si="900"/>
        <v>0.4960020233152953</v>
      </c>
      <c r="Y1475" s="28">
        <f ca="1">IF(Riskregister!$E$6="",0,COUNTIF(BG$4:BG$53,"&lt;"&amp;W1475)*IF(X1475&lt;0.5,Riskregister!$K$6+(Riskregister!$L$6-Riskregister!$K$6)*SQRT(X1475/2),Riskregister!$L$6-(Riskregister!$L$6-Riskregister!$K$6)*SQRT((1-X1475)/2)))</f>
        <v>0</v>
      </c>
      <c r="Z1475" s="28">
        <f t="shared" ca="1" si="901"/>
        <v>0.49090092880478797</v>
      </c>
      <c r="AA1475" s="28">
        <f t="shared" ca="1" si="901"/>
        <v>0.96768709037207767</v>
      </c>
      <c r="AB1475" s="28">
        <f ca="1">IF(Riskregister!$E$7="",0,COUNTIF(BH$4:BH$53,"&lt;"&amp;Z1475)*IF(AA1475&lt;0.5,Riskregister!$K$7+(Riskregister!$L$7-Riskregister!$K$7)*SQRT(AA1475/2),Riskregister!$L$7-(Riskregister!$L$7-Riskregister!$K$7)*SQRT((1-AA1475)/2)))</f>
        <v>0</v>
      </c>
      <c r="AC1475" s="28">
        <f t="shared" ca="1" si="902"/>
        <v>0.28249326147353881</v>
      </c>
      <c r="AD1475" s="28">
        <f t="shared" ca="1" si="902"/>
        <v>0.50719526616676791</v>
      </c>
      <c r="AE1475" s="28">
        <f ca="1">IF(Riskregister!$E$8="",0,COUNTIF(BI$4:BI$53,"&lt;"&amp;AC1475)*IF(AD1475&lt;0.5,Riskregister!$K$8+(Riskregister!$L$8-Riskregister!$K$8)*SQRT(AD1475/2),Riskregister!$L$8-(Riskregister!$L$8-Riskregister!$K$8)*SQRT((1-AD1475)/2)))</f>
        <v>0</v>
      </c>
      <c r="AF1475" s="28">
        <f t="shared" ca="1" si="903"/>
        <v>0.27279431967983947</v>
      </c>
      <c r="AG1475" s="28">
        <f t="shared" ca="1" si="903"/>
        <v>0.89761468470315842</v>
      </c>
      <c r="AH1475" s="28">
        <f>IF(Riskregister!$E$9="",0,COUNTIF(BJ$4:BJ$53,"&lt;"&amp;AF1475)*IF(AG1475&lt;0.5,Riskregister!$K$9+(Riskregister!$L$9-Riskregister!$K$9)*SQRT(AG1475/2),Riskregister!$L$9-(Riskregister!$L$9-Riskregister!$K$9)*SQRT((1-AG1475)/2)))</f>
        <v>0</v>
      </c>
      <c r="AI1475" s="28">
        <f t="shared" ca="1" si="904"/>
        <v>0.94566699751520478</v>
      </c>
      <c r="AJ1475" s="28">
        <f t="shared" ca="1" si="904"/>
        <v>0.14223483465416165</v>
      </c>
      <c r="AK1475" s="28">
        <f>IF(Riskregister!$E$10="",0,COUNTIF(BK$4:BK$53,"&lt;"&amp;AI1475)*IF(AJ1475&lt;0.5,Riskregister!$K$10+(Riskregister!$L$10-Riskregister!$K$10)*SQRT(AJ1475/2),Riskregister!$L$10-(Riskregister!$L$10-Riskregister!$K$10)*SQRT((1-AJ1475)/2)))</f>
        <v>0</v>
      </c>
      <c r="AL1475" s="28">
        <f t="shared" ca="1" si="905"/>
        <v>0.28847383463360865</v>
      </c>
      <c r="AM1475" s="28">
        <f t="shared" ca="1" si="905"/>
        <v>0.85017226433898918</v>
      </c>
      <c r="AN1475" s="28">
        <f>IF(Riskregister!$E$11="",0,COUNTIF(BL$4:BL$53,"&lt;"&amp;AL1475)*IF(AM1475&lt;0.5,Riskregister!$K$11+(Riskregister!$L$11-Riskregister!$K$11)*SQRT(AM1475/2),Riskregister!$L$11-(Riskregister!$L$11-Riskregister!$K$11)*SQRT((1-AM1475)/2)))</f>
        <v>0</v>
      </c>
      <c r="AO1475" s="28">
        <f t="shared" ca="1" si="906"/>
        <v>0.57111166486360376</v>
      </c>
      <c r="AP1475" s="28">
        <f t="shared" ca="1" si="906"/>
        <v>0.39595746944132848</v>
      </c>
      <c r="AQ1475" s="28">
        <f>IF(Riskregister!$E$12="",0,COUNTIF(BM$4:BM$53,"&lt;"&amp;AO1475)*IF(AP1475&lt;0.5,Riskregister!$K$12+(Riskregister!$L$12-Riskregister!$K$12)*SQRT(AP1475/2),Riskregister!$L$12-(Riskregister!$L$12-Riskregister!$K$12)*SQRT((1-AP1475)/2)))</f>
        <v>0</v>
      </c>
      <c r="AR1475" s="28">
        <f t="shared" ca="1" si="907"/>
        <v>0.52104950281172224</v>
      </c>
      <c r="AS1475" s="28">
        <f t="shared" ca="1" si="907"/>
        <v>0.21641026752026005</v>
      </c>
      <c r="AT1475" s="28">
        <f>IF(Riskregister!$E$13="",0,COUNTIF(BN$4:BN$53,"&lt;"&amp;AR1475)*IF(AS1475&lt;0.5,Riskregister!$K$13+(Riskregister!$L$13-Riskregister!$K$13)*SQRT(AS1475/2),Riskregister!$L$13-(Riskregister!$L$13-Riskregister!$K$13)*SQRT((1-AS1475)/2)))</f>
        <v>0</v>
      </c>
      <c r="AU1475" s="28">
        <f t="shared" ca="1" si="908"/>
        <v>9.2617046424638749E-2</v>
      </c>
      <c r="AV1475" s="28">
        <f t="shared" ca="1" si="908"/>
        <v>0.36483561955118282</v>
      </c>
      <c r="AW1475" s="28">
        <f>IF(Riskregister!$E$14="",0,COUNTIF(BO$4:BO$53,"&lt;"&amp;AU1475)*IF(AV1475&lt;0.5,Riskregister!$K$14+(Riskregister!$L$14-Riskregister!$K$14)*SQRT(AV1475/2),Riskregister!$L$14-(Riskregister!$L$14-Riskregister!$K$14)*SQRT((1-AV1475)/2)))</f>
        <v>0</v>
      </c>
      <c r="AX1475" s="28">
        <f t="shared" ca="1" si="909"/>
        <v>0.64485516631294593</v>
      </c>
      <c r="AY1475" s="28">
        <f t="shared" ca="1" si="909"/>
        <v>0.78531624420966406</v>
      </c>
      <c r="AZ1475" s="28">
        <f>IF(Riskregister!$E$15="",0,COUNTIF(BP$4:BP$53,"&lt;"&amp;AX1475)*IF(AY1475&lt;0.5,Riskregister!$K$15+(Riskregister!$L$15-Riskregister!$K$15)*SQRT(AY1475/2),Riskregister!$L$15-(Riskregister!$L$15-Riskregister!$K$15)*SQRT((1-AY1475)/2)))</f>
        <v>0</v>
      </c>
      <c r="BA1475" s="28">
        <f t="shared" ca="1" si="910"/>
        <v>0.70509994722184566</v>
      </c>
      <c r="BB1475" s="28">
        <f t="shared" ca="1" si="910"/>
        <v>0.82582148949896461</v>
      </c>
      <c r="BC1475" s="28">
        <f>IF(Riskregister!$E$16="",0,COUNTIF(BQ$4:BQ$53,"&lt;"&amp;BA1475)*IF(BB1475&lt;0.5,Riskregister!$K$16+(Riskregister!$L$16-Riskregister!$K$16)*SQRT(BB1475/2),Riskregister!$L$16-(Riskregister!$L$16-Riskregister!$K$16)*SQRT((1-BB1475)/2)))</f>
        <v>0</v>
      </c>
      <c r="BD1475" s="28">
        <f t="shared" ca="1" si="874"/>
        <v>0</v>
      </c>
    </row>
    <row r="1476" spans="20:56" x14ac:dyDescent="0.35">
      <c r="T1476" s="28">
        <f t="shared" ca="1" si="899"/>
        <v>0.83658836544580972</v>
      </c>
      <c r="U1476" s="28">
        <f t="shared" ca="1" si="899"/>
        <v>0.47443050723939906</v>
      </c>
      <c r="V1476" s="28">
        <f ca="1">IF(Riskregister!$E$5="",0,COUNTIF(BF$4:BF$53,"&lt;"&amp;T1476)*IF(U1476&lt;0.5,Riskregister!$K$5+(Riskregister!$L$5-Riskregister!$K$5)*SQRT(U1476/2),Riskregister!$L$5-(Riskregister!$L$5-Riskregister!$K$5)*SQRT((1-U1476)/2)))</f>
        <v>369171.36870036006</v>
      </c>
      <c r="W1476" s="28">
        <f t="shared" ca="1" si="900"/>
        <v>0.41302954997204699</v>
      </c>
      <c r="X1476" s="28">
        <f t="shared" ca="1" si="900"/>
        <v>4.228894538267236E-2</v>
      </c>
      <c r="Y1476" s="28">
        <f ca="1">IF(Riskregister!$E$6="",0,COUNTIF(BG$4:BG$53,"&lt;"&amp;W1476)*IF(X1476&lt;0.5,Riskregister!$K$6+(Riskregister!$L$6-Riskregister!$K$6)*SQRT(X1476/2),Riskregister!$L$6-(Riskregister!$L$6-Riskregister!$K$6)*SQRT((1-X1476)/2)))</f>
        <v>0</v>
      </c>
      <c r="Z1476" s="28">
        <f t="shared" ca="1" si="901"/>
        <v>0.7185996326316354</v>
      </c>
      <c r="AA1476" s="28">
        <f t="shared" ca="1" si="901"/>
        <v>0.40412621855020825</v>
      </c>
      <c r="AB1476" s="28">
        <f ca="1">IF(Riskregister!$E$7="",0,COUNTIF(BH$4:BH$53,"&lt;"&amp;Z1476)*IF(AA1476&lt;0.5,Riskregister!$K$7+(Riskregister!$L$7-Riskregister!$K$7)*SQRT(AA1476/2),Riskregister!$L$7-(Riskregister!$L$7-Riskregister!$K$7)*SQRT((1-AA1476)/2)))</f>
        <v>207330.00631221069</v>
      </c>
      <c r="AC1476" s="28">
        <f t="shared" ca="1" si="902"/>
        <v>0.92340207760768545</v>
      </c>
      <c r="AD1476" s="28">
        <f t="shared" ca="1" si="902"/>
        <v>0.6205940295721053</v>
      </c>
      <c r="AE1476" s="28">
        <f ca="1">IF(Riskregister!$E$8="",0,COUNTIF(BI$4:BI$53,"&lt;"&amp;AC1476)*IF(AD1476&lt;0.5,Riskregister!$K$8+(Riskregister!$L$8-Riskregister!$K$8)*SQRT(AD1476/2),Riskregister!$L$8-(Riskregister!$L$8-Riskregister!$K$8)*SQRT((1-AD1476)/2)))</f>
        <v>0</v>
      </c>
      <c r="AF1476" s="28">
        <f t="shared" ca="1" si="903"/>
        <v>0.386869146745488</v>
      </c>
      <c r="AG1476" s="28">
        <f t="shared" ca="1" si="903"/>
        <v>0.50541145283235811</v>
      </c>
      <c r="AH1476" s="28">
        <f>IF(Riskregister!$E$9="",0,COUNTIF(BJ$4:BJ$53,"&lt;"&amp;AF1476)*IF(AG1476&lt;0.5,Riskregister!$K$9+(Riskregister!$L$9-Riskregister!$K$9)*SQRT(AG1476/2),Riskregister!$L$9-(Riskregister!$L$9-Riskregister!$K$9)*SQRT((1-AG1476)/2)))</f>
        <v>0</v>
      </c>
      <c r="AI1476" s="28">
        <f t="shared" ca="1" si="904"/>
        <v>0.31155405462402452</v>
      </c>
      <c r="AJ1476" s="28">
        <f t="shared" ca="1" si="904"/>
        <v>0.55528539565198809</v>
      </c>
      <c r="AK1476" s="28">
        <f>IF(Riskregister!$E$10="",0,COUNTIF(BK$4:BK$53,"&lt;"&amp;AI1476)*IF(AJ1476&lt;0.5,Riskregister!$K$10+(Riskregister!$L$10-Riskregister!$K$10)*SQRT(AJ1476/2),Riskregister!$L$10-(Riskregister!$L$10-Riskregister!$K$10)*SQRT((1-AJ1476)/2)))</f>
        <v>0</v>
      </c>
      <c r="AL1476" s="28">
        <f t="shared" ca="1" si="905"/>
        <v>0.15472701723004545</v>
      </c>
      <c r="AM1476" s="28">
        <f t="shared" ca="1" si="905"/>
        <v>0.9678500390213236</v>
      </c>
      <c r="AN1476" s="28">
        <f>IF(Riskregister!$E$11="",0,COUNTIF(BL$4:BL$53,"&lt;"&amp;AL1476)*IF(AM1476&lt;0.5,Riskregister!$K$11+(Riskregister!$L$11-Riskregister!$K$11)*SQRT(AM1476/2),Riskregister!$L$11-(Riskregister!$L$11-Riskregister!$K$11)*SQRT((1-AM1476)/2)))</f>
        <v>0</v>
      </c>
      <c r="AO1476" s="28">
        <f t="shared" ca="1" si="906"/>
        <v>0.72210914832473716</v>
      </c>
      <c r="AP1476" s="28">
        <f t="shared" ca="1" si="906"/>
        <v>2.0092018832773562E-2</v>
      </c>
      <c r="AQ1476" s="28">
        <f>IF(Riskregister!$E$12="",0,COUNTIF(BM$4:BM$53,"&lt;"&amp;AO1476)*IF(AP1476&lt;0.5,Riskregister!$K$12+(Riskregister!$L$12-Riskregister!$K$12)*SQRT(AP1476/2),Riskregister!$L$12-(Riskregister!$L$12-Riskregister!$K$12)*SQRT((1-AP1476)/2)))</f>
        <v>0</v>
      </c>
      <c r="AR1476" s="28">
        <f t="shared" ca="1" si="907"/>
        <v>0.35429516032423802</v>
      </c>
      <c r="AS1476" s="28">
        <f t="shared" ca="1" si="907"/>
        <v>8.8222387514844347E-2</v>
      </c>
      <c r="AT1476" s="28">
        <f>IF(Riskregister!$E$13="",0,COUNTIF(BN$4:BN$53,"&lt;"&amp;AR1476)*IF(AS1476&lt;0.5,Riskregister!$K$13+(Riskregister!$L$13-Riskregister!$K$13)*SQRT(AS1476/2),Riskregister!$L$13-(Riskregister!$L$13-Riskregister!$K$13)*SQRT((1-AS1476)/2)))</f>
        <v>0</v>
      </c>
      <c r="AU1476" s="28">
        <f t="shared" ca="1" si="908"/>
        <v>0.39029218308755809</v>
      </c>
      <c r="AV1476" s="28">
        <f t="shared" ca="1" si="908"/>
        <v>0.25085974518107568</v>
      </c>
      <c r="AW1476" s="28">
        <f>IF(Riskregister!$E$14="",0,COUNTIF(BO$4:BO$53,"&lt;"&amp;AU1476)*IF(AV1476&lt;0.5,Riskregister!$K$14+(Riskregister!$L$14-Riskregister!$K$14)*SQRT(AV1476/2),Riskregister!$L$14-(Riskregister!$L$14-Riskregister!$K$14)*SQRT((1-AV1476)/2)))</f>
        <v>0</v>
      </c>
      <c r="AX1476" s="28">
        <f t="shared" ca="1" si="909"/>
        <v>5.1640937134447173E-2</v>
      </c>
      <c r="AY1476" s="28">
        <f t="shared" ca="1" si="909"/>
        <v>0.39176684500281256</v>
      </c>
      <c r="AZ1476" s="28">
        <f>IF(Riskregister!$E$15="",0,COUNTIF(BP$4:BP$53,"&lt;"&amp;AX1476)*IF(AY1476&lt;0.5,Riskregister!$K$15+(Riskregister!$L$15-Riskregister!$K$15)*SQRT(AY1476/2),Riskregister!$L$15-(Riskregister!$L$15-Riskregister!$K$15)*SQRT((1-AY1476)/2)))</f>
        <v>0</v>
      </c>
      <c r="BA1476" s="28">
        <f t="shared" ca="1" si="910"/>
        <v>0.53458508022646412</v>
      </c>
      <c r="BB1476" s="28">
        <f t="shared" ca="1" si="910"/>
        <v>0.76656704548988175</v>
      </c>
      <c r="BC1476" s="28">
        <f>IF(Riskregister!$E$16="",0,COUNTIF(BQ$4:BQ$53,"&lt;"&amp;BA1476)*IF(BB1476&lt;0.5,Riskregister!$K$16+(Riskregister!$L$16-Riskregister!$K$16)*SQRT(BB1476/2),Riskregister!$L$16-(Riskregister!$L$16-Riskregister!$K$16)*SQRT((1-BB1476)/2)))</f>
        <v>0</v>
      </c>
      <c r="BD1476" s="28">
        <f t="shared" ref="BD1476:BD1539" ca="1" si="911">V1476+Y1476+AB1476+AE1476+AH1476+AK1476+AN1476+AQ1476+AT1476+AW1476+AZ1476+BC1476</f>
        <v>576501.37501257076</v>
      </c>
    </row>
    <row r="1477" spans="20:56" x14ac:dyDescent="0.35">
      <c r="T1477" s="28">
        <f t="shared" ca="1" si="899"/>
        <v>2.1851947011878758E-2</v>
      </c>
      <c r="U1477" s="28">
        <f t="shared" ca="1" si="899"/>
        <v>3.8487537014883055E-2</v>
      </c>
      <c r="V1477" s="28">
        <f ca="1">IF(Riskregister!$E$5="",0,COUNTIF(BF$4:BF$53,"&lt;"&amp;T1477)*IF(U1477&lt;0.5,Riskregister!$K$5+(Riskregister!$L$5-Riskregister!$K$5)*SQRT(U1477/2),Riskregister!$L$5-(Riskregister!$L$5-Riskregister!$K$5)*SQRT((1-U1477)/2)))</f>
        <v>0</v>
      </c>
      <c r="W1477" s="28">
        <f t="shared" ca="1" si="900"/>
        <v>0.21196590946385196</v>
      </c>
      <c r="X1477" s="28">
        <f t="shared" ca="1" si="900"/>
        <v>8.0837886544358528E-2</v>
      </c>
      <c r="Y1477" s="28">
        <f ca="1">IF(Riskregister!$E$6="",0,COUNTIF(BG$4:BG$53,"&lt;"&amp;W1477)*IF(X1477&lt;0.5,Riskregister!$K$6+(Riskregister!$L$6-Riskregister!$K$6)*SQRT(X1477/2),Riskregister!$L$6-(Riskregister!$L$6-Riskregister!$K$6)*SQRT((1-X1477)/2)))</f>
        <v>0</v>
      </c>
      <c r="Z1477" s="28">
        <f t="shared" ca="1" si="901"/>
        <v>0.910598076075811</v>
      </c>
      <c r="AA1477" s="28">
        <f t="shared" ca="1" si="901"/>
        <v>0.6032261057808026</v>
      </c>
      <c r="AB1477" s="28">
        <f ca="1">IF(Riskregister!$E$7="",0,COUNTIF(BH$4:BH$53,"&lt;"&amp;Z1477)*IF(AA1477&lt;0.5,Riskregister!$K$7+(Riskregister!$L$7-Riskregister!$K$7)*SQRT(AA1477/2),Riskregister!$L$7-(Riskregister!$L$7-Riskregister!$K$7)*SQRT((1-AA1477)/2)))</f>
        <v>244107.72623081721</v>
      </c>
      <c r="AC1477" s="28">
        <f t="shared" ca="1" si="902"/>
        <v>0.13191286876386132</v>
      </c>
      <c r="AD1477" s="28">
        <f t="shared" ca="1" si="902"/>
        <v>0.89925903913192384</v>
      </c>
      <c r="AE1477" s="28">
        <f ca="1">IF(Riskregister!$E$8="",0,COUNTIF(BI$4:BI$53,"&lt;"&amp;AC1477)*IF(AD1477&lt;0.5,Riskregister!$K$8+(Riskregister!$L$8-Riskregister!$K$8)*SQRT(AD1477/2),Riskregister!$L$8-(Riskregister!$L$8-Riskregister!$K$8)*SQRT((1-AD1477)/2)))</f>
        <v>0</v>
      </c>
      <c r="AF1477" s="28">
        <f t="shared" ca="1" si="903"/>
        <v>3.7632315602393329E-2</v>
      </c>
      <c r="AG1477" s="28">
        <f t="shared" ca="1" si="903"/>
        <v>0.33166209133771718</v>
      </c>
      <c r="AH1477" s="28">
        <f>IF(Riskregister!$E$9="",0,COUNTIF(BJ$4:BJ$53,"&lt;"&amp;AF1477)*IF(AG1477&lt;0.5,Riskregister!$K$9+(Riskregister!$L$9-Riskregister!$K$9)*SQRT(AG1477/2),Riskregister!$L$9-(Riskregister!$L$9-Riskregister!$K$9)*SQRT((1-AG1477)/2)))</f>
        <v>0</v>
      </c>
      <c r="AI1477" s="28">
        <f t="shared" ca="1" si="904"/>
        <v>0.90595283118312941</v>
      </c>
      <c r="AJ1477" s="28">
        <f t="shared" ca="1" si="904"/>
        <v>4.8853469456004883E-2</v>
      </c>
      <c r="AK1477" s="28">
        <f>IF(Riskregister!$E$10="",0,COUNTIF(BK$4:BK$53,"&lt;"&amp;AI1477)*IF(AJ1477&lt;0.5,Riskregister!$K$10+(Riskregister!$L$10-Riskregister!$K$10)*SQRT(AJ1477/2),Riskregister!$L$10-(Riskregister!$L$10-Riskregister!$K$10)*SQRT((1-AJ1477)/2)))</f>
        <v>0</v>
      </c>
      <c r="AL1477" s="28">
        <f t="shared" ca="1" si="905"/>
        <v>0.88650515578224687</v>
      </c>
      <c r="AM1477" s="28">
        <f t="shared" ca="1" si="905"/>
        <v>0.35875167921645634</v>
      </c>
      <c r="AN1477" s="28">
        <f>IF(Riskregister!$E$11="",0,COUNTIF(BL$4:BL$53,"&lt;"&amp;AL1477)*IF(AM1477&lt;0.5,Riskregister!$K$11+(Riskregister!$L$11-Riskregister!$K$11)*SQRT(AM1477/2),Riskregister!$L$11-(Riskregister!$L$11-Riskregister!$K$11)*SQRT((1-AM1477)/2)))</f>
        <v>0</v>
      </c>
      <c r="AO1477" s="28">
        <f t="shared" ca="1" si="906"/>
        <v>0.7364786836013133</v>
      </c>
      <c r="AP1477" s="28">
        <f t="shared" ca="1" si="906"/>
        <v>0.12982746092650488</v>
      </c>
      <c r="AQ1477" s="28">
        <f>IF(Riskregister!$E$12="",0,COUNTIF(BM$4:BM$53,"&lt;"&amp;AO1477)*IF(AP1477&lt;0.5,Riskregister!$K$12+(Riskregister!$L$12-Riskregister!$K$12)*SQRT(AP1477/2),Riskregister!$L$12-(Riskregister!$L$12-Riskregister!$K$12)*SQRT((1-AP1477)/2)))</f>
        <v>0</v>
      </c>
      <c r="AR1477" s="28">
        <f t="shared" ca="1" si="907"/>
        <v>0.23467975818594833</v>
      </c>
      <c r="AS1477" s="28">
        <f t="shared" ca="1" si="907"/>
        <v>0.14715971445488929</v>
      </c>
      <c r="AT1477" s="28">
        <f>IF(Riskregister!$E$13="",0,COUNTIF(BN$4:BN$53,"&lt;"&amp;AR1477)*IF(AS1477&lt;0.5,Riskregister!$K$13+(Riskregister!$L$13-Riskregister!$K$13)*SQRT(AS1477/2),Riskregister!$L$13-(Riskregister!$L$13-Riskregister!$K$13)*SQRT((1-AS1477)/2)))</f>
        <v>0</v>
      </c>
      <c r="AU1477" s="28">
        <f t="shared" ca="1" si="908"/>
        <v>0.56816482604119367</v>
      </c>
      <c r="AV1477" s="28">
        <f t="shared" ca="1" si="908"/>
        <v>0.3576412669770902</v>
      </c>
      <c r="AW1477" s="28">
        <f>IF(Riskregister!$E$14="",0,COUNTIF(BO$4:BO$53,"&lt;"&amp;AU1477)*IF(AV1477&lt;0.5,Riskregister!$K$14+(Riskregister!$L$14-Riskregister!$K$14)*SQRT(AV1477/2),Riskregister!$L$14-(Riskregister!$L$14-Riskregister!$K$14)*SQRT((1-AV1477)/2)))</f>
        <v>0</v>
      </c>
      <c r="AX1477" s="28">
        <f t="shared" ca="1" si="909"/>
        <v>0.418035515680933</v>
      </c>
      <c r="AY1477" s="28">
        <f t="shared" ca="1" si="909"/>
        <v>0.76030071876347982</v>
      </c>
      <c r="AZ1477" s="28">
        <f>IF(Riskregister!$E$15="",0,COUNTIF(BP$4:BP$53,"&lt;"&amp;AX1477)*IF(AY1477&lt;0.5,Riskregister!$K$15+(Riskregister!$L$15-Riskregister!$K$15)*SQRT(AY1477/2),Riskregister!$L$15-(Riskregister!$L$15-Riskregister!$K$15)*SQRT((1-AY1477)/2)))</f>
        <v>0</v>
      </c>
      <c r="BA1477" s="28">
        <f t="shared" ca="1" si="910"/>
        <v>0.44868518904648402</v>
      </c>
      <c r="BB1477" s="28">
        <f t="shared" ca="1" si="910"/>
        <v>0.54399462881251515</v>
      </c>
      <c r="BC1477" s="28">
        <f>IF(Riskregister!$E$16="",0,COUNTIF(BQ$4:BQ$53,"&lt;"&amp;BA1477)*IF(BB1477&lt;0.5,Riskregister!$K$16+(Riskregister!$L$16-Riskregister!$K$16)*SQRT(BB1477/2),Riskregister!$L$16-(Riskregister!$L$16-Riskregister!$K$16)*SQRT((1-BB1477)/2)))</f>
        <v>0</v>
      </c>
      <c r="BD1477" s="28">
        <f t="shared" ca="1" si="911"/>
        <v>244107.72623081721</v>
      </c>
    </row>
    <row r="1478" spans="20:56" x14ac:dyDescent="0.35">
      <c r="T1478" s="28">
        <f t="shared" ca="1" si="899"/>
        <v>0.60763528599267502</v>
      </c>
      <c r="U1478" s="28">
        <f t="shared" ca="1" si="899"/>
        <v>0.74137420499608708</v>
      </c>
      <c r="V1478" s="28">
        <f ca="1">IF(Riskregister!$E$5="",0,COUNTIF(BF$4:BF$53,"&lt;"&amp;T1478)*IF(U1478&lt;0.5,Riskregister!$K$5+(Riskregister!$L$5-Riskregister!$K$5)*SQRT(U1478/2),Riskregister!$L$5-(Riskregister!$L$5-Riskregister!$K$5)*SQRT((1-U1478)/2)))</f>
        <v>0</v>
      </c>
      <c r="W1478" s="28">
        <f t="shared" ca="1" si="900"/>
        <v>0.11701266253897014</v>
      </c>
      <c r="X1478" s="28">
        <f t="shared" ca="1" si="900"/>
        <v>0.38539214764292529</v>
      </c>
      <c r="Y1478" s="28">
        <f ca="1">IF(Riskregister!$E$6="",0,COUNTIF(BG$4:BG$53,"&lt;"&amp;W1478)*IF(X1478&lt;0.5,Riskregister!$K$6+(Riskregister!$L$6-Riskregister!$K$6)*SQRT(X1478/2),Riskregister!$L$6-(Riskregister!$L$6-Riskregister!$K$6)*SQRT((1-X1478)/2)))</f>
        <v>0</v>
      </c>
      <c r="Z1478" s="28">
        <f t="shared" ca="1" si="901"/>
        <v>0.75418968139481912</v>
      </c>
      <c r="AA1478" s="28">
        <f t="shared" ca="1" si="901"/>
        <v>0.1429315387734833</v>
      </c>
      <c r="AB1478" s="28">
        <f ca="1">IF(Riskregister!$E$7="",0,COUNTIF(BH$4:BH$53,"&lt;"&amp;Z1478)*IF(AA1478&lt;0.5,Riskregister!$K$7+(Riskregister!$L$7-Riskregister!$K$7)*SQRT(AA1478/2),Riskregister!$L$7-(Riskregister!$L$7-Riskregister!$K$7)*SQRT((1-AA1478)/2)))</f>
        <v>143565.7883517039</v>
      </c>
      <c r="AC1478" s="28">
        <f t="shared" ca="1" si="902"/>
        <v>0.39327457616785777</v>
      </c>
      <c r="AD1478" s="28">
        <f t="shared" ca="1" si="902"/>
        <v>0.92364161005302492</v>
      </c>
      <c r="AE1478" s="28">
        <f ca="1">IF(Riskregister!$E$8="",0,COUNTIF(BI$4:BI$53,"&lt;"&amp;AC1478)*IF(AD1478&lt;0.5,Riskregister!$K$8+(Riskregister!$L$8-Riskregister!$K$8)*SQRT(AD1478/2),Riskregister!$L$8-(Riskregister!$L$8-Riskregister!$K$8)*SQRT((1-AD1478)/2)))</f>
        <v>0</v>
      </c>
      <c r="AF1478" s="28">
        <f t="shared" ca="1" si="903"/>
        <v>9.8532769616941129E-2</v>
      </c>
      <c r="AG1478" s="28">
        <f t="shared" ca="1" si="903"/>
        <v>0.70176798159123588</v>
      </c>
      <c r="AH1478" s="28">
        <f>IF(Riskregister!$E$9="",0,COUNTIF(BJ$4:BJ$53,"&lt;"&amp;AF1478)*IF(AG1478&lt;0.5,Riskregister!$K$9+(Riskregister!$L$9-Riskregister!$K$9)*SQRT(AG1478/2),Riskregister!$L$9-(Riskregister!$L$9-Riskregister!$K$9)*SQRT((1-AG1478)/2)))</f>
        <v>0</v>
      </c>
      <c r="AI1478" s="28">
        <f t="shared" ca="1" si="904"/>
        <v>0.32419964214806496</v>
      </c>
      <c r="AJ1478" s="28">
        <f t="shared" ca="1" si="904"/>
        <v>0.78268759230788043</v>
      </c>
      <c r="AK1478" s="28">
        <f>IF(Riskregister!$E$10="",0,COUNTIF(BK$4:BK$53,"&lt;"&amp;AI1478)*IF(AJ1478&lt;0.5,Riskregister!$K$10+(Riskregister!$L$10-Riskregister!$K$10)*SQRT(AJ1478/2),Riskregister!$L$10-(Riskregister!$L$10-Riskregister!$K$10)*SQRT((1-AJ1478)/2)))</f>
        <v>0</v>
      </c>
      <c r="AL1478" s="28">
        <f t="shared" ca="1" si="905"/>
        <v>5.475364064356214E-2</v>
      </c>
      <c r="AM1478" s="28">
        <f t="shared" ca="1" si="905"/>
        <v>8.4327924699826307E-2</v>
      </c>
      <c r="AN1478" s="28">
        <f>IF(Riskregister!$E$11="",0,COUNTIF(BL$4:BL$53,"&lt;"&amp;AL1478)*IF(AM1478&lt;0.5,Riskregister!$K$11+(Riskregister!$L$11-Riskregister!$K$11)*SQRT(AM1478/2),Riskregister!$L$11-(Riskregister!$L$11-Riskregister!$K$11)*SQRT((1-AM1478)/2)))</f>
        <v>0</v>
      </c>
      <c r="AO1478" s="28">
        <f t="shared" ca="1" si="906"/>
        <v>0.14918467764862275</v>
      </c>
      <c r="AP1478" s="28">
        <f t="shared" ca="1" si="906"/>
        <v>0.59795812112701274</v>
      </c>
      <c r="AQ1478" s="28">
        <f>IF(Riskregister!$E$12="",0,COUNTIF(BM$4:BM$53,"&lt;"&amp;AO1478)*IF(AP1478&lt;0.5,Riskregister!$K$12+(Riskregister!$L$12-Riskregister!$K$12)*SQRT(AP1478/2),Riskregister!$L$12-(Riskregister!$L$12-Riskregister!$K$12)*SQRT((1-AP1478)/2)))</f>
        <v>0</v>
      </c>
      <c r="AR1478" s="28">
        <f t="shared" ca="1" si="907"/>
        <v>0.86271264499273725</v>
      </c>
      <c r="AS1478" s="28">
        <f t="shared" ca="1" si="907"/>
        <v>8.7000773001435938E-2</v>
      </c>
      <c r="AT1478" s="28">
        <f>IF(Riskregister!$E$13="",0,COUNTIF(BN$4:BN$53,"&lt;"&amp;AR1478)*IF(AS1478&lt;0.5,Riskregister!$K$13+(Riskregister!$L$13-Riskregister!$K$13)*SQRT(AS1478/2),Riskregister!$L$13-(Riskregister!$L$13-Riskregister!$K$13)*SQRT((1-AS1478)/2)))</f>
        <v>0</v>
      </c>
      <c r="AU1478" s="28">
        <f t="shared" ca="1" si="908"/>
        <v>0.79742963547239987</v>
      </c>
      <c r="AV1478" s="28">
        <f t="shared" ca="1" si="908"/>
        <v>0.58111148162728909</v>
      </c>
      <c r="AW1478" s="28">
        <f>IF(Riskregister!$E$14="",0,COUNTIF(BO$4:BO$53,"&lt;"&amp;AU1478)*IF(AV1478&lt;0.5,Riskregister!$K$14+(Riskregister!$L$14-Riskregister!$K$14)*SQRT(AV1478/2),Riskregister!$L$14-(Riskregister!$L$14-Riskregister!$K$14)*SQRT((1-AV1478)/2)))</f>
        <v>0</v>
      </c>
      <c r="AX1478" s="28">
        <f t="shared" ca="1" si="909"/>
        <v>0.31100048610951936</v>
      </c>
      <c r="AY1478" s="28">
        <f t="shared" ca="1" si="909"/>
        <v>0.63513856760380161</v>
      </c>
      <c r="AZ1478" s="28">
        <f>IF(Riskregister!$E$15="",0,COUNTIF(BP$4:BP$53,"&lt;"&amp;AX1478)*IF(AY1478&lt;0.5,Riskregister!$K$15+(Riskregister!$L$15-Riskregister!$K$15)*SQRT(AY1478/2),Riskregister!$L$15-(Riskregister!$L$15-Riskregister!$K$15)*SQRT((1-AY1478)/2)))</f>
        <v>0</v>
      </c>
      <c r="BA1478" s="28">
        <f t="shared" ca="1" si="910"/>
        <v>0.21123225017742209</v>
      </c>
      <c r="BB1478" s="28">
        <f t="shared" ca="1" si="910"/>
        <v>0.50991568114910102</v>
      </c>
      <c r="BC1478" s="28">
        <f>IF(Riskregister!$E$16="",0,COUNTIF(BQ$4:BQ$53,"&lt;"&amp;BA1478)*IF(BB1478&lt;0.5,Riskregister!$K$16+(Riskregister!$L$16-Riskregister!$K$16)*SQRT(BB1478/2),Riskregister!$L$16-(Riskregister!$L$16-Riskregister!$K$16)*SQRT((1-BB1478)/2)))</f>
        <v>0</v>
      </c>
      <c r="BD1478" s="28">
        <f t="shared" ca="1" si="911"/>
        <v>143565.7883517039</v>
      </c>
    </row>
    <row r="1479" spans="20:56" x14ac:dyDescent="0.35">
      <c r="T1479" s="28">
        <f t="shared" ca="1" si="899"/>
        <v>0.1807598664625234</v>
      </c>
      <c r="U1479" s="28">
        <f t="shared" ca="1" si="899"/>
        <v>0.44698366755805419</v>
      </c>
      <c r="V1479" s="28">
        <f ca="1">IF(Riskregister!$E$5="",0,COUNTIF(BF$4:BF$53,"&lt;"&amp;T1479)*IF(U1479&lt;0.5,Riskregister!$K$5+(Riskregister!$L$5-Riskregister!$K$5)*SQRT(U1479/2),Riskregister!$L$5-(Riskregister!$L$5-Riskregister!$K$5)*SQRT((1-U1479)/2)))</f>
        <v>0</v>
      </c>
      <c r="W1479" s="28">
        <f t="shared" ca="1" si="900"/>
        <v>0.43542240436671575</v>
      </c>
      <c r="X1479" s="28">
        <f t="shared" ca="1" si="900"/>
        <v>0.65994160607014973</v>
      </c>
      <c r="Y1479" s="28">
        <f ca="1">IF(Riskregister!$E$6="",0,COUNTIF(BG$4:BG$53,"&lt;"&amp;W1479)*IF(X1479&lt;0.5,Riskregister!$K$6+(Riskregister!$L$6-Riskregister!$K$6)*SQRT(X1479/2),Riskregister!$L$6-(Riskregister!$L$6-Riskregister!$K$6)*SQRT((1-X1479)/2)))</f>
        <v>0</v>
      </c>
      <c r="Z1479" s="28">
        <f t="shared" ca="1" si="901"/>
        <v>0.28109699360279827</v>
      </c>
      <c r="AA1479" s="28">
        <f t="shared" ca="1" si="901"/>
        <v>0.42643234572424571</v>
      </c>
      <c r="AB1479" s="28">
        <f ca="1">IF(Riskregister!$E$7="",0,COUNTIF(BH$4:BH$53,"&lt;"&amp;Z1479)*IF(AA1479&lt;0.5,Riskregister!$K$7+(Riskregister!$L$7-Riskregister!$K$7)*SQRT(AA1479/2),Riskregister!$L$7-(Riskregister!$L$7-Riskregister!$K$7)*SQRT((1-AA1479)/2)))</f>
        <v>0</v>
      </c>
      <c r="AC1479" s="28">
        <f t="shared" ca="1" si="902"/>
        <v>0.31325306890264348</v>
      </c>
      <c r="AD1479" s="28">
        <f t="shared" ca="1" si="902"/>
        <v>0.15479059831549224</v>
      </c>
      <c r="AE1479" s="28">
        <f ca="1">IF(Riskregister!$E$8="",0,COUNTIF(BI$4:BI$53,"&lt;"&amp;AC1479)*IF(AD1479&lt;0.5,Riskregister!$K$8+(Riskregister!$L$8-Riskregister!$K$8)*SQRT(AD1479/2),Riskregister!$L$8-(Riskregister!$L$8-Riskregister!$K$8)*SQRT((1-AD1479)/2)))</f>
        <v>0</v>
      </c>
      <c r="AF1479" s="28">
        <f t="shared" ca="1" si="903"/>
        <v>0.68449380467202936</v>
      </c>
      <c r="AG1479" s="28">
        <f t="shared" ca="1" si="903"/>
        <v>8.2759740231251322E-2</v>
      </c>
      <c r="AH1479" s="28">
        <f>IF(Riskregister!$E$9="",0,COUNTIF(BJ$4:BJ$53,"&lt;"&amp;AF1479)*IF(AG1479&lt;0.5,Riskregister!$K$9+(Riskregister!$L$9-Riskregister!$K$9)*SQRT(AG1479/2),Riskregister!$L$9-(Riskregister!$L$9-Riskregister!$K$9)*SQRT((1-AG1479)/2)))</f>
        <v>0</v>
      </c>
      <c r="AI1479" s="28">
        <f t="shared" ca="1" si="904"/>
        <v>0.69238339472044308</v>
      </c>
      <c r="AJ1479" s="28">
        <f t="shared" ca="1" si="904"/>
        <v>0.86637112616880652</v>
      </c>
      <c r="AK1479" s="28">
        <f>IF(Riskregister!$E$10="",0,COUNTIF(BK$4:BK$53,"&lt;"&amp;AI1479)*IF(AJ1479&lt;0.5,Riskregister!$K$10+(Riskregister!$L$10-Riskregister!$K$10)*SQRT(AJ1479/2),Riskregister!$L$10-(Riskregister!$L$10-Riskregister!$K$10)*SQRT((1-AJ1479)/2)))</f>
        <v>0</v>
      </c>
      <c r="AL1479" s="28">
        <f t="shared" ca="1" si="905"/>
        <v>0.87705621993858895</v>
      </c>
      <c r="AM1479" s="28">
        <f t="shared" ca="1" si="905"/>
        <v>0.59949758141839704</v>
      </c>
      <c r="AN1479" s="28">
        <f>IF(Riskregister!$E$11="",0,COUNTIF(BL$4:BL$53,"&lt;"&amp;AL1479)*IF(AM1479&lt;0.5,Riskregister!$K$11+(Riskregister!$L$11-Riskregister!$K$11)*SQRT(AM1479/2),Riskregister!$L$11-(Riskregister!$L$11-Riskregister!$K$11)*SQRT((1-AM1479)/2)))</f>
        <v>0</v>
      </c>
      <c r="AO1479" s="28">
        <f t="shared" ca="1" si="906"/>
        <v>8.3033329732062899E-3</v>
      </c>
      <c r="AP1479" s="28">
        <f t="shared" ca="1" si="906"/>
        <v>0.77656638448860127</v>
      </c>
      <c r="AQ1479" s="28">
        <f>IF(Riskregister!$E$12="",0,COUNTIF(BM$4:BM$53,"&lt;"&amp;AO1479)*IF(AP1479&lt;0.5,Riskregister!$K$12+(Riskregister!$L$12-Riskregister!$K$12)*SQRT(AP1479/2),Riskregister!$L$12-(Riskregister!$L$12-Riskregister!$K$12)*SQRT((1-AP1479)/2)))</f>
        <v>0</v>
      </c>
      <c r="AR1479" s="28">
        <f t="shared" ca="1" si="907"/>
        <v>0.50342220589931652</v>
      </c>
      <c r="AS1479" s="28">
        <f t="shared" ca="1" si="907"/>
        <v>0.61914474131625974</v>
      </c>
      <c r="AT1479" s="28">
        <f>IF(Riskregister!$E$13="",0,COUNTIF(BN$4:BN$53,"&lt;"&amp;AR1479)*IF(AS1479&lt;0.5,Riskregister!$K$13+(Riskregister!$L$13-Riskregister!$K$13)*SQRT(AS1479/2),Riskregister!$L$13-(Riskregister!$L$13-Riskregister!$K$13)*SQRT((1-AS1479)/2)))</f>
        <v>0</v>
      </c>
      <c r="AU1479" s="28">
        <f t="shared" ca="1" si="908"/>
        <v>0.65583788520909758</v>
      </c>
      <c r="AV1479" s="28">
        <f t="shared" ca="1" si="908"/>
        <v>0.25472354819701215</v>
      </c>
      <c r="AW1479" s="28">
        <f>IF(Riskregister!$E$14="",0,COUNTIF(BO$4:BO$53,"&lt;"&amp;AU1479)*IF(AV1479&lt;0.5,Riskregister!$K$14+(Riskregister!$L$14-Riskregister!$K$14)*SQRT(AV1479/2),Riskregister!$L$14-(Riskregister!$L$14-Riskregister!$K$14)*SQRT((1-AV1479)/2)))</f>
        <v>0</v>
      </c>
      <c r="AX1479" s="28">
        <f t="shared" ca="1" si="909"/>
        <v>0.70665400178896254</v>
      </c>
      <c r="AY1479" s="28">
        <f t="shared" ca="1" si="909"/>
        <v>1.4398204851305496E-2</v>
      </c>
      <c r="AZ1479" s="28">
        <f>IF(Riskregister!$E$15="",0,COUNTIF(BP$4:BP$53,"&lt;"&amp;AX1479)*IF(AY1479&lt;0.5,Riskregister!$K$15+(Riskregister!$L$15-Riskregister!$K$15)*SQRT(AY1479/2),Riskregister!$L$15-(Riskregister!$L$15-Riskregister!$K$15)*SQRT((1-AY1479)/2)))</f>
        <v>0</v>
      </c>
      <c r="BA1479" s="28">
        <f t="shared" ca="1" si="910"/>
        <v>0.86614288457391164</v>
      </c>
      <c r="BB1479" s="28">
        <f t="shared" ca="1" si="910"/>
        <v>0.16325298928504828</v>
      </c>
      <c r="BC1479" s="28">
        <f>IF(Riskregister!$E$16="",0,COUNTIF(BQ$4:BQ$53,"&lt;"&amp;BA1479)*IF(BB1479&lt;0.5,Riskregister!$K$16+(Riskregister!$L$16-Riskregister!$K$16)*SQRT(BB1479/2),Riskregister!$L$16-(Riskregister!$L$16-Riskregister!$K$16)*SQRT((1-BB1479)/2)))</f>
        <v>0</v>
      </c>
      <c r="BD1479" s="28">
        <f t="shared" ca="1" si="911"/>
        <v>0</v>
      </c>
    </row>
    <row r="1480" spans="20:56" x14ac:dyDescent="0.35">
      <c r="T1480" s="28">
        <f t="shared" ca="1" si="899"/>
        <v>0.98340726691168667</v>
      </c>
      <c r="U1480" s="28">
        <f t="shared" ca="1" si="899"/>
        <v>0.45066892955254734</v>
      </c>
      <c r="V1480" s="28">
        <f ca="1">IF(Riskregister!$E$5="",0,COUNTIF(BF$4:BF$53,"&lt;"&amp;T1480)*IF(U1480&lt;0.5,Riskregister!$K$5+(Riskregister!$L$5-Riskregister!$K$5)*SQRT(U1480/2),Riskregister!$L$5-(Riskregister!$L$5-Riskregister!$K$5)*SQRT((1-U1480)/2)))</f>
        <v>727224.66743948869</v>
      </c>
      <c r="W1480" s="28">
        <f t="shared" ca="1" si="900"/>
        <v>0.73204566595470955</v>
      </c>
      <c r="X1480" s="28">
        <f t="shared" ca="1" si="900"/>
        <v>0.83308439708890747</v>
      </c>
      <c r="Y1480" s="28">
        <f ca="1">IF(Riskregister!$E$6="",0,COUNTIF(BG$4:BG$53,"&lt;"&amp;W1480)*IF(X1480&lt;0.5,Riskregister!$K$6+(Riskregister!$L$6-Riskregister!$K$6)*SQRT(X1480/2),Riskregister!$L$6-(Riskregister!$L$6-Riskregister!$K$6)*SQRT((1-X1480)/2)))</f>
        <v>1479996.8493211125</v>
      </c>
      <c r="Z1480" s="28">
        <f t="shared" ca="1" si="901"/>
        <v>0.1834316734692919</v>
      </c>
      <c r="AA1480" s="28">
        <f t="shared" ca="1" si="901"/>
        <v>2.8352298712579493E-2</v>
      </c>
      <c r="AB1480" s="28">
        <f ca="1">IF(Riskregister!$E$7="",0,COUNTIF(BH$4:BH$53,"&lt;"&amp;Z1480)*IF(AA1480&lt;0.5,Riskregister!$K$7+(Riskregister!$L$7-Riskregister!$K$7)*SQRT(AA1480/2),Riskregister!$L$7-(Riskregister!$L$7-Riskregister!$K$7)*SQRT((1-AA1480)/2)))</f>
        <v>0</v>
      </c>
      <c r="AC1480" s="28">
        <f t="shared" ca="1" si="902"/>
        <v>0.61935952104693126</v>
      </c>
      <c r="AD1480" s="28">
        <f t="shared" ca="1" si="902"/>
        <v>0.82500429641779394</v>
      </c>
      <c r="AE1480" s="28">
        <f ca="1">IF(Riskregister!$E$8="",0,COUNTIF(BI$4:BI$53,"&lt;"&amp;AC1480)*IF(AD1480&lt;0.5,Riskregister!$K$8+(Riskregister!$L$8-Riskregister!$K$8)*SQRT(AD1480/2),Riskregister!$L$8-(Riskregister!$L$8-Riskregister!$K$8)*SQRT((1-AD1480)/2)))</f>
        <v>0</v>
      </c>
      <c r="AF1480" s="28">
        <f t="shared" ca="1" si="903"/>
        <v>0.50496518306044857</v>
      </c>
      <c r="AG1480" s="28">
        <f t="shared" ca="1" si="903"/>
        <v>0.54462966542138824</v>
      </c>
      <c r="AH1480" s="28">
        <f>IF(Riskregister!$E$9="",0,COUNTIF(BJ$4:BJ$53,"&lt;"&amp;AF1480)*IF(AG1480&lt;0.5,Riskregister!$K$9+(Riskregister!$L$9-Riskregister!$K$9)*SQRT(AG1480/2),Riskregister!$L$9-(Riskregister!$L$9-Riskregister!$K$9)*SQRT((1-AG1480)/2)))</f>
        <v>0</v>
      </c>
      <c r="AI1480" s="28">
        <f t="shared" ca="1" si="904"/>
        <v>0.39464519072427329</v>
      </c>
      <c r="AJ1480" s="28">
        <f t="shared" ca="1" si="904"/>
        <v>0.64509188445357057</v>
      </c>
      <c r="AK1480" s="28">
        <f>IF(Riskregister!$E$10="",0,COUNTIF(BK$4:BK$53,"&lt;"&amp;AI1480)*IF(AJ1480&lt;0.5,Riskregister!$K$10+(Riskregister!$L$10-Riskregister!$K$10)*SQRT(AJ1480/2),Riskregister!$L$10-(Riskregister!$L$10-Riskregister!$K$10)*SQRT((1-AJ1480)/2)))</f>
        <v>0</v>
      </c>
      <c r="AL1480" s="28">
        <f t="shared" ca="1" si="905"/>
        <v>0.37117756279340752</v>
      </c>
      <c r="AM1480" s="28">
        <f t="shared" ca="1" si="905"/>
        <v>0.28161065103753313</v>
      </c>
      <c r="AN1480" s="28">
        <f>IF(Riskregister!$E$11="",0,COUNTIF(BL$4:BL$53,"&lt;"&amp;AL1480)*IF(AM1480&lt;0.5,Riskregister!$K$11+(Riskregister!$L$11-Riskregister!$K$11)*SQRT(AM1480/2),Riskregister!$L$11-(Riskregister!$L$11-Riskregister!$K$11)*SQRT((1-AM1480)/2)))</f>
        <v>0</v>
      </c>
      <c r="AO1480" s="28">
        <f t="shared" ca="1" si="906"/>
        <v>0.83069558672523958</v>
      </c>
      <c r="AP1480" s="28">
        <f t="shared" ca="1" si="906"/>
        <v>0.83917326562574912</v>
      </c>
      <c r="AQ1480" s="28">
        <f>IF(Riskregister!$E$12="",0,COUNTIF(BM$4:BM$53,"&lt;"&amp;AO1480)*IF(AP1480&lt;0.5,Riskregister!$K$12+(Riskregister!$L$12-Riskregister!$K$12)*SQRT(AP1480/2),Riskregister!$L$12-(Riskregister!$L$12-Riskregister!$K$12)*SQRT((1-AP1480)/2)))</f>
        <v>0</v>
      </c>
      <c r="AR1480" s="28">
        <f t="shared" ca="1" si="907"/>
        <v>0.7115404900182033</v>
      </c>
      <c r="AS1480" s="28">
        <f t="shared" ca="1" si="907"/>
        <v>0.204683751732194</v>
      </c>
      <c r="AT1480" s="28">
        <f>IF(Riskregister!$E$13="",0,COUNTIF(BN$4:BN$53,"&lt;"&amp;AR1480)*IF(AS1480&lt;0.5,Riskregister!$K$13+(Riskregister!$L$13-Riskregister!$K$13)*SQRT(AS1480/2),Riskregister!$L$13-(Riskregister!$L$13-Riskregister!$K$13)*SQRT((1-AS1480)/2)))</f>
        <v>0</v>
      </c>
      <c r="AU1480" s="28">
        <f t="shared" ca="1" si="908"/>
        <v>0.37070467118588002</v>
      </c>
      <c r="AV1480" s="28">
        <f t="shared" ca="1" si="908"/>
        <v>0.5558542456944422</v>
      </c>
      <c r="AW1480" s="28">
        <f>IF(Riskregister!$E$14="",0,COUNTIF(BO$4:BO$53,"&lt;"&amp;AU1480)*IF(AV1480&lt;0.5,Riskregister!$K$14+(Riskregister!$L$14-Riskregister!$K$14)*SQRT(AV1480/2),Riskregister!$L$14-(Riskregister!$L$14-Riskregister!$K$14)*SQRT((1-AV1480)/2)))</f>
        <v>0</v>
      </c>
      <c r="AX1480" s="28">
        <f t="shared" ca="1" si="909"/>
        <v>0.71917551799273949</v>
      </c>
      <c r="AY1480" s="28">
        <f t="shared" ca="1" si="909"/>
        <v>0.34441715377716287</v>
      </c>
      <c r="AZ1480" s="28">
        <f>IF(Riskregister!$E$15="",0,COUNTIF(BP$4:BP$53,"&lt;"&amp;AX1480)*IF(AY1480&lt;0.5,Riskregister!$K$15+(Riskregister!$L$15-Riskregister!$K$15)*SQRT(AY1480/2),Riskregister!$L$15-(Riskregister!$L$15-Riskregister!$K$15)*SQRT((1-AY1480)/2)))</f>
        <v>0</v>
      </c>
      <c r="BA1480" s="28">
        <f t="shared" ca="1" si="910"/>
        <v>0.10681969284545767</v>
      </c>
      <c r="BB1480" s="28">
        <f t="shared" ca="1" si="910"/>
        <v>0.48015860040298797</v>
      </c>
      <c r="BC1480" s="28">
        <f>IF(Riskregister!$E$16="",0,COUNTIF(BQ$4:BQ$53,"&lt;"&amp;BA1480)*IF(BB1480&lt;0.5,Riskregister!$K$16+(Riskregister!$L$16-Riskregister!$K$16)*SQRT(BB1480/2),Riskregister!$L$16-(Riskregister!$L$16-Riskregister!$K$16)*SQRT((1-BB1480)/2)))</f>
        <v>0</v>
      </c>
      <c r="BD1480" s="28">
        <f t="shared" ca="1" si="911"/>
        <v>2207221.5167606012</v>
      </c>
    </row>
    <row r="1481" spans="20:56" x14ac:dyDescent="0.35">
      <c r="T1481" s="28">
        <f t="shared" ca="1" si="899"/>
        <v>0.75505184607195397</v>
      </c>
      <c r="U1481" s="28">
        <f t="shared" ca="1" si="899"/>
        <v>0.88657518018231374</v>
      </c>
      <c r="V1481" s="28">
        <f ca="1">IF(Riskregister!$E$5="",0,COUNTIF(BF$4:BF$53,"&lt;"&amp;T1481)*IF(U1481&lt;0.5,Riskregister!$K$5+(Riskregister!$L$5-Riskregister!$K$5)*SQRT(U1481/2),Riskregister!$L$5-(Riskregister!$L$5-Riskregister!$K$5)*SQRT((1-U1481)/2)))</f>
        <v>492835.34628180461</v>
      </c>
      <c r="W1481" s="28">
        <f t="shared" ca="1" si="900"/>
        <v>0.33867912464961147</v>
      </c>
      <c r="X1481" s="28">
        <f t="shared" ca="1" si="900"/>
        <v>0.47437285623409697</v>
      </c>
      <c r="Y1481" s="28">
        <f ca="1">IF(Riskregister!$E$6="",0,COUNTIF(BG$4:BG$53,"&lt;"&amp;W1481)*IF(X1481&lt;0.5,Riskregister!$K$6+(Riskregister!$L$6-Riskregister!$K$6)*SQRT(X1481/2),Riskregister!$L$6-(Riskregister!$L$6-Riskregister!$K$6)*SQRT((1-X1481)/2)))</f>
        <v>0</v>
      </c>
      <c r="Z1481" s="28">
        <f t="shared" ca="1" si="901"/>
        <v>0.463475229756802</v>
      </c>
      <c r="AA1481" s="28">
        <f t="shared" ca="1" si="901"/>
        <v>0.44376221863853771</v>
      </c>
      <c r="AB1481" s="28">
        <f ca="1">IF(Riskregister!$E$7="",0,COUNTIF(BH$4:BH$53,"&lt;"&amp;Z1481)*IF(AA1481&lt;0.5,Riskregister!$K$7+(Riskregister!$L$7-Riskregister!$K$7)*SQRT(AA1481/2),Riskregister!$L$7-(Riskregister!$L$7-Riskregister!$K$7)*SQRT((1-AA1481)/2)))</f>
        <v>0</v>
      </c>
      <c r="AC1481" s="28">
        <f t="shared" ca="1" si="902"/>
        <v>0.19346114360701838</v>
      </c>
      <c r="AD1481" s="28">
        <f t="shared" ca="1" si="902"/>
        <v>0.23844259814612045</v>
      </c>
      <c r="AE1481" s="28">
        <f ca="1">IF(Riskregister!$E$8="",0,COUNTIF(BI$4:BI$53,"&lt;"&amp;AC1481)*IF(AD1481&lt;0.5,Riskregister!$K$8+(Riskregister!$L$8-Riskregister!$K$8)*SQRT(AD1481/2),Riskregister!$L$8-(Riskregister!$L$8-Riskregister!$K$8)*SQRT((1-AD1481)/2)))</f>
        <v>0</v>
      </c>
      <c r="AF1481" s="28">
        <f t="shared" ca="1" si="903"/>
        <v>2.7603205649581186E-3</v>
      </c>
      <c r="AG1481" s="28">
        <f t="shared" ca="1" si="903"/>
        <v>0.12265090089272401</v>
      </c>
      <c r="AH1481" s="28">
        <f>IF(Riskregister!$E$9="",0,COUNTIF(BJ$4:BJ$53,"&lt;"&amp;AF1481)*IF(AG1481&lt;0.5,Riskregister!$K$9+(Riskregister!$L$9-Riskregister!$K$9)*SQRT(AG1481/2),Riskregister!$L$9-(Riskregister!$L$9-Riskregister!$K$9)*SQRT((1-AG1481)/2)))</f>
        <v>0</v>
      </c>
      <c r="AI1481" s="28">
        <f t="shared" ca="1" si="904"/>
        <v>0.6833512965658749</v>
      </c>
      <c r="AJ1481" s="28">
        <f t="shared" ca="1" si="904"/>
        <v>0.89249456966684615</v>
      </c>
      <c r="AK1481" s="28">
        <f>IF(Riskregister!$E$10="",0,COUNTIF(BK$4:BK$53,"&lt;"&amp;AI1481)*IF(AJ1481&lt;0.5,Riskregister!$K$10+(Riskregister!$L$10-Riskregister!$K$10)*SQRT(AJ1481/2),Riskregister!$L$10-(Riskregister!$L$10-Riskregister!$K$10)*SQRT((1-AJ1481)/2)))</f>
        <v>0</v>
      </c>
      <c r="AL1481" s="28">
        <f t="shared" ca="1" si="905"/>
        <v>0.6897208183945075</v>
      </c>
      <c r="AM1481" s="28">
        <f t="shared" ca="1" si="905"/>
        <v>8.0941588981098267E-3</v>
      </c>
      <c r="AN1481" s="28">
        <f>IF(Riskregister!$E$11="",0,COUNTIF(BL$4:BL$53,"&lt;"&amp;AL1481)*IF(AM1481&lt;0.5,Riskregister!$K$11+(Riskregister!$L$11-Riskregister!$K$11)*SQRT(AM1481/2),Riskregister!$L$11-(Riskregister!$L$11-Riskregister!$K$11)*SQRT((1-AM1481)/2)))</f>
        <v>0</v>
      </c>
      <c r="AO1481" s="28">
        <f t="shared" ca="1" si="906"/>
        <v>0.28039159756586673</v>
      </c>
      <c r="AP1481" s="28">
        <f t="shared" ca="1" si="906"/>
        <v>8.0072174873555224E-2</v>
      </c>
      <c r="AQ1481" s="28">
        <f>IF(Riskregister!$E$12="",0,COUNTIF(BM$4:BM$53,"&lt;"&amp;AO1481)*IF(AP1481&lt;0.5,Riskregister!$K$12+(Riskregister!$L$12-Riskregister!$K$12)*SQRT(AP1481/2),Riskregister!$L$12-(Riskregister!$L$12-Riskregister!$K$12)*SQRT((1-AP1481)/2)))</f>
        <v>0</v>
      </c>
      <c r="AR1481" s="28">
        <f t="shared" ca="1" si="907"/>
        <v>0.74765954715615435</v>
      </c>
      <c r="AS1481" s="28">
        <f t="shared" ca="1" si="907"/>
        <v>0.65014639884088576</v>
      </c>
      <c r="AT1481" s="28">
        <f>IF(Riskregister!$E$13="",0,COUNTIF(BN$4:BN$53,"&lt;"&amp;AR1481)*IF(AS1481&lt;0.5,Riskregister!$K$13+(Riskregister!$L$13-Riskregister!$K$13)*SQRT(AS1481/2),Riskregister!$L$13-(Riskregister!$L$13-Riskregister!$K$13)*SQRT((1-AS1481)/2)))</f>
        <v>0</v>
      </c>
      <c r="AU1481" s="28">
        <f t="shared" ca="1" si="908"/>
        <v>0.57482144912654876</v>
      </c>
      <c r="AV1481" s="28">
        <f t="shared" ca="1" si="908"/>
        <v>0.48308693900491917</v>
      </c>
      <c r="AW1481" s="28">
        <f>IF(Riskregister!$E$14="",0,COUNTIF(BO$4:BO$53,"&lt;"&amp;AU1481)*IF(AV1481&lt;0.5,Riskregister!$K$14+(Riskregister!$L$14-Riskregister!$K$14)*SQRT(AV1481/2),Riskregister!$L$14-(Riskregister!$L$14-Riskregister!$K$14)*SQRT((1-AV1481)/2)))</f>
        <v>0</v>
      </c>
      <c r="AX1481" s="28">
        <f t="shared" ca="1" si="909"/>
        <v>0.95982865609311374</v>
      </c>
      <c r="AY1481" s="28">
        <f t="shared" ca="1" si="909"/>
        <v>7.9411763363456789E-2</v>
      </c>
      <c r="AZ1481" s="28">
        <f>IF(Riskregister!$E$15="",0,COUNTIF(BP$4:BP$53,"&lt;"&amp;AX1481)*IF(AY1481&lt;0.5,Riskregister!$K$15+(Riskregister!$L$15-Riskregister!$K$15)*SQRT(AY1481/2),Riskregister!$L$15-(Riskregister!$L$15-Riskregister!$K$15)*SQRT((1-AY1481)/2)))</f>
        <v>0</v>
      </c>
      <c r="BA1481" s="28">
        <f t="shared" ca="1" si="910"/>
        <v>0.91720376973495688</v>
      </c>
      <c r="BB1481" s="28">
        <f t="shared" ca="1" si="910"/>
        <v>0.77413122806645296</v>
      </c>
      <c r="BC1481" s="28">
        <f>IF(Riskregister!$E$16="",0,COUNTIF(BQ$4:BQ$53,"&lt;"&amp;BA1481)*IF(BB1481&lt;0.5,Riskregister!$K$16+(Riskregister!$L$16-Riskregister!$K$16)*SQRT(BB1481/2),Riskregister!$L$16-(Riskregister!$L$16-Riskregister!$K$16)*SQRT((1-BB1481)/2)))</f>
        <v>0</v>
      </c>
      <c r="BD1481" s="28">
        <f t="shared" ca="1" si="911"/>
        <v>492835.34628180461</v>
      </c>
    </row>
    <row r="1482" spans="20:56" x14ac:dyDescent="0.35">
      <c r="T1482" s="28">
        <f t="shared" ca="1" si="899"/>
        <v>0.84498494023576065</v>
      </c>
      <c r="U1482" s="28">
        <f t="shared" ca="1" si="899"/>
        <v>0.25922357099835192</v>
      </c>
      <c r="V1482" s="28">
        <f ca="1">IF(Riskregister!$E$5="",0,COUNTIF(BF$4:BF$53,"&lt;"&amp;T1482)*IF(U1482&lt;0.5,Riskregister!$K$5+(Riskregister!$L$5-Riskregister!$K$5)*SQRT(U1482/2),Riskregister!$L$5-(Riskregister!$L$5-Riskregister!$K$5)*SQRT((1-U1482)/2)))</f>
        <v>312007.36576953263</v>
      </c>
      <c r="W1482" s="28">
        <f t="shared" ca="1" si="900"/>
        <v>3.9984798234091401E-2</v>
      </c>
      <c r="X1482" s="28">
        <f t="shared" ca="1" si="900"/>
        <v>0.80631333613733369</v>
      </c>
      <c r="Y1482" s="28">
        <f ca="1">IF(Riskregister!$E$6="",0,COUNTIF(BG$4:BG$53,"&lt;"&amp;W1482)*IF(X1482&lt;0.5,Riskregister!$K$6+(Riskregister!$L$6-Riskregister!$K$6)*SQRT(X1482/2),Riskregister!$L$6-(Riskregister!$L$6-Riskregister!$K$6)*SQRT((1-X1482)/2)))</f>
        <v>0</v>
      </c>
      <c r="Z1482" s="28">
        <f t="shared" ca="1" si="901"/>
        <v>0.16964968592690277</v>
      </c>
      <c r="AA1482" s="28">
        <f t="shared" ca="1" si="901"/>
        <v>0.38919998426658386</v>
      </c>
      <c r="AB1482" s="28">
        <f ca="1">IF(Riskregister!$E$7="",0,COUNTIF(BH$4:BH$53,"&lt;"&amp;Z1482)*IF(AA1482&lt;0.5,Riskregister!$K$7+(Riskregister!$L$7-Riskregister!$K$7)*SQRT(AA1482/2),Riskregister!$L$7-(Riskregister!$L$7-Riskregister!$K$7)*SQRT((1-AA1482)/2)))</f>
        <v>0</v>
      </c>
      <c r="AC1482" s="28">
        <f t="shared" ca="1" si="902"/>
        <v>0.61086080543706101</v>
      </c>
      <c r="AD1482" s="28">
        <f t="shared" ca="1" si="902"/>
        <v>0.46657969044584457</v>
      </c>
      <c r="AE1482" s="28">
        <f ca="1">IF(Riskregister!$E$8="",0,COUNTIF(BI$4:BI$53,"&lt;"&amp;AC1482)*IF(AD1482&lt;0.5,Riskregister!$K$8+(Riskregister!$L$8-Riskregister!$K$8)*SQRT(AD1482/2),Riskregister!$L$8-(Riskregister!$L$8-Riskregister!$K$8)*SQRT((1-AD1482)/2)))</f>
        <v>0</v>
      </c>
      <c r="AF1482" s="28">
        <f t="shared" ca="1" si="903"/>
        <v>0.32264803316000956</v>
      </c>
      <c r="AG1482" s="28">
        <f t="shared" ca="1" si="903"/>
        <v>0.21457370394876274</v>
      </c>
      <c r="AH1482" s="28">
        <f>IF(Riskregister!$E$9="",0,COUNTIF(BJ$4:BJ$53,"&lt;"&amp;AF1482)*IF(AG1482&lt;0.5,Riskregister!$K$9+(Riskregister!$L$9-Riskregister!$K$9)*SQRT(AG1482/2),Riskregister!$L$9-(Riskregister!$L$9-Riskregister!$K$9)*SQRT((1-AG1482)/2)))</f>
        <v>0</v>
      </c>
      <c r="AI1482" s="28">
        <f t="shared" ca="1" si="904"/>
        <v>0.1216106020118578</v>
      </c>
      <c r="AJ1482" s="28">
        <f t="shared" ca="1" si="904"/>
        <v>4.161280199768469E-2</v>
      </c>
      <c r="AK1482" s="28">
        <f>IF(Riskregister!$E$10="",0,COUNTIF(BK$4:BK$53,"&lt;"&amp;AI1482)*IF(AJ1482&lt;0.5,Riskregister!$K$10+(Riskregister!$L$10-Riskregister!$K$10)*SQRT(AJ1482/2),Riskregister!$L$10-(Riskregister!$L$10-Riskregister!$K$10)*SQRT((1-AJ1482)/2)))</f>
        <v>0</v>
      </c>
      <c r="AL1482" s="28">
        <f t="shared" ca="1" si="905"/>
        <v>0.29307770631382535</v>
      </c>
      <c r="AM1482" s="28">
        <f t="shared" ca="1" si="905"/>
        <v>0.19221931206930498</v>
      </c>
      <c r="AN1482" s="28">
        <f>IF(Riskregister!$E$11="",0,COUNTIF(BL$4:BL$53,"&lt;"&amp;AL1482)*IF(AM1482&lt;0.5,Riskregister!$K$11+(Riskregister!$L$11-Riskregister!$K$11)*SQRT(AM1482/2),Riskregister!$L$11-(Riskregister!$L$11-Riskregister!$K$11)*SQRT((1-AM1482)/2)))</f>
        <v>0</v>
      </c>
      <c r="AO1482" s="28">
        <f t="shared" ca="1" si="906"/>
        <v>0.97003191889162055</v>
      </c>
      <c r="AP1482" s="28">
        <f t="shared" ca="1" si="906"/>
        <v>0.77155469313791769</v>
      </c>
      <c r="AQ1482" s="28">
        <f>IF(Riskregister!$E$12="",0,COUNTIF(BM$4:BM$53,"&lt;"&amp;AO1482)*IF(AP1482&lt;0.5,Riskregister!$K$12+(Riskregister!$L$12-Riskregister!$K$12)*SQRT(AP1482/2),Riskregister!$L$12-(Riskregister!$L$12-Riskregister!$K$12)*SQRT((1-AP1482)/2)))</f>
        <v>0</v>
      </c>
      <c r="AR1482" s="28">
        <f t="shared" ca="1" si="907"/>
        <v>0.15789759773859113</v>
      </c>
      <c r="AS1482" s="28">
        <f t="shared" ca="1" si="907"/>
        <v>0.54183340742168395</v>
      </c>
      <c r="AT1482" s="28">
        <f>IF(Riskregister!$E$13="",0,COUNTIF(BN$4:BN$53,"&lt;"&amp;AR1482)*IF(AS1482&lt;0.5,Riskregister!$K$13+(Riskregister!$L$13-Riskregister!$K$13)*SQRT(AS1482/2),Riskregister!$L$13-(Riskregister!$L$13-Riskregister!$K$13)*SQRT((1-AS1482)/2)))</f>
        <v>0</v>
      </c>
      <c r="AU1482" s="28">
        <f t="shared" ca="1" si="908"/>
        <v>0.17853180649620037</v>
      </c>
      <c r="AV1482" s="28">
        <f t="shared" ca="1" si="908"/>
        <v>0.37146689884090411</v>
      </c>
      <c r="AW1482" s="28">
        <f>IF(Riskregister!$E$14="",0,COUNTIF(BO$4:BO$53,"&lt;"&amp;AU1482)*IF(AV1482&lt;0.5,Riskregister!$K$14+(Riskregister!$L$14-Riskregister!$K$14)*SQRT(AV1482/2),Riskregister!$L$14-(Riskregister!$L$14-Riskregister!$K$14)*SQRT((1-AV1482)/2)))</f>
        <v>0</v>
      </c>
      <c r="AX1482" s="28">
        <f t="shared" ca="1" si="909"/>
        <v>0.11206375937534763</v>
      </c>
      <c r="AY1482" s="28">
        <f t="shared" ca="1" si="909"/>
        <v>0.24248321513786286</v>
      </c>
      <c r="AZ1482" s="28">
        <f>IF(Riskregister!$E$15="",0,COUNTIF(BP$4:BP$53,"&lt;"&amp;AX1482)*IF(AY1482&lt;0.5,Riskregister!$K$15+(Riskregister!$L$15-Riskregister!$K$15)*SQRT(AY1482/2),Riskregister!$L$15-(Riskregister!$L$15-Riskregister!$K$15)*SQRT((1-AY1482)/2)))</f>
        <v>0</v>
      </c>
      <c r="BA1482" s="28">
        <f t="shared" ca="1" si="910"/>
        <v>0.32872628549153249</v>
      </c>
      <c r="BB1482" s="28">
        <f t="shared" ca="1" si="910"/>
        <v>0.10780787315544227</v>
      </c>
      <c r="BC1482" s="28">
        <f>IF(Riskregister!$E$16="",0,COUNTIF(BQ$4:BQ$53,"&lt;"&amp;BA1482)*IF(BB1482&lt;0.5,Riskregister!$K$16+(Riskregister!$L$16-Riskregister!$K$16)*SQRT(BB1482/2),Riskregister!$L$16-(Riskregister!$L$16-Riskregister!$K$16)*SQRT((1-BB1482)/2)))</f>
        <v>0</v>
      </c>
      <c r="BD1482" s="28">
        <f t="shared" ca="1" si="911"/>
        <v>312007.36576953263</v>
      </c>
    </row>
    <row r="1483" spans="20:56" x14ac:dyDescent="0.35">
      <c r="T1483" s="28">
        <f t="shared" ca="1" si="899"/>
        <v>0.38576674334322669</v>
      </c>
      <c r="U1483" s="28">
        <f t="shared" ca="1" si="899"/>
        <v>0.68478198375842758</v>
      </c>
      <c r="V1483" s="28">
        <f ca="1">IF(Riskregister!$E$5="",0,COUNTIF(BF$4:BF$53,"&lt;"&amp;T1483)*IF(U1483&lt;0.5,Riskregister!$K$5+(Riskregister!$L$5-Riskregister!$K$5)*SQRT(U1483/2),Riskregister!$L$5-(Riskregister!$L$5-Riskregister!$K$5)*SQRT((1-U1483)/2)))</f>
        <v>0</v>
      </c>
      <c r="W1483" s="28">
        <f t="shared" ca="1" si="900"/>
        <v>8.8451144790120173E-2</v>
      </c>
      <c r="X1483" s="28">
        <f t="shared" ca="1" si="900"/>
        <v>0.10450050485309259</v>
      </c>
      <c r="Y1483" s="28">
        <f ca="1">IF(Riskregister!$E$6="",0,COUNTIF(BG$4:BG$53,"&lt;"&amp;W1483)*IF(X1483&lt;0.5,Riskregister!$K$6+(Riskregister!$L$6-Riskregister!$K$6)*SQRT(X1483/2),Riskregister!$L$6-(Riskregister!$L$6-Riskregister!$K$6)*SQRT((1-X1483)/2)))</f>
        <v>0</v>
      </c>
      <c r="Z1483" s="28">
        <f t="shared" ca="1" si="901"/>
        <v>4.5659664964740498E-2</v>
      </c>
      <c r="AA1483" s="28">
        <f t="shared" ca="1" si="901"/>
        <v>0.55903545945017397</v>
      </c>
      <c r="AB1483" s="28">
        <f ca="1">IF(Riskregister!$E$7="",0,COUNTIF(BH$4:BH$53,"&lt;"&amp;Z1483)*IF(AA1483&lt;0.5,Riskregister!$K$7+(Riskregister!$L$7-Riskregister!$K$7)*SQRT(AA1483/2),Riskregister!$L$7-(Riskregister!$L$7-Riskregister!$K$7)*SQRT((1-AA1483)/2)))</f>
        <v>0</v>
      </c>
      <c r="AC1483" s="28">
        <f t="shared" ca="1" si="902"/>
        <v>0.72689364338020179</v>
      </c>
      <c r="AD1483" s="28">
        <f t="shared" ca="1" si="902"/>
        <v>0.76675496933132559</v>
      </c>
      <c r="AE1483" s="28">
        <f ca="1">IF(Riskregister!$E$8="",0,COUNTIF(BI$4:BI$53,"&lt;"&amp;AC1483)*IF(AD1483&lt;0.5,Riskregister!$K$8+(Riskregister!$L$8-Riskregister!$K$8)*SQRT(AD1483/2),Riskregister!$L$8-(Riskregister!$L$8-Riskregister!$K$8)*SQRT((1-AD1483)/2)))</f>
        <v>0</v>
      </c>
      <c r="AF1483" s="28">
        <f t="shared" ca="1" si="903"/>
        <v>0.37695359752938717</v>
      </c>
      <c r="AG1483" s="28">
        <f t="shared" ca="1" si="903"/>
        <v>0.24495291364606986</v>
      </c>
      <c r="AH1483" s="28">
        <f>IF(Riskregister!$E$9="",0,COUNTIF(BJ$4:BJ$53,"&lt;"&amp;AF1483)*IF(AG1483&lt;0.5,Riskregister!$K$9+(Riskregister!$L$9-Riskregister!$K$9)*SQRT(AG1483/2),Riskregister!$L$9-(Riskregister!$L$9-Riskregister!$K$9)*SQRT((1-AG1483)/2)))</f>
        <v>0</v>
      </c>
      <c r="AI1483" s="28">
        <f t="shared" ca="1" si="904"/>
        <v>0.12416050212768803</v>
      </c>
      <c r="AJ1483" s="28">
        <f t="shared" ca="1" si="904"/>
        <v>0.30883089183250678</v>
      </c>
      <c r="AK1483" s="28">
        <f>IF(Riskregister!$E$10="",0,COUNTIF(BK$4:BK$53,"&lt;"&amp;AI1483)*IF(AJ1483&lt;0.5,Riskregister!$K$10+(Riskregister!$L$10-Riskregister!$K$10)*SQRT(AJ1483/2),Riskregister!$L$10-(Riskregister!$L$10-Riskregister!$K$10)*SQRT((1-AJ1483)/2)))</f>
        <v>0</v>
      </c>
      <c r="AL1483" s="28">
        <f t="shared" ca="1" si="905"/>
        <v>0.99919587640974994</v>
      </c>
      <c r="AM1483" s="28">
        <f t="shared" ca="1" si="905"/>
        <v>0.37390672339438502</v>
      </c>
      <c r="AN1483" s="28">
        <f>IF(Riskregister!$E$11="",0,COUNTIF(BL$4:BL$53,"&lt;"&amp;AL1483)*IF(AM1483&lt;0.5,Riskregister!$K$11+(Riskregister!$L$11-Riskregister!$K$11)*SQRT(AM1483/2),Riskregister!$L$11-(Riskregister!$L$11-Riskregister!$K$11)*SQRT((1-AM1483)/2)))</f>
        <v>0</v>
      </c>
      <c r="AO1483" s="28">
        <f t="shared" ca="1" si="906"/>
        <v>0.44391529381504247</v>
      </c>
      <c r="AP1483" s="28">
        <f t="shared" ca="1" si="906"/>
        <v>0.26350037091682288</v>
      </c>
      <c r="AQ1483" s="28">
        <f>IF(Riskregister!$E$12="",0,COUNTIF(BM$4:BM$53,"&lt;"&amp;AO1483)*IF(AP1483&lt;0.5,Riskregister!$K$12+(Riskregister!$L$12-Riskregister!$K$12)*SQRT(AP1483/2),Riskregister!$L$12-(Riskregister!$L$12-Riskregister!$K$12)*SQRT((1-AP1483)/2)))</f>
        <v>0</v>
      </c>
      <c r="AR1483" s="28">
        <f t="shared" ca="1" si="907"/>
        <v>0.50618070237366297</v>
      </c>
      <c r="AS1483" s="28">
        <f t="shared" ca="1" si="907"/>
        <v>0.42631254499494264</v>
      </c>
      <c r="AT1483" s="28">
        <f>IF(Riskregister!$E$13="",0,COUNTIF(BN$4:BN$53,"&lt;"&amp;AR1483)*IF(AS1483&lt;0.5,Riskregister!$K$13+(Riskregister!$L$13-Riskregister!$K$13)*SQRT(AS1483/2),Riskregister!$L$13-(Riskregister!$L$13-Riskregister!$K$13)*SQRT((1-AS1483)/2)))</f>
        <v>0</v>
      </c>
      <c r="AU1483" s="28">
        <f t="shared" ca="1" si="908"/>
        <v>0.8607830605909218</v>
      </c>
      <c r="AV1483" s="28">
        <f t="shared" ca="1" si="908"/>
        <v>0.79305750148649223</v>
      </c>
      <c r="AW1483" s="28">
        <f>IF(Riskregister!$E$14="",0,COUNTIF(BO$4:BO$53,"&lt;"&amp;AU1483)*IF(AV1483&lt;0.5,Riskregister!$K$14+(Riskregister!$L$14-Riskregister!$K$14)*SQRT(AV1483/2),Riskregister!$L$14-(Riskregister!$L$14-Riskregister!$K$14)*SQRT((1-AV1483)/2)))</f>
        <v>0</v>
      </c>
      <c r="AX1483" s="28">
        <f t="shared" ca="1" si="909"/>
        <v>0.17452067829120443</v>
      </c>
      <c r="AY1483" s="28">
        <f t="shared" ca="1" si="909"/>
        <v>0.99173454878030332</v>
      </c>
      <c r="AZ1483" s="28">
        <f>IF(Riskregister!$E$15="",0,COUNTIF(BP$4:BP$53,"&lt;"&amp;AX1483)*IF(AY1483&lt;0.5,Riskregister!$K$15+(Riskregister!$L$15-Riskregister!$K$15)*SQRT(AY1483/2),Riskregister!$L$15-(Riskregister!$L$15-Riskregister!$K$15)*SQRT((1-AY1483)/2)))</f>
        <v>0</v>
      </c>
      <c r="BA1483" s="28">
        <f t="shared" ca="1" si="910"/>
        <v>0.24507174552244027</v>
      </c>
      <c r="BB1483" s="28">
        <f t="shared" ca="1" si="910"/>
        <v>3.2590523647708203E-2</v>
      </c>
      <c r="BC1483" s="28">
        <f>IF(Riskregister!$E$16="",0,COUNTIF(BQ$4:BQ$53,"&lt;"&amp;BA1483)*IF(BB1483&lt;0.5,Riskregister!$K$16+(Riskregister!$L$16-Riskregister!$K$16)*SQRT(BB1483/2),Riskregister!$L$16-(Riskregister!$L$16-Riskregister!$K$16)*SQRT((1-BB1483)/2)))</f>
        <v>0</v>
      </c>
      <c r="BD1483" s="28">
        <f t="shared" ca="1" si="911"/>
        <v>0</v>
      </c>
    </row>
    <row r="1484" spans="20:56" x14ac:dyDescent="0.35">
      <c r="T1484" s="28">
        <f t="shared" ref="T1484:U1503" ca="1" si="912">RAND()</f>
        <v>4.3182275684843785E-2</v>
      </c>
      <c r="U1484" s="28">
        <f t="shared" ca="1" si="912"/>
        <v>0.39868555723753685</v>
      </c>
      <c r="V1484" s="28">
        <f ca="1">IF(Riskregister!$E$5="",0,COUNTIF(BF$4:BF$53,"&lt;"&amp;T1484)*IF(U1484&lt;0.5,Riskregister!$K$5+(Riskregister!$L$5-Riskregister!$K$5)*SQRT(U1484/2),Riskregister!$L$5-(Riskregister!$L$5-Riskregister!$K$5)*SQRT((1-U1484)/2)))</f>
        <v>0</v>
      </c>
      <c r="W1484" s="28">
        <f t="shared" ref="W1484:X1503" ca="1" si="913">RAND()</f>
        <v>0.38427847891871547</v>
      </c>
      <c r="X1484" s="28">
        <f t="shared" ca="1" si="913"/>
        <v>0.75063274281848202</v>
      </c>
      <c r="Y1484" s="28">
        <f ca="1">IF(Riskregister!$E$6="",0,COUNTIF(BG$4:BG$53,"&lt;"&amp;W1484)*IF(X1484&lt;0.5,Riskregister!$K$6+(Riskregister!$L$6-Riskregister!$K$6)*SQRT(X1484/2),Riskregister!$L$6-(Riskregister!$L$6-Riskregister!$K$6)*SQRT((1-X1484)/2)))</f>
        <v>0</v>
      </c>
      <c r="Z1484" s="28">
        <f t="shared" ref="Z1484:AA1503" ca="1" si="914">RAND()</f>
        <v>0.26805152889687012</v>
      </c>
      <c r="AA1484" s="28">
        <f t="shared" ca="1" si="914"/>
        <v>0.44674588350524702</v>
      </c>
      <c r="AB1484" s="28">
        <f ca="1">IF(Riskregister!$E$7="",0,COUNTIF(BH$4:BH$53,"&lt;"&amp;Z1484)*IF(AA1484&lt;0.5,Riskregister!$K$7+(Riskregister!$L$7-Riskregister!$K$7)*SQRT(AA1484/2),Riskregister!$L$7-(Riskregister!$L$7-Riskregister!$K$7)*SQRT((1-AA1484)/2)))</f>
        <v>0</v>
      </c>
      <c r="AC1484" s="28">
        <f t="shared" ref="AC1484:AD1503" ca="1" si="915">RAND()</f>
        <v>0.61119293750099657</v>
      </c>
      <c r="AD1484" s="28">
        <f t="shared" ca="1" si="915"/>
        <v>4.7977984334825363E-2</v>
      </c>
      <c r="AE1484" s="28">
        <f ca="1">IF(Riskregister!$E$8="",0,COUNTIF(BI$4:BI$53,"&lt;"&amp;AC1484)*IF(AD1484&lt;0.5,Riskregister!$K$8+(Riskregister!$L$8-Riskregister!$K$8)*SQRT(AD1484/2),Riskregister!$L$8-(Riskregister!$L$8-Riskregister!$K$8)*SQRT((1-AD1484)/2)))</f>
        <v>0</v>
      </c>
      <c r="AF1484" s="28">
        <f t="shared" ref="AF1484:AG1503" ca="1" si="916">RAND()</f>
        <v>0.5711061652134064</v>
      </c>
      <c r="AG1484" s="28">
        <f t="shared" ca="1" si="916"/>
        <v>0.32256237145339761</v>
      </c>
      <c r="AH1484" s="28">
        <f>IF(Riskregister!$E$9="",0,COUNTIF(BJ$4:BJ$53,"&lt;"&amp;AF1484)*IF(AG1484&lt;0.5,Riskregister!$K$9+(Riskregister!$L$9-Riskregister!$K$9)*SQRT(AG1484/2),Riskregister!$L$9-(Riskregister!$L$9-Riskregister!$K$9)*SQRT((1-AG1484)/2)))</f>
        <v>0</v>
      </c>
      <c r="AI1484" s="28">
        <f t="shared" ref="AI1484:AJ1503" ca="1" si="917">RAND()</f>
        <v>0.23757360463604404</v>
      </c>
      <c r="AJ1484" s="28">
        <f t="shared" ca="1" si="917"/>
        <v>0.36091357598313512</v>
      </c>
      <c r="AK1484" s="28">
        <f>IF(Riskregister!$E$10="",0,COUNTIF(BK$4:BK$53,"&lt;"&amp;AI1484)*IF(AJ1484&lt;0.5,Riskregister!$K$10+(Riskregister!$L$10-Riskregister!$K$10)*SQRT(AJ1484/2),Riskregister!$L$10-(Riskregister!$L$10-Riskregister!$K$10)*SQRT((1-AJ1484)/2)))</f>
        <v>0</v>
      </c>
      <c r="AL1484" s="28">
        <f t="shared" ref="AL1484:AM1503" ca="1" si="918">RAND()</f>
        <v>0.40935078808426473</v>
      </c>
      <c r="AM1484" s="28">
        <f t="shared" ca="1" si="918"/>
        <v>0.47956104266237176</v>
      </c>
      <c r="AN1484" s="28">
        <f>IF(Riskregister!$E$11="",0,COUNTIF(BL$4:BL$53,"&lt;"&amp;AL1484)*IF(AM1484&lt;0.5,Riskregister!$K$11+(Riskregister!$L$11-Riskregister!$K$11)*SQRT(AM1484/2),Riskregister!$L$11-(Riskregister!$L$11-Riskregister!$K$11)*SQRT((1-AM1484)/2)))</f>
        <v>0</v>
      </c>
      <c r="AO1484" s="28">
        <f t="shared" ref="AO1484:AP1503" ca="1" si="919">RAND()</f>
        <v>0.60788889177685135</v>
      </c>
      <c r="AP1484" s="28">
        <f t="shared" ca="1" si="919"/>
        <v>0.58673368882024979</v>
      </c>
      <c r="AQ1484" s="28">
        <f>IF(Riskregister!$E$12="",0,COUNTIF(BM$4:BM$53,"&lt;"&amp;AO1484)*IF(AP1484&lt;0.5,Riskregister!$K$12+(Riskregister!$L$12-Riskregister!$K$12)*SQRT(AP1484/2),Riskregister!$L$12-(Riskregister!$L$12-Riskregister!$K$12)*SQRT((1-AP1484)/2)))</f>
        <v>0</v>
      </c>
      <c r="AR1484" s="28">
        <f t="shared" ref="AR1484:AS1503" ca="1" si="920">RAND()</f>
        <v>0.94081635510820971</v>
      </c>
      <c r="AS1484" s="28">
        <f t="shared" ca="1" si="920"/>
        <v>0.45493824643531477</v>
      </c>
      <c r="AT1484" s="28">
        <f>IF(Riskregister!$E$13="",0,COUNTIF(BN$4:BN$53,"&lt;"&amp;AR1484)*IF(AS1484&lt;0.5,Riskregister!$K$13+(Riskregister!$L$13-Riskregister!$K$13)*SQRT(AS1484/2),Riskregister!$L$13-(Riskregister!$L$13-Riskregister!$K$13)*SQRT((1-AS1484)/2)))</f>
        <v>0</v>
      </c>
      <c r="AU1484" s="28">
        <f t="shared" ref="AU1484:AV1503" ca="1" si="921">RAND()</f>
        <v>0.72292485616709357</v>
      </c>
      <c r="AV1484" s="28">
        <f t="shared" ca="1" si="921"/>
        <v>0.13957955854650561</v>
      </c>
      <c r="AW1484" s="28">
        <f>IF(Riskregister!$E$14="",0,COUNTIF(BO$4:BO$53,"&lt;"&amp;AU1484)*IF(AV1484&lt;0.5,Riskregister!$K$14+(Riskregister!$L$14-Riskregister!$K$14)*SQRT(AV1484/2),Riskregister!$L$14-(Riskregister!$L$14-Riskregister!$K$14)*SQRT((1-AV1484)/2)))</f>
        <v>0</v>
      </c>
      <c r="AX1484" s="28">
        <f t="shared" ref="AX1484:AY1503" ca="1" si="922">RAND()</f>
        <v>0.21272112405409127</v>
      </c>
      <c r="AY1484" s="28">
        <f t="shared" ca="1" si="922"/>
        <v>0.27543883366777666</v>
      </c>
      <c r="AZ1484" s="28">
        <f>IF(Riskregister!$E$15="",0,COUNTIF(BP$4:BP$53,"&lt;"&amp;AX1484)*IF(AY1484&lt;0.5,Riskregister!$K$15+(Riskregister!$L$15-Riskregister!$K$15)*SQRT(AY1484/2),Riskregister!$L$15-(Riskregister!$L$15-Riskregister!$K$15)*SQRT((1-AY1484)/2)))</f>
        <v>0</v>
      </c>
      <c r="BA1484" s="28">
        <f t="shared" ref="BA1484:BB1503" ca="1" si="923">RAND()</f>
        <v>0.51764104682405687</v>
      </c>
      <c r="BB1484" s="28">
        <f t="shared" ca="1" si="923"/>
        <v>0.93938599144729673</v>
      </c>
      <c r="BC1484" s="28">
        <f>IF(Riskregister!$E$16="",0,COUNTIF(BQ$4:BQ$53,"&lt;"&amp;BA1484)*IF(BB1484&lt;0.5,Riskregister!$K$16+(Riskregister!$L$16-Riskregister!$K$16)*SQRT(BB1484/2),Riskregister!$L$16-(Riskregister!$L$16-Riskregister!$K$16)*SQRT((1-BB1484)/2)))</f>
        <v>0</v>
      </c>
      <c r="BD1484" s="28">
        <f t="shared" ca="1" si="911"/>
        <v>0</v>
      </c>
    </row>
    <row r="1485" spans="20:56" x14ac:dyDescent="0.35">
      <c r="T1485" s="28">
        <f t="shared" ca="1" si="912"/>
        <v>0.86392764786551823</v>
      </c>
      <c r="U1485" s="28">
        <f t="shared" ca="1" si="912"/>
        <v>0.29021739543261149</v>
      </c>
      <c r="V1485" s="28">
        <f ca="1">IF(Riskregister!$E$5="",0,COUNTIF(BF$4:BF$53,"&lt;"&amp;T1485)*IF(U1485&lt;0.5,Riskregister!$K$5+(Riskregister!$L$5-Riskregister!$K$5)*SQRT(U1485/2),Riskregister!$L$5-(Riskregister!$L$5-Riskregister!$K$5)*SQRT((1-U1485)/2)))</f>
        <v>321419.11004188511</v>
      </c>
      <c r="W1485" s="28">
        <f t="shared" ca="1" si="913"/>
        <v>0.66141307465434074</v>
      </c>
      <c r="X1485" s="28">
        <f t="shared" ca="1" si="913"/>
        <v>0.97044654390251306</v>
      </c>
      <c r="Y1485" s="28">
        <f ca="1">IF(Riskregister!$E$6="",0,COUNTIF(BG$4:BG$53,"&lt;"&amp;W1485)*IF(X1485&lt;0.5,Riskregister!$K$6+(Riskregister!$L$6-Riskregister!$K$6)*SQRT(X1485/2),Riskregister!$L$6-(Riskregister!$L$6-Riskregister!$K$6)*SQRT((1-X1485)/2)))</f>
        <v>1781192.7814766413</v>
      </c>
      <c r="Z1485" s="28">
        <f t="shared" ca="1" si="914"/>
        <v>0.81460734501839094</v>
      </c>
      <c r="AA1485" s="28">
        <f t="shared" ca="1" si="914"/>
        <v>0.5702372178038092</v>
      </c>
      <c r="AB1485" s="28">
        <f ca="1">IF(Riskregister!$E$7="",0,COUNTIF(BH$4:BH$53,"&lt;"&amp;Z1485)*IF(AA1485&lt;0.5,Riskregister!$K$7+(Riskregister!$L$7-Riskregister!$K$7)*SQRT(AA1485/2),Riskregister!$L$7-(Riskregister!$L$7-Riskregister!$K$7)*SQRT((1-AA1485)/2)))</f>
        <v>237756.44724822906</v>
      </c>
      <c r="AC1485" s="28">
        <f t="shared" ca="1" si="915"/>
        <v>0.9148935021545096</v>
      </c>
      <c r="AD1485" s="28">
        <f t="shared" ca="1" si="915"/>
        <v>0.25819451800351279</v>
      </c>
      <c r="AE1485" s="28">
        <f ca="1">IF(Riskregister!$E$8="",0,COUNTIF(BI$4:BI$53,"&lt;"&amp;AC1485)*IF(AD1485&lt;0.5,Riskregister!$K$8+(Riskregister!$L$8-Riskregister!$K$8)*SQRT(AD1485/2),Riskregister!$L$8-(Riskregister!$L$8-Riskregister!$K$8)*SQRT((1-AD1485)/2)))</f>
        <v>0</v>
      </c>
      <c r="AF1485" s="28">
        <f t="shared" ca="1" si="916"/>
        <v>6.6568651164861881E-2</v>
      </c>
      <c r="AG1485" s="28">
        <f t="shared" ca="1" si="916"/>
        <v>0.49525845380240474</v>
      </c>
      <c r="AH1485" s="28">
        <f>IF(Riskregister!$E$9="",0,COUNTIF(BJ$4:BJ$53,"&lt;"&amp;AF1485)*IF(AG1485&lt;0.5,Riskregister!$K$9+(Riskregister!$L$9-Riskregister!$K$9)*SQRT(AG1485/2),Riskregister!$L$9-(Riskregister!$L$9-Riskregister!$K$9)*SQRT((1-AG1485)/2)))</f>
        <v>0</v>
      </c>
      <c r="AI1485" s="28">
        <f t="shared" ca="1" si="917"/>
        <v>0.20232886359981173</v>
      </c>
      <c r="AJ1485" s="28">
        <f t="shared" ca="1" si="917"/>
        <v>0.75231359348876614</v>
      </c>
      <c r="AK1485" s="28">
        <f>IF(Riskregister!$E$10="",0,COUNTIF(BK$4:BK$53,"&lt;"&amp;AI1485)*IF(AJ1485&lt;0.5,Riskregister!$K$10+(Riskregister!$L$10-Riskregister!$K$10)*SQRT(AJ1485/2),Riskregister!$L$10-(Riskregister!$L$10-Riskregister!$K$10)*SQRT((1-AJ1485)/2)))</f>
        <v>0</v>
      </c>
      <c r="AL1485" s="28">
        <f t="shared" ca="1" si="918"/>
        <v>0.13241228802372107</v>
      </c>
      <c r="AM1485" s="28">
        <f t="shared" ca="1" si="918"/>
        <v>0.64488151491793588</v>
      </c>
      <c r="AN1485" s="28">
        <f>IF(Riskregister!$E$11="",0,COUNTIF(BL$4:BL$53,"&lt;"&amp;AL1485)*IF(AM1485&lt;0.5,Riskregister!$K$11+(Riskregister!$L$11-Riskregister!$K$11)*SQRT(AM1485/2),Riskregister!$L$11-(Riskregister!$L$11-Riskregister!$K$11)*SQRT((1-AM1485)/2)))</f>
        <v>0</v>
      </c>
      <c r="AO1485" s="28">
        <f t="shared" ca="1" si="919"/>
        <v>9.722669678461493E-2</v>
      </c>
      <c r="AP1485" s="28">
        <f t="shared" ca="1" si="919"/>
        <v>0.81018809670121861</v>
      </c>
      <c r="AQ1485" s="28">
        <f>IF(Riskregister!$E$12="",0,COUNTIF(BM$4:BM$53,"&lt;"&amp;AO1485)*IF(AP1485&lt;0.5,Riskregister!$K$12+(Riskregister!$L$12-Riskregister!$K$12)*SQRT(AP1485/2),Riskregister!$L$12-(Riskregister!$L$12-Riskregister!$K$12)*SQRT((1-AP1485)/2)))</f>
        <v>0</v>
      </c>
      <c r="AR1485" s="28">
        <f t="shared" ca="1" si="920"/>
        <v>0.88399856030762158</v>
      </c>
      <c r="AS1485" s="28">
        <f t="shared" ca="1" si="920"/>
        <v>0.43443734877165763</v>
      </c>
      <c r="AT1485" s="28">
        <f>IF(Riskregister!$E$13="",0,COUNTIF(BN$4:BN$53,"&lt;"&amp;AR1485)*IF(AS1485&lt;0.5,Riskregister!$K$13+(Riskregister!$L$13-Riskregister!$K$13)*SQRT(AS1485/2),Riskregister!$L$13-(Riskregister!$L$13-Riskregister!$K$13)*SQRT((1-AS1485)/2)))</f>
        <v>0</v>
      </c>
      <c r="AU1485" s="28">
        <f t="shared" ca="1" si="921"/>
        <v>4.829426905569012E-2</v>
      </c>
      <c r="AV1485" s="28">
        <f t="shared" ca="1" si="921"/>
        <v>0.97241220157784125</v>
      </c>
      <c r="AW1485" s="28">
        <f>IF(Riskregister!$E$14="",0,COUNTIF(BO$4:BO$53,"&lt;"&amp;AU1485)*IF(AV1485&lt;0.5,Riskregister!$K$14+(Riskregister!$L$14-Riskregister!$K$14)*SQRT(AV1485/2),Riskregister!$L$14-(Riskregister!$L$14-Riskregister!$K$14)*SQRT((1-AV1485)/2)))</f>
        <v>0</v>
      </c>
      <c r="AX1485" s="28">
        <f t="shared" ca="1" si="922"/>
        <v>0.15968428681009694</v>
      </c>
      <c r="AY1485" s="28">
        <f t="shared" ca="1" si="922"/>
        <v>0.21243304723674694</v>
      </c>
      <c r="AZ1485" s="28">
        <f>IF(Riskregister!$E$15="",0,COUNTIF(BP$4:BP$53,"&lt;"&amp;AX1485)*IF(AY1485&lt;0.5,Riskregister!$K$15+(Riskregister!$L$15-Riskregister!$K$15)*SQRT(AY1485/2),Riskregister!$L$15-(Riskregister!$L$15-Riskregister!$K$15)*SQRT((1-AY1485)/2)))</f>
        <v>0</v>
      </c>
      <c r="BA1485" s="28">
        <f t="shared" ca="1" si="923"/>
        <v>0.12598998543470985</v>
      </c>
      <c r="BB1485" s="28">
        <f t="shared" ca="1" si="923"/>
        <v>0.57288521515688118</v>
      </c>
      <c r="BC1485" s="28">
        <f>IF(Riskregister!$E$16="",0,COUNTIF(BQ$4:BQ$53,"&lt;"&amp;BA1485)*IF(BB1485&lt;0.5,Riskregister!$K$16+(Riskregister!$L$16-Riskregister!$K$16)*SQRT(BB1485/2),Riskregister!$L$16-(Riskregister!$L$16-Riskregister!$K$16)*SQRT((1-BB1485)/2)))</f>
        <v>0</v>
      </c>
      <c r="BD1485" s="28">
        <f t="shared" ca="1" si="911"/>
        <v>2340368.3387667555</v>
      </c>
    </row>
    <row r="1486" spans="20:56" x14ac:dyDescent="0.35">
      <c r="T1486" s="28">
        <f t="shared" ca="1" si="912"/>
        <v>0.46092459685287979</v>
      </c>
      <c r="U1486" s="28">
        <f t="shared" ca="1" si="912"/>
        <v>0.15912449391921946</v>
      </c>
      <c r="V1486" s="28">
        <f ca="1">IF(Riskregister!$E$5="",0,COUNTIF(BF$4:BF$53,"&lt;"&amp;T1486)*IF(U1486&lt;0.5,Riskregister!$K$5+(Riskregister!$L$5-Riskregister!$K$5)*SQRT(U1486/2),Riskregister!$L$5-(Riskregister!$L$5-Riskregister!$K$5)*SQRT((1-U1486)/2)))</f>
        <v>0</v>
      </c>
      <c r="W1486" s="28">
        <f t="shared" ca="1" si="913"/>
        <v>0.80132965285285518</v>
      </c>
      <c r="X1486" s="28">
        <f t="shared" ca="1" si="913"/>
        <v>0.30065346351105449</v>
      </c>
      <c r="Y1486" s="28">
        <f ca="1">IF(Riskregister!$E$6="",0,COUNTIF(BG$4:BG$53,"&lt;"&amp;W1486)*IF(X1486&lt;0.5,Riskregister!$K$6+(Riskregister!$L$6-Riskregister!$K$6)*SQRT(X1486/2),Riskregister!$L$6-(Riskregister!$L$6-Riskregister!$K$6)*SQRT((1-X1486)/2)))</f>
        <v>897895.84530064964</v>
      </c>
      <c r="Z1486" s="28">
        <f t="shared" ca="1" si="914"/>
        <v>0.27668380014988414</v>
      </c>
      <c r="AA1486" s="28">
        <f t="shared" ca="1" si="914"/>
        <v>0.50722526865806605</v>
      </c>
      <c r="AB1486" s="28">
        <f ca="1">IF(Riskregister!$E$7="",0,COUNTIF(BH$4:BH$53,"&lt;"&amp;Z1486)*IF(AA1486&lt;0.5,Riskregister!$K$7+(Riskregister!$L$7-Riskregister!$K$7)*SQRT(AA1486/2),Riskregister!$L$7-(Riskregister!$L$7-Riskregister!$K$7)*SQRT((1-AA1486)/2)))</f>
        <v>0</v>
      </c>
      <c r="AC1486" s="28">
        <f t="shared" ca="1" si="915"/>
        <v>0.85617047976672744</v>
      </c>
      <c r="AD1486" s="28">
        <f t="shared" ca="1" si="915"/>
        <v>0.25544983777555275</v>
      </c>
      <c r="AE1486" s="28">
        <f ca="1">IF(Riskregister!$E$8="",0,COUNTIF(BI$4:BI$53,"&lt;"&amp;AC1486)*IF(AD1486&lt;0.5,Riskregister!$K$8+(Riskregister!$L$8-Riskregister!$K$8)*SQRT(AD1486/2),Riskregister!$L$8-(Riskregister!$L$8-Riskregister!$K$8)*SQRT((1-AD1486)/2)))</f>
        <v>0</v>
      </c>
      <c r="AF1486" s="28">
        <f t="shared" ca="1" si="916"/>
        <v>0.31994579750541752</v>
      </c>
      <c r="AG1486" s="28">
        <f t="shared" ca="1" si="916"/>
        <v>0.79899643288371425</v>
      </c>
      <c r="AH1486" s="28">
        <f>IF(Riskregister!$E$9="",0,COUNTIF(BJ$4:BJ$53,"&lt;"&amp;AF1486)*IF(AG1486&lt;0.5,Riskregister!$K$9+(Riskregister!$L$9-Riskregister!$K$9)*SQRT(AG1486/2),Riskregister!$L$9-(Riskregister!$L$9-Riskregister!$K$9)*SQRT((1-AG1486)/2)))</f>
        <v>0</v>
      </c>
      <c r="AI1486" s="28">
        <f t="shared" ca="1" si="917"/>
        <v>0.73681694639124906</v>
      </c>
      <c r="AJ1486" s="28">
        <f t="shared" ca="1" si="917"/>
        <v>5.5253642903995481E-2</v>
      </c>
      <c r="AK1486" s="28">
        <f>IF(Riskregister!$E$10="",0,COUNTIF(BK$4:BK$53,"&lt;"&amp;AI1486)*IF(AJ1486&lt;0.5,Riskregister!$K$10+(Riskregister!$L$10-Riskregister!$K$10)*SQRT(AJ1486/2),Riskregister!$L$10-(Riskregister!$L$10-Riskregister!$K$10)*SQRT((1-AJ1486)/2)))</f>
        <v>0</v>
      </c>
      <c r="AL1486" s="28">
        <f t="shared" ca="1" si="918"/>
        <v>0.46141151095798727</v>
      </c>
      <c r="AM1486" s="28">
        <f t="shared" ca="1" si="918"/>
        <v>0.79143525923645175</v>
      </c>
      <c r="AN1486" s="28">
        <f>IF(Riskregister!$E$11="",0,COUNTIF(BL$4:BL$53,"&lt;"&amp;AL1486)*IF(AM1486&lt;0.5,Riskregister!$K$11+(Riskregister!$L$11-Riskregister!$K$11)*SQRT(AM1486/2),Riskregister!$L$11-(Riskregister!$L$11-Riskregister!$K$11)*SQRT((1-AM1486)/2)))</f>
        <v>0</v>
      </c>
      <c r="AO1486" s="28">
        <f t="shared" ca="1" si="919"/>
        <v>4.8554976226179214E-2</v>
      </c>
      <c r="AP1486" s="28">
        <f t="shared" ca="1" si="919"/>
        <v>0.2612371101492339</v>
      </c>
      <c r="AQ1486" s="28">
        <f>IF(Riskregister!$E$12="",0,COUNTIF(BM$4:BM$53,"&lt;"&amp;AO1486)*IF(AP1486&lt;0.5,Riskregister!$K$12+(Riskregister!$L$12-Riskregister!$K$12)*SQRT(AP1486/2),Riskregister!$L$12-(Riskregister!$L$12-Riskregister!$K$12)*SQRT((1-AP1486)/2)))</f>
        <v>0</v>
      </c>
      <c r="AR1486" s="28">
        <f t="shared" ca="1" si="920"/>
        <v>0.3934765712789674</v>
      </c>
      <c r="AS1486" s="28">
        <f t="shared" ca="1" si="920"/>
        <v>0.79862226243760082</v>
      </c>
      <c r="AT1486" s="28">
        <f>IF(Riskregister!$E$13="",0,COUNTIF(BN$4:BN$53,"&lt;"&amp;AR1486)*IF(AS1486&lt;0.5,Riskregister!$K$13+(Riskregister!$L$13-Riskregister!$K$13)*SQRT(AS1486/2),Riskregister!$L$13-(Riskregister!$L$13-Riskregister!$K$13)*SQRT((1-AS1486)/2)))</f>
        <v>0</v>
      </c>
      <c r="AU1486" s="28">
        <f t="shared" ca="1" si="921"/>
        <v>8.8592791168748741E-2</v>
      </c>
      <c r="AV1486" s="28">
        <f t="shared" ca="1" si="921"/>
        <v>0.98984776437056077</v>
      </c>
      <c r="AW1486" s="28">
        <f>IF(Riskregister!$E$14="",0,COUNTIF(BO$4:BO$53,"&lt;"&amp;AU1486)*IF(AV1486&lt;0.5,Riskregister!$K$14+(Riskregister!$L$14-Riskregister!$K$14)*SQRT(AV1486/2),Riskregister!$L$14-(Riskregister!$L$14-Riskregister!$K$14)*SQRT((1-AV1486)/2)))</f>
        <v>0</v>
      </c>
      <c r="AX1486" s="28">
        <f t="shared" ca="1" si="922"/>
        <v>0.5105360203529159</v>
      </c>
      <c r="AY1486" s="28">
        <f t="shared" ca="1" si="922"/>
        <v>0.13718596576666509</v>
      </c>
      <c r="AZ1486" s="28">
        <f>IF(Riskregister!$E$15="",0,COUNTIF(BP$4:BP$53,"&lt;"&amp;AX1486)*IF(AY1486&lt;0.5,Riskregister!$K$15+(Riskregister!$L$15-Riskregister!$K$15)*SQRT(AY1486/2),Riskregister!$L$15-(Riskregister!$L$15-Riskregister!$K$15)*SQRT((1-AY1486)/2)))</f>
        <v>0</v>
      </c>
      <c r="BA1486" s="28">
        <f t="shared" ca="1" si="923"/>
        <v>0.71914531250446601</v>
      </c>
      <c r="BB1486" s="28">
        <f t="shared" ca="1" si="923"/>
        <v>0.13863245218725373</v>
      </c>
      <c r="BC1486" s="28">
        <f>IF(Riskregister!$E$16="",0,COUNTIF(BQ$4:BQ$53,"&lt;"&amp;BA1486)*IF(BB1486&lt;0.5,Riskregister!$K$16+(Riskregister!$L$16-Riskregister!$K$16)*SQRT(BB1486/2),Riskregister!$L$16-(Riskregister!$L$16-Riskregister!$K$16)*SQRT((1-BB1486)/2)))</f>
        <v>0</v>
      </c>
      <c r="BD1486" s="28">
        <f t="shared" ca="1" si="911"/>
        <v>897895.84530064964</v>
      </c>
    </row>
    <row r="1487" spans="20:56" x14ac:dyDescent="0.35">
      <c r="T1487" s="28">
        <f t="shared" ca="1" si="912"/>
        <v>0.95553086889267447</v>
      </c>
      <c r="U1487" s="28">
        <f t="shared" ca="1" si="912"/>
        <v>0.3029110516240997</v>
      </c>
      <c r="V1487" s="28">
        <f ca="1">IF(Riskregister!$E$5="",0,COUNTIF(BF$4:BF$53,"&lt;"&amp;T1487)*IF(U1487&lt;0.5,Riskregister!$K$5+(Riskregister!$L$5-Riskregister!$K$5)*SQRT(U1487/2),Riskregister!$L$5-(Riskregister!$L$5-Riskregister!$K$5)*SQRT((1-U1487)/2)))</f>
        <v>650255.58654753864</v>
      </c>
      <c r="W1487" s="28">
        <f t="shared" ca="1" si="913"/>
        <v>0.30673042911159853</v>
      </c>
      <c r="X1487" s="28">
        <f t="shared" ca="1" si="913"/>
        <v>0.58723684295269152</v>
      </c>
      <c r="Y1487" s="28">
        <f ca="1">IF(Riskregister!$E$6="",0,COUNTIF(BG$4:BG$53,"&lt;"&amp;W1487)*IF(X1487&lt;0.5,Riskregister!$K$6+(Riskregister!$L$6-Riskregister!$K$6)*SQRT(X1487/2),Riskregister!$L$6-(Riskregister!$L$6-Riskregister!$K$6)*SQRT((1-X1487)/2)))</f>
        <v>0</v>
      </c>
      <c r="Z1487" s="28">
        <f t="shared" ca="1" si="914"/>
        <v>0.29835841568590038</v>
      </c>
      <c r="AA1487" s="28">
        <f t="shared" ca="1" si="914"/>
        <v>0.57347566403845529</v>
      </c>
      <c r="AB1487" s="28">
        <f ca="1">IF(Riskregister!$E$7="",0,COUNTIF(BH$4:BH$53,"&lt;"&amp;Z1487)*IF(AA1487&lt;0.5,Riskregister!$K$7+(Riskregister!$L$7-Riskregister!$K$7)*SQRT(AA1487/2),Riskregister!$L$7-(Riskregister!$L$7-Riskregister!$K$7)*SQRT((1-AA1487)/2)))</f>
        <v>0</v>
      </c>
      <c r="AC1487" s="28">
        <f t="shared" ca="1" si="915"/>
        <v>0.49174334299116473</v>
      </c>
      <c r="AD1487" s="28">
        <f t="shared" ca="1" si="915"/>
        <v>0.44008801769380324</v>
      </c>
      <c r="AE1487" s="28">
        <f ca="1">IF(Riskregister!$E$8="",0,COUNTIF(BI$4:BI$53,"&lt;"&amp;AC1487)*IF(AD1487&lt;0.5,Riskregister!$K$8+(Riskregister!$L$8-Riskregister!$K$8)*SQRT(AD1487/2),Riskregister!$L$8-(Riskregister!$L$8-Riskregister!$K$8)*SQRT((1-AD1487)/2)))</f>
        <v>0</v>
      </c>
      <c r="AF1487" s="28">
        <f t="shared" ca="1" si="916"/>
        <v>0.81372822770796471</v>
      </c>
      <c r="AG1487" s="28">
        <f t="shared" ca="1" si="916"/>
        <v>0.99149159537303755</v>
      </c>
      <c r="AH1487" s="28">
        <f>IF(Riskregister!$E$9="",0,COUNTIF(BJ$4:BJ$53,"&lt;"&amp;AF1487)*IF(AG1487&lt;0.5,Riskregister!$K$9+(Riskregister!$L$9-Riskregister!$K$9)*SQRT(AG1487/2),Riskregister!$L$9-(Riskregister!$L$9-Riskregister!$K$9)*SQRT((1-AG1487)/2)))</f>
        <v>0</v>
      </c>
      <c r="AI1487" s="28">
        <f t="shared" ca="1" si="917"/>
        <v>6.1410299782066469E-3</v>
      </c>
      <c r="AJ1487" s="28">
        <f t="shared" ca="1" si="917"/>
        <v>0.43281949965115774</v>
      </c>
      <c r="AK1487" s="28">
        <f>IF(Riskregister!$E$10="",0,COUNTIF(BK$4:BK$53,"&lt;"&amp;AI1487)*IF(AJ1487&lt;0.5,Riskregister!$K$10+(Riskregister!$L$10-Riskregister!$K$10)*SQRT(AJ1487/2),Riskregister!$L$10-(Riskregister!$L$10-Riskregister!$K$10)*SQRT((1-AJ1487)/2)))</f>
        <v>0</v>
      </c>
      <c r="AL1487" s="28">
        <f t="shared" ca="1" si="918"/>
        <v>0.26574242760537503</v>
      </c>
      <c r="AM1487" s="28">
        <f t="shared" ca="1" si="918"/>
        <v>0.95401365098973445</v>
      </c>
      <c r="AN1487" s="28">
        <f>IF(Riskregister!$E$11="",0,COUNTIF(BL$4:BL$53,"&lt;"&amp;AL1487)*IF(AM1487&lt;0.5,Riskregister!$K$11+(Riskregister!$L$11-Riskregister!$K$11)*SQRT(AM1487/2),Riskregister!$L$11-(Riskregister!$L$11-Riskregister!$K$11)*SQRT((1-AM1487)/2)))</f>
        <v>0</v>
      </c>
      <c r="AO1487" s="28">
        <f t="shared" ca="1" si="919"/>
        <v>0.91489004627165471</v>
      </c>
      <c r="AP1487" s="28">
        <f t="shared" ca="1" si="919"/>
        <v>0.32753053036964852</v>
      </c>
      <c r="AQ1487" s="28">
        <f>IF(Riskregister!$E$12="",0,COUNTIF(BM$4:BM$53,"&lt;"&amp;AO1487)*IF(AP1487&lt;0.5,Riskregister!$K$12+(Riskregister!$L$12-Riskregister!$K$12)*SQRT(AP1487/2),Riskregister!$L$12-(Riskregister!$L$12-Riskregister!$K$12)*SQRT((1-AP1487)/2)))</f>
        <v>0</v>
      </c>
      <c r="AR1487" s="28">
        <f t="shared" ca="1" si="920"/>
        <v>0.74141892626588368</v>
      </c>
      <c r="AS1487" s="28">
        <f t="shared" ca="1" si="920"/>
        <v>0.7853148790469664</v>
      </c>
      <c r="AT1487" s="28">
        <f>IF(Riskregister!$E$13="",0,COUNTIF(BN$4:BN$53,"&lt;"&amp;AR1487)*IF(AS1487&lt;0.5,Riskregister!$K$13+(Riskregister!$L$13-Riskregister!$K$13)*SQRT(AS1487/2),Riskregister!$L$13-(Riskregister!$L$13-Riskregister!$K$13)*SQRT((1-AS1487)/2)))</f>
        <v>0</v>
      </c>
      <c r="AU1487" s="28">
        <f t="shared" ca="1" si="921"/>
        <v>0.59029365562300751</v>
      </c>
      <c r="AV1487" s="28">
        <f t="shared" ca="1" si="921"/>
        <v>0.12568412374197435</v>
      </c>
      <c r="AW1487" s="28">
        <f>IF(Riskregister!$E$14="",0,COUNTIF(BO$4:BO$53,"&lt;"&amp;AU1487)*IF(AV1487&lt;0.5,Riskregister!$K$14+(Riskregister!$L$14-Riskregister!$K$14)*SQRT(AV1487/2),Riskregister!$L$14-(Riskregister!$L$14-Riskregister!$K$14)*SQRT((1-AV1487)/2)))</f>
        <v>0</v>
      </c>
      <c r="AX1487" s="28">
        <f t="shared" ca="1" si="922"/>
        <v>0.12728002495935187</v>
      </c>
      <c r="AY1487" s="28">
        <f t="shared" ca="1" si="922"/>
        <v>0.95077780463443762</v>
      </c>
      <c r="AZ1487" s="28">
        <f>IF(Riskregister!$E$15="",0,COUNTIF(BP$4:BP$53,"&lt;"&amp;AX1487)*IF(AY1487&lt;0.5,Riskregister!$K$15+(Riskregister!$L$15-Riskregister!$K$15)*SQRT(AY1487/2),Riskregister!$L$15-(Riskregister!$L$15-Riskregister!$K$15)*SQRT((1-AY1487)/2)))</f>
        <v>0</v>
      </c>
      <c r="BA1487" s="28">
        <f t="shared" ca="1" si="923"/>
        <v>1.8288975068385116E-2</v>
      </c>
      <c r="BB1487" s="28">
        <f t="shared" ca="1" si="923"/>
        <v>0.35074492509322819</v>
      </c>
      <c r="BC1487" s="28">
        <f>IF(Riskregister!$E$16="",0,COUNTIF(BQ$4:BQ$53,"&lt;"&amp;BA1487)*IF(BB1487&lt;0.5,Riskregister!$K$16+(Riskregister!$L$16-Riskregister!$K$16)*SQRT(BB1487/2),Riskregister!$L$16-(Riskregister!$L$16-Riskregister!$K$16)*SQRT((1-BB1487)/2)))</f>
        <v>0</v>
      </c>
      <c r="BD1487" s="28">
        <f t="shared" ca="1" si="911"/>
        <v>650255.58654753864</v>
      </c>
    </row>
    <row r="1488" spans="20:56" x14ac:dyDescent="0.35">
      <c r="T1488" s="28">
        <f t="shared" ca="1" si="912"/>
        <v>0.30307012765210262</v>
      </c>
      <c r="U1488" s="28">
        <f t="shared" ca="1" si="912"/>
        <v>0.6984372672215784</v>
      </c>
      <c r="V1488" s="28">
        <f ca="1">IF(Riskregister!$E$5="",0,COUNTIF(BF$4:BF$53,"&lt;"&amp;T1488)*IF(U1488&lt;0.5,Riskregister!$K$5+(Riskregister!$L$5-Riskregister!$K$5)*SQRT(U1488/2),Riskregister!$L$5-(Riskregister!$L$5-Riskregister!$K$5)*SQRT((1-U1488)/2)))</f>
        <v>0</v>
      </c>
      <c r="W1488" s="28">
        <f t="shared" ca="1" si="913"/>
        <v>0.83384284979006162</v>
      </c>
      <c r="X1488" s="28">
        <f t="shared" ca="1" si="913"/>
        <v>0.57507819132215199</v>
      </c>
      <c r="Y1488" s="28">
        <f ca="1">IF(Riskregister!$E$6="",0,COUNTIF(BG$4:BG$53,"&lt;"&amp;W1488)*IF(X1488&lt;0.5,Riskregister!$K$6+(Riskregister!$L$6-Riskregister!$K$6)*SQRT(X1488/2),Riskregister!$L$6-(Riskregister!$L$6-Riskregister!$K$6)*SQRT((1-X1488)/2)))</f>
        <v>1170317.3317116275</v>
      </c>
      <c r="Z1488" s="28">
        <f t="shared" ca="1" si="914"/>
        <v>0.8107004688549887</v>
      </c>
      <c r="AA1488" s="28">
        <f t="shared" ca="1" si="914"/>
        <v>0.28694418899548402</v>
      </c>
      <c r="AB1488" s="28">
        <f ca="1">IF(Riskregister!$E$7="",0,COUNTIF(BH$4:BH$53,"&lt;"&amp;Z1488)*IF(AA1488&lt;0.5,Riskregister!$K$7+(Riskregister!$L$7-Riskregister!$K$7)*SQRT(AA1488/2),Riskregister!$L$7-(Riskregister!$L$7-Riskregister!$K$7)*SQRT((1-AA1488)/2)))</f>
        <v>182571.986392199</v>
      </c>
      <c r="AC1488" s="28">
        <f t="shared" ca="1" si="915"/>
        <v>0.98646499123953224</v>
      </c>
      <c r="AD1488" s="28">
        <f t="shared" ca="1" si="915"/>
        <v>0.48214701451011688</v>
      </c>
      <c r="AE1488" s="28">
        <f ca="1">IF(Riskregister!$E$8="",0,COUNTIF(BI$4:BI$53,"&lt;"&amp;AC1488)*IF(AD1488&lt;0.5,Riskregister!$K$8+(Riskregister!$L$8-Riskregister!$K$8)*SQRT(AD1488/2),Riskregister!$L$8-(Riskregister!$L$8-Riskregister!$K$8)*SQRT((1-AD1488)/2)))</f>
        <v>2607664.1383148115</v>
      </c>
      <c r="AF1488" s="28">
        <f t="shared" ca="1" si="916"/>
        <v>0.39057241684780064</v>
      </c>
      <c r="AG1488" s="28">
        <f t="shared" ca="1" si="916"/>
        <v>0.13440456144969526</v>
      </c>
      <c r="AH1488" s="28">
        <f>IF(Riskregister!$E$9="",0,COUNTIF(BJ$4:BJ$53,"&lt;"&amp;AF1488)*IF(AG1488&lt;0.5,Riskregister!$K$9+(Riskregister!$L$9-Riskregister!$K$9)*SQRT(AG1488/2),Riskregister!$L$9-(Riskregister!$L$9-Riskregister!$K$9)*SQRT((1-AG1488)/2)))</f>
        <v>0</v>
      </c>
      <c r="AI1488" s="28">
        <f t="shared" ca="1" si="917"/>
        <v>6.4048112348332298E-2</v>
      </c>
      <c r="AJ1488" s="28">
        <f t="shared" ca="1" si="917"/>
        <v>3.0209581948916764E-2</v>
      </c>
      <c r="AK1488" s="28">
        <f>IF(Riskregister!$E$10="",0,COUNTIF(BK$4:BK$53,"&lt;"&amp;AI1488)*IF(AJ1488&lt;0.5,Riskregister!$K$10+(Riskregister!$L$10-Riskregister!$K$10)*SQRT(AJ1488/2),Riskregister!$L$10-(Riskregister!$L$10-Riskregister!$K$10)*SQRT((1-AJ1488)/2)))</f>
        <v>0</v>
      </c>
      <c r="AL1488" s="28">
        <f t="shared" ca="1" si="918"/>
        <v>0.38966450457962976</v>
      </c>
      <c r="AM1488" s="28">
        <f t="shared" ca="1" si="918"/>
        <v>0.63738187893641451</v>
      </c>
      <c r="AN1488" s="28">
        <f>IF(Riskregister!$E$11="",0,COUNTIF(BL$4:BL$53,"&lt;"&amp;AL1488)*IF(AM1488&lt;0.5,Riskregister!$K$11+(Riskregister!$L$11-Riskregister!$K$11)*SQRT(AM1488/2),Riskregister!$L$11-(Riskregister!$L$11-Riskregister!$K$11)*SQRT((1-AM1488)/2)))</f>
        <v>0</v>
      </c>
      <c r="AO1488" s="28">
        <f t="shared" ca="1" si="919"/>
        <v>0.70327087567517665</v>
      </c>
      <c r="AP1488" s="28">
        <f t="shared" ca="1" si="919"/>
        <v>0.23057958264090594</v>
      </c>
      <c r="AQ1488" s="28">
        <f>IF(Riskregister!$E$12="",0,COUNTIF(BM$4:BM$53,"&lt;"&amp;AO1488)*IF(AP1488&lt;0.5,Riskregister!$K$12+(Riskregister!$L$12-Riskregister!$K$12)*SQRT(AP1488/2),Riskregister!$L$12-(Riskregister!$L$12-Riskregister!$K$12)*SQRT((1-AP1488)/2)))</f>
        <v>0</v>
      </c>
      <c r="AR1488" s="28">
        <f t="shared" ca="1" si="920"/>
        <v>0.149092948067439</v>
      </c>
      <c r="AS1488" s="28">
        <f t="shared" ca="1" si="920"/>
        <v>0.31869360348883735</v>
      </c>
      <c r="AT1488" s="28">
        <f>IF(Riskregister!$E$13="",0,COUNTIF(BN$4:BN$53,"&lt;"&amp;AR1488)*IF(AS1488&lt;0.5,Riskregister!$K$13+(Riskregister!$L$13-Riskregister!$K$13)*SQRT(AS1488/2),Riskregister!$L$13-(Riskregister!$L$13-Riskregister!$K$13)*SQRT((1-AS1488)/2)))</f>
        <v>0</v>
      </c>
      <c r="AU1488" s="28">
        <f t="shared" ca="1" si="921"/>
        <v>0.26651522150710893</v>
      </c>
      <c r="AV1488" s="28">
        <f t="shared" ca="1" si="921"/>
        <v>0.66983642723603265</v>
      </c>
      <c r="AW1488" s="28">
        <f>IF(Riskregister!$E$14="",0,COUNTIF(BO$4:BO$53,"&lt;"&amp;AU1488)*IF(AV1488&lt;0.5,Riskregister!$K$14+(Riskregister!$L$14-Riskregister!$K$14)*SQRT(AV1488/2),Riskregister!$L$14-(Riskregister!$L$14-Riskregister!$K$14)*SQRT((1-AV1488)/2)))</f>
        <v>0</v>
      </c>
      <c r="AX1488" s="28">
        <f t="shared" ca="1" si="922"/>
        <v>2.5667910110480086E-2</v>
      </c>
      <c r="AY1488" s="28">
        <f t="shared" ca="1" si="922"/>
        <v>0.25264546909375551</v>
      </c>
      <c r="AZ1488" s="28">
        <f>IF(Riskregister!$E$15="",0,COUNTIF(BP$4:BP$53,"&lt;"&amp;AX1488)*IF(AY1488&lt;0.5,Riskregister!$K$15+(Riskregister!$L$15-Riskregister!$K$15)*SQRT(AY1488/2),Riskregister!$L$15-(Riskregister!$L$15-Riskregister!$K$15)*SQRT((1-AY1488)/2)))</f>
        <v>0</v>
      </c>
      <c r="BA1488" s="28">
        <f t="shared" ca="1" si="923"/>
        <v>0.27339090153397938</v>
      </c>
      <c r="BB1488" s="28">
        <f t="shared" ca="1" si="923"/>
        <v>0.22199243358507292</v>
      </c>
      <c r="BC1488" s="28">
        <f>IF(Riskregister!$E$16="",0,COUNTIF(BQ$4:BQ$53,"&lt;"&amp;BA1488)*IF(BB1488&lt;0.5,Riskregister!$K$16+(Riskregister!$L$16-Riskregister!$K$16)*SQRT(BB1488/2),Riskregister!$L$16-(Riskregister!$L$16-Riskregister!$K$16)*SQRT((1-BB1488)/2)))</f>
        <v>0</v>
      </c>
      <c r="BD1488" s="28">
        <f t="shared" ca="1" si="911"/>
        <v>3960553.4564186381</v>
      </c>
    </row>
    <row r="1489" spans="20:56" x14ac:dyDescent="0.35">
      <c r="T1489" s="28">
        <f t="shared" ca="1" si="912"/>
        <v>0.93927984914953411</v>
      </c>
      <c r="U1489" s="28">
        <f t="shared" ca="1" si="912"/>
        <v>0.55520973070160684</v>
      </c>
      <c r="V1489" s="28">
        <f ca="1">IF(Riskregister!$E$5="",0,COUNTIF(BF$4:BF$53,"&lt;"&amp;T1489)*IF(U1489&lt;0.5,Riskregister!$K$5+(Riskregister!$L$5-Riskregister!$K$5)*SQRT(U1489/2),Riskregister!$L$5-(Riskregister!$L$5-Riskregister!$K$5)*SQRT((1-U1489)/2)))</f>
        <v>775570.90219231055</v>
      </c>
      <c r="W1489" s="28">
        <f t="shared" ca="1" si="913"/>
        <v>0.4963518024356729</v>
      </c>
      <c r="X1489" s="28">
        <f t="shared" ca="1" si="913"/>
        <v>6.8332851614915202E-2</v>
      </c>
      <c r="Y1489" s="28">
        <f ca="1">IF(Riskregister!$E$6="",0,COUNTIF(BG$4:BG$53,"&lt;"&amp;W1489)*IF(X1489&lt;0.5,Riskregister!$K$6+(Riskregister!$L$6-Riskregister!$K$6)*SQRT(X1489/2),Riskregister!$L$6-(Riskregister!$L$6-Riskregister!$K$6)*SQRT((1-X1489)/2)))</f>
        <v>0</v>
      </c>
      <c r="Z1489" s="28">
        <f t="shared" ca="1" si="914"/>
        <v>0.76073340684846247</v>
      </c>
      <c r="AA1489" s="28">
        <f t="shared" ca="1" si="914"/>
        <v>0.19897852424413676</v>
      </c>
      <c r="AB1489" s="28">
        <f ca="1">IF(Riskregister!$E$7="",0,COUNTIF(BH$4:BH$53,"&lt;"&amp;Z1489)*IF(AA1489&lt;0.5,Riskregister!$K$7+(Riskregister!$L$7-Riskregister!$K$7)*SQRT(AA1489/2),Riskregister!$L$7-(Riskregister!$L$7-Riskregister!$K$7)*SQRT((1-AA1489)/2)))</f>
        <v>160396.71467010863</v>
      </c>
      <c r="AC1489" s="28">
        <f t="shared" ca="1" si="915"/>
        <v>0.16608690133486759</v>
      </c>
      <c r="AD1489" s="28">
        <f t="shared" ca="1" si="915"/>
        <v>0.24139916790927196</v>
      </c>
      <c r="AE1489" s="28">
        <f ca="1">IF(Riskregister!$E$8="",0,COUNTIF(BI$4:BI$53,"&lt;"&amp;AC1489)*IF(AD1489&lt;0.5,Riskregister!$K$8+(Riskregister!$L$8-Riskregister!$K$8)*SQRT(AD1489/2),Riskregister!$L$8-(Riskregister!$L$8-Riskregister!$K$8)*SQRT((1-AD1489)/2)))</f>
        <v>0</v>
      </c>
      <c r="AF1489" s="28">
        <f t="shared" ca="1" si="916"/>
        <v>9.3184613303570307E-2</v>
      </c>
      <c r="AG1489" s="28">
        <f t="shared" ca="1" si="916"/>
        <v>0.72964618844499873</v>
      </c>
      <c r="AH1489" s="28">
        <f>IF(Riskregister!$E$9="",0,COUNTIF(BJ$4:BJ$53,"&lt;"&amp;AF1489)*IF(AG1489&lt;0.5,Riskregister!$K$9+(Riskregister!$L$9-Riskregister!$K$9)*SQRT(AG1489/2),Riskregister!$L$9-(Riskregister!$L$9-Riskregister!$K$9)*SQRT((1-AG1489)/2)))</f>
        <v>0</v>
      </c>
      <c r="AI1489" s="28">
        <f t="shared" ca="1" si="917"/>
        <v>0.84664743728129033</v>
      </c>
      <c r="AJ1489" s="28">
        <f t="shared" ca="1" si="917"/>
        <v>0.57849747283140751</v>
      </c>
      <c r="AK1489" s="28">
        <f>IF(Riskregister!$E$10="",0,COUNTIF(BK$4:BK$53,"&lt;"&amp;AI1489)*IF(AJ1489&lt;0.5,Riskregister!$K$10+(Riskregister!$L$10-Riskregister!$K$10)*SQRT(AJ1489/2),Riskregister!$L$10-(Riskregister!$L$10-Riskregister!$K$10)*SQRT((1-AJ1489)/2)))</f>
        <v>0</v>
      </c>
      <c r="AL1489" s="28">
        <f t="shared" ca="1" si="918"/>
        <v>0.267987049957639</v>
      </c>
      <c r="AM1489" s="28">
        <f t="shared" ca="1" si="918"/>
        <v>0.94754859960588222</v>
      </c>
      <c r="AN1489" s="28">
        <f>IF(Riskregister!$E$11="",0,COUNTIF(BL$4:BL$53,"&lt;"&amp;AL1489)*IF(AM1489&lt;0.5,Riskregister!$K$11+(Riskregister!$L$11-Riskregister!$K$11)*SQRT(AM1489/2),Riskregister!$L$11-(Riskregister!$L$11-Riskregister!$K$11)*SQRT((1-AM1489)/2)))</f>
        <v>0</v>
      </c>
      <c r="AO1489" s="28">
        <f t="shared" ca="1" si="919"/>
        <v>0.75392185657127653</v>
      </c>
      <c r="AP1489" s="28">
        <f t="shared" ca="1" si="919"/>
        <v>0.44694694979467142</v>
      </c>
      <c r="AQ1489" s="28">
        <f>IF(Riskregister!$E$12="",0,COUNTIF(BM$4:BM$53,"&lt;"&amp;AO1489)*IF(AP1489&lt;0.5,Riskregister!$K$12+(Riskregister!$L$12-Riskregister!$K$12)*SQRT(AP1489/2),Riskregister!$L$12-(Riskregister!$L$12-Riskregister!$K$12)*SQRT((1-AP1489)/2)))</f>
        <v>0</v>
      </c>
      <c r="AR1489" s="28">
        <f t="shared" ca="1" si="920"/>
        <v>0.92438499716288669</v>
      </c>
      <c r="AS1489" s="28">
        <f t="shared" ca="1" si="920"/>
        <v>0.86028147948704181</v>
      </c>
      <c r="AT1489" s="28">
        <f>IF(Riskregister!$E$13="",0,COUNTIF(BN$4:BN$53,"&lt;"&amp;AR1489)*IF(AS1489&lt;0.5,Riskregister!$K$13+(Riskregister!$L$13-Riskregister!$K$13)*SQRT(AS1489/2),Riskregister!$L$13-(Riskregister!$L$13-Riskregister!$K$13)*SQRT((1-AS1489)/2)))</f>
        <v>0</v>
      </c>
      <c r="AU1489" s="28">
        <f t="shared" ca="1" si="921"/>
        <v>0.57681739054536918</v>
      </c>
      <c r="AV1489" s="28">
        <f t="shared" ca="1" si="921"/>
        <v>0.39673538598189884</v>
      </c>
      <c r="AW1489" s="28">
        <f>IF(Riskregister!$E$14="",0,COUNTIF(BO$4:BO$53,"&lt;"&amp;AU1489)*IF(AV1489&lt;0.5,Riskregister!$K$14+(Riskregister!$L$14-Riskregister!$K$14)*SQRT(AV1489/2),Riskregister!$L$14-(Riskregister!$L$14-Riskregister!$K$14)*SQRT((1-AV1489)/2)))</f>
        <v>0</v>
      </c>
      <c r="AX1489" s="28">
        <f t="shared" ca="1" si="922"/>
        <v>0.75427629826044451</v>
      </c>
      <c r="AY1489" s="28">
        <f t="shared" ca="1" si="922"/>
        <v>0.83861180555759318</v>
      </c>
      <c r="AZ1489" s="28">
        <f>IF(Riskregister!$E$15="",0,COUNTIF(BP$4:BP$53,"&lt;"&amp;AX1489)*IF(AY1489&lt;0.5,Riskregister!$K$15+(Riskregister!$L$15-Riskregister!$K$15)*SQRT(AY1489/2),Riskregister!$L$15-(Riskregister!$L$15-Riskregister!$K$15)*SQRT((1-AY1489)/2)))</f>
        <v>0</v>
      </c>
      <c r="BA1489" s="28">
        <f t="shared" ca="1" si="923"/>
        <v>0.72695835587694269</v>
      </c>
      <c r="BB1489" s="28">
        <f t="shared" ca="1" si="923"/>
        <v>6.4884531990308192E-2</v>
      </c>
      <c r="BC1489" s="28">
        <f>IF(Riskregister!$E$16="",0,COUNTIF(BQ$4:BQ$53,"&lt;"&amp;BA1489)*IF(BB1489&lt;0.5,Riskregister!$K$16+(Riskregister!$L$16-Riskregister!$K$16)*SQRT(BB1489/2),Riskregister!$L$16-(Riskregister!$L$16-Riskregister!$K$16)*SQRT((1-BB1489)/2)))</f>
        <v>0</v>
      </c>
      <c r="BD1489" s="28">
        <f t="shared" ca="1" si="911"/>
        <v>935967.61686241918</v>
      </c>
    </row>
    <row r="1490" spans="20:56" x14ac:dyDescent="0.35">
      <c r="T1490" s="28">
        <f t="shared" ca="1" si="912"/>
        <v>0.69237211226177009</v>
      </c>
      <c r="U1490" s="28">
        <f t="shared" ca="1" si="912"/>
        <v>0.24278406769706018</v>
      </c>
      <c r="V1490" s="28">
        <f ca="1">IF(Riskregister!$E$5="",0,COUNTIF(BF$4:BF$53,"&lt;"&amp;T1490)*IF(U1490&lt;0.5,Riskregister!$K$5+(Riskregister!$L$5-Riskregister!$K$5)*SQRT(U1490/2),Riskregister!$L$5-(Riskregister!$L$5-Riskregister!$K$5)*SQRT((1-U1490)/2)))</f>
        <v>306786.11818119406</v>
      </c>
      <c r="W1490" s="28">
        <f t="shared" ca="1" si="913"/>
        <v>0.13169804339772151</v>
      </c>
      <c r="X1490" s="28">
        <f t="shared" ca="1" si="913"/>
        <v>0.17545447937641634</v>
      </c>
      <c r="Y1490" s="28">
        <f ca="1">IF(Riskregister!$E$6="",0,COUNTIF(BG$4:BG$53,"&lt;"&amp;W1490)*IF(X1490&lt;0.5,Riskregister!$K$6+(Riskregister!$L$6-Riskregister!$K$6)*SQRT(X1490/2),Riskregister!$L$6-(Riskregister!$L$6-Riskregister!$K$6)*SQRT((1-X1490)/2)))</f>
        <v>0</v>
      </c>
      <c r="Z1490" s="28">
        <f t="shared" ca="1" si="914"/>
        <v>0.45579040554684835</v>
      </c>
      <c r="AA1490" s="28">
        <f t="shared" ca="1" si="914"/>
        <v>0.40268826768709343</v>
      </c>
      <c r="AB1490" s="28">
        <f ca="1">IF(Riskregister!$E$7="",0,COUNTIF(BH$4:BH$53,"&lt;"&amp;Z1490)*IF(AA1490&lt;0.5,Riskregister!$K$7+(Riskregister!$L$7-Riskregister!$K$7)*SQRT(AA1490/2),Riskregister!$L$7-(Riskregister!$L$7-Riskregister!$K$7)*SQRT((1-AA1490)/2)))</f>
        <v>0</v>
      </c>
      <c r="AC1490" s="28">
        <f t="shared" ca="1" si="915"/>
        <v>0.5240913657737637</v>
      </c>
      <c r="AD1490" s="28">
        <f t="shared" ca="1" si="915"/>
        <v>0.81941714228071039</v>
      </c>
      <c r="AE1490" s="28">
        <f ca="1">IF(Riskregister!$E$8="",0,COUNTIF(BI$4:BI$53,"&lt;"&amp;AC1490)*IF(AD1490&lt;0.5,Riskregister!$K$8+(Riskregister!$L$8-Riskregister!$K$8)*SQRT(AD1490/2),Riskregister!$L$8-(Riskregister!$L$8-Riskregister!$K$8)*SQRT((1-AD1490)/2)))</f>
        <v>0</v>
      </c>
      <c r="AF1490" s="28">
        <f t="shared" ca="1" si="916"/>
        <v>0.64300981762107945</v>
      </c>
      <c r="AG1490" s="28">
        <f t="shared" ca="1" si="916"/>
        <v>0.76159286673916315</v>
      </c>
      <c r="AH1490" s="28">
        <f>IF(Riskregister!$E$9="",0,COUNTIF(BJ$4:BJ$53,"&lt;"&amp;AF1490)*IF(AG1490&lt;0.5,Riskregister!$K$9+(Riskregister!$L$9-Riskregister!$K$9)*SQRT(AG1490/2),Riskregister!$L$9-(Riskregister!$L$9-Riskregister!$K$9)*SQRT((1-AG1490)/2)))</f>
        <v>0</v>
      </c>
      <c r="AI1490" s="28">
        <f t="shared" ca="1" si="917"/>
        <v>0.90718926343132811</v>
      </c>
      <c r="AJ1490" s="28">
        <f t="shared" ca="1" si="917"/>
        <v>0.96729531141994529</v>
      </c>
      <c r="AK1490" s="28">
        <f>IF(Riskregister!$E$10="",0,COUNTIF(BK$4:BK$53,"&lt;"&amp;AI1490)*IF(AJ1490&lt;0.5,Riskregister!$K$10+(Riskregister!$L$10-Riskregister!$K$10)*SQRT(AJ1490/2),Riskregister!$L$10-(Riskregister!$L$10-Riskregister!$K$10)*SQRT((1-AJ1490)/2)))</f>
        <v>0</v>
      </c>
      <c r="AL1490" s="28">
        <f t="shared" ca="1" si="918"/>
        <v>0.53239145628637741</v>
      </c>
      <c r="AM1490" s="28">
        <f t="shared" ca="1" si="918"/>
        <v>0.37970785061858447</v>
      </c>
      <c r="AN1490" s="28">
        <f>IF(Riskregister!$E$11="",0,COUNTIF(BL$4:BL$53,"&lt;"&amp;AL1490)*IF(AM1490&lt;0.5,Riskregister!$K$11+(Riskregister!$L$11-Riskregister!$K$11)*SQRT(AM1490/2),Riskregister!$L$11-(Riskregister!$L$11-Riskregister!$K$11)*SQRT((1-AM1490)/2)))</f>
        <v>0</v>
      </c>
      <c r="AO1490" s="28">
        <f t="shared" ca="1" si="919"/>
        <v>0.38338248425471322</v>
      </c>
      <c r="AP1490" s="28">
        <f t="shared" ca="1" si="919"/>
        <v>0.50088228945469715</v>
      </c>
      <c r="AQ1490" s="28">
        <f>IF(Riskregister!$E$12="",0,COUNTIF(BM$4:BM$53,"&lt;"&amp;AO1490)*IF(AP1490&lt;0.5,Riskregister!$K$12+(Riskregister!$L$12-Riskregister!$K$12)*SQRT(AP1490/2),Riskregister!$L$12-(Riskregister!$L$12-Riskregister!$K$12)*SQRT((1-AP1490)/2)))</f>
        <v>0</v>
      </c>
      <c r="AR1490" s="28">
        <f t="shared" ca="1" si="920"/>
        <v>0.91415473086869847</v>
      </c>
      <c r="AS1490" s="28">
        <f t="shared" ca="1" si="920"/>
        <v>0.32746634938821095</v>
      </c>
      <c r="AT1490" s="28">
        <f>IF(Riskregister!$E$13="",0,COUNTIF(BN$4:BN$53,"&lt;"&amp;AR1490)*IF(AS1490&lt;0.5,Riskregister!$K$13+(Riskregister!$L$13-Riskregister!$K$13)*SQRT(AS1490/2),Riskregister!$L$13-(Riskregister!$L$13-Riskregister!$K$13)*SQRT((1-AS1490)/2)))</f>
        <v>0</v>
      </c>
      <c r="AU1490" s="28">
        <f t="shared" ca="1" si="921"/>
        <v>0.31324931991702143</v>
      </c>
      <c r="AV1490" s="28">
        <f t="shared" ca="1" si="921"/>
        <v>0.52653153307555933</v>
      </c>
      <c r="AW1490" s="28">
        <f>IF(Riskregister!$E$14="",0,COUNTIF(BO$4:BO$53,"&lt;"&amp;AU1490)*IF(AV1490&lt;0.5,Riskregister!$K$14+(Riskregister!$L$14-Riskregister!$K$14)*SQRT(AV1490/2),Riskregister!$L$14-(Riskregister!$L$14-Riskregister!$K$14)*SQRT((1-AV1490)/2)))</f>
        <v>0</v>
      </c>
      <c r="AX1490" s="28">
        <f t="shared" ca="1" si="922"/>
        <v>0.19267590268472679</v>
      </c>
      <c r="AY1490" s="28">
        <f t="shared" ca="1" si="922"/>
        <v>0.56557818736851961</v>
      </c>
      <c r="AZ1490" s="28">
        <f>IF(Riskregister!$E$15="",0,COUNTIF(BP$4:BP$53,"&lt;"&amp;AX1490)*IF(AY1490&lt;0.5,Riskregister!$K$15+(Riskregister!$L$15-Riskregister!$K$15)*SQRT(AY1490/2),Riskregister!$L$15-(Riskregister!$L$15-Riskregister!$K$15)*SQRT((1-AY1490)/2)))</f>
        <v>0</v>
      </c>
      <c r="BA1490" s="28">
        <f t="shared" ca="1" si="923"/>
        <v>0.17089542139673419</v>
      </c>
      <c r="BB1490" s="28">
        <f t="shared" ca="1" si="923"/>
        <v>0.37428059458805341</v>
      </c>
      <c r="BC1490" s="28">
        <f>IF(Riskregister!$E$16="",0,COUNTIF(BQ$4:BQ$53,"&lt;"&amp;BA1490)*IF(BB1490&lt;0.5,Riskregister!$K$16+(Riskregister!$L$16-Riskregister!$K$16)*SQRT(BB1490/2),Riskregister!$L$16-(Riskregister!$L$16-Riskregister!$K$16)*SQRT((1-BB1490)/2)))</f>
        <v>0</v>
      </c>
      <c r="BD1490" s="28">
        <f t="shared" ca="1" si="911"/>
        <v>306786.11818119406</v>
      </c>
    </row>
    <row r="1491" spans="20:56" x14ac:dyDescent="0.35">
      <c r="T1491" s="28">
        <f t="shared" ca="1" si="912"/>
        <v>0.81644146798051553</v>
      </c>
      <c r="U1491" s="28">
        <f t="shared" ca="1" si="912"/>
        <v>0.79646812143550727</v>
      </c>
      <c r="V1491" s="28">
        <f ca="1">IF(Riskregister!$E$5="",0,COUNTIF(BF$4:BF$53,"&lt;"&amp;T1491)*IF(U1491&lt;0.5,Riskregister!$K$5+(Riskregister!$L$5-Riskregister!$K$5)*SQRT(U1491/2),Riskregister!$L$5-(Riskregister!$L$5-Riskregister!$K$5)*SQRT((1-U1491)/2)))</f>
        <v>456446.51622250723</v>
      </c>
      <c r="W1491" s="28">
        <f t="shared" ca="1" si="913"/>
        <v>0.92801899660276643</v>
      </c>
      <c r="X1491" s="28">
        <f t="shared" ca="1" si="913"/>
        <v>0.61454538667779401</v>
      </c>
      <c r="Y1491" s="28">
        <f ca="1">IF(Riskregister!$E$6="",0,COUNTIF(BG$4:BG$53,"&lt;"&amp;W1491)*IF(X1491&lt;0.5,Riskregister!$K$6+(Riskregister!$L$6-Riskregister!$K$6)*SQRT(X1491/2),Riskregister!$L$6-(Riskregister!$L$6-Riskregister!$K$6)*SQRT((1-X1491)/2)))</f>
        <v>2419574.1414644299</v>
      </c>
      <c r="Z1491" s="28">
        <f t="shared" ca="1" si="914"/>
        <v>0.50926400953773288</v>
      </c>
      <c r="AA1491" s="28">
        <f t="shared" ca="1" si="914"/>
        <v>0.19433792495759039</v>
      </c>
      <c r="AB1491" s="28">
        <f ca="1">IF(Riskregister!$E$7="",0,COUNTIF(BH$4:BH$53,"&lt;"&amp;Z1491)*IF(AA1491&lt;0.5,Riskregister!$K$7+(Riskregister!$L$7-Riskregister!$K$7)*SQRT(AA1491/2),Riskregister!$L$7-(Riskregister!$L$7-Riskregister!$K$7)*SQRT((1-AA1491)/2)))</f>
        <v>0</v>
      </c>
      <c r="AC1491" s="28">
        <f t="shared" ca="1" si="915"/>
        <v>0.95698322457489038</v>
      </c>
      <c r="AD1491" s="28">
        <f t="shared" ca="1" si="915"/>
        <v>0.6461060993249973</v>
      </c>
      <c r="AE1491" s="28">
        <f ca="1">IF(Riskregister!$E$8="",0,COUNTIF(BI$4:BI$53,"&lt;"&amp;AC1491)*IF(AD1491&lt;0.5,Riskregister!$K$8+(Riskregister!$L$8-Riskregister!$K$8)*SQRT(AD1491/2),Riskregister!$L$8-(Riskregister!$L$8-Riskregister!$K$8)*SQRT((1-AD1491)/2)))</f>
        <v>0</v>
      </c>
      <c r="AF1491" s="28">
        <f t="shared" ca="1" si="916"/>
        <v>5.0810666914223201E-2</v>
      </c>
      <c r="AG1491" s="28">
        <f t="shared" ca="1" si="916"/>
        <v>0.33139720341614387</v>
      </c>
      <c r="AH1491" s="28">
        <f>IF(Riskregister!$E$9="",0,COUNTIF(BJ$4:BJ$53,"&lt;"&amp;AF1491)*IF(AG1491&lt;0.5,Riskregister!$K$9+(Riskregister!$L$9-Riskregister!$K$9)*SQRT(AG1491/2),Riskregister!$L$9-(Riskregister!$L$9-Riskregister!$K$9)*SQRT((1-AG1491)/2)))</f>
        <v>0</v>
      </c>
      <c r="AI1491" s="28">
        <f t="shared" ca="1" si="917"/>
        <v>0.61522590811304867</v>
      </c>
      <c r="AJ1491" s="28">
        <f t="shared" ca="1" si="917"/>
        <v>0.6390661193320557</v>
      </c>
      <c r="AK1491" s="28">
        <f>IF(Riskregister!$E$10="",0,COUNTIF(BK$4:BK$53,"&lt;"&amp;AI1491)*IF(AJ1491&lt;0.5,Riskregister!$K$10+(Riskregister!$L$10-Riskregister!$K$10)*SQRT(AJ1491/2),Riskregister!$L$10-(Riskregister!$L$10-Riskregister!$K$10)*SQRT((1-AJ1491)/2)))</f>
        <v>0</v>
      </c>
      <c r="AL1491" s="28">
        <f t="shared" ca="1" si="918"/>
        <v>0.5759511666842061</v>
      </c>
      <c r="AM1491" s="28">
        <f t="shared" ca="1" si="918"/>
        <v>0.62159475197321457</v>
      </c>
      <c r="AN1491" s="28">
        <f>IF(Riskregister!$E$11="",0,COUNTIF(BL$4:BL$53,"&lt;"&amp;AL1491)*IF(AM1491&lt;0.5,Riskregister!$K$11+(Riskregister!$L$11-Riskregister!$K$11)*SQRT(AM1491/2),Riskregister!$L$11-(Riskregister!$L$11-Riskregister!$K$11)*SQRT((1-AM1491)/2)))</f>
        <v>0</v>
      </c>
      <c r="AO1491" s="28">
        <f t="shared" ca="1" si="919"/>
        <v>0.5706997376719537</v>
      </c>
      <c r="AP1491" s="28">
        <f t="shared" ca="1" si="919"/>
        <v>0.82644072699069382</v>
      </c>
      <c r="AQ1491" s="28">
        <f>IF(Riskregister!$E$12="",0,COUNTIF(BM$4:BM$53,"&lt;"&amp;AO1491)*IF(AP1491&lt;0.5,Riskregister!$K$12+(Riskregister!$L$12-Riskregister!$K$12)*SQRT(AP1491/2),Riskregister!$L$12-(Riskregister!$L$12-Riskregister!$K$12)*SQRT((1-AP1491)/2)))</f>
        <v>0</v>
      </c>
      <c r="AR1491" s="28">
        <f t="shared" ca="1" si="920"/>
        <v>0.2194759086532595</v>
      </c>
      <c r="AS1491" s="28">
        <f t="shared" ca="1" si="920"/>
        <v>0.29006965446312838</v>
      </c>
      <c r="AT1491" s="28">
        <f>IF(Riskregister!$E$13="",0,COUNTIF(BN$4:BN$53,"&lt;"&amp;AR1491)*IF(AS1491&lt;0.5,Riskregister!$K$13+(Riskregister!$L$13-Riskregister!$K$13)*SQRT(AS1491/2),Riskregister!$L$13-(Riskregister!$L$13-Riskregister!$K$13)*SQRT((1-AS1491)/2)))</f>
        <v>0</v>
      </c>
      <c r="AU1491" s="28">
        <f t="shared" ca="1" si="921"/>
        <v>0.33568305311793534</v>
      </c>
      <c r="AV1491" s="28">
        <f t="shared" ca="1" si="921"/>
        <v>0.70517564734786831</v>
      </c>
      <c r="AW1491" s="28">
        <f>IF(Riskregister!$E$14="",0,COUNTIF(BO$4:BO$53,"&lt;"&amp;AU1491)*IF(AV1491&lt;0.5,Riskregister!$K$14+(Riskregister!$L$14-Riskregister!$K$14)*SQRT(AV1491/2),Riskregister!$L$14-(Riskregister!$L$14-Riskregister!$K$14)*SQRT((1-AV1491)/2)))</f>
        <v>0</v>
      </c>
      <c r="AX1491" s="28">
        <f t="shared" ca="1" si="922"/>
        <v>0.84758566669565871</v>
      </c>
      <c r="AY1491" s="28">
        <f t="shared" ca="1" si="922"/>
        <v>0.29191538498787484</v>
      </c>
      <c r="AZ1491" s="28">
        <f>IF(Riskregister!$E$15="",0,COUNTIF(BP$4:BP$53,"&lt;"&amp;AX1491)*IF(AY1491&lt;0.5,Riskregister!$K$15+(Riskregister!$L$15-Riskregister!$K$15)*SQRT(AY1491/2),Riskregister!$L$15-(Riskregister!$L$15-Riskregister!$K$15)*SQRT((1-AY1491)/2)))</f>
        <v>0</v>
      </c>
      <c r="BA1491" s="28">
        <f t="shared" ca="1" si="923"/>
        <v>0.26576208376516164</v>
      </c>
      <c r="BB1491" s="28">
        <f t="shared" ca="1" si="923"/>
        <v>0.68572416383747703</v>
      </c>
      <c r="BC1491" s="28">
        <f>IF(Riskregister!$E$16="",0,COUNTIF(BQ$4:BQ$53,"&lt;"&amp;BA1491)*IF(BB1491&lt;0.5,Riskregister!$K$16+(Riskregister!$L$16-Riskregister!$K$16)*SQRT(BB1491/2),Riskregister!$L$16-(Riskregister!$L$16-Riskregister!$K$16)*SQRT((1-BB1491)/2)))</f>
        <v>0</v>
      </c>
      <c r="BD1491" s="28">
        <f t="shared" ca="1" si="911"/>
        <v>2876020.6576869371</v>
      </c>
    </row>
    <row r="1492" spans="20:56" x14ac:dyDescent="0.35">
      <c r="T1492" s="28">
        <f t="shared" ca="1" si="912"/>
        <v>0.24477394142875009</v>
      </c>
      <c r="U1492" s="28">
        <f t="shared" ca="1" si="912"/>
        <v>0.25523829118540076</v>
      </c>
      <c r="V1492" s="28">
        <f ca="1">IF(Riskregister!$E$5="",0,COUNTIF(BF$4:BF$53,"&lt;"&amp;T1492)*IF(U1492&lt;0.5,Riskregister!$K$5+(Riskregister!$L$5-Riskregister!$K$5)*SQRT(U1492/2),Riskregister!$L$5-(Riskregister!$L$5-Riskregister!$K$5)*SQRT((1-U1492)/2)))</f>
        <v>0</v>
      </c>
      <c r="W1492" s="28">
        <f t="shared" ca="1" si="913"/>
        <v>0.67716055885075033</v>
      </c>
      <c r="X1492" s="28">
        <f t="shared" ca="1" si="913"/>
        <v>0.66541741521839981</v>
      </c>
      <c r="Y1492" s="28">
        <f ca="1">IF(Riskregister!$E$6="",0,COUNTIF(BG$4:BG$53,"&lt;"&amp;W1492)*IF(X1492&lt;0.5,Riskregister!$K$6+(Riskregister!$L$6-Riskregister!$K$6)*SQRT(X1492/2),Riskregister!$L$6-(Riskregister!$L$6-Riskregister!$K$6)*SQRT((1-X1492)/2)))</f>
        <v>1263777.3520556486</v>
      </c>
      <c r="Z1492" s="28">
        <f t="shared" ca="1" si="914"/>
        <v>0.93964191134512043</v>
      </c>
      <c r="AA1492" s="28">
        <f t="shared" ca="1" si="914"/>
        <v>0.22362939014267025</v>
      </c>
      <c r="AB1492" s="28">
        <f ca="1">IF(Riskregister!$E$7="",0,COUNTIF(BH$4:BH$53,"&lt;"&amp;Z1492)*IF(AA1492&lt;0.5,Riskregister!$K$7+(Riskregister!$L$7-Riskregister!$K$7)*SQRT(AA1492/2),Riskregister!$L$7-(Riskregister!$L$7-Riskregister!$K$7)*SQRT((1-AA1492)/2)))</f>
        <v>167035.46533525019</v>
      </c>
      <c r="AC1492" s="28">
        <f t="shared" ca="1" si="915"/>
        <v>0.55850819779563599</v>
      </c>
      <c r="AD1492" s="28">
        <f t="shared" ca="1" si="915"/>
        <v>0.60099923911108533</v>
      </c>
      <c r="AE1492" s="28">
        <f ca="1">IF(Riskregister!$E$8="",0,COUNTIF(BI$4:BI$53,"&lt;"&amp;AC1492)*IF(AD1492&lt;0.5,Riskregister!$K$8+(Riskregister!$L$8-Riskregister!$K$8)*SQRT(AD1492/2),Riskregister!$L$8-(Riskregister!$L$8-Riskregister!$K$8)*SQRT((1-AD1492)/2)))</f>
        <v>0</v>
      </c>
      <c r="AF1492" s="28">
        <f t="shared" ca="1" si="916"/>
        <v>0.17556766732211726</v>
      </c>
      <c r="AG1492" s="28">
        <f t="shared" ca="1" si="916"/>
        <v>2.6736534967174541E-2</v>
      </c>
      <c r="AH1492" s="28">
        <f>IF(Riskregister!$E$9="",0,COUNTIF(BJ$4:BJ$53,"&lt;"&amp;AF1492)*IF(AG1492&lt;0.5,Riskregister!$K$9+(Riskregister!$L$9-Riskregister!$K$9)*SQRT(AG1492/2),Riskregister!$L$9-(Riskregister!$L$9-Riskregister!$K$9)*SQRT((1-AG1492)/2)))</f>
        <v>0</v>
      </c>
      <c r="AI1492" s="28">
        <f t="shared" ca="1" si="917"/>
        <v>0.7821114974052038</v>
      </c>
      <c r="AJ1492" s="28">
        <f t="shared" ca="1" si="917"/>
        <v>0.67901055120182063</v>
      </c>
      <c r="AK1492" s="28">
        <f>IF(Riskregister!$E$10="",0,COUNTIF(BK$4:BK$53,"&lt;"&amp;AI1492)*IF(AJ1492&lt;0.5,Riskregister!$K$10+(Riskregister!$L$10-Riskregister!$K$10)*SQRT(AJ1492/2),Riskregister!$L$10-(Riskregister!$L$10-Riskregister!$K$10)*SQRT((1-AJ1492)/2)))</f>
        <v>0</v>
      </c>
      <c r="AL1492" s="28">
        <f t="shared" ca="1" si="918"/>
        <v>0.82944967421934346</v>
      </c>
      <c r="AM1492" s="28">
        <f t="shared" ca="1" si="918"/>
        <v>0.44795053933742157</v>
      </c>
      <c r="AN1492" s="28">
        <f>IF(Riskregister!$E$11="",0,COUNTIF(BL$4:BL$53,"&lt;"&amp;AL1492)*IF(AM1492&lt;0.5,Riskregister!$K$11+(Riskregister!$L$11-Riskregister!$K$11)*SQRT(AM1492/2),Riskregister!$L$11-(Riskregister!$L$11-Riskregister!$K$11)*SQRT((1-AM1492)/2)))</f>
        <v>0</v>
      </c>
      <c r="AO1492" s="28">
        <f t="shared" ca="1" si="919"/>
        <v>0.3561786108538868</v>
      </c>
      <c r="AP1492" s="28">
        <f t="shared" ca="1" si="919"/>
        <v>0.91480740755346313</v>
      </c>
      <c r="AQ1492" s="28">
        <f>IF(Riskregister!$E$12="",0,COUNTIF(BM$4:BM$53,"&lt;"&amp;AO1492)*IF(AP1492&lt;0.5,Riskregister!$K$12+(Riskregister!$L$12-Riskregister!$K$12)*SQRT(AP1492/2),Riskregister!$L$12-(Riskregister!$L$12-Riskregister!$K$12)*SQRT((1-AP1492)/2)))</f>
        <v>0</v>
      </c>
      <c r="AR1492" s="28">
        <f t="shared" ca="1" si="920"/>
        <v>0.32609031431025604</v>
      </c>
      <c r="AS1492" s="28">
        <f t="shared" ca="1" si="920"/>
        <v>0.32066652152623054</v>
      </c>
      <c r="AT1492" s="28">
        <f>IF(Riskregister!$E$13="",0,COUNTIF(BN$4:BN$53,"&lt;"&amp;AR1492)*IF(AS1492&lt;0.5,Riskregister!$K$13+(Riskregister!$L$13-Riskregister!$K$13)*SQRT(AS1492/2),Riskregister!$L$13-(Riskregister!$L$13-Riskregister!$K$13)*SQRT((1-AS1492)/2)))</f>
        <v>0</v>
      </c>
      <c r="AU1492" s="28">
        <f t="shared" ca="1" si="921"/>
        <v>0.54497072802372204</v>
      </c>
      <c r="AV1492" s="28">
        <f t="shared" ca="1" si="921"/>
        <v>2.0292703474963147E-2</v>
      </c>
      <c r="AW1492" s="28">
        <f>IF(Riskregister!$E$14="",0,COUNTIF(BO$4:BO$53,"&lt;"&amp;AU1492)*IF(AV1492&lt;0.5,Riskregister!$K$14+(Riskregister!$L$14-Riskregister!$K$14)*SQRT(AV1492/2),Riskregister!$L$14-(Riskregister!$L$14-Riskregister!$K$14)*SQRT((1-AV1492)/2)))</f>
        <v>0</v>
      </c>
      <c r="AX1492" s="28">
        <f t="shared" ca="1" si="922"/>
        <v>0.85784251895903962</v>
      </c>
      <c r="AY1492" s="28">
        <f t="shared" ca="1" si="922"/>
        <v>0.55578971983570336</v>
      </c>
      <c r="AZ1492" s="28">
        <f>IF(Riskregister!$E$15="",0,COUNTIF(BP$4:BP$53,"&lt;"&amp;AX1492)*IF(AY1492&lt;0.5,Riskregister!$K$15+(Riskregister!$L$15-Riskregister!$K$15)*SQRT(AY1492/2),Riskregister!$L$15-(Riskregister!$L$15-Riskregister!$K$15)*SQRT((1-AY1492)/2)))</f>
        <v>0</v>
      </c>
      <c r="BA1492" s="28">
        <f t="shared" ca="1" si="923"/>
        <v>0.4198483748238574</v>
      </c>
      <c r="BB1492" s="28">
        <f t="shared" ca="1" si="923"/>
        <v>0.79474279595324848</v>
      </c>
      <c r="BC1492" s="28">
        <f>IF(Riskregister!$E$16="",0,COUNTIF(BQ$4:BQ$53,"&lt;"&amp;BA1492)*IF(BB1492&lt;0.5,Riskregister!$K$16+(Riskregister!$L$16-Riskregister!$K$16)*SQRT(BB1492/2),Riskregister!$L$16-(Riskregister!$L$16-Riskregister!$K$16)*SQRT((1-BB1492)/2)))</f>
        <v>0</v>
      </c>
      <c r="BD1492" s="28">
        <f t="shared" ca="1" si="911"/>
        <v>1430812.8173908987</v>
      </c>
    </row>
    <row r="1493" spans="20:56" x14ac:dyDescent="0.35">
      <c r="T1493" s="28">
        <f t="shared" ca="1" si="912"/>
        <v>0.85853225764285945</v>
      </c>
      <c r="U1493" s="28">
        <f t="shared" ca="1" si="912"/>
        <v>4.7956800295516744E-2</v>
      </c>
      <c r="V1493" s="28">
        <f ca="1">IF(Riskregister!$E$5="",0,COUNTIF(BF$4:BF$53,"&lt;"&amp;T1493)*IF(U1493&lt;0.5,Riskregister!$K$5+(Riskregister!$L$5-Riskregister!$K$5)*SQRT(U1493/2),Riskregister!$L$5-(Riskregister!$L$5-Riskregister!$K$5)*SQRT((1-U1493)/2)))</f>
        <v>219682.32221963524</v>
      </c>
      <c r="W1493" s="28">
        <f t="shared" ca="1" si="913"/>
        <v>0.18943655433733042</v>
      </c>
      <c r="X1493" s="28">
        <f t="shared" ca="1" si="913"/>
        <v>0.92573994623217726</v>
      </c>
      <c r="Y1493" s="28">
        <f ca="1">IF(Riskregister!$E$6="",0,COUNTIF(BG$4:BG$53,"&lt;"&amp;W1493)*IF(X1493&lt;0.5,Riskregister!$K$6+(Riskregister!$L$6-Riskregister!$K$6)*SQRT(X1493/2),Riskregister!$L$6-(Riskregister!$L$6-Riskregister!$K$6)*SQRT((1-X1493)/2)))</f>
        <v>0</v>
      </c>
      <c r="Z1493" s="28">
        <f t="shared" ca="1" si="914"/>
        <v>0.83081265510942337</v>
      </c>
      <c r="AA1493" s="28">
        <f t="shared" ca="1" si="914"/>
        <v>0.14363568348536948</v>
      </c>
      <c r="AB1493" s="28">
        <f ca="1">IF(Riskregister!$E$7="",0,COUNTIF(BH$4:BH$53,"&lt;"&amp;Z1493)*IF(AA1493&lt;0.5,Riskregister!$K$7+(Riskregister!$L$7-Riskregister!$K$7)*SQRT(AA1493/2),Riskregister!$L$7-(Riskregister!$L$7-Riskregister!$K$7)*SQRT((1-AA1493)/2)))</f>
        <v>143795.9786636873</v>
      </c>
      <c r="AC1493" s="28">
        <f t="shared" ca="1" si="915"/>
        <v>0.23351228041036665</v>
      </c>
      <c r="AD1493" s="28">
        <f t="shared" ca="1" si="915"/>
        <v>0.9018835640847106</v>
      </c>
      <c r="AE1493" s="28">
        <f ca="1">IF(Riskregister!$E$8="",0,COUNTIF(BI$4:BI$53,"&lt;"&amp;AC1493)*IF(AD1493&lt;0.5,Riskregister!$K$8+(Riskregister!$L$8-Riskregister!$K$8)*SQRT(AD1493/2),Riskregister!$L$8-(Riskregister!$L$8-Riskregister!$K$8)*SQRT((1-AD1493)/2)))</f>
        <v>0</v>
      </c>
      <c r="AF1493" s="28">
        <f t="shared" ca="1" si="916"/>
        <v>0.33842486385175385</v>
      </c>
      <c r="AG1493" s="28">
        <f t="shared" ca="1" si="916"/>
        <v>0.63952534525669869</v>
      </c>
      <c r="AH1493" s="28">
        <f>IF(Riskregister!$E$9="",0,COUNTIF(BJ$4:BJ$53,"&lt;"&amp;AF1493)*IF(AG1493&lt;0.5,Riskregister!$K$9+(Riskregister!$L$9-Riskregister!$K$9)*SQRT(AG1493/2),Riskregister!$L$9-(Riskregister!$L$9-Riskregister!$K$9)*SQRT((1-AG1493)/2)))</f>
        <v>0</v>
      </c>
      <c r="AI1493" s="28">
        <f t="shared" ca="1" si="917"/>
        <v>0.67492037986435127</v>
      </c>
      <c r="AJ1493" s="28">
        <f t="shared" ca="1" si="917"/>
        <v>0.55868686891710528</v>
      </c>
      <c r="AK1493" s="28">
        <f>IF(Riskregister!$E$10="",0,COUNTIF(BK$4:BK$53,"&lt;"&amp;AI1493)*IF(AJ1493&lt;0.5,Riskregister!$K$10+(Riskregister!$L$10-Riskregister!$K$10)*SQRT(AJ1493/2),Riskregister!$L$10-(Riskregister!$L$10-Riskregister!$K$10)*SQRT((1-AJ1493)/2)))</f>
        <v>0</v>
      </c>
      <c r="AL1493" s="28">
        <f t="shared" ca="1" si="918"/>
        <v>0.20634892486696432</v>
      </c>
      <c r="AM1493" s="28">
        <f t="shared" ca="1" si="918"/>
        <v>0.21352617349771197</v>
      </c>
      <c r="AN1493" s="28">
        <f>IF(Riskregister!$E$11="",0,COUNTIF(BL$4:BL$53,"&lt;"&amp;AL1493)*IF(AM1493&lt;0.5,Riskregister!$K$11+(Riskregister!$L$11-Riskregister!$K$11)*SQRT(AM1493/2),Riskregister!$L$11-(Riskregister!$L$11-Riskregister!$K$11)*SQRT((1-AM1493)/2)))</f>
        <v>0</v>
      </c>
      <c r="AO1493" s="28">
        <f t="shared" ca="1" si="919"/>
        <v>0.3569364926500288</v>
      </c>
      <c r="AP1493" s="28">
        <f t="shared" ca="1" si="919"/>
        <v>0.27824021191622483</v>
      </c>
      <c r="AQ1493" s="28">
        <f>IF(Riskregister!$E$12="",0,COUNTIF(BM$4:BM$53,"&lt;"&amp;AO1493)*IF(AP1493&lt;0.5,Riskregister!$K$12+(Riskregister!$L$12-Riskregister!$K$12)*SQRT(AP1493/2),Riskregister!$L$12-(Riskregister!$L$12-Riskregister!$K$12)*SQRT((1-AP1493)/2)))</f>
        <v>0</v>
      </c>
      <c r="AR1493" s="28">
        <f t="shared" ca="1" si="920"/>
        <v>0.95296113094307477</v>
      </c>
      <c r="AS1493" s="28">
        <f t="shared" ca="1" si="920"/>
        <v>0.47072957379517311</v>
      </c>
      <c r="AT1493" s="28">
        <f>IF(Riskregister!$E$13="",0,COUNTIF(BN$4:BN$53,"&lt;"&amp;AR1493)*IF(AS1493&lt;0.5,Riskregister!$K$13+(Riskregister!$L$13-Riskregister!$K$13)*SQRT(AS1493/2),Riskregister!$L$13-(Riskregister!$L$13-Riskregister!$K$13)*SQRT((1-AS1493)/2)))</f>
        <v>0</v>
      </c>
      <c r="AU1493" s="28">
        <f t="shared" ca="1" si="921"/>
        <v>0.21492875475769002</v>
      </c>
      <c r="AV1493" s="28">
        <f t="shared" ca="1" si="921"/>
        <v>6.6247455649333431E-2</v>
      </c>
      <c r="AW1493" s="28">
        <f>IF(Riskregister!$E$14="",0,COUNTIF(BO$4:BO$53,"&lt;"&amp;AU1493)*IF(AV1493&lt;0.5,Riskregister!$K$14+(Riskregister!$L$14-Riskregister!$K$14)*SQRT(AV1493/2),Riskregister!$L$14-(Riskregister!$L$14-Riskregister!$K$14)*SQRT((1-AV1493)/2)))</f>
        <v>0</v>
      </c>
      <c r="AX1493" s="28">
        <f t="shared" ca="1" si="922"/>
        <v>0.3665054259990469</v>
      </c>
      <c r="AY1493" s="28">
        <f t="shared" ca="1" si="922"/>
        <v>0.72596438852288925</v>
      </c>
      <c r="AZ1493" s="28">
        <f>IF(Riskregister!$E$15="",0,COUNTIF(BP$4:BP$53,"&lt;"&amp;AX1493)*IF(AY1493&lt;0.5,Riskregister!$K$15+(Riskregister!$L$15-Riskregister!$K$15)*SQRT(AY1493/2),Riskregister!$L$15-(Riskregister!$L$15-Riskregister!$K$15)*SQRT((1-AY1493)/2)))</f>
        <v>0</v>
      </c>
      <c r="BA1493" s="28">
        <f t="shared" ca="1" si="923"/>
        <v>5.1276912140842179E-2</v>
      </c>
      <c r="BB1493" s="28">
        <f t="shared" ca="1" si="923"/>
        <v>0.75251483827837296</v>
      </c>
      <c r="BC1493" s="28">
        <f>IF(Riskregister!$E$16="",0,COUNTIF(BQ$4:BQ$53,"&lt;"&amp;BA1493)*IF(BB1493&lt;0.5,Riskregister!$K$16+(Riskregister!$L$16-Riskregister!$K$16)*SQRT(BB1493/2),Riskregister!$L$16-(Riskregister!$L$16-Riskregister!$K$16)*SQRT((1-BB1493)/2)))</f>
        <v>0</v>
      </c>
      <c r="BD1493" s="28">
        <f t="shared" ca="1" si="911"/>
        <v>363478.30088332255</v>
      </c>
    </row>
    <row r="1494" spans="20:56" x14ac:dyDescent="0.35">
      <c r="T1494" s="28">
        <f t="shared" ca="1" si="912"/>
        <v>0.7831881522313705</v>
      </c>
      <c r="U1494" s="28">
        <f t="shared" ca="1" si="912"/>
        <v>3.7561208512240096E-2</v>
      </c>
      <c r="V1494" s="28">
        <f ca="1">IF(Riskregister!$E$5="",0,COUNTIF(BF$4:BF$53,"&lt;"&amp;T1494)*IF(U1494&lt;0.5,Riskregister!$K$5+(Riskregister!$L$5-Riskregister!$K$5)*SQRT(U1494/2),Riskregister!$L$5-(Riskregister!$L$5-Riskregister!$K$5)*SQRT((1-U1494)/2)))</f>
        <v>211669.05514003203</v>
      </c>
      <c r="W1494" s="28">
        <f t="shared" ca="1" si="913"/>
        <v>0.42282012743749564</v>
      </c>
      <c r="X1494" s="28">
        <f t="shared" ca="1" si="913"/>
        <v>0.63358870011572221</v>
      </c>
      <c r="Y1494" s="28">
        <f ca="1">IF(Riskregister!$E$6="",0,COUNTIF(BG$4:BG$53,"&lt;"&amp;W1494)*IF(X1494&lt;0.5,Riskregister!$K$6+(Riskregister!$L$6-Riskregister!$K$6)*SQRT(X1494/2),Riskregister!$L$6-(Riskregister!$L$6-Riskregister!$K$6)*SQRT((1-X1494)/2)))</f>
        <v>0</v>
      </c>
      <c r="Z1494" s="28">
        <f t="shared" ca="1" si="914"/>
        <v>0.91510575582984888</v>
      </c>
      <c r="AA1494" s="28">
        <f t="shared" ca="1" si="914"/>
        <v>0.32678259044557234</v>
      </c>
      <c r="AB1494" s="28">
        <f ca="1">IF(Riskregister!$E$7="",0,COUNTIF(BH$4:BH$53,"&lt;"&amp;Z1494)*IF(AA1494&lt;0.5,Riskregister!$K$7+(Riskregister!$L$7-Riskregister!$K$7)*SQRT(AA1494/2),Riskregister!$L$7-(Riskregister!$L$7-Riskregister!$K$7)*SQRT((1-AA1494)/2)))</f>
        <v>191475.91195956754</v>
      </c>
      <c r="AC1494" s="28">
        <f t="shared" ca="1" si="915"/>
        <v>0.69123624100816228</v>
      </c>
      <c r="AD1494" s="28">
        <f t="shared" ca="1" si="915"/>
        <v>0.46870779755903713</v>
      </c>
      <c r="AE1494" s="28">
        <f ca="1">IF(Riskregister!$E$8="",0,COUNTIF(BI$4:BI$53,"&lt;"&amp;AC1494)*IF(AD1494&lt;0.5,Riskregister!$K$8+(Riskregister!$L$8-Riskregister!$K$8)*SQRT(AD1494/2),Riskregister!$L$8-(Riskregister!$L$8-Riskregister!$K$8)*SQRT((1-AD1494)/2)))</f>
        <v>0</v>
      </c>
      <c r="AF1494" s="28">
        <f t="shared" ca="1" si="916"/>
        <v>0.13214829612373669</v>
      </c>
      <c r="AG1494" s="28">
        <f t="shared" ca="1" si="916"/>
        <v>4.2371501991881666E-2</v>
      </c>
      <c r="AH1494" s="28">
        <f>IF(Riskregister!$E$9="",0,COUNTIF(BJ$4:BJ$53,"&lt;"&amp;AF1494)*IF(AG1494&lt;0.5,Riskregister!$K$9+(Riskregister!$L$9-Riskregister!$K$9)*SQRT(AG1494/2),Riskregister!$L$9-(Riskregister!$L$9-Riskregister!$K$9)*SQRT((1-AG1494)/2)))</f>
        <v>0</v>
      </c>
      <c r="AI1494" s="28">
        <f t="shared" ca="1" si="917"/>
        <v>0.54460735593537268</v>
      </c>
      <c r="AJ1494" s="28">
        <f t="shared" ca="1" si="917"/>
        <v>0.26454426287425925</v>
      </c>
      <c r="AK1494" s="28">
        <f>IF(Riskregister!$E$10="",0,COUNTIF(BK$4:BK$53,"&lt;"&amp;AI1494)*IF(AJ1494&lt;0.5,Riskregister!$K$10+(Riskregister!$L$10-Riskregister!$K$10)*SQRT(AJ1494/2),Riskregister!$L$10-(Riskregister!$L$10-Riskregister!$K$10)*SQRT((1-AJ1494)/2)))</f>
        <v>0</v>
      </c>
      <c r="AL1494" s="28">
        <f t="shared" ca="1" si="918"/>
        <v>1.935942807409019E-2</v>
      </c>
      <c r="AM1494" s="28">
        <f t="shared" ca="1" si="918"/>
        <v>0.95596161835584381</v>
      </c>
      <c r="AN1494" s="28">
        <f>IF(Riskregister!$E$11="",0,COUNTIF(BL$4:BL$53,"&lt;"&amp;AL1494)*IF(AM1494&lt;0.5,Riskregister!$K$11+(Riskregister!$L$11-Riskregister!$K$11)*SQRT(AM1494/2),Riskregister!$L$11-(Riskregister!$L$11-Riskregister!$K$11)*SQRT((1-AM1494)/2)))</f>
        <v>0</v>
      </c>
      <c r="AO1494" s="28">
        <f t="shared" ca="1" si="919"/>
        <v>0.94262484396222357</v>
      </c>
      <c r="AP1494" s="28">
        <f t="shared" ca="1" si="919"/>
        <v>0.66386821777480975</v>
      </c>
      <c r="AQ1494" s="28">
        <f>IF(Riskregister!$E$12="",0,COUNTIF(BM$4:BM$53,"&lt;"&amp;AO1494)*IF(AP1494&lt;0.5,Riskregister!$K$12+(Riskregister!$L$12-Riskregister!$K$12)*SQRT(AP1494/2),Riskregister!$L$12-(Riskregister!$L$12-Riskregister!$K$12)*SQRT((1-AP1494)/2)))</f>
        <v>0</v>
      </c>
      <c r="AR1494" s="28">
        <f t="shared" ca="1" si="920"/>
        <v>0.8776569260964896</v>
      </c>
      <c r="AS1494" s="28">
        <f t="shared" ca="1" si="920"/>
        <v>0.96828551841816224</v>
      </c>
      <c r="AT1494" s="28">
        <f>IF(Riskregister!$E$13="",0,COUNTIF(BN$4:BN$53,"&lt;"&amp;AR1494)*IF(AS1494&lt;0.5,Riskregister!$K$13+(Riskregister!$L$13-Riskregister!$K$13)*SQRT(AS1494/2),Riskregister!$L$13-(Riskregister!$L$13-Riskregister!$K$13)*SQRT((1-AS1494)/2)))</f>
        <v>0</v>
      </c>
      <c r="AU1494" s="28">
        <f t="shared" ca="1" si="921"/>
        <v>0.43430496658366058</v>
      </c>
      <c r="AV1494" s="28">
        <f t="shared" ca="1" si="921"/>
        <v>0.28639156694834667</v>
      </c>
      <c r="AW1494" s="28">
        <f>IF(Riskregister!$E$14="",0,COUNTIF(BO$4:BO$53,"&lt;"&amp;AU1494)*IF(AV1494&lt;0.5,Riskregister!$K$14+(Riskregister!$L$14-Riskregister!$K$14)*SQRT(AV1494/2),Riskregister!$L$14-(Riskregister!$L$14-Riskregister!$K$14)*SQRT((1-AV1494)/2)))</f>
        <v>0</v>
      </c>
      <c r="AX1494" s="28">
        <f t="shared" ca="1" si="922"/>
        <v>0.47471839039107888</v>
      </c>
      <c r="AY1494" s="28">
        <f t="shared" ca="1" si="922"/>
        <v>0.43727672592012246</v>
      </c>
      <c r="AZ1494" s="28">
        <f>IF(Riskregister!$E$15="",0,COUNTIF(BP$4:BP$53,"&lt;"&amp;AX1494)*IF(AY1494&lt;0.5,Riskregister!$K$15+(Riskregister!$L$15-Riskregister!$K$15)*SQRT(AY1494/2),Riskregister!$L$15-(Riskregister!$L$15-Riskregister!$K$15)*SQRT((1-AY1494)/2)))</f>
        <v>0</v>
      </c>
      <c r="BA1494" s="28">
        <f t="shared" ca="1" si="923"/>
        <v>0.48898586175415326</v>
      </c>
      <c r="BB1494" s="28">
        <f t="shared" ca="1" si="923"/>
        <v>0.82337793720380115</v>
      </c>
      <c r="BC1494" s="28">
        <f>IF(Riskregister!$E$16="",0,COUNTIF(BQ$4:BQ$53,"&lt;"&amp;BA1494)*IF(BB1494&lt;0.5,Riskregister!$K$16+(Riskregister!$L$16-Riskregister!$K$16)*SQRT(BB1494/2),Riskregister!$L$16-(Riskregister!$L$16-Riskregister!$K$16)*SQRT((1-BB1494)/2)))</f>
        <v>0</v>
      </c>
      <c r="BD1494" s="28">
        <f t="shared" ca="1" si="911"/>
        <v>403144.96709959954</v>
      </c>
    </row>
    <row r="1495" spans="20:56" x14ac:dyDescent="0.35">
      <c r="T1495" s="28">
        <f t="shared" ca="1" si="912"/>
        <v>0.58809948809456802</v>
      </c>
      <c r="U1495" s="28">
        <f t="shared" ca="1" si="912"/>
        <v>0.31192001498079513</v>
      </c>
      <c r="V1495" s="28">
        <f ca="1">IF(Riskregister!$E$5="",0,COUNTIF(BF$4:BF$53,"&lt;"&amp;T1495)*IF(U1495&lt;0.5,Riskregister!$K$5+(Riskregister!$L$5-Riskregister!$K$5)*SQRT(U1495/2),Riskregister!$L$5-(Riskregister!$L$5-Riskregister!$K$5)*SQRT((1-U1495)/2)))</f>
        <v>0</v>
      </c>
      <c r="W1495" s="28">
        <f t="shared" ca="1" si="913"/>
        <v>8.6728321824365628E-2</v>
      </c>
      <c r="X1495" s="28">
        <f t="shared" ca="1" si="913"/>
        <v>0.21808037198080332</v>
      </c>
      <c r="Y1495" s="28">
        <f ca="1">IF(Riskregister!$E$6="",0,COUNTIF(BG$4:BG$53,"&lt;"&amp;W1495)*IF(X1495&lt;0.5,Riskregister!$K$6+(Riskregister!$L$6-Riskregister!$K$6)*SQRT(X1495/2),Riskregister!$L$6-(Riskregister!$L$6-Riskregister!$K$6)*SQRT((1-X1495)/2)))</f>
        <v>0</v>
      </c>
      <c r="Z1495" s="28">
        <f t="shared" ca="1" si="914"/>
        <v>0.38387408812307289</v>
      </c>
      <c r="AA1495" s="28">
        <f t="shared" ca="1" si="914"/>
        <v>0.12282429939417405</v>
      </c>
      <c r="AB1495" s="28">
        <f ca="1">IF(Riskregister!$E$7="",0,COUNTIF(BH$4:BH$53,"&lt;"&amp;Z1495)*IF(AA1495&lt;0.5,Riskregister!$K$7+(Riskregister!$L$7-Riskregister!$K$7)*SQRT(AA1495/2),Riskregister!$L$7-(Riskregister!$L$7-Riskregister!$K$7)*SQRT((1-AA1495)/2)))</f>
        <v>0</v>
      </c>
      <c r="AC1495" s="28">
        <f t="shared" ca="1" si="915"/>
        <v>0.18912738532732165</v>
      </c>
      <c r="AD1495" s="28">
        <f t="shared" ca="1" si="915"/>
        <v>0.45010192031568552</v>
      </c>
      <c r="AE1495" s="28">
        <f ca="1">IF(Riskregister!$E$8="",0,COUNTIF(BI$4:BI$53,"&lt;"&amp;AC1495)*IF(AD1495&lt;0.5,Riskregister!$K$8+(Riskregister!$L$8-Riskregister!$K$8)*SQRT(AD1495/2),Riskregister!$L$8-(Riskregister!$L$8-Riskregister!$K$8)*SQRT((1-AD1495)/2)))</f>
        <v>0</v>
      </c>
      <c r="AF1495" s="28">
        <f t="shared" ca="1" si="916"/>
        <v>0.39537433865844751</v>
      </c>
      <c r="AG1495" s="28">
        <f t="shared" ca="1" si="916"/>
        <v>0.21529555960056523</v>
      </c>
      <c r="AH1495" s="28">
        <f>IF(Riskregister!$E$9="",0,COUNTIF(BJ$4:BJ$53,"&lt;"&amp;AF1495)*IF(AG1495&lt;0.5,Riskregister!$K$9+(Riskregister!$L$9-Riskregister!$K$9)*SQRT(AG1495/2),Riskregister!$L$9-(Riskregister!$L$9-Riskregister!$K$9)*SQRT((1-AG1495)/2)))</f>
        <v>0</v>
      </c>
      <c r="AI1495" s="28">
        <f t="shared" ca="1" si="917"/>
        <v>0.49675450197642945</v>
      </c>
      <c r="AJ1495" s="28">
        <f t="shared" ca="1" si="917"/>
        <v>0.66068306480885763</v>
      </c>
      <c r="AK1495" s="28">
        <f>IF(Riskregister!$E$10="",0,COUNTIF(BK$4:BK$53,"&lt;"&amp;AI1495)*IF(AJ1495&lt;0.5,Riskregister!$K$10+(Riskregister!$L$10-Riskregister!$K$10)*SQRT(AJ1495/2),Riskregister!$L$10-(Riskregister!$L$10-Riskregister!$K$10)*SQRT((1-AJ1495)/2)))</f>
        <v>0</v>
      </c>
      <c r="AL1495" s="28">
        <f t="shared" ca="1" si="918"/>
        <v>0.52523339447312944</v>
      </c>
      <c r="AM1495" s="28">
        <f t="shared" ca="1" si="918"/>
        <v>0.6541741478177181</v>
      </c>
      <c r="AN1495" s="28">
        <f>IF(Riskregister!$E$11="",0,COUNTIF(BL$4:BL$53,"&lt;"&amp;AL1495)*IF(AM1495&lt;0.5,Riskregister!$K$11+(Riskregister!$L$11-Riskregister!$K$11)*SQRT(AM1495/2),Riskregister!$L$11-(Riskregister!$L$11-Riskregister!$K$11)*SQRT((1-AM1495)/2)))</f>
        <v>0</v>
      </c>
      <c r="AO1495" s="28">
        <f t="shared" ca="1" si="919"/>
        <v>0.19456713473661613</v>
      </c>
      <c r="AP1495" s="28">
        <f t="shared" ca="1" si="919"/>
        <v>0.20732367054155443</v>
      </c>
      <c r="AQ1495" s="28">
        <f>IF(Riskregister!$E$12="",0,COUNTIF(BM$4:BM$53,"&lt;"&amp;AO1495)*IF(AP1495&lt;0.5,Riskregister!$K$12+(Riskregister!$L$12-Riskregister!$K$12)*SQRT(AP1495/2),Riskregister!$L$12-(Riskregister!$L$12-Riskregister!$K$12)*SQRT((1-AP1495)/2)))</f>
        <v>0</v>
      </c>
      <c r="AR1495" s="28">
        <f t="shared" ca="1" si="920"/>
        <v>0.86882861171665848</v>
      </c>
      <c r="AS1495" s="28">
        <f t="shared" ca="1" si="920"/>
        <v>0.64835700817776998</v>
      </c>
      <c r="AT1495" s="28">
        <f>IF(Riskregister!$E$13="",0,COUNTIF(BN$4:BN$53,"&lt;"&amp;AR1495)*IF(AS1495&lt;0.5,Riskregister!$K$13+(Riskregister!$L$13-Riskregister!$K$13)*SQRT(AS1495/2),Riskregister!$L$13-(Riskregister!$L$13-Riskregister!$K$13)*SQRT((1-AS1495)/2)))</f>
        <v>0</v>
      </c>
      <c r="AU1495" s="28">
        <f t="shared" ca="1" si="921"/>
        <v>0.1103418294670977</v>
      </c>
      <c r="AV1495" s="28">
        <f t="shared" ca="1" si="921"/>
        <v>0.64876359306344289</v>
      </c>
      <c r="AW1495" s="28">
        <f>IF(Riskregister!$E$14="",0,COUNTIF(BO$4:BO$53,"&lt;"&amp;AU1495)*IF(AV1495&lt;0.5,Riskregister!$K$14+(Riskregister!$L$14-Riskregister!$K$14)*SQRT(AV1495/2),Riskregister!$L$14-(Riskregister!$L$14-Riskregister!$K$14)*SQRT((1-AV1495)/2)))</f>
        <v>0</v>
      </c>
      <c r="AX1495" s="28">
        <f t="shared" ca="1" si="922"/>
        <v>0.22540893881660429</v>
      </c>
      <c r="AY1495" s="28">
        <f t="shared" ca="1" si="922"/>
        <v>0.65070263773810544</v>
      </c>
      <c r="AZ1495" s="28">
        <f>IF(Riskregister!$E$15="",0,COUNTIF(BP$4:BP$53,"&lt;"&amp;AX1495)*IF(AY1495&lt;0.5,Riskregister!$K$15+(Riskregister!$L$15-Riskregister!$K$15)*SQRT(AY1495/2),Riskregister!$L$15-(Riskregister!$L$15-Riskregister!$K$15)*SQRT((1-AY1495)/2)))</f>
        <v>0</v>
      </c>
      <c r="BA1495" s="28">
        <f t="shared" ca="1" si="923"/>
        <v>0.78686172327101211</v>
      </c>
      <c r="BB1495" s="28">
        <f t="shared" ca="1" si="923"/>
        <v>6.0512592773541707E-2</v>
      </c>
      <c r="BC1495" s="28">
        <f>IF(Riskregister!$E$16="",0,COUNTIF(BQ$4:BQ$53,"&lt;"&amp;BA1495)*IF(BB1495&lt;0.5,Riskregister!$K$16+(Riskregister!$L$16-Riskregister!$K$16)*SQRT(BB1495/2),Riskregister!$L$16-(Riskregister!$L$16-Riskregister!$K$16)*SQRT((1-BB1495)/2)))</f>
        <v>0</v>
      </c>
      <c r="BD1495" s="28">
        <f t="shared" ca="1" si="911"/>
        <v>0</v>
      </c>
    </row>
    <row r="1496" spans="20:56" x14ac:dyDescent="0.35">
      <c r="T1496" s="28">
        <f t="shared" ca="1" si="912"/>
        <v>0.63598007565819969</v>
      </c>
      <c r="U1496" s="28">
        <f t="shared" ca="1" si="912"/>
        <v>0.65483872137638888</v>
      </c>
      <c r="V1496" s="28">
        <f ca="1">IF(Riskregister!$E$5="",0,COUNTIF(BF$4:BF$53,"&lt;"&amp;T1496)*IF(U1496&lt;0.5,Riskregister!$K$5+(Riskregister!$L$5-Riskregister!$K$5)*SQRT(U1496/2),Riskregister!$L$5-(Riskregister!$L$5-Riskregister!$K$5)*SQRT((1-U1496)/2)))</f>
        <v>413057.2829430346</v>
      </c>
      <c r="W1496" s="28">
        <f t="shared" ca="1" si="913"/>
        <v>0.92075129572067116</v>
      </c>
      <c r="X1496" s="28">
        <f t="shared" ca="1" si="913"/>
        <v>0.64413997130228007</v>
      </c>
      <c r="Y1496" s="28">
        <f ca="1">IF(Riskregister!$E$6="",0,COUNTIF(BG$4:BG$53,"&lt;"&amp;W1496)*IF(X1496&lt;0.5,Riskregister!$K$6+(Riskregister!$L$6-Riskregister!$K$6)*SQRT(X1496/2),Riskregister!$L$6-(Riskregister!$L$6-Riskregister!$K$6)*SQRT((1-X1496)/2)))</f>
        <v>2481456.9528784426</v>
      </c>
      <c r="Z1496" s="28">
        <f t="shared" ca="1" si="914"/>
        <v>0.80851001135601019</v>
      </c>
      <c r="AA1496" s="28">
        <f t="shared" ca="1" si="914"/>
        <v>0.51666724478293924</v>
      </c>
      <c r="AB1496" s="28">
        <f ca="1">IF(Riskregister!$E$7="",0,COUNTIF(BH$4:BH$53,"&lt;"&amp;Z1496)*IF(AA1496&lt;0.5,Riskregister!$K$7+(Riskregister!$L$7-Riskregister!$K$7)*SQRT(AA1496/2),Riskregister!$L$7-(Riskregister!$L$7-Riskregister!$K$7)*SQRT((1-AA1496)/2)))</f>
        <v>227941.48885613077</v>
      </c>
      <c r="AC1496" s="28">
        <f t="shared" ca="1" si="915"/>
        <v>0.56096418890749578</v>
      </c>
      <c r="AD1496" s="28">
        <f t="shared" ca="1" si="915"/>
        <v>0.34461027373754516</v>
      </c>
      <c r="AE1496" s="28">
        <f ca="1">IF(Riskregister!$E$8="",0,COUNTIF(BI$4:BI$53,"&lt;"&amp;AC1496)*IF(AD1496&lt;0.5,Riskregister!$K$8+(Riskregister!$L$8-Riskregister!$K$8)*SQRT(AD1496/2),Riskregister!$L$8-(Riskregister!$L$8-Riskregister!$K$8)*SQRT((1-AD1496)/2)))</f>
        <v>0</v>
      </c>
      <c r="AF1496" s="28">
        <f t="shared" ca="1" si="916"/>
        <v>8.3733474266727281E-3</v>
      </c>
      <c r="AG1496" s="28">
        <f t="shared" ca="1" si="916"/>
        <v>0.83682322259437636</v>
      </c>
      <c r="AH1496" s="28">
        <f>IF(Riskregister!$E$9="",0,COUNTIF(BJ$4:BJ$53,"&lt;"&amp;AF1496)*IF(AG1496&lt;0.5,Riskregister!$K$9+(Riskregister!$L$9-Riskregister!$K$9)*SQRT(AG1496/2),Riskregister!$L$9-(Riskregister!$L$9-Riskregister!$K$9)*SQRT((1-AG1496)/2)))</f>
        <v>0</v>
      </c>
      <c r="AI1496" s="28">
        <f t="shared" ca="1" si="917"/>
        <v>0.57570944571968796</v>
      </c>
      <c r="AJ1496" s="28">
        <f t="shared" ca="1" si="917"/>
        <v>0.54166603197586272</v>
      </c>
      <c r="AK1496" s="28">
        <f>IF(Riskregister!$E$10="",0,COUNTIF(BK$4:BK$53,"&lt;"&amp;AI1496)*IF(AJ1496&lt;0.5,Riskregister!$K$10+(Riskregister!$L$10-Riskregister!$K$10)*SQRT(AJ1496/2),Riskregister!$L$10-(Riskregister!$L$10-Riskregister!$K$10)*SQRT((1-AJ1496)/2)))</f>
        <v>0</v>
      </c>
      <c r="AL1496" s="28">
        <f t="shared" ca="1" si="918"/>
        <v>0.48633091189819877</v>
      </c>
      <c r="AM1496" s="28">
        <f t="shared" ca="1" si="918"/>
        <v>0.15893228611977495</v>
      </c>
      <c r="AN1496" s="28">
        <f>IF(Riskregister!$E$11="",0,COUNTIF(BL$4:BL$53,"&lt;"&amp;AL1496)*IF(AM1496&lt;0.5,Riskregister!$K$11+(Riskregister!$L$11-Riskregister!$K$11)*SQRT(AM1496/2),Riskregister!$L$11-(Riskregister!$L$11-Riskregister!$K$11)*SQRT((1-AM1496)/2)))</f>
        <v>0</v>
      </c>
      <c r="AO1496" s="28">
        <f t="shared" ca="1" si="919"/>
        <v>0.82802891163586712</v>
      </c>
      <c r="AP1496" s="28">
        <f t="shared" ca="1" si="919"/>
        <v>0.77851018359018087</v>
      </c>
      <c r="AQ1496" s="28">
        <f>IF(Riskregister!$E$12="",0,COUNTIF(BM$4:BM$53,"&lt;"&amp;AO1496)*IF(AP1496&lt;0.5,Riskregister!$K$12+(Riskregister!$L$12-Riskregister!$K$12)*SQRT(AP1496/2),Riskregister!$L$12-(Riskregister!$L$12-Riskregister!$K$12)*SQRT((1-AP1496)/2)))</f>
        <v>0</v>
      </c>
      <c r="AR1496" s="28">
        <f t="shared" ca="1" si="920"/>
        <v>0.60089338323862884</v>
      </c>
      <c r="AS1496" s="28">
        <f t="shared" ca="1" si="920"/>
        <v>9.5599181420187085E-2</v>
      </c>
      <c r="AT1496" s="28">
        <f>IF(Riskregister!$E$13="",0,COUNTIF(BN$4:BN$53,"&lt;"&amp;AR1496)*IF(AS1496&lt;0.5,Riskregister!$K$13+(Riskregister!$L$13-Riskregister!$K$13)*SQRT(AS1496/2),Riskregister!$L$13-(Riskregister!$L$13-Riskregister!$K$13)*SQRT((1-AS1496)/2)))</f>
        <v>0</v>
      </c>
      <c r="AU1496" s="28">
        <f t="shared" ca="1" si="921"/>
        <v>0.96095034679263347</v>
      </c>
      <c r="AV1496" s="28">
        <f t="shared" ca="1" si="921"/>
        <v>0.35285656522686304</v>
      </c>
      <c r="AW1496" s="28">
        <f>IF(Riskregister!$E$14="",0,COUNTIF(BO$4:BO$53,"&lt;"&amp;AU1496)*IF(AV1496&lt;0.5,Riskregister!$K$14+(Riskregister!$L$14-Riskregister!$K$14)*SQRT(AV1496/2),Riskregister!$L$14-(Riskregister!$L$14-Riskregister!$K$14)*SQRT((1-AV1496)/2)))</f>
        <v>0</v>
      </c>
      <c r="AX1496" s="28">
        <f t="shared" ca="1" si="922"/>
        <v>3.671325352593402E-2</v>
      </c>
      <c r="AY1496" s="28">
        <f t="shared" ca="1" si="922"/>
        <v>0.52209528832488261</v>
      </c>
      <c r="AZ1496" s="28">
        <f>IF(Riskregister!$E$15="",0,COUNTIF(BP$4:BP$53,"&lt;"&amp;AX1496)*IF(AY1496&lt;0.5,Riskregister!$K$15+(Riskregister!$L$15-Riskregister!$K$15)*SQRT(AY1496/2),Riskregister!$L$15-(Riskregister!$L$15-Riskregister!$K$15)*SQRT((1-AY1496)/2)))</f>
        <v>0</v>
      </c>
      <c r="BA1496" s="28">
        <f t="shared" ca="1" si="923"/>
        <v>0.58914505916336735</v>
      </c>
      <c r="BB1496" s="28">
        <f t="shared" ca="1" si="923"/>
        <v>0.24144178719936349</v>
      </c>
      <c r="BC1496" s="28">
        <f>IF(Riskregister!$E$16="",0,COUNTIF(BQ$4:BQ$53,"&lt;"&amp;BA1496)*IF(BB1496&lt;0.5,Riskregister!$K$16+(Riskregister!$L$16-Riskregister!$K$16)*SQRT(BB1496/2),Riskregister!$L$16-(Riskregister!$L$16-Riskregister!$K$16)*SQRT((1-BB1496)/2)))</f>
        <v>0</v>
      </c>
      <c r="BD1496" s="28">
        <f t="shared" ca="1" si="911"/>
        <v>3122455.7246776079</v>
      </c>
    </row>
    <row r="1497" spans="20:56" x14ac:dyDescent="0.35">
      <c r="T1497" s="28">
        <f t="shared" ca="1" si="912"/>
        <v>0.98196982421311352</v>
      </c>
      <c r="U1497" s="28">
        <f t="shared" ca="1" si="912"/>
        <v>2.3426351894294539E-2</v>
      </c>
      <c r="V1497" s="28">
        <f ca="1">IF(Riskregister!$E$5="",0,COUNTIF(BF$4:BF$53,"&lt;"&amp;T1497)*IF(U1497&lt;0.5,Riskregister!$K$5+(Riskregister!$L$5-Riskregister!$K$5)*SQRT(U1497/2),Riskregister!$L$5-(Riskregister!$L$5-Riskregister!$K$5)*SQRT((1-U1497)/2)))</f>
        <v>397404.68426718138</v>
      </c>
      <c r="W1497" s="28">
        <f t="shared" ca="1" si="913"/>
        <v>5.7284843009299258E-2</v>
      </c>
      <c r="X1497" s="28">
        <f t="shared" ca="1" si="913"/>
        <v>0.94605499736777876</v>
      </c>
      <c r="Y1497" s="28">
        <f ca="1">IF(Riskregister!$E$6="",0,COUNTIF(BG$4:BG$53,"&lt;"&amp;W1497)*IF(X1497&lt;0.5,Riskregister!$K$6+(Riskregister!$L$6-Riskregister!$K$6)*SQRT(X1497/2),Riskregister!$L$6-(Riskregister!$L$6-Riskregister!$K$6)*SQRT((1-X1497)/2)))</f>
        <v>0</v>
      </c>
      <c r="Z1497" s="28">
        <f t="shared" ca="1" si="914"/>
        <v>0.61365651764822582</v>
      </c>
      <c r="AA1497" s="28">
        <f t="shared" ca="1" si="914"/>
        <v>0.35182677793024408</v>
      </c>
      <c r="AB1497" s="28">
        <f ca="1">IF(Riskregister!$E$7="",0,COUNTIF(BH$4:BH$53,"&lt;"&amp;Z1497)*IF(AA1497&lt;0.5,Riskregister!$K$7+(Riskregister!$L$7-Riskregister!$K$7)*SQRT(AA1497/2),Riskregister!$L$7-(Riskregister!$L$7-Riskregister!$K$7)*SQRT((1-AA1497)/2)))</f>
        <v>0</v>
      </c>
      <c r="AC1497" s="28">
        <f t="shared" ca="1" si="915"/>
        <v>0.94893067169961853</v>
      </c>
      <c r="AD1497" s="28">
        <f t="shared" ca="1" si="915"/>
        <v>0.12835944272137678</v>
      </c>
      <c r="AE1497" s="28">
        <f ca="1">IF(Riskregister!$E$8="",0,COUNTIF(BI$4:BI$53,"&lt;"&amp;AC1497)*IF(AD1497&lt;0.5,Riskregister!$K$8+(Riskregister!$L$8-Riskregister!$K$8)*SQRT(AD1497/2),Riskregister!$L$8-(Riskregister!$L$8-Riskregister!$K$8)*SQRT((1-AD1497)/2)))</f>
        <v>0</v>
      </c>
      <c r="AF1497" s="28">
        <f t="shared" ca="1" si="916"/>
        <v>0.91021668499499475</v>
      </c>
      <c r="AG1497" s="28">
        <f t="shared" ca="1" si="916"/>
        <v>0.17109890564810815</v>
      </c>
      <c r="AH1497" s="28">
        <f>IF(Riskregister!$E$9="",0,COUNTIF(BJ$4:BJ$53,"&lt;"&amp;AF1497)*IF(AG1497&lt;0.5,Riskregister!$K$9+(Riskregister!$L$9-Riskregister!$K$9)*SQRT(AG1497/2),Riskregister!$L$9-(Riskregister!$L$9-Riskregister!$K$9)*SQRT((1-AG1497)/2)))</f>
        <v>0</v>
      </c>
      <c r="AI1497" s="28">
        <f t="shared" ca="1" si="917"/>
        <v>0.63307068474446604</v>
      </c>
      <c r="AJ1497" s="28">
        <f t="shared" ca="1" si="917"/>
        <v>0.28488223560466752</v>
      </c>
      <c r="AK1497" s="28">
        <f>IF(Riskregister!$E$10="",0,COUNTIF(BK$4:BK$53,"&lt;"&amp;AI1497)*IF(AJ1497&lt;0.5,Riskregister!$K$10+(Riskregister!$L$10-Riskregister!$K$10)*SQRT(AJ1497/2),Riskregister!$L$10-(Riskregister!$L$10-Riskregister!$K$10)*SQRT((1-AJ1497)/2)))</f>
        <v>0</v>
      </c>
      <c r="AL1497" s="28">
        <f t="shared" ca="1" si="918"/>
        <v>0.81518368149079268</v>
      </c>
      <c r="AM1497" s="28">
        <f t="shared" ca="1" si="918"/>
        <v>0.33984349510849265</v>
      </c>
      <c r="AN1497" s="28">
        <f>IF(Riskregister!$E$11="",0,COUNTIF(BL$4:BL$53,"&lt;"&amp;AL1497)*IF(AM1497&lt;0.5,Riskregister!$K$11+(Riskregister!$L$11-Riskregister!$K$11)*SQRT(AM1497/2),Riskregister!$L$11-(Riskregister!$L$11-Riskregister!$K$11)*SQRT((1-AM1497)/2)))</f>
        <v>0</v>
      </c>
      <c r="AO1497" s="28">
        <f t="shared" ca="1" si="919"/>
        <v>0.66708916404638852</v>
      </c>
      <c r="AP1497" s="28">
        <f t="shared" ca="1" si="919"/>
        <v>0.44412370835925596</v>
      </c>
      <c r="AQ1497" s="28">
        <f>IF(Riskregister!$E$12="",0,COUNTIF(BM$4:BM$53,"&lt;"&amp;AO1497)*IF(AP1497&lt;0.5,Riskregister!$K$12+(Riskregister!$L$12-Riskregister!$K$12)*SQRT(AP1497/2),Riskregister!$L$12-(Riskregister!$L$12-Riskregister!$K$12)*SQRT((1-AP1497)/2)))</f>
        <v>0</v>
      </c>
      <c r="AR1497" s="28">
        <f t="shared" ca="1" si="920"/>
        <v>0.6998232655768386</v>
      </c>
      <c r="AS1497" s="28">
        <f t="shared" ca="1" si="920"/>
        <v>0.76273641093565747</v>
      </c>
      <c r="AT1497" s="28">
        <f>IF(Riskregister!$E$13="",0,COUNTIF(BN$4:BN$53,"&lt;"&amp;AR1497)*IF(AS1497&lt;0.5,Riskregister!$K$13+(Riskregister!$L$13-Riskregister!$K$13)*SQRT(AS1497/2),Riskregister!$L$13-(Riskregister!$L$13-Riskregister!$K$13)*SQRT((1-AS1497)/2)))</f>
        <v>0</v>
      </c>
      <c r="AU1497" s="28">
        <f t="shared" ca="1" si="921"/>
        <v>0.68113443272341156</v>
      </c>
      <c r="AV1497" s="28">
        <f t="shared" ca="1" si="921"/>
        <v>6.1274668939293453E-2</v>
      </c>
      <c r="AW1497" s="28">
        <f>IF(Riskregister!$E$14="",0,COUNTIF(BO$4:BO$53,"&lt;"&amp;AU1497)*IF(AV1497&lt;0.5,Riskregister!$K$14+(Riskregister!$L$14-Riskregister!$K$14)*SQRT(AV1497/2),Riskregister!$L$14-(Riskregister!$L$14-Riskregister!$K$14)*SQRT((1-AV1497)/2)))</f>
        <v>0</v>
      </c>
      <c r="AX1497" s="28">
        <f t="shared" ca="1" si="922"/>
        <v>3.0068946338955072E-2</v>
      </c>
      <c r="AY1497" s="28">
        <f t="shared" ca="1" si="922"/>
        <v>0.58559020514440463</v>
      </c>
      <c r="AZ1497" s="28">
        <f>IF(Riskregister!$E$15="",0,COUNTIF(BP$4:BP$53,"&lt;"&amp;AX1497)*IF(AY1497&lt;0.5,Riskregister!$K$15+(Riskregister!$L$15-Riskregister!$K$15)*SQRT(AY1497/2),Riskregister!$L$15-(Riskregister!$L$15-Riskregister!$K$15)*SQRT((1-AY1497)/2)))</f>
        <v>0</v>
      </c>
      <c r="BA1497" s="28">
        <f t="shared" ca="1" si="923"/>
        <v>0.40576249889229676</v>
      </c>
      <c r="BB1497" s="28">
        <f t="shared" ca="1" si="923"/>
        <v>9.8532603971774546E-2</v>
      </c>
      <c r="BC1497" s="28">
        <f>IF(Riskregister!$E$16="",0,COUNTIF(BQ$4:BQ$53,"&lt;"&amp;BA1497)*IF(BB1497&lt;0.5,Riskregister!$K$16+(Riskregister!$L$16-Riskregister!$K$16)*SQRT(BB1497/2),Riskregister!$L$16-(Riskregister!$L$16-Riskregister!$K$16)*SQRT((1-BB1497)/2)))</f>
        <v>0</v>
      </c>
      <c r="BD1497" s="28">
        <f t="shared" ca="1" si="911"/>
        <v>397404.68426718138</v>
      </c>
    </row>
    <row r="1498" spans="20:56" x14ac:dyDescent="0.35">
      <c r="T1498" s="28">
        <f t="shared" ca="1" si="912"/>
        <v>0.83723698093883925</v>
      </c>
      <c r="U1498" s="28">
        <f t="shared" ca="1" si="912"/>
        <v>0.23372093820144679</v>
      </c>
      <c r="V1498" s="28">
        <f ca="1">IF(Riskregister!$E$5="",0,COUNTIF(BF$4:BF$53,"&lt;"&amp;T1498)*IF(U1498&lt;0.5,Riskregister!$K$5+(Riskregister!$L$5-Riskregister!$K$5)*SQRT(U1498/2),Riskregister!$L$5-(Riskregister!$L$5-Riskregister!$K$5)*SQRT((1-U1498)/2)))</f>
        <v>303831.87248712953</v>
      </c>
      <c r="W1498" s="28">
        <f t="shared" ca="1" si="913"/>
        <v>0.98300150355755889</v>
      </c>
      <c r="X1498" s="28">
        <f t="shared" ca="1" si="913"/>
        <v>0.32275200583698649</v>
      </c>
      <c r="Y1498" s="28">
        <f ca="1">IF(Riskregister!$E$6="",0,COUNTIF(BG$4:BG$53,"&lt;"&amp;W1498)*IF(X1498&lt;0.5,Riskregister!$K$6+(Riskregister!$L$6-Riskregister!$K$6)*SQRT(X1498/2),Riskregister!$L$6-(Riskregister!$L$6-Riskregister!$K$6)*SQRT((1-X1498)/2)))</f>
        <v>1846178.7572162966</v>
      </c>
      <c r="Z1498" s="28">
        <f t="shared" ca="1" si="914"/>
        <v>0.97289991430043865</v>
      </c>
      <c r="AA1498" s="28">
        <f t="shared" ca="1" si="914"/>
        <v>7.5512391725789718E-2</v>
      </c>
      <c r="AB1498" s="28">
        <f ca="1">IF(Riskregister!$E$7="",0,COUNTIF(BH$4:BH$53,"&lt;"&amp;Z1498)*IF(AA1498&lt;0.5,Riskregister!$K$7+(Riskregister!$L$7-Riskregister!$K$7)*SQRT(AA1498/2),Riskregister!$L$7-(Riskregister!$L$7-Riskregister!$K$7)*SQRT((1-AA1498)/2)))</f>
        <v>236016.67534835014</v>
      </c>
      <c r="AC1498" s="28">
        <f t="shared" ca="1" si="915"/>
        <v>0.51727306363021952</v>
      </c>
      <c r="AD1498" s="28">
        <f t="shared" ca="1" si="915"/>
        <v>0.97345993492361382</v>
      </c>
      <c r="AE1498" s="28">
        <f ca="1">IF(Riskregister!$E$8="",0,COUNTIF(BI$4:BI$53,"&lt;"&amp;AC1498)*IF(AD1498&lt;0.5,Riskregister!$K$8+(Riskregister!$L$8-Riskregister!$K$8)*SQRT(AD1498/2),Riskregister!$L$8-(Riskregister!$L$8-Riskregister!$K$8)*SQRT((1-AD1498)/2)))</f>
        <v>0</v>
      </c>
      <c r="AF1498" s="28">
        <f t="shared" ca="1" si="916"/>
        <v>0.99829884282891124</v>
      </c>
      <c r="AG1498" s="28">
        <f t="shared" ca="1" si="916"/>
        <v>0.92928806088329496</v>
      </c>
      <c r="AH1498" s="28">
        <f>IF(Riskregister!$E$9="",0,COUNTIF(BJ$4:BJ$53,"&lt;"&amp;AF1498)*IF(AG1498&lt;0.5,Riskregister!$K$9+(Riskregister!$L$9-Riskregister!$K$9)*SQRT(AG1498/2),Riskregister!$L$9-(Riskregister!$L$9-Riskregister!$K$9)*SQRT((1-AG1498)/2)))</f>
        <v>0</v>
      </c>
      <c r="AI1498" s="28">
        <f t="shared" ca="1" si="917"/>
        <v>0.93671028282330981</v>
      </c>
      <c r="AJ1498" s="28">
        <f t="shared" ca="1" si="917"/>
        <v>0.84275254175693115</v>
      </c>
      <c r="AK1498" s="28">
        <f>IF(Riskregister!$E$10="",0,COUNTIF(BK$4:BK$53,"&lt;"&amp;AI1498)*IF(AJ1498&lt;0.5,Riskregister!$K$10+(Riskregister!$L$10-Riskregister!$K$10)*SQRT(AJ1498/2),Riskregister!$L$10-(Riskregister!$L$10-Riskregister!$K$10)*SQRT((1-AJ1498)/2)))</f>
        <v>0</v>
      </c>
      <c r="AL1498" s="28">
        <f t="shared" ca="1" si="918"/>
        <v>0.41507494448708504</v>
      </c>
      <c r="AM1498" s="28">
        <f t="shared" ca="1" si="918"/>
        <v>0.64427894448666223</v>
      </c>
      <c r="AN1498" s="28">
        <f>IF(Riskregister!$E$11="",0,COUNTIF(BL$4:BL$53,"&lt;"&amp;AL1498)*IF(AM1498&lt;0.5,Riskregister!$K$11+(Riskregister!$L$11-Riskregister!$K$11)*SQRT(AM1498/2),Riskregister!$L$11-(Riskregister!$L$11-Riskregister!$K$11)*SQRT((1-AM1498)/2)))</f>
        <v>0</v>
      </c>
      <c r="AO1498" s="28">
        <f t="shared" ca="1" si="919"/>
        <v>0.87844347510457832</v>
      </c>
      <c r="AP1498" s="28">
        <f t="shared" ca="1" si="919"/>
        <v>0.67114502506050888</v>
      </c>
      <c r="AQ1498" s="28">
        <f>IF(Riskregister!$E$12="",0,COUNTIF(BM$4:BM$53,"&lt;"&amp;AO1498)*IF(AP1498&lt;0.5,Riskregister!$K$12+(Riskregister!$L$12-Riskregister!$K$12)*SQRT(AP1498/2),Riskregister!$L$12-(Riskregister!$L$12-Riskregister!$K$12)*SQRT((1-AP1498)/2)))</f>
        <v>0</v>
      </c>
      <c r="AR1498" s="28">
        <f t="shared" ca="1" si="920"/>
        <v>0.46415549426913683</v>
      </c>
      <c r="AS1498" s="28">
        <f t="shared" ca="1" si="920"/>
        <v>6.9117051725675838E-2</v>
      </c>
      <c r="AT1498" s="28">
        <f>IF(Riskregister!$E$13="",0,COUNTIF(BN$4:BN$53,"&lt;"&amp;AR1498)*IF(AS1498&lt;0.5,Riskregister!$K$13+(Riskregister!$L$13-Riskregister!$K$13)*SQRT(AS1498/2),Riskregister!$L$13-(Riskregister!$L$13-Riskregister!$K$13)*SQRT((1-AS1498)/2)))</f>
        <v>0</v>
      </c>
      <c r="AU1498" s="28">
        <f t="shared" ca="1" si="921"/>
        <v>0.86480375651757757</v>
      </c>
      <c r="AV1498" s="28">
        <f t="shared" ca="1" si="921"/>
        <v>0.36517910426707534</v>
      </c>
      <c r="AW1498" s="28">
        <f>IF(Riskregister!$E$14="",0,COUNTIF(BO$4:BO$53,"&lt;"&amp;AU1498)*IF(AV1498&lt;0.5,Riskregister!$K$14+(Riskregister!$L$14-Riskregister!$K$14)*SQRT(AV1498/2),Riskregister!$L$14-(Riskregister!$L$14-Riskregister!$K$14)*SQRT((1-AV1498)/2)))</f>
        <v>0</v>
      </c>
      <c r="AX1498" s="28">
        <f t="shared" ca="1" si="922"/>
        <v>0.38153932046819827</v>
      </c>
      <c r="AY1498" s="28">
        <f t="shared" ca="1" si="922"/>
        <v>0.44650203093409535</v>
      </c>
      <c r="AZ1498" s="28">
        <f>IF(Riskregister!$E$15="",0,COUNTIF(BP$4:BP$53,"&lt;"&amp;AX1498)*IF(AY1498&lt;0.5,Riskregister!$K$15+(Riskregister!$L$15-Riskregister!$K$15)*SQRT(AY1498/2),Riskregister!$L$15-(Riskregister!$L$15-Riskregister!$K$15)*SQRT((1-AY1498)/2)))</f>
        <v>0</v>
      </c>
      <c r="BA1498" s="28">
        <f t="shared" ca="1" si="923"/>
        <v>0.35415447671017497</v>
      </c>
      <c r="BB1498" s="28">
        <f t="shared" ca="1" si="923"/>
        <v>0.27726249997331731</v>
      </c>
      <c r="BC1498" s="28">
        <f>IF(Riskregister!$E$16="",0,COUNTIF(BQ$4:BQ$53,"&lt;"&amp;BA1498)*IF(BB1498&lt;0.5,Riskregister!$K$16+(Riskregister!$L$16-Riskregister!$K$16)*SQRT(BB1498/2),Riskregister!$L$16-(Riskregister!$L$16-Riskregister!$K$16)*SQRT((1-BB1498)/2)))</f>
        <v>0</v>
      </c>
      <c r="BD1498" s="28">
        <f t="shared" ca="1" si="911"/>
        <v>2386027.3050517766</v>
      </c>
    </row>
    <row r="1499" spans="20:56" x14ac:dyDescent="0.35">
      <c r="T1499" s="28">
        <f t="shared" ca="1" si="912"/>
        <v>0.49333141121273705</v>
      </c>
      <c r="U1499" s="28">
        <f t="shared" ca="1" si="912"/>
        <v>0.61309116498808602</v>
      </c>
      <c r="V1499" s="28">
        <f ca="1">IF(Riskregister!$E$5="",0,COUNTIF(BF$4:BF$53,"&lt;"&amp;T1499)*IF(U1499&lt;0.5,Riskregister!$K$5+(Riskregister!$L$5-Riskregister!$K$5)*SQRT(U1499/2),Riskregister!$L$5-(Riskregister!$L$5-Riskregister!$K$5)*SQRT((1-U1499)/2)))</f>
        <v>0</v>
      </c>
      <c r="W1499" s="28">
        <f t="shared" ca="1" si="913"/>
        <v>0.28799639037185465</v>
      </c>
      <c r="X1499" s="28">
        <f t="shared" ca="1" si="913"/>
        <v>9.5475292154811875E-5</v>
      </c>
      <c r="Y1499" s="28">
        <f ca="1">IF(Riskregister!$E$6="",0,COUNTIF(BG$4:BG$53,"&lt;"&amp;W1499)*IF(X1499&lt;0.5,Riskregister!$K$6+(Riskregister!$L$6-Riskregister!$K$6)*SQRT(X1499/2),Riskregister!$L$6-(Riskregister!$L$6-Riskregister!$K$6)*SQRT((1-X1499)/2)))</f>
        <v>0</v>
      </c>
      <c r="Z1499" s="28">
        <f t="shared" ca="1" si="914"/>
        <v>0.48892181404249524</v>
      </c>
      <c r="AA1499" s="28">
        <f t="shared" ca="1" si="914"/>
        <v>0.87703536210358546</v>
      </c>
      <c r="AB1499" s="28">
        <f ca="1">IF(Riskregister!$E$7="",0,COUNTIF(BH$4:BH$53,"&lt;"&amp;Z1499)*IF(AA1499&lt;0.5,Riskregister!$K$7+(Riskregister!$L$7-Riskregister!$K$7)*SQRT(AA1499/2),Riskregister!$L$7-(Riskregister!$L$7-Riskregister!$K$7)*SQRT((1-AA1499)/2)))</f>
        <v>0</v>
      </c>
      <c r="AC1499" s="28">
        <f t="shared" ca="1" si="915"/>
        <v>0.28840618006215479</v>
      </c>
      <c r="AD1499" s="28">
        <f t="shared" ca="1" si="915"/>
        <v>0.88075891434368536</v>
      </c>
      <c r="AE1499" s="28">
        <f ca="1">IF(Riskregister!$E$8="",0,COUNTIF(BI$4:BI$53,"&lt;"&amp;AC1499)*IF(AD1499&lt;0.5,Riskregister!$K$8+(Riskregister!$L$8-Riskregister!$K$8)*SQRT(AD1499/2),Riskregister!$L$8-(Riskregister!$L$8-Riskregister!$K$8)*SQRT((1-AD1499)/2)))</f>
        <v>0</v>
      </c>
      <c r="AF1499" s="28">
        <f t="shared" ca="1" si="916"/>
        <v>0.65024802459728048</v>
      </c>
      <c r="AG1499" s="28">
        <f t="shared" ca="1" si="916"/>
        <v>0.17971984627310333</v>
      </c>
      <c r="AH1499" s="28">
        <f>IF(Riskregister!$E$9="",0,COUNTIF(BJ$4:BJ$53,"&lt;"&amp;AF1499)*IF(AG1499&lt;0.5,Riskregister!$K$9+(Riskregister!$L$9-Riskregister!$K$9)*SQRT(AG1499/2),Riskregister!$L$9-(Riskregister!$L$9-Riskregister!$K$9)*SQRT((1-AG1499)/2)))</f>
        <v>0</v>
      </c>
      <c r="AI1499" s="28">
        <f t="shared" ca="1" si="917"/>
        <v>0.59468319576162687</v>
      </c>
      <c r="AJ1499" s="28">
        <f t="shared" ca="1" si="917"/>
        <v>0.86948161420790304</v>
      </c>
      <c r="AK1499" s="28">
        <f>IF(Riskregister!$E$10="",0,COUNTIF(BK$4:BK$53,"&lt;"&amp;AI1499)*IF(AJ1499&lt;0.5,Riskregister!$K$10+(Riskregister!$L$10-Riskregister!$K$10)*SQRT(AJ1499/2),Riskregister!$L$10-(Riskregister!$L$10-Riskregister!$K$10)*SQRT((1-AJ1499)/2)))</f>
        <v>0</v>
      </c>
      <c r="AL1499" s="28">
        <f t="shared" ca="1" si="918"/>
        <v>6.6027003148374064E-2</v>
      </c>
      <c r="AM1499" s="28">
        <f t="shared" ca="1" si="918"/>
        <v>7.7662910409809216E-3</v>
      </c>
      <c r="AN1499" s="28">
        <f>IF(Riskregister!$E$11="",0,COUNTIF(BL$4:BL$53,"&lt;"&amp;AL1499)*IF(AM1499&lt;0.5,Riskregister!$K$11+(Riskregister!$L$11-Riskregister!$K$11)*SQRT(AM1499/2),Riskregister!$L$11-(Riskregister!$L$11-Riskregister!$K$11)*SQRT((1-AM1499)/2)))</f>
        <v>0</v>
      </c>
      <c r="AO1499" s="28">
        <f t="shared" ca="1" si="919"/>
        <v>0.83579399703835699</v>
      </c>
      <c r="AP1499" s="28">
        <f t="shared" ca="1" si="919"/>
        <v>0.2009440686686681</v>
      </c>
      <c r="AQ1499" s="28">
        <f>IF(Riskregister!$E$12="",0,COUNTIF(BM$4:BM$53,"&lt;"&amp;AO1499)*IF(AP1499&lt;0.5,Riskregister!$K$12+(Riskregister!$L$12-Riskregister!$K$12)*SQRT(AP1499/2),Riskregister!$L$12-(Riskregister!$L$12-Riskregister!$K$12)*SQRT((1-AP1499)/2)))</f>
        <v>0</v>
      </c>
      <c r="AR1499" s="28">
        <f t="shared" ca="1" si="920"/>
        <v>0.25356549542936047</v>
      </c>
      <c r="AS1499" s="28">
        <f t="shared" ca="1" si="920"/>
        <v>0.35314061163034982</v>
      </c>
      <c r="AT1499" s="28">
        <f>IF(Riskregister!$E$13="",0,COUNTIF(BN$4:BN$53,"&lt;"&amp;AR1499)*IF(AS1499&lt;0.5,Riskregister!$K$13+(Riskregister!$L$13-Riskregister!$K$13)*SQRT(AS1499/2),Riskregister!$L$13-(Riskregister!$L$13-Riskregister!$K$13)*SQRT((1-AS1499)/2)))</f>
        <v>0</v>
      </c>
      <c r="AU1499" s="28">
        <f t="shared" ca="1" si="921"/>
        <v>0.39495368255230012</v>
      </c>
      <c r="AV1499" s="28">
        <f t="shared" ca="1" si="921"/>
        <v>0.69400581400123362</v>
      </c>
      <c r="AW1499" s="28">
        <f>IF(Riskregister!$E$14="",0,COUNTIF(BO$4:BO$53,"&lt;"&amp;AU1499)*IF(AV1499&lt;0.5,Riskregister!$K$14+(Riskregister!$L$14-Riskregister!$K$14)*SQRT(AV1499/2),Riskregister!$L$14-(Riskregister!$L$14-Riskregister!$K$14)*SQRT((1-AV1499)/2)))</f>
        <v>0</v>
      </c>
      <c r="AX1499" s="28">
        <f t="shared" ca="1" si="922"/>
        <v>8.0397482456170843E-2</v>
      </c>
      <c r="AY1499" s="28">
        <f t="shared" ca="1" si="922"/>
        <v>0.95897013902125194</v>
      </c>
      <c r="AZ1499" s="28">
        <f>IF(Riskregister!$E$15="",0,COUNTIF(BP$4:BP$53,"&lt;"&amp;AX1499)*IF(AY1499&lt;0.5,Riskregister!$K$15+(Riskregister!$L$15-Riskregister!$K$15)*SQRT(AY1499/2),Riskregister!$L$15-(Riskregister!$L$15-Riskregister!$K$15)*SQRT((1-AY1499)/2)))</f>
        <v>0</v>
      </c>
      <c r="BA1499" s="28">
        <f t="shared" ca="1" si="923"/>
        <v>0.70698621314998966</v>
      </c>
      <c r="BB1499" s="28">
        <f t="shared" ca="1" si="923"/>
        <v>0.83620463004651768</v>
      </c>
      <c r="BC1499" s="28">
        <f>IF(Riskregister!$E$16="",0,COUNTIF(BQ$4:BQ$53,"&lt;"&amp;BA1499)*IF(BB1499&lt;0.5,Riskregister!$K$16+(Riskregister!$L$16-Riskregister!$K$16)*SQRT(BB1499/2),Riskregister!$L$16-(Riskregister!$L$16-Riskregister!$K$16)*SQRT((1-BB1499)/2)))</f>
        <v>0</v>
      </c>
      <c r="BD1499" s="28">
        <f t="shared" ca="1" si="911"/>
        <v>0</v>
      </c>
    </row>
    <row r="1500" spans="20:56" x14ac:dyDescent="0.35">
      <c r="T1500" s="28">
        <f t="shared" ca="1" si="912"/>
        <v>0.80722522253177809</v>
      </c>
      <c r="U1500" s="28">
        <f t="shared" ca="1" si="912"/>
        <v>0.47744222499948408</v>
      </c>
      <c r="V1500" s="28">
        <f ca="1">IF(Riskregister!$E$5="",0,COUNTIF(BF$4:BF$53,"&lt;"&amp;T1500)*IF(U1500&lt;0.5,Riskregister!$K$5+(Riskregister!$L$5-Riskregister!$K$5)*SQRT(U1500/2),Riskregister!$L$5-(Riskregister!$L$5-Riskregister!$K$5)*SQRT((1-U1500)/2)))</f>
        <v>369865.92569381406</v>
      </c>
      <c r="W1500" s="28">
        <f t="shared" ca="1" si="913"/>
        <v>0.35963265850327031</v>
      </c>
      <c r="X1500" s="28">
        <f t="shared" ca="1" si="913"/>
        <v>0.20774591436046419</v>
      </c>
      <c r="Y1500" s="28">
        <f ca="1">IF(Riskregister!$E$6="",0,COUNTIF(BG$4:BG$53,"&lt;"&amp;W1500)*IF(X1500&lt;0.5,Riskregister!$K$6+(Riskregister!$L$6-Riskregister!$K$6)*SQRT(X1500/2),Riskregister!$L$6-(Riskregister!$L$6-Riskregister!$K$6)*SQRT((1-X1500)/2)))</f>
        <v>0</v>
      </c>
      <c r="Z1500" s="28">
        <f t="shared" ca="1" si="914"/>
        <v>0.90719120872497006</v>
      </c>
      <c r="AA1500" s="28">
        <f t="shared" ca="1" si="914"/>
        <v>0.18974570941247026</v>
      </c>
      <c r="AB1500" s="28">
        <f ca="1">IF(Riskregister!$E$7="",0,COUNTIF(BH$4:BH$53,"&lt;"&amp;Z1500)*IF(AA1500&lt;0.5,Riskregister!$K$7+(Riskregister!$L$7-Riskregister!$K$7)*SQRT(AA1500/2),Riskregister!$L$7-(Riskregister!$L$7-Riskregister!$K$7)*SQRT((1-AA1500)/2)))</f>
        <v>157805.03096569196</v>
      </c>
      <c r="AC1500" s="28">
        <f t="shared" ca="1" si="915"/>
        <v>0.27445770060710029</v>
      </c>
      <c r="AD1500" s="28">
        <f t="shared" ca="1" si="915"/>
        <v>0.54552288416940209</v>
      </c>
      <c r="AE1500" s="28">
        <f ca="1">IF(Riskregister!$E$8="",0,COUNTIF(BI$4:BI$53,"&lt;"&amp;AC1500)*IF(AD1500&lt;0.5,Riskregister!$K$8+(Riskregister!$L$8-Riskregister!$K$8)*SQRT(AD1500/2),Riskregister!$L$8-(Riskregister!$L$8-Riskregister!$K$8)*SQRT((1-AD1500)/2)))</f>
        <v>0</v>
      </c>
      <c r="AF1500" s="28">
        <f t="shared" ca="1" si="916"/>
        <v>0.39419218402251566</v>
      </c>
      <c r="AG1500" s="28">
        <f t="shared" ca="1" si="916"/>
        <v>0.23298762748297386</v>
      </c>
      <c r="AH1500" s="28">
        <f>IF(Riskregister!$E$9="",0,COUNTIF(BJ$4:BJ$53,"&lt;"&amp;AF1500)*IF(AG1500&lt;0.5,Riskregister!$K$9+(Riskregister!$L$9-Riskregister!$K$9)*SQRT(AG1500/2),Riskregister!$L$9-(Riskregister!$L$9-Riskregister!$K$9)*SQRT((1-AG1500)/2)))</f>
        <v>0</v>
      </c>
      <c r="AI1500" s="28">
        <f t="shared" ca="1" si="917"/>
        <v>0.34474125925801569</v>
      </c>
      <c r="AJ1500" s="28">
        <f t="shared" ca="1" si="917"/>
        <v>4.6278765495195717E-3</v>
      </c>
      <c r="AK1500" s="28">
        <f>IF(Riskregister!$E$10="",0,COUNTIF(BK$4:BK$53,"&lt;"&amp;AI1500)*IF(AJ1500&lt;0.5,Riskregister!$K$10+(Riskregister!$L$10-Riskregister!$K$10)*SQRT(AJ1500/2),Riskregister!$L$10-(Riskregister!$L$10-Riskregister!$K$10)*SQRT((1-AJ1500)/2)))</f>
        <v>0</v>
      </c>
      <c r="AL1500" s="28">
        <f t="shared" ca="1" si="918"/>
        <v>0.83409349954467604</v>
      </c>
      <c r="AM1500" s="28">
        <f t="shared" ca="1" si="918"/>
        <v>0.51427250928310675</v>
      </c>
      <c r="AN1500" s="28">
        <f>IF(Riskregister!$E$11="",0,COUNTIF(BL$4:BL$53,"&lt;"&amp;AL1500)*IF(AM1500&lt;0.5,Riskregister!$K$11+(Riskregister!$L$11-Riskregister!$K$11)*SQRT(AM1500/2),Riskregister!$L$11-(Riskregister!$L$11-Riskregister!$K$11)*SQRT((1-AM1500)/2)))</f>
        <v>0</v>
      </c>
      <c r="AO1500" s="28">
        <f t="shared" ca="1" si="919"/>
        <v>0.97870759733994228</v>
      </c>
      <c r="AP1500" s="28">
        <f t="shared" ca="1" si="919"/>
        <v>0.15893206275401828</v>
      </c>
      <c r="AQ1500" s="28">
        <f>IF(Riskregister!$E$12="",0,COUNTIF(BM$4:BM$53,"&lt;"&amp;AO1500)*IF(AP1500&lt;0.5,Riskregister!$K$12+(Riskregister!$L$12-Riskregister!$K$12)*SQRT(AP1500/2),Riskregister!$L$12-(Riskregister!$L$12-Riskregister!$K$12)*SQRT((1-AP1500)/2)))</f>
        <v>0</v>
      </c>
      <c r="AR1500" s="28">
        <f t="shared" ca="1" si="920"/>
        <v>0.59385290125458279</v>
      </c>
      <c r="AS1500" s="28">
        <f t="shared" ca="1" si="920"/>
        <v>0.11334166747522689</v>
      </c>
      <c r="AT1500" s="28">
        <f>IF(Riskregister!$E$13="",0,COUNTIF(BN$4:BN$53,"&lt;"&amp;AR1500)*IF(AS1500&lt;0.5,Riskregister!$K$13+(Riskregister!$L$13-Riskregister!$K$13)*SQRT(AS1500/2),Riskregister!$L$13-(Riskregister!$L$13-Riskregister!$K$13)*SQRT((1-AS1500)/2)))</f>
        <v>0</v>
      </c>
      <c r="AU1500" s="28">
        <f t="shared" ca="1" si="921"/>
        <v>0.71771771611712587</v>
      </c>
      <c r="AV1500" s="28">
        <f t="shared" ca="1" si="921"/>
        <v>0.35846724406297648</v>
      </c>
      <c r="AW1500" s="28">
        <f>IF(Riskregister!$E$14="",0,COUNTIF(BO$4:BO$53,"&lt;"&amp;AU1500)*IF(AV1500&lt;0.5,Riskregister!$K$14+(Riskregister!$L$14-Riskregister!$K$14)*SQRT(AV1500/2),Riskregister!$L$14-(Riskregister!$L$14-Riskregister!$K$14)*SQRT((1-AV1500)/2)))</f>
        <v>0</v>
      </c>
      <c r="AX1500" s="28">
        <f t="shared" ca="1" si="922"/>
        <v>0.54128469748187336</v>
      </c>
      <c r="AY1500" s="28">
        <f t="shared" ca="1" si="922"/>
        <v>0.40224757067970807</v>
      </c>
      <c r="AZ1500" s="28">
        <f>IF(Riskregister!$E$15="",0,COUNTIF(BP$4:BP$53,"&lt;"&amp;AX1500)*IF(AY1500&lt;0.5,Riskregister!$K$15+(Riskregister!$L$15-Riskregister!$K$15)*SQRT(AY1500/2),Riskregister!$L$15-(Riskregister!$L$15-Riskregister!$K$15)*SQRT((1-AY1500)/2)))</f>
        <v>0</v>
      </c>
      <c r="BA1500" s="28">
        <f t="shared" ca="1" si="923"/>
        <v>0.80756554527511959</v>
      </c>
      <c r="BB1500" s="28">
        <f t="shared" ca="1" si="923"/>
        <v>0.50787393715361751</v>
      </c>
      <c r="BC1500" s="28">
        <f>IF(Riskregister!$E$16="",0,COUNTIF(BQ$4:BQ$53,"&lt;"&amp;BA1500)*IF(BB1500&lt;0.5,Riskregister!$K$16+(Riskregister!$L$16-Riskregister!$K$16)*SQRT(BB1500/2),Riskregister!$L$16-(Riskregister!$L$16-Riskregister!$K$16)*SQRT((1-BB1500)/2)))</f>
        <v>0</v>
      </c>
      <c r="BD1500" s="28">
        <f t="shared" ca="1" si="911"/>
        <v>527670.95665950608</v>
      </c>
    </row>
    <row r="1501" spans="20:56" x14ac:dyDescent="0.35">
      <c r="T1501" s="28">
        <f t="shared" ca="1" si="912"/>
        <v>0.19483865879984708</v>
      </c>
      <c r="U1501" s="28">
        <f t="shared" ca="1" si="912"/>
        <v>0.61715380940636622</v>
      </c>
      <c r="V1501" s="28">
        <f ca="1">IF(Riskregister!$E$5="",0,COUNTIF(BF$4:BF$53,"&lt;"&amp;T1501)*IF(U1501&lt;0.5,Riskregister!$K$5+(Riskregister!$L$5-Riskregister!$K$5)*SQRT(U1501/2),Riskregister!$L$5-(Riskregister!$L$5-Riskregister!$K$5)*SQRT((1-U1501)/2)))</f>
        <v>0</v>
      </c>
      <c r="W1501" s="28">
        <f t="shared" ca="1" si="913"/>
        <v>0.39274935581239012</v>
      </c>
      <c r="X1501" s="28">
        <f t="shared" ca="1" si="913"/>
        <v>0.86520869901726682</v>
      </c>
      <c r="Y1501" s="28">
        <f ca="1">IF(Riskregister!$E$6="",0,COUNTIF(BG$4:BG$53,"&lt;"&amp;W1501)*IF(X1501&lt;0.5,Riskregister!$K$6+(Riskregister!$L$6-Riskregister!$K$6)*SQRT(X1501/2),Riskregister!$L$6-(Riskregister!$L$6-Riskregister!$K$6)*SQRT((1-X1501)/2)))</f>
        <v>0</v>
      </c>
      <c r="Z1501" s="28">
        <f t="shared" ca="1" si="914"/>
        <v>0.88991463954017713</v>
      </c>
      <c r="AA1501" s="28">
        <f t="shared" ca="1" si="914"/>
        <v>0.54645279685979753</v>
      </c>
      <c r="AB1501" s="28">
        <f ca="1">IF(Riskregister!$E$7="",0,COUNTIF(BH$4:BH$53,"&lt;"&amp;Z1501)*IF(AA1501&lt;0.5,Riskregister!$K$7+(Riskregister!$L$7-Riskregister!$K$7)*SQRT(AA1501/2),Riskregister!$L$7-(Riskregister!$L$7-Riskregister!$K$7)*SQRT((1-AA1501)/2)))</f>
        <v>233327.36819640303</v>
      </c>
      <c r="AC1501" s="28">
        <f t="shared" ca="1" si="915"/>
        <v>0.94950467028158325</v>
      </c>
      <c r="AD1501" s="28">
        <f t="shared" ca="1" si="915"/>
        <v>0.3756471463444313</v>
      </c>
      <c r="AE1501" s="28">
        <f ca="1">IF(Riskregister!$E$8="",0,COUNTIF(BI$4:BI$53,"&lt;"&amp;AC1501)*IF(AD1501&lt;0.5,Riskregister!$K$8+(Riskregister!$L$8-Riskregister!$K$8)*SQRT(AD1501/2),Riskregister!$L$8-(Riskregister!$L$8-Riskregister!$K$8)*SQRT((1-AD1501)/2)))</f>
        <v>0</v>
      </c>
      <c r="AF1501" s="28">
        <f t="shared" ca="1" si="916"/>
        <v>0.62324522696732176</v>
      </c>
      <c r="AG1501" s="28">
        <f t="shared" ca="1" si="916"/>
        <v>0.56076416912036908</v>
      </c>
      <c r="AH1501" s="28">
        <f>IF(Riskregister!$E$9="",0,COUNTIF(BJ$4:BJ$53,"&lt;"&amp;AF1501)*IF(AG1501&lt;0.5,Riskregister!$K$9+(Riskregister!$L$9-Riskregister!$K$9)*SQRT(AG1501/2),Riskregister!$L$9-(Riskregister!$L$9-Riskregister!$K$9)*SQRT((1-AG1501)/2)))</f>
        <v>0</v>
      </c>
      <c r="AI1501" s="28">
        <f t="shared" ca="1" si="917"/>
        <v>0.10706790433735003</v>
      </c>
      <c r="AJ1501" s="28">
        <f t="shared" ca="1" si="917"/>
        <v>0.34267778852623754</v>
      </c>
      <c r="AK1501" s="28">
        <f>IF(Riskregister!$E$10="",0,COUNTIF(BK$4:BK$53,"&lt;"&amp;AI1501)*IF(AJ1501&lt;0.5,Riskregister!$K$10+(Riskregister!$L$10-Riskregister!$K$10)*SQRT(AJ1501/2),Riskregister!$L$10-(Riskregister!$L$10-Riskregister!$K$10)*SQRT((1-AJ1501)/2)))</f>
        <v>0</v>
      </c>
      <c r="AL1501" s="28">
        <f t="shared" ca="1" si="918"/>
        <v>0.23504650103319669</v>
      </c>
      <c r="AM1501" s="28">
        <f t="shared" ca="1" si="918"/>
        <v>0.49964653937252712</v>
      </c>
      <c r="AN1501" s="28">
        <f>IF(Riskregister!$E$11="",0,COUNTIF(BL$4:BL$53,"&lt;"&amp;AL1501)*IF(AM1501&lt;0.5,Riskregister!$K$11+(Riskregister!$L$11-Riskregister!$K$11)*SQRT(AM1501/2),Riskregister!$L$11-(Riskregister!$L$11-Riskregister!$K$11)*SQRT((1-AM1501)/2)))</f>
        <v>0</v>
      </c>
      <c r="AO1501" s="28">
        <f t="shared" ca="1" si="919"/>
        <v>0.19342823739457027</v>
      </c>
      <c r="AP1501" s="28">
        <f t="shared" ca="1" si="919"/>
        <v>0.38671703067776131</v>
      </c>
      <c r="AQ1501" s="28">
        <f>IF(Riskregister!$E$12="",0,COUNTIF(BM$4:BM$53,"&lt;"&amp;AO1501)*IF(AP1501&lt;0.5,Riskregister!$K$12+(Riskregister!$L$12-Riskregister!$K$12)*SQRT(AP1501/2),Riskregister!$L$12-(Riskregister!$L$12-Riskregister!$K$12)*SQRT((1-AP1501)/2)))</f>
        <v>0</v>
      </c>
      <c r="AR1501" s="28">
        <f t="shared" ca="1" si="920"/>
        <v>0.25299501343920117</v>
      </c>
      <c r="AS1501" s="28">
        <f t="shared" ca="1" si="920"/>
        <v>0.33447505627154606</v>
      </c>
      <c r="AT1501" s="28">
        <f>IF(Riskregister!$E$13="",0,COUNTIF(BN$4:BN$53,"&lt;"&amp;AR1501)*IF(AS1501&lt;0.5,Riskregister!$K$13+(Riskregister!$L$13-Riskregister!$K$13)*SQRT(AS1501/2),Riskregister!$L$13-(Riskregister!$L$13-Riskregister!$K$13)*SQRT((1-AS1501)/2)))</f>
        <v>0</v>
      </c>
      <c r="AU1501" s="28">
        <f t="shared" ca="1" si="921"/>
        <v>0.97220293689502746</v>
      </c>
      <c r="AV1501" s="28">
        <f t="shared" ca="1" si="921"/>
        <v>0.76150946078753379</v>
      </c>
      <c r="AW1501" s="28">
        <f>IF(Riskregister!$E$14="",0,COUNTIF(BO$4:BO$53,"&lt;"&amp;AU1501)*IF(AV1501&lt;0.5,Riskregister!$K$14+(Riskregister!$L$14-Riskregister!$K$14)*SQRT(AV1501/2),Riskregister!$L$14-(Riskregister!$L$14-Riskregister!$K$14)*SQRT((1-AV1501)/2)))</f>
        <v>0</v>
      </c>
      <c r="AX1501" s="28">
        <f t="shared" ca="1" si="922"/>
        <v>0.94329084049742173</v>
      </c>
      <c r="AY1501" s="28">
        <f t="shared" ca="1" si="922"/>
        <v>0.73125313231519717</v>
      </c>
      <c r="AZ1501" s="28">
        <f>IF(Riskregister!$E$15="",0,COUNTIF(BP$4:BP$53,"&lt;"&amp;AX1501)*IF(AY1501&lt;0.5,Riskregister!$K$15+(Riskregister!$L$15-Riskregister!$K$15)*SQRT(AY1501/2),Riskregister!$L$15-(Riskregister!$L$15-Riskregister!$K$15)*SQRT((1-AY1501)/2)))</f>
        <v>0</v>
      </c>
      <c r="BA1501" s="28">
        <f t="shared" ca="1" si="923"/>
        <v>0.91731035622019108</v>
      </c>
      <c r="BB1501" s="28">
        <f t="shared" ca="1" si="923"/>
        <v>0.58285320768899551</v>
      </c>
      <c r="BC1501" s="28">
        <f>IF(Riskregister!$E$16="",0,COUNTIF(BQ$4:BQ$53,"&lt;"&amp;BA1501)*IF(BB1501&lt;0.5,Riskregister!$K$16+(Riskregister!$L$16-Riskregister!$K$16)*SQRT(BB1501/2),Riskregister!$L$16-(Riskregister!$L$16-Riskregister!$K$16)*SQRT((1-BB1501)/2)))</f>
        <v>0</v>
      </c>
      <c r="BD1501" s="28">
        <f t="shared" ca="1" si="911"/>
        <v>233327.36819640303</v>
      </c>
    </row>
    <row r="1502" spans="20:56" x14ac:dyDescent="0.35">
      <c r="T1502" s="28">
        <f t="shared" ca="1" si="912"/>
        <v>0.4789126625220661</v>
      </c>
      <c r="U1502" s="28">
        <f t="shared" ca="1" si="912"/>
        <v>2.2458530957733758E-2</v>
      </c>
      <c r="V1502" s="28">
        <f ca="1">IF(Riskregister!$E$5="",0,COUNTIF(BF$4:BF$53,"&lt;"&amp;T1502)*IF(U1502&lt;0.5,Riskregister!$K$5+(Riskregister!$L$5-Riskregister!$K$5)*SQRT(U1502/2),Riskregister!$L$5-(Riskregister!$L$5-Riskregister!$K$5)*SQRT((1-U1502)/2)))</f>
        <v>0</v>
      </c>
      <c r="W1502" s="28">
        <f t="shared" ca="1" si="913"/>
        <v>0.4731459102007427</v>
      </c>
      <c r="X1502" s="28">
        <f t="shared" ca="1" si="913"/>
        <v>0.29313709196961479</v>
      </c>
      <c r="Y1502" s="28">
        <f ca="1">IF(Riskregister!$E$6="",0,COUNTIF(BG$4:BG$53,"&lt;"&amp;W1502)*IF(X1502&lt;0.5,Riskregister!$K$6+(Riskregister!$L$6-Riskregister!$K$6)*SQRT(X1502/2),Riskregister!$L$6-(Riskregister!$L$6-Riskregister!$K$6)*SQRT((1-X1502)/2)))</f>
        <v>0</v>
      </c>
      <c r="Z1502" s="28">
        <f t="shared" ca="1" si="914"/>
        <v>1.9287259870360396E-2</v>
      </c>
      <c r="AA1502" s="28">
        <f t="shared" ca="1" si="914"/>
        <v>0.68424099682432304</v>
      </c>
      <c r="AB1502" s="28">
        <f ca="1">IF(Riskregister!$E$7="",0,COUNTIF(BH$4:BH$53,"&lt;"&amp;Z1502)*IF(AA1502&lt;0.5,Riskregister!$K$7+(Riskregister!$L$7-Riskregister!$K$7)*SQRT(AA1502/2),Riskregister!$L$7-(Riskregister!$L$7-Riskregister!$K$7)*SQRT((1-AA1502)/2)))</f>
        <v>0</v>
      </c>
      <c r="AC1502" s="28">
        <f t="shared" ca="1" si="915"/>
        <v>0.51316244498012786</v>
      </c>
      <c r="AD1502" s="28">
        <f t="shared" ca="1" si="915"/>
        <v>0.94408307494158905</v>
      </c>
      <c r="AE1502" s="28">
        <f ca="1">IF(Riskregister!$E$8="",0,COUNTIF(BI$4:BI$53,"&lt;"&amp;AC1502)*IF(AD1502&lt;0.5,Riskregister!$K$8+(Riskregister!$L$8-Riskregister!$K$8)*SQRT(AD1502/2),Riskregister!$L$8-(Riskregister!$L$8-Riskregister!$K$8)*SQRT((1-AD1502)/2)))</f>
        <v>0</v>
      </c>
      <c r="AF1502" s="28">
        <f t="shared" ca="1" si="916"/>
        <v>0.61435233076152618</v>
      </c>
      <c r="AG1502" s="28">
        <f t="shared" ca="1" si="916"/>
        <v>0.72018052537493449</v>
      </c>
      <c r="AH1502" s="28">
        <f>IF(Riskregister!$E$9="",0,COUNTIF(BJ$4:BJ$53,"&lt;"&amp;AF1502)*IF(AG1502&lt;0.5,Riskregister!$K$9+(Riskregister!$L$9-Riskregister!$K$9)*SQRT(AG1502/2),Riskregister!$L$9-(Riskregister!$L$9-Riskregister!$K$9)*SQRT((1-AG1502)/2)))</f>
        <v>0</v>
      </c>
      <c r="AI1502" s="28">
        <f t="shared" ca="1" si="917"/>
        <v>9.8351003636595102E-2</v>
      </c>
      <c r="AJ1502" s="28">
        <f t="shared" ca="1" si="917"/>
        <v>0.30419013104288173</v>
      </c>
      <c r="AK1502" s="28">
        <f>IF(Riskregister!$E$10="",0,COUNTIF(BK$4:BK$53,"&lt;"&amp;AI1502)*IF(AJ1502&lt;0.5,Riskregister!$K$10+(Riskregister!$L$10-Riskregister!$K$10)*SQRT(AJ1502/2),Riskregister!$L$10-(Riskregister!$L$10-Riskregister!$K$10)*SQRT((1-AJ1502)/2)))</f>
        <v>0</v>
      </c>
      <c r="AL1502" s="28">
        <f t="shared" ca="1" si="918"/>
        <v>0.33169342064668028</v>
      </c>
      <c r="AM1502" s="28">
        <f t="shared" ca="1" si="918"/>
        <v>0.6308304343844553</v>
      </c>
      <c r="AN1502" s="28">
        <f>IF(Riskregister!$E$11="",0,COUNTIF(BL$4:BL$53,"&lt;"&amp;AL1502)*IF(AM1502&lt;0.5,Riskregister!$K$11+(Riskregister!$L$11-Riskregister!$K$11)*SQRT(AM1502/2),Riskregister!$L$11-(Riskregister!$L$11-Riskregister!$K$11)*SQRT((1-AM1502)/2)))</f>
        <v>0</v>
      </c>
      <c r="AO1502" s="28">
        <f t="shared" ca="1" si="919"/>
        <v>0.71856615344063035</v>
      </c>
      <c r="AP1502" s="28">
        <f t="shared" ca="1" si="919"/>
        <v>0.74824018278429794</v>
      </c>
      <c r="AQ1502" s="28">
        <f>IF(Riskregister!$E$12="",0,COUNTIF(BM$4:BM$53,"&lt;"&amp;AO1502)*IF(AP1502&lt;0.5,Riskregister!$K$12+(Riskregister!$L$12-Riskregister!$K$12)*SQRT(AP1502/2),Riskregister!$L$12-(Riskregister!$L$12-Riskregister!$K$12)*SQRT((1-AP1502)/2)))</f>
        <v>0</v>
      </c>
      <c r="AR1502" s="28">
        <f t="shared" ca="1" si="920"/>
        <v>0.3575332915932653</v>
      </c>
      <c r="AS1502" s="28">
        <f t="shared" ca="1" si="920"/>
        <v>0.81251822541514263</v>
      </c>
      <c r="AT1502" s="28">
        <f>IF(Riskregister!$E$13="",0,COUNTIF(BN$4:BN$53,"&lt;"&amp;AR1502)*IF(AS1502&lt;0.5,Riskregister!$K$13+(Riskregister!$L$13-Riskregister!$K$13)*SQRT(AS1502/2),Riskregister!$L$13-(Riskregister!$L$13-Riskregister!$K$13)*SQRT((1-AS1502)/2)))</f>
        <v>0</v>
      </c>
      <c r="AU1502" s="28">
        <f t="shared" ca="1" si="921"/>
        <v>0.7329040789423904</v>
      </c>
      <c r="AV1502" s="28">
        <f t="shared" ca="1" si="921"/>
        <v>0.64295676037684468</v>
      </c>
      <c r="AW1502" s="28">
        <f>IF(Riskregister!$E$14="",0,COUNTIF(BO$4:BO$53,"&lt;"&amp;AU1502)*IF(AV1502&lt;0.5,Riskregister!$K$14+(Riskregister!$L$14-Riskregister!$K$14)*SQRT(AV1502/2),Riskregister!$L$14-(Riskregister!$L$14-Riskregister!$K$14)*SQRT((1-AV1502)/2)))</f>
        <v>0</v>
      </c>
      <c r="AX1502" s="28">
        <f t="shared" ca="1" si="922"/>
        <v>1.6365474358195575E-2</v>
      </c>
      <c r="AY1502" s="28">
        <f t="shared" ca="1" si="922"/>
        <v>7.9099546457105263E-2</v>
      </c>
      <c r="AZ1502" s="28">
        <f>IF(Riskregister!$E$15="",0,COUNTIF(BP$4:BP$53,"&lt;"&amp;AX1502)*IF(AY1502&lt;0.5,Riskregister!$K$15+(Riskregister!$L$15-Riskregister!$K$15)*SQRT(AY1502/2),Riskregister!$L$15-(Riskregister!$L$15-Riskregister!$K$15)*SQRT((1-AY1502)/2)))</f>
        <v>0</v>
      </c>
      <c r="BA1502" s="28">
        <f t="shared" ca="1" si="923"/>
        <v>0.24635485858746242</v>
      </c>
      <c r="BB1502" s="28">
        <f t="shared" ca="1" si="923"/>
        <v>8.2458828736918899E-2</v>
      </c>
      <c r="BC1502" s="28">
        <f>IF(Riskregister!$E$16="",0,COUNTIF(BQ$4:BQ$53,"&lt;"&amp;BA1502)*IF(BB1502&lt;0.5,Riskregister!$K$16+(Riskregister!$L$16-Riskregister!$K$16)*SQRT(BB1502/2),Riskregister!$L$16-(Riskregister!$L$16-Riskregister!$K$16)*SQRT((1-BB1502)/2)))</f>
        <v>0</v>
      </c>
      <c r="BD1502" s="28">
        <f t="shared" ca="1" si="911"/>
        <v>0</v>
      </c>
    </row>
    <row r="1503" spans="20:56" x14ac:dyDescent="0.35">
      <c r="T1503" s="28">
        <f t="shared" ca="1" si="912"/>
        <v>0.31233930949517763</v>
      </c>
      <c r="U1503" s="28">
        <f t="shared" ca="1" si="912"/>
        <v>0.39811311114620085</v>
      </c>
      <c r="V1503" s="28">
        <f ca="1">IF(Riskregister!$E$5="",0,COUNTIF(BF$4:BF$53,"&lt;"&amp;T1503)*IF(U1503&lt;0.5,Riskregister!$K$5+(Riskregister!$L$5-Riskregister!$K$5)*SQRT(U1503/2),Riskregister!$L$5-(Riskregister!$L$5-Riskregister!$K$5)*SQRT((1-U1503)/2)))</f>
        <v>0</v>
      </c>
      <c r="W1503" s="28">
        <f t="shared" ca="1" si="913"/>
        <v>0.83448293770005422</v>
      </c>
      <c r="X1503" s="28">
        <f t="shared" ca="1" si="913"/>
        <v>0.48801579435965015</v>
      </c>
      <c r="Y1503" s="28">
        <f ca="1">IF(Riskregister!$E$6="",0,COUNTIF(BG$4:BG$53,"&lt;"&amp;W1503)*IF(X1503&lt;0.5,Riskregister!$K$6+(Riskregister!$L$6-Riskregister!$K$6)*SQRT(X1503/2),Riskregister!$L$6-(Riskregister!$L$6-Riskregister!$K$6)*SQRT((1-X1503)/2)))</f>
        <v>1089148.7990559472</v>
      </c>
      <c r="Z1503" s="28">
        <f t="shared" ca="1" si="914"/>
        <v>0.51061800231932963</v>
      </c>
      <c r="AA1503" s="28">
        <f t="shared" ca="1" si="914"/>
        <v>0.99713996938701455</v>
      </c>
      <c r="AB1503" s="28">
        <f ca="1">IF(Riskregister!$E$7="",0,COUNTIF(BH$4:BH$53,"&lt;"&amp;Z1503)*IF(AA1503&lt;0.5,Riskregister!$K$7+(Riskregister!$L$7-Riskregister!$K$7)*SQRT(AA1503/2),Riskregister!$L$7-(Riskregister!$L$7-Riskregister!$K$7)*SQRT((1-AA1503)/2)))</f>
        <v>0</v>
      </c>
      <c r="AC1503" s="28">
        <f t="shared" ca="1" si="915"/>
        <v>0.28615748946414787</v>
      </c>
      <c r="AD1503" s="28">
        <f t="shared" ca="1" si="915"/>
        <v>0.53074826340916825</v>
      </c>
      <c r="AE1503" s="28">
        <f ca="1">IF(Riskregister!$E$8="",0,COUNTIF(BI$4:BI$53,"&lt;"&amp;AC1503)*IF(AD1503&lt;0.5,Riskregister!$K$8+(Riskregister!$L$8-Riskregister!$K$8)*SQRT(AD1503/2),Riskregister!$L$8-(Riskregister!$L$8-Riskregister!$K$8)*SQRT((1-AD1503)/2)))</f>
        <v>0</v>
      </c>
      <c r="AF1503" s="28">
        <f t="shared" ca="1" si="916"/>
        <v>0.31719013354928538</v>
      </c>
      <c r="AG1503" s="28">
        <f t="shared" ca="1" si="916"/>
        <v>0.52089055306651155</v>
      </c>
      <c r="AH1503" s="28">
        <f>IF(Riskregister!$E$9="",0,COUNTIF(BJ$4:BJ$53,"&lt;"&amp;AF1503)*IF(AG1503&lt;0.5,Riskregister!$K$9+(Riskregister!$L$9-Riskregister!$K$9)*SQRT(AG1503/2),Riskregister!$L$9-(Riskregister!$L$9-Riskregister!$K$9)*SQRT((1-AG1503)/2)))</f>
        <v>0</v>
      </c>
      <c r="AI1503" s="28">
        <f t="shared" ca="1" si="917"/>
        <v>3.3540500453078659E-2</v>
      </c>
      <c r="AJ1503" s="28">
        <f t="shared" ca="1" si="917"/>
        <v>0.73975658917021803</v>
      </c>
      <c r="AK1503" s="28">
        <f>IF(Riskregister!$E$10="",0,COUNTIF(BK$4:BK$53,"&lt;"&amp;AI1503)*IF(AJ1503&lt;0.5,Riskregister!$K$10+(Riskregister!$L$10-Riskregister!$K$10)*SQRT(AJ1503/2),Riskregister!$L$10-(Riskregister!$L$10-Riskregister!$K$10)*SQRT((1-AJ1503)/2)))</f>
        <v>0</v>
      </c>
      <c r="AL1503" s="28">
        <f t="shared" ca="1" si="918"/>
        <v>0.36406672368063442</v>
      </c>
      <c r="AM1503" s="28">
        <f t="shared" ca="1" si="918"/>
        <v>0.36177015655418465</v>
      </c>
      <c r="AN1503" s="28">
        <f>IF(Riskregister!$E$11="",0,COUNTIF(BL$4:BL$53,"&lt;"&amp;AL1503)*IF(AM1503&lt;0.5,Riskregister!$K$11+(Riskregister!$L$11-Riskregister!$K$11)*SQRT(AM1503/2),Riskregister!$L$11-(Riskregister!$L$11-Riskregister!$K$11)*SQRT((1-AM1503)/2)))</f>
        <v>0</v>
      </c>
      <c r="AO1503" s="28">
        <f t="shared" ca="1" si="919"/>
        <v>0.48447682085010735</v>
      </c>
      <c r="AP1503" s="28">
        <f t="shared" ca="1" si="919"/>
        <v>0.95431526553835344</v>
      </c>
      <c r="AQ1503" s="28">
        <f>IF(Riskregister!$E$12="",0,COUNTIF(BM$4:BM$53,"&lt;"&amp;AO1503)*IF(AP1503&lt;0.5,Riskregister!$K$12+(Riskregister!$L$12-Riskregister!$K$12)*SQRT(AP1503/2),Riskregister!$L$12-(Riskregister!$L$12-Riskregister!$K$12)*SQRT((1-AP1503)/2)))</f>
        <v>0</v>
      </c>
      <c r="AR1503" s="28">
        <f t="shared" ca="1" si="920"/>
        <v>0.47301747968749019</v>
      </c>
      <c r="AS1503" s="28">
        <f t="shared" ca="1" si="920"/>
        <v>0.7799919534553813</v>
      </c>
      <c r="AT1503" s="28">
        <f>IF(Riskregister!$E$13="",0,COUNTIF(BN$4:BN$53,"&lt;"&amp;AR1503)*IF(AS1503&lt;0.5,Riskregister!$K$13+(Riskregister!$L$13-Riskregister!$K$13)*SQRT(AS1503/2),Riskregister!$L$13-(Riskregister!$L$13-Riskregister!$K$13)*SQRT((1-AS1503)/2)))</f>
        <v>0</v>
      </c>
      <c r="AU1503" s="28">
        <f t="shared" ca="1" si="921"/>
        <v>5.9320605429929896E-2</v>
      </c>
      <c r="AV1503" s="28">
        <f t="shared" ca="1" si="921"/>
        <v>0.89130471730883143</v>
      </c>
      <c r="AW1503" s="28">
        <f>IF(Riskregister!$E$14="",0,COUNTIF(BO$4:BO$53,"&lt;"&amp;AU1503)*IF(AV1503&lt;0.5,Riskregister!$K$14+(Riskregister!$L$14-Riskregister!$K$14)*SQRT(AV1503/2),Riskregister!$L$14-(Riskregister!$L$14-Riskregister!$K$14)*SQRT((1-AV1503)/2)))</f>
        <v>0</v>
      </c>
      <c r="AX1503" s="28">
        <f t="shared" ca="1" si="922"/>
        <v>0.4531852881081686</v>
      </c>
      <c r="AY1503" s="28">
        <f t="shared" ca="1" si="922"/>
        <v>0.59560130358750563</v>
      </c>
      <c r="AZ1503" s="28">
        <f>IF(Riskregister!$E$15="",0,COUNTIF(BP$4:BP$53,"&lt;"&amp;AX1503)*IF(AY1503&lt;0.5,Riskregister!$K$15+(Riskregister!$L$15-Riskregister!$K$15)*SQRT(AY1503/2),Riskregister!$L$15-(Riskregister!$L$15-Riskregister!$K$15)*SQRT((1-AY1503)/2)))</f>
        <v>0</v>
      </c>
      <c r="BA1503" s="28">
        <f t="shared" ca="1" si="923"/>
        <v>0.58931336938584056</v>
      </c>
      <c r="BB1503" s="28">
        <f t="shared" ca="1" si="923"/>
        <v>0.26510231038251042</v>
      </c>
      <c r="BC1503" s="28">
        <f>IF(Riskregister!$E$16="",0,COUNTIF(BQ$4:BQ$53,"&lt;"&amp;BA1503)*IF(BB1503&lt;0.5,Riskregister!$K$16+(Riskregister!$L$16-Riskregister!$K$16)*SQRT(BB1503/2),Riskregister!$L$16-(Riskregister!$L$16-Riskregister!$K$16)*SQRT((1-BB1503)/2)))</f>
        <v>0</v>
      </c>
      <c r="BD1503" s="28">
        <f t="shared" ca="1" si="911"/>
        <v>1089148.7990559472</v>
      </c>
    </row>
    <row r="1504" spans="20:56" x14ac:dyDescent="0.35">
      <c r="T1504" s="28">
        <f t="shared" ref="T1504:U1523" ca="1" si="924">RAND()</f>
        <v>0.35603241162142096</v>
      </c>
      <c r="U1504" s="28">
        <f t="shared" ca="1" si="924"/>
        <v>0.22067392704901423</v>
      </c>
      <c r="V1504" s="28">
        <f ca="1">IF(Riskregister!$E$5="",0,COUNTIF(BF$4:BF$53,"&lt;"&amp;T1504)*IF(U1504&lt;0.5,Riskregister!$K$5+(Riskregister!$L$5-Riskregister!$K$5)*SQRT(U1504/2),Riskregister!$L$5-(Riskregister!$L$5-Riskregister!$K$5)*SQRT((1-U1504)/2)))</f>
        <v>0</v>
      </c>
      <c r="W1504" s="28">
        <f t="shared" ref="W1504:X1523" ca="1" si="925">RAND()</f>
        <v>0.74418683502656235</v>
      </c>
      <c r="X1504" s="28">
        <f t="shared" ca="1" si="925"/>
        <v>0.75041485801637753</v>
      </c>
      <c r="Y1504" s="28">
        <f ca="1">IF(Riskregister!$E$6="",0,COUNTIF(BG$4:BG$53,"&lt;"&amp;W1504)*IF(X1504&lt;0.5,Riskregister!$K$6+(Riskregister!$L$6-Riskregister!$K$6)*SQRT(X1504/2),Riskregister!$L$6-(Riskregister!$L$6-Riskregister!$K$6)*SQRT((1-X1504)/2)))</f>
        <v>1364132.1442206185</v>
      </c>
      <c r="Z1504" s="28">
        <f t="shared" ref="Z1504:AA1523" ca="1" si="926">RAND()</f>
        <v>0.55336494319425777</v>
      </c>
      <c r="AA1504" s="28">
        <f t="shared" ca="1" si="926"/>
        <v>0.57452899622124187</v>
      </c>
      <c r="AB1504" s="28">
        <f ca="1">IF(Riskregister!$E$7="",0,COUNTIF(BH$4:BH$53,"&lt;"&amp;Z1504)*IF(AA1504&lt;0.5,Riskregister!$K$7+(Riskregister!$L$7-Riskregister!$K$7)*SQRT(AA1504/2),Riskregister!$L$7-(Riskregister!$L$7-Riskregister!$K$7)*SQRT((1-AA1504)/2)))</f>
        <v>0</v>
      </c>
      <c r="AC1504" s="28">
        <f t="shared" ref="AC1504:AD1523" ca="1" si="927">RAND()</f>
        <v>3.5282347038362749E-2</v>
      </c>
      <c r="AD1504" s="28">
        <f t="shared" ca="1" si="927"/>
        <v>0.38553440628367275</v>
      </c>
      <c r="AE1504" s="28">
        <f ca="1">IF(Riskregister!$E$8="",0,COUNTIF(BI$4:BI$53,"&lt;"&amp;AC1504)*IF(AD1504&lt;0.5,Riskregister!$K$8+(Riskregister!$L$8-Riskregister!$K$8)*SQRT(AD1504/2),Riskregister!$L$8-(Riskregister!$L$8-Riskregister!$K$8)*SQRT((1-AD1504)/2)))</f>
        <v>0</v>
      </c>
      <c r="AF1504" s="28">
        <f t="shared" ref="AF1504:AG1523" ca="1" si="928">RAND()</f>
        <v>0.81869528486080756</v>
      </c>
      <c r="AG1504" s="28">
        <f t="shared" ca="1" si="928"/>
        <v>0.52390728160038413</v>
      </c>
      <c r="AH1504" s="28">
        <f>IF(Riskregister!$E$9="",0,COUNTIF(BJ$4:BJ$53,"&lt;"&amp;AF1504)*IF(AG1504&lt;0.5,Riskregister!$K$9+(Riskregister!$L$9-Riskregister!$K$9)*SQRT(AG1504/2),Riskregister!$L$9-(Riskregister!$L$9-Riskregister!$K$9)*SQRT((1-AG1504)/2)))</f>
        <v>0</v>
      </c>
      <c r="AI1504" s="28">
        <f t="shared" ref="AI1504:AJ1523" ca="1" si="929">RAND()</f>
        <v>0.84842050209925579</v>
      </c>
      <c r="AJ1504" s="28">
        <f t="shared" ca="1" si="929"/>
        <v>8.7435266281308932E-2</v>
      </c>
      <c r="AK1504" s="28">
        <f>IF(Riskregister!$E$10="",0,COUNTIF(BK$4:BK$53,"&lt;"&amp;AI1504)*IF(AJ1504&lt;0.5,Riskregister!$K$10+(Riskregister!$L$10-Riskregister!$K$10)*SQRT(AJ1504/2),Riskregister!$L$10-(Riskregister!$L$10-Riskregister!$K$10)*SQRT((1-AJ1504)/2)))</f>
        <v>0</v>
      </c>
      <c r="AL1504" s="28">
        <f t="shared" ref="AL1504:AM1523" ca="1" si="930">RAND()</f>
        <v>7.8933448745492574E-2</v>
      </c>
      <c r="AM1504" s="28">
        <f t="shared" ca="1" si="930"/>
        <v>0.87416629917777133</v>
      </c>
      <c r="AN1504" s="28">
        <f>IF(Riskregister!$E$11="",0,COUNTIF(BL$4:BL$53,"&lt;"&amp;AL1504)*IF(AM1504&lt;0.5,Riskregister!$K$11+(Riskregister!$L$11-Riskregister!$K$11)*SQRT(AM1504/2),Riskregister!$L$11-(Riskregister!$L$11-Riskregister!$K$11)*SQRT((1-AM1504)/2)))</f>
        <v>0</v>
      </c>
      <c r="AO1504" s="28">
        <f t="shared" ref="AO1504:AP1523" ca="1" si="931">RAND()</f>
        <v>0.24665039766116459</v>
      </c>
      <c r="AP1504" s="28">
        <f t="shared" ca="1" si="931"/>
        <v>0.51446768222333561</v>
      </c>
      <c r="AQ1504" s="28">
        <f>IF(Riskregister!$E$12="",0,COUNTIF(BM$4:BM$53,"&lt;"&amp;AO1504)*IF(AP1504&lt;0.5,Riskregister!$K$12+(Riskregister!$L$12-Riskregister!$K$12)*SQRT(AP1504/2),Riskregister!$L$12-(Riskregister!$L$12-Riskregister!$K$12)*SQRT((1-AP1504)/2)))</f>
        <v>0</v>
      </c>
      <c r="AR1504" s="28">
        <f t="shared" ref="AR1504:AS1523" ca="1" si="932">RAND()</f>
        <v>0.91719880166019985</v>
      </c>
      <c r="AS1504" s="28">
        <f t="shared" ca="1" si="932"/>
        <v>0.7025075741055834</v>
      </c>
      <c r="AT1504" s="28">
        <f>IF(Riskregister!$E$13="",0,COUNTIF(BN$4:BN$53,"&lt;"&amp;AR1504)*IF(AS1504&lt;0.5,Riskregister!$K$13+(Riskregister!$L$13-Riskregister!$K$13)*SQRT(AS1504/2),Riskregister!$L$13-(Riskregister!$L$13-Riskregister!$K$13)*SQRT((1-AS1504)/2)))</f>
        <v>0</v>
      </c>
      <c r="AU1504" s="28">
        <f t="shared" ref="AU1504:AV1523" ca="1" si="933">RAND()</f>
        <v>7.1109062218997598E-2</v>
      </c>
      <c r="AV1504" s="28">
        <f t="shared" ca="1" si="933"/>
        <v>0.95074707629866217</v>
      </c>
      <c r="AW1504" s="28">
        <f>IF(Riskregister!$E$14="",0,COUNTIF(BO$4:BO$53,"&lt;"&amp;AU1504)*IF(AV1504&lt;0.5,Riskregister!$K$14+(Riskregister!$L$14-Riskregister!$K$14)*SQRT(AV1504/2),Riskregister!$L$14-(Riskregister!$L$14-Riskregister!$K$14)*SQRT((1-AV1504)/2)))</f>
        <v>0</v>
      </c>
      <c r="AX1504" s="28">
        <f t="shared" ref="AX1504:AY1523" ca="1" si="934">RAND()</f>
        <v>0.55385778510121075</v>
      </c>
      <c r="AY1504" s="28">
        <f t="shared" ca="1" si="934"/>
        <v>0.45127388631874665</v>
      </c>
      <c r="AZ1504" s="28">
        <f>IF(Riskregister!$E$15="",0,COUNTIF(BP$4:BP$53,"&lt;"&amp;AX1504)*IF(AY1504&lt;0.5,Riskregister!$K$15+(Riskregister!$L$15-Riskregister!$K$15)*SQRT(AY1504/2),Riskregister!$L$15-(Riskregister!$L$15-Riskregister!$K$15)*SQRT((1-AY1504)/2)))</f>
        <v>0</v>
      </c>
      <c r="BA1504" s="28">
        <f t="shared" ref="BA1504:BB1523" ca="1" si="935">RAND()</f>
        <v>0.35254537896959137</v>
      </c>
      <c r="BB1504" s="28">
        <f t="shared" ca="1" si="935"/>
        <v>0.46360331734430371</v>
      </c>
      <c r="BC1504" s="28">
        <f>IF(Riskregister!$E$16="",0,COUNTIF(BQ$4:BQ$53,"&lt;"&amp;BA1504)*IF(BB1504&lt;0.5,Riskregister!$K$16+(Riskregister!$L$16-Riskregister!$K$16)*SQRT(BB1504/2),Riskregister!$L$16-(Riskregister!$L$16-Riskregister!$K$16)*SQRT((1-BB1504)/2)))</f>
        <v>0</v>
      </c>
      <c r="BD1504" s="28">
        <f t="shared" ca="1" si="911"/>
        <v>1364132.1442206185</v>
      </c>
    </row>
    <row r="1505" spans="20:56" x14ac:dyDescent="0.35">
      <c r="T1505" s="28">
        <f t="shared" ca="1" si="924"/>
        <v>0.88621274099175518</v>
      </c>
      <c r="U1505" s="28">
        <f t="shared" ca="1" si="924"/>
        <v>0.88213273594757347</v>
      </c>
      <c r="V1505" s="28">
        <f ca="1">IF(Riskregister!$E$5="",0,COUNTIF(BF$4:BF$53,"&lt;"&amp;T1505)*IF(U1505&lt;0.5,Riskregister!$K$5+(Riskregister!$L$5-Riskregister!$K$5)*SQRT(U1505/2),Riskregister!$L$5-(Riskregister!$L$5-Riskregister!$K$5)*SQRT((1-U1505)/2)))</f>
        <v>490756.8744253983</v>
      </c>
      <c r="W1505" s="28">
        <f t="shared" ca="1" si="925"/>
        <v>0.40270647697082351</v>
      </c>
      <c r="X1505" s="28">
        <f t="shared" ca="1" si="925"/>
        <v>0.11332364798826433</v>
      </c>
      <c r="Y1505" s="28">
        <f ca="1">IF(Riskregister!$E$6="",0,COUNTIF(BG$4:BG$53,"&lt;"&amp;W1505)*IF(X1505&lt;0.5,Riskregister!$K$6+(Riskregister!$L$6-Riskregister!$K$6)*SQRT(X1505/2),Riskregister!$L$6-(Riskregister!$L$6-Riskregister!$K$6)*SQRT((1-X1505)/2)))</f>
        <v>0</v>
      </c>
      <c r="Z1505" s="28">
        <f t="shared" ca="1" si="926"/>
        <v>0.84448708989417809</v>
      </c>
      <c r="AA1505" s="28">
        <f t="shared" ca="1" si="926"/>
        <v>0.36161916695494001</v>
      </c>
      <c r="AB1505" s="28">
        <f ca="1">IF(Riskregister!$E$7="",0,COUNTIF(BH$4:BH$53,"&lt;"&amp;Z1505)*IF(AA1505&lt;0.5,Riskregister!$K$7+(Riskregister!$L$7-Riskregister!$K$7)*SQRT(AA1505/2),Riskregister!$L$7-(Riskregister!$L$7-Riskregister!$K$7)*SQRT((1-AA1505)/2)))</f>
        <v>198825.98555356546</v>
      </c>
      <c r="AC1505" s="28">
        <f t="shared" ca="1" si="927"/>
        <v>0.669949030151747</v>
      </c>
      <c r="AD1505" s="28">
        <f t="shared" ca="1" si="927"/>
        <v>0.11191220744901964</v>
      </c>
      <c r="AE1505" s="28">
        <f ca="1">IF(Riskregister!$E$8="",0,COUNTIF(BI$4:BI$53,"&lt;"&amp;AC1505)*IF(AD1505&lt;0.5,Riskregister!$K$8+(Riskregister!$L$8-Riskregister!$K$8)*SQRT(AD1505/2),Riskregister!$L$8-(Riskregister!$L$8-Riskregister!$K$8)*SQRT((1-AD1505)/2)))</f>
        <v>0</v>
      </c>
      <c r="AF1505" s="28">
        <f t="shared" ca="1" si="928"/>
        <v>0.98327266725891704</v>
      </c>
      <c r="AG1505" s="28">
        <f t="shared" ca="1" si="928"/>
        <v>0.7998699604533307</v>
      </c>
      <c r="AH1505" s="28">
        <f>IF(Riskregister!$E$9="",0,COUNTIF(BJ$4:BJ$53,"&lt;"&amp;AF1505)*IF(AG1505&lt;0.5,Riskregister!$K$9+(Riskregister!$L$9-Riskregister!$K$9)*SQRT(AG1505/2),Riskregister!$L$9-(Riskregister!$L$9-Riskregister!$K$9)*SQRT((1-AG1505)/2)))</f>
        <v>0</v>
      </c>
      <c r="AI1505" s="28">
        <f t="shared" ca="1" si="929"/>
        <v>0.92547628691700035</v>
      </c>
      <c r="AJ1505" s="28">
        <f t="shared" ca="1" si="929"/>
        <v>0.15874748062704036</v>
      </c>
      <c r="AK1505" s="28">
        <f>IF(Riskregister!$E$10="",0,COUNTIF(BK$4:BK$53,"&lt;"&amp;AI1505)*IF(AJ1505&lt;0.5,Riskregister!$K$10+(Riskregister!$L$10-Riskregister!$K$10)*SQRT(AJ1505/2),Riskregister!$L$10-(Riskregister!$L$10-Riskregister!$K$10)*SQRT((1-AJ1505)/2)))</f>
        <v>0</v>
      </c>
      <c r="AL1505" s="28">
        <f t="shared" ca="1" si="930"/>
        <v>0.34011039019974187</v>
      </c>
      <c r="AM1505" s="28">
        <f t="shared" ca="1" si="930"/>
        <v>0.53283264646243267</v>
      </c>
      <c r="AN1505" s="28">
        <f>IF(Riskregister!$E$11="",0,COUNTIF(BL$4:BL$53,"&lt;"&amp;AL1505)*IF(AM1505&lt;0.5,Riskregister!$K$11+(Riskregister!$L$11-Riskregister!$K$11)*SQRT(AM1505/2),Riskregister!$L$11-(Riskregister!$L$11-Riskregister!$K$11)*SQRT((1-AM1505)/2)))</f>
        <v>0</v>
      </c>
      <c r="AO1505" s="28">
        <f t="shared" ca="1" si="931"/>
        <v>0.34533148819911386</v>
      </c>
      <c r="AP1505" s="28">
        <f t="shared" ca="1" si="931"/>
        <v>0.2513909182245101</v>
      </c>
      <c r="AQ1505" s="28">
        <f>IF(Riskregister!$E$12="",0,COUNTIF(BM$4:BM$53,"&lt;"&amp;AO1505)*IF(AP1505&lt;0.5,Riskregister!$K$12+(Riskregister!$L$12-Riskregister!$K$12)*SQRT(AP1505/2),Riskregister!$L$12-(Riskregister!$L$12-Riskregister!$K$12)*SQRT((1-AP1505)/2)))</f>
        <v>0</v>
      </c>
      <c r="AR1505" s="28">
        <f t="shared" ca="1" si="932"/>
        <v>0.38365057757773657</v>
      </c>
      <c r="AS1505" s="28">
        <f t="shared" ca="1" si="932"/>
        <v>0.59968016083696973</v>
      </c>
      <c r="AT1505" s="28">
        <f>IF(Riskregister!$E$13="",0,COUNTIF(BN$4:BN$53,"&lt;"&amp;AR1505)*IF(AS1505&lt;0.5,Riskregister!$K$13+(Riskregister!$L$13-Riskregister!$K$13)*SQRT(AS1505/2),Riskregister!$L$13-(Riskregister!$L$13-Riskregister!$K$13)*SQRT((1-AS1505)/2)))</f>
        <v>0</v>
      </c>
      <c r="AU1505" s="28">
        <f t="shared" ca="1" si="933"/>
        <v>0.85901814331586557</v>
      </c>
      <c r="AV1505" s="28">
        <f t="shared" ca="1" si="933"/>
        <v>0.15677413561479525</v>
      </c>
      <c r="AW1505" s="28">
        <f>IF(Riskregister!$E$14="",0,COUNTIF(BO$4:BO$53,"&lt;"&amp;AU1505)*IF(AV1505&lt;0.5,Riskregister!$K$14+(Riskregister!$L$14-Riskregister!$K$14)*SQRT(AV1505/2),Riskregister!$L$14-(Riskregister!$L$14-Riskregister!$K$14)*SQRT((1-AV1505)/2)))</f>
        <v>0</v>
      </c>
      <c r="AX1505" s="28">
        <f t="shared" ca="1" si="934"/>
        <v>0.25196235770655151</v>
      </c>
      <c r="AY1505" s="28">
        <f t="shared" ca="1" si="934"/>
        <v>0.90907740148940397</v>
      </c>
      <c r="AZ1505" s="28">
        <f>IF(Riskregister!$E$15="",0,COUNTIF(BP$4:BP$53,"&lt;"&amp;AX1505)*IF(AY1505&lt;0.5,Riskregister!$K$15+(Riskregister!$L$15-Riskregister!$K$15)*SQRT(AY1505/2),Riskregister!$L$15-(Riskregister!$L$15-Riskregister!$K$15)*SQRT((1-AY1505)/2)))</f>
        <v>0</v>
      </c>
      <c r="BA1505" s="28">
        <f t="shared" ca="1" si="935"/>
        <v>0.90062275061647712</v>
      </c>
      <c r="BB1505" s="28">
        <f t="shared" ca="1" si="935"/>
        <v>0.7025905399053558</v>
      </c>
      <c r="BC1505" s="28">
        <f>IF(Riskregister!$E$16="",0,COUNTIF(BQ$4:BQ$53,"&lt;"&amp;BA1505)*IF(BB1505&lt;0.5,Riskregister!$K$16+(Riskregister!$L$16-Riskregister!$K$16)*SQRT(BB1505/2),Riskregister!$L$16-(Riskregister!$L$16-Riskregister!$K$16)*SQRT((1-BB1505)/2)))</f>
        <v>0</v>
      </c>
      <c r="BD1505" s="28">
        <f t="shared" ca="1" si="911"/>
        <v>689582.85997896374</v>
      </c>
    </row>
    <row r="1506" spans="20:56" x14ac:dyDescent="0.35">
      <c r="T1506" s="28">
        <f t="shared" ca="1" si="924"/>
        <v>0.63346597725601983</v>
      </c>
      <c r="U1506" s="28">
        <f t="shared" ca="1" si="924"/>
        <v>0.4022030451689651</v>
      </c>
      <c r="V1506" s="28">
        <f ca="1">IF(Riskregister!$E$5="",0,COUNTIF(BF$4:BF$53,"&lt;"&amp;T1506)*IF(U1506&lt;0.5,Riskregister!$K$5+(Riskregister!$L$5-Riskregister!$K$5)*SQRT(U1506/2),Riskregister!$L$5-(Riskregister!$L$5-Riskregister!$K$5)*SQRT((1-U1506)/2)))</f>
        <v>351799.54985915532</v>
      </c>
      <c r="W1506" s="28">
        <f t="shared" ca="1" si="925"/>
        <v>0.76734075021863424</v>
      </c>
      <c r="X1506" s="28">
        <f t="shared" ca="1" si="925"/>
        <v>0.83398643059609523</v>
      </c>
      <c r="Y1506" s="28">
        <f ca="1">IF(Riskregister!$E$6="",0,COUNTIF(BG$4:BG$53,"&lt;"&amp;W1506)*IF(X1506&lt;0.5,Riskregister!$K$6+(Riskregister!$L$6-Riskregister!$K$6)*SQRT(X1506/2),Riskregister!$L$6-(Riskregister!$L$6-Riskregister!$K$6)*SQRT((1-X1506)/2)))</f>
        <v>1481403.8349213083</v>
      </c>
      <c r="Z1506" s="28">
        <f t="shared" ca="1" si="926"/>
        <v>5.0884572595188304E-2</v>
      </c>
      <c r="AA1506" s="28">
        <f t="shared" ca="1" si="926"/>
        <v>0.41338982919435541</v>
      </c>
      <c r="AB1506" s="28">
        <f ca="1">IF(Riskregister!$E$7="",0,COUNTIF(BH$4:BH$53,"&lt;"&amp;Z1506)*IF(AA1506&lt;0.5,Riskregister!$K$7+(Riskregister!$L$7-Riskregister!$K$7)*SQRT(AA1506/2),Riskregister!$L$7-(Riskregister!$L$7-Riskregister!$K$7)*SQRT((1-AA1506)/2)))</f>
        <v>0</v>
      </c>
      <c r="AC1506" s="28">
        <f t="shared" ca="1" si="927"/>
        <v>0.12978066173248159</v>
      </c>
      <c r="AD1506" s="28">
        <f t="shared" ca="1" si="927"/>
        <v>0.43790836219086737</v>
      </c>
      <c r="AE1506" s="28">
        <f ca="1">IF(Riskregister!$E$8="",0,COUNTIF(BI$4:BI$53,"&lt;"&amp;AC1506)*IF(AD1506&lt;0.5,Riskregister!$K$8+(Riskregister!$L$8-Riskregister!$K$8)*SQRT(AD1506/2),Riskregister!$L$8-(Riskregister!$L$8-Riskregister!$K$8)*SQRT((1-AD1506)/2)))</f>
        <v>0</v>
      </c>
      <c r="AF1506" s="28">
        <f t="shared" ca="1" si="928"/>
        <v>8.89208303841581E-2</v>
      </c>
      <c r="AG1506" s="28">
        <f t="shared" ca="1" si="928"/>
        <v>0.30317540869499882</v>
      </c>
      <c r="AH1506" s="28">
        <f>IF(Riskregister!$E$9="",0,COUNTIF(BJ$4:BJ$53,"&lt;"&amp;AF1506)*IF(AG1506&lt;0.5,Riskregister!$K$9+(Riskregister!$L$9-Riskregister!$K$9)*SQRT(AG1506/2),Riskregister!$L$9-(Riskregister!$L$9-Riskregister!$K$9)*SQRT((1-AG1506)/2)))</f>
        <v>0</v>
      </c>
      <c r="AI1506" s="28">
        <f t="shared" ca="1" si="929"/>
        <v>0.22568878823434035</v>
      </c>
      <c r="AJ1506" s="28">
        <f t="shared" ca="1" si="929"/>
        <v>0.8565292328790689</v>
      </c>
      <c r="AK1506" s="28">
        <f>IF(Riskregister!$E$10="",0,COUNTIF(BK$4:BK$53,"&lt;"&amp;AI1506)*IF(AJ1506&lt;0.5,Riskregister!$K$10+(Riskregister!$L$10-Riskregister!$K$10)*SQRT(AJ1506/2),Riskregister!$L$10-(Riskregister!$L$10-Riskregister!$K$10)*SQRT((1-AJ1506)/2)))</f>
        <v>0</v>
      </c>
      <c r="AL1506" s="28">
        <f t="shared" ca="1" si="930"/>
        <v>0.6180790533209799</v>
      </c>
      <c r="AM1506" s="28">
        <f t="shared" ca="1" si="930"/>
        <v>0.63433613537621758</v>
      </c>
      <c r="AN1506" s="28">
        <f>IF(Riskregister!$E$11="",0,COUNTIF(BL$4:BL$53,"&lt;"&amp;AL1506)*IF(AM1506&lt;0.5,Riskregister!$K$11+(Riskregister!$L$11-Riskregister!$K$11)*SQRT(AM1506/2),Riskregister!$L$11-(Riskregister!$L$11-Riskregister!$K$11)*SQRT((1-AM1506)/2)))</f>
        <v>0</v>
      </c>
      <c r="AO1506" s="28">
        <f t="shared" ca="1" si="931"/>
        <v>0.75937537880920036</v>
      </c>
      <c r="AP1506" s="28">
        <f t="shared" ca="1" si="931"/>
        <v>0.78633630902442808</v>
      </c>
      <c r="AQ1506" s="28">
        <f>IF(Riskregister!$E$12="",0,COUNTIF(BM$4:BM$53,"&lt;"&amp;AO1506)*IF(AP1506&lt;0.5,Riskregister!$K$12+(Riskregister!$L$12-Riskregister!$K$12)*SQRT(AP1506/2),Riskregister!$L$12-(Riskregister!$L$12-Riskregister!$K$12)*SQRT((1-AP1506)/2)))</f>
        <v>0</v>
      </c>
      <c r="AR1506" s="28">
        <f t="shared" ca="1" si="932"/>
        <v>0.63283318053174809</v>
      </c>
      <c r="AS1506" s="28">
        <f t="shared" ca="1" si="932"/>
        <v>0.12842308160736204</v>
      </c>
      <c r="AT1506" s="28">
        <f>IF(Riskregister!$E$13="",0,COUNTIF(BN$4:BN$53,"&lt;"&amp;AR1506)*IF(AS1506&lt;0.5,Riskregister!$K$13+(Riskregister!$L$13-Riskregister!$K$13)*SQRT(AS1506/2),Riskregister!$L$13-(Riskregister!$L$13-Riskregister!$K$13)*SQRT((1-AS1506)/2)))</f>
        <v>0</v>
      </c>
      <c r="AU1506" s="28">
        <f t="shared" ca="1" si="933"/>
        <v>0.28410552297017633</v>
      </c>
      <c r="AV1506" s="28">
        <f t="shared" ca="1" si="933"/>
        <v>0.62465374903138016</v>
      </c>
      <c r="AW1506" s="28">
        <f>IF(Riskregister!$E$14="",0,COUNTIF(BO$4:BO$53,"&lt;"&amp;AU1506)*IF(AV1506&lt;0.5,Riskregister!$K$14+(Riskregister!$L$14-Riskregister!$K$14)*SQRT(AV1506/2),Riskregister!$L$14-(Riskregister!$L$14-Riskregister!$K$14)*SQRT((1-AV1506)/2)))</f>
        <v>0</v>
      </c>
      <c r="AX1506" s="28">
        <f t="shared" ca="1" si="934"/>
        <v>0.77931487153239576</v>
      </c>
      <c r="AY1506" s="28">
        <f t="shared" ca="1" si="934"/>
        <v>0.46787754738551968</v>
      </c>
      <c r="AZ1506" s="28">
        <f>IF(Riskregister!$E$15="",0,COUNTIF(BP$4:BP$53,"&lt;"&amp;AX1506)*IF(AY1506&lt;0.5,Riskregister!$K$15+(Riskregister!$L$15-Riskregister!$K$15)*SQRT(AY1506/2),Riskregister!$L$15-(Riskregister!$L$15-Riskregister!$K$15)*SQRT((1-AY1506)/2)))</f>
        <v>0</v>
      </c>
      <c r="BA1506" s="28">
        <f t="shared" ca="1" si="935"/>
        <v>0.76327382615047246</v>
      </c>
      <c r="BB1506" s="28">
        <f t="shared" ca="1" si="935"/>
        <v>0.71930731723470032</v>
      </c>
      <c r="BC1506" s="28">
        <f>IF(Riskregister!$E$16="",0,COUNTIF(BQ$4:BQ$53,"&lt;"&amp;BA1506)*IF(BB1506&lt;0.5,Riskregister!$K$16+(Riskregister!$L$16-Riskregister!$K$16)*SQRT(BB1506/2),Riskregister!$L$16-(Riskregister!$L$16-Riskregister!$K$16)*SQRT((1-BB1506)/2)))</f>
        <v>0</v>
      </c>
      <c r="BD1506" s="28">
        <f t="shared" ca="1" si="911"/>
        <v>1833203.3847804638</v>
      </c>
    </row>
    <row r="1507" spans="20:56" x14ac:dyDescent="0.35">
      <c r="T1507" s="28">
        <f t="shared" ca="1" si="924"/>
        <v>0.19560784524545416</v>
      </c>
      <c r="U1507" s="28">
        <f t="shared" ca="1" si="924"/>
        <v>0.88718133709855695</v>
      </c>
      <c r="V1507" s="28">
        <f ca="1">IF(Riskregister!$E$5="",0,COUNTIF(BF$4:BF$53,"&lt;"&amp;T1507)*IF(U1507&lt;0.5,Riskregister!$K$5+(Riskregister!$L$5-Riskregister!$K$5)*SQRT(U1507/2),Riskregister!$L$5-(Riskregister!$L$5-Riskregister!$K$5)*SQRT((1-U1507)/2)))</f>
        <v>0</v>
      </c>
      <c r="W1507" s="28">
        <f t="shared" ca="1" si="925"/>
        <v>1.6244028282977774E-2</v>
      </c>
      <c r="X1507" s="28">
        <f t="shared" ca="1" si="925"/>
        <v>0.81175547452061259</v>
      </c>
      <c r="Y1507" s="28">
        <f ca="1">IF(Riskregister!$E$6="",0,COUNTIF(BG$4:BG$53,"&lt;"&amp;W1507)*IF(X1507&lt;0.5,Riskregister!$K$6+(Riskregister!$L$6-Riskregister!$K$6)*SQRT(X1507/2),Riskregister!$L$6-(Riskregister!$L$6-Riskregister!$K$6)*SQRT((1-X1507)/2)))</f>
        <v>0</v>
      </c>
      <c r="Z1507" s="28">
        <f t="shared" ca="1" si="926"/>
        <v>0.3124365910819471</v>
      </c>
      <c r="AA1507" s="28">
        <f t="shared" ca="1" si="926"/>
        <v>0.20562072830276035</v>
      </c>
      <c r="AB1507" s="28">
        <f ca="1">IF(Riskregister!$E$7="",0,COUNTIF(BH$4:BH$53,"&lt;"&amp;Z1507)*IF(AA1507&lt;0.5,Riskregister!$K$7+(Riskregister!$L$7-Riskregister!$K$7)*SQRT(AA1507/2),Riskregister!$L$7-(Riskregister!$L$7-Riskregister!$K$7)*SQRT((1-AA1507)/2)))</f>
        <v>0</v>
      </c>
      <c r="AC1507" s="28">
        <f t="shared" ca="1" si="927"/>
        <v>0.67580349015176167</v>
      </c>
      <c r="AD1507" s="28">
        <f t="shared" ca="1" si="927"/>
        <v>0.56742300800891865</v>
      </c>
      <c r="AE1507" s="28">
        <f ca="1">IF(Riskregister!$E$8="",0,COUNTIF(BI$4:BI$53,"&lt;"&amp;AC1507)*IF(AD1507&lt;0.5,Riskregister!$K$8+(Riskregister!$L$8-Riskregister!$K$8)*SQRT(AD1507/2),Riskregister!$L$8-(Riskregister!$L$8-Riskregister!$K$8)*SQRT((1-AD1507)/2)))</f>
        <v>0</v>
      </c>
      <c r="AF1507" s="28">
        <f t="shared" ca="1" si="928"/>
        <v>0.17064477559297087</v>
      </c>
      <c r="AG1507" s="28">
        <f t="shared" ca="1" si="928"/>
        <v>0.51706818017454703</v>
      </c>
      <c r="AH1507" s="28">
        <f>IF(Riskregister!$E$9="",0,COUNTIF(BJ$4:BJ$53,"&lt;"&amp;AF1507)*IF(AG1507&lt;0.5,Riskregister!$K$9+(Riskregister!$L$9-Riskregister!$K$9)*SQRT(AG1507/2),Riskregister!$L$9-(Riskregister!$L$9-Riskregister!$K$9)*SQRT((1-AG1507)/2)))</f>
        <v>0</v>
      </c>
      <c r="AI1507" s="28">
        <f t="shared" ca="1" si="929"/>
        <v>0.11988550049513236</v>
      </c>
      <c r="AJ1507" s="28">
        <f t="shared" ca="1" si="929"/>
        <v>4.250356969384661E-2</v>
      </c>
      <c r="AK1507" s="28">
        <f>IF(Riskregister!$E$10="",0,COUNTIF(BK$4:BK$53,"&lt;"&amp;AI1507)*IF(AJ1507&lt;0.5,Riskregister!$K$10+(Riskregister!$L$10-Riskregister!$K$10)*SQRT(AJ1507/2),Riskregister!$L$10-(Riskregister!$L$10-Riskregister!$K$10)*SQRT((1-AJ1507)/2)))</f>
        <v>0</v>
      </c>
      <c r="AL1507" s="28">
        <f t="shared" ca="1" si="930"/>
        <v>0.40502269909447708</v>
      </c>
      <c r="AM1507" s="28">
        <f t="shared" ca="1" si="930"/>
        <v>0.54967468826202814</v>
      </c>
      <c r="AN1507" s="28">
        <f>IF(Riskregister!$E$11="",0,COUNTIF(BL$4:BL$53,"&lt;"&amp;AL1507)*IF(AM1507&lt;0.5,Riskregister!$K$11+(Riskregister!$L$11-Riskregister!$K$11)*SQRT(AM1507/2),Riskregister!$L$11-(Riskregister!$L$11-Riskregister!$K$11)*SQRT((1-AM1507)/2)))</f>
        <v>0</v>
      </c>
      <c r="AO1507" s="28">
        <f t="shared" ca="1" si="931"/>
        <v>0.53124011686927519</v>
      </c>
      <c r="AP1507" s="28">
        <f t="shared" ca="1" si="931"/>
        <v>0.57733708995495858</v>
      </c>
      <c r="AQ1507" s="28">
        <f>IF(Riskregister!$E$12="",0,COUNTIF(BM$4:BM$53,"&lt;"&amp;AO1507)*IF(AP1507&lt;0.5,Riskregister!$K$12+(Riskregister!$L$12-Riskregister!$K$12)*SQRT(AP1507/2),Riskregister!$L$12-(Riskregister!$L$12-Riskregister!$K$12)*SQRT((1-AP1507)/2)))</f>
        <v>0</v>
      </c>
      <c r="AR1507" s="28">
        <f t="shared" ca="1" si="932"/>
        <v>1.9761061440578542E-2</v>
      </c>
      <c r="AS1507" s="28">
        <f t="shared" ca="1" si="932"/>
        <v>0.34771016999677495</v>
      </c>
      <c r="AT1507" s="28">
        <f>IF(Riskregister!$E$13="",0,COUNTIF(BN$4:BN$53,"&lt;"&amp;AR1507)*IF(AS1507&lt;0.5,Riskregister!$K$13+(Riskregister!$L$13-Riskregister!$K$13)*SQRT(AS1507/2),Riskregister!$L$13-(Riskregister!$L$13-Riskregister!$K$13)*SQRT((1-AS1507)/2)))</f>
        <v>0</v>
      </c>
      <c r="AU1507" s="28">
        <f t="shared" ca="1" si="933"/>
        <v>0.25896553790481536</v>
      </c>
      <c r="AV1507" s="28">
        <f t="shared" ca="1" si="933"/>
        <v>0.98842188962999633</v>
      </c>
      <c r="AW1507" s="28">
        <f>IF(Riskregister!$E$14="",0,COUNTIF(BO$4:BO$53,"&lt;"&amp;AU1507)*IF(AV1507&lt;0.5,Riskregister!$K$14+(Riskregister!$L$14-Riskregister!$K$14)*SQRT(AV1507/2),Riskregister!$L$14-(Riskregister!$L$14-Riskregister!$K$14)*SQRT((1-AV1507)/2)))</f>
        <v>0</v>
      </c>
      <c r="AX1507" s="28">
        <f t="shared" ca="1" si="934"/>
        <v>0.92766125842460934</v>
      </c>
      <c r="AY1507" s="28">
        <f t="shared" ca="1" si="934"/>
        <v>0.42156260847576343</v>
      </c>
      <c r="AZ1507" s="28">
        <f>IF(Riskregister!$E$15="",0,COUNTIF(BP$4:BP$53,"&lt;"&amp;AX1507)*IF(AY1507&lt;0.5,Riskregister!$K$15+(Riskregister!$L$15-Riskregister!$K$15)*SQRT(AY1507/2),Riskregister!$L$15-(Riskregister!$L$15-Riskregister!$K$15)*SQRT((1-AY1507)/2)))</f>
        <v>0</v>
      </c>
      <c r="BA1507" s="28">
        <f t="shared" ca="1" si="935"/>
        <v>0.93377114693829011</v>
      </c>
      <c r="BB1507" s="28">
        <f t="shared" ca="1" si="935"/>
        <v>0.25661529854510134</v>
      </c>
      <c r="BC1507" s="28">
        <f>IF(Riskregister!$E$16="",0,COUNTIF(BQ$4:BQ$53,"&lt;"&amp;BA1507)*IF(BB1507&lt;0.5,Riskregister!$K$16+(Riskregister!$L$16-Riskregister!$K$16)*SQRT(BB1507/2),Riskregister!$L$16-(Riskregister!$L$16-Riskregister!$K$16)*SQRT((1-BB1507)/2)))</f>
        <v>0</v>
      </c>
      <c r="BD1507" s="28">
        <f t="shared" ca="1" si="911"/>
        <v>0</v>
      </c>
    </row>
    <row r="1508" spans="20:56" x14ac:dyDescent="0.35">
      <c r="T1508" s="28">
        <f t="shared" ca="1" si="924"/>
        <v>0.78206077553999787</v>
      </c>
      <c r="U1508" s="28">
        <f t="shared" ca="1" si="924"/>
        <v>0.18421911995109552</v>
      </c>
      <c r="V1508" s="28">
        <f ca="1">IF(Riskregister!$E$5="",0,COUNTIF(BF$4:BF$53,"&lt;"&amp;T1508)*IF(U1508&lt;0.5,Riskregister!$K$5+(Riskregister!$L$5-Riskregister!$K$5)*SQRT(U1508/2),Riskregister!$L$5-(Riskregister!$L$5-Riskregister!$K$5)*SQRT((1-U1508)/2)))</f>
        <v>286573.0057333748</v>
      </c>
      <c r="W1508" s="28">
        <f t="shared" ca="1" si="925"/>
        <v>6.7375513819173727E-2</v>
      </c>
      <c r="X1508" s="28">
        <f t="shared" ca="1" si="925"/>
        <v>0.94791776612579226</v>
      </c>
      <c r="Y1508" s="28">
        <f ca="1">IF(Riskregister!$E$6="",0,COUNTIF(BG$4:BG$53,"&lt;"&amp;W1508)*IF(X1508&lt;0.5,Riskregister!$K$6+(Riskregister!$L$6-Riskregister!$K$6)*SQRT(X1508/2),Riskregister!$L$6-(Riskregister!$L$6-Riskregister!$K$6)*SQRT((1-X1508)/2)))</f>
        <v>0</v>
      </c>
      <c r="Z1508" s="28">
        <f t="shared" ca="1" si="926"/>
        <v>0.86399895223087519</v>
      </c>
      <c r="AA1508" s="28">
        <f t="shared" ca="1" si="926"/>
        <v>0.91540825117517011</v>
      </c>
      <c r="AB1508" s="28">
        <f ca="1">IF(Riskregister!$E$7="",0,COUNTIF(BH$4:BH$53,"&lt;"&amp;Z1508)*IF(AA1508&lt;0.5,Riskregister!$K$7+(Riskregister!$L$7-Riskregister!$K$7)*SQRT(AA1508/2),Riskregister!$L$7-(Riskregister!$L$7-Riskregister!$K$7)*SQRT((1-AA1508)/2)))</f>
        <v>328019.13715770817</v>
      </c>
      <c r="AC1508" s="28">
        <f t="shared" ca="1" si="927"/>
        <v>0.72859790565717042</v>
      </c>
      <c r="AD1508" s="28">
        <f t="shared" ca="1" si="927"/>
        <v>0.45289987172035173</v>
      </c>
      <c r="AE1508" s="28">
        <f ca="1">IF(Riskregister!$E$8="",0,COUNTIF(BI$4:BI$53,"&lt;"&amp;AC1508)*IF(AD1508&lt;0.5,Riskregister!$K$8+(Riskregister!$L$8-Riskregister!$K$8)*SQRT(AD1508/2),Riskregister!$L$8-(Riskregister!$L$8-Riskregister!$K$8)*SQRT((1-AD1508)/2)))</f>
        <v>0</v>
      </c>
      <c r="AF1508" s="28">
        <f t="shared" ca="1" si="928"/>
        <v>0.53494843882337018</v>
      </c>
      <c r="AG1508" s="28">
        <f t="shared" ca="1" si="928"/>
        <v>0.32494877680057277</v>
      </c>
      <c r="AH1508" s="28">
        <f>IF(Riskregister!$E$9="",0,COUNTIF(BJ$4:BJ$53,"&lt;"&amp;AF1508)*IF(AG1508&lt;0.5,Riskregister!$K$9+(Riskregister!$L$9-Riskregister!$K$9)*SQRT(AG1508/2),Riskregister!$L$9-(Riskregister!$L$9-Riskregister!$K$9)*SQRT((1-AG1508)/2)))</f>
        <v>0</v>
      </c>
      <c r="AI1508" s="28">
        <f t="shared" ca="1" si="929"/>
        <v>0.52872386360844736</v>
      </c>
      <c r="AJ1508" s="28">
        <f t="shared" ca="1" si="929"/>
        <v>0.61181016658535259</v>
      </c>
      <c r="AK1508" s="28">
        <f>IF(Riskregister!$E$10="",0,COUNTIF(BK$4:BK$53,"&lt;"&amp;AI1508)*IF(AJ1508&lt;0.5,Riskregister!$K$10+(Riskregister!$L$10-Riskregister!$K$10)*SQRT(AJ1508/2),Riskregister!$L$10-(Riskregister!$L$10-Riskregister!$K$10)*SQRT((1-AJ1508)/2)))</f>
        <v>0</v>
      </c>
      <c r="AL1508" s="28">
        <f t="shared" ca="1" si="930"/>
        <v>2.2129728834494489E-2</v>
      </c>
      <c r="AM1508" s="28">
        <f t="shared" ca="1" si="930"/>
        <v>0.33448780736978712</v>
      </c>
      <c r="AN1508" s="28">
        <f>IF(Riskregister!$E$11="",0,COUNTIF(BL$4:BL$53,"&lt;"&amp;AL1508)*IF(AM1508&lt;0.5,Riskregister!$K$11+(Riskregister!$L$11-Riskregister!$K$11)*SQRT(AM1508/2),Riskregister!$L$11-(Riskregister!$L$11-Riskregister!$K$11)*SQRT((1-AM1508)/2)))</f>
        <v>0</v>
      </c>
      <c r="AO1508" s="28">
        <f t="shared" ca="1" si="931"/>
        <v>0.91711510715300493</v>
      </c>
      <c r="AP1508" s="28">
        <f t="shared" ca="1" si="931"/>
        <v>0.29150847564339299</v>
      </c>
      <c r="AQ1508" s="28">
        <f>IF(Riskregister!$E$12="",0,COUNTIF(BM$4:BM$53,"&lt;"&amp;AO1508)*IF(AP1508&lt;0.5,Riskregister!$K$12+(Riskregister!$L$12-Riskregister!$K$12)*SQRT(AP1508/2),Riskregister!$L$12-(Riskregister!$L$12-Riskregister!$K$12)*SQRT((1-AP1508)/2)))</f>
        <v>0</v>
      </c>
      <c r="AR1508" s="28">
        <f t="shared" ca="1" si="932"/>
        <v>0.76467430780479051</v>
      </c>
      <c r="AS1508" s="28">
        <f t="shared" ca="1" si="932"/>
        <v>0.4356247003770749</v>
      </c>
      <c r="AT1508" s="28">
        <f>IF(Riskregister!$E$13="",0,COUNTIF(BN$4:BN$53,"&lt;"&amp;AR1508)*IF(AS1508&lt;0.5,Riskregister!$K$13+(Riskregister!$L$13-Riskregister!$K$13)*SQRT(AS1508/2),Riskregister!$L$13-(Riskregister!$L$13-Riskregister!$K$13)*SQRT((1-AS1508)/2)))</f>
        <v>0</v>
      </c>
      <c r="AU1508" s="28">
        <f t="shared" ca="1" si="933"/>
        <v>0.58398191831011292</v>
      </c>
      <c r="AV1508" s="28">
        <f t="shared" ca="1" si="933"/>
        <v>0.59037978694099591</v>
      </c>
      <c r="AW1508" s="28">
        <f>IF(Riskregister!$E$14="",0,COUNTIF(BO$4:BO$53,"&lt;"&amp;AU1508)*IF(AV1508&lt;0.5,Riskregister!$K$14+(Riskregister!$L$14-Riskregister!$K$14)*SQRT(AV1508/2),Riskregister!$L$14-(Riskregister!$L$14-Riskregister!$K$14)*SQRT((1-AV1508)/2)))</f>
        <v>0</v>
      </c>
      <c r="AX1508" s="28">
        <f t="shared" ca="1" si="934"/>
        <v>0.13610769959226299</v>
      </c>
      <c r="AY1508" s="28">
        <f t="shared" ca="1" si="934"/>
        <v>0.7472005206835749</v>
      </c>
      <c r="AZ1508" s="28">
        <f>IF(Riskregister!$E$15="",0,COUNTIF(BP$4:BP$53,"&lt;"&amp;AX1508)*IF(AY1508&lt;0.5,Riskregister!$K$15+(Riskregister!$L$15-Riskregister!$K$15)*SQRT(AY1508/2),Riskregister!$L$15-(Riskregister!$L$15-Riskregister!$K$15)*SQRT((1-AY1508)/2)))</f>
        <v>0</v>
      </c>
      <c r="BA1508" s="28">
        <f t="shared" ca="1" si="935"/>
        <v>0.45896540355782045</v>
      </c>
      <c r="BB1508" s="28">
        <f t="shared" ca="1" si="935"/>
        <v>0.87600096399775074</v>
      </c>
      <c r="BC1508" s="28">
        <f>IF(Riskregister!$E$16="",0,COUNTIF(BQ$4:BQ$53,"&lt;"&amp;BA1508)*IF(BB1508&lt;0.5,Riskregister!$K$16+(Riskregister!$L$16-Riskregister!$K$16)*SQRT(BB1508/2),Riskregister!$L$16-(Riskregister!$L$16-Riskregister!$K$16)*SQRT((1-BB1508)/2)))</f>
        <v>0</v>
      </c>
      <c r="BD1508" s="28">
        <f t="shared" ca="1" si="911"/>
        <v>614592.14289108291</v>
      </c>
    </row>
    <row r="1509" spans="20:56" x14ac:dyDescent="0.35">
      <c r="T1509" s="28">
        <f t="shared" ca="1" si="924"/>
        <v>0.16358949618334195</v>
      </c>
      <c r="U1509" s="28">
        <f t="shared" ca="1" si="924"/>
        <v>4.5634868819971919E-2</v>
      </c>
      <c r="V1509" s="28">
        <f ca="1">IF(Riskregister!$E$5="",0,COUNTIF(BF$4:BF$53,"&lt;"&amp;T1509)*IF(U1509&lt;0.5,Riskregister!$K$5+(Riskregister!$L$5-Riskregister!$K$5)*SQRT(U1509/2),Riskregister!$L$5-(Riskregister!$L$5-Riskregister!$K$5)*SQRT((1-U1509)/2)))</f>
        <v>0</v>
      </c>
      <c r="W1509" s="28">
        <f t="shared" ca="1" si="925"/>
        <v>0.65258303176734367</v>
      </c>
      <c r="X1509" s="28">
        <f t="shared" ca="1" si="925"/>
        <v>0.17609084065258052</v>
      </c>
      <c r="Y1509" s="28">
        <f ca="1">IF(Riskregister!$E$6="",0,COUNTIF(BG$4:BG$53,"&lt;"&amp;W1509)*IF(X1509&lt;0.5,Riskregister!$K$6+(Riskregister!$L$6-Riskregister!$K$6)*SQRT(X1509/2),Riskregister!$L$6-(Riskregister!$L$6-Riskregister!$K$6)*SQRT((1-X1509)/2)))</f>
        <v>734104.07399417995</v>
      </c>
      <c r="Z1509" s="28">
        <f t="shared" ca="1" si="926"/>
        <v>0.61956514697365295</v>
      </c>
      <c r="AA1509" s="28">
        <f t="shared" ca="1" si="926"/>
        <v>0.15131830306894167</v>
      </c>
      <c r="AB1509" s="28">
        <f ca="1">IF(Riskregister!$E$7="",0,COUNTIF(BH$4:BH$53,"&lt;"&amp;Z1509)*IF(AA1509&lt;0.5,Riskregister!$K$7+(Riskregister!$L$7-Riskregister!$K$7)*SQRT(AA1509/2),Riskregister!$L$7-(Riskregister!$L$7-Riskregister!$K$7)*SQRT((1-AA1509)/2)))</f>
        <v>0</v>
      </c>
      <c r="AC1509" s="28">
        <f t="shared" ca="1" si="927"/>
        <v>0.66156214595829432</v>
      </c>
      <c r="AD1509" s="28">
        <f t="shared" ca="1" si="927"/>
        <v>6.147365660075943E-2</v>
      </c>
      <c r="AE1509" s="28">
        <f ca="1">IF(Riskregister!$E$8="",0,COUNTIF(BI$4:BI$53,"&lt;"&amp;AC1509)*IF(AD1509&lt;0.5,Riskregister!$K$8+(Riskregister!$L$8-Riskregister!$K$8)*SQRT(AD1509/2),Riskregister!$L$8-(Riskregister!$L$8-Riskregister!$K$8)*SQRT((1-AD1509)/2)))</f>
        <v>0</v>
      </c>
      <c r="AF1509" s="28">
        <f t="shared" ca="1" si="928"/>
        <v>4.8657327698100161E-2</v>
      </c>
      <c r="AG1509" s="28">
        <f t="shared" ca="1" si="928"/>
        <v>0.41398000093034504</v>
      </c>
      <c r="AH1509" s="28">
        <f>IF(Riskregister!$E$9="",0,COUNTIF(BJ$4:BJ$53,"&lt;"&amp;AF1509)*IF(AG1509&lt;0.5,Riskregister!$K$9+(Riskregister!$L$9-Riskregister!$K$9)*SQRT(AG1509/2),Riskregister!$L$9-(Riskregister!$L$9-Riskregister!$K$9)*SQRT((1-AG1509)/2)))</f>
        <v>0</v>
      </c>
      <c r="AI1509" s="28">
        <f t="shared" ca="1" si="929"/>
        <v>5.393297202377445E-2</v>
      </c>
      <c r="AJ1509" s="28">
        <f t="shared" ca="1" si="929"/>
        <v>0.11135791138525131</v>
      </c>
      <c r="AK1509" s="28">
        <f>IF(Riskregister!$E$10="",0,COUNTIF(BK$4:BK$53,"&lt;"&amp;AI1509)*IF(AJ1509&lt;0.5,Riskregister!$K$10+(Riskregister!$L$10-Riskregister!$K$10)*SQRT(AJ1509/2),Riskregister!$L$10-(Riskregister!$L$10-Riskregister!$K$10)*SQRT((1-AJ1509)/2)))</f>
        <v>0</v>
      </c>
      <c r="AL1509" s="28">
        <f t="shared" ca="1" si="930"/>
        <v>0.23608350543674572</v>
      </c>
      <c r="AM1509" s="28">
        <f t="shared" ca="1" si="930"/>
        <v>0.9921690856232217</v>
      </c>
      <c r="AN1509" s="28">
        <f>IF(Riskregister!$E$11="",0,COUNTIF(BL$4:BL$53,"&lt;"&amp;AL1509)*IF(AM1509&lt;0.5,Riskregister!$K$11+(Riskregister!$L$11-Riskregister!$K$11)*SQRT(AM1509/2),Riskregister!$L$11-(Riskregister!$L$11-Riskregister!$K$11)*SQRT((1-AM1509)/2)))</f>
        <v>0</v>
      </c>
      <c r="AO1509" s="28">
        <f t="shared" ca="1" si="931"/>
        <v>0.67291991825802755</v>
      </c>
      <c r="AP1509" s="28">
        <f t="shared" ca="1" si="931"/>
        <v>0.26482882517609563</v>
      </c>
      <c r="AQ1509" s="28">
        <f>IF(Riskregister!$E$12="",0,COUNTIF(BM$4:BM$53,"&lt;"&amp;AO1509)*IF(AP1509&lt;0.5,Riskregister!$K$12+(Riskregister!$L$12-Riskregister!$K$12)*SQRT(AP1509/2),Riskregister!$L$12-(Riskregister!$L$12-Riskregister!$K$12)*SQRT((1-AP1509)/2)))</f>
        <v>0</v>
      </c>
      <c r="AR1509" s="28">
        <f t="shared" ca="1" si="932"/>
        <v>0.46459011959165852</v>
      </c>
      <c r="AS1509" s="28">
        <f t="shared" ca="1" si="932"/>
        <v>0.2008507926564308</v>
      </c>
      <c r="AT1509" s="28">
        <f>IF(Riskregister!$E$13="",0,COUNTIF(BN$4:BN$53,"&lt;"&amp;AR1509)*IF(AS1509&lt;0.5,Riskregister!$K$13+(Riskregister!$L$13-Riskregister!$K$13)*SQRT(AS1509/2),Riskregister!$L$13-(Riskregister!$L$13-Riskregister!$K$13)*SQRT((1-AS1509)/2)))</f>
        <v>0</v>
      </c>
      <c r="AU1509" s="28">
        <f t="shared" ca="1" si="933"/>
        <v>0.84113519750759458</v>
      </c>
      <c r="AV1509" s="28">
        <f t="shared" ca="1" si="933"/>
        <v>0.39733934992939457</v>
      </c>
      <c r="AW1509" s="28">
        <f>IF(Riskregister!$E$14="",0,COUNTIF(BO$4:BO$53,"&lt;"&amp;AU1509)*IF(AV1509&lt;0.5,Riskregister!$K$14+(Riskregister!$L$14-Riskregister!$K$14)*SQRT(AV1509/2),Riskregister!$L$14-(Riskregister!$L$14-Riskregister!$K$14)*SQRT((1-AV1509)/2)))</f>
        <v>0</v>
      </c>
      <c r="AX1509" s="28">
        <f t="shared" ca="1" si="934"/>
        <v>0.54254225698954306</v>
      </c>
      <c r="AY1509" s="28">
        <f t="shared" ca="1" si="934"/>
        <v>0.8316009366977164</v>
      </c>
      <c r="AZ1509" s="28">
        <f>IF(Riskregister!$E$15="",0,COUNTIF(BP$4:BP$53,"&lt;"&amp;AX1509)*IF(AY1509&lt;0.5,Riskregister!$K$15+(Riskregister!$L$15-Riskregister!$K$15)*SQRT(AY1509/2),Riskregister!$L$15-(Riskregister!$L$15-Riskregister!$K$15)*SQRT((1-AY1509)/2)))</f>
        <v>0</v>
      </c>
      <c r="BA1509" s="28">
        <f t="shared" ca="1" si="935"/>
        <v>8.2179519010482371E-3</v>
      </c>
      <c r="BB1509" s="28">
        <f t="shared" ca="1" si="935"/>
        <v>0.57188029426012099</v>
      </c>
      <c r="BC1509" s="28">
        <f>IF(Riskregister!$E$16="",0,COUNTIF(BQ$4:BQ$53,"&lt;"&amp;BA1509)*IF(BB1509&lt;0.5,Riskregister!$K$16+(Riskregister!$L$16-Riskregister!$K$16)*SQRT(BB1509/2),Riskregister!$L$16-(Riskregister!$L$16-Riskregister!$K$16)*SQRT((1-BB1509)/2)))</f>
        <v>0</v>
      </c>
      <c r="BD1509" s="28">
        <f t="shared" ca="1" si="911"/>
        <v>734104.07399417995</v>
      </c>
    </row>
    <row r="1510" spans="20:56" x14ac:dyDescent="0.35">
      <c r="T1510" s="28">
        <f t="shared" ca="1" si="924"/>
        <v>0.76844127071619417</v>
      </c>
      <c r="U1510" s="28">
        <f t="shared" ca="1" si="924"/>
        <v>9.7720516821300452E-2</v>
      </c>
      <c r="V1510" s="28">
        <f ca="1">IF(Riskregister!$E$5="",0,COUNTIF(BF$4:BF$53,"&lt;"&amp;T1510)*IF(U1510&lt;0.5,Riskregister!$K$5+(Riskregister!$L$5-Riskregister!$K$5)*SQRT(U1510/2),Riskregister!$L$5-(Riskregister!$L$5-Riskregister!$K$5)*SQRT((1-U1510)/2)))</f>
        <v>249469.60504675121</v>
      </c>
      <c r="W1510" s="28">
        <f t="shared" ca="1" si="925"/>
        <v>0.77928463732879716</v>
      </c>
      <c r="X1510" s="28">
        <f t="shared" ca="1" si="925"/>
        <v>0.71776397789442414</v>
      </c>
      <c r="Y1510" s="28">
        <f ca="1">IF(Riskregister!$E$6="",0,COUNTIF(BG$4:BG$53,"&lt;"&amp;W1510)*IF(X1510&lt;0.5,Riskregister!$K$6+(Riskregister!$L$6-Riskregister!$K$6)*SQRT(X1510/2),Riskregister!$L$6-(Riskregister!$L$6-Riskregister!$K$6)*SQRT((1-X1510)/2)))</f>
        <v>1323817.8087149642</v>
      </c>
      <c r="Z1510" s="28">
        <f t="shared" ca="1" si="926"/>
        <v>0.1219306152169749</v>
      </c>
      <c r="AA1510" s="28">
        <f t="shared" ca="1" si="926"/>
        <v>0.43803628216913004</v>
      </c>
      <c r="AB1510" s="28">
        <f ca="1">IF(Riskregister!$E$7="",0,COUNTIF(BH$4:BH$53,"&lt;"&amp;Z1510)*IF(AA1510&lt;0.5,Riskregister!$K$7+(Riskregister!$L$7-Riskregister!$K$7)*SQRT(AA1510/2),Riskregister!$L$7-(Riskregister!$L$7-Riskregister!$K$7)*SQRT((1-AA1510)/2)))</f>
        <v>0</v>
      </c>
      <c r="AC1510" s="28">
        <f t="shared" ca="1" si="927"/>
        <v>0.7413798750626035</v>
      </c>
      <c r="AD1510" s="28">
        <f t="shared" ca="1" si="927"/>
        <v>0.25261403467424703</v>
      </c>
      <c r="AE1510" s="28">
        <f ca="1">IF(Riskregister!$E$8="",0,COUNTIF(BI$4:BI$53,"&lt;"&amp;AC1510)*IF(AD1510&lt;0.5,Riskregister!$K$8+(Riskregister!$L$8-Riskregister!$K$8)*SQRT(AD1510/2),Riskregister!$L$8-(Riskregister!$L$8-Riskregister!$K$8)*SQRT((1-AD1510)/2)))</f>
        <v>0</v>
      </c>
      <c r="AF1510" s="28">
        <f t="shared" ca="1" si="928"/>
        <v>0.60969341272897171</v>
      </c>
      <c r="AG1510" s="28">
        <f t="shared" ca="1" si="928"/>
        <v>0.54297158053686556</v>
      </c>
      <c r="AH1510" s="28">
        <f>IF(Riskregister!$E$9="",0,COUNTIF(BJ$4:BJ$53,"&lt;"&amp;AF1510)*IF(AG1510&lt;0.5,Riskregister!$K$9+(Riskregister!$L$9-Riskregister!$K$9)*SQRT(AG1510/2),Riskregister!$L$9-(Riskregister!$L$9-Riskregister!$K$9)*SQRT((1-AG1510)/2)))</f>
        <v>0</v>
      </c>
      <c r="AI1510" s="28">
        <f t="shared" ca="1" si="929"/>
        <v>0.40736529779202335</v>
      </c>
      <c r="AJ1510" s="28">
        <f t="shared" ca="1" si="929"/>
        <v>0.35595405340160713</v>
      </c>
      <c r="AK1510" s="28">
        <f>IF(Riskregister!$E$10="",0,COUNTIF(BK$4:BK$53,"&lt;"&amp;AI1510)*IF(AJ1510&lt;0.5,Riskregister!$K$10+(Riskregister!$L$10-Riskregister!$K$10)*SQRT(AJ1510/2),Riskregister!$L$10-(Riskregister!$L$10-Riskregister!$K$10)*SQRT((1-AJ1510)/2)))</f>
        <v>0</v>
      </c>
      <c r="AL1510" s="28">
        <f t="shared" ca="1" si="930"/>
        <v>0.89369944406437118</v>
      </c>
      <c r="AM1510" s="28">
        <f t="shared" ca="1" si="930"/>
        <v>0.85180775004131226</v>
      </c>
      <c r="AN1510" s="28">
        <f>IF(Riskregister!$E$11="",0,COUNTIF(BL$4:BL$53,"&lt;"&amp;AL1510)*IF(AM1510&lt;0.5,Riskregister!$K$11+(Riskregister!$L$11-Riskregister!$K$11)*SQRT(AM1510/2),Riskregister!$L$11-(Riskregister!$L$11-Riskregister!$K$11)*SQRT((1-AM1510)/2)))</f>
        <v>0</v>
      </c>
      <c r="AO1510" s="28">
        <f t="shared" ca="1" si="931"/>
        <v>0.86522839066148416</v>
      </c>
      <c r="AP1510" s="28">
        <f t="shared" ca="1" si="931"/>
        <v>0.97328885684079269</v>
      </c>
      <c r="AQ1510" s="28">
        <f>IF(Riskregister!$E$12="",0,COUNTIF(BM$4:BM$53,"&lt;"&amp;AO1510)*IF(AP1510&lt;0.5,Riskregister!$K$12+(Riskregister!$L$12-Riskregister!$K$12)*SQRT(AP1510/2),Riskregister!$L$12-(Riskregister!$L$12-Riskregister!$K$12)*SQRT((1-AP1510)/2)))</f>
        <v>0</v>
      </c>
      <c r="AR1510" s="28">
        <f t="shared" ca="1" si="932"/>
        <v>0.51030525160812934</v>
      </c>
      <c r="AS1510" s="28">
        <f t="shared" ca="1" si="932"/>
        <v>0.97735091197272994</v>
      </c>
      <c r="AT1510" s="28">
        <f>IF(Riskregister!$E$13="",0,COUNTIF(BN$4:BN$53,"&lt;"&amp;AR1510)*IF(AS1510&lt;0.5,Riskregister!$K$13+(Riskregister!$L$13-Riskregister!$K$13)*SQRT(AS1510/2),Riskregister!$L$13-(Riskregister!$L$13-Riskregister!$K$13)*SQRT((1-AS1510)/2)))</f>
        <v>0</v>
      </c>
      <c r="AU1510" s="28">
        <f t="shared" ca="1" si="933"/>
        <v>0.83540188029015616</v>
      </c>
      <c r="AV1510" s="28">
        <f t="shared" ca="1" si="933"/>
        <v>6.6250918849975471E-2</v>
      </c>
      <c r="AW1510" s="28">
        <f>IF(Riskregister!$E$14="",0,COUNTIF(BO$4:BO$53,"&lt;"&amp;AU1510)*IF(AV1510&lt;0.5,Riskregister!$K$14+(Riskregister!$L$14-Riskregister!$K$14)*SQRT(AV1510/2),Riskregister!$L$14-(Riskregister!$L$14-Riskregister!$K$14)*SQRT((1-AV1510)/2)))</f>
        <v>0</v>
      </c>
      <c r="AX1510" s="28">
        <f t="shared" ca="1" si="934"/>
        <v>0.70779161900172927</v>
      </c>
      <c r="AY1510" s="28">
        <f t="shared" ca="1" si="934"/>
        <v>0.43141776343359561</v>
      </c>
      <c r="AZ1510" s="28">
        <f>IF(Riskregister!$E$15="",0,COUNTIF(BP$4:BP$53,"&lt;"&amp;AX1510)*IF(AY1510&lt;0.5,Riskregister!$K$15+(Riskregister!$L$15-Riskregister!$K$15)*SQRT(AY1510/2),Riskregister!$L$15-(Riskregister!$L$15-Riskregister!$K$15)*SQRT((1-AY1510)/2)))</f>
        <v>0</v>
      </c>
      <c r="BA1510" s="28">
        <f t="shared" ca="1" si="935"/>
        <v>0.90866972218769249</v>
      </c>
      <c r="BB1510" s="28">
        <f t="shared" ca="1" si="935"/>
        <v>0.75178335751622483</v>
      </c>
      <c r="BC1510" s="28">
        <f>IF(Riskregister!$E$16="",0,COUNTIF(BQ$4:BQ$53,"&lt;"&amp;BA1510)*IF(BB1510&lt;0.5,Riskregister!$K$16+(Riskregister!$L$16-Riskregister!$K$16)*SQRT(BB1510/2),Riskregister!$L$16-(Riskregister!$L$16-Riskregister!$K$16)*SQRT((1-BB1510)/2)))</f>
        <v>0</v>
      </c>
      <c r="BD1510" s="28">
        <f t="shared" ca="1" si="911"/>
        <v>1573287.4137617154</v>
      </c>
    </row>
    <row r="1511" spans="20:56" x14ac:dyDescent="0.35">
      <c r="T1511" s="28">
        <f t="shared" ca="1" si="924"/>
        <v>0.72538204848260313</v>
      </c>
      <c r="U1511" s="28">
        <f t="shared" ca="1" si="924"/>
        <v>0.54983612100096946</v>
      </c>
      <c r="V1511" s="28">
        <f ca="1">IF(Riskregister!$E$5="",0,COUNTIF(BF$4:BF$53,"&lt;"&amp;T1511)*IF(U1511&lt;0.5,Riskregister!$K$5+(Riskregister!$L$5-Riskregister!$K$5)*SQRT(U1511/2),Riskregister!$L$5-(Riskregister!$L$5-Riskregister!$K$5)*SQRT((1-U1511)/2)))</f>
        <v>386507.39415930153</v>
      </c>
      <c r="W1511" s="28">
        <f t="shared" ca="1" si="925"/>
        <v>8.5859837303371989E-2</v>
      </c>
      <c r="X1511" s="28">
        <f t="shared" ca="1" si="925"/>
        <v>0.49467986346379544</v>
      </c>
      <c r="Y1511" s="28">
        <f ca="1">IF(Riskregister!$E$6="",0,COUNTIF(BG$4:BG$53,"&lt;"&amp;W1511)*IF(X1511&lt;0.5,Riskregister!$K$6+(Riskregister!$L$6-Riskregister!$K$6)*SQRT(X1511/2),Riskregister!$L$6-(Riskregister!$L$6-Riskregister!$K$6)*SQRT((1-X1511)/2)))</f>
        <v>0</v>
      </c>
      <c r="Z1511" s="28">
        <f t="shared" ca="1" si="926"/>
        <v>0.12400857235181229</v>
      </c>
      <c r="AA1511" s="28">
        <f t="shared" ca="1" si="926"/>
        <v>0.7569753575748942</v>
      </c>
      <c r="AB1511" s="28">
        <f ca="1">IF(Riskregister!$E$7="",0,COUNTIF(BH$4:BH$53,"&lt;"&amp;Z1511)*IF(AA1511&lt;0.5,Riskregister!$K$7+(Riskregister!$L$7-Riskregister!$K$7)*SQRT(AA1511/2),Riskregister!$L$7-(Riskregister!$L$7-Riskregister!$K$7)*SQRT((1-AA1511)/2)))</f>
        <v>0</v>
      </c>
      <c r="AC1511" s="28">
        <f t="shared" ca="1" si="927"/>
        <v>4.0895647522194434E-3</v>
      </c>
      <c r="AD1511" s="28">
        <f t="shared" ca="1" si="927"/>
        <v>0.77357979469281413</v>
      </c>
      <c r="AE1511" s="28">
        <f ca="1">IF(Riskregister!$E$8="",0,COUNTIF(BI$4:BI$53,"&lt;"&amp;AC1511)*IF(AD1511&lt;0.5,Riskregister!$K$8+(Riskregister!$L$8-Riskregister!$K$8)*SQRT(AD1511/2),Riskregister!$L$8-(Riskregister!$L$8-Riskregister!$K$8)*SQRT((1-AD1511)/2)))</f>
        <v>0</v>
      </c>
      <c r="AF1511" s="28">
        <f t="shared" ca="1" si="928"/>
        <v>0.69229988665094655</v>
      </c>
      <c r="AG1511" s="28">
        <f t="shared" ca="1" si="928"/>
        <v>0.7716904128437595</v>
      </c>
      <c r="AH1511" s="28">
        <f>IF(Riskregister!$E$9="",0,COUNTIF(BJ$4:BJ$53,"&lt;"&amp;AF1511)*IF(AG1511&lt;0.5,Riskregister!$K$9+(Riskregister!$L$9-Riskregister!$K$9)*SQRT(AG1511/2),Riskregister!$L$9-(Riskregister!$L$9-Riskregister!$K$9)*SQRT((1-AG1511)/2)))</f>
        <v>0</v>
      </c>
      <c r="AI1511" s="28">
        <f t="shared" ca="1" si="929"/>
        <v>1.7086849926236547E-2</v>
      </c>
      <c r="AJ1511" s="28">
        <f t="shared" ca="1" si="929"/>
        <v>9.4174848299679592E-3</v>
      </c>
      <c r="AK1511" s="28">
        <f>IF(Riskregister!$E$10="",0,COUNTIF(BK$4:BK$53,"&lt;"&amp;AI1511)*IF(AJ1511&lt;0.5,Riskregister!$K$10+(Riskregister!$L$10-Riskregister!$K$10)*SQRT(AJ1511/2),Riskregister!$L$10-(Riskregister!$L$10-Riskregister!$K$10)*SQRT((1-AJ1511)/2)))</f>
        <v>0</v>
      </c>
      <c r="AL1511" s="28">
        <f t="shared" ca="1" si="930"/>
        <v>0.4487969574487537</v>
      </c>
      <c r="AM1511" s="28">
        <f t="shared" ca="1" si="930"/>
        <v>0.68109132959777896</v>
      </c>
      <c r="AN1511" s="28">
        <f>IF(Riskregister!$E$11="",0,COUNTIF(BL$4:BL$53,"&lt;"&amp;AL1511)*IF(AM1511&lt;0.5,Riskregister!$K$11+(Riskregister!$L$11-Riskregister!$K$11)*SQRT(AM1511/2),Riskregister!$L$11-(Riskregister!$L$11-Riskregister!$K$11)*SQRT((1-AM1511)/2)))</f>
        <v>0</v>
      </c>
      <c r="AO1511" s="28">
        <f t="shared" ca="1" si="931"/>
        <v>0.69709735526753813</v>
      </c>
      <c r="AP1511" s="28">
        <f t="shared" ca="1" si="931"/>
        <v>0.85589094646162223</v>
      </c>
      <c r="AQ1511" s="28">
        <f>IF(Riskregister!$E$12="",0,COUNTIF(BM$4:BM$53,"&lt;"&amp;AO1511)*IF(AP1511&lt;0.5,Riskregister!$K$12+(Riskregister!$L$12-Riskregister!$K$12)*SQRT(AP1511/2),Riskregister!$L$12-(Riskregister!$L$12-Riskregister!$K$12)*SQRT((1-AP1511)/2)))</f>
        <v>0</v>
      </c>
      <c r="AR1511" s="28">
        <f t="shared" ca="1" si="932"/>
        <v>0.78903404290447365</v>
      </c>
      <c r="AS1511" s="28">
        <f t="shared" ca="1" si="932"/>
        <v>0.74305677702787154</v>
      </c>
      <c r="AT1511" s="28">
        <f>IF(Riskregister!$E$13="",0,COUNTIF(BN$4:BN$53,"&lt;"&amp;AR1511)*IF(AS1511&lt;0.5,Riskregister!$K$13+(Riskregister!$L$13-Riskregister!$K$13)*SQRT(AS1511/2),Riskregister!$L$13-(Riskregister!$L$13-Riskregister!$K$13)*SQRT((1-AS1511)/2)))</f>
        <v>0</v>
      </c>
      <c r="AU1511" s="28">
        <f t="shared" ca="1" si="933"/>
        <v>0.20015679758787885</v>
      </c>
      <c r="AV1511" s="28">
        <f t="shared" ca="1" si="933"/>
        <v>0.21968728096948043</v>
      </c>
      <c r="AW1511" s="28">
        <f>IF(Riskregister!$E$14="",0,COUNTIF(BO$4:BO$53,"&lt;"&amp;AU1511)*IF(AV1511&lt;0.5,Riskregister!$K$14+(Riskregister!$L$14-Riskregister!$K$14)*SQRT(AV1511/2),Riskregister!$L$14-(Riskregister!$L$14-Riskregister!$K$14)*SQRT((1-AV1511)/2)))</f>
        <v>0</v>
      </c>
      <c r="AX1511" s="28">
        <f t="shared" ca="1" si="934"/>
        <v>0.51942594188944535</v>
      </c>
      <c r="AY1511" s="28">
        <f t="shared" ca="1" si="934"/>
        <v>0.6353731988278658</v>
      </c>
      <c r="AZ1511" s="28">
        <f>IF(Riskregister!$E$15="",0,COUNTIF(BP$4:BP$53,"&lt;"&amp;AX1511)*IF(AY1511&lt;0.5,Riskregister!$K$15+(Riskregister!$L$15-Riskregister!$K$15)*SQRT(AY1511/2),Riskregister!$L$15-(Riskregister!$L$15-Riskregister!$K$15)*SQRT((1-AY1511)/2)))</f>
        <v>0</v>
      </c>
      <c r="BA1511" s="28">
        <f t="shared" ca="1" si="935"/>
        <v>0.36688997977638571</v>
      </c>
      <c r="BB1511" s="28">
        <f t="shared" ca="1" si="935"/>
        <v>0.15636794304021229</v>
      </c>
      <c r="BC1511" s="28">
        <f>IF(Riskregister!$E$16="",0,COUNTIF(BQ$4:BQ$53,"&lt;"&amp;BA1511)*IF(BB1511&lt;0.5,Riskregister!$K$16+(Riskregister!$L$16-Riskregister!$K$16)*SQRT(BB1511/2),Riskregister!$L$16-(Riskregister!$L$16-Riskregister!$K$16)*SQRT((1-BB1511)/2)))</f>
        <v>0</v>
      </c>
      <c r="BD1511" s="28">
        <f t="shared" ca="1" si="911"/>
        <v>386507.39415930153</v>
      </c>
    </row>
    <row r="1512" spans="20:56" x14ac:dyDescent="0.35">
      <c r="T1512" s="28">
        <f t="shared" ca="1" si="924"/>
        <v>0.70254170494702917</v>
      </c>
      <c r="U1512" s="28">
        <f t="shared" ca="1" si="924"/>
        <v>0.42371922584174226</v>
      </c>
      <c r="V1512" s="28">
        <f ca="1">IF(Riskregister!$E$5="",0,COUNTIF(BF$4:BF$53,"&lt;"&amp;T1512)*IF(U1512&lt;0.5,Riskregister!$K$5+(Riskregister!$L$5-Riskregister!$K$5)*SQRT(U1512/2),Riskregister!$L$5-(Riskregister!$L$5-Riskregister!$K$5)*SQRT((1-U1512)/2)))</f>
        <v>357126.94565525849</v>
      </c>
      <c r="W1512" s="28">
        <f t="shared" ca="1" si="925"/>
        <v>0.64518065985048256</v>
      </c>
      <c r="X1512" s="28">
        <f t="shared" ca="1" si="925"/>
        <v>0.97650930917438938</v>
      </c>
      <c r="Y1512" s="28">
        <f ca="1">IF(Riskregister!$E$6="",0,COUNTIF(BG$4:BG$53,"&lt;"&amp;W1512)*IF(X1512&lt;0.5,Riskregister!$K$6+(Riskregister!$L$6-Riskregister!$K$6)*SQRT(X1512/2),Riskregister!$L$6-(Riskregister!$L$6-Riskregister!$K$6)*SQRT((1-X1512)/2)))</f>
        <v>1804923.2993474382</v>
      </c>
      <c r="Z1512" s="28">
        <f t="shared" ca="1" si="926"/>
        <v>0.72017416539403312</v>
      </c>
      <c r="AA1512" s="28">
        <f t="shared" ca="1" si="926"/>
        <v>0.17732216388993882</v>
      </c>
      <c r="AB1512" s="28">
        <f ca="1">IF(Riskregister!$E$7="",0,COUNTIF(BH$4:BH$53,"&lt;"&amp;Z1512)*IF(AA1512&lt;0.5,Riskregister!$K$7+(Riskregister!$L$7-Riskregister!$K$7)*SQRT(AA1512/2),Riskregister!$L$7-(Riskregister!$L$7-Riskregister!$K$7)*SQRT((1-AA1512)/2)))</f>
        <v>154216.03781692503</v>
      </c>
      <c r="AC1512" s="28">
        <f t="shared" ca="1" si="927"/>
        <v>0.73237657359258002</v>
      </c>
      <c r="AD1512" s="28">
        <f t="shared" ca="1" si="927"/>
        <v>0.71629922801741031</v>
      </c>
      <c r="AE1512" s="28">
        <f ca="1">IF(Riskregister!$E$8="",0,COUNTIF(BI$4:BI$53,"&lt;"&amp;AC1512)*IF(AD1512&lt;0.5,Riskregister!$K$8+(Riskregister!$L$8-Riskregister!$K$8)*SQRT(AD1512/2),Riskregister!$L$8-(Riskregister!$L$8-Riskregister!$K$8)*SQRT((1-AD1512)/2)))</f>
        <v>0</v>
      </c>
      <c r="AF1512" s="28">
        <f t="shared" ca="1" si="928"/>
        <v>0.8989773005468763</v>
      </c>
      <c r="AG1512" s="28">
        <f t="shared" ca="1" si="928"/>
        <v>0.56360538314186714</v>
      </c>
      <c r="AH1512" s="28">
        <f>IF(Riskregister!$E$9="",0,COUNTIF(BJ$4:BJ$53,"&lt;"&amp;AF1512)*IF(AG1512&lt;0.5,Riskregister!$K$9+(Riskregister!$L$9-Riskregister!$K$9)*SQRT(AG1512/2),Riskregister!$L$9-(Riskregister!$L$9-Riskregister!$K$9)*SQRT((1-AG1512)/2)))</f>
        <v>0</v>
      </c>
      <c r="AI1512" s="28">
        <f t="shared" ca="1" si="929"/>
        <v>0.80061523754211317</v>
      </c>
      <c r="AJ1512" s="28">
        <f t="shared" ca="1" si="929"/>
        <v>1.8496147853281575E-2</v>
      </c>
      <c r="AK1512" s="28">
        <f>IF(Riskregister!$E$10="",0,COUNTIF(BK$4:BK$53,"&lt;"&amp;AI1512)*IF(AJ1512&lt;0.5,Riskregister!$K$10+(Riskregister!$L$10-Riskregister!$K$10)*SQRT(AJ1512/2),Riskregister!$L$10-(Riskregister!$L$10-Riskregister!$K$10)*SQRT((1-AJ1512)/2)))</f>
        <v>0</v>
      </c>
      <c r="AL1512" s="28">
        <f t="shared" ca="1" si="930"/>
        <v>6.1056124712005833E-2</v>
      </c>
      <c r="AM1512" s="28">
        <f t="shared" ca="1" si="930"/>
        <v>0.96598940763541918</v>
      </c>
      <c r="AN1512" s="28">
        <f>IF(Riskregister!$E$11="",0,COUNTIF(BL$4:BL$53,"&lt;"&amp;AL1512)*IF(AM1512&lt;0.5,Riskregister!$K$11+(Riskregister!$L$11-Riskregister!$K$11)*SQRT(AM1512/2),Riskregister!$L$11-(Riskregister!$L$11-Riskregister!$K$11)*SQRT((1-AM1512)/2)))</f>
        <v>0</v>
      </c>
      <c r="AO1512" s="28">
        <f t="shared" ca="1" si="931"/>
        <v>0.66928074997373022</v>
      </c>
      <c r="AP1512" s="28">
        <f t="shared" ca="1" si="931"/>
        <v>4.820817689731971E-3</v>
      </c>
      <c r="AQ1512" s="28">
        <f>IF(Riskregister!$E$12="",0,COUNTIF(BM$4:BM$53,"&lt;"&amp;AO1512)*IF(AP1512&lt;0.5,Riskregister!$K$12+(Riskregister!$L$12-Riskregister!$K$12)*SQRT(AP1512/2),Riskregister!$L$12-(Riskregister!$L$12-Riskregister!$K$12)*SQRT((1-AP1512)/2)))</f>
        <v>0</v>
      </c>
      <c r="AR1512" s="28">
        <f t="shared" ca="1" si="932"/>
        <v>0.47626110260248888</v>
      </c>
      <c r="AS1512" s="28">
        <f t="shared" ca="1" si="932"/>
        <v>0.7105551126648566</v>
      </c>
      <c r="AT1512" s="28">
        <f>IF(Riskregister!$E$13="",0,COUNTIF(BN$4:BN$53,"&lt;"&amp;AR1512)*IF(AS1512&lt;0.5,Riskregister!$K$13+(Riskregister!$L$13-Riskregister!$K$13)*SQRT(AS1512/2),Riskregister!$L$13-(Riskregister!$L$13-Riskregister!$K$13)*SQRT((1-AS1512)/2)))</f>
        <v>0</v>
      </c>
      <c r="AU1512" s="28">
        <f t="shared" ca="1" si="933"/>
        <v>6.0844076746377262E-2</v>
      </c>
      <c r="AV1512" s="28">
        <f t="shared" ca="1" si="933"/>
        <v>0.33519290212667119</v>
      </c>
      <c r="AW1512" s="28">
        <f>IF(Riskregister!$E$14="",0,COUNTIF(BO$4:BO$53,"&lt;"&amp;AU1512)*IF(AV1512&lt;0.5,Riskregister!$K$14+(Riskregister!$L$14-Riskregister!$K$14)*SQRT(AV1512/2),Riskregister!$L$14-(Riskregister!$L$14-Riskregister!$K$14)*SQRT((1-AV1512)/2)))</f>
        <v>0</v>
      </c>
      <c r="AX1512" s="28">
        <f t="shared" ca="1" si="934"/>
        <v>0.65565084492784886</v>
      </c>
      <c r="AY1512" s="28">
        <f t="shared" ca="1" si="934"/>
        <v>0.68670741312888839</v>
      </c>
      <c r="AZ1512" s="28">
        <f>IF(Riskregister!$E$15="",0,COUNTIF(BP$4:BP$53,"&lt;"&amp;AX1512)*IF(AY1512&lt;0.5,Riskregister!$K$15+(Riskregister!$L$15-Riskregister!$K$15)*SQRT(AY1512/2),Riskregister!$L$15-(Riskregister!$L$15-Riskregister!$K$15)*SQRT((1-AY1512)/2)))</f>
        <v>0</v>
      </c>
      <c r="BA1512" s="28">
        <f t="shared" ca="1" si="935"/>
        <v>0.14048149429953416</v>
      </c>
      <c r="BB1512" s="28">
        <f t="shared" ca="1" si="935"/>
        <v>0.58107135869928839</v>
      </c>
      <c r="BC1512" s="28">
        <f>IF(Riskregister!$E$16="",0,COUNTIF(BQ$4:BQ$53,"&lt;"&amp;BA1512)*IF(BB1512&lt;0.5,Riskregister!$K$16+(Riskregister!$L$16-Riskregister!$K$16)*SQRT(BB1512/2),Riskregister!$L$16-(Riskregister!$L$16-Riskregister!$K$16)*SQRT((1-BB1512)/2)))</f>
        <v>0</v>
      </c>
      <c r="BD1512" s="28">
        <f t="shared" ca="1" si="911"/>
        <v>2316266.2828196217</v>
      </c>
    </row>
    <row r="1513" spans="20:56" x14ac:dyDescent="0.35">
      <c r="T1513" s="28">
        <f t="shared" ca="1" si="924"/>
        <v>0.31605509859493641</v>
      </c>
      <c r="U1513" s="28">
        <f t="shared" ca="1" si="924"/>
        <v>0.59352759842430303</v>
      </c>
      <c r="V1513" s="28">
        <f ca="1">IF(Riskregister!$E$5="",0,COUNTIF(BF$4:BF$53,"&lt;"&amp;T1513)*IF(U1513&lt;0.5,Riskregister!$K$5+(Riskregister!$L$5-Riskregister!$K$5)*SQRT(U1513/2),Riskregister!$L$5-(Riskregister!$L$5-Riskregister!$K$5)*SQRT((1-U1513)/2)))</f>
        <v>0</v>
      </c>
      <c r="W1513" s="28">
        <f t="shared" ca="1" si="925"/>
        <v>0.93069881007366473</v>
      </c>
      <c r="X1513" s="28">
        <f t="shared" ca="1" si="925"/>
        <v>0.24536126028924754</v>
      </c>
      <c r="Y1513" s="28">
        <f ca="1">IF(Riskregister!$E$6="",0,COUNTIF(BG$4:BG$53,"&lt;"&amp;W1513)*IF(X1513&lt;0.5,Riskregister!$K$6+(Riskregister!$L$6-Riskregister!$K$6)*SQRT(X1513/2),Riskregister!$L$6-(Riskregister!$L$6-Riskregister!$K$6)*SQRT((1-X1513)/2)))</f>
        <v>1660928.6128383018</v>
      </c>
      <c r="Z1513" s="28">
        <f t="shared" ca="1" si="926"/>
        <v>0.70965364436149581</v>
      </c>
      <c r="AA1513" s="28">
        <f t="shared" ca="1" si="926"/>
        <v>0.23144128469569158</v>
      </c>
      <c r="AB1513" s="28">
        <f ca="1">IF(Riskregister!$E$7="",0,COUNTIF(BH$4:BH$53,"&lt;"&amp;Z1513)*IF(AA1513&lt;0.5,Riskregister!$K$7+(Riskregister!$L$7-Riskregister!$K$7)*SQRT(AA1513/2),Riskregister!$L$7-(Riskregister!$L$7-Riskregister!$K$7)*SQRT((1-AA1513)/2)))</f>
        <v>169062.07913358102</v>
      </c>
      <c r="AC1513" s="28">
        <f t="shared" ca="1" si="927"/>
        <v>0.96119652523556132</v>
      </c>
      <c r="AD1513" s="28">
        <f t="shared" ca="1" si="927"/>
        <v>0.68061695185165727</v>
      </c>
      <c r="AE1513" s="28">
        <f ca="1">IF(Riskregister!$E$8="",0,COUNTIF(BI$4:BI$53,"&lt;"&amp;AC1513)*IF(AD1513&lt;0.5,Riskregister!$K$8+(Riskregister!$L$8-Riskregister!$K$8)*SQRT(AD1513/2),Riskregister!$L$8-(Riskregister!$L$8-Riskregister!$K$8)*SQRT((1-AD1513)/2)))</f>
        <v>0</v>
      </c>
      <c r="AF1513" s="28">
        <f t="shared" ca="1" si="928"/>
        <v>0.99765449744466594</v>
      </c>
      <c r="AG1513" s="28">
        <f t="shared" ca="1" si="928"/>
        <v>0.910359048918717</v>
      </c>
      <c r="AH1513" s="28">
        <f>IF(Riskregister!$E$9="",0,COUNTIF(BJ$4:BJ$53,"&lt;"&amp;AF1513)*IF(AG1513&lt;0.5,Riskregister!$K$9+(Riskregister!$L$9-Riskregister!$K$9)*SQRT(AG1513/2),Riskregister!$L$9-(Riskregister!$L$9-Riskregister!$K$9)*SQRT((1-AG1513)/2)))</f>
        <v>0</v>
      </c>
      <c r="AI1513" s="28">
        <f t="shared" ca="1" si="929"/>
        <v>0.29950685098226737</v>
      </c>
      <c r="AJ1513" s="28">
        <f t="shared" ca="1" si="929"/>
        <v>0.42949430641344066</v>
      </c>
      <c r="AK1513" s="28">
        <f>IF(Riskregister!$E$10="",0,COUNTIF(BK$4:BK$53,"&lt;"&amp;AI1513)*IF(AJ1513&lt;0.5,Riskregister!$K$10+(Riskregister!$L$10-Riskregister!$K$10)*SQRT(AJ1513/2),Riskregister!$L$10-(Riskregister!$L$10-Riskregister!$K$10)*SQRT((1-AJ1513)/2)))</f>
        <v>0</v>
      </c>
      <c r="AL1513" s="28">
        <f t="shared" ca="1" si="930"/>
        <v>0.37945115592769274</v>
      </c>
      <c r="AM1513" s="28">
        <f t="shared" ca="1" si="930"/>
        <v>0.81158189686862026</v>
      </c>
      <c r="AN1513" s="28">
        <f>IF(Riskregister!$E$11="",0,COUNTIF(BL$4:BL$53,"&lt;"&amp;AL1513)*IF(AM1513&lt;0.5,Riskregister!$K$11+(Riskregister!$L$11-Riskregister!$K$11)*SQRT(AM1513/2),Riskregister!$L$11-(Riskregister!$L$11-Riskregister!$K$11)*SQRT((1-AM1513)/2)))</f>
        <v>0</v>
      </c>
      <c r="AO1513" s="28">
        <f t="shared" ca="1" si="931"/>
        <v>0.90903913298578165</v>
      </c>
      <c r="AP1513" s="28">
        <f t="shared" ca="1" si="931"/>
        <v>5.8518553834024156E-2</v>
      </c>
      <c r="AQ1513" s="28">
        <f>IF(Riskregister!$E$12="",0,COUNTIF(BM$4:BM$53,"&lt;"&amp;AO1513)*IF(AP1513&lt;0.5,Riskregister!$K$12+(Riskregister!$L$12-Riskregister!$K$12)*SQRT(AP1513/2),Riskregister!$L$12-(Riskregister!$L$12-Riskregister!$K$12)*SQRT((1-AP1513)/2)))</f>
        <v>0</v>
      </c>
      <c r="AR1513" s="28">
        <f t="shared" ca="1" si="932"/>
        <v>0.91158216925857583</v>
      </c>
      <c r="AS1513" s="28">
        <f t="shared" ca="1" si="932"/>
        <v>0.36714205607914585</v>
      </c>
      <c r="AT1513" s="28">
        <f>IF(Riskregister!$E$13="",0,COUNTIF(BN$4:BN$53,"&lt;"&amp;AR1513)*IF(AS1513&lt;0.5,Riskregister!$K$13+(Riskregister!$L$13-Riskregister!$K$13)*SQRT(AS1513/2),Riskregister!$L$13-(Riskregister!$L$13-Riskregister!$K$13)*SQRT((1-AS1513)/2)))</f>
        <v>0</v>
      </c>
      <c r="AU1513" s="28">
        <f t="shared" ca="1" si="933"/>
        <v>0.99581806053916266</v>
      </c>
      <c r="AV1513" s="28">
        <f t="shared" ca="1" si="933"/>
        <v>0.54464566229997768</v>
      </c>
      <c r="AW1513" s="28">
        <f>IF(Riskregister!$E$14="",0,COUNTIF(BO$4:BO$53,"&lt;"&amp;AU1513)*IF(AV1513&lt;0.5,Riskregister!$K$14+(Riskregister!$L$14-Riskregister!$K$14)*SQRT(AV1513/2),Riskregister!$L$14-(Riskregister!$L$14-Riskregister!$K$14)*SQRT((1-AV1513)/2)))</f>
        <v>0</v>
      </c>
      <c r="AX1513" s="28">
        <f t="shared" ca="1" si="934"/>
        <v>0.69716291839048516</v>
      </c>
      <c r="AY1513" s="28">
        <f t="shared" ca="1" si="934"/>
        <v>0.19703718584322072</v>
      </c>
      <c r="AZ1513" s="28">
        <f>IF(Riskregister!$E$15="",0,COUNTIF(BP$4:BP$53,"&lt;"&amp;AX1513)*IF(AY1513&lt;0.5,Riskregister!$K$15+(Riskregister!$L$15-Riskregister!$K$15)*SQRT(AY1513/2),Riskregister!$L$15-(Riskregister!$L$15-Riskregister!$K$15)*SQRT((1-AY1513)/2)))</f>
        <v>0</v>
      </c>
      <c r="BA1513" s="28">
        <f t="shared" ca="1" si="935"/>
        <v>0.28843887498473353</v>
      </c>
      <c r="BB1513" s="28">
        <f t="shared" ca="1" si="935"/>
        <v>0.49780737911633632</v>
      </c>
      <c r="BC1513" s="28">
        <f>IF(Riskregister!$E$16="",0,COUNTIF(BQ$4:BQ$53,"&lt;"&amp;BA1513)*IF(BB1513&lt;0.5,Riskregister!$K$16+(Riskregister!$L$16-Riskregister!$K$16)*SQRT(BB1513/2),Riskregister!$L$16-(Riskregister!$L$16-Riskregister!$K$16)*SQRT((1-BB1513)/2)))</f>
        <v>0</v>
      </c>
      <c r="BD1513" s="28">
        <f t="shared" ca="1" si="911"/>
        <v>1829990.6919718827</v>
      </c>
    </row>
    <row r="1514" spans="20:56" x14ac:dyDescent="0.35">
      <c r="T1514" s="28">
        <f t="shared" ca="1" si="924"/>
        <v>0.68026554255181515</v>
      </c>
      <c r="U1514" s="28">
        <f t="shared" ca="1" si="924"/>
        <v>0.81929193642794407</v>
      </c>
      <c r="V1514" s="28">
        <f ca="1">IF(Riskregister!$E$5="",0,COUNTIF(BF$4:BF$53,"&lt;"&amp;T1514)*IF(U1514&lt;0.5,Riskregister!$K$5+(Riskregister!$L$5-Riskregister!$K$5)*SQRT(U1514/2),Riskregister!$L$5-(Riskregister!$L$5-Riskregister!$K$5)*SQRT((1-U1514)/2)))</f>
        <v>464734.7367700389</v>
      </c>
      <c r="W1514" s="28">
        <f t="shared" ca="1" si="925"/>
        <v>0.55732736007737271</v>
      </c>
      <c r="X1514" s="28">
        <f t="shared" ca="1" si="925"/>
        <v>4.8639209237241077E-2</v>
      </c>
      <c r="Y1514" s="28">
        <f ca="1">IF(Riskregister!$E$6="",0,COUNTIF(BG$4:BG$53,"&lt;"&amp;W1514)*IF(X1514&lt;0.5,Riskregister!$K$6+(Riskregister!$L$6-Riskregister!$K$6)*SQRT(X1514/2),Riskregister!$L$6-(Riskregister!$L$6-Riskregister!$K$6)*SQRT((1-X1514)/2)))</f>
        <v>0</v>
      </c>
      <c r="Z1514" s="28">
        <f t="shared" ca="1" si="926"/>
        <v>0.75651798660548886</v>
      </c>
      <c r="AA1514" s="28">
        <f t="shared" ca="1" si="926"/>
        <v>0.25598627763857984</v>
      </c>
      <c r="AB1514" s="28">
        <f ca="1">IF(Riskregister!$E$7="",0,COUNTIF(BH$4:BH$53,"&lt;"&amp;Z1514)*IF(AA1514&lt;0.5,Riskregister!$K$7+(Riskregister!$L$7-Riskregister!$K$7)*SQRT(AA1514/2),Riskregister!$L$7-(Riskregister!$L$7-Riskregister!$K$7)*SQRT((1-AA1514)/2)))</f>
        <v>175216.45061797198</v>
      </c>
      <c r="AC1514" s="28">
        <f t="shared" ca="1" si="927"/>
        <v>0.46611555586421927</v>
      </c>
      <c r="AD1514" s="28">
        <f t="shared" ca="1" si="927"/>
        <v>0.76557453909806572</v>
      </c>
      <c r="AE1514" s="28">
        <f ca="1">IF(Riskregister!$E$8="",0,COUNTIF(BI$4:BI$53,"&lt;"&amp;AC1514)*IF(AD1514&lt;0.5,Riskregister!$K$8+(Riskregister!$L$8-Riskregister!$K$8)*SQRT(AD1514/2),Riskregister!$L$8-(Riskregister!$L$8-Riskregister!$K$8)*SQRT((1-AD1514)/2)))</f>
        <v>0</v>
      </c>
      <c r="AF1514" s="28">
        <f t="shared" ca="1" si="928"/>
        <v>4.1939405990383483E-2</v>
      </c>
      <c r="AG1514" s="28">
        <f t="shared" ca="1" si="928"/>
        <v>0.69584204823143991</v>
      </c>
      <c r="AH1514" s="28">
        <f>IF(Riskregister!$E$9="",0,COUNTIF(BJ$4:BJ$53,"&lt;"&amp;AF1514)*IF(AG1514&lt;0.5,Riskregister!$K$9+(Riskregister!$L$9-Riskregister!$K$9)*SQRT(AG1514/2),Riskregister!$L$9-(Riskregister!$L$9-Riskregister!$K$9)*SQRT((1-AG1514)/2)))</f>
        <v>0</v>
      </c>
      <c r="AI1514" s="28">
        <f t="shared" ca="1" si="929"/>
        <v>0.5410304803411573</v>
      </c>
      <c r="AJ1514" s="28">
        <f t="shared" ca="1" si="929"/>
        <v>0.25471671568708032</v>
      </c>
      <c r="AK1514" s="28">
        <f>IF(Riskregister!$E$10="",0,COUNTIF(BK$4:BK$53,"&lt;"&amp;AI1514)*IF(AJ1514&lt;0.5,Riskregister!$K$10+(Riskregister!$L$10-Riskregister!$K$10)*SQRT(AJ1514/2),Riskregister!$L$10-(Riskregister!$L$10-Riskregister!$K$10)*SQRT((1-AJ1514)/2)))</f>
        <v>0</v>
      </c>
      <c r="AL1514" s="28">
        <f t="shared" ca="1" si="930"/>
        <v>0.78349139091201414</v>
      </c>
      <c r="AM1514" s="28">
        <f t="shared" ca="1" si="930"/>
        <v>8.5206180897162809E-2</v>
      </c>
      <c r="AN1514" s="28">
        <f>IF(Riskregister!$E$11="",0,COUNTIF(BL$4:BL$53,"&lt;"&amp;AL1514)*IF(AM1514&lt;0.5,Riskregister!$K$11+(Riskregister!$L$11-Riskregister!$K$11)*SQRT(AM1514/2),Riskregister!$L$11-(Riskregister!$L$11-Riskregister!$K$11)*SQRT((1-AM1514)/2)))</f>
        <v>0</v>
      </c>
      <c r="AO1514" s="28">
        <f t="shared" ca="1" si="931"/>
        <v>0.62459566831506264</v>
      </c>
      <c r="AP1514" s="28">
        <f t="shared" ca="1" si="931"/>
        <v>4.3671692851070976E-2</v>
      </c>
      <c r="AQ1514" s="28">
        <f>IF(Riskregister!$E$12="",0,COUNTIF(BM$4:BM$53,"&lt;"&amp;AO1514)*IF(AP1514&lt;0.5,Riskregister!$K$12+(Riskregister!$L$12-Riskregister!$K$12)*SQRT(AP1514/2),Riskregister!$L$12-(Riskregister!$L$12-Riskregister!$K$12)*SQRT((1-AP1514)/2)))</f>
        <v>0</v>
      </c>
      <c r="AR1514" s="28">
        <f t="shared" ca="1" si="932"/>
        <v>5.8783459344449285E-2</v>
      </c>
      <c r="AS1514" s="28">
        <f t="shared" ca="1" si="932"/>
        <v>4.0942009020102033E-2</v>
      </c>
      <c r="AT1514" s="28">
        <f>IF(Riskregister!$E$13="",0,COUNTIF(BN$4:BN$53,"&lt;"&amp;AR1514)*IF(AS1514&lt;0.5,Riskregister!$K$13+(Riskregister!$L$13-Riskregister!$K$13)*SQRT(AS1514/2),Riskregister!$L$13-(Riskregister!$L$13-Riskregister!$K$13)*SQRT((1-AS1514)/2)))</f>
        <v>0</v>
      </c>
      <c r="AU1514" s="28">
        <f t="shared" ca="1" si="933"/>
        <v>0.77007728504182471</v>
      </c>
      <c r="AV1514" s="28">
        <f t="shared" ca="1" si="933"/>
        <v>0.25171933684992787</v>
      </c>
      <c r="AW1514" s="28">
        <f>IF(Riskregister!$E$14="",0,COUNTIF(BO$4:BO$53,"&lt;"&amp;AU1514)*IF(AV1514&lt;0.5,Riskregister!$K$14+(Riskregister!$L$14-Riskregister!$K$14)*SQRT(AV1514/2),Riskregister!$L$14-(Riskregister!$L$14-Riskregister!$K$14)*SQRT((1-AV1514)/2)))</f>
        <v>0</v>
      </c>
      <c r="AX1514" s="28">
        <f t="shared" ca="1" si="934"/>
        <v>0.45802308551164506</v>
      </c>
      <c r="AY1514" s="28">
        <f t="shared" ca="1" si="934"/>
        <v>0.98026151470402212</v>
      </c>
      <c r="AZ1514" s="28">
        <f>IF(Riskregister!$E$15="",0,COUNTIF(BP$4:BP$53,"&lt;"&amp;AX1514)*IF(AY1514&lt;0.5,Riskregister!$K$15+(Riskregister!$L$15-Riskregister!$K$15)*SQRT(AY1514/2),Riskregister!$L$15-(Riskregister!$L$15-Riskregister!$K$15)*SQRT((1-AY1514)/2)))</f>
        <v>0</v>
      </c>
      <c r="BA1514" s="28">
        <f t="shared" ca="1" si="935"/>
        <v>8.6964717925268609E-3</v>
      </c>
      <c r="BB1514" s="28">
        <f t="shared" ca="1" si="935"/>
        <v>0.20291123063057614</v>
      </c>
      <c r="BC1514" s="28">
        <f>IF(Riskregister!$E$16="",0,COUNTIF(BQ$4:BQ$53,"&lt;"&amp;BA1514)*IF(BB1514&lt;0.5,Riskregister!$K$16+(Riskregister!$L$16-Riskregister!$K$16)*SQRT(BB1514/2),Riskregister!$L$16-(Riskregister!$L$16-Riskregister!$K$16)*SQRT((1-BB1514)/2)))</f>
        <v>0</v>
      </c>
      <c r="BD1514" s="28">
        <f t="shared" ca="1" si="911"/>
        <v>639951.18738801091</v>
      </c>
    </row>
    <row r="1515" spans="20:56" x14ac:dyDescent="0.35">
      <c r="T1515" s="28">
        <f t="shared" ca="1" si="924"/>
        <v>0.28393898658980998</v>
      </c>
      <c r="U1515" s="28">
        <f t="shared" ca="1" si="924"/>
        <v>0.21209154810627362</v>
      </c>
      <c r="V1515" s="28">
        <f ca="1">IF(Riskregister!$E$5="",0,COUNTIF(BF$4:BF$53,"&lt;"&amp;T1515)*IF(U1515&lt;0.5,Riskregister!$K$5+(Riskregister!$L$5-Riskregister!$K$5)*SQRT(U1515/2),Riskregister!$L$5-(Riskregister!$L$5-Riskregister!$K$5)*SQRT((1-U1515)/2)))</f>
        <v>0</v>
      </c>
      <c r="W1515" s="28">
        <f t="shared" ca="1" si="925"/>
        <v>0.51252830053691389</v>
      </c>
      <c r="X1515" s="28">
        <f t="shared" ca="1" si="925"/>
        <v>3.8106418863612768E-2</v>
      </c>
      <c r="Y1515" s="28">
        <f ca="1">IF(Riskregister!$E$6="",0,COUNTIF(BG$4:BG$53,"&lt;"&amp;W1515)*IF(X1515&lt;0.5,Riskregister!$K$6+(Riskregister!$L$6-Riskregister!$K$6)*SQRT(X1515/2),Riskregister!$L$6-(Riskregister!$L$6-Riskregister!$K$6)*SQRT((1-X1515)/2)))</f>
        <v>0</v>
      </c>
      <c r="Z1515" s="28">
        <f t="shared" ca="1" si="926"/>
        <v>0.72784084829599405</v>
      </c>
      <c r="AA1515" s="28">
        <f t="shared" ca="1" si="926"/>
        <v>0.27286801643299363</v>
      </c>
      <c r="AB1515" s="28">
        <f ca="1">IF(Riskregister!$E$7="",0,COUNTIF(BH$4:BH$53,"&lt;"&amp;Z1515)*IF(AA1515&lt;0.5,Riskregister!$K$7+(Riskregister!$L$7-Riskregister!$K$7)*SQRT(AA1515/2),Riskregister!$L$7-(Riskregister!$L$7-Riskregister!$K$7)*SQRT((1-AA1515)/2)))</f>
        <v>179279.41060555953</v>
      </c>
      <c r="AC1515" s="28">
        <f t="shared" ca="1" si="927"/>
        <v>0.70625023721819491</v>
      </c>
      <c r="AD1515" s="28">
        <f t="shared" ca="1" si="927"/>
        <v>0.24020560113568101</v>
      </c>
      <c r="AE1515" s="28">
        <f ca="1">IF(Riskregister!$E$8="",0,COUNTIF(BI$4:BI$53,"&lt;"&amp;AC1515)*IF(AD1515&lt;0.5,Riskregister!$K$8+(Riskregister!$L$8-Riskregister!$K$8)*SQRT(AD1515/2),Riskregister!$L$8-(Riskregister!$L$8-Riskregister!$K$8)*SQRT((1-AD1515)/2)))</f>
        <v>0</v>
      </c>
      <c r="AF1515" s="28">
        <f t="shared" ca="1" si="928"/>
        <v>0.41888954806693646</v>
      </c>
      <c r="AG1515" s="28">
        <f t="shared" ca="1" si="928"/>
        <v>0.79677489712467964</v>
      </c>
      <c r="AH1515" s="28">
        <f>IF(Riskregister!$E$9="",0,COUNTIF(BJ$4:BJ$53,"&lt;"&amp;AF1515)*IF(AG1515&lt;0.5,Riskregister!$K$9+(Riskregister!$L$9-Riskregister!$K$9)*SQRT(AG1515/2),Riskregister!$L$9-(Riskregister!$L$9-Riskregister!$K$9)*SQRT((1-AG1515)/2)))</f>
        <v>0</v>
      </c>
      <c r="AI1515" s="28">
        <f t="shared" ca="1" si="929"/>
        <v>0.83819818550997227</v>
      </c>
      <c r="AJ1515" s="28">
        <f t="shared" ca="1" si="929"/>
        <v>0.75277823864088134</v>
      </c>
      <c r="AK1515" s="28">
        <f>IF(Riskregister!$E$10="",0,COUNTIF(BK$4:BK$53,"&lt;"&amp;AI1515)*IF(AJ1515&lt;0.5,Riskregister!$K$10+(Riskregister!$L$10-Riskregister!$K$10)*SQRT(AJ1515/2),Riskregister!$L$10-(Riskregister!$L$10-Riskregister!$K$10)*SQRT((1-AJ1515)/2)))</f>
        <v>0</v>
      </c>
      <c r="AL1515" s="28">
        <f t="shared" ca="1" si="930"/>
        <v>0.45691717976255497</v>
      </c>
      <c r="AM1515" s="28">
        <f t="shared" ca="1" si="930"/>
        <v>0.61902877434763537</v>
      </c>
      <c r="AN1515" s="28">
        <f>IF(Riskregister!$E$11="",0,COUNTIF(BL$4:BL$53,"&lt;"&amp;AL1515)*IF(AM1515&lt;0.5,Riskregister!$K$11+(Riskregister!$L$11-Riskregister!$K$11)*SQRT(AM1515/2),Riskregister!$L$11-(Riskregister!$L$11-Riskregister!$K$11)*SQRT((1-AM1515)/2)))</f>
        <v>0</v>
      </c>
      <c r="AO1515" s="28">
        <f t="shared" ca="1" si="931"/>
        <v>0.88663893553039097</v>
      </c>
      <c r="AP1515" s="28">
        <f t="shared" ca="1" si="931"/>
        <v>2.8619164053211854E-4</v>
      </c>
      <c r="AQ1515" s="28">
        <f>IF(Riskregister!$E$12="",0,COUNTIF(BM$4:BM$53,"&lt;"&amp;AO1515)*IF(AP1515&lt;0.5,Riskregister!$K$12+(Riskregister!$L$12-Riskregister!$K$12)*SQRT(AP1515/2),Riskregister!$L$12-(Riskregister!$L$12-Riskregister!$K$12)*SQRT((1-AP1515)/2)))</f>
        <v>0</v>
      </c>
      <c r="AR1515" s="28">
        <f t="shared" ca="1" si="932"/>
        <v>0.89548221077564627</v>
      </c>
      <c r="AS1515" s="28">
        <f t="shared" ca="1" si="932"/>
        <v>0.26851048501163477</v>
      </c>
      <c r="AT1515" s="28">
        <f>IF(Riskregister!$E$13="",0,COUNTIF(BN$4:BN$53,"&lt;"&amp;AR1515)*IF(AS1515&lt;0.5,Riskregister!$K$13+(Riskregister!$L$13-Riskregister!$K$13)*SQRT(AS1515/2),Riskregister!$L$13-(Riskregister!$L$13-Riskregister!$K$13)*SQRT((1-AS1515)/2)))</f>
        <v>0</v>
      </c>
      <c r="AU1515" s="28">
        <f t="shared" ca="1" si="933"/>
        <v>0.83272580331699242</v>
      </c>
      <c r="AV1515" s="28">
        <f t="shared" ca="1" si="933"/>
        <v>0.90866053890402398</v>
      </c>
      <c r="AW1515" s="28">
        <f>IF(Riskregister!$E$14="",0,COUNTIF(BO$4:BO$53,"&lt;"&amp;AU1515)*IF(AV1515&lt;0.5,Riskregister!$K$14+(Riskregister!$L$14-Riskregister!$K$14)*SQRT(AV1515/2),Riskregister!$L$14-(Riskregister!$L$14-Riskregister!$K$14)*SQRT((1-AV1515)/2)))</f>
        <v>0</v>
      </c>
      <c r="AX1515" s="28">
        <f t="shared" ca="1" si="934"/>
        <v>0.38566249591409207</v>
      </c>
      <c r="AY1515" s="28">
        <f t="shared" ca="1" si="934"/>
        <v>0.99169982146906077</v>
      </c>
      <c r="AZ1515" s="28">
        <f>IF(Riskregister!$E$15="",0,COUNTIF(BP$4:BP$53,"&lt;"&amp;AX1515)*IF(AY1515&lt;0.5,Riskregister!$K$15+(Riskregister!$L$15-Riskregister!$K$15)*SQRT(AY1515/2),Riskregister!$L$15-(Riskregister!$L$15-Riskregister!$K$15)*SQRT((1-AY1515)/2)))</f>
        <v>0</v>
      </c>
      <c r="BA1515" s="28">
        <f t="shared" ca="1" si="935"/>
        <v>5.1037137809286426E-2</v>
      </c>
      <c r="BB1515" s="28">
        <f t="shared" ca="1" si="935"/>
        <v>0.66118089588699691</v>
      </c>
      <c r="BC1515" s="28">
        <f>IF(Riskregister!$E$16="",0,COUNTIF(BQ$4:BQ$53,"&lt;"&amp;BA1515)*IF(BB1515&lt;0.5,Riskregister!$K$16+(Riskregister!$L$16-Riskregister!$K$16)*SQRT(BB1515/2),Riskregister!$L$16-(Riskregister!$L$16-Riskregister!$K$16)*SQRT((1-BB1515)/2)))</f>
        <v>0</v>
      </c>
      <c r="BD1515" s="28">
        <f t="shared" ca="1" si="911"/>
        <v>179279.41060555953</v>
      </c>
    </row>
    <row r="1516" spans="20:56" x14ac:dyDescent="0.35">
      <c r="T1516" s="28">
        <f t="shared" ca="1" si="924"/>
        <v>7.1023183509937082E-2</v>
      </c>
      <c r="U1516" s="28">
        <f t="shared" ca="1" si="924"/>
        <v>0.87526176913998832</v>
      </c>
      <c r="V1516" s="28">
        <f ca="1">IF(Riskregister!$E$5="",0,COUNTIF(BF$4:BF$53,"&lt;"&amp;T1516)*IF(U1516&lt;0.5,Riskregister!$K$5+(Riskregister!$L$5-Riskregister!$K$5)*SQRT(U1516/2),Riskregister!$L$5-(Riskregister!$L$5-Riskregister!$K$5)*SQRT((1-U1516)/2)))</f>
        <v>0</v>
      </c>
      <c r="W1516" s="28">
        <f t="shared" ca="1" si="925"/>
        <v>0.58316638991614478</v>
      </c>
      <c r="X1516" s="28">
        <f t="shared" ca="1" si="925"/>
        <v>0.69503543156350356</v>
      </c>
      <c r="Y1516" s="28">
        <f ca="1">IF(Riskregister!$E$6="",0,COUNTIF(BG$4:BG$53,"&lt;"&amp;W1516)*IF(X1516&lt;0.5,Riskregister!$K$6+(Riskregister!$L$6-Riskregister!$K$6)*SQRT(X1516/2),Riskregister!$L$6-(Riskregister!$L$6-Riskregister!$K$6)*SQRT((1-X1516)/2)))</f>
        <v>0</v>
      </c>
      <c r="Z1516" s="28">
        <f t="shared" ca="1" si="926"/>
        <v>0.67452975873499765</v>
      </c>
      <c r="AA1516" s="28">
        <f t="shared" ca="1" si="926"/>
        <v>0.95888741883710438</v>
      </c>
      <c r="AB1516" s="28">
        <f ca="1">IF(Riskregister!$E$7="",0,COUNTIF(BH$4:BH$53,"&lt;"&amp;Z1516)*IF(AA1516&lt;0.5,Riskregister!$K$7+(Riskregister!$L$7-Riskregister!$K$7)*SQRT(AA1516/2),Riskregister!$L$7-(Riskregister!$L$7-Riskregister!$K$7)*SQRT((1-AA1516)/2)))</f>
        <v>0</v>
      </c>
      <c r="AC1516" s="28">
        <f t="shared" ca="1" si="927"/>
        <v>0.38325537051360759</v>
      </c>
      <c r="AD1516" s="28">
        <f t="shared" ca="1" si="927"/>
        <v>0.80631581691041154</v>
      </c>
      <c r="AE1516" s="28">
        <f ca="1">IF(Riskregister!$E$8="",0,COUNTIF(BI$4:BI$53,"&lt;"&amp;AC1516)*IF(AD1516&lt;0.5,Riskregister!$K$8+(Riskregister!$L$8-Riskregister!$K$8)*SQRT(AD1516/2),Riskregister!$L$8-(Riskregister!$L$8-Riskregister!$K$8)*SQRT((1-AD1516)/2)))</f>
        <v>0</v>
      </c>
      <c r="AF1516" s="28">
        <f t="shared" ca="1" si="928"/>
        <v>0.30366944633931392</v>
      </c>
      <c r="AG1516" s="28">
        <f t="shared" ca="1" si="928"/>
        <v>0.48468333641110561</v>
      </c>
      <c r="AH1516" s="28">
        <f>IF(Riskregister!$E$9="",0,COUNTIF(BJ$4:BJ$53,"&lt;"&amp;AF1516)*IF(AG1516&lt;0.5,Riskregister!$K$9+(Riskregister!$L$9-Riskregister!$K$9)*SQRT(AG1516/2),Riskregister!$L$9-(Riskregister!$L$9-Riskregister!$K$9)*SQRT((1-AG1516)/2)))</f>
        <v>0</v>
      </c>
      <c r="AI1516" s="28">
        <f t="shared" ca="1" si="929"/>
        <v>3.5446718018334544E-2</v>
      </c>
      <c r="AJ1516" s="28">
        <f t="shared" ca="1" si="929"/>
        <v>0.74556313513501549</v>
      </c>
      <c r="AK1516" s="28">
        <f>IF(Riskregister!$E$10="",0,COUNTIF(BK$4:BK$53,"&lt;"&amp;AI1516)*IF(AJ1516&lt;0.5,Riskregister!$K$10+(Riskregister!$L$10-Riskregister!$K$10)*SQRT(AJ1516/2),Riskregister!$L$10-(Riskregister!$L$10-Riskregister!$K$10)*SQRT((1-AJ1516)/2)))</f>
        <v>0</v>
      </c>
      <c r="AL1516" s="28">
        <f t="shared" ca="1" si="930"/>
        <v>0.97384498355355387</v>
      </c>
      <c r="AM1516" s="28">
        <f t="shared" ca="1" si="930"/>
        <v>8.2862198958355782E-2</v>
      </c>
      <c r="AN1516" s="28">
        <f>IF(Riskregister!$E$11="",0,COUNTIF(BL$4:BL$53,"&lt;"&amp;AL1516)*IF(AM1516&lt;0.5,Riskregister!$K$11+(Riskregister!$L$11-Riskregister!$K$11)*SQRT(AM1516/2),Riskregister!$L$11-(Riskregister!$L$11-Riskregister!$K$11)*SQRT((1-AM1516)/2)))</f>
        <v>0</v>
      </c>
      <c r="AO1516" s="28">
        <f t="shared" ca="1" si="931"/>
        <v>0.2093368486868481</v>
      </c>
      <c r="AP1516" s="28">
        <f t="shared" ca="1" si="931"/>
        <v>0.7769799421384751</v>
      </c>
      <c r="AQ1516" s="28">
        <f>IF(Riskregister!$E$12="",0,COUNTIF(BM$4:BM$53,"&lt;"&amp;AO1516)*IF(AP1516&lt;0.5,Riskregister!$K$12+(Riskregister!$L$12-Riskregister!$K$12)*SQRT(AP1516/2),Riskregister!$L$12-(Riskregister!$L$12-Riskregister!$K$12)*SQRT((1-AP1516)/2)))</f>
        <v>0</v>
      </c>
      <c r="AR1516" s="28">
        <f t="shared" ca="1" si="932"/>
        <v>0.78259043790653071</v>
      </c>
      <c r="AS1516" s="28">
        <f t="shared" ca="1" si="932"/>
        <v>0.13543862525374684</v>
      </c>
      <c r="AT1516" s="28">
        <f>IF(Riskregister!$E$13="",0,COUNTIF(BN$4:BN$53,"&lt;"&amp;AR1516)*IF(AS1516&lt;0.5,Riskregister!$K$13+(Riskregister!$L$13-Riskregister!$K$13)*SQRT(AS1516/2),Riskregister!$L$13-(Riskregister!$L$13-Riskregister!$K$13)*SQRT((1-AS1516)/2)))</f>
        <v>0</v>
      </c>
      <c r="AU1516" s="28">
        <f t="shared" ca="1" si="933"/>
        <v>3.8899890463434117E-3</v>
      </c>
      <c r="AV1516" s="28">
        <f t="shared" ca="1" si="933"/>
        <v>0.21627468443698528</v>
      </c>
      <c r="AW1516" s="28">
        <f>IF(Riskregister!$E$14="",0,COUNTIF(BO$4:BO$53,"&lt;"&amp;AU1516)*IF(AV1516&lt;0.5,Riskregister!$K$14+(Riskregister!$L$14-Riskregister!$K$14)*SQRT(AV1516/2),Riskregister!$L$14-(Riskregister!$L$14-Riskregister!$K$14)*SQRT((1-AV1516)/2)))</f>
        <v>0</v>
      </c>
      <c r="AX1516" s="28">
        <f t="shared" ca="1" si="934"/>
        <v>0.63141411429703442</v>
      </c>
      <c r="AY1516" s="28">
        <f t="shared" ca="1" si="934"/>
        <v>0.72227789753338478</v>
      </c>
      <c r="AZ1516" s="28">
        <f>IF(Riskregister!$E$15="",0,COUNTIF(BP$4:BP$53,"&lt;"&amp;AX1516)*IF(AY1516&lt;0.5,Riskregister!$K$15+(Riskregister!$L$15-Riskregister!$K$15)*SQRT(AY1516/2),Riskregister!$L$15-(Riskregister!$L$15-Riskregister!$K$15)*SQRT((1-AY1516)/2)))</f>
        <v>0</v>
      </c>
      <c r="BA1516" s="28">
        <f t="shared" ca="1" si="935"/>
        <v>0.51548783755002536</v>
      </c>
      <c r="BB1516" s="28">
        <f t="shared" ca="1" si="935"/>
        <v>1.2865278409830538E-2</v>
      </c>
      <c r="BC1516" s="28">
        <f>IF(Riskregister!$E$16="",0,COUNTIF(BQ$4:BQ$53,"&lt;"&amp;BA1516)*IF(BB1516&lt;0.5,Riskregister!$K$16+(Riskregister!$L$16-Riskregister!$K$16)*SQRT(BB1516/2),Riskregister!$L$16-(Riskregister!$L$16-Riskregister!$K$16)*SQRT((1-BB1516)/2)))</f>
        <v>0</v>
      </c>
      <c r="BD1516" s="28">
        <f t="shared" ca="1" si="911"/>
        <v>0</v>
      </c>
    </row>
    <row r="1517" spans="20:56" x14ac:dyDescent="0.35">
      <c r="T1517" s="28">
        <f t="shared" ca="1" si="924"/>
        <v>0.51487423795665077</v>
      </c>
      <c r="U1517" s="28">
        <f t="shared" ca="1" si="924"/>
        <v>2.6187775852714812E-2</v>
      </c>
      <c r="V1517" s="28">
        <f ca="1">IF(Riskregister!$E$5="",0,COUNTIF(BF$4:BF$53,"&lt;"&amp;T1517)*IF(U1517&lt;0.5,Riskregister!$K$5+(Riskregister!$L$5-Riskregister!$K$5)*SQRT(U1517/2),Riskregister!$L$5-(Riskregister!$L$5-Riskregister!$K$5)*SQRT((1-U1517)/2)))</f>
        <v>0</v>
      </c>
      <c r="W1517" s="28">
        <f t="shared" ca="1" si="925"/>
        <v>0.39899788119392277</v>
      </c>
      <c r="X1517" s="28">
        <f t="shared" ca="1" si="925"/>
        <v>0.37782455221963296</v>
      </c>
      <c r="Y1517" s="28">
        <f ca="1">IF(Riskregister!$E$6="",0,COUNTIF(BG$4:BG$53,"&lt;"&amp;W1517)*IF(X1517&lt;0.5,Riskregister!$K$6+(Riskregister!$L$6-Riskregister!$K$6)*SQRT(X1517/2),Riskregister!$L$6-(Riskregister!$L$6-Riskregister!$K$6)*SQRT((1-X1517)/2)))</f>
        <v>0</v>
      </c>
      <c r="Z1517" s="28">
        <f t="shared" ca="1" si="926"/>
        <v>0.75259643246027919</v>
      </c>
      <c r="AA1517" s="28">
        <f t="shared" ca="1" si="926"/>
        <v>0.48474000281284624</v>
      </c>
      <c r="AB1517" s="28">
        <f ca="1">IF(Riskregister!$E$7="",0,COUNTIF(BH$4:BH$53,"&lt;"&amp;Z1517)*IF(AA1517&lt;0.5,Riskregister!$K$7+(Riskregister!$L$7-Riskregister!$K$7)*SQRT(AA1517/2),Riskregister!$L$7-(Riskregister!$L$7-Riskregister!$K$7)*SQRT((1-AA1517)/2)))</f>
        <v>222308.80758767622</v>
      </c>
      <c r="AC1517" s="28">
        <f t="shared" ca="1" si="927"/>
        <v>0.80060555221068985</v>
      </c>
      <c r="AD1517" s="28">
        <f t="shared" ca="1" si="927"/>
        <v>0.10759039358404754</v>
      </c>
      <c r="AE1517" s="28">
        <f ca="1">IF(Riskregister!$E$8="",0,COUNTIF(BI$4:BI$53,"&lt;"&amp;AC1517)*IF(AD1517&lt;0.5,Riskregister!$K$8+(Riskregister!$L$8-Riskregister!$K$8)*SQRT(AD1517/2),Riskregister!$L$8-(Riskregister!$L$8-Riskregister!$K$8)*SQRT((1-AD1517)/2)))</f>
        <v>0</v>
      </c>
      <c r="AF1517" s="28">
        <f t="shared" ca="1" si="928"/>
        <v>0.74158778712049855</v>
      </c>
      <c r="AG1517" s="28">
        <f t="shared" ca="1" si="928"/>
        <v>0.58366602349150276</v>
      </c>
      <c r="AH1517" s="28">
        <f>IF(Riskregister!$E$9="",0,COUNTIF(BJ$4:BJ$53,"&lt;"&amp;AF1517)*IF(AG1517&lt;0.5,Riskregister!$K$9+(Riskregister!$L$9-Riskregister!$K$9)*SQRT(AG1517/2),Riskregister!$L$9-(Riskregister!$L$9-Riskregister!$K$9)*SQRT((1-AG1517)/2)))</f>
        <v>0</v>
      </c>
      <c r="AI1517" s="28">
        <f t="shared" ca="1" si="929"/>
        <v>0.11749376246414989</v>
      </c>
      <c r="AJ1517" s="28">
        <f t="shared" ca="1" si="929"/>
        <v>0.2343499433208458</v>
      </c>
      <c r="AK1517" s="28">
        <f>IF(Riskregister!$E$10="",0,COUNTIF(BK$4:BK$53,"&lt;"&amp;AI1517)*IF(AJ1517&lt;0.5,Riskregister!$K$10+(Riskregister!$L$10-Riskregister!$K$10)*SQRT(AJ1517/2),Riskregister!$L$10-(Riskregister!$L$10-Riskregister!$K$10)*SQRT((1-AJ1517)/2)))</f>
        <v>0</v>
      </c>
      <c r="AL1517" s="28">
        <f t="shared" ca="1" si="930"/>
        <v>0.52432815911438579</v>
      </c>
      <c r="AM1517" s="28">
        <f t="shared" ca="1" si="930"/>
        <v>4.5891032471044313E-2</v>
      </c>
      <c r="AN1517" s="28">
        <f>IF(Riskregister!$E$11="",0,COUNTIF(BL$4:BL$53,"&lt;"&amp;AL1517)*IF(AM1517&lt;0.5,Riskregister!$K$11+(Riskregister!$L$11-Riskregister!$K$11)*SQRT(AM1517/2),Riskregister!$L$11-(Riskregister!$L$11-Riskregister!$K$11)*SQRT((1-AM1517)/2)))</f>
        <v>0</v>
      </c>
      <c r="AO1517" s="28">
        <f t="shared" ca="1" si="931"/>
        <v>0.10008346229162546</v>
      </c>
      <c r="AP1517" s="28">
        <f t="shared" ca="1" si="931"/>
        <v>0.3143660948314867</v>
      </c>
      <c r="AQ1517" s="28">
        <f>IF(Riskregister!$E$12="",0,COUNTIF(BM$4:BM$53,"&lt;"&amp;AO1517)*IF(AP1517&lt;0.5,Riskregister!$K$12+(Riskregister!$L$12-Riskregister!$K$12)*SQRT(AP1517/2),Riskregister!$L$12-(Riskregister!$L$12-Riskregister!$K$12)*SQRT((1-AP1517)/2)))</f>
        <v>0</v>
      </c>
      <c r="AR1517" s="28">
        <f t="shared" ca="1" si="932"/>
        <v>0.5342896082552393</v>
      </c>
      <c r="AS1517" s="28">
        <f t="shared" ca="1" si="932"/>
        <v>0.72934708344046462</v>
      </c>
      <c r="AT1517" s="28">
        <f>IF(Riskregister!$E$13="",0,COUNTIF(BN$4:BN$53,"&lt;"&amp;AR1517)*IF(AS1517&lt;0.5,Riskregister!$K$13+(Riskregister!$L$13-Riskregister!$K$13)*SQRT(AS1517/2),Riskregister!$L$13-(Riskregister!$L$13-Riskregister!$K$13)*SQRT((1-AS1517)/2)))</f>
        <v>0</v>
      </c>
      <c r="AU1517" s="28">
        <f t="shared" ca="1" si="933"/>
        <v>0.5287240792296467</v>
      </c>
      <c r="AV1517" s="28">
        <f t="shared" ca="1" si="933"/>
        <v>0.36778274536454458</v>
      </c>
      <c r="AW1517" s="28">
        <f>IF(Riskregister!$E$14="",0,COUNTIF(BO$4:BO$53,"&lt;"&amp;AU1517)*IF(AV1517&lt;0.5,Riskregister!$K$14+(Riskregister!$L$14-Riskregister!$K$14)*SQRT(AV1517/2),Riskregister!$L$14-(Riskregister!$L$14-Riskregister!$K$14)*SQRT((1-AV1517)/2)))</f>
        <v>0</v>
      </c>
      <c r="AX1517" s="28">
        <f t="shared" ca="1" si="934"/>
        <v>0.11295654203978889</v>
      </c>
      <c r="AY1517" s="28">
        <f t="shared" ca="1" si="934"/>
        <v>2.7077131034273449E-2</v>
      </c>
      <c r="AZ1517" s="28">
        <f>IF(Riskregister!$E$15="",0,COUNTIF(BP$4:BP$53,"&lt;"&amp;AX1517)*IF(AY1517&lt;0.5,Riskregister!$K$15+(Riskregister!$L$15-Riskregister!$K$15)*SQRT(AY1517/2),Riskregister!$L$15-(Riskregister!$L$15-Riskregister!$K$15)*SQRT((1-AY1517)/2)))</f>
        <v>0</v>
      </c>
      <c r="BA1517" s="28">
        <f t="shared" ca="1" si="935"/>
        <v>0.24165459129447076</v>
      </c>
      <c r="BB1517" s="28">
        <f t="shared" ca="1" si="935"/>
        <v>0.15562212525172558</v>
      </c>
      <c r="BC1517" s="28">
        <f>IF(Riskregister!$E$16="",0,COUNTIF(BQ$4:BQ$53,"&lt;"&amp;BA1517)*IF(BB1517&lt;0.5,Riskregister!$K$16+(Riskregister!$L$16-Riskregister!$K$16)*SQRT(BB1517/2),Riskregister!$L$16-(Riskregister!$L$16-Riskregister!$K$16)*SQRT((1-BB1517)/2)))</f>
        <v>0</v>
      </c>
      <c r="BD1517" s="28">
        <f t="shared" ca="1" si="911"/>
        <v>222308.80758767622</v>
      </c>
    </row>
    <row r="1518" spans="20:56" x14ac:dyDescent="0.35">
      <c r="T1518" s="28">
        <f t="shared" ca="1" si="924"/>
        <v>0.54330038871107078</v>
      </c>
      <c r="U1518" s="28">
        <f t="shared" ca="1" si="924"/>
        <v>0.56116293625393299</v>
      </c>
      <c r="V1518" s="28">
        <f ca="1">IF(Riskregister!$E$5="",0,COUNTIF(BF$4:BF$53,"&lt;"&amp;T1518)*IF(U1518&lt;0.5,Riskregister!$K$5+(Riskregister!$L$5-Riskregister!$K$5)*SQRT(U1518/2),Riskregister!$L$5-(Riskregister!$L$5-Riskregister!$K$5)*SQRT((1-U1518)/2)))</f>
        <v>0</v>
      </c>
      <c r="W1518" s="28">
        <f t="shared" ca="1" si="925"/>
        <v>0.31980957878450256</v>
      </c>
      <c r="X1518" s="28">
        <f t="shared" ca="1" si="925"/>
        <v>0.25147874147456739</v>
      </c>
      <c r="Y1518" s="28">
        <f ca="1">IF(Riskregister!$E$6="",0,COUNTIF(BG$4:BG$53,"&lt;"&amp;W1518)*IF(X1518&lt;0.5,Riskregister!$K$6+(Riskregister!$L$6-Riskregister!$K$6)*SQRT(X1518/2),Riskregister!$L$6-(Riskregister!$L$6-Riskregister!$K$6)*SQRT((1-X1518)/2)))</f>
        <v>0</v>
      </c>
      <c r="Z1518" s="28">
        <f t="shared" ca="1" si="926"/>
        <v>1.218002177069244E-2</v>
      </c>
      <c r="AA1518" s="28">
        <f t="shared" ca="1" si="926"/>
        <v>0.98595919864688197</v>
      </c>
      <c r="AB1518" s="28">
        <f ca="1">IF(Riskregister!$E$7="",0,COUNTIF(BH$4:BH$53,"&lt;"&amp;Z1518)*IF(AA1518&lt;0.5,Riskregister!$K$7+(Riskregister!$L$7-Riskregister!$K$7)*SQRT(AA1518/2),Riskregister!$L$7-(Riskregister!$L$7-Riskregister!$K$7)*SQRT((1-AA1518)/2)))</f>
        <v>0</v>
      </c>
      <c r="AC1518" s="28">
        <f t="shared" ca="1" si="927"/>
        <v>0.84666407937679544</v>
      </c>
      <c r="AD1518" s="28">
        <f t="shared" ca="1" si="927"/>
        <v>0.73059978299542949</v>
      </c>
      <c r="AE1518" s="28">
        <f ca="1">IF(Riskregister!$E$8="",0,COUNTIF(BI$4:BI$53,"&lt;"&amp;AC1518)*IF(AD1518&lt;0.5,Riskregister!$K$8+(Riskregister!$L$8-Riskregister!$K$8)*SQRT(AD1518/2),Riskregister!$L$8-(Riskregister!$L$8-Riskregister!$K$8)*SQRT((1-AD1518)/2)))</f>
        <v>0</v>
      </c>
      <c r="AF1518" s="28">
        <f t="shared" ca="1" si="928"/>
        <v>0.63078343213930654</v>
      </c>
      <c r="AG1518" s="28">
        <f t="shared" ca="1" si="928"/>
        <v>6.9602930090332693E-2</v>
      </c>
      <c r="AH1518" s="28">
        <f>IF(Riskregister!$E$9="",0,COUNTIF(BJ$4:BJ$53,"&lt;"&amp;AF1518)*IF(AG1518&lt;0.5,Riskregister!$K$9+(Riskregister!$L$9-Riskregister!$K$9)*SQRT(AG1518/2),Riskregister!$L$9-(Riskregister!$L$9-Riskregister!$K$9)*SQRT((1-AG1518)/2)))</f>
        <v>0</v>
      </c>
      <c r="AI1518" s="28">
        <f t="shared" ca="1" si="929"/>
        <v>0.27466083767610217</v>
      </c>
      <c r="AJ1518" s="28">
        <f t="shared" ca="1" si="929"/>
        <v>0.6849870900792363</v>
      </c>
      <c r="AK1518" s="28">
        <f>IF(Riskregister!$E$10="",0,COUNTIF(BK$4:BK$53,"&lt;"&amp;AI1518)*IF(AJ1518&lt;0.5,Riskregister!$K$10+(Riskregister!$L$10-Riskregister!$K$10)*SQRT(AJ1518/2),Riskregister!$L$10-(Riskregister!$L$10-Riskregister!$K$10)*SQRT((1-AJ1518)/2)))</f>
        <v>0</v>
      </c>
      <c r="AL1518" s="28">
        <f t="shared" ca="1" si="930"/>
        <v>0.23888436166822136</v>
      </c>
      <c r="AM1518" s="28">
        <f t="shared" ca="1" si="930"/>
        <v>0.2348543070956618</v>
      </c>
      <c r="AN1518" s="28">
        <f>IF(Riskregister!$E$11="",0,COUNTIF(BL$4:BL$53,"&lt;"&amp;AL1518)*IF(AM1518&lt;0.5,Riskregister!$K$11+(Riskregister!$L$11-Riskregister!$K$11)*SQRT(AM1518/2),Riskregister!$L$11-(Riskregister!$L$11-Riskregister!$K$11)*SQRT((1-AM1518)/2)))</f>
        <v>0</v>
      </c>
      <c r="AO1518" s="28">
        <f t="shared" ca="1" si="931"/>
        <v>0.9158085449738963</v>
      </c>
      <c r="AP1518" s="28">
        <f t="shared" ca="1" si="931"/>
        <v>0.73087548546246683</v>
      </c>
      <c r="AQ1518" s="28">
        <f>IF(Riskregister!$E$12="",0,COUNTIF(BM$4:BM$53,"&lt;"&amp;AO1518)*IF(AP1518&lt;0.5,Riskregister!$K$12+(Riskregister!$L$12-Riskregister!$K$12)*SQRT(AP1518/2),Riskregister!$L$12-(Riskregister!$L$12-Riskregister!$K$12)*SQRT((1-AP1518)/2)))</f>
        <v>0</v>
      </c>
      <c r="AR1518" s="28">
        <f t="shared" ca="1" si="932"/>
        <v>0.78743764947469963</v>
      </c>
      <c r="AS1518" s="28">
        <f t="shared" ca="1" si="932"/>
        <v>0.20727723746890747</v>
      </c>
      <c r="AT1518" s="28">
        <f>IF(Riskregister!$E$13="",0,COUNTIF(BN$4:BN$53,"&lt;"&amp;AR1518)*IF(AS1518&lt;0.5,Riskregister!$K$13+(Riskregister!$L$13-Riskregister!$K$13)*SQRT(AS1518/2),Riskregister!$L$13-(Riskregister!$L$13-Riskregister!$K$13)*SQRT((1-AS1518)/2)))</f>
        <v>0</v>
      </c>
      <c r="AU1518" s="28">
        <f t="shared" ca="1" si="933"/>
        <v>0.27931408470751351</v>
      </c>
      <c r="AV1518" s="28">
        <f t="shared" ca="1" si="933"/>
        <v>0.18438596008934893</v>
      </c>
      <c r="AW1518" s="28">
        <f>IF(Riskregister!$E$14="",0,COUNTIF(BO$4:BO$53,"&lt;"&amp;AU1518)*IF(AV1518&lt;0.5,Riskregister!$K$14+(Riskregister!$L$14-Riskregister!$K$14)*SQRT(AV1518/2),Riskregister!$L$14-(Riskregister!$L$14-Riskregister!$K$14)*SQRT((1-AV1518)/2)))</f>
        <v>0</v>
      </c>
      <c r="AX1518" s="28">
        <f t="shared" ca="1" si="934"/>
        <v>0.46609183974250146</v>
      </c>
      <c r="AY1518" s="28">
        <f t="shared" ca="1" si="934"/>
        <v>0.88853987779519783</v>
      </c>
      <c r="AZ1518" s="28">
        <f>IF(Riskregister!$E$15="",0,COUNTIF(BP$4:BP$53,"&lt;"&amp;AX1518)*IF(AY1518&lt;0.5,Riskregister!$K$15+(Riskregister!$L$15-Riskregister!$K$15)*SQRT(AY1518/2),Riskregister!$L$15-(Riskregister!$L$15-Riskregister!$K$15)*SQRT((1-AY1518)/2)))</f>
        <v>0</v>
      </c>
      <c r="BA1518" s="28">
        <f t="shared" ca="1" si="935"/>
        <v>0.70220709020494876</v>
      </c>
      <c r="BB1518" s="28">
        <f t="shared" ca="1" si="935"/>
        <v>0.51191475567805789</v>
      </c>
      <c r="BC1518" s="28">
        <f>IF(Riskregister!$E$16="",0,COUNTIF(BQ$4:BQ$53,"&lt;"&amp;BA1518)*IF(BB1518&lt;0.5,Riskregister!$K$16+(Riskregister!$L$16-Riskregister!$K$16)*SQRT(BB1518/2),Riskregister!$L$16-(Riskregister!$L$16-Riskregister!$K$16)*SQRT((1-BB1518)/2)))</f>
        <v>0</v>
      </c>
      <c r="BD1518" s="28">
        <f t="shared" ca="1" si="911"/>
        <v>0</v>
      </c>
    </row>
    <row r="1519" spans="20:56" x14ac:dyDescent="0.35">
      <c r="T1519" s="28">
        <f t="shared" ca="1" si="924"/>
        <v>4.530765590639152E-2</v>
      </c>
      <c r="U1519" s="28">
        <f t="shared" ca="1" si="924"/>
        <v>0.16263045870545578</v>
      </c>
      <c r="V1519" s="28">
        <f ca="1">IF(Riskregister!$E$5="",0,COUNTIF(BF$4:BF$53,"&lt;"&amp;T1519)*IF(U1519&lt;0.5,Riskregister!$K$5+(Riskregister!$L$5-Riskregister!$K$5)*SQRT(U1519/2),Riskregister!$L$5-(Riskregister!$L$5-Riskregister!$K$5)*SQRT((1-U1519)/2)))</f>
        <v>0</v>
      </c>
      <c r="W1519" s="28">
        <f t="shared" ca="1" si="925"/>
        <v>0.88879518584458261</v>
      </c>
      <c r="X1519" s="28">
        <f t="shared" ca="1" si="925"/>
        <v>0.35113028810568836</v>
      </c>
      <c r="Y1519" s="28">
        <f ca="1">IF(Riskregister!$E$6="",0,COUNTIF(BG$4:BG$53,"&lt;"&amp;W1519)*IF(X1519&lt;0.5,Riskregister!$K$6+(Riskregister!$L$6-Riskregister!$K$6)*SQRT(X1519/2),Riskregister!$L$6-(Riskregister!$L$6-Riskregister!$K$6)*SQRT((1-X1519)/2)))</f>
        <v>954208.90125429782</v>
      </c>
      <c r="Z1519" s="28">
        <f t="shared" ca="1" si="926"/>
        <v>0.59502249289079223</v>
      </c>
      <c r="AA1519" s="28">
        <f t="shared" ca="1" si="926"/>
        <v>0.4873944225100858</v>
      </c>
      <c r="AB1519" s="28">
        <f ca="1">IF(Riskregister!$E$7="",0,COUNTIF(BH$4:BH$53,"&lt;"&amp;Z1519)*IF(AA1519&lt;0.5,Riskregister!$K$7+(Riskregister!$L$7-Riskregister!$K$7)*SQRT(AA1519/2),Riskregister!$L$7-(Riskregister!$L$7-Riskregister!$K$7)*SQRT((1-AA1519)/2)))</f>
        <v>0</v>
      </c>
      <c r="AC1519" s="28">
        <f t="shared" ca="1" si="927"/>
        <v>0.87516448056677909</v>
      </c>
      <c r="AD1519" s="28">
        <f t="shared" ca="1" si="927"/>
        <v>1.5442073680010604E-2</v>
      </c>
      <c r="AE1519" s="28">
        <f ca="1">IF(Riskregister!$E$8="",0,COUNTIF(BI$4:BI$53,"&lt;"&amp;AC1519)*IF(AD1519&lt;0.5,Riskregister!$K$8+(Riskregister!$L$8-Riskregister!$K$8)*SQRT(AD1519/2),Riskregister!$L$8-(Riskregister!$L$8-Riskregister!$K$8)*SQRT((1-AD1519)/2)))</f>
        <v>0</v>
      </c>
      <c r="AF1519" s="28">
        <f t="shared" ca="1" si="928"/>
        <v>0.24343600934321596</v>
      </c>
      <c r="AG1519" s="28">
        <f t="shared" ca="1" si="928"/>
        <v>0.52381468965599665</v>
      </c>
      <c r="AH1519" s="28">
        <f>IF(Riskregister!$E$9="",0,COUNTIF(BJ$4:BJ$53,"&lt;"&amp;AF1519)*IF(AG1519&lt;0.5,Riskregister!$K$9+(Riskregister!$L$9-Riskregister!$K$9)*SQRT(AG1519/2),Riskregister!$L$9-(Riskregister!$L$9-Riskregister!$K$9)*SQRT((1-AG1519)/2)))</f>
        <v>0</v>
      </c>
      <c r="AI1519" s="28">
        <f t="shared" ca="1" si="929"/>
        <v>0.24958675142849918</v>
      </c>
      <c r="AJ1519" s="28">
        <f t="shared" ca="1" si="929"/>
        <v>0.61964332265228339</v>
      </c>
      <c r="AK1519" s="28">
        <f>IF(Riskregister!$E$10="",0,COUNTIF(BK$4:BK$53,"&lt;"&amp;AI1519)*IF(AJ1519&lt;0.5,Riskregister!$K$10+(Riskregister!$L$10-Riskregister!$K$10)*SQRT(AJ1519/2),Riskregister!$L$10-(Riskregister!$L$10-Riskregister!$K$10)*SQRT((1-AJ1519)/2)))</f>
        <v>0</v>
      </c>
      <c r="AL1519" s="28">
        <f t="shared" ca="1" si="930"/>
        <v>0.82884885563208122</v>
      </c>
      <c r="AM1519" s="28">
        <f t="shared" ca="1" si="930"/>
        <v>0.26623341679173196</v>
      </c>
      <c r="AN1519" s="28">
        <f>IF(Riskregister!$E$11="",0,COUNTIF(BL$4:BL$53,"&lt;"&amp;AL1519)*IF(AM1519&lt;0.5,Riskregister!$K$11+(Riskregister!$L$11-Riskregister!$K$11)*SQRT(AM1519/2),Riskregister!$L$11-(Riskregister!$L$11-Riskregister!$K$11)*SQRT((1-AM1519)/2)))</f>
        <v>0</v>
      </c>
      <c r="AO1519" s="28">
        <f t="shared" ca="1" si="931"/>
        <v>0.36207201130014066</v>
      </c>
      <c r="AP1519" s="28">
        <f t="shared" ca="1" si="931"/>
        <v>0.48352532003534621</v>
      </c>
      <c r="AQ1519" s="28">
        <f>IF(Riskregister!$E$12="",0,COUNTIF(BM$4:BM$53,"&lt;"&amp;AO1519)*IF(AP1519&lt;0.5,Riskregister!$K$12+(Riskregister!$L$12-Riskregister!$K$12)*SQRT(AP1519/2),Riskregister!$L$12-(Riskregister!$L$12-Riskregister!$K$12)*SQRT((1-AP1519)/2)))</f>
        <v>0</v>
      </c>
      <c r="AR1519" s="28">
        <f t="shared" ca="1" si="932"/>
        <v>4.451770999023652E-2</v>
      </c>
      <c r="AS1519" s="28">
        <f t="shared" ca="1" si="932"/>
        <v>0.47002104965045466</v>
      </c>
      <c r="AT1519" s="28">
        <f>IF(Riskregister!$E$13="",0,COUNTIF(BN$4:BN$53,"&lt;"&amp;AR1519)*IF(AS1519&lt;0.5,Riskregister!$K$13+(Riskregister!$L$13-Riskregister!$K$13)*SQRT(AS1519/2),Riskregister!$L$13-(Riskregister!$L$13-Riskregister!$K$13)*SQRT((1-AS1519)/2)))</f>
        <v>0</v>
      </c>
      <c r="AU1519" s="28">
        <f t="shared" ca="1" si="933"/>
        <v>0.24926451534991145</v>
      </c>
      <c r="AV1519" s="28">
        <f t="shared" ca="1" si="933"/>
        <v>0.93884610755272069</v>
      </c>
      <c r="AW1519" s="28">
        <f>IF(Riskregister!$E$14="",0,COUNTIF(BO$4:BO$53,"&lt;"&amp;AU1519)*IF(AV1519&lt;0.5,Riskregister!$K$14+(Riskregister!$L$14-Riskregister!$K$14)*SQRT(AV1519/2),Riskregister!$L$14-(Riskregister!$L$14-Riskregister!$K$14)*SQRT((1-AV1519)/2)))</f>
        <v>0</v>
      </c>
      <c r="AX1519" s="28">
        <f t="shared" ca="1" si="934"/>
        <v>0.74517152610830539</v>
      </c>
      <c r="AY1519" s="28">
        <f t="shared" ca="1" si="934"/>
        <v>0.92646697683188106</v>
      </c>
      <c r="AZ1519" s="28">
        <f>IF(Riskregister!$E$15="",0,COUNTIF(BP$4:BP$53,"&lt;"&amp;AX1519)*IF(AY1519&lt;0.5,Riskregister!$K$15+(Riskregister!$L$15-Riskregister!$K$15)*SQRT(AY1519/2),Riskregister!$L$15-(Riskregister!$L$15-Riskregister!$K$15)*SQRT((1-AY1519)/2)))</f>
        <v>0</v>
      </c>
      <c r="BA1519" s="28">
        <f t="shared" ca="1" si="935"/>
        <v>0.78092997864346569</v>
      </c>
      <c r="BB1519" s="28">
        <f t="shared" ca="1" si="935"/>
        <v>0.97234260012386042</v>
      </c>
      <c r="BC1519" s="28">
        <f>IF(Riskregister!$E$16="",0,COUNTIF(BQ$4:BQ$53,"&lt;"&amp;BA1519)*IF(BB1519&lt;0.5,Riskregister!$K$16+(Riskregister!$L$16-Riskregister!$K$16)*SQRT(BB1519/2),Riskregister!$L$16-(Riskregister!$L$16-Riskregister!$K$16)*SQRT((1-BB1519)/2)))</f>
        <v>0</v>
      </c>
      <c r="BD1519" s="28">
        <f t="shared" ca="1" si="911"/>
        <v>954208.90125429782</v>
      </c>
    </row>
    <row r="1520" spans="20:56" x14ac:dyDescent="0.35">
      <c r="T1520" s="28">
        <f t="shared" ca="1" si="924"/>
        <v>0.421367617774842</v>
      </c>
      <c r="U1520" s="28">
        <f t="shared" ca="1" si="924"/>
        <v>0.50562388778715384</v>
      </c>
      <c r="V1520" s="28">
        <f ca="1">IF(Riskregister!$E$5="",0,COUNTIF(BF$4:BF$53,"&lt;"&amp;T1520)*IF(U1520&lt;0.5,Riskregister!$K$5+(Riskregister!$L$5-Riskregister!$K$5)*SQRT(U1520/2),Riskregister!$L$5-(Riskregister!$L$5-Riskregister!$K$5)*SQRT((1-U1520)/2)))</f>
        <v>0</v>
      </c>
      <c r="W1520" s="28">
        <f t="shared" ca="1" si="925"/>
        <v>0.43318218831848876</v>
      </c>
      <c r="X1520" s="28">
        <f t="shared" ca="1" si="925"/>
        <v>0.12141016901226342</v>
      </c>
      <c r="Y1520" s="28">
        <f ca="1">IF(Riskregister!$E$6="",0,COUNTIF(BG$4:BG$53,"&lt;"&amp;W1520)*IF(X1520&lt;0.5,Riskregister!$K$6+(Riskregister!$L$6-Riskregister!$K$6)*SQRT(X1520/2),Riskregister!$L$6-(Riskregister!$L$6-Riskregister!$K$6)*SQRT((1-X1520)/2)))</f>
        <v>0</v>
      </c>
      <c r="Z1520" s="28">
        <f t="shared" ca="1" si="926"/>
        <v>0.85246643270409539</v>
      </c>
      <c r="AA1520" s="28">
        <f t="shared" ca="1" si="926"/>
        <v>0.41467629055530264</v>
      </c>
      <c r="AB1520" s="28">
        <f ca="1">IF(Riskregister!$E$7="",0,COUNTIF(BH$4:BH$53,"&lt;"&amp;Z1520)*IF(AA1520&lt;0.5,Riskregister!$K$7+(Riskregister!$L$7-Riskregister!$K$7)*SQRT(AA1520/2),Riskregister!$L$7-(Riskregister!$L$7-Riskregister!$K$7)*SQRT((1-AA1520)/2)))</f>
        <v>209370.39498135244</v>
      </c>
      <c r="AC1520" s="28">
        <f t="shared" ca="1" si="927"/>
        <v>0.55310155467305233</v>
      </c>
      <c r="AD1520" s="28">
        <f t="shared" ca="1" si="927"/>
        <v>0.25278018029038762</v>
      </c>
      <c r="AE1520" s="28">
        <f ca="1">IF(Riskregister!$E$8="",0,COUNTIF(BI$4:BI$53,"&lt;"&amp;AC1520)*IF(AD1520&lt;0.5,Riskregister!$K$8+(Riskregister!$L$8-Riskregister!$K$8)*SQRT(AD1520/2),Riskregister!$L$8-(Riskregister!$L$8-Riskregister!$K$8)*SQRT((1-AD1520)/2)))</f>
        <v>0</v>
      </c>
      <c r="AF1520" s="28">
        <f t="shared" ca="1" si="928"/>
        <v>0.72069453310015408</v>
      </c>
      <c r="AG1520" s="28">
        <f t="shared" ca="1" si="928"/>
        <v>0.16097016978173961</v>
      </c>
      <c r="AH1520" s="28">
        <f>IF(Riskregister!$E$9="",0,COUNTIF(BJ$4:BJ$53,"&lt;"&amp;AF1520)*IF(AG1520&lt;0.5,Riskregister!$K$9+(Riskregister!$L$9-Riskregister!$K$9)*SQRT(AG1520/2),Riskregister!$L$9-(Riskregister!$L$9-Riskregister!$K$9)*SQRT((1-AG1520)/2)))</f>
        <v>0</v>
      </c>
      <c r="AI1520" s="28">
        <f t="shared" ca="1" si="929"/>
        <v>0.88539714310112583</v>
      </c>
      <c r="AJ1520" s="28">
        <f t="shared" ca="1" si="929"/>
        <v>0.13916722444960583</v>
      </c>
      <c r="AK1520" s="28">
        <f>IF(Riskregister!$E$10="",0,COUNTIF(BK$4:BK$53,"&lt;"&amp;AI1520)*IF(AJ1520&lt;0.5,Riskregister!$K$10+(Riskregister!$L$10-Riskregister!$K$10)*SQRT(AJ1520/2),Riskregister!$L$10-(Riskregister!$L$10-Riskregister!$K$10)*SQRT((1-AJ1520)/2)))</f>
        <v>0</v>
      </c>
      <c r="AL1520" s="28">
        <f t="shared" ca="1" si="930"/>
        <v>0.19464491593161948</v>
      </c>
      <c r="AM1520" s="28">
        <f t="shared" ca="1" si="930"/>
        <v>0.49629301014662897</v>
      </c>
      <c r="AN1520" s="28">
        <f>IF(Riskregister!$E$11="",0,COUNTIF(BL$4:BL$53,"&lt;"&amp;AL1520)*IF(AM1520&lt;0.5,Riskregister!$K$11+(Riskregister!$L$11-Riskregister!$K$11)*SQRT(AM1520/2),Riskregister!$L$11-(Riskregister!$L$11-Riskregister!$K$11)*SQRT((1-AM1520)/2)))</f>
        <v>0</v>
      </c>
      <c r="AO1520" s="28">
        <f t="shared" ca="1" si="931"/>
        <v>0.79593735379283304</v>
      </c>
      <c r="AP1520" s="28">
        <f t="shared" ca="1" si="931"/>
        <v>0.65462587573940401</v>
      </c>
      <c r="AQ1520" s="28">
        <f>IF(Riskregister!$E$12="",0,COUNTIF(BM$4:BM$53,"&lt;"&amp;AO1520)*IF(AP1520&lt;0.5,Riskregister!$K$12+(Riskregister!$L$12-Riskregister!$K$12)*SQRT(AP1520/2),Riskregister!$L$12-(Riskregister!$L$12-Riskregister!$K$12)*SQRT((1-AP1520)/2)))</f>
        <v>0</v>
      </c>
      <c r="AR1520" s="28">
        <f t="shared" ca="1" si="932"/>
        <v>0.42922297573034141</v>
      </c>
      <c r="AS1520" s="28">
        <f t="shared" ca="1" si="932"/>
        <v>0.33277387687979942</v>
      </c>
      <c r="AT1520" s="28">
        <f>IF(Riskregister!$E$13="",0,COUNTIF(BN$4:BN$53,"&lt;"&amp;AR1520)*IF(AS1520&lt;0.5,Riskregister!$K$13+(Riskregister!$L$13-Riskregister!$K$13)*SQRT(AS1520/2),Riskregister!$L$13-(Riskregister!$L$13-Riskregister!$K$13)*SQRT((1-AS1520)/2)))</f>
        <v>0</v>
      </c>
      <c r="AU1520" s="28">
        <f t="shared" ca="1" si="933"/>
        <v>0.96549661240068252</v>
      </c>
      <c r="AV1520" s="28">
        <f t="shared" ca="1" si="933"/>
        <v>0.14071306293879071</v>
      </c>
      <c r="AW1520" s="28">
        <f>IF(Riskregister!$E$14="",0,COUNTIF(BO$4:BO$53,"&lt;"&amp;AU1520)*IF(AV1520&lt;0.5,Riskregister!$K$14+(Riskregister!$L$14-Riskregister!$K$14)*SQRT(AV1520/2),Riskregister!$L$14-(Riskregister!$L$14-Riskregister!$K$14)*SQRT((1-AV1520)/2)))</f>
        <v>0</v>
      </c>
      <c r="AX1520" s="28">
        <f t="shared" ca="1" si="934"/>
        <v>0.76455941022079321</v>
      </c>
      <c r="AY1520" s="28">
        <f t="shared" ca="1" si="934"/>
        <v>0.23647319149697865</v>
      </c>
      <c r="AZ1520" s="28">
        <f>IF(Riskregister!$E$15="",0,COUNTIF(BP$4:BP$53,"&lt;"&amp;AX1520)*IF(AY1520&lt;0.5,Riskregister!$K$15+(Riskregister!$L$15-Riskregister!$K$15)*SQRT(AY1520/2),Riskregister!$L$15-(Riskregister!$L$15-Riskregister!$K$15)*SQRT((1-AY1520)/2)))</f>
        <v>0</v>
      </c>
      <c r="BA1520" s="28">
        <f t="shared" ca="1" si="935"/>
        <v>4.0831606340508531E-2</v>
      </c>
      <c r="BB1520" s="28">
        <f t="shared" ca="1" si="935"/>
        <v>0.22586185323107311</v>
      </c>
      <c r="BC1520" s="28">
        <f>IF(Riskregister!$E$16="",0,COUNTIF(BQ$4:BQ$53,"&lt;"&amp;BA1520)*IF(BB1520&lt;0.5,Riskregister!$K$16+(Riskregister!$L$16-Riskregister!$K$16)*SQRT(BB1520/2),Riskregister!$L$16-(Riskregister!$L$16-Riskregister!$K$16)*SQRT((1-BB1520)/2)))</f>
        <v>0</v>
      </c>
      <c r="BD1520" s="28">
        <f t="shared" ca="1" si="911"/>
        <v>209370.39498135244</v>
      </c>
    </row>
    <row r="1521" spans="20:56" x14ac:dyDescent="0.35">
      <c r="T1521" s="28">
        <f t="shared" ca="1" si="924"/>
        <v>0.22984925762983544</v>
      </c>
      <c r="U1521" s="28">
        <f t="shared" ca="1" si="924"/>
        <v>0.84481944876194859</v>
      </c>
      <c r="V1521" s="28">
        <f ca="1">IF(Riskregister!$E$5="",0,COUNTIF(BF$4:BF$53,"&lt;"&amp;T1521)*IF(U1521&lt;0.5,Riskregister!$K$5+(Riskregister!$L$5-Riskregister!$K$5)*SQRT(U1521/2),Riskregister!$L$5-(Riskregister!$L$5-Riskregister!$K$5)*SQRT((1-U1521)/2)))</f>
        <v>0</v>
      </c>
      <c r="W1521" s="28">
        <f t="shared" ca="1" si="925"/>
        <v>8.9623665896994109E-2</v>
      </c>
      <c r="X1521" s="28">
        <f t="shared" ca="1" si="925"/>
        <v>0.17942262683854915</v>
      </c>
      <c r="Y1521" s="28">
        <f ca="1">IF(Riskregister!$E$6="",0,COUNTIF(BG$4:BG$53,"&lt;"&amp;W1521)*IF(X1521&lt;0.5,Riskregister!$K$6+(Riskregister!$L$6-Riskregister!$K$6)*SQRT(X1521/2),Riskregister!$L$6-(Riskregister!$L$6-Riskregister!$K$6)*SQRT((1-X1521)/2)))</f>
        <v>0</v>
      </c>
      <c r="Z1521" s="28">
        <f t="shared" ca="1" si="926"/>
        <v>0.50250513969790789</v>
      </c>
      <c r="AA1521" s="28">
        <f t="shared" ca="1" si="926"/>
        <v>0.34920517298576492</v>
      </c>
      <c r="AB1521" s="28">
        <f ca="1">IF(Riskregister!$E$7="",0,COUNTIF(BH$4:BH$53,"&lt;"&amp;Z1521)*IF(AA1521&lt;0.5,Riskregister!$K$7+(Riskregister!$L$7-Riskregister!$K$7)*SQRT(AA1521/2),Riskregister!$L$7-(Riskregister!$L$7-Riskregister!$K$7)*SQRT((1-AA1521)/2)))</f>
        <v>0</v>
      </c>
      <c r="AC1521" s="28">
        <f t="shared" ca="1" si="927"/>
        <v>0.23328881357365405</v>
      </c>
      <c r="AD1521" s="28">
        <f t="shared" ca="1" si="927"/>
        <v>0.62681992249912855</v>
      </c>
      <c r="AE1521" s="28">
        <f ca="1">IF(Riskregister!$E$8="",0,COUNTIF(BI$4:BI$53,"&lt;"&amp;AC1521)*IF(AD1521&lt;0.5,Riskregister!$K$8+(Riskregister!$L$8-Riskregister!$K$8)*SQRT(AD1521/2),Riskregister!$L$8-(Riskregister!$L$8-Riskregister!$K$8)*SQRT((1-AD1521)/2)))</f>
        <v>0</v>
      </c>
      <c r="AF1521" s="28">
        <f t="shared" ca="1" si="928"/>
        <v>0.51176360053169834</v>
      </c>
      <c r="AG1521" s="28">
        <f t="shared" ca="1" si="928"/>
        <v>0.17438924215996154</v>
      </c>
      <c r="AH1521" s="28">
        <f>IF(Riskregister!$E$9="",0,COUNTIF(BJ$4:BJ$53,"&lt;"&amp;AF1521)*IF(AG1521&lt;0.5,Riskregister!$K$9+(Riskregister!$L$9-Riskregister!$K$9)*SQRT(AG1521/2),Riskregister!$L$9-(Riskregister!$L$9-Riskregister!$K$9)*SQRT((1-AG1521)/2)))</f>
        <v>0</v>
      </c>
      <c r="AI1521" s="28">
        <f t="shared" ca="1" si="929"/>
        <v>0.89583560427174258</v>
      </c>
      <c r="AJ1521" s="28">
        <f t="shared" ca="1" si="929"/>
        <v>0.51307385850780318</v>
      </c>
      <c r="AK1521" s="28">
        <f>IF(Riskregister!$E$10="",0,COUNTIF(BK$4:BK$53,"&lt;"&amp;AI1521)*IF(AJ1521&lt;0.5,Riskregister!$K$10+(Riskregister!$L$10-Riskregister!$K$10)*SQRT(AJ1521/2),Riskregister!$L$10-(Riskregister!$L$10-Riskregister!$K$10)*SQRT((1-AJ1521)/2)))</f>
        <v>0</v>
      </c>
      <c r="AL1521" s="28">
        <f t="shared" ca="1" si="930"/>
        <v>0.26532755029249611</v>
      </c>
      <c r="AM1521" s="28">
        <f t="shared" ca="1" si="930"/>
        <v>0.49529277720925602</v>
      </c>
      <c r="AN1521" s="28">
        <f>IF(Riskregister!$E$11="",0,COUNTIF(BL$4:BL$53,"&lt;"&amp;AL1521)*IF(AM1521&lt;0.5,Riskregister!$K$11+(Riskregister!$L$11-Riskregister!$K$11)*SQRT(AM1521/2),Riskregister!$L$11-(Riskregister!$L$11-Riskregister!$K$11)*SQRT((1-AM1521)/2)))</f>
        <v>0</v>
      </c>
      <c r="AO1521" s="28">
        <f t="shared" ca="1" si="931"/>
        <v>0.88237941527991548</v>
      </c>
      <c r="AP1521" s="28">
        <f t="shared" ca="1" si="931"/>
        <v>0.77551443246180096</v>
      </c>
      <c r="AQ1521" s="28">
        <f>IF(Riskregister!$E$12="",0,COUNTIF(BM$4:BM$53,"&lt;"&amp;AO1521)*IF(AP1521&lt;0.5,Riskregister!$K$12+(Riskregister!$L$12-Riskregister!$K$12)*SQRT(AP1521/2),Riskregister!$L$12-(Riskregister!$L$12-Riskregister!$K$12)*SQRT((1-AP1521)/2)))</f>
        <v>0</v>
      </c>
      <c r="AR1521" s="28">
        <f t="shared" ca="1" si="932"/>
        <v>0.84879801515756259</v>
      </c>
      <c r="AS1521" s="28">
        <f t="shared" ca="1" si="932"/>
        <v>0.91350147105990209</v>
      </c>
      <c r="AT1521" s="28">
        <f>IF(Riskregister!$E$13="",0,COUNTIF(BN$4:BN$53,"&lt;"&amp;AR1521)*IF(AS1521&lt;0.5,Riskregister!$K$13+(Riskregister!$L$13-Riskregister!$K$13)*SQRT(AS1521/2),Riskregister!$L$13-(Riskregister!$L$13-Riskregister!$K$13)*SQRT((1-AS1521)/2)))</f>
        <v>0</v>
      </c>
      <c r="AU1521" s="28">
        <f t="shared" ca="1" si="933"/>
        <v>0.44943259646776224</v>
      </c>
      <c r="AV1521" s="28">
        <f t="shared" ca="1" si="933"/>
        <v>0.71439722632581404</v>
      </c>
      <c r="AW1521" s="28">
        <f>IF(Riskregister!$E$14="",0,COUNTIF(BO$4:BO$53,"&lt;"&amp;AU1521)*IF(AV1521&lt;0.5,Riskregister!$K$14+(Riskregister!$L$14-Riskregister!$K$14)*SQRT(AV1521/2),Riskregister!$L$14-(Riskregister!$L$14-Riskregister!$K$14)*SQRT((1-AV1521)/2)))</f>
        <v>0</v>
      </c>
      <c r="AX1521" s="28">
        <f t="shared" ca="1" si="934"/>
        <v>0.46357348178153579</v>
      </c>
      <c r="AY1521" s="28">
        <f t="shared" ca="1" si="934"/>
        <v>0.26882875889006763</v>
      </c>
      <c r="AZ1521" s="28">
        <f>IF(Riskregister!$E$15="",0,COUNTIF(BP$4:BP$53,"&lt;"&amp;AX1521)*IF(AY1521&lt;0.5,Riskregister!$K$15+(Riskregister!$L$15-Riskregister!$K$15)*SQRT(AY1521/2),Riskregister!$L$15-(Riskregister!$L$15-Riskregister!$K$15)*SQRT((1-AY1521)/2)))</f>
        <v>0</v>
      </c>
      <c r="BA1521" s="28">
        <f t="shared" ca="1" si="935"/>
        <v>0.85965595262081229</v>
      </c>
      <c r="BB1521" s="28">
        <f t="shared" ca="1" si="935"/>
        <v>0.5651277555627453</v>
      </c>
      <c r="BC1521" s="28">
        <f>IF(Riskregister!$E$16="",0,COUNTIF(BQ$4:BQ$53,"&lt;"&amp;BA1521)*IF(BB1521&lt;0.5,Riskregister!$K$16+(Riskregister!$L$16-Riskregister!$K$16)*SQRT(BB1521/2),Riskregister!$L$16-(Riskregister!$L$16-Riskregister!$K$16)*SQRT((1-BB1521)/2)))</f>
        <v>0</v>
      </c>
      <c r="BD1521" s="28">
        <f t="shared" ca="1" si="911"/>
        <v>0</v>
      </c>
    </row>
    <row r="1522" spans="20:56" x14ac:dyDescent="0.35">
      <c r="T1522" s="28">
        <f t="shared" ca="1" si="924"/>
        <v>0.76548654826002605</v>
      </c>
      <c r="U1522" s="28">
        <f t="shared" ca="1" si="924"/>
        <v>0.65404949309361649</v>
      </c>
      <c r="V1522" s="28">
        <f ca="1">IF(Riskregister!$E$5="",0,COUNTIF(BF$4:BF$53,"&lt;"&amp;T1522)*IF(U1522&lt;0.5,Riskregister!$K$5+(Riskregister!$L$5-Riskregister!$K$5)*SQRT(U1522/2),Riskregister!$L$5-(Riskregister!$L$5-Riskregister!$K$5)*SQRT((1-U1522)/2)))</f>
        <v>412843.67810765427</v>
      </c>
      <c r="W1522" s="28">
        <f t="shared" ca="1" si="925"/>
        <v>0.78716962723666561</v>
      </c>
      <c r="X1522" s="28">
        <f t="shared" ca="1" si="925"/>
        <v>0.95950558464938429</v>
      </c>
      <c r="Y1522" s="28">
        <f ca="1">IF(Riskregister!$E$6="",0,COUNTIF(BG$4:BG$53,"&lt;"&amp;W1522)*IF(X1522&lt;0.5,Riskregister!$K$6+(Riskregister!$L$6-Riskregister!$K$6)*SQRT(X1522/2),Riskregister!$L$6-(Riskregister!$L$6-Riskregister!$K$6)*SQRT((1-X1522)/2)))</f>
        <v>1743873.1703471942</v>
      </c>
      <c r="Z1522" s="28">
        <f t="shared" ca="1" si="926"/>
        <v>0.87381403187200435</v>
      </c>
      <c r="AA1522" s="28">
        <f t="shared" ca="1" si="926"/>
        <v>0.95949728537732126</v>
      </c>
      <c r="AB1522" s="28">
        <f ca="1">IF(Riskregister!$E$7="",0,COUNTIF(BH$4:BH$53,"&lt;"&amp;Z1522)*IF(AA1522&lt;0.5,Riskregister!$K$7+(Riskregister!$L$7-Riskregister!$K$7)*SQRT(AA1522/2),Riskregister!$L$7-(Riskregister!$L$7-Riskregister!$K$7)*SQRT((1-AA1522)/2)))</f>
        <v>350192.45769324619</v>
      </c>
      <c r="AC1522" s="28">
        <f t="shared" ca="1" si="927"/>
        <v>0.76981067620664168</v>
      </c>
      <c r="AD1522" s="28">
        <f t="shared" ca="1" si="927"/>
        <v>0.615062500968653</v>
      </c>
      <c r="AE1522" s="28">
        <f ca="1">IF(Riskregister!$E$8="",0,COUNTIF(BI$4:BI$53,"&lt;"&amp;AC1522)*IF(AD1522&lt;0.5,Riskregister!$K$8+(Riskregister!$L$8-Riskregister!$K$8)*SQRT(AD1522/2),Riskregister!$L$8-(Riskregister!$L$8-Riskregister!$K$8)*SQRT((1-AD1522)/2)))</f>
        <v>0</v>
      </c>
      <c r="AF1522" s="28">
        <f t="shared" ca="1" si="928"/>
        <v>0.89244927139204189</v>
      </c>
      <c r="AG1522" s="28">
        <f t="shared" ca="1" si="928"/>
        <v>0.63742764142512176</v>
      </c>
      <c r="AH1522" s="28">
        <f>IF(Riskregister!$E$9="",0,COUNTIF(BJ$4:BJ$53,"&lt;"&amp;AF1522)*IF(AG1522&lt;0.5,Riskregister!$K$9+(Riskregister!$L$9-Riskregister!$K$9)*SQRT(AG1522/2),Riskregister!$L$9-(Riskregister!$L$9-Riskregister!$K$9)*SQRT((1-AG1522)/2)))</f>
        <v>0</v>
      </c>
      <c r="AI1522" s="28">
        <f t="shared" ca="1" si="929"/>
        <v>0.4645521009619612</v>
      </c>
      <c r="AJ1522" s="28">
        <f t="shared" ca="1" si="929"/>
        <v>0.57117820834135624</v>
      </c>
      <c r="AK1522" s="28">
        <f>IF(Riskregister!$E$10="",0,COUNTIF(BK$4:BK$53,"&lt;"&amp;AI1522)*IF(AJ1522&lt;0.5,Riskregister!$K$10+(Riskregister!$L$10-Riskregister!$K$10)*SQRT(AJ1522/2),Riskregister!$L$10-(Riskregister!$L$10-Riskregister!$K$10)*SQRT((1-AJ1522)/2)))</f>
        <v>0</v>
      </c>
      <c r="AL1522" s="28">
        <f t="shared" ca="1" si="930"/>
        <v>0.97315702192616738</v>
      </c>
      <c r="AM1522" s="28">
        <f t="shared" ca="1" si="930"/>
        <v>0.40907775418651859</v>
      </c>
      <c r="AN1522" s="28">
        <f>IF(Riskregister!$E$11="",0,COUNTIF(BL$4:BL$53,"&lt;"&amp;AL1522)*IF(AM1522&lt;0.5,Riskregister!$K$11+(Riskregister!$L$11-Riskregister!$K$11)*SQRT(AM1522/2),Riskregister!$L$11-(Riskregister!$L$11-Riskregister!$K$11)*SQRT((1-AM1522)/2)))</f>
        <v>0</v>
      </c>
      <c r="AO1522" s="28">
        <f t="shared" ca="1" si="931"/>
        <v>0.13787376307683852</v>
      </c>
      <c r="AP1522" s="28">
        <f t="shared" ca="1" si="931"/>
        <v>0.4798407007170169</v>
      </c>
      <c r="AQ1522" s="28">
        <f>IF(Riskregister!$E$12="",0,COUNTIF(BM$4:BM$53,"&lt;"&amp;AO1522)*IF(AP1522&lt;0.5,Riskregister!$K$12+(Riskregister!$L$12-Riskregister!$K$12)*SQRT(AP1522/2),Riskregister!$L$12-(Riskregister!$L$12-Riskregister!$K$12)*SQRT((1-AP1522)/2)))</f>
        <v>0</v>
      </c>
      <c r="AR1522" s="28">
        <f t="shared" ca="1" si="932"/>
        <v>0.31041451571240886</v>
      </c>
      <c r="AS1522" s="28">
        <f t="shared" ca="1" si="932"/>
        <v>0.78355096334377394</v>
      </c>
      <c r="AT1522" s="28">
        <f>IF(Riskregister!$E$13="",0,COUNTIF(BN$4:BN$53,"&lt;"&amp;AR1522)*IF(AS1522&lt;0.5,Riskregister!$K$13+(Riskregister!$L$13-Riskregister!$K$13)*SQRT(AS1522/2),Riskregister!$L$13-(Riskregister!$L$13-Riskregister!$K$13)*SQRT((1-AS1522)/2)))</f>
        <v>0</v>
      </c>
      <c r="AU1522" s="28">
        <f t="shared" ca="1" si="933"/>
        <v>0.93139000878266187</v>
      </c>
      <c r="AV1522" s="28">
        <f t="shared" ca="1" si="933"/>
        <v>0.35881109764519781</v>
      </c>
      <c r="AW1522" s="28">
        <f>IF(Riskregister!$E$14="",0,COUNTIF(BO$4:BO$53,"&lt;"&amp;AU1522)*IF(AV1522&lt;0.5,Riskregister!$K$14+(Riskregister!$L$14-Riskregister!$K$14)*SQRT(AV1522/2),Riskregister!$L$14-(Riskregister!$L$14-Riskregister!$K$14)*SQRT((1-AV1522)/2)))</f>
        <v>0</v>
      </c>
      <c r="AX1522" s="28">
        <f t="shared" ca="1" si="934"/>
        <v>0.94090697960175795</v>
      </c>
      <c r="AY1522" s="28">
        <f t="shared" ca="1" si="934"/>
        <v>0.69699684014412366</v>
      </c>
      <c r="AZ1522" s="28">
        <f>IF(Riskregister!$E$15="",0,COUNTIF(BP$4:BP$53,"&lt;"&amp;AX1522)*IF(AY1522&lt;0.5,Riskregister!$K$15+(Riskregister!$L$15-Riskregister!$K$15)*SQRT(AY1522/2),Riskregister!$L$15-(Riskregister!$L$15-Riskregister!$K$15)*SQRT((1-AY1522)/2)))</f>
        <v>0</v>
      </c>
      <c r="BA1522" s="28">
        <f t="shared" ca="1" si="935"/>
        <v>0.82448356823831348</v>
      </c>
      <c r="BB1522" s="28">
        <f t="shared" ca="1" si="935"/>
        <v>0.36646536132323526</v>
      </c>
      <c r="BC1522" s="28">
        <f>IF(Riskregister!$E$16="",0,COUNTIF(BQ$4:BQ$53,"&lt;"&amp;BA1522)*IF(BB1522&lt;0.5,Riskregister!$K$16+(Riskregister!$L$16-Riskregister!$K$16)*SQRT(BB1522/2),Riskregister!$L$16-(Riskregister!$L$16-Riskregister!$K$16)*SQRT((1-BB1522)/2)))</f>
        <v>0</v>
      </c>
      <c r="BD1522" s="28">
        <f t="shared" ca="1" si="911"/>
        <v>2506909.3061480946</v>
      </c>
    </row>
    <row r="1523" spans="20:56" x14ac:dyDescent="0.35">
      <c r="T1523" s="28">
        <f t="shared" ca="1" si="924"/>
        <v>0.65053480184381629</v>
      </c>
      <c r="U1523" s="28">
        <f t="shared" ca="1" si="924"/>
        <v>3.4564458510443652E-2</v>
      </c>
      <c r="V1523" s="28">
        <f ca="1">IF(Riskregister!$E$5="",0,COUNTIF(BF$4:BF$53,"&lt;"&amp;T1523)*IF(U1523&lt;0.5,Riskregister!$K$5+(Riskregister!$L$5-Riskregister!$K$5)*SQRT(U1523/2),Riskregister!$L$5-(Riskregister!$L$5-Riskregister!$K$5)*SQRT((1-U1523)/2)))</f>
        <v>209157.85175428889</v>
      </c>
      <c r="W1523" s="28">
        <f t="shared" ca="1" si="925"/>
        <v>0.52709563626686351</v>
      </c>
      <c r="X1523" s="28">
        <f t="shared" ca="1" si="925"/>
        <v>0.71585337469171861</v>
      </c>
      <c r="Y1523" s="28">
        <f ca="1">IF(Riskregister!$E$6="",0,COUNTIF(BG$4:BG$53,"&lt;"&amp;W1523)*IF(X1523&lt;0.5,Riskregister!$K$6+(Riskregister!$L$6-Riskregister!$K$6)*SQRT(X1523/2),Riskregister!$L$6-(Riskregister!$L$6-Riskregister!$K$6)*SQRT((1-X1523)/2)))</f>
        <v>0</v>
      </c>
      <c r="Z1523" s="28">
        <f t="shared" ca="1" si="926"/>
        <v>0.48741645934703559</v>
      </c>
      <c r="AA1523" s="28">
        <f t="shared" ca="1" si="926"/>
        <v>0.99995716433705295</v>
      </c>
      <c r="AB1523" s="28">
        <f ca="1">IF(Riskregister!$E$7="",0,COUNTIF(BH$4:BH$53,"&lt;"&amp;Z1523)*IF(AA1523&lt;0.5,Riskregister!$K$7+(Riskregister!$L$7-Riskregister!$K$7)*SQRT(AA1523/2),Riskregister!$L$7-(Riskregister!$L$7-Riskregister!$K$7)*SQRT((1-AA1523)/2)))</f>
        <v>0</v>
      </c>
      <c r="AC1523" s="28">
        <f t="shared" ca="1" si="927"/>
        <v>0.12053516925124486</v>
      </c>
      <c r="AD1523" s="28">
        <f t="shared" ca="1" si="927"/>
        <v>0.68647596537365552</v>
      </c>
      <c r="AE1523" s="28">
        <f ca="1">IF(Riskregister!$E$8="",0,COUNTIF(BI$4:BI$53,"&lt;"&amp;AC1523)*IF(AD1523&lt;0.5,Riskregister!$K$8+(Riskregister!$L$8-Riskregister!$K$8)*SQRT(AD1523/2),Riskregister!$L$8-(Riskregister!$L$8-Riskregister!$K$8)*SQRT((1-AD1523)/2)))</f>
        <v>0</v>
      </c>
      <c r="AF1523" s="28">
        <f t="shared" ca="1" si="928"/>
        <v>0.45607846151803999</v>
      </c>
      <c r="AG1523" s="28">
        <f t="shared" ca="1" si="928"/>
        <v>0.97529493017616387</v>
      </c>
      <c r="AH1523" s="28">
        <f>IF(Riskregister!$E$9="",0,COUNTIF(BJ$4:BJ$53,"&lt;"&amp;AF1523)*IF(AG1523&lt;0.5,Riskregister!$K$9+(Riskregister!$L$9-Riskregister!$K$9)*SQRT(AG1523/2),Riskregister!$L$9-(Riskregister!$L$9-Riskregister!$K$9)*SQRT((1-AG1523)/2)))</f>
        <v>0</v>
      </c>
      <c r="AI1523" s="28">
        <f t="shared" ca="1" si="929"/>
        <v>0.94191737878680037</v>
      </c>
      <c r="AJ1523" s="28">
        <f t="shared" ca="1" si="929"/>
        <v>0.23942122254810372</v>
      </c>
      <c r="AK1523" s="28">
        <f>IF(Riskregister!$E$10="",0,COUNTIF(BK$4:BK$53,"&lt;"&amp;AI1523)*IF(AJ1523&lt;0.5,Riskregister!$K$10+(Riskregister!$L$10-Riskregister!$K$10)*SQRT(AJ1523/2),Riskregister!$L$10-(Riskregister!$L$10-Riskregister!$K$10)*SQRT((1-AJ1523)/2)))</f>
        <v>0</v>
      </c>
      <c r="AL1523" s="28">
        <f t="shared" ca="1" si="930"/>
        <v>0.11537334467076665</v>
      </c>
      <c r="AM1523" s="28">
        <f t="shared" ca="1" si="930"/>
        <v>3.3019383268990898E-2</v>
      </c>
      <c r="AN1523" s="28">
        <f>IF(Riskregister!$E$11="",0,COUNTIF(BL$4:BL$53,"&lt;"&amp;AL1523)*IF(AM1523&lt;0.5,Riskregister!$K$11+(Riskregister!$L$11-Riskregister!$K$11)*SQRT(AM1523/2),Riskregister!$L$11-(Riskregister!$L$11-Riskregister!$K$11)*SQRT((1-AM1523)/2)))</f>
        <v>0</v>
      </c>
      <c r="AO1523" s="28">
        <f t="shared" ca="1" si="931"/>
        <v>0.88554657449081953</v>
      </c>
      <c r="AP1523" s="28">
        <f t="shared" ca="1" si="931"/>
        <v>0.21263288827371662</v>
      </c>
      <c r="AQ1523" s="28">
        <f>IF(Riskregister!$E$12="",0,COUNTIF(BM$4:BM$53,"&lt;"&amp;AO1523)*IF(AP1523&lt;0.5,Riskregister!$K$12+(Riskregister!$L$12-Riskregister!$K$12)*SQRT(AP1523/2),Riskregister!$L$12-(Riskregister!$L$12-Riskregister!$K$12)*SQRT((1-AP1523)/2)))</f>
        <v>0</v>
      </c>
      <c r="AR1523" s="28">
        <f t="shared" ca="1" si="932"/>
        <v>0.14856861164673829</v>
      </c>
      <c r="AS1523" s="28">
        <f t="shared" ca="1" si="932"/>
        <v>0.47028615926403183</v>
      </c>
      <c r="AT1523" s="28">
        <f>IF(Riskregister!$E$13="",0,COUNTIF(BN$4:BN$53,"&lt;"&amp;AR1523)*IF(AS1523&lt;0.5,Riskregister!$K$13+(Riskregister!$L$13-Riskregister!$K$13)*SQRT(AS1523/2),Riskregister!$L$13-(Riskregister!$L$13-Riskregister!$K$13)*SQRT((1-AS1523)/2)))</f>
        <v>0</v>
      </c>
      <c r="AU1523" s="28">
        <f t="shared" ca="1" si="933"/>
        <v>0.93110515608881295</v>
      </c>
      <c r="AV1523" s="28">
        <f t="shared" ca="1" si="933"/>
        <v>0.17502814169795777</v>
      </c>
      <c r="AW1523" s="28">
        <f>IF(Riskregister!$E$14="",0,COUNTIF(BO$4:BO$53,"&lt;"&amp;AU1523)*IF(AV1523&lt;0.5,Riskregister!$K$14+(Riskregister!$L$14-Riskregister!$K$14)*SQRT(AV1523/2),Riskregister!$L$14-(Riskregister!$L$14-Riskregister!$K$14)*SQRT((1-AV1523)/2)))</f>
        <v>0</v>
      </c>
      <c r="AX1523" s="28">
        <f t="shared" ca="1" si="934"/>
        <v>0.70306657339789436</v>
      </c>
      <c r="AY1523" s="28">
        <f t="shared" ca="1" si="934"/>
        <v>7.2780627570662948E-2</v>
      </c>
      <c r="AZ1523" s="28">
        <f>IF(Riskregister!$E$15="",0,COUNTIF(BP$4:BP$53,"&lt;"&amp;AX1523)*IF(AY1523&lt;0.5,Riskregister!$K$15+(Riskregister!$L$15-Riskregister!$K$15)*SQRT(AY1523/2),Riskregister!$L$15-(Riskregister!$L$15-Riskregister!$K$15)*SQRT((1-AY1523)/2)))</f>
        <v>0</v>
      </c>
      <c r="BA1523" s="28">
        <f t="shared" ca="1" si="935"/>
        <v>0.3829613577820119</v>
      </c>
      <c r="BB1523" s="28">
        <f t="shared" ca="1" si="935"/>
        <v>0.20758124106586517</v>
      </c>
      <c r="BC1523" s="28">
        <f>IF(Riskregister!$E$16="",0,COUNTIF(BQ$4:BQ$53,"&lt;"&amp;BA1523)*IF(BB1523&lt;0.5,Riskregister!$K$16+(Riskregister!$L$16-Riskregister!$K$16)*SQRT(BB1523/2),Riskregister!$L$16-(Riskregister!$L$16-Riskregister!$K$16)*SQRT((1-BB1523)/2)))</f>
        <v>0</v>
      </c>
      <c r="BD1523" s="28">
        <f t="shared" ca="1" si="911"/>
        <v>209157.85175428889</v>
      </c>
    </row>
    <row r="1524" spans="20:56" x14ac:dyDescent="0.35">
      <c r="T1524" s="28">
        <f t="shared" ref="T1524:U1543" ca="1" si="936">RAND()</f>
        <v>0.78359456138727768</v>
      </c>
      <c r="U1524" s="28">
        <f t="shared" ca="1" si="936"/>
        <v>0.58703217691952758</v>
      </c>
      <c r="V1524" s="28">
        <f ca="1">IF(Riskregister!$E$5="",0,COUNTIF(BF$4:BF$53,"&lt;"&amp;T1524)*IF(U1524&lt;0.5,Riskregister!$K$5+(Riskregister!$L$5-Riskregister!$K$5)*SQRT(U1524/2),Riskregister!$L$5-(Riskregister!$L$5-Riskregister!$K$5)*SQRT((1-U1524)/2)))</f>
        <v>395517.74627880828</v>
      </c>
      <c r="W1524" s="28">
        <f t="shared" ref="W1524:X1543" ca="1" si="937">RAND()</f>
        <v>0.79583632506043989</v>
      </c>
      <c r="X1524" s="28">
        <f t="shared" ca="1" si="937"/>
        <v>1.3486418921293208E-2</v>
      </c>
      <c r="Y1524" s="28">
        <f ca="1">IF(Riskregister!$E$6="",0,COUNTIF(BG$4:BG$53,"&lt;"&amp;W1524)*IF(X1524&lt;0.5,Riskregister!$K$6+(Riskregister!$L$6-Riskregister!$K$6)*SQRT(X1524/2),Riskregister!$L$6-(Riskregister!$L$6-Riskregister!$K$6)*SQRT((1-X1524)/2)))</f>
        <v>347810.68517700268</v>
      </c>
      <c r="Z1524" s="28">
        <f t="shared" ref="Z1524:AA1543" ca="1" si="938">RAND()</f>
        <v>0.76124981109509371</v>
      </c>
      <c r="AA1524" s="28">
        <f t="shared" ca="1" si="938"/>
        <v>0.90068271052351123</v>
      </c>
      <c r="AB1524" s="28">
        <f ca="1">IF(Riskregister!$E$7="",0,COUNTIF(BH$4:BH$53,"&lt;"&amp;Z1524)*IF(AA1524&lt;0.5,Riskregister!$K$7+(Riskregister!$L$7-Riskregister!$K$7)*SQRT(AA1524/2),Riskregister!$L$7-(Riskregister!$L$7-Riskregister!$K$7)*SQRT((1-AA1524)/2)))</f>
        <v>322005.23107005871</v>
      </c>
      <c r="AC1524" s="28">
        <f t="shared" ref="AC1524:AD1543" ca="1" si="939">RAND()</f>
        <v>0.89529317696181576</v>
      </c>
      <c r="AD1524" s="28">
        <f t="shared" ca="1" si="939"/>
        <v>0.12533818419722442</v>
      </c>
      <c r="AE1524" s="28">
        <f ca="1">IF(Riskregister!$E$8="",0,COUNTIF(BI$4:BI$53,"&lt;"&amp;AC1524)*IF(AD1524&lt;0.5,Riskregister!$K$8+(Riskregister!$L$8-Riskregister!$K$8)*SQRT(AD1524/2),Riskregister!$L$8-(Riskregister!$L$8-Riskregister!$K$8)*SQRT((1-AD1524)/2)))</f>
        <v>0</v>
      </c>
      <c r="AF1524" s="28">
        <f t="shared" ref="AF1524:AG1543" ca="1" si="940">RAND()</f>
        <v>0.10632604947115176</v>
      </c>
      <c r="AG1524" s="28">
        <f t="shared" ca="1" si="940"/>
        <v>0.15674579286626789</v>
      </c>
      <c r="AH1524" s="28">
        <f>IF(Riskregister!$E$9="",0,COUNTIF(BJ$4:BJ$53,"&lt;"&amp;AF1524)*IF(AG1524&lt;0.5,Riskregister!$K$9+(Riskregister!$L$9-Riskregister!$K$9)*SQRT(AG1524/2),Riskregister!$L$9-(Riskregister!$L$9-Riskregister!$K$9)*SQRT((1-AG1524)/2)))</f>
        <v>0</v>
      </c>
      <c r="AI1524" s="28">
        <f t="shared" ref="AI1524:AJ1543" ca="1" si="941">RAND()</f>
        <v>0.18800686195852212</v>
      </c>
      <c r="AJ1524" s="28">
        <f t="shared" ca="1" si="941"/>
        <v>0.52467533738832883</v>
      </c>
      <c r="AK1524" s="28">
        <f>IF(Riskregister!$E$10="",0,COUNTIF(BK$4:BK$53,"&lt;"&amp;AI1524)*IF(AJ1524&lt;0.5,Riskregister!$K$10+(Riskregister!$L$10-Riskregister!$K$10)*SQRT(AJ1524/2),Riskregister!$L$10-(Riskregister!$L$10-Riskregister!$K$10)*SQRT((1-AJ1524)/2)))</f>
        <v>0</v>
      </c>
      <c r="AL1524" s="28">
        <f t="shared" ref="AL1524:AM1543" ca="1" si="942">RAND()</f>
        <v>0.36260695140585586</v>
      </c>
      <c r="AM1524" s="28">
        <f t="shared" ca="1" si="942"/>
        <v>0.16452980773096737</v>
      </c>
      <c r="AN1524" s="28">
        <f>IF(Riskregister!$E$11="",0,COUNTIF(BL$4:BL$53,"&lt;"&amp;AL1524)*IF(AM1524&lt;0.5,Riskregister!$K$11+(Riskregister!$L$11-Riskregister!$K$11)*SQRT(AM1524/2),Riskregister!$L$11-(Riskregister!$L$11-Riskregister!$K$11)*SQRT((1-AM1524)/2)))</f>
        <v>0</v>
      </c>
      <c r="AO1524" s="28">
        <f t="shared" ref="AO1524:AP1543" ca="1" si="943">RAND()</f>
        <v>0.67886564855249787</v>
      </c>
      <c r="AP1524" s="28">
        <f t="shared" ca="1" si="943"/>
        <v>0.12894800033686693</v>
      </c>
      <c r="AQ1524" s="28">
        <f>IF(Riskregister!$E$12="",0,COUNTIF(BM$4:BM$53,"&lt;"&amp;AO1524)*IF(AP1524&lt;0.5,Riskregister!$K$12+(Riskregister!$L$12-Riskregister!$K$12)*SQRT(AP1524/2),Riskregister!$L$12-(Riskregister!$L$12-Riskregister!$K$12)*SQRT((1-AP1524)/2)))</f>
        <v>0</v>
      </c>
      <c r="AR1524" s="28">
        <f t="shared" ref="AR1524:AS1543" ca="1" si="944">RAND()</f>
        <v>0.69851297557176306</v>
      </c>
      <c r="AS1524" s="28">
        <f t="shared" ca="1" si="944"/>
        <v>4.7081142163830192E-2</v>
      </c>
      <c r="AT1524" s="28">
        <f>IF(Riskregister!$E$13="",0,COUNTIF(BN$4:BN$53,"&lt;"&amp;AR1524)*IF(AS1524&lt;0.5,Riskregister!$K$13+(Riskregister!$L$13-Riskregister!$K$13)*SQRT(AS1524/2),Riskregister!$L$13-(Riskregister!$L$13-Riskregister!$K$13)*SQRT((1-AS1524)/2)))</f>
        <v>0</v>
      </c>
      <c r="AU1524" s="28">
        <f t="shared" ref="AU1524:AV1543" ca="1" si="945">RAND()</f>
        <v>0.9299223285328313</v>
      </c>
      <c r="AV1524" s="28">
        <f t="shared" ca="1" si="945"/>
        <v>0.59469364453744744</v>
      </c>
      <c r="AW1524" s="28">
        <f>IF(Riskregister!$E$14="",0,COUNTIF(BO$4:BO$53,"&lt;"&amp;AU1524)*IF(AV1524&lt;0.5,Riskregister!$K$14+(Riskregister!$L$14-Riskregister!$K$14)*SQRT(AV1524/2),Riskregister!$L$14-(Riskregister!$L$14-Riskregister!$K$14)*SQRT((1-AV1524)/2)))</f>
        <v>0</v>
      </c>
      <c r="AX1524" s="28">
        <f t="shared" ref="AX1524:AY1543" ca="1" si="946">RAND()</f>
        <v>0.81194863026593422</v>
      </c>
      <c r="AY1524" s="28">
        <f t="shared" ca="1" si="946"/>
        <v>0.66435889973606144</v>
      </c>
      <c r="AZ1524" s="28">
        <f>IF(Riskregister!$E$15="",0,COUNTIF(BP$4:BP$53,"&lt;"&amp;AX1524)*IF(AY1524&lt;0.5,Riskregister!$K$15+(Riskregister!$L$15-Riskregister!$K$15)*SQRT(AY1524/2),Riskregister!$L$15-(Riskregister!$L$15-Riskregister!$K$15)*SQRT((1-AY1524)/2)))</f>
        <v>0</v>
      </c>
      <c r="BA1524" s="28">
        <f t="shared" ref="BA1524:BB1543" ca="1" si="947">RAND()</f>
        <v>0.12261870969499655</v>
      </c>
      <c r="BB1524" s="28">
        <f t="shared" ca="1" si="947"/>
        <v>0.30178900911926598</v>
      </c>
      <c r="BC1524" s="28">
        <f>IF(Riskregister!$E$16="",0,COUNTIF(BQ$4:BQ$53,"&lt;"&amp;BA1524)*IF(BB1524&lt;0.5,Riskregister!$K$16+(Riskregister!$L$16-Riskregister!$K$16)*SQRT(BB1524/2),Riskregister!$L$16-(Riskregister!$L$16-Riskregister!$K$16)*SQRT((1-BB1524)/2)))</f>
        <v>0</v>
      </c>
      <c r="BD1524" s="28">
        <f t="shared" ca="1" si="911"/>
        <v>1065333.6625258697</v>
      </c>
    </row>
    <row r="1525" spans="20:56" x14ac:dyDescent="0.35">
      <c r="T1525" s="28">
        <f t="shared" ca="1" si="936"/>
        <v>0.21580638831895305</v>
      </c>
      <c r="U1525" s="28">
        <f t="shared" ca="1" si="936"/>
        <v>2.0508607624703634E-2</v>
      </c>
      <c r="V1525" s="28">
        <f ca="1">IF(Riskregister!$E$5="",0,COUNTIF(BF$4:BF$53,"&lt;"&amp;T1525)*IF(U1525&lt;0.5,Riskregister!$K$5+(Riskregister!$L$5-Riskregister!$K$5)*SQRT(U1525/2),Riskregister!$L$5-(Riskregister!$L$5-Riskregister!$K$5)*SQRT((1-U1525)/2)))</f>
        <v>0</v>
      </c>
      <c r="W1525" s="28">
        <f t="shared" ca="1" si="937"/>
        <v>0.80124329353609558</v>
      </c>
      <c r="X1525" s="28">
        <f t="shared" ca="1" si="937"/>
        <v>0.85610440055097414</v>
      </c>
      <c r="Y1525" s="28">
        <f ca="1">IF(Riskregister!$E$6="",0,COUNTIF(BG$4:BG$53,"&lt;"&amp;W1525)*IF(X1525&lt;0.5,Riskregister!$K$6+(Riskregister!$L$6-Riskregister!$K$6)*SQRT(X1525/2),Riskregister!$L$6-(Riskregister!$L$6-Riskregister!$K$6)*SQRT((1-X1525)/2)))</f>
        <v>1517184.4336525365</v>
      </c>
      <c r="Z1525" s="28">
        <f t="shared" ca="1" si="938"/>
        <v>6.4028472215340138E-2</v>
      </c>
      <c r="AA1525" s="28">
        <f t="shared" ca="1" si="938"/>
        <v>0.60310450714240493</v>
      </c>
      <c r="AB1525" s="28">
        <f ca="1">IF(Riskregister!$E$7="",0,COUNTIF(BH$4:BH$53,"&lt;"&amp;Z1525)*IF(AA1525&lt;0.5,Riskregister!$K$7+(Riskregister!$L$7-Riskregister!$K$7)*SQRT(AA1525/2),Riskregister!$L$7-(Riskregister!$L$7-Riskregister!$K$7)*SQRT((1-AA1525)/2)))</f>
        <v>0</v>
      </c>
      <c r="AC1525" s="28">
        <f t="shared" ca="1" si="939"/>
        <v>0.20262996120960164</v>
      </c>
      <c r="AD1525" s="28">
        <f t="shared" ca="1" si="939"/>
        <v>0.44890203377482407</v>
      </c>
      <c r="AE1525" s="28">
        <f ca="1">IF(Riskregister!$E$8="",0,COUNTIF(BI$4:BI$53,"&lt;"&amp;AC1525)*IF(AD1525&lt;0.5,Riskregister!$K$8+(Riskregister!$L$8-Riskregister!$K$8)*SQRT(AD1525/2),Riskregister!$L$8-(Riskregister!$L$8-Riskregister!$K$8)*SQRT((1-AD1525)/2)))</f>
        <v>0</v>
      </c>
      <c r="AF1525" s="28">
        <f t="shared" ca="1" si="940"/>
        <v>0.21540034572498534</v>
      </c>
      <c r="AG1525" s="28">
        <f t="shared" ca="1" si="940"/>
        <v>0.97473719829615557</v>
      </c>
      <c r="AH1525" s="28">
        <f>IF(Riskregister!$E$9="",0,COUNTIF(BJ$4:BJ$53,"&lt;"&amp;AF1525)*IF(AG1525&lt;0.5,Riskregister!$K$9+(Riskregister!$L$9-Riskregister!$K$9)*SQRT(AG1525/2),Riskregister!$L$9-(Riskregister!$L$9-Riskregister!$K$9)*SQRT((1-AG1525)/2)))</f>
        <v>0</v>
      </c>
      <c r="AI1525" s="28">
        <f t="shared" ca="1" si="941"/>
        <v>0.21025453940542704</v>
      </c>
      <c r="AJ1525" s="28">
        <f t="shared" ca="1" si="941"/>
        <v>8.5132327630287774E-2</v>
      </c>
      <c r="AK1525" s="28">
        <f>IF(Riskregister!$E$10="",0,COUNTIF(BK$4:BK$53,"&lt;"&amp;AI1525)*IF(AJ1525&lt;0.5,Riskregister!$K$10+(Riskregister!$L$10-Riskregister!$K$10)*SQRT(AJ1525/2),Riskregister!$L$10-(Riskregister!$L$10-Riskregister!$K$10)*SQRT((1-AJ1525)/2)))</f>
        <v>0</v>
      </c>
      <c r="AL1525" s="28">
        <f t="shared" ca="1" si="942"/>
        <v>0.96470887471822653</v>
      </c>
      <c r="AM1525" s="28">
        <f t="shared" ca="1" si="942"/>
        <v>7.6182749447858855E-2</v>
      </c>
      <c r="AN1525" s="28">
        <f>IF(Riskregister!$E$11="",0,COUNTIF(BL$4:BL$53,"&lt;"&amp;AL1525)*IF(AM1525&lt;0.5,Riskregister!$K$11+(Riskregister!$L$11-Riskregister!$K$11)*SQRT(AM1525/2),Riskregister!$L$11-(Riskregister!$L$11-Riskregister!$K$11)*SQRT((1-AM1525)/2)))</f>
        <v>0</v>
      </c>
      <c r="AO1525" s="28">
        <f t="shared" ca="1" si="943"/>
        <v>0.71386501041185424</v>
      </c>
      <c r="AP1525" s="28">
        <f t="shared" ca="1" si="943"/>
        <v>0.70066492027963656</v>
      </c>
      <c r="AQ1525" s="28">
        <f>IF(Riskregister!$E$12="",0,COUNTIF(BM$4:BM$53,"&lt;"&amp;AO1525)*IF(AP1525&lt;0.5,Riskregister!$K$12+(Riskregister!$L$12-Riskregister!$K$12)*SQRT(AP1525/2),Riskregister!$L$12-(Riskregister!$L$12-Riskregister!$K$12)*SQRT((1-AP1525)/2)))</f>
        <v>0</v>
      </c>
      <c r="AR1525" s="28">
        <f t="shared" ca="1" si="944"/>
        <v>0.77693539109736787</v>
      </c>
      <c r="AS1525" s="28">
        <f t="shared" ca="1" si="944"/>
        <v>0.11426267739725104</v>
      </c>
      <c r="AT1525" s="28">
        <f>IF(Riskregister!$E$13="",0,COUNTIF(BN$4:BN$53,"&lt;"&amp;AR1525)*IF(AS1525&lt;0.5,Riskregister!$K$13+(Riskregister!$L$13-Riskregister!$K$13)*SQRT(AS1525/2),Riskregister!$L$13-(Riskregister!$L$13-Riskregister!$K$13)*SQRT((1-AS1525)/2)))</f>
        <v>0</v>
      </c>
      <c r="AU1525" s="28">
        <f t="shared" ca="1" si="945"/>
        <v>0.51332550100491692</v>
      </c>
      <c r="AV1525" s="28">
        <f t="shared" ca="1" si="945"/>
        <v>0.45145230575464901</v>
      </c>
      <c r="AW1525" s="28">
        <f>IF(Riskregister!$E$14="",0,COUNTIF(BO$4:BO$53,"&lt;"&amp;AU1525)*IF(AV1525&lt;0.5,Riskregister!$K$14+(Riskregister!$L$14-Riskregister!$K$14)*SQRT(AV1525/2),Riskregister!$L$14-(Riskregister!$L$14-Riskregister!$K$14)*SQRT((1-AV1525)/2)))</f>
        <v>0</v>
      </c>
      <c r="AX1525" s="28">
        <f t="shared" ca="1" si="946"/>
        <v>0.59998040029244071</v>
      </c>
      <c r="AY1525" s="28">
        <f t="shared" ca="1" si="946"/>
        <v>0.75589121586700392</v>
      </c>
      <c r="AZ1525" s="28">
        <f>IF(Riskregister!$E$15="",0,COUNTIF(BP$4:BP$53,"&lt;"&amp;AX1525)*IF(AY1525&lt;0.5,Riskregister!$K$15+(Riskregister!$L$15-Riskregister!$K$15)*SQRT(AY1525/2),Riskregister!$L$15-(Riskregister!$L$15-Riskregister!$K$15)*SQRT((1-AY1525)/2)))</f>
        <v>0</v>
      </c>
      <c r="BA1525" s="28">
        <f t="shared" ca="1" si="947"/>
        <v>0.43837372498639715</v>
      </c>
      <c r="BB1525" s="28">
        <f t="shared" ca="1" si="947"/>
        <v>0.34132748013838399</v>
      </c>
      <c r="BC1525" s="28">
        <f>IF(Riskregister!$E$16="",0,COUNTIF(BQ$4:BQ$53,"&lt;"&amp;BA1525)*IF(BB1525&lt;0.5,Riskregister!$K$16+(Riskregister!$L$16-Riskregister!$K$16)*SQRT(BB1525/2),Riskregister!$L$16-(Riskregister!$L$16-Riskregister!$K$16)*SQRT((1-BB1525)/2)))</f>
        <v>0</v>
      </c>
      <c r="BD1525" s="28">
        <f t="shared" ca="1" si="911"/>
        <v>1517184.4336525365</v>
      </c>
    </row>
    <row r="1526" spans="20:56" x14ac:dyDescent="0.35">
      <c r="T1526" s="28">
        <f t="shared" ca="1" si="936"/>
        <v>0.15570428464844943</v>
      </c>
      <c r="U1526" s="28">
        <f t="shared" ca="1" si="936"/>
        <v>4.960723468793149E-2</v>
      </c>
      <c r="V1526" s="28">
        <f ca="1">IF(Riskregister!$E$5="",0,COUNTIF(BF$4:BF$53,"&lt;"&amp;T1526)*IF(U1526&lt;0.5,Riskregister!$K$5+(Riskregister!$L$5-Riskregister!$K$5)*SQRT(U1526/2),Riskregister!$L$5-(Riskregister!$L$5-Riskregister!$K$5)*SQRT((1-U1526)/2)))</f>
        <v>0</v>
      </c>
      <c r="W1526" s="28">
        <f t="shared" ca="1" si="937"/>
        <v>0.1299410573713442</v>
      </c>
      <c r="X1526" s="28">
        <f t="shared" ca="1" si="937"/>
        <v>0.27079338636130679</v>
      </c>
      <c r="Y1526" s="28">
        <f ca="1">IF(Riskregister!$E$6="",0,COUNTIF(BG$4:BG$53,"&lt;"&amp;W1526)*IF(X1526&lt;0.5,Riskregister!$K$6+(Riskregister!$L$6-Riskregister!$K$6)*SQRT(X1526/2),Riskregister!$L$6-(Riskregister!$L$6-Riskregister!$K$6)*SQRT((1-X1526)/2)))</f>
        <v>0</v>
      </c>
      <c r="Z1526" s="28">
        <f t="shared" ca="1" si="938"/>
        <v>0.15448921188121545</v>
      </c>
      <c r="AA1526" s="28">
        <f t="shared" ca="1" si="938"/>
        <v>5.3342833962948588E-2</v>
      </c>
      <c r="AB1526" s="28">
        <f ca="1">IF(Riskregister!$E$7="",0,COUNTIF(BH$4:BH$53,"&lt;"&amp;Z1526)*IF(AA1526&lt;0.5,Riskregister!$K$7+(Riskregister!$L$7-Riskregister!$K$7)*SQRT(AA1526/2),Riskregister!$L$7-(Riskregister!$L$7-Riskregister!$K$7)*SQRT((1-AA1526)/2)))</f>
        <v>0</v>
      </c>
      <c r="AC1526" s="28">
        <f t="shared" ca="1" si="939"/>
        <v>0.23338052214819516</v>
      </c>
      <c r="AD1526" s="28">
        <f t="shared" ca="1" si="939"/>
        <v>0.5984985389838251</v>
      </c>
      <c r="AE1526" s="28">
        <f ca="1">IF(Riskregister!$E$8="",0,COUNTIF(BI$4:BI$53,"&lt;"&amp;AC1526)*IF(AD1526&lt;0.5,Riskregister!$K$8+(Riskregister!$L$8-Riskregister!$K$8)*SQRT(AD1526/2),Riskregister!$L$8-(Riskregister!$L$8-Riskregister!$K$8)*SQRT((1-AD1526)/2)))</f>
        <v>0</v>
      </c>
      <c r="AF1526" s="28">
        <f t="shared" ca="1" si="940"/>
        <v>0.75263946629724976</v>
      </c>
      <c r="AG1526" s="28">
        <f t="shared" ca="1" si="940"/>
        <v>0.79666376999481125</v>
      </c>
      <c r="AH1526" s="28">
        <f>IF(Riskregister!$E$9="",0,COUNTIF(BJ$4:BJ$53,"&lt;"&amp;AF1526)*IF(AG1526&lt;0.5,Riskregister!$K$9+(Riskregister!$L$9-Riskregister!$K$9)*SQRT(AG1526/2),Riskregister!$L$9-(Riskregister!$L$9-Riskregister!$K$9)*SQRT((1-AG1526)/2)))</f>
        <v>0</v>
      </c>
      <c r="AI1526" s="28">
        <f t="shared" ca="1" si="941"/>
        <v>0.5867285393166114</v>
      </c>
      <c r="AJ1526" s="28">
        <f t="shared" ca="1" si="941"/>
        <v>0.50179714742323389</v>
      </c>
      <c r="AK1526" s="28">
        <f>IF(Riskregister!$E$10="",0,COUNTIF(BK$4:BK$53,"&lt;"&amp;AI1526)*IF(AJ1526&lt;0.5,Riskregister!$K$10+(Riskregister!$L$10-Riskregister!$K$10)*SQRT(AJ1526/2),Riskregister!$L$10-(Riskregister!$L$10-Riskregister!$K$10)*SQRT((1-AJ1526)/2)))</f>
        <v>0</v>
      </c>
      <c r="AL1526" s="28">
        <f t="shared" ca="1" si="942"/>
        <v>0.81865318494156269</v>
      </c>
      <c r="AM1526" s="28">
        <f t="shared" ca="1" si="942"/>
        <v>0.85720110901581892</v>
      </c>
      <c r="AN1526" s="28">
        <f>IF(Riskregister!$E$11="",0,COUNTIF(BL$4:BL$53,"&lt;"&amp;AL1526)*IF(AM1526&lt;0.5,Riskregister!$K$11+(Riskregister!$L$11-Riskregister!$K$11)*SQRT(AM1526/2),Riskregister!$L$11-(Riskregister!$L$11-Riskregister!$K$11)*SQRT((1-AM1526)/2)))</f>
        <v>0</v>
      </c>
      <c r="AO1526" s="28">
        <f t="shared" ca="1" si="943"/>
        <v>0.43711120832501849</v>
      </c>
      <c r="AP1526" s="28">
        <f t="shared" ca="1" si="943"/>
        <v>0.76580058838129195</v>
      </c>
      <c r="AQ1526" s="28">
        <f>IF(Riskregister!$E$12="",0,COUNTIF(BM$4:BM$53,"&lt;"&amp;AO1526)*IF(AP1526&lt;0.5,Riskregister!$K$12+(Riskregister!$L$12-Riskregister!$K$12)*SQRT(AP1526/2),Riskregister!$L$12-(Riskregister!$L$12-Riskregister!$K$12)*SQRT((1-AP1526)/2)))</f>
        <v>0</v>
      </c>
      <c r="AR1526" s="28">
        <f t="shared" ca="1" si="944"/>
        <v>0.8966767476821087</v>
      </c>
      <c r="AS1526" s="28">
        <f t="shared" ca="1" si="944"/>
        <v>0.20003163055166995</v>
      </c>
      <c r="AT1526" s="28">
        <f>IF(Riskregister!$E$13="",0,COUNTIF(BN$4:BN$53,"&lt;"&amp;AR1526)*IF(AS1526&lt;0.5,Riskregister!$K$13+(Riskregister!$L$13-Riskregister!$K$13)*SQRT(AS1526/2),Riskregister!$L$13-(Riskregister!$L$13-Riskregister!$K$13)*SQRT((1-AS1526)/2)))</f>
        <v>0</v>
      </c>
      <c r="AU1526" s="28">
        <f t="shared" ca="1" si="945"/>
        <v>0.12891272545062682</v>
      </c>
      <c r="AV1526" s="28">
        <f t="shared" ca="1" si="945"/>
        <v>0.4772582799196543</v>
      </c>
      <c r="AW1526" s="28">
        <f>IF(Riskregister!$E$14="",0,COUNTIF(BO$4:BO$53,"&lt;"&amp;AU1526)*IF(AV1526&lt;0.5,Riskregister!$K$14+(Riskregister!$L$14-Riskregister!$K$14)*SQRT(AV1526/2),Riskregister!$L$14-(Riskregister!$L$14-Riskregister!$K$14)*SQRT((1-AV1526)/2)))</f>
        <v>0</v>
      </c>
      <c r="AX1526" s="28">
        <f t="shared" ca="1" si="946"/>
        <v>0.42801191958893592</v>
      </c>
      <c r="AY1526" s="28">
        <f t="shared" ca="1" si="946"/>
        <v>0.5519766902866392</v>
      </c>
      <c r="AZ1526" s="28">
        <f>IF(Riskregister!$E$15="",0,COUNTIF(BP$4:BP$53,"&lt;"&amp;AX1526)*IF(AY1526&lt;0.5,Riskregister!$K$15+(Riskregister!$L$15-Riskregister!$K$15)*SQRT(AY1526/2),Riskregister!$L$15-(Riskregister!$L$15-Riskregister!$K$15)*SQRT((1-AY1526)/2)))</f>
        <v>0</v>
      </c>
      <c r="BA1526" s="28">
        <f t="shared" ca="1" si="947"/>
        <v>0.40238306400482682</v>
      </c>
      <c r="BB1526" s="28">
        <f t="shared" ca="1" si="947"/>
        <v>0.56453822278488874</v>
      </c>
      <c r="BC1526" s="28">
        <f>IF(Riskregister!$E$16="",0,COUNTIF(BQ$4:BQ$53,"&lt;"&amp;BA1526)*IF(BB1526&lt;0.5,Riskregister!$K$16+(Riskregister!$L$16-Riskregister!$K$16)*SQRT(BB1526/2),Riskregister!$L$16-(Riskregister!$L$16-Riskregister!$K$16)*SQRT((1-BB1526)/2)))</f>
        <v>0</v>
      </c>
      <c r="BD1526" s="28">
        <f t="shared" ca="1" si="911"/>
        <v>0</v>
      </c>
    </row>
    <row r="1527" spans="20:56" x14ac:dyDescent="0.35">
      <c r="T1527" s="28">
        <f t="shared" ca="1" si="936"/>
        <v>0.92223760957434642</v>
      </c>
      <c r="U1527" s="28">
        <f t="shared" ca="1" si="936"/>
        <v>0.25420616871148405</v>
      </c>
      <c r="V1527" s="28">
        <f ca="1">IF(Riskregister!$E$5="",0,COUNTIF(BF$4:BF$53,"&lt;"&amp;T1527)*IF(U1527&lt;0.5,Riskregister!$K$5+(Riskregister!$L$5-Riskregister!$K$5)*SQRT(U1527/2),Riskregister!$L$5-(Riskregister!$L$5-Riskregister!$K$5)*SQRT((1-U1527)/2)))</f>
        <v>620863.67561341543</v>
      </c>
      <c r="W1527" s="28">
        <f t="shared" ca="1" si="937"/>
        <v>0.23705356482821449</v>
      </c>
      <c r="X1527" s="28">
        <f t="shared" ca="1" si="937"/>
        <v>0.44932588810332874</v>
      </c>
      <c r="Y1527" s="28">
        <f ca="1">IF(Riskregister!$E$6="",0,COUNTIF(BG$4:BG$53,"&lt;"&amp;W1527)*IF(X1527&lt;0.5,Riskregister!$K$6+(Riskregister!$L$6-Riskregister!$K$6)*SQRT(X1527/2),Riskregister!$L$6-(Riskregister!$L$6-Riskregister!$K$6)*SQRT((1-X1527)/2)))</f>
        <v>0</v>
      </c>
      <c r="Z1527" s="28">
        <f t="shared" ca="1" si="938"/>
        <v>0.21295710813722024</v>
      </c>
      <c r="AA1527" s="28">
        <f t="shared" ca="1" si="938"/>
        <v>0.44731431715165071</v>
      </c>
      <c r="AB1527" s="28">
        <f ca="1">IF(Riskregister!$E$7="",0,COUNTIF(BH$4:BH$53,"&lt;"&amp;Z1527)*IF(AA1527&lt;0.5,Riskregister!$K$7+(Riskregister!$L$7-Riskregister!$K$7)*SQRT(AA1527/2),Riskregister!$L$7-(Riskregister!$L$7-Riskregister!$K$7)*SQRT((1-AA1527)/2)))</f>
        <v>0</v>
      </c>
      <c r="AC1527" s="28">
        <f t="shared" ca="1" si="939"/>
        <v>0.99585180323733791</v>
      </c>
      <c r="AD1527" s="28">
        <f t="shared" ca="1" si="939"/>
        <v>0.31941297594260643</v>
      </c>
      <c r="AE1527" s="28">
        <f ca="1">IF(Riskregister!$E$8="",0,COUNTIF(BI$4:BI$53,"&lt;"&amp;AC1527)*IF(AD1527&lt;0.5,Riskregister!$K$8+(Riskregister!$L$8-Riskregister!$K$8)*SQRT(AD1527/2),Riskregister!$L$8-(Riskregister!$L$8-Riskregister!$K$8)*SQRT((1-AD1527)/2)))</f>
        <v>2178274.825281457</v>
      </c>
      <c r="AF1527" s="28">
        <f t="shared" ca="1" si="940"/>
        <v>0.85865677870275692</v>
      </c>
      <c r="AG1527" s="28">
        <f t="shared" ca="1" si="940"/>
        <v>0.88217003610822142</v>
      </c>
      <c r="AH1527" s="28">
        <f>IF(Riskregister!$E$9="",0,COUNTIF(BJ$4:BJ$53,"&lt;"&amp;AF1527)*IF(AG1527&lt;0.5,Riskregister!$K$9+(Riskregister!$L$9-Riskregister!$K$9)*SQRT(AG1527/2),Riskregister!$L$9-(Riskregister!$L$9-Riskregister!$K$9)*SQRT((1-AG1527)/2)))</f>
        <v>0</v>
      </c>
      <c r="AI1527" s="28">
        <f t="shared" ca="1" si="941"/>
        <v>9.7073077523346818E-2</v>
      </c>
      <c r="AJ1527" s="28">
        <f t="shared" ca="1" si="941"/>
        <v>0.16676404872572193</v>
      </c>
      <c r="AK1527" s="28">
        <f>IF(Riskregister!$E$10="",0,COUNTIF(BK$4:BK$53,"&lt;"&amp;AI1527)*IF(AJ1527&lt;0.5,Riskregister!$K$10+(Riskregister!$L$10-Riskregister!$K$10)*SQRT(AJ1527/2),Riskregister!$L$10-(Riskregister!$L$10-Riskregister!$K$10)*SQRT((1-AJ1527)/2)))</f>
        <v>0</v>
      </c>
      <c r="AL1527" s="28">
        <f t="shared" ca="1" si="942"/>
        <v>0.27439899993569072</v>
      </c>
      <c r="AM1527" s="28">
        <f t="shared" ca="1" si="942"/>
        <v>0.6773212651588838</v>
      </c>
      <c r="AN1527" s="28">
        <f>IF(Riskregister!$E$11="",0,COUNTIF(BL$4:BL$53,"&lt;"&amp;AL1527)*IF(AM1527&lt;0.5,Riskregister!$K$11+(Riskregister!$L$11-Riskregister!$K$11)*SQRT(AM1527/2),Riskregister!$L$11-(Riskregister!$L$11-Riskregister!$K$11)*SQRT((1-AM1527)/2)))</f>
        <v>0</v>
      </c>
      <c r="AO1527" s="28">
        <f t="shared" ca="1" si="943"/>
        <v>0.66172682948532768</v>
      </c>
      <c r="AP1527" s="28">
        <f t="shared" ca="1" si="943"/>
        <v>0.34628349339694575</v>
      </c>
      <c r="AQ1527" s="28">
        <f>IF(Riskregister!$E$12="",0,COUNTIF(BM$4:BM$53,"&lt;"&amp;AO1527)*IF(AP1527&lt;0.5,Riskregister!$K$12+(Riskregister!$L$12-Riskregister!$K$12)*SQRT(AP1527/2),Riskregister!$L$12-(Riskregister!$L$12-Riskregister!$K$12)*SQRT((1-AP1527)/2)))</f>
        <v>0</v>
      </c>
      <c r="AR1527" s="28">
        <f t="shared" ca="1" si="944"/>
        <v>0.68849845517119945</v>
      </c>
      <c r="AS1527" s="28">
        <f t="shared" ca="1" si="944"/>
        <v>0.70707737807645843</v>
      </c>
      <c r="AT1527" s="28">
        <f>IF(Riskregister!$E$13="",0,COUNTIF(BN$4:BN$53,"&lt;"&amp;AR1527)*IF(AS1527&lt;0.5,Riskregister!$K$13+(Riskregister!$L$13-Riskregister!$K$13)*SQRT(AS1527/2),Riskregister!$L$13-(Riskregister!$L$13-Riskregister!$K$13)*SQRT((1-AS1527)/2)))</f>
        <v>0</v>
      </c>
      <c r="AU1527" s="28">
        <f t="shared" ca="1" si="945"/>
        <v>0.12477300637041588</v>
      </c>
      <c r="AV1527" s="28">
        <f t="shared" ca="1" si="945"/>
        <v>0.64017996801446742</v>
      </c>
      <c r="AW1527" s="28">
        <f>IF(Riskregister!$E$14="",0,COUNTIF(BO$4:BO$53,"&lt;"&amp;AU1527)*IF(AV1527&lt;0.5,Riskregister!$K$14+(Riskregister!$L$14-Riskregister!$K$14)*SQRT(AV1527/2),Riskregister!$L$14-(Riskregister!$L$14-Riskregister!$K$14)*SQRT((1-AV1527)/2)))</f>
        <v>0</v>
      </c>
      <c r="AX1527" s="28">
        <f t="shared" ca="1" si="946"/>
        <v>0.57903899373330214</v>
      </c>
      <c r="AY1527" s="28">
        <f t="shared" ca="1" si="946"/>
        <v>0.64797285490406853</v>
      </c>
      <c r="AZ1527" s="28">
        <f>IF(Riskregister!$E$15="",0,COUNTIF(BP$4:BP$53,"&lt;"&amp;AX1527)*IF(AY1527&lt;0.5,Riskregister!$K$15+(Riskregister!$L$15-Riskregister!$K$15)*SQRT(AY1527/2),Riskregister!$L$15-(Riskregister!$L$15-Riskregister!$K$15)*SQRT((1-AY1527)/2)))</f>
        <v>0</v>
      </c>
      <c r="BA1527" s="28">
        <f t="shared" ca="1" si="947"/>
        <v>0.83839638568383379</v>
      </c>
      <c r="BB1527" s="28">
        <f t="shared" ca="1" si="947"/>
        <v>0.33518014849418554</v>
      </c>
      <c r="BC1527" s="28">
        <f>IF(Riskregister!$E$16="",0,COUNTIF(BQ$4:BQ$53,"&lt;"&amp;BA1527)*IF(BB1527&lt;0.5,Riskregister!$K$16+(Riskregister!$L$16-Riskregister!$K$16)*SQRT(BB1527/2),Riskregister!$L$16-(Riskregister!$L$16-Riskregister!$K$16)*SQRT((1-BB1527)/2)))</f>
        <v>0</v>
      </c>
      <c r="BD1527" s="28">
        <f t="shared" ca="1" si="911"/>
        <v>2799138.5008948725</v>
      </c>
    </row>
    <row r="1528" spans="20:56" x14ac:dyDescent="0.35">
      <c r="T1528" s="28">
        <f t="shared" ca="1" si="936"/>
        <v>0.66113165174887323</v>
      </c>
      <c r="U1528" s="28">
        <f t="shared" ca="1" si="936"/>
        <v>0.8059526127817026</v>
      </c>
      <c r="V1528" s="28">
        <f ca="1">IF(Riskregister!$E$5="",0,COUNTIF(BF$4:BF$53,"&lt;"&amp;T1528)*IF(U1528&lt;0.5,Riskregister!$K$5+(Riskregister!$L$5-Riskregister!$K$5)*SQRT(U1528/2),Riskregister!$L$5-(Riskregister!$L$5-Riskregister!$K$5)*SQRT((1-U1528)/2)))</f>
        <v>459831.18051487836</v>
      </c>
      <c r="W1528" s="28">
        <f t="shared" ca="1" si="937"/>
        <v>0.19861829961906574</v>
      </c>
      <c r="X1528" s="28">
        <f t="shared" ca="1" si="937"/>
        <v>0.44203988922164583</v>
      </c>
      <c r="Y1528" s="28">
        <f ca="1">IF(Riskregister!$E$6="",0,COUNTIF(BG$4:BG$53,"&lt;"&amp;W1528)*IF(X1528&lt;0.5,Riskregister!$K$6+(Riskregister!$L$6-Riskregister!$K$6)*SQRT(X1528/2),Riskregister!$L$6-(Riskregister!$L$6-Riskregister!$K$6)*SQRT((1-X1528)/2)))</f>
        <v>0</v>
      </c>
      <c r="Z1528" s="28">
        <f t="shared" ca="1" si="938"/>
        <v>0.56438191933406889</v>
      </c>
      <c r="AA1528" s="28">
        <f t="shared" ca="1" si="938"/>
        <v>0.88212618379613916</v>
      </c>
      <c r="AB1528" s="28">
        <f ca="1">IF(Riskregister!$E$7="",0,COUNTIF(BH$4:BH$53,"&lt;"&amp;Z1528)*IF(AA1528&lt;0.5,Riskregister!$K$7+(Riskregister!$L$7-Riskregister!$K$7)*SQRT(AA1528/2),Riskregister!$L$7-(Riskregister!$L$7-Riskregister!$K$7)*SQRT((1-AA1528)/2)))</f>
        <v>0</v>
      </c>
      <c r="AC1528" s="28">
        <f t="shared" ca="1" si="939"/>
        <v>0.83189496162899357</v>
      </c>
      <c r="AD1528" s="28">
        <f t="shared" ca="1" si="939"/>
        <v>0.94153827796690848</v>
      </c>
      <c r="AE1528" s="28">
        <f ca="1">IF(Riskregister!$E$8="",0,COUNTIF(BI$4:BI$53,"&lt;"&amp;AC1528)*IF(AD1528&lt;0.5,Riskregister!$K$8+(Riskregister!$L$8-Riskregister!$K$8)*SQRT(AD1528/2),Riskregister!$L$8-(Riskregister!$L$8-Riskregister!$K$8)*SQRT((1-AD1528)/2)))</f>
        <v>0</v>
      </c>
      <c r="AF1528" s="28">
        <f t="shared" ca="1" si="940"/>
        <v>0.40397421740799278</v>
      </c>
      <c r="AG1528" s="28">
        <f t="shared" ca="1" si="940"/>
        <v>0.36661785751095277</v>
      </c>
      <c r="AH1528" s="28">
        <f>IF(Riskregister!$E$9="",0,COUNTIF(BJ$4:BJ$53,"&lt;"&amp;AF1528)*IF(AG1528&lt;0.5,Riskregister!$K$9+(Riskregister!$L$9-Riskregister!$K$9)*SQRT(AG1528/2),Riskregister!$L$9-(Riskregister!$L$9-Riskregister!$K$9)*SQRT((1-AG1528)/2)))</f>
        <v>0</v>
      </c>
      <c r="AI1528" s="28">
        <f t="shared" ca="1" si="941"/>
        <v>0.44869677135545971</v>
      </c>
      <c r="AJ1528" s="28">
        <f t="shared" ca="1" si="941"/>
        <v>0.21063280208607649</v>
      </c>
      <c r="AK1528" s="28">
        <f>IF(Riskregister!$E$10="",0,COUNTIF(BK$4:BK$53,"&lt;"&amp;AI1528)*IF(AJ1528&lt;0.5,Riskregister!$K$10+(Riskregister!$L$10-Riskregister!$K$10)*SQRT(AJ1528/2),Riskregister!$L$10-(Riskregister!$L$10-Riskregister!$K$10)*SQRT((1-AJ1528)/2)))</f>
        <v>0</v>
      </c>
      <c r="AL1528" s="28">
        <f t="shared" ca="1" si="942"/>
        <v>0.20737151974258017</v>
      </c>
      <c r="AM1528" s="28">
        <f t="shared" ca="1" si="942"/>
        <v>0.4467558915086689</v>
      </c>
      <c r="AN1528" s="28">
        <f>IF(Riskregister!$E$11="",0,COUNTIF(BL$4:BL$53,"&lt;"&amp;AL1528)*IF(AM1528&lt;0.5,Riskregister!$K$11+(Riskregister!$L$11-Riskregister!$K$11)*SQRT(AM1528/2),Riskregister!$L$11-(Riskregister!$L$11-Riskregister!$K$11)*SQRT((1-AM1528)/2)))</f>
        <v>0</v>
      </c>
      <c r="AO1528" s="28">
        <f t="shared" ca="1" si="943"/>
        <v>9.3154606883087854E-2</v>
      </c>
      <c r="AP1528" s="28">
        <f t="shared" ca="1" si="943"/>
        <v>0.36717641907785592</v>
      </c>
      <c r="AQ1528" s="28">
        <f>IF(Riskregister!$E$12="",0,COUNTIF(BM$4:BM$53,"&lt;"&amp;AO1528)*IF(AP1528&lt;0.5,Riskregister!$K$12+(Riskregister!$L$12-Riskregister!$K$12)*SQRT(AP1528/2),Riskregister!$L$12-(Riskregister!$L$12-Riskregister!$K$12)*SQRT((1-AP1528)/2)))</f>
        <v>0</v>
      </c>
      <c r="AR1528" s="28">
        <f t="shared" ca="1" si="944"/>
        <v>0.66474389886498031</v>
      </c>
      <c r="AS1528" s="28">
        <f t="shared" ca="1" si="944"/>
        <v>0.31955117591641491</v>
      </c>
      <c r="AT1528" s="28">
        <f>IF(Riskregister!$E$13="",0,COUNTIF(BN$4:BN$53,"&lt;"&amp;AR1528)*IF(AS1528&lt;0.5,Riskregister!$K$13+(Riskregister!$L$13-Riskregister!$K$13)*SQRT(AS1528/2),Riskregister!$L$13-(Riskregister!$L$13-Riskregister!$K$13)*SQRT((1-AS1528)/2)))</f>
        <v>0</v>
      </c>
      <c r="AU1528" s="28">
        <f t="shared" ca="1" si="945"/>
        <v>0.65903742889657924</v>
      </c>
      <c r="AV1528" s="28">
        <f t="shared" ca="1" si="945"/>
        <v>0.43173412064118999</v>
      </c>
      <c r="AW1528" s="28">
        <f>IF(Riskregister!$E$14="",0,COUNTIF(BO$4:BO$53,"&lt;"&amp;AU1528)*IF(AV1528&lt;0.5,Riskregister!$K$14+(Riskregister!$L$14-Riskregister!$K$14)*SQRT(AV1528/2),Riskregister!$L$14-(Riskregister!$L$14-Riskregister!$K$14)*SQRT((1-AV1528)/2)))</f>
        <v>0</v>
      </c>
      <c r="AX1528" s="28">
        <f t="shared" ca="1" si="946"/>
        <v>0.9590790725054672</v>
      </c>
      <c r="AY1528" s="28">
        <f t="shared" ca="1" si="946"/>
        <v>0.76268153784519088</v>
      </c>
      <c r="AZ1528" s="28">
        <f>IF(Riskregister!$E$15="",0,COUNTIF(BP$4:BP$53,"&lt;"&amp;AX1528)*IF(AY1528&lt;0.5,Riskregister!$K$15+(Riskregister!$L$15-Riskregister!$K$15)*SQRT(AY1528/2),Riskregister!$L$15-(Riskregister!$L$15-Riskregister!$K$15)*SQRT((1-AY1528)/2)))</f>
        <v>0</v>
      </c>
      <c r="BA1528" s="28">
        <f t="shared" ca="1" si="947"/>
        <v>0.742973455476582</v>
      </c>
      <c r="BB1528" s="28">
        <f t="shared" ca="1" si="947"/>
        <v>0.69123032307165844</v>
      </c>
      <c r="BC1528" s="28">
        <f>IF(Riskregister!$E$16="",0,COUNTIF(BQ$4:BQ$53,"&lt;"&amp;BA1528)*IF(BB1528&lt;0.5,Riskregister!$K$16+(Riskregister!$L$16-Riskregister!$K$16)*SQRT(BB1528/2),Riskregister!$L$16-(Riskregister!$L$16-Riskregister!$K$16)*SQRT((1-BB1528)/2)))</f>
        <v>0</v>
      </c>
      <c r="BD1528" s="28">
        <f t="shared" ca="1" si="911"/>
        <v>459831.18051487836</v>
      </c>
    </row>
    <row r="1529" spans="20:56" x14ac:dyDescent="0.35">
      <c r="T1529" s="28">
        <f t="shared" ca="1" si="936"/>
        <v>2.0460195020057026E-2</v>
      </c>
      <c r="U1529" s="28">
        <f t="shared" ca="1" si="936"/>
        <v>0.14294457740313304</v>
      </c>
      <c r="V1529" s="28">
        <f ca="1">IF(Riskregister!$E$5="",0,COUNTIF(BF$4:BF$53,"&lt;"&amp;T1529)*IF(U1529&lt;0.5,Riskregister!$K$5+(Riskregister!$L$5-Riskregister!$K$5)*SQRT(U1529/2),Riskregister!$L$5-(Riskregister!$L$5-Riskregister!$K$5)*SQRT((1-U1529)/2)))</f>
        <v>0</v>
      </c>
      <c r="W1529" s="28">
        <f t="shared" ca="1" si="937"/>
        <v>0.13891101596568189</v>
      </c>
      <c r="X1529" s="28">
        <f t="shared" ca="1" si="937"/>
        <v>0.9856709940537256</v>
      </c>
      <c r="Y1529" s="28">
        <f ca="1">IF(Riskregister!$E$6="",0,COUNTIF(BG$4:BG$53,"&lt;"&amp;W1529)*IF(X1529&lt;0.5,Riskregister!$K$6+(Riskregister!$L$6-Riskregister!$K$6)*SQRT(X1529/2),Riskregister!$L$6-(Riskregister!$L$6-Riskregister!$K$6)*SQRT((1-X1529)/2)))</f>
        <v>0</v>
      </c>
      <c r="Z1529" s="28">
        <f t="shared" ca="1" si="938"/>
        <v>0.12149585083042524</v>
      </c>
      <c r="AA1529" s="28">
        <f t="shared" ca="1" si="938"/>
        <v>0.582896849187858</v>
      </c>
      <c r="AB1529" s="28">
        <f ca="1">IF(Riskregister!$E$7="",0,COUNTIF(BH$4:BH$53,"&lt;"&amp;Z1529)*IF(AA1529&lt;0.5,Riskregister!$K$7+(Riskregister!$L$7-Riskregister!$K$7)*SQRT(AA1529/2),Riskregister!$L$7-(Riskregister!$L$7-Riskregister!$K$7)*SQRT((1-AA1529)/2)))</f>
        <v>0</v>
      </c>
      <c r="AC1529" s="28">
        <f t="shared" ca="1" si="939"/>
        <v>0.52941569676934885</v>
      </c>
      <c r="AD1529" s="28">
        <f t="shared" ca="1" si="939"/>
        <v>0.7062951656544626</v>
      </c>
      <c r="AE1529" s="28">
        <f ca="1">IF(Riskregister!$E$8="",0,COUNTIF(BI$4:BI$53,"&lt;"&amp;AC1529)*IF(AD1529&lt;0.5,Riskregister!$K$8+(Riskregister!$L$8-Riskregister!$K$8)*SQRT(AD1529/2),Riskregister!$L$8-(Riskregister!$L$8-Riskregister!$K$8)*SQRT((1-AD1529)/2)))</f>
        <v>0</v>
      </c>
      <c r="AF1529" s="28">
        <f t="shared" ca="1" si="940"/>
        <v>0.16917673515940168</v>
      </c>
      <c r="AG1529" s="28">
        <f t="shared" ca="1" si="940"/>
        <v>0.11708546734760406</v>
      </c>
      <c r="AH1529" s="28">
        <f>IF(Riskregister!$E$9="",0,COUNTIF(BJ$4:BJ$53,"&lt;"&amp;AF1529)*IF(AG1529&lt;0.5,Riskregister!$K$9+(Riskregister!$L$9-Riskregister!$K$9)*SQRT(AG1529/2),Riskregister!$L$9-(Riskregister!$L$9-Riskregister!$K$9)*SQRT((1-AG1529)/2)))</f>
        <v>0</v>
      </c>
      <c r="AI1529" s="28">
        <f t="shared" ca="1" si="941"/>
        <v>0.3432963124252113</v>
      </c>
      <c r="AJ1529" s="28">
        <f t="shared" ca="1" si="941"/>
        <v>0.8068449807491167</v>
      </c>
      <c r="AK1529" s="28">
        <f>IF(Riskregister!$E$10="",0,COUNTIF(BK$4:BK$53,"&lt;"&amp;AI1529)*IF(AJ1529&lt;0.5,Riskregister!$K$10+(Riskregister!$L$10-Riskregister!$K$10)*SQRT(AJ1529/2),Riskregister!$L$10-(Riskregister!$L$10-Riskregister!$K$10)*SQRT((1-AJ1529)/2)))</f>
        <v>0</v>
      </c>
      <c r="AL1529" s="28">
        <f t="shared" ca="1" si="942"/>
        <v>0.49745562234251295</v>
      </c>
      <c r="AM1529" s="28">
        <f t="shared" ca="1" si="942"/>
        <v>0.74667693156349335</v>
      </c>
      <c r="AN1529" s="28">
        <f>IF(Riskregister!$E$11="",0,COUNTIF(BL$4:BL$53,"&lt;"&amp;AL1529)*IF(AM1529&lt;0.5,Riskregister!$K$11+(Riskregister!$L$11-Riskregister!$K$11)*SQRT(AM1529/2),Riskregister!$L$11-(Riskregister!$L$11-Riskregister!$K$11)*SQRT((1-AM1529)/2)))</f>
        <v>0</v>
      </c>
      <c r="AO1529" s="28">
        <f t="shared" ca="1" si="943"/>
        <v>0.28026585388626413</v>
      </c>
      <c r="AP1529" s="28">
        <f t="shared" ca="1" si="943"/>
        <v>0.49117831093119069</v>
      </c>
      <c r="AQ1529" s="28">
        <f>IF(Riskregister!$E$12="",0,COUNTIF(BM$4:BM$53,"&lt;"&amp;AO1529)*IF(AP1529&lt;0.5,Riskregister!$K$12+(Riskregister!$L$12-Riskregister!$K$12)*SQRT(AP1529/2),Riskregister!$L$12-(Riskregister!$L$12-Riskregister!$K$12)*SQRT((1-AP1529)/2)))</f>
        <v>0</v>
      </c>
      <c r="AR1529" s="28">
        <f t="shared" ca="1" si="944"/>
        <v>0.74427988970328762</v>
      </c>
      <c r="AS1529" s="28">
        <f t="shared" ca="1" si="944"/>
        <v>0.94233770000790473</v>
      </c>
      <c r="AT1529" s="28">
        <f>IF(Riskregister!$E$13="",0,COUNTIF(BN$4:BN$53,"&lt;"&amp;AR1529)*IF(AS1529&lt;0.5,Riskregister!$K$13+(Riskregister!$L$13-Riskregister!$K$13)*SQRT(AS1529/2),Riskregister!$L$13-(Riskregister!$L$13-Riskregister!$K$13)*SQRT((1-AS1529)/2)))</f>
        <v>0</v>
      </c>
      <c r="AU1529" s="28">
        <f t="shared" ca="1" si="945"/>
        <v>0.39539495941368952</v>
      </c>
      <c r="AV1529" s="28">
        <f t="shared" ca="1" si="945"/>
        <v>0.69343792382519664</v>
      </c>
      <c r="AW1529" s="28">
        <f>IF(Riskregister!$E$14="",0,COUNTIF(BO$4:BO$53,"&lt;"&amp;AU1529)*IF(AV1529&lt;0.5,Riskregister!$K$14+(Riskregister!$L$14-Riskregister!$K$14)*SQRT(AV1529/2),Riskregister!$L$14-(Riskregister!$L$14-Riskregister!$K$14)*SQRT((1-AV1529)/2)))</f>
        <v>0</v>
      </c>
      <c r="AX1529" s="28">
        <f t="shared" ca="1" si="946"/>
        <v>7.2757078205853976E-3</v>
      </c>
      <c r="AY1529" s="28">
        <f t="shared" ca="1" si="946"/>
        <v>0.90760204489858864</v>
      </c>
      <c r="AZ1529" s="28">
        <f>IF(Riskregister!$E$15="",0,COUNTIF(BP$4:BP$53,"&lt;"&amp;AX1529)*IF(AY1529&lt;0.5,Riskregister!$K$15+(Riskregister!$L$15-Riskregister!$K$15)*SQRT(AY1529/2),Riskregister!$L$15-(Riskregister!$L$15-Riskregister!$K$15)*SQRT((1-AY1529)/2)))</f>
        <v>0</v>
      </c>
      <c r="BA1529" s="28">
        <f t="shared" ca="1" si="947"/>
        <v>0.53432501566825563</v>
      </c>
      <c r="BB1529" s="28">
        <f t="shared" ca="1" si="947"/>
        <v>0.48836918787101791</v>
      </c>
      <c r="BC1529" s="28">
        <f>IF(Riskregister!$E$16="",0,COUNTIF(BQ$4:BQ$53,"&lt;"&amp;BA1529)*IF(BB1529&lt;0.5,Riskregister!$K$16+(Riskregister!$L$16-Riskregister!$K$16)*SQRT(BB1529/2),Riskregister!$L$16-(Riskregister!$L$16-Riskregister!$K$16)*SQRT((1-BB1529)/2)))</f>
        <v>0</v>
      </c>
      <c r="BD1529" s="28">
        <f t="shared" ca="1" si="911"/>
        <v>0</v>
      </c>
    </row>
    <row r="1530" spans="20:56" x14ac:dyDescent="0.35">
      <c r="T1530" s="28">
        <f t="shared" ca="1" si="936"/>
        <v>0.27439048850541736</v>
      </c>
      <c r="U1530" s="28">
        <f t="shared" ca="1" si="936"/>
        <v>0.5994842059845984</v>
      </c>
      <c r="V1530" s="28">
        <f ca="1">IF(Riskregister!$E$5="",0,COUNTIF(BF$4:BF$53,"&lt;"&amp;T1530)*IF(U1530&lt;0.5,Riskregister!$K$5+(Riskregister!$L$5-Riskregister!$K$5)*SQRT(U1530/2),Riskregister!$L$5-(Riskregister!$L$5-Riskregister!$K$5)*SQRT((1-U1530)/2)))</f>
        <v>0</v>
      </c>
      <c r="W1530" s="28">
        <f t="shared" ca="1" si="937"/>
        <v>0.93476028190017912</v>
      </c>
      <c r="X1530" s="28">
        <f t="shared" ca="1" si="937"/>
        <v>3.8896008996980869E-2</v>
      </c>
      <c r="Y1530" s="28">
        <f ca="1">IF(Riskregister!$E$6="",0,COUNTIF(BG$4:BG$53,"&lt;"&amp;W1530)*IF(X1530&lt;0.5,Riskregister!$K$6+(Riskregister!$L$6-Riskregister!$K$6)*SQRT(X1530/2),Riskregister!$L$6-(Riskregister!$L$6-Riskregister!$K$6)*SQRT((1-X1530)/2)))</f>
        <v>902041.96866440959</v>
      </c>
      <c r="Z1530" s="28">
        <f t="shared" ca="1" si="938"/>
        <v>0.1404822680460357</v>
      </c>
      <c r="AA1530" s="28">
        <f t="shared" ca="1" si="938"/>
        <v>3.1542142914927629E-2</v>
      </c>
      <c r="AB1530" s="28">
        <f ca="1">IF(Riskregister!$E$7="",0,COUNTIF(BH$4:BH$53,"&lt;"&amp;Z1530)*IF(AA1530&lt;0.5,Riskregister!$K$7+(Riskregister!$L$7-Riskregister!$K$7)*SQRT(AA1530/2),Riskregister!$L$7-(Riskregister!$L$7-Riskregister!$K$7)*SQRT((1-AA1530)/2)))</f>
        <v>0</v>
      </c>
      <c r="AC1530" s="28">
        <f t="shared" ca="1" si="939"/>
        <v>6.6214607423018546E-3</v>
      </c>
      <c r="AD1530" s="28">
        <f t="shared" ca="1" si="939"/>
        <v>0.24500460898685228</v>
      </c>
      <c r="AE1530" s="28">
        <f ca="1">IF(Riskregister!$E$8="",0,COUNTIF(BI$4:BI$53,"&lt;"&amp;AC1530)*IF(AD1530&lt;0.5,Riskregister!$K$8+(Riskregister!$L$8-Riskregister!$K$8)*SQRT(AD1530/2),Riskregister!$L$8-(Riskregister!$L$8-Riskregister!$K$8)*SQRT((1-AD1530)/2)))</f>
        <v>0</v>
      </c>
      <c r="AF1530" s="28">
        <f t="shared" ca="1" si="940"/>
        <v>0.26653180059677584</v>
      </c>
      <c r="AG1530" s="28">
        <f t="shared" ca="1" si="940"/>
        <v>0.35432825598652429</v>
      </c>
      <c r="AH1530" s="28">
        <f>IF(Riskregister!$E$9="",0,COUNTIF(BJ$4:BJ$53,"&lt;"&amp;AF1530)*IF(AG1530&lt;0.5,Riskregister!$K$9+(Riskregister!$L$9-Riskregister!$K$9)*SQRT(AG1530/2),Riskregister!$L$9-(Riskregister!$L$9-Riskregister!$K$9)*SQRT((1-AG1530)/2)))</f>
        <v>0</v>
      </c>
      <c r="AI1530" s="28">
        <f t="shared" ca="1" si="941"/>
        <v>0.83255648163941165</v>
      </c>
      <c r="AJ1530" s="28">
        <f t="shared" ca="1" si="941"/>
        <v>0.92301556332026791</v>
      </c>
      <c r="AK1530" s="28">
        <f>IF(Riskregister!$E$10="",0,COUNTIF(BK$4:BK$53,"&lt;"&amp;AI1530)*IF(AJ1530&lt;0.5,Riskregister!$K$10+(Riskregister!$L$10-Riskregister!$K$10)*SQRT(AJ1530/2),Riskregister!$L$10-(Riskregister!$L$10-Riskregister!$K$10)*SQRT((1-AJ1530)/2)))</f>
        <v>0</v>
      </c>
      <c r="AL1530" s="28">
        <f t="shared" ca="1" si="942"/>
        <v>7.0586258516113221E-3</v>
      </c>
      <c r="AM1530" s="28">
        <f t="shared" ca="1" si="942"/>
        <v>0.21778005719967075</v>
      </c>
      <c r="AN1530" s="28">
        <f>IF(Riskregister!$E$11="",0,COUNTIF(BL$4:BL$53,"&lt;"&amp;AL1530)*IF(AM1530&lt;0.5,Riskregister!$K$11+(Riskregister!$L$11-Riskregister!$K$11)*SQRT(AM1530/2),Riskregister!$L$11-(Riskregister!$L$11-Riskregister!$K$11)*SQRT((1-AM1530)/2)))</f>
        <v>0</v>
      </c>
      <c r="AO1530" s="28">
        <f t="shared" ca="1" si="943"/>
        <v>0.93150982133080673</v>
      </c>
      <c r="AP1530" s="28">
        <f t="shared" ca="1" si="943"/>
        <v>0.57968125113906566</v>
      </c>
      <c r="AQ1530" s="28">
        <f>IF(Riskregister!$E$12="",0,COUNTIF(BM$4:BM$53,"&lt;"&amp;AO1530)*IF(AP1530&lt;0.5,Riskregister!$K$12+(Riskregister!$L$12-Riskregister!$K$12)*SQRT(AP1530/2),Riskregister!$L$12-(Riskregister!$L$12-Riskregister!$K$12)*SQRT((1-AP1530)/2)))</f>
        <v>0</v>
      </c>
      <c r="AR1530" s="28">
        <f t="shared" ca="1" si="944"/>
        <v>0.79653633968204862</v>
      </c>
      <c r="AS1530" s="28">
        <f t="shared" ca="1" si="944"/>
        <v>0.22845154194949313</v>
      </c>
      <c r="AT1530" s="28">
        <f>IF(Riskregister!$E$13="",0,COUNTIF(BN$4:BN$53,"&lt;"&amp;AR1530)*IF(AS1530&lt;0.5,Riskregister!$K$13+(Riskregister!$L$13-Riskregister!$K$13)*SQRT(AS1530/2),Riskregister!$L$13-(Riskregister!$L$13-Riskregister!$K$13)*SQRT((1-AS1530)/2)))</f>
        <v>0</v>
      </c>
      <c r="AU1530" s="28">
        <f t="shared" ca="1" si="945"/>
        <v>0.8008329608523308</v>
      </c>
      <c r="AV1530" s="28">
        <f t="shared" ca="1" si="945"/>
        <v>0.40798036359009549</v>
      </c>
      <c r="AW1530" s="28">
        <f>IF(Riskregister!$E$14="",0,COUNTIF(BO$4:BO$53,"&lt;"&amp;AU1530)*IF(AV1530&lt;0.5,Riskregister!$K$14+(Riskregister!$L$14-Riskregister!$K$14)*SQRT(AV1530/2),Riskregister!$L$14-(Riskregister!$L$14-Riskregister!$K$14)*SQRT((1-AV1530)/2)))</f>
        <v>0</v>
      </c>
      <c r="AX1530" s="28">
        <f t="shared" ca="1" si="946"/>
        <v>0.13491936754093936</v>
      </c>
      <c r="AY1530" s="28">
        <f t="shared" ca="1" si="946"/>
        <v>0.97031180949242968</v>
      </c>
      <c r="AZ1530" s="28">
        <f>IF(Riskregister!$E$15="",0,COUNTIF(BP$4:BP$53,"&lt;"&amp;AX1530)*IF(AY1530&lt;0.5,Riskregister!$K$15+(Riskregister!$L$15-Riskregister!$K$15)*SQRT(AY1530/2),Riskregister!$L$15-(Riskregister!$L$15-Riskregister!$K$15)*SQRT((1-AY1530)/2)))</f>
        <v>0</v>
      </c>
      <c r="BA1530" s="28">
        <f t="shared" ca="1" si="947"/>
        <v>0.78135903087587522</v>
      </c>
      <c r="BB1530" s="28">
        <f t="shared" ca="1" si="947"/>
        <v>0.10587787233808332</v>
      </c>
      <c r="BC1530" s="28">
        <f>IF(Riskregister!$E$16="",0,COUNTIF(BQ$4:BQ$53,"&lt;"&amp;BA1530)*IF(BB1530&lt;0.5,Riskregister!$K$16+(Riskregister!$L$16-Riskregister!$K$16)*SQRT(BB1530/2),Riskregister!$L$16-(Riskregister!$L$16-Riskregister!$K$16)*SQRT((1-BB1530)/2)))</f>
        <v>0</v>
      </c>
      <c r="BD1530" s="28">
        <f t="shared" ca="1" si="911"/>
        <v>902041.96866440959</v>
      </c>
    </row>
    <row r="1531" spans="20:56" x14ac:dyDescent="0.35">
      <c r="T1531" s="28">
        <f t="shared" ca="1" si="936"/>
        <v>8.5531248623176848E-2</v>
      </c>
      <c r="U1531" s="28">
        <f t="shared" ca="1" si="936"/>
        <v>0.84068261794182941</v>
      </c>
      <c r="V1531" s="28">
        <f ca="1">IF(Riskregister!$E$5="",0,COUNTIF(BF$4:BF$53,"&lt;"&amp;T1531)*IF(U1531&lt;0.5,Riskregister!$K$5+(Riskregister!$L$5-Riskregister!$K$5)*SQRT(U1531/2),Riskregister!$L$5-(Riskregister!$L$5-Riskregister!$K$5)*SQRT((1-U1531)/2)))</f>
        <v>0</v>
      </c>
      <c r="W1531" s="28">
        <f t="shared" ca="1" si="937"/>
        <v>0.46337965214545762</v>
      </c>
      <c r="X1531" s="28">
        <f t="shared" ca="1" si="937"/>
        <v>0.31973892462477638</v>
      </c>
      <c r="Y1531" s="28">
        <f ca="1">IF(Riskregister!$E$6="",0,COUNTIF(BG$4:BG$53,"&lt;"&amp;W1531)*IF(X1531&lt;0.5,Riskregister!$K$6+(Riskregister!$L$6-Riskregister!$K$6)*SQRT(X1531/2),Riskregister!$L$6-(Riskregister!$L$6-Riskregister!$K$6)*SQRT((1-X1531)/2)))</f>
        <v>0</v>
      </c>
      <c r="Z1531" s="28">
        <f t="shared" ca="1" si="938"/>
        <v>0.15569592043637692</v>
      </c>
      <c r="AA1531" s="28">
        <f t="shared" ca="1" si="938"/>
        <v>0.93125546625840749</v>
      </c>
      <c r="AB1531" s="28">
        <f ca="1">IF(Riskregister!$E$7="",0,COUNTIF(BH$4:BH$53,"&lt;"&amp;Z1531)*IF(AA1531&lt;0.5,Riskregister!$K$7+(Riskregister!$L$7-Riskregister!$K$7)*SQRT(AA1531/2),Riskregister!$L$7-(Riskregister!$L$7-Riskregister!$K$7)*SQRT((1-AA1531)/2)))</f>
        <v>0</v>
      </c>
      <c r="AC1531" s="28">
        <f t="shared" ca="1" si="939"/>
        <v>0.75531122024694908</v>
      </c>
      <c r="AD1531" s="28">
        <f t="shared" ca="1" si="939"/>
        <v>0.66898777692348399</v>
      </c>
      <c r="AE1531" s="28">
        <f ca="1">IF(Riskregister!$E$8="",0,COUNTIF(BI$4:BI$53,"&lt;"&amp;AC1531)*IF(AD1531&lt;0.5,Riskregister!$K$8+(Riskregister!$L$8-Riskregister!$K$8)*SQRT(AD1531/2),Riskregister!$L$8-(Riskregister!$L$8-Riskregister!$K$8)*SQRT((1-AD1531)/2)))</f>
        <v>0</v>
      </c>
      <c r="AF1531" s="28">
        <f t="shared" ca="1" si="940"/>
        <v>0.40575893308299338</v>
      </c>
      <c r="AG1531" s="28">
        <f t="shared" ca="1" si="940"/>
        <v>0.63273589371277372</v>
      </c>
      <c r="AH1531" s="28">
        <f>IF(Riskregister!$E$9="",0,COUNTIF(BJ$4:BJ$53,"&lt;"&amp;AF1531)*IF(AG1531&lt;0.5,Riskregister!$K$9+(Riskregister!$L$9-Riskregister!$K$9)*SQRT(AG1531/2),Riskregister!$L$9-(Riskregister!$L$9-Riskregister!$K$9)*SQRT((1-AG1531)/2)))</f>
        <v>0</v>
      </c>
      <c r="AI1531" s="28">
        <f t="shared" ca="1" si="941"/>
        <v>0.78496584824886273</v>
      </c>
      <c r="AJ1531" s="28">
        <f t="shared" ca="1" si="941"/>
        <v>0.92343005268309752</v>
      </c>
      <c r="AK1531" s="28">
        <f>IF(Riskregister!$E$10="",0,COUNTIF(BK$4:BK$53,"&lt;"&amp;AI1531)*IF(AJ1531&lt;0.5,Riskregister!$K$10+(Riskregister!$L$10-Riskregister!$K$10)*SQRT(AJ1531/2),Riskregister!$L$10-(Riskregister!$L$10-Riskregister!$K$10)*SQRT((1-AJ1531)/2)))</f>
        <v>0</v>
      </c>
      <c r="AL1531" s="28">
        <f t="shared" ca="1" si="942"/>
        <v>0.67346104856797451</v>
      </c>
      <c r="AM1531" s="28">
        <f t="shared" ca="1" si="942"/>
        <v>0.31941854660092872</v>
      </c>
      <c r="AN1531" s="28">
        <f>IF(Riskregister!$E$11="",0,COUNTIF(BL$4:BL$53,"&lt;"&amp;AL1531)*IF(AM1531&lt;0.5,Riskregister!$K$11+(Riskregister!$L$11-Riskregister!$K$11)*SQRT(AM1531/2),Riskregister!$L$11-(Riskregister!$L$11-Riskregister!$K$11)*SQRT((1-AM1531)/2)))</f>
        <v>0</v>
      </c>
      <c r="AO1531" s="28">
        <f t="shared" ca="1" si="943"/>
        <v>0.2105180067664818</v>
      </c>
      <c r="AP1531" s="28">
        <f t="shared" ca="1" si="943"/>
        <v>0.27846159243959379</v>
      </c>
      <c r="AQ1531" s="28">
        <f>IF(Riskregister!$E$12="",0,COUNTIF(BM$4:BM$53,"&lt;"&amp;AO1531)*IF(AP1531&lt;0.5,Riskregister!$K$12+(Riskregister!$L$12-Riskregister!$K$12)*SQRT(AP1531/2),Riskregister!$L$12-(Riskregister!$L$12-Riskregister!$K$12)*SQRT((1-AP1531)/2)))</f>
        <v>0</v>
      </c>
      <c r="AR1531" s="28">
        <f t="shared" ca="1" si="944"/>
        <v>0.63924769345935861</v>
      </c>
      <c r="AS1531" s="28">
        <f t="shared" ca="1" si="944"/>
        <v>0.18733759528151739</v>
      </c>
      <c r="AT1531" s="28">
        <f>IF(Riskregister!$E$13="",0,COUNTIF(BN$4:BN$53,"&lt;"&amp;AR1531)*IF(AS1531&lt;0.5,Riskregister!$K$13+(Riskregister!$L$13-Riskregister!$K$13)*SQRT(AS1531/2),Riskregister!$L$13-(Riskregister!$L$13-Riskregister!$K$13)*SQRT((1-AS1531)/2)))</f>
        <v>0</v>
      </c>
      <c r="AU1531" s="28">
        <f t="shared" ca="1" si="945"/>
        <v>0.77357133281191448</v>
      </c>
      <c r="AV1531" s="28">
        <f t="shared" ca="1" si="945"/>
        <v>3.7186081876479871E-2</v>
      </c>
      <c r="AW1531" s="28">
        <f>IF(Riskregister!$E$14="",0,COUNTIF(BO$4:BO$53,"&lt;"&amp;AU1531)*IF(AV1531&lt;0.5,Riskregister!$K$14+(Riskregister!$L$14-Riskregister!$K$14)*SQRT(AV1531/2),Riskregister!$L$14-(Riskregister!$L$14-Riskregister!$K$14)*SQRT((1-AV1531)/2)))</f>
        <v>0</v>
      </c>
      <c r="AX1531" s="28">
        <f t="shared" ca="1" si="946"/>
        <v>9.1343276830703424E-2</v>
      </c>
      <c r="AY1531" s="28">
        <f t="shared" ca="1" si="946"/>
        <v>0.50975558212252459</v>
      </c>
      <c r="AZ1531" s="28">
        <f>IF(Riskregister!$E$15="",0,COUNTIF(BP$4:BP$53,"&lt;"&amp;AX1531)*IF(AY1531&lt;0.5,Riskregister!$K$15+(Riskregister!$L$15-Riskregister!$K$15)*SQRT(AY1531/2),Riskregister!$L$15-(Riskregister!$L$15-Riskregister!$K$15)*SQRT((1-AY1531)/2)))</f>
        <v>0</v>
      </c>
      <c r="BA1531" s="28">
        <f t="shared" ca="1" si="947"/>
        <v>0.35176532602953159</v>
      </c>
      <c r="BB1531" s="28">
        <f t="shared" ca="1" si="947"/>
        <v>0.38086830391134285</v>
      </c>
      <c r="BC1531" s="28">
        <f>IF(Riskregister!$E$16="",0,COUNTIF(BQ$4:BQ$53,"&lt;"&amp;BA1531)*IF(BB1531&lt;0.5,Riskregister!$K$16+(Riskregister!$L$16-Riskregister!$K$16)*SQRT(BB1531/2),Riskregister!$L$16-(Riskregister!$L$16-Riskregister!$K$16)*SQRT((1-BB1531)/2)))</f>
        <v>0</v>
      </c>
      <c r="BD1531" s="28">
        <f t="shared" ca="1" si="911"/>
        <v>0</v>
      </c>
    </row>
    <row r="1532" spans="20:56" x14ac:dyDescent="0.35">
      <c r="T1532" s="28">
        <f t="shared" ca="1" si="936"/>
        <v>0.51454204112816515</v>
      </c>
      <c r="U1532" s="28">
        <f t="shared" ca="1" si="936"/>
        <v>0.82314887183135799</v>
      </c>
      <c r="V1532" s="28">
        <f ca="1">IF(Riskregister!$E$5="",0,COUNTIF(BF$4:BF$53,"&lt;"&amp;T1532)*IF(U1532&lt;0.5,Riskregister!$K$5+(Riskregister!$L$5-Riskregister!$K$5)*SQRT(U1532/2),Riskregister!$L$5-(Riskregister!$L$5-Riskregister!$K$5)*SQRT((1-U1532)/2)))</f>
        <v>0</v>
      </c>
      <c r="W1532" s="28">
        <f t="shared" ca="1" si="937"/>
        <v>0.67890587224570176</v>
      </c>
      <c r="X1532" s="28">
        <f t="shared" ca="1" si="937"/>
        <v>0.86099005112196725</v>
      </c>
      <c r="Y1532" s="28">
        <f ca="1">IF(Riskregister!$E$6="",0,COUNTIF(BG$4:BG$53,"&lt;"&amp;W1532)*IF(X1532&lt;0.5,Riskregister!$K$6+(Riskregister!$L$6-Riskregister!$K$6)*SQRT(X1532/2),Riskregister!$L$6-(Riskregister!$L$6-Riskregister!$K$6)*SQRT((1-X1532)/2)))</f>
        <v>1525451.6703407196</v>
      </c>
      <c r="Z1532" s="28">
        <f t="shared" ca="1" si="938"/>
        <v>0.74886353894149182</v>
      </c>
      <c r="AA1532" s="28">
        <f t="shared" ca="1" si="938"/>
        <v>0.82172519843712133</v>
      </c>
      <c r="AB1532" s="28">
        <f ca="1">IF(Riskregister!$E$7="",0,COUNTIF(BH$4:BH$53,"&lt;"&amp;Z1532)*IF(AA1532&lt;0.5,Riskregister!$K$7+(Riskregister!$L$7-Riskregister!$K$7)*SQRT(AA1532/2),Riskregister!$L$7-(Riskregister!$L$7-Riskregister!$K$7)*SQRT((1-AA1532)/2)))</f>
        <v>295504.39437121619</v>
      </c>
      <c r="AC1532" s="28">
        <f t="shared" ca="1" si="939"/>
        <v>0.11978668111618018</v>
      </c>
      <c r="AD1532" s="28">
        <f t="shared" ca="1" si="939"/>
        <v>0.30914636542908491</v>
      </c>
      <c r="AE1532" s="28">
        <f ca="1">IF(Riskregister!$E$8="",0,COUNTIF(BI$4:BI$53,"&lt;"&amp;AC1532)*IF(AD1532&lt;0.5,Riskregister!$K$8+(Riskregister!$L$8-Riskregister!$K$8)*SQRT(AD1532/2),Riskregister!$L$8-(Riskregister!$L$8-Riskregister!$K$8)*SQRT((1-AD1532)/2)))</f>
        <v>0</v>
      </c>
      <c r="AF1532" s="28">
        <f t="shared" ca="1" si="940"/>
        <v>0.39916240315287954</v>
      </c>
      <c r="AG1532" s="28">
        <f t="shared" ca="1" si="940"/>
        <v>0.37726202451484825</v>
      </c>
      <c r="AH1532" s="28">
        <f>IF(Riskregister!$E$9="",0,COUNTIF(BJ$4:BJ$53,"&lt;"&amp;AF1532)*IF(AG1532&lt;0.5,Riskregister!$K$9+(Riskregister!$L$9-Riskregister!$K$9)*SQRT(AG1532/2),Riskregister!$L$9-(Riskregister!$L$9-Riskregister!$K$9)*SQRT((1-AG1532)/2)))</f>
        <v>0</v>
      </c>
      <c r="AI1532" s="28">
        <f t="shared" ca="1" si="941"/>
        <v>0.99904016823634556</v>
      </c>
      <c r="AJ1532" s="28">
        <f t="shared" ca="1" si="941"/>
        <v>0.96941290539216385</v>
      </c>
      <c r="AK1532" s="28">
        <f>IF(Riskregister!$E$10="",0,COUNTIF(BK$4:BK$53,"&lt;"&amp;AI1532)*IF(AJ1532&lt;0.5,Riskregister!$K$10+(Riskregister!$L$10-Riskregister!$K$10)*SQRT(AJ1532/2),Riskregister!$L$10-(Riskregister!$L$10-Riskregister!$K$10)*SQRT((1-AJ1532)/2)))</f>
        <v>0</v>
      </c>
      <c r="AL1532" s="28">
        <f t="shared" ca="1" si="942"/>
        <v>0.96958154673835439</v>
      </c>
      <c r="AM1532" s="28">
        <f t="shared" ca="1" si="942"/>
        <v>4.1317270167744891E-2</v>
      </c>
      <c r="AN1532" s="28">
        <f>IF(Riskregister!$E$11="",0,COUNTIF(BL$4:BL$53,"&lt;"&amp;AL1532)*IF(AM1532&lt;0.5,Riskregister!$K$11+(Riskregister!$L$11-Riskregister!$K$11)*SQRT(AM1532/2),Riskregister!$L$11-(Riskregister!$L$11-Riskregister!$K$11)*SQRT((1-AM1532)/2)))</f>
        <v>0</v>
      </c>
      <c r="AO1532" s="28">
        <f t="shared" ca="1" si="943"/>
        <v>0.80354784062652873</v>
      </c>
      <c r="AP1532" s="28">
        <f t="shared" ca="1" si="943"/>
        <v>0.35148001569862264</v>
      </c>
      <c r="AQ1532" s="28">
        <f>IF(Riskregister!$E$12="",0,COUNTIF(BM$4:BM$53,"&lt;"&amp;AO1532)*IF(AP1532&lt;0.5,Riskregister!$K$12+(Riskregister!$L$12-Riskregister!$K$12)*SQRT(AP1532/2),Riskregister!$L$12-(Riskregister!$L$12-Riskregister!$K$12)*SQRT((1-AP1532)/2)))</f>
        <v>0</v>
      </c>
      <c r="AR1532" s="28">
        <f t="shared" ca="1" si="944"/>
        <v>0.78509738164015752</v>
      </c>
      <c r="AS1532" s="28">
        <f t="shared" ca="1" si="944"/>
        <v>0.39700724000510701</v>
      </c>
      <c r="AT1532" s="28">
        <f>IF(Riskregister!$E$13="",0,COUNTIF(BN$4:BN$53,"&lt;"&amp;AR1532)*IF(AS1532&lt;0.5,Riskregister!$K$13+(Riskregister!$L$13-Riskregister!$K$13)*SQRT(AS1532/2),Riskregister!$L$13-(Riskregister!$L$13-Riskregister!$K$13)*SQRT((1-AS1532)/2)))</f>
        <v>0</v>
      </c>
      <c r="AU1532" s="28">
        <f t="shared" ca="1" si="945"/>
        <v>0.90141722416032688</v>
      </c>
      <c r="AV1532" s="28">
        <f t="shared" ca="1" si="945"/>
        <v>0.60383159729604174</v>
      </c>
      <c r="AW1532" s="28">
        <f>IF(Riskregister!$E$14="",0,COUNTIF(BO$4:BO$53,"&lt;"&amp;AU1532)*IF(AV1532&lt;0.5,Riskregister!$K$14+(Riskregister!$L$14-Riskregister!$K$14)*SQRT(AV1532/2),Riskregister!$L$14-(Riskregister!$L$14-Riskregister!$K$14)*SQRT((1-AV1532)/2)))</f>
        <v>0</v>
      </c>
      <c r="AX1532" s="28">
        <f t="shared" ca="1" si="946"/>
        <v>0.86696602204596329</v>
      </c>
      <c r="AY1532" s="28">
        <f t="shared" ca="1" si="946"/>
        <v>0.97290654921569686</v>
      </c>
      <c r="AZ1532" s="28">
        <f>IF(Riskregister!$E$15="",0,COUNTIF(BP$4:BP$53,"&lt;"&amp;AX1532)*IF(AY1532&lt;0.5,Riskregister!$K$15+(Riskregister!$L$15-Riskregister!$K$15)*SQRT(AY1532/2),Riskregister!$L$15-(Riskregister!$L$15-Riskregister!$K$15)*SQRT((1-AY1532)/2)))</f>
        <v>0</v>
      </c>
      <c r="BA1532" s="28">
        <f t="shared" ca="1" si="947"/>
        <v>0.34990808060349021</v>
      </c>
      <c r="BB1532" s="28">
        <f t="shared" ca="1" si="947"/>
        <v>0.9543835927823624</v>
      </c>
      <c r="BC1532" s="28">
        <f>IF(Riskregister!$E$16="",0,COUNTIF(BQ$4:BQ$53,"&lt;"&amp;BA1532)*IF(BB1532&lt;0.5,Riskregister!$K$16+(Riskregister!$L$16-Riskregister!$K$16)*SQRT(BB1532/2),Riskregister!$L$16-(Riskregister!$L$16-Riskregister!$K$16)*SQRT((1-BB1532)/2)))</f>
        <v>0</v>
      </c>
      <c r="BD1532" s="28">
        <f t="shared" ca="1" si="911"/>
        <v>1820956.0647119358</v>
      </c>
    </row>
    <row r="1533" spans="20:56" x14ac:dyDescent="0.35">
      <c r="T1533" s="28">
        <f t="shared" ca="1" si="936"/>
        <v>2.7354435128399079E-2</v>
      </c>
      <c r="U1533" s="28">
        <f t="shared" ca="1" si="936"/>
        <v>2.7305290655428305E-2</v>
      </c>
      <c r="V1533" s="28">
        <f ca="1">IF(Riskregister!$E$5="",0,COUNTIF(BF$4:BF$53,"&lt;"&amp;T1533)*IF(U1533&lt;0.5,Riskregister!$K$5+(Riskregister!$L$5-Riskregister!$K$5)*SQRT(U1533/2),Riskregister!$L$5-(Riskregister!$L$5-Riskregister!$K$5)*SQRT((1-U1533)/2)))</f>
        <v>0</v>
      </c>
      <c r="W1533" s="28">
        <f t="shared" ca="1" si="937"/>
        <v>0.86086054663921241</v>
      </c>
      <c r="X1533" s="28">
        <f t="shared" ca="1" si="937"/>
        <v>0.24655148965670792</v>
      </c>
      <c r="Y1533" s="28">
        <f ca="1">IF(Riskregister!$E$6="",0,COUNTIF(BG$4:BG$53,"&lt;"&amp;W1533)*IF(X1533&lt;0.5,Riskregister!$K$6+(Riskregister!$L$6-Riskregister!$K$6)*SQRT(X1533/2),Riskregister!$L$6-(Riskregister!$L$6-Riskregister!$K$6)*SQRT((1-X1533)/2)))</f>
        <v>831991.62434629363</v>
      </c>
      <c r="Z1533" s="28">
        <f t="shared" ca="1" si="938"/>
        <v>0.7559303161378006</v>
      </c>
      <c r="AA1533" s="28">
        <f t="shared" ca="1" si="938"/>
        <v>0.18020947906894691</v>
      </c>
      <c r="AB1533" s="28">
        <f ca="1">IF(Riskregister!$E$7="",0,COUNTIF(BH$4:BH$53,"&lt;"&amp;Z1533)*IF(AA1533&lt;0.5,Riskregister!$K$7+(Riskregister!$L$7-Riskregister!$K$7)*SQRT(AA1533/2),Riskregister!$L$7-(Riskregister!$L$7-Riskregister!$K$7)*SQRT((1-AA1533)/2)))</f>
        <v>155061.08029604968</v>
      </c>
      <c r="AC1533" s="28">
        <f t="shared" ca="1" si="939"/>
        <v>0.3572833586466263</v>
      </c>
      <c r="AD1533" s="28">
        <f t="shared" ca="1" si="939"/>
        <v>0.79940187236601512</v>
      </c>
      <c r="AE1533" s="28">
        <f ca="1">IF(Riskregister!$E$8="",0,COUNTIF(BI$4:BI$53,"&lt;"&amp;AC1533)*IF(AD1533&lt;0.5,Riskregister!$K$8+(Riskregister!$L$8-Riskregister!$K$8)*SQRT(AD1533/2),Riskregister!$L$8-(Riskregister!$L$8-Riskregister!$K$8)*SQRT((1-AD1533)/2)))</f>
        <v>0</v>
      </c>
      <c r="AF1533" s="28">
        <f t="shared" ca="1" si="940"/>
        <v>0.80944482735986689</v>
      </c>
      <c r="AG1533" s="28">
        <f t="shared" ca="1" si="940"/>
        <v>0.13007096435366494</v>
      </c>
      <c r="AH1533" s="28">
        <f>IF(Riskregister!$E$9="",0,COUNTIF(BJ$4:BJ$53,"&lt;"&amp;AF1533)*IF(AG1533&lt;0.5,Riskregister!$K$9+(Riskregister!$L$9-Riskregister!$K$9)*SQRT(AG1533/2),Riskregister!$L$9-(Riskregister!$L$9-Riskregister!$K$9)*SQRT((1-AG1533)/2)))</f>
        <v>0</v>
      </c>
      <c r="AI1533" s="28">
        <f t="shared" ca="1" si="941"/>
        <v>0.9759221620171068</v>
      </c>
      <c r="AJ1533" s="28">
        <f t="shared" ca="1" si="941"/>
        <v>0.3261411841678139</v>
      </c>
      <c r="AK1533" s="28">
        <f>IF(Riskregister!$E$10="",0,COUNTIF(BK$4:BK$53,"&lt;"&amp;AI1533)*IF(AJ1533&lt;0.5,Riskregister!$K$10+(Riskregister!$L$10-Riskregister!$K$10)*SQRT(AJ1533/2),Riskregister!$L$10-(Riskregister!$L$10-Riskregister!$K$10)*SQRT((1-AJ1533)/2)))</f>
        <v>0</v>
      </c>
      <c r="AL1533" s="28">
        <f t="shared" ca="1" si="942"/>
        <v>0.78516074420035153</v>
      </c>
      <c r="AM1533" s="28">
        <f t="shared" ca="1" si="942"/>
        <v>7.7140031185830016E-2</v>
      </c>
      <c r="AN1533" s="28">
        <f>IF(Riskregister!$E$11="",0,COUNTIF(BL$4:BL$53,"&lt;"&amp;AL1533)*IF(AM1533&lt;0.5,Riskregister!$K$11+(Riskregister!$L$11-Riskregister!$K$11)*SQRT(AM1533/2),Riskregister!$L$11-(Riskregister!$L$11-Riskregister!$K$11)*SQRT((1-AM1533)/2)))</f>
        <v>0</v>
      </c>
      <c r="AO1533" s="28">
        <f t="shared" ca="1" si="943"/>
        <v>0.12005347388973542</v>
      </c>
      <c r="AP1533" s="28">
        <f t="shared" ca="1" si="943"/>
        <v>0.63382774455554736</v>
      </c>
      <c r="AQ1533" s="28">
        <f>IF(Riskregister!$E$12="",0,COUNTIF(BM$4:BM$53,"&lt;"&amp;AO1533)*IF(AP1533&lt;0.5,Riskregister!$K$12+(Riskregister!$L$12-Riskregister!$K$12)*SQRT(AP1533/2),Riskregister!$L$12-(Riskregister!$L$12-Riskregister!$K$12)*SQRT((1-AP1533)/2)))</f>
        <v>0</v>
      </c>
      <c r="AR1533" s="28">
        <f t="shared" ca="1" si="944"/>
        <v>0.84238843356404391</v>
      </c>
      <c r="AS1533" s="28">
        <f t="shared" ca="1" si="944"/>
        <v>0.45693393064693866</v>
      </c>
      <c r="AT1533" s="28">
        <f>IF(Riskregister!$E$13="",0,COUNTIF(BN$4:BN$53,"&lt;"&amp;AR1533)*IF(AS1533&lt;0.5,Riskregister!$K$13+(Riskregister!$L$13-Riskregister!$K$13)*SQRT(AS1533/2),Riskregister!$L$13-(Riskregister!$L$13-Riskregister!$K$13)*SQRT((1-AS1533)/2)))</f>
        <v>0</v>
      </c>
      <c r="AU1533" s="28">
        <f t="shared" ca="1" si="945"/>
        <v>0.64127965467897807</v>
      </c>
      <c r="AV1533" s="28">
        <f t="shared" ca="1" si="945"/>
        <v>0.88551417451917258</v>
      </c>
      <c r="AW1533" s="28">
        <f>IF(Riskregister!$E$14="",0,COUNTIF(BO$4:BO$53,"&lt;"&amp;AU1533)*IF(AV1533&lt;0.5,Riskregister!$K$14+(Riskregister!$L$14-Riskregister!$K$14)*SQRT(AV1533/2),Riskregister!$L$14-(Riskregister!$L$14-Riskregister!$K$14)*SQRT((1-AV1533)/2)))</f>
        <v>0</v>
      </c>
      <c r="AX1533" s="28">
        <f t="shared" ca="1" si="946"/>
        <v>0.74109064875019082</v>
      </c>
      <c r="AY1533" s="28">
        <f t="shared" ca="1" si="946"/>
        <v>0.67351821799032874</v>
      </c>
      <c r="AZ1533" s="28">
        <f>IF(Riskregister!$E$15="",0,COUNTIF(BP$4:BP$53,"&lt;"&amp;AX1533)*IF(AY1533&lt;0.5,Riskregister!$K$15+(Riskregister!$L$15-Riskregister!$K$15)*SQRT(AY1533/2),Riskregister!$L$15-(Riskregister!$L$15-Riskregister!$K$15)*SQRT((1-AY1533)/2)))</f>
        <v>0</v>
      </c>
      <c r="BA1533" s="28">
        <f t="shared" ca="1" si="947"/>
        <v>9.3677977530359779E-3</v>
      </c>
      <c r="BB1533" s="28">
        <f t="shared" ca="1" si="947"/>
        <v>0.40202792106046736</v>
      </c>
      <c r="BC1533" s="28">
        <f>IF(Riskregister!$E$16="",0,COUNTIF(BQ$4:BQ$53,"&lt;"&amp;BA1533)*IF(BB1533&lt;0.5,Riskregister!$K$16+(Riskregister!$L$16-Riskregister!$K$16)*SQRT(BB1533/2),Riskregister!$L$16-(Riskregister!$L$16-Riskregister!$K$16)*SQRT((1-BB1533)/2)))</f>
        <v>0</v>
      </c>
      <c r="BD1533" s="28">
        <f t="shared" ca="1" si="911"/>
        <v>987052.70464234333</v>
      </c>
    </row>
    <row r="1534" spans="20:56" x14ac:dyDescent="0.35">
      <c r="T1534" s="28">
        <f t="shared" ca="1" si="936"/>
        <v>0.49488883722227361</v>
      </c>
      <c r="U1534" s="28">
        <f t="shared" ca="1" si="936"/>
        <v>0.16657394149198956</v>
      </c>
      <c r="V1534" s="28">
        <f ca="1">IF(Riskregister!$E$5="",0,COUNTIF(BF$4:BF$53,"&lt;"&amp;T1534)*IF(U1534&lt;0.5,Riskregister!$K$5+(Riskregister!$L$5-Riskregister!$K$5)*SQRT(U1534/2),Riskregister!$L$5-(Riskregister!$L$5-Riskregister!$K$5)*SQRT((1-U1534)/2)))</f>
        <v>0</v>
      </c>
      <c r="W1534" s="28">
        <f t="shared" ca="1" si="937"/>
        <v>0.87784234312031406</v>
      </c>
      <c r="X1534" s="28">
        <f t="shared" ca="1" si="937"/>
        <v>0.36280974166359692</v>
      </c>
      <c r="Y1534" s="28">
        <f ca="1">IF(Riskregister!$E$6="",0,COUNTIF(BG$4:BG$53,"&lt;"&amp;W1534)*IF(X1534&lt;0.5,Riskregister!$K$6+(Riskregister!$L$6-Riskregister!$K$6)*SQRT(X1534/2),Riskregister!$L$6-(Riskregister!$L$6-Riskregister!$K$6)*SQRT((1-X1534)/2)))</f>
        <v>966649.71238175454</v>
      </c>
      <c r="Z1534" s="28">
        <f t="shared" ca="1" si="938"/>
        <v>0.62967025696950973</v>
      </c>
      <c r="AA1534" s="28">
        <f t="shared" ca="1" si="938"/>
        <v>0.82525113555466112</v>
      </c>
      <c r="AB1534" s="28">
        <f ca="1">IF(Riskregister!$E$7="",0,COUNTIF(BH$4:BH$53,"&lt;"&amp;Z1534)*IF(AA1534&lt;0.5,Riskregister!$K$7+(Riskregister!$L$7-Riskregister!$K$7)*SQRT(AA1534/2),Riskregister!$L$7-(Riskregister!$L$7-Riskregister!$K$7)*SQRT((1-AA1534)/2)))</f>
        <v>0</v>
      </c>
      <c r="AC1534" s="28">
        <f t="shared" ca="1" si="939"/>
        <v>0.78740893286099389</v>
      </c>
      <c r="AD1534" s="28">
        <f t="shared" ca="1" si="939"/>
        <v>0.37178448982248924</v>
      </c>
      <c r="AE1534" s="28">
        <f ca="1">IF(Riskregister!$E$8="",0,COUNTIF(BI$4:BI$53,"&lt;"&amp;AC1534)*IF(AD1534&lt;0.5,Riskregister!$K$8+(Riskregister!$L$8-Riskregister!$K$8)*SQRT(AD1534/2),Riskregister!$L$8-(Riskregister!$L$8-Riskregister!$K$8)*SQRT((1-AD1534)/2)))</f>
        <v>0</v>
      </c>
      <c r="AF1534" s="28">
        <f t="shared" ca="1" si="940"/>
        <v>0.77535831528068755</v>
      </c>
      <c r="AG1534" s="28">
        <f t="shared" ca="1" si="940"/>
        <v>0.86477819482851115</v>
      </c>
      <c r="AH1534" s="28">
        <f>IF(Riskregister!$E$9="",0,COUNTIF(BJ$4:BJ$53,"&lt;"&amp;AF1534)*IF(AG1534&lt;0.5,Riskregister!$K$9+(Riskregister!$L$9-Riskregister!$K$9)*SQRT(AG1534/2),Riskregister!$L$9-(Riskregister!$L$9-Riskregister!$K$9)*SQRT((1-AG1534)/2)))</f>
        <v>0</v>
      </c>
      <c r="AI1534" s="28">
        <f t="shared" ca="1" si="941"/>
        <v>0.65689828660724181</v>
      </c>
      <c r="AJ1534" s="28">
        <f t="shared" ca="1" si="941"/>
        <v>0.36925630300645751</v>
      </c>
      <c r="AK1534" s="28">
        <f>IF(Riskregister!$E$10="",0,COUNTIF(BK$4:BK$53,"&lt;"&amp;AI1534)*IF(AJ1534&lt;0.5,Riskregister!$K$10+(Riskregister!$L$10-Riskregister!$K$10)*SQRT(AJ1534/2),Riskregister!$L$10-(Riskregister!$L$10-Riskregister!$K$10)*SQRT((1-AJ1534)/2)))</f>
        <v>0</v>
      </c>
      <c r="AL1534" s="28">
        <f t="shared" ca="1" si="942"/>
        <v>0.93619073745601666</v>
      </c>
      <c r="AM1534" s="28">
        <f t="shared" ca="1" si="942"/>
        <v>0.49365134582218217</v>
      </c>
      <c r="AN1534" s="28">
        <f>IF(Riskregister!$E$11="",0,COUNTIF(BL$4:BL$53,"&lt;"&amp;AL1534)*IF(AM1534&lt;0.5,Riskregister!$K$11+(Riskregister!$L$11-Riskregister!$K$11)*SQRT(AM1534/2),Riskregister!$L$11-(Riskregister!$L$11-Riskregister!$K$11)*SQRT((1-AM1534)/2)))</f>
        <v>0</v>
      </c>
      <c r="AO1534" s="28">
        <f t="shared" ca="1" si="943"/>
        <v>0.62440594898824509</v>
      </c>
      <c r="AP1534" s="28">
        <f t="shared" ca="1" si="943"/>
        <v>0.65234894252739339</v>
      </c>
      <c r="AQ1534" s="28">
        <f>IF(Riskregister!$E$12="",0,COUNTIF(BM$4:BM$53,"&lt;"&amp;AO1534)*IF(AP1534&lt;0.5,Riskregister!$K$12+(Riskregister!$L$12-Riskregister!$K$12)*SQRT(AP1534/2),Riskregister!$L$12-(Riskregister!$L$12-Riskregister!$K$12)*SQRT((1-AP1534)/2)))</f>
        <v>0</v>
      </c>
      <c r="AR1534" s="28">
        <f t="shared" ca="1" si="944"/>
        <v>0.50626028117208477</v>
      </c>
      <c r="AS1534" s="28">
        <f t="shared" ca="1" si="944"/>
        <v>0.19066777294549886</v>
      </c>
      <c r="AT1534" s="28">
        <f>IF(Riskregister!$E$13="",0,COUNTIF(BN$4:BN$53,"&lt;"&amp;AR1534)*IF(AS1534&lt;0.5,Riskregister!$K$13+(Riskregister!$L$13-Riskregister!$K$13)*SQRT(AS1534/2),Riskregister!$L$13-(Riskregister!$L$13-Riskregister!$K$13)*SQRT((1-AS1534)/2)))</f>
        <v>0</v>
      </c>
      <c r="AU1534" s="28">
        <f t="shared" ca="1" si="945"/>
        <v>0.96265361481658385</v>
      </c>
      <c r="AV1534" s="28">
        <f t="shared" ca="1" si="945"/>
        <v>0.95940873460115939</v>
      </c>
      <c r="AW1534" s="28">
        <f>IF(Riskregister!$E$14="",0,COUNTIF(BO$4:BO$53,"&lt;"&amp;AU1534)*IF(AV1534&lt;0.5,Riskregister!$K$14+(Riskregister!$L$14-Riskregister!$K$14)*SQRT(AV1534/2),Riskregister!$L$14-(Riskregister!$L$14-Riskregister!$K$14)*SQRT((1-AV1534)/2)))</f>
        <v>0</v>
      </c>
      <c r="AX1534" s="28">
        <f t="shared" ca="1" si="946"/>
        <v>0.44921169837343522</v>
      </c>
      <c r="AY1534" s="28">
        <f t="shared" ca="1" si="946"/>
        <v>0.49226515920663494</v>
      </c>
      <c r="AZ1534" s="28">
        <f>IF(Riskregister!$E$15="",0,COUNTIF(BP$4:BP$53,"&lt;"&amp;AX1534)*IF(AY1534&lt;0.5,Riskregister!$K$15+(Riskregister!$L$15-Riskregister!$K$15)*SQRT(AY1534/2),Riskregister!$L$15-(Riskregister!$L$15-Riskregister!$K$15)*SQRT((1-AY1534)/2)))</f>
        <v>0</v>
      </c>
      <c r="BA1534" s="28">
        <f t="shared" ca="1" si="947"/>
        <v>0.72293460503646045</v>
      </c>
      <c r="BB1534" s="28">
        <f t="shared" ca="1" si="947"/>
        <v>0.67748345517026087</v>
      </c>
      <c r="BC1534" s="28">
        <f>IF(Riskregister!$E$16="",0,COUNTIF(BQ$4:BQ$53,"&lt;"&amp;BA1534)*IF(BB1534&lt;0.5,Riskregister!$K$16+(Riskregister!$L$16-Riskregister!$K$16)*SQRT(BB1534/2),Riskregister!$L$16-(Riskregister!$L$16-Riskregister!$K$16)*SQRT((1-BB1534)/2)))</f>
        <v>0</v>
      </c>
      <c r="BD1534" s="28">
        <f t="shared" ca="1" si="911"/>
        <v>966649.71238175454</v>
      </c>
    </row>
    <row r="1535" spans="20:56" x14ac:dyDescent="0.35">
      <c r="T1535" s="28">
        <f t="shared" ca="1" si="936"/>
        <v>3.6362087729051917E-2</v>
      </c>
      <c r="U1535" s="28">
        <f t="shared" ca="1" si="936"/>
        <v>0.55139760756821854</v>
      </c>
      <c r="V1535" s="28">
        <f ca="1">IF(Riskregister!$E$5="",0,COUNTIF(BF$4:BF$53,"&lt;"&amp;T1535)*IF(U1535&lt;0.5,Riskregister!$K$5+(Riskregister!$L$5-Riskregister!$K$5)*SQRT(U1535/2),Riskregister!$L$5-(Riskregister!$L$5-Riskregister!$K$5)*SQRT((1-U1535)/2)))</f>
        <v>0</v>
      </c>
      <c r="W1535" s="28">
        <f t="shared" ca="1" si="937"/>
        <v>0.37811993760385654</v>
      </c>
      <c r="X1535" s="28">
        <f t="shared" ca="1" si="937"/>
        <v>0.53555880787641952</v>
      </c>
      <c r="Y1535" s="28">
        <f ca="1">IF(Riskregister!$E$6="",0,COUNTIF(BG$4:BG$53,"&lt;"&amp;W1535)*IF(X1535&lt;0.5,Riskregister!$K$6+(Riskregister!$L$6-Riskregister!$K$6)*SQRT(X1535/2),Riskregister!$L$6-(Riskregister!$L$6-Riskregister!$K$6)*SQRT((1-X1535)/2)))</f>
        <v>0</v>
      </c>
      <c r="Z1535" s="28">
        <f t="shared" ca="1" si="938"/>
        <v>0.57235150881868935</v>
      </c>
      <c r="AA1535" s="28">
        <f t="shared" ca="1" si="938"/>
        <v>0.18754683186852905</v>
      </c>
      <c r="AB1535" s="28">
        <f ca="1">IF(Riskregister!$E$7="",0,COUNTIF(BH$4:BH$53,"&lt;"&amp;Z1535)*IF(AA1535&lt;0.5,Riskregister!$K$7+(Riskregister!$L$7-Riskregister!$K$7)*SQRT(AA1535/2),Riskregister!$L$7-(Riskregister!$L$7-Riskregister!$K$7)*SQRT((1-AA1535)/2)))</f>
        <v>0</v>
      </c>
      <c r="AC1535" s="28">
        <f t="shared" ca="1" si="939"/>
        <v>0.22473930307575674</v>
      </c>
      <c r="AD1535" s="28">
        <f t="shared" ca="1" si="939"/>
        <v>0.74469348394958312</v>
      </c>
      <c r="AE1535" s="28">
        <f ca="1">IF(Riskregister!$E$8="",0,COUNTIF(BI$4:BI$53,"&lt;"&amp;AC1535)*IF(AD1535&lt;0.5,Riskregister!$K$8+(Riskregister!$L$8-Riskregister!$K$8)*SQRT(AD1535/2),Riskregister!$L$8-(Riskregister!$L$8-Riskregister!$K$8)*SQRT((1-AD1535)/2)))</f>
        <v>0</v>
      </c>
      <c r="AF1535" s="28">
        <f t="shared" ca="1" si="940"/>
        <v>0.46543331831110368</v>
      </c>
      <c r="AG1535" s="28">
        <f t="shared" ca="1" si="940"/>
        <v>0.97511309497675769</v>
      </c>
      <c r="AH1535" s="28">
        <f>IF(Riskregister!$E$9="",0,COUNTIF(BJ$4:BJ$53,"&lt;"&amp;AF1535)*IF(AG1535&lt;0.5,Riskregister!$K$9+(Riskregister!$L$9-Riskregister!$K$9)*SQRT(AG1535/2),Riskregister!$L$9-(Riskregister!$L$9-Riskregister!$K$9)*SQRT((1-AG1535)/2)))</f>
        <v>0</v>
      </c>
      <c r="AI1535" s="28">
        <f t="shared" ca="1" si="941"/>
        <v>0.67204167320432395</v>
      </c>
      <c r="AJ1535" s="28">
        <f t="shared" ca="1" si="941"/>
        <v>0.65675894584903227</v>
      </c>
      <c r="AK1535" s="28">
        <f>IF(Riskregister!$E$10="",0,COUNTIF(BK$4:BK$53,"&lt;"&amp;AI1535)*IF(AJ1535&lt;0.5,Riskregister!$K$10+(Riskregister!$L$10-Riskregister!$K$10)*SQRT(AJ1535/2),Riskregister!$L$10-(Riskregister!$L$10-Riskregister!$K$10)*SQRT((1-AJ1535)/2)))</f>
        <v>0</v>
      </c>
      <c r="AL1535" s="28">
        <f t="shared" ca="1" si="942"/>
        <v>0.32127872840280491</v>
      </c>
      <c r="AM1535" s="28">
        <f t="shared" ca="1" si="942"/>
        <v>0.97390298343202575</v>
      </c>
      <c r="AN1535" s="28">
        <f>IF(Riskregister!$E$11="",0,COUNTIF(BL$4:BL$53,"&lt;"&amp;AL1535)*IF(AM1535&lt;0.5,Riskregister!$K$11+(Riskregister!$L$11-Riskregister!$K$11)*SQRT(AM1535/2),Riskregister!$L$11-(Riskregister!$L$11-Riskregister!$K$11)*SQRT((1-AM1535)/2)))</f>
        <v>0</v>
      </c>
      <c r="AO1535" s="28">
        <f t="shared" ca="1" si="943"/>
        <v>0.31114067801350309</v>
      </c>
      <c r="AP1535" s="28">
        <f t="shared" ca="1" si="943"/>
        <v>0.41092043704630776</v>
      </c>
      <c r="AQ1535" s="28">
        <f>IF(Riskregister!$E$12="",0,COUNTIF(BM$4:BM$53,"&lt;"&amp;AO1535)*IF(AP1535&lt;0.5,Riskregister!$K$12+(Riskregister!$L$12-Riskregister!$K$12)*SQRT(AP1535/2),Riskregister!$L$12-(Riskregister!$L$12-Riskregister!$K$12)*SQRT((1-AP1535)/2)))</f>
        <v>0</v>
      </c>
      <c r="AR1535" s="28">
        <f t="shared" ca="1" si="944"/>
        <v>0.38751796436422847</v>
      </c>
      <c r="AS1535" s="28">
        <f t="shared" ca="1" si="944"/>
        <v>0.26081221572068702</v>
      </c>
      <c r="AT1535" s="28">
        <f>IF(Riskregister!$E$13="",0,COUNTIF(BN$4:BN$53,"&lt;"&amp;AR1535)*IF(AS1535&lt;0.5,Riskregister!$K$13+(Riskregister!$L$13-Riskregister!$K$13)*SQRT(AS1535/2),Riskregister!$L$13-(Riskregister!$L$13-Riskregister!$K$13)*SQRT((1-AS1535)/2)))</f>
        <v>0</v>
      </c>
      <c r="AU1535" s="28">
        <f t="shared" ca="1" si="945"/>
        <v>0.4301556160080281</v>
      </c>
      <c r="AV1535" s="28">
        <f t="shared" ca="1" si="945"/>
        <v>0.42532702882591533</v>
      </c>
      <c r="AW1535" s="28">
        <f>IF(Riskregister!$E$14="",0,COUNTIF(BO$4:BO$53,"&lt;"&amp;AU1535)*IF(AV1535&lt;0.5,Riskregister!$K$14+(Riskregister!$L$14-Riskregister!$K$14)*SQRT(AV1535/2),Riskregister!$L$14-(Riskregister!$L$14-Riskregister!$K$14)*SQRT((1-AV1535)/2)))</f>
        <v>0</v>
      </c>
      <c r="AX1535" s="28">
        <f t="shared" ca="1" si="946"/>
        <v>0.71759777668584634</v>
      </c>
      <c r="AY1535" s="28">
        <f t="shared" ca="1" si="946"/>
        <v>0.21981376049402734</v>
      </c>
      <c r="AZ1535" s="28">
        <f>IF(Riskregister!$E$15="",0,COUNTIF(BP$4:BP$53,"&lt;"&amp;AX1535)*IF(AY1535&lt;0.5,Riskregister!$K$15+(Riskregister!$L$15-Riskregister!$K$15)*SQRT(AY1535/2),Riskregister!$L$15-(Riskregister!$L$15-Riskregister!$K$15)*SQRT((1-AY1535)/2)))</f>
        <v>0</v>
      </c>
      <c r="BA1535" s="28">
        <f t="shared" ca="1" si="947"/>
        <v>0.48590267820409994</v>
      </c>
      <c r="BB1535" s="28">
        <f t="shared" ca="1" si="947"/>
        <v>0.74630246248089194</v>
      </c>
      <c r="BC1535" s="28">
        <f>IF(Riskregister!$E$16="",0,COUNTIF(BQ$4:BQ$53,"&lt;"&amp;BA1535)*IF(BB1535&lt;0.5,Riskregister!$K$16+(Riskregister!$L$16-Riskregister!$K$16)*SQRT(BB1535/2),Riskregister!$L$16-(Riskregister!$L$16-Riskregister!$K$16)*SQRT((1-BB1535)/2)))</f>
        <v>0</v>
      </c>
      <c r="BD1535" s="28">
        <f t="shared" ca="1" si="911"/>
        <v>0</v>
      </c>
    </row>
    <row r="1536" spans="20:56" x14ac:dyDescent="0.35">
      <c r="T1536" s="28">
        <f t="shared" ca="1" si="936"/>
        <v>0.69956283092391802</v>
      </c>
      <c r="U1536" s="28">
        <f t="shared" ca="1" si="936"/>
        <v>0.20880082825163226</v>
      </c>
      <c r="V1536" s="28">
        <f ca="1">IF(Riskregister!$E$5="",0,COUNTIF(BF$4:BF$53,"&lt;"&amp;T1536)*IF(U1536&lt;0.5,Riskregister!$K$5+(Riskregister!$L$5-Riskregister!$K$5)*SQRT(U1536/2),Riskregister!$L$5-(Riskregister!$L$5-Riskregister!$K$5)*SQRT((1-U1536)/2)))</f>
        <v>295399.73817197117</v>
      </c>
      <c r="W1536" s="28">
        <f t="shared" ca="1" si="937"/>
        <v>0.22324007848725458</v>
      </c>
      <c r="X1536" s="28">
        <f t="shared" ca="1" si="937"/>
        <v>0.62492892680287382</v>
      </c>
      <c r="Y1536" s="28">
        <f ca="1">IF(Riskregister!$E$6="",0,COUNTIF(BG$4:BG$53,"&lt;"&amp;W1536)*IF(X1536&lt;0.5,Riskregister!$K$6+(Riskregister!$L$6-Riskregister!$K$6)*SQRT(X1536/2),Riskregister!$L$6-(Riskregister!$L$6-Riskregister!$K$6)*SQRT((1-X1536)/2)))</f>
        <v>0</v>
      </c>
      <c r="Z1536" s="28">
        <f t="shared" ca="1" si="938"/>
        <v>0.96815143788091285</v>
      </c>
      <c r="AA1536" s="28">
        <f t="shared" ca="1" si="938"/>
        <v>0.45312823873905872</v>
      </c>
      <c r="AB1536" s="28">
        <f ca="1">IF(Riskregister!$E$7="",0,COUNTIF(BH$4:BH$53,"&lt;"&amp;Z1536)*IF(AA1536&lt;0.5,Riskregister!$K$7+(Riskregister!$L$7-Riskregister!$K$7)*SQRT(AA1536/2),Riskregister!$L$7-(Riskregister!$L$7-Riskregister!$K$7)*SQRT((1-AA1536)/2)))</f>
        <v>433191.26412778196</v>
      </c>
      <c r="AC1536" s="28">
        <f t="shared" ca="1" si="939"/>
        <v>0.45917553978683578</v>
      </c>
      <c r="AD1536" s="28">
        <f t="shared" ca="1" si="939"/>
        <v>0.40895276039469786</v>
      </c>
      <c r="AE1536" s="28">
        <f ca="1">IF(Riskregister!$E$8="",0,COUNTIF(BI$4:BI$53,"&lt;"&amp;AC1536)*IF(AD1536&lt;0.5,Riskregister!$K$8+(Riskregister!$L$8-Riskregister!$K$8)*SQRT(AD1536/2),Riskregister!$L$8-(Riskregister!$L$8-Riskregister!$K$8)*SQRT((1-AD1536)/2)))</f>
        <v>0</v>
      </c>
      <c r="AF1536" s="28">
        <f t="shared" ca="1" si="940"/>
        <v>0.46499460794731273</v>
      </c>
      <c r="AG1536" s="28">
        <f t="shared" ca="1" si="940"/>
        <v>0.33122563916176495</v>
      </c>
      <c r="AH1536" s="28">
        <f>IF(Riskregister!$E$9="",0,COUNTIF(BJ$4:BJ$53,"&lt;"&amp;AF1536)*IF(AG1536&lt;0.5,Riskregister!$K$9+(Riskregister!$L$9-Riskregister!$K$9)*SQRT(AG1536/2),Riskregister!$L$9-(Riskregister!$L$9-Riskregister!$K$9)*SQRT((1-AG1536)/2)))</f>
        <v>0</v>
      </c>
      <c r="AI1536" s="28">
        <f t="shared" ca="1" si="941"/>
        <v>0.12502577495811573</v>
      </c>
      <c r="AJ1536" s="28">
        <f t="shared" ca="1" si="941"/>
        <v>6.3435113644458418E-2</v>
      </c>
      <c r="AK1536" s="28">
        <f>IF(Riskregister!$E$10="",0,COUNTIF(BK$4:BK$53,"&lt;"&amp;AI1536)*IF(AJ1536&lt;0.5,Riskregister!$K$10+(Riskregister!$L$10-Riskregister!$K$10)*SQRT(AJ1536/2),Riskregister!$L$10-(Riskregister!$L$10-Riskregister!$K$10)*SQRT((1-AJ1536)/2)))</f>
        <v>0</v>
      </c>
      <c r="AL1536" s="28">
        <f t="shared" ca="1" si="942"/>
        <v>0.80469360921326294</v>
      </c>
      <c r="AM1536" s="28">
        <f t="shared" ca="1" si="942"/>
        <v>0.31467120565127393</v>
      </c>
      <c r="AN1536" s="28">
        <f>IF(Riskregister!$E$11="",0,COUNTIF(BL$4:BL$53,"&lt;"&amp;AL1536)*IF(AM1536&lt;0.5,Riskregister!$K$11+(Riskregister!$L$11-Riskregister!$K$11)*SQRT(AM1536/2),Riskregister!$L$11-(Riskregister!$L$11-Riskregister!$K$11)*SQRT((1-AM1536)/2)))</f>
        <v>0</v>
      </c>
      <c r="AO1536" s="28">
        <f t="shared" ca="1" si="943"/>
        <v>0.52964532255713526</v>
      </c>
      <c r="AP1536" s="28">
        <f t="shared" ca="1" si="943"/>
        <v>0.86752210988538925</v>
      </c>
      <c r="AQ1536" s="28">
        <f>IF(Riskregister!$E$12="",0,COUNTIF(BM$4:BM$53,"&lt;"&amp;AO1536)*IF(AP1536&lt;0.5,Riskregister!$K$12+(Riskregister!$L$12-Riskregister!$K$12)*SQRT(AP1536/2),Riskregister!$L$12-(Riskregister!$L$12-Riskregister!$K$12)*SQRT((1-AP1536)/2)))</f>
        <v>0</v>
      </c>
      <c r="AR1536" s="28">
        <f t="shared" ca="1" si="944"/>
        <v>0.51909638686012849</v>
      </c>
      <c r="AS1536" s="28">
        <f t="shared" ca="1" si="944"/>
        <v>0.58437682106459032</v>
      </c>
      <c r="AT1536" s="28">
        <f>IF(Riskregister!$E$13="",0,COUNTIF(BN$4:BN$53,"&lt;"&amp;AR1536)*IF(AS1536&lt;0.5,Riskregister!$K$13+(Riskregister!$L$13-Riskregister!$K$13)*SQRT(AS1536/2),Riskregister!$L$13-(Riskregister!$L$13-Riskregister!$K$13)*SQRT((1-AS1536)/2)))</f>
        <v>0</v>
      </c>
      <c r="AU1536" s="28">
        <f t="shared" ca="1" si="945"/>
        <v>0.71485087116451562</v>
      </c>
      <c r="AV1536" s="28">
        <f t="shared" ca="1" si="945"/>
        <v>0.91095996702295379</v>
      </c>
      <c r="AW1536" s="28">
        <f>IF(Riskregister!$E$14="",0,COUNTIF(BO$4:BO$53,"&lt;"&amp;AU1536)*IF(AV1536&lt;0.5,Riskregister!$K$14+(Riskregister!$L$14-Riskregister!$K$14)*SQRT(AV1536/2),Riskregister!$L$14-(Riskregister!$L$14-Riskregister!$K$14)*SQRT((1-AV1536)/2)))</f>
        <v>0</v>
      </c>
      <c r="AX1536" s="28">
        <f t="shared" ca="1" si="946"/>
        <v>0.37585395731073401</v>
      </c>
      <c r="AY1536" s="28">
        <f t="shared" ca="1" si="946"/>
        <v>0.54413160231290369</v>
      </c>
      <c r="AZ1536" s="28">
        <f>IF(Riskregister!$E$15="",0,COUNTIF(BP$4:BP$53,"&lt;"&amp;AX1536)*IF(AY1536&lt;0.5,Riskregister!$K$15+(Riskregister!$L$15-Riskregister!$K$15)*SQRT(AY1536/2),Riskregister!$L$15-(Riskregister!$L$15-Riskregister!$K$15)*SQRT((1-AY1536)/2)))</f>
        <v>0</v>
      </c>
      <c r="BA1536" s="28">
        <f t="shared" ca="1" si="947"/>
        <v>0.26354876941357619</v>
      </c>
      <c r="BB1536" s="28">
        <f t="shared" ca="1" si="947"/>
        <v>8.9438212175002696E-2</v>
      </c>
      <c r="BC1536" s="28">
        <f>IF(Riskregister!$E$16="",0,COUNTIF(BQ$4:BQ$53,"&lt;"&amp;BA1536)*IF(BB1536&lt;0.5,Riskregister!$K$16+(Riskregister!$L$16-Riskregister!$K$16)*SQRT(BB1536/2),Riskregister!$L$16-(Riskregister!$L$16-Riskregister!$K$16)*SQRT((1-BB1536)/2)))</f>
        <v>0</v>
      </c>
      <c r="BD1536" s="28">
        <f t="shared" ca="1" si="911"/>
        <v>728591.00229975313</v>
      </c>
    </row>
    <row r="1537" spans="20:56" x14ac:dyDescent="0.35">
      <c r="T1537" s="28">
        <f t="shared" ca="1" si="936"/>
        <v>1.0987196569509305E-2</v>
      </c>
      <c r="U1537" s="28">
        <f t="shared" ca="1" si="936"/>
        <v>0.20578888681589536</v>
      </c>
      <c r="V1537" s="28">
        <f ca="1">IF(Riskregister!$E$5="",0,COUNTIF(BF$4:BF$53,"&lt;"&amp;T1537)*IF(U1537&lt;0.5,Riskregister!$K$5+(Riskregister!$L$5-Riskregister!$K$5)*SQRT(U1537/2),Riskregister!$L$5-(Riskregister!$L$5-Riskregister!$K$5)*SQRT((1-U1537)/2)))</f>
        <v>0</v>
      </c>
      <c r="W1537" s="28">
        <f t="shared" ca="1" si="937"/>
        <v>0.32450885946112373</v>
      </c>
      <c r="X1537" s="28">
        <f t="shared" ca="1" si="937"/>
        <v>0.83603584102877981</v>
      </c>
      <c r="Y1537" s="28">
        <f ca="1">IF(Riskregister!$E$6="",0,COUNTIF(BG$4:BG$53,"&lt;"&amp;W1537)*IF(X1537&lt;0.5,Riskregister!$K$6+(Riskregister!$L$6-Riskregister!$K$6)*SQRT(X1537/2),Riskregister!$L$6-(Riskregister!$L$6-Riskregister!$K$6)*SQRT((1-X1537)/2)))</f>
        <v>0</v>
      </c>
      <c r="Z1537" s="28">
        <f t="shared" ca="1" si="938"/>
        <v>0.54592085989042827</v>
      </c>
      <c r="AA1537" s="28">
        <f t="shared" ca="1" si="938"/>
        <v>0.92235980792682648</v>
      </c>
      <c r="AB1537" s="28">
        <f ca="1">IF(Riskregister!$E$7="",0,COUNTIF(BH$4:BH$53,"&lt;"&amp;Z1537)*IF(AA1537&lt;0.5,Riskregister!$K$7+(Riskregister!$L$7-Riskregister!$K$7)*SQRT(AA1537/2),Riskregister!$L$7-(Riskregister!$L$7-Riskregister!$K$7)*SQRT((1-AA1537)/2)))</f>
        <v>0</v>
      </c>
      <c r="AC1537" s="28">
        <f t="shared" ca="1" si="939"/>
        <v>0.17439062977327624</v>
      </c>
      <c r="AD1537" s="28">
        <f t="shared" ca="1" si="939"/>
        <v>0.17379848478336701</v>
      </c>
      <c r="AE1537" s="28">
        <f ca="1">IF(Riskregister!$E$8="",0,COUNTIF(BI$4:BI$53,"&lt;"&amp;AC1537)*IF(AD1537&lt;0.5,Riskregister!$K$8+(Riskregister!$L$8-Riskregister!$K$8)*SQRT(AD1537/2),Riskregister!$L$8-(Riskregister!$L$8-Riskregister!$K$8)*SQRT((1-AD1537)/2)))</f>
        <v>0</v>
      </c>
      <c r="AF1537" s="28">
        <f t="shared" ca="1" si="940"/>
        <v>1.9134042484802882E-2</v>
      </c>
      <c r="AG1537" s="28">
        <f t="shared" ca="1" si="940"/>
        <v>0.49592807855549192</v>
      </c>
      <c r="AH1537" s="28">
        <f>IF(Riskregister!$E$9="",0,COUNTIF(BJ$4:BJ$53,"&lt;"&amp;AF1537)*IF(AG1537&lt;0.5,Riskregister!$K$9+(Riskregister!$L$9-Riskregister!$K$9)*SQRT(AG1537/2),Riskregister!$L$9-(Riskregister!$L$9-Riskregister!$K$9)*SQRT((1-AG1537)/2)))</f>
        <v>0</v>
      </c>
      <c r="AI1537" s="28">
        <f t="shared" ca="1" si="941"/>
        <v>0.46753986828160154</v>
      </c>
      <c r="AJ1537" s="28">
        <f t="shared" ca="1" si="941"/>
        <v>0.48251718764660045</v>
      </c>
      <c r="AK1537" s="28">
        <f>IF(Riskregister!$E$10="",0,COUNTIF(BK$4:BK$53,"&lt;"&amp;AI1537)*IF(AJ1537&lt;0.5,Riskregister!$K$10+(Riskregister!$L$10-Riskregister!$K$10)*SQRT(AJ1537/2),Riskregister!$L$10-(Riskregister!$L$10-Riskregister!$K$10)*SQRT((1-AJ1537)/2)))</f>
        <v>0</v>
      </c>
      <c r="AL1537" s="28">
        <f t="shared" ca="1" si="942"/>
        <v>0.64221976029253958</v>
      </c>
      <c r="AM1537" s="28">
        <f t="shared" ca="1" si="942"/>
        <v>0.16121684018669347</v>
      </c>
      <c r="AN1537" s="28">
        <f>IF(Riskregister!$E$11="",0,COUNTIF(BL$4:BL$53,"&lt;"&amp;AL1537)*IF(AM1537&lt;0.5,Riskregister!$K$11+(Riskregister!$L$11-Riskregister!$K$11)*SQRT(AM1537/2),Riskregister!$L$11-(Riskregister!$L$11-Riskregister!$K$11)*SQRT((1-AM1537)/2)))</f>
        <v>0</v>
      </c>
      <c r="AO1537" s="28">
        <f t="shared" ca="1" si="943"/>
        <v>0.77388509281383222</v>
      </c>
      <c r="AP1537" s="28">
        <f t="shared" ca="1" si="943"/>
        <v>0.63477326158592384</v>
      </c>
      <c r="AQ1537" s="28">
        <f>IF(Riskregister!$E$12="",0,COUNTIF(BM$4:BM$53,"&lt;"&amp;AO1537)*IF(AP1537&lt;0.5,Riskregister!$K$12+(Riskregister!$L$12-Riskregister!$K$12)*SQRT(AP1537/2),Riskregister!$L$12-(Riskregister!$L$12-Riskregister!$K$12)*SQRT((1-AP1537)/2)))</f>
        <v>0</v>
      </c>
      <c r="AR1537" s="28">
        <f t="shared" ca="1" si="944"/>
        <v>0.72606128261271463</v>
      </c>
      <c r="AS1537" s="28">
        <f t="shared" ca="1" si="944"/>
        <v>0.60788806724940014</v>
      </c>
      <c r="AT1537" s="28">
        <f>IF(Riskregister!$E$13="",0,COUNTIF(BN$4:BN$53,"&lt;"&amp;AR1537)*IF(AS1537&lt;0.5,Riskregister!$K$13+(Riskregister!$L$13-Riskregister!$K$13)*SQRT(AS1537/2),Riskregister!$L$13-(Riskregister!$L$13-Riskregister!$K$13)*SQRT((1-AS1537)/2)))</f>
        <v>0</v>
      </c>
      <c r="AU1537" s="28">
        <f t="shared" ca="1" si="945"/>
        <v>7.1128253895715976E-2</v>
      </c>
      <c r="AV1537" s="28">
        <f t="shared" ca="1" si="945"/>
        <v>0.92716162812605052</v>
      </c>
      <c r="AW1537" s="28">
        <f>IF(Riskregister!$E$14="",0,COUNTIF(BO$4:BO$53,"&lt;"&amp;AU1537)*IF(AV1537&lt;0.5,Riskregister!$K$14+(Riskregister!$L$14-Riskregister!$K$14)*SQRT(AV1537/2),Riskregister!$L$14-(Riskregister!$L$14-Riskregister!$K$14)*SQRT((1-AV1537)/2)))</f>
        <v>0</v>
      </c>
      <c r="AX1537" s="28">
        <f t="shared" ca="1" si="946"/>
        <v>0.7045837450901048</v>
      </c>
      <c r="AY1537" s="28">
        <f t="shared" ca="1" si="946"/>
        <v>0.82494189167069865</v>
      </c>
      <c r="AZ1537" s="28">
        <f>IF(Riskregister!$E$15="",0,COUNTIF(BP$4:BP$53,"&lt;"&amp;AX1537)*IF(AY1537&lt;0.5,Riskregister!$K$15+(Riskregister!$L$15-Riskregister!$K$15)*SQRT(AY1537/2),Riskregister!$L$15-(Riskregister!$L$15-Riskregister!$K$15)*SQRT((1-AY1537)/2)))</f>
        <v>0</v>
      </c>
      <c r="BA1537" s="28">
        <f t="shared" ca="1" si="947"/>
        <v>9.5685877287191023E-2</v>
      </c>
      <c r="BB1537" s="28">
        <f t="shared" ca="1" si="947"/>
        <v>0.98291287113708603</v>
      </c>
      <c r="BC1537" s="28">
        <f>IF(Riskregister!$E$16="",0,COUNTIF(BQ$4:BQ$53,"&lt;"&amp;BA1537)*IF(BB1537&lt;0.5,Riskregister!$K$16+(Riskregister!$L$16-Riskregister!$K$16)*SQRT(BB1537/2),Riskregister!$L$16-(Riskregister!$L$16-Riskregister!$K$16)*SQRT((1-BB1537)/2)))</f>
        <v>0</v>
      </c>
      <c r="BD1537" s="28">
        <f t="shared" ca="1" si="911"/>
        <v>0</v>
      </c>
    </row>
    <row r="1538" spans="20:56" x14ac:dyDescent="0.35">
      <c r="T1538" s="28">
        <f t="shared" ca="1" si="936"/>
        <v>0.84084902716623411</v>
      </c>
      <c r="U1538" s="28">
        <f t="shared" ca="1" si="936"/>
        <v>0.89936477678840954</v>
      </c>
      <c r="V1538" s="28">
        <f ca="1">IF(Riskregister!$E$5="",0,COUNTIF(BF$4:BF$53,"&lt;"&amp;T1538)*IF(U1538&lt;0.5,Riskregister!$K$5+(Riskregister!$L$5-Riskregister!$K$5)*SQRT(U1538/2),Riskregister!$L$5-(Riskregister!$L$5-Riskregister!$K$5)*SQRT((1-U1538)/2)))</f>
        <v>499057.85642174259</v>
      </c>
      <c r="W1538" s="28">
        <f t="shared" ca="1" si="937"/>
        <v>0.19688622767646069</v>
      </c>
      <c r="X1538" s="28">
        <f t="shared" ca="1" si="937"/>
        <v>0.75440225049467791</v>
      </c>
      <c r="Y1538" s="28">
        <f ca="1">IF(Riskregister!$E$6="",0,COUNTIF(BG$4:BG$53,"&lt;"&amp;W1538)*IF(X1538&lt;0.5,Riskregister!$K$6+(Riskregister!$L$6-Riskregister!$K$6)*SQRT(X1538/2),Riskregister!$L$6-(Riskregister!$L$6-Riskregister!$K$6)*SQRT((1-X1538)/2)))</f>
        <v>0</v>
      </c>
      <c r="Z1538" s="28">
        <f t="shared" ca="1" si="938"/>
        <v>0.68039580129201493</v>
      </c>
      <c r="AA1538" s="28">
        <f t="shared" ca="1" si="938"/>
        <v>0.91969755925730912</v>
      </c>
      <c r="AB1538" s="28">
        <f ca="1">IF(Riskregister!$E$7="",0,COUNTIF(BH$4:BH$53,"&lt;"&amp;Z1538)*IF(AA1538&lt;0.5,Riskregister!$K$7+(Riskregister!$L$7-Riskregister!$K$7)*SQRT(AA1538/2),Riskregister!$L$7-(Riskregister!$L$7-Riskregister!$K$7)*SQRT((1-AA1538)/2)))</f>
        <v>0</v>
      </c>
      <c r="AC1538" s="28">
        <f t="shared" ca="1" si="939"/>
        <v>0.31960247773933137</v>
      </c>
      <c r="AD1538" s="28">
        <f t="shared" ca="1" si="939"/>
        <v>0.28813963501915774</v>
      </c>
      <c r="AE1538" s="28">
        <f ca="1">IF(Riskregister!$E$8="",0,COUNTIF(BI$4:BI$53,"&lt;"&amp;AC1538)*IF(AD1538&lt;0.5,Riskregister!$K$8+(Riskregister!$L$8-Riskregister!$K$8)*SQRT(AD1538/2),Riskregister!$L$8-(Riskregister!$L$8-Riskregister!$K$8)*SQRT((1-AD1538)/2)))</f>
        <v>0</v>
      </c>
      <c r="AF1538" s="28">
        <f t="shared" ca="1" si="940"/>
        <v>0.5605076501442926</v>
      </c>
      <c r="AG1538" s="28">
        <f t="shared" ca="1" si="940"/>
        <v>0.85922911729152052</v>
      </c>
      <c r="AH1538" s="28">
        <f>IF(Riskregister!$E$9="",0,COUNTIF(BJ$4:BJ$53,"&lt;"&amp;AF1538)*IF(AG1538&lt;0.5,Riskregister!$K$9+(Riskregister!$L$9-Riskregister!$K$9)*SQRT(AG1538/2),Riskregister!$L$9-(Riskregister!$L$9-Riskregister!$K$9)*SQRT((1-AG1538)/2)))</f>
        <v>0</v>
      </c>
      <c r="AI1538" s="28">
        <f t="shared" ca="1" si="941"/>
        <v>0.26468843522307339</v>
      </c>
      <c r="AJ1538" s="28">
        <f t="shared" ca="1" si="941"/>
        <v>0.25272622804701439</v>
      </c>
      <c r="AK1538" s="28">
        <f>IF(Riskregister!$E$10="",0,COUNTIF(BK$4:BK$53,"&lt;"&amp;AI1538)*IF(AJ1538&lt;0.5,Riskregister!$K$10+(Riskregister!$L$10-Riskregister!$K$10)*SQRT(AJ1538/2),Riskregister!$L$10-(Riskregister!$L$10-Riskregister!$K$10)*SQRT((1-AJ1538)/2)))</f>
        <v>0</v>
      </c>
      <c r="AL1538" s="28">
        <f t="shared" ca="1" si="942"/>
        <v>0.52896292036016368</v>
      </c>
      <c r="AM1538" s="28">
        <f t="shared" ca="1" si="942"/>
        <v>0.97354646697439273</v>
      </c>
      <c r="AN1538" s="28">
        <f>IF(Riskregister!$E$11="",0,COUNTIF(BL$4:BL$53,"&lt;"&amp;AL1538)*IF(AM1538&lt;0.5,Riskregister!$K$11+(Riskregister!$L$11-Riskregister!$K$11)*SQRT(AM1538/2),Riskregister!$L$11-(Riskregister!$L$11-Riskregister!$K$11)*SQRT((1-AM1538)/2)))</f>
        <v>0</v>
      </c>
      <c r="AO1538" s="28">
        <f t="shared" ca="1" si="943"/>
        <v>0.21680260697248011</v>
      </c>
      <c r="AP1538" s="28">
        <f t="shared" ca="1" si="943"/>
        <v>0.60889516962666224</v>
      </c>
      <c r="AQ1538" s="28">
        <f>IF(Riskregister!$E$12="",0,COUNTIF(BM$4:BM$53,"&lt;"&amp;AO1538)*IF(AP1538&lt;0.5,Riskregister!$K$12+(Riskregister!$L$12-Riskregister!$K$12)*SQRT(AP1538/2),Riskregister!$L$12-(Riskregister!$L$12-Riskregister!$K$12)*SQRT((1-AP1538)/2)))</f>
        <v>0</v>
      </c>
      <c r="AR1538" s="28">
        <f t="shared" ca="1" si="944"/>
        <v>0.32435401190152702</v>
      </c>
      <c r="AS1538" s="28">
        <f t="shared" ca="1" si="944"/>
        <v>4.2413001464603695E-2</v>
      </c>
      <c r="AT1538" s="28">
        <f>IF(Riskregister!$E$13="",0,COUNTIF(BN$4:BN$53,"&lt;"&amp;AR1538)*IF(AS1538&lt;0.5,Riskregister!$K$13+(Riskregister!$L$13-Riskregister!$K$13)*SQRT(AS1538/2),Riskregister!$L$13-(Riskregister!$L$13-Riskregister!$K$13)*SQRT((1-AS1538)/2)))</f>
        <v>0</v>
      </c>
      <c r="AU1538" s="28">
        <f t="shared" ca="1" si="945"/>
        <v>0.63810029088597453</v>
      </c>
      <c r="AV1538" s="28">
        <f t="shared" ca="1" si="945"/>
        <v>0.75477580157395996</v>
      </c>
      <c r="AW1538" s="28">
        <f>IF(Riskregister!$E$14="",0,COUNTIF(BO$4:BO$53,"&lt;"&amp;AU1538)*IF(AV1538&lt;0.5,Riskregister!$K$14+(Riskregister!$L$14-Riskregister!$K$14)*SQRT(AV1538/2),Riskregister!$L$14-(Riskregister!$L$14-Riskregister!$K$14)*SQRT((1-AV1538)/2)))</f>
        <v>0</v>
      </c>
      <c r="AX1538" s="28">
        <f t="shared" ca="1" si="946"/>
        <v>0.2262445322310439</v>
      </c>
      <c r="AY1538" s="28">
        <f t="shared" ca="1" si="946"/>
        <v>0.56197322500251856</v>
      </c>
      <c r="AZ1538" s="28">
        <f>IF(Riskregister!$E$15="",0,COUNTIF(BP$4:BP$53,"&lt;"&amp;AX1538)*IF(AY1538&lt;0.5,Riskregister!$K$15+(Riskregister!$L$15-Riskregister!$K$15)*SQRT(AY1538/2),Riskregister!$L$15-(Riskregister!$L$15-Riskregister!$K$15)*SQRT((1-AY1538)/2)))</f>
        <v>0</v>
      </c>
      <c r="BA1538" s="28">
        <f t="shared" ca="1" si="947"/>
        <v>0.6728265911568122</v>
      </c>
      <c r="BB1538" s="28">
        <f t="shared" ca="1" si="947"/>
        <v>0.7605678228335917</v>
      </c>
      <c r="BC1538" s="28">
        <f>IF(Riskregister!$E$16="",0,COUNTIF(BQ$4:BQ$53,"&lt;"&amp;BA1538)*IF(BB1538&lt;0.5,Riskregister!$K$16+(Riskregister!$L$16-Riskregister!$K$16)*SQRT(BB1538/2),Riskregister!$L$16-(Riskregister!$L$16-Riskregister!$K$16)*SQRT((1-BB1538)/2)))</f>
        <v>0</v>
      </c>
      <c r="BD1538" s="28">
        <f t="shared" ca="1" si="911"/>
        <v>499057.85642174259</v>
      </c>
    </row>
    <row r="1539" spans="20:56" x14ac:dyDescent="0.35">
      <c r="T1539" s="28">
        <f t="shared" ca="1" si="936"/>
        <v>0.86555365868427148</v>
      </c>
      <c r="U1539" s="28">
        <f t="shared" ca="1" si="936"/>
        <v>6.0697170290864855E-2</v>
      </c>
      <c r="V1539" s="28">
        <f ca="1">IF(Riskregister!$E$5="",0,COUNTIF(BF$4:BF$53,"&lt;"&amp;T1539)*IF(U1539&lt;0.5,Riskregister!$K$5+(Riskregister!$L$5-Riskregister!$K$5)*SQRT(U1539/2),Riskregister!$L$5-(Riskregister!$L$5-Riskregister!$K$5)*SQRT((1-U1539)/2)))</f>
        <v>228393.80391300109</v>
      </c>
      <c r="W1539" s="28">
        <f t="shared" ca="1" si="937"/>
        <v>2.3546417500339478E-2</v>
      </c>
      <c r="X1539" s="28">
        <f t="shared" ca="1" si="937"/>
        <v>0.37071220045727471</v>
      </c>
      <c r="Y1539" s="28">
        <f ca="1">IF(Riskregister!$E$6="",0,COUNTIF(BG$4:BG$53,"&lt;"&amp;W1539)*IF(X1539&lt;0.5,Riskregister!$K$6+(Riskregister!$L$6-Riskregister!$K$6)*SQRT(X1539/2),Riskregister!$L$6-(Riskregister!$L$6-Riskregister!$K$6)*SQRT((1-X1539)/2)))</f>
        <v>0</v>
      </c>
      <c r="Z1539" s="28">
        <f t="shared" ca="1" si="938"/>
        <v>2.3528638558438231E-2</v>
      </c>
      <c r="AA1539" s="28">
        <f t="shared" ca="1" si="938"/>
        <v>0.28968041923604626</v>
      </c>
      <c r="AB1539" s="28">
        <f ca="1">IF(Riskregister!$E$7="",0,COUNTIF(BH$4:BH$53,"&lt;"&amp;Z1539)*IF(AA1539&lt;0.5,Riskregister!$K$7+(Riskregister!$L$7-Riskregister!$K$7)*SQRT(AA1539/2),Riskregister!$L$7-(Riskregister!$L$7-Riskregister!$K$7)*SQRT((1-AA1539)/2)))</f>
        <v>0</v>
      </c>
      <c r="AC1539" s="28">
        <f t="shared" ca="1" si="939"/>
        <v>0.18412946000419783</v>
      </c>
      <c r="AD1539" s="28">
        <f t="shared" ca="1" si="939"/>
        <v>0.47743851224336442</v>
      </c>
      <c r="AE1539" s="28">
        <f ca="1">IF(Riskregister!$E$8="",0,COUNTIF(BI$4:BI$53,"&lt;"&amp;AC1539)*IF(AD1539&lt;0.5,Riskregister!$K$8+(Riskregister!$L$8-Riskregister!$K$8)*SQRT(AD1539/2),Riskregister!$L$8-(Riskregister!$L$8-Riskregister!$K$8)*SQRT((1-AD1539)/2)))</f>
        <v>0</v>
      </c>
      <c r="AF1539" s="28">
        <f t="shared" ca="1" si="940"/>
        <v>0.66050501164894149</v>
      </c>
      <c r="AG1539" s="28">
        <f t="shared" ca="1" si="940"/>
        <v>6.5520642258020123E-3</v>
      </c>
      <c r="AH1539" s="28">
        <f>IF(Riskregister!$E$9="",0,COUNTIF(BJ$4:BJ$53,"&lt;"&amp;AF1539)*IF(AG1539&lt;0.5,Riskregister!$K$9+(Riskregister!$L$9-Riskregister!$K$9)*SQRT(AG1539/2),Riskregister!$L$9-(Riskregister!$L$9-Riskregister!$K$9)*SQRT((1-AG1539)/2)))</f>
        <v>0</v>
      </c>
      <c r="AI1539" s="28">
        <f t="shared" ca="1" si="941"/>
        <v>0.48556416104406741</v>
      </c>
      <c r="AJ1539" s="28">
        <f t="shared" ca="1" si="941"/>
        <v>0.21726949734082268</v>
      </c>
      <c r="AK1539" s="28">
        <f>IF(Riskregister!$E$10="",0,COUNTIF(BK$4:BK$53,"&lt;"&amp;AI1539)*IF(AJ1539&lt;0.5,Riskregister!$K$10+(Riskregister!$L$10-Riskregister!$K$10)*SQRT(AJ1539/2),Riskregister!$L$10-(Riskregister!$L$10-Riskregister!$K$10)*SQRT((1-AJ1539)/2)))</f>
        <v>0</v>
      </c>
      <c r="AL1539" s="28">
        <f t="shared" ca="1" si="942"/>
        <v>0.80326146119712882</v>
      </c>
      <c r="AM1539" s="28">
        <f t="shared" ca="1" si="942"/>
        <v>0.99293516773512924</v>
      </c>
      <c r="AN1539" s="28">
        <f>IF(Riskregister!$E$11="",0,COUNTIF(BL$4:BL$53,"&lt;"&amp;AL1539)*IF(AM1539&lt;0.5,Riskregister!$K$11+(Riskregister!$L$11-Riskregister!$K$11)*SQRT(AM1539/2),Riskregister!$L$11-(Riskregister!$L$11-Riskregister!$K$11)*SQRT((1-AM1539)/2)))</f>
        <v>0</v>
      </c>
      <c r="AO1539" s="28">
        <f t="shared" ca="1" si="943"/>
        <v>0.32533778862997698</v>
      </c>
      <c r="AP1539" s="28">
        <f t="shared" ca="1" si="943"/>
        <v>0.49342211782600498</v>
      </c>
      <c r="AQ1539" s="28">
        <f>IF(Riskregister!$E$12="",0,COUNTIF(BM$4:BM$53,"&lt;"&amp;AO1539)*IF(AP1539&lt;0.5,Riskregister!$K$12+(Riskregister!$L$12-Riskregister!$K$12)*SQRT(AP1539/2),Riskregister!$L$12-(Riskregister!$L$12-Riskregister!$K$12)*SQRT((1-AP1539)/2)))</f>
        <v>0</v>
      </c>
      <c r="AR1539" s="28">
        <f t="shared" ca="1" si="944"/>
        <v>0.56081086606951303</v>
      </c>
      <c r="AS1539" s="28">
        <f t="shared" ca="1" si="944"/>
        <v>0.76272296424295605</v>
      </c>
      <c r="AT1539" s="28">
        <f>IF(Riskregister!$E$13="",0,COUNTIF(BN$4:BN$53,"&lt;"&amp;AR1539)*IF(AS1539&lt;0.5,Riskregister!$K$13+(Riskregister!$L$13-Riskregister!$K$13)*SQRT(AS1539/2),Riskregister!$L$13-(Riskregister!$L$13-Riskregister!$K$13)*SQRT((1-AS1539)/2)))</f>
        <v>0</v>
      </c>
      <c r="AU1539" s="28">
        <f t="shared" ca="1" si="945"/>
        <v>0.17835104148183667</v>
      </c>
      <c r="AV1539" s="28">
        <f t="shared" ca="1" si="945"/>
        <v>0.13659314820413671</v>
      </c>
      <c r="AW1539" s="28">
        <f>IF(Riskregister!$E$14="",0,COUNTIF(BO$4:BO$53,"&lt;"&amp;AU1539)*IF(AV1539&lt;0.5,Riskregister!$K$14+(Riskregister!$L$14-Riskregister!$K$14)*SQRT(AV1539/2),Riskregister!$L$14-(Riskregister!$L$14-Riskregister!$K$14)*SQRT((1-AV1539)/2)))</f>
        <v>0</v>
      </c>
      <c r="AX1539" s="28">
        <f t="shared" ca="1" si="946"/>
        <v>0.669832020017602</v>
      </c>
      <c r="AY1539" s="28">
        <f t="shared" ca="1" si="946"/>
        <v>0.6462136361087133</v>
      </c>
      <c r="AZ1539" s="28">
        <f>IF(Riskregister!$E$15="",0,COUNTIF(BP$4:BP$53,"&lt;"&amp;AX1539)*IF(AY1539&lt;0.5,Riskregister!$K$15+(Riskregister!$L$15-Riskregister!$K$15)*SQRT(AY1539/2),Riskregister!$L$15-(Riskregister!$L$15-Riskregister!$K$15)*SQRT((1-AY1539)/2)))</f>
        <v>0</v>
      </c>
      <c r="BA1539" s="28">
        <f t="shared" ca="1" si="947"/>
        <v>0.74661058060220487</v>
      </c>
      <c r="BB1539" s="28">
        <f t="shared" ca="1" si="947"/>
        <v>0.46163072008634498</v>
      </c>
      <c r="BC1539" s="28">
        <f>IF(Riskregister!$E$16="",0,COUNTIF(BQ$4:BQ$53,"&lt;"&amp;BA1539)*IF(BB1539&lt;0.5,Riskregister!$K$16+(Riskregister!$L$16-Riskregister!$K$16)*SQRT(BB1539/2),Riskregister!$L$16-(Riskregister!$L$16-Riskregister!$K$16)*SQRT((1-BB1539)/2)))</f>
        <v>0</v>
      </c>
      <c r="BD1539" s="28">
        <f t="shared" ca="1" si="911"/>
        <v>228393.80391300109</v>
      </c>
    </row>
    <row r="1540" spans="20:56" x14ac:dyDescent="0.35">
      <c r="T1540" s="28">
        <f t="shared" ca="1" si="936"/>
        <v>0.9011628740811175</v>
      </c>
      <c r="U1540" s="28">
        <f t="shared" ca="1" si="936"/>
        <v>0.88058541290863601</v>
      </c>
      <c r="V1540" s="28">
        <f ca="1">IF(Riskregister!$E$5="",0,COUNTIF(BF$4:BF$53,"&lt;"&amp;T1540)*IF(U1540&lt;0.5,Riskregister!$K$5+(Riskregister!$L$5-Riskregister!$K$5)*SQRT(U1540/2),Riskregister!$L$5-(Riskregister!$L$5-Riskregister!$K$5)*SQRT((1-U1540)/2)))</f>
        <v>490042.15833784023</v>
      </c>
      <c r="W1540" s="28">
        <f t="shared" ca="1" si="937"/>
        <v>0.90251207110194531</v>
      </c>
      <c r="X1540" s="28">
        <f t="shared" ca="1" si="937"/>
        <v>0.18257136184743394</v>
      </c>
      <c r="Y1540" s="28">
        <f ca="1">IF(Riskregister!$E$6="",0,COUNTIF(BG$4:BG$53,"&lt;"&amp;W1540)*IF(X1540&lt;0.5,Riskregister!$K$6+(Riskregister!$L$6-Riskregister!$K$6)*SQRT(X1540/2),Riskregister!$L$6-(Riskregister!$L$6-Riskregister!$K$6)*SQRT((1-X1540)/2)))</f>
        <v>743843.36549492169</v>
      </c>
      <c r="Z1540" s="28">
        <f t="shared" ca="1" si="938"/>
        <v>0.17294394329188345</v>
      </c>
      <c r="AA1540" s="28">
        <f t="shared" ca="1" si="938"/>
        <v>0.89458199201371513</v>
      </c>
      <c r="AB1540" s="28">
        <f ca="1">IF(Riskregister!$E$7="",0,COUNTIF(BH$4:BH$53,"&lt;"&amp;Z1540)*IF(AA1540&lt;0.5,Riskregister!$K$7+(Riskregister!$L$7-Riskregister!$K$7)*SQRT(AA1540/2),Riskregister!$L$7-(Riskregister!$L$7-Riskregister!$K$7)*SQRT((1-AA1540)/2)))</f>
        <v>0</v>
      </c>
      <c r="AC1540" s="28">
        <f t="shared" ca="1" si="939"/>
        <v>0.37485216636638596</v>
      </c>
      <c r="AD1540" s="28">
        <f t="shared" ca="1" si="939"/>
        <v>0.72203761262038169</v>
      </c>
      <c r="AE1540" s="28">
        <f ca="1">IF(Riskregister!$E$8="",0,COUNTIF(BI$4:BI$53,"&lt;"&amp;AC1540)*IF(AD1540&lt;0.5,Riskregister!$K$8+(Riskregister!$L$8-Riskregister!$K$8)*SQRT(AD1540/2),Riskregister!$L$8-(Riskregister!$L$8-Riskregister!$K$8)*SQRT((1-AD1540)/2)))</f>
        <v>0</v>
      </c>
      <c r="AF1540" s="28">
        <f t="shared" ca="1" si="940"/>
        <v>0.1332989033769908</v>
      </c>
      <c r="AG1540" s="28">
        <f t="shared" ca="1" si="940"/>
        <v>0.20485701686578173</v>
      </c>
      <c r="AH1540" s="28">
        <f>IF(Riskregister!$E$9="",0,COUNTIF(BJ$4:BJ$53,"&lt;"&amp;AF1540)*IF(AG1540&lt;0.5,Riskregister!$K$9+(Riskregister!$L$9-Riskregister!$K$9)*SQRT(AG1540/2),Riskregister!$L$9-(Riskregister!$L$9-Riskregister!$K$9)*SQRT((1-AG1540)/2)))</f>
        <v>0</v>
      </c>
      <c r="AI1540" s="28">
        <f t="shared" ca="1" si="941"/>
        <v>0.30201936566355392</v>
      </c>
      <c r="AJ1540" s="28">
        <f t="shared" ca="1" si="941"/>
        <v>0.74670165164440738</v>
      </c>
      <c r="AK1540" s="28">
        <f>IF(Riskregister!$E$10="",0,COUNTIF(BK$4:BK$53,"&lt;"&amp;AI1540)*IF(AJ1540&lt;0.5,Riskregister!$K$10+(Riskregister!$L$10-Riskregister!$K$10)*SQRT(AJ1540/2),Riskregister!$L$10-(Riskregister!$L$10-Riskregister!$K$10)*SQRT((1-AJ1540)/2)))</f>
        <v>0</v>
      </c>
      <c r="AL1540" s="28">
        <f t="shared" ca="1" si="942"/>
        <v>0.60268796972926564</v>
      </c>
      <c r="AM1540" s="28">
        <f t="shared" ca="1" si="942"/>
        <v>0.82243130671620546</v>
      </c>
      <c r="AN1540" s="28">
        <f>IF(Riskregister!$E$11="",0,COUNTIF(BL$4:BL$53,"&lt;"&amp;AL1540)*IF(AM1540&lt;0.5,Riskregister!$K$11+(Riskregister!$L$11-Riskregister!$K$11)*SQRT(AM1540/2),Riskregister!$L$11-(Riskregister!$L$11-Riskregister!$K$11)*SQRT((1-AM1540)/2)))</f>
        <v>0</v>
      </c>
      <c r="AO1540" s="28">
        <f t="shared" ca="1" si="943"/>
        <v>0.3433286962620925</v>
      </c>
      <c r="AP1540" s="28">
        <f t="shared" ca="1" si="943"/>
        <v>0.22813796813169351</v>
      </c>
      <c r="AQ1540" s="28">
        <f>IF(Riskregister!$E$12="",0,COUNTIF(BM$4:BM$53,"&lt;"&amp;AO1540)*IF(AP1540&lt;0.5,Riskregister!$K$12+(Riskregister!$L$12-Riskregister!$K$12)*SQRT(AP1540/2),Riskregister!$L$12-(Riskregister!$L$12-Riskregister!$K$12)*SQRT((1-AP1540)/2)))</f>
        <v>0</v>
      </c>
      <c r="AR1540" s="28">
        <f t="shared" ca="1" si="944"/>
        <v>0.42525211894788362</v>
      </c>
      <c r="AS1540" s="28">
        <f t="shared" ca="1" si="944"/>
        <v>0.34019920846309137</v>
      </c>
      <c r="AT1540" s="28">
        <f>IF(Riskregister!$E$13="",0,COUNTIF(BN$4:BN$53,"&lt;"&amp;AR1540)*IF(AS1540&lt;0.5,Riskregister!$K$13+(Riskregister!$L$13-Riskregister!$K$13)*SQRT(AS1540/2),Riskregister!$L$13-(Riskregister!$L$13-Riskregister!$K$13)*SQRT((1-AS1540)/2)))</f>
        <v>0</v>
      </c>
      <c r="AU1540" s="28">
        <f t="shared" ca="1" si="945"/>
        <v>0.93433986575071903</v>
      </c>
      <c r="AV1540" s="28">
        <f t="shared" ca="1" si="945"/>
        <v>0.73500858505318534</v>
      </c>
      <c r="AW1540" s="28">
        <f>IF(Riskregister!$E$14="",0,COUNTIF(BO$4:BO$53,"&lt;"&amp;AU1540)*IF(AV1540&lt;0.5,Riskregister!$K$14+(Riskregister!$L$14-Riskregister!$K$14)*SQRT(AV1540/2),Riskregister!$L$14-(Riskregister!$L$14-Riskregister!$K$14)*SQRT((1-AV1540)/2)))</f>
        <v>0</v>
      </c>
      <c r="AX1540" s="28">
        <f t="shared" ca="1" si="946"/>
        <v>0.42256917693299012</v>
      </c>
      <c r="AY1540" s="28">
        <f t="shared" ca="1" si="946"/>
        <v>0.4846892158738314</v>
      </c>
      <c r="AZ1540" s="28">
        <f>IF(Riskregister!$E$15="",0,COUNTIF(BP$4:BP$53,"&lt;"&amp;AX1540)*IF(AY1540&lt;0.5,Riskregister!$K$15+(Riskregister!$L$15-Riskregister!$K$15)*SQRT(AY1540/2),Riskregister!$L$15-(Riskregister!$L$15-Riskregister!$K$15)*SQRT((1-AY1540)/2)))</f>
        <v>0</v>
      </c>
      <c r="BA1540" s="28">
        <f t="shared" ca="1" si="947"/>
        <v>0.87279209979228423</v>
      </c>
      <c r="BB1540" s="28">
        <f t="shared" ca="1" si="947"/>
        <v>0.53132311224372775</v>
      </c>
      <c r="BC1540" s="28">
        <f>IF(Riskregister!$E$16="",0,COUNTIF(BQ$4:BQ$53,"&lt;"&amp;BA1540)*IF(BB1540&lt;0.5,Riskregister!$K$16+(Riskregister!$L$16-Riskregister!$K$16)*SQRT(BB1540/2),Riskregister!$L$16-(Riskregister!$L$16-Riskregister!$K$16)*SQRT((1-BB1540)/2)))</f>
        <v>0</v>
      </c>
      <c r="BD1540" s="28">
        <f t="shared" ref="BD1540:BD1603" ca="1" si="948">V1540+Y1540+AB1540+AE1540+AH1540+AK1540+AN1540+AQ1540+AT1540+AW1540+AZ1540+BC1540</f>
        <v>1233885.5238327619</v>
      </c>
    </row>
    <row r="1541" spans="20:56" x14ac:dyDescent="0.35">
      <c r="T1541" s="28">
        <f t="shared" ca="1" si="936"/>
        <v>0.21632897907008297</v>
      </c>
      <c r="U1541" s="28">
        <f t="shared" ca="1" si="936"/>
        <v>0.74309921713356719</v>
      </c>
      <c r="V1541" s="28">
        <f ca="1">IF(Riskregister!$E$5="",0,COUNTIF(BF$4:BF$53,"&lt;"&amp;T1541)*IF(U1541&lt;0.5,Riskregister!$K$5+(Riskregister!$L$5-Riskregister!$K$5)*SQRT(U1541/2),Riskregister!$L$5-(Riskregister!$L$5-Riskregister!$K$5)*SQRT((1-U1541)/2)))</f>
        <v>0</v>
      </c>
      <c r="W1541" s="28">
        <f t="shared" ca="1" si="937"/>
        <v>0.76180576764807961</v>
      </c>
      <c r="X1541" s="28">
        <f t="shared" ca="1" si="937"/>
        <v>0.17503979025359961</v>
      </c>
      <c r="Y1541" s="28">
        <f ca="1">IF(Riskregister!$E$6="",0,COUNTIF(BG$4:BG$53,"&lt;"&amp;W1541)*IF(X1541&lt;0.5,Riskregister!$K$6+(Riskregister!$L$6-Riskregister!$K$6)*SQRT(X1541/2),Riskregister!$L$6-(Riskregister!$L$6-Riskregister!$K$6)*SQRT((1-X1541)/2)))</f>
        <v>732507.70906234905</v>
      </c>
      <c r="Z1541" s="28">
        <f t="shared" ca="1" si="938"/>
        <v>0.1290923872912304</v>
      </c>
      <c r="AA1541" s="28">
        <f t="shared" ca="1" si="938"/>
        <v>0.70002083826909045</v>
      </c>
      <c r="AB1541" s="28">
        <f ca="1">IF(Riskregister!$E$7="",0,COUNTIF(BH$4:BH$53,"&lt;"&amp;Z1541)*IF(AA1541&lt;0.5,Riskregister!$K$7+(Riskregister!$L$7-Riskregister!$K$7)*SQRT(AA1541/2),Riskregister!$L$7-(Riskregister!$L$7-Riskregister!$K$7)*SQRT((1-AA1541)/2)))</f>
        <v>0</v>
      </c>
      <c r="AC1541" s="28">
        <f t="shared" ca="1" si="939"/>
        <v>0.42753025379415543</v>
      </c>
      <c r="AD1541" s="28">
        <f t="shared" ca="1" si="939"/>
        <v>0.213457145729398</v>
      </c>
      <c r="AE1541" s="28">
        <f ca="1">IF(Riskregister!$E$8="",0,COUNTIF(BI$4:BI$53,"&lt;"&amp;AC1541)*IF(AD1541&lt;0.5,Riskregister!$K$8+(Riskregister!$L$8-Riskregister!$K$8)*SQRT(AD1541/2),Riskregister!$L$8-(Riskregister!$L$8-Riskregister!$K$8)*SQRT((1-AD1541)/2)))</f>
        <v>0</v>
      </c>
      <c r="AF1541" s="28">
        <f t="shared" ca="1" si="940"/>
        <v>0.36282409709652386</v>
      </c>
      <c r="AG1541" s="28">
        <f t="shared" ca="1" si="940"/>
        <v>0.14291357847640629</v>
      </c>
      <c r="AH1541" s="28">
        <f>IF(Riskregister!$E$9="",0,COUNTIF(BJ$4:BJ$53,"&lt;"&amp;AF1541)*IF(AG1541&lt;0.5,Riskregister!$K$9+(Riskregister!$L$9-Riskregister!$K$9)*SQRT(AG1541/2),Riskregister!$L$9-(Riskregister!$L$9-Riskregister!$K$9)*SQRT((1-AG1541)/2)))</f>
        <v>0</v>
      </c>
      <c r="AI1541" s="28">
        <f t="shared" ca="1" si="941"/>
        <v>0.26996239967536528</v>
      </c>
      <c r="AJ1541" s="28">
        <f t="shared" ca="1" si="941"/>
        <v>0.42895944765873395</v>
      </c>
      <c r="AK1541" s="28">
        <f>IF(Riskregister!$E$10="",0,COUNTIF(BK$4:BK$53,"&lt;"&amp;AI1541)*IF(AJ1541&lt;0.5,Riskregister!$K$10+(Riskregister!$L$10-Riskregister!$K$10)*SQRT(AJ1541/2),Riskregister!$L$10-(Riskregister!$L$10-Riskregister!$K$10)*SQRT((1-AJ1541)/2)))</f>
        <v>0</v>
      </c>
      <c r="AL1541" s="28">
        <f t="shared" ca="1" si="942"/>
        <v>0.16788569735553438</v>
      </c>
      <c r="AM1541" s="28">
        <f t="shared" ca="1" si="942"/>
        <v>0.39222255849071386</v>
      </c>
      <c r="AN1541" s="28">
        <f>IF(Riskregister!$E$11="",0,COUNTIF(BL$4:BL$53,"&lt;"&amp;AL1541)*IF(AM1541&lt;0.5,Riskregister!$K$11+(Riskregister!$L$11-Riskregister!$K$11)*SQRT(AM1541/2),Riskregister!$L$11-(Riskregister!$L$11-Riskregister!$K$11)*SQRT((1-AM1541)/2)))</f>
        <v>0</v>
      </c>
      <c r="AO1541" s="28">
        <f t="shared" ca="1" si="943"/>
        <v>7.6158841410057021E-2</v>
      </c>
      <c r="AP1541" s="28">
        <f t="shared" ca="1" si="943"/>
        <v>0.78074968996300464</v>
      </c>
      <c r="AQ1541" s="28">
        <f>IF(Riskregister!$E$12="",0,COUNTIF(BM$4:BM$53,"&lt;"&amp;AO1541)*IF(AP1541&lt;0.5,Riskregister!$K$12+(Riskregister!$L$12-Riskregister!$K$12)*SQRT(AP1541/2),Riskregister!$L$12-(Riskregister!$L$12-Riskregister!$K$12)*SQRT((1-AP1541)/2)))</f>
        <v>0</v>
      </c>
      <c r="AR1541" s="28">
        <f t="shared" ca="1" si="944"/>
        <v>0.55222021044152847</v>
      </c>
      <c r="AS1541" s="28">
        <f t="shared" ca="1" si="944"/>
        <v>0.56414421780673185</v>
      </c>
      <c r="AT1541" s="28">
        <f>IF(Riskregister!$E$13="",0,COUNTIF(BN$4:BN$53,"&lt;"&amp;AR1541)*IF(AS1541&lt;0.5,Riskregister!$K$13+(Riskregister!$L$13-Riskregister!$K$13)*SQRT(AS1541/2),Riskregister!$L$13-(Riskregister!$L$13-Riskregister!$K$13)*SQRT((1-AS1541)/2)))</f>
        <v>0</v>
      </c>
      <c r="AU1541" s="28">
        <f t="shared" ca="1" si="945"/>
        <v>0.94347251153511624</v>
      </c>
      <c r="AV1541" s="28">
        <f t="shared" ca="1" si="945"/>
        <v>0.77452859104793348</v>
      </c>
      <c r="AW1541" s="28">
        <f>IF(Riskregister!$E$14="",0,COUNTIF(BO$4:BO$53,"&lt;"&amp;AU1541)*IF(AV1541&lt;0.5,Riskregister!$K$14+(Riskregister!$L$14-Riskregister!$K$14)*SQRT(AV1541/2),Riskregister!$L$14-(Riskregister!$L$14-Riskregister!$K$14)*SQRT((1-AV1541)/2)))</f>
        <v>0</v>
      </c>
      <c r="AX1541" s="28">
        <f t="shared" ca="1" si="946"/>
        <v>0.36339129057392794</v>
      </c>
      <c r="AY1541" s="28">
        <f t="shared" ca="1" si="946"/>
        <v>0.22118166229514991</v>
      </c>
      <c r="AZ1541" s="28">
        <f>IF(Riskregister!$E$15="",0,COUNTIF(BP$4:BP$53,"&lt;"&amp;AX1541)*IF(AY1541&lt;0.5,Riskregister!$K$15+(Riskregister!$L$15-Riskregister!$K$15)*SQRT(AY1541/2),Riskregister!$L$15-(Riskregister!$L$15-Riskregister!$K$15)*SQRT((1-AY1541)/2)))</f>
        <v>0</v>
      </c>
      <c r="BA1541" s="28">
        <f t="shared" ca="1" si="947"/>
        <v>0.67668734322475244</v>
      </c>
      <c r="BB1541" s="28">
        <f t="shared" ca="1" si="947"/>
        <v>0.5040768699481375</v>
      </c>
      <c r="BC1541" s="28">
        <f>IF(Riskregister!$E$16="",0,COUNTIF(BQ$4:BQ$53,"&lt;"&amp;BA1541)*IF(BB1541&lt;0.5,Riskregister!$K$16+(Riskregister!$L$16-Riskregister!$K$16)*SQRT(BB1541/2),Riskregister!$L$16-(Riskregister!$L$16-Riskregister!$K$16)*SQRT((1-BB1541)/2)))</f>
        <v>0</v>
      </c>
      <c r="BD1541" s="28">
        <f t="shared" ca="1" si="948"/>
        <v>732507.70906234905</v>
      </c>
    </row>
    <row r="1542" spans="20:56" x14ac:dyDescent="0.35">
      <c r="T1542" s="28">
        <f t="shared" ca="1" si="936"/>
        <v>0.5896946575669284</v>
      </c>
      <c r="U1542" s="28">
        <f t="shared" ca="1" si="936"/>
        <v>0.6068430824960398</v>
      </c>
      <c r="V1542" s="28">
        <f ca="1">IF(Riskregister!$E$5="",0,COUNTIF(BF$4:BF$53,"&lt;"&amp;T1542)*IF(U1542&lt;0.5,Riskregister!$K$5+(Riskregister!$L$5-Riskregister!$K$5)*SQRT(U1542/2),Riskregister!$L$5-(Riskregister!$L$5-Riskregister!$K$5)*SQRT((1-U1542)/2)))</f>
        <v>0</v>
      </c>
      <c r="W1542" s="28">
        <f t="shared" ca="1" si="937"/>
        <v>0.23583554323564648</v>
      </c>
      <c r="X1542" s="28">
        <f t="shared" ca="1" si="937"/>
        <v>2.1073589149259608E-2</v>
      </c>
      <c r="Y1542" s="28">
        <f ca="1">IF(Riskregister!$E$6="",0,COUNTIF(BG$4:BG$53,"&lt;"&amp;W1542)*IF(X1542&lt;0.5,Riskregister!$K$6+(Riskregister!$L$6-Riskregister!$K$6)*SQRT(X1542/2),Riskregister!$L$6-(Riskregister!$L$6-Riskregister!$K$6)*SQRT((1-X1542)/2)))</f>
        <v>0</v>
      </c>
      <c r="Z1542" s="28">
        <f t="shared" ca="1" si="938"/>
        <v>0.6737113158360587</v>
      </c>
      <c r="AA1542" s="28">
        <f t="shared" ca="1" si="938"/>
        <v>0.45493862982692501</v>
      </c>
      <c r="AB1542" s="28">
        <f ca="1">IF(Riskregister!$E$7="",0,COUNTIF(BH$4:BH$53,"&lt;"&amp;Z1542)*IF(AA1542&lt;0.5,Riskregister!$K$7+(Riskregister!$L$7-Riskregister!$K$7)*SQRT(AA1542/2),Riskregister!$L$7-(Riskregister!$L$7-Riskregister!$K$7)*SQRT((1-AA1542)/2)))</f>
        <v>0</v>
      </c>
      <c r="AC1542" s="28">
        <f t="shared" ca="1" si="939"/>
        <v>8.8230347917067187E-2</v>
      </c>
      <c r="AD1542" s="28">
        <f t="shared" ca="1" si="939"/>
        <v>0.59224505699519592</v>
      </c>
      <c r="AE1542" s="28">
        <f ca="1">IF(Riskregister!$E$8="",0,COUNTIF(BI$4:BI$53,"&lt;"&amp;AC1542)*IF(AD1542&lt;0.5,Riskregister!$K$8+(Riskregister!$L$8-Riskregister!$K$8)*SQRT(AD1542/2),Riskregister!$L$8-(Riskregister!$L$8-Riskregister!$K$8)*SQRT((1-AD1542)/2)))</f>
        <v>0</v>
      </c>
      <c r="AF1542" s="28">
        <f t="shared" ca="1" si="940"/>
        <v>0.64885235790041729</v>
      </c>
      <c r="AG1542" s="28">
        <f t="shared" ca="1" si="940"/>
        <v>0.65073733566572367</v>
      </c>
      <c r="AH1542" s="28">
        <f>IF(Riskregister!$E$9="",0,COUNTIF(BJ$4:BJ$53,"&lt;"&amp;AF1542)*IF(AG1542&lt;0.5,Riskregister!$K$9+(Riskregister!$L$9-Riskregister!$K$9)*SQRT(AG1542/2),Riskregister!$L$9-(Riskregister!$L$9-Riskregister!$K$9)*SQRT((1-AG1542)/2)))</f>
        <v>0</v>
      </c>
      <c r="AI1542" s="28">
        <f t="shared" ca="1" si="941"/>
        <v>0.97857092195509665</v>
      </c>
      <c r="AJ1542" s="28">
        <f t="shared" ca="1" si="941"/>
        <v>0.38047576141868722</v>
      </c>
      <c r="AK1542" s="28">
        <f>IF(Riskregister!$E$10="",0,COUNTIF(BK$4:BK$53,"&lt;"&amp;AI1542)*IF(AJ1542&lt;0.5,Riskregister!$K$10+(Riskregister!$L$10-Riskregister!$K$10)*SQRT(AJ1542/2),Riskregister!$L$10-(Riskregister!$L$10-Riskregister!$K$10)*SQRT((1-AJ1542)/2)))</f>
        <v>0</v>
      </c>
      <c r="AL1542" s="28">
        <f t="shared" ca="1" si="942"/>
        <v>0.87735148130092333</v>
      </c>
      <c r="AM1542" s="28">
        <f t="shared" ca="1" si="942"/>
        <v>0.60410274053731106</v>
      </c>
      <c r="AN1542" s="28">
        <f>IF(Riskregister!$E$11="",0,COUNTIF(BL$4:BL$53,"&lt;"&amp;AL1542)*IF(AM1542&lt;0.5,Riskregister!$K$11+(Riskregister!$L$11-Riskregister!$K$11)*SQRT(AM1542/2),Riskregister!$L$11-(Riskregister!$L$11-Riskregister!$K$11)*SQRT((1-AM1542)/2)))</f>
        <v>0</v>
      </c>
      <c r="AO1542" s="28">
        <f t="shared" ca="1" si="943"/>
        <v>0.79378073716014452</v>
      </c>
      <c r="AP1542" s="28">
        <f t="shared" ca="1" si="943"/>
        <v>0.57820688631655681</v>
      </c>
      <c r="AQ1542" s="28">
        <f>IF(Riskregister!$E$12="",0,COUNTIF(BM$4:BM$53,"&lt;"&amp;AO1542)*IF(AP1542&lt;0.5,Riskregister!$K$12+(Riskregister!$L$12-Riskregister!$K$12)*SQRT(AP1542/2),Riskregister!$L$12-(Riskregister!$L$12-Riskregister!$K$12)*SQRT((1-AP1542)/2)))</f>
        <v>0</v>
      </c>
      <c r="AR1542" s="28">
        <f t="shared" ca="1" si="944"/>
        <v>0.91057997241994881</v>
      </c>
      <c r="AS1542" s="28">
        <f t="shared" ca="1" si="944"/>
        <v>0.12644167380854698</v>
      </c>
      <c r="AT1542" s="28">
        <f>IF(Riskregister!$E$13="",0,COUNTIF(BN$4:BN$53,"&lt;"&amp;AR1542)*IF(AS1542&lt;0.5,Riskregister!$K$13+(Riskregister!$L$13-Riskregister!$K$13)*SQRT(AS1542/2),Riskregister!$L$13-(Riskregister!$L$13-Riskregister!$K$13)*SQRT((1-AS1542)/2)))</f>
        <v>0</v>
      </c>
      <c r="AU1542" s="28">
        <f t="shared" ca="1" si="945"/>
        <v>0.16672195630544873</v>
      </c>
      <c r="AV1542" s="28">
        <f t="shared" ca="1" si="945"/>
        <v>0.68341725350216875</v>
      </c>
      <c r="AW1542" s="28">
        <f>IF(Riskregister!$E$14="",0,COUNTIF(BO$4:BO$53,"&lt;"&amp;AU1542)*IF(AV1542&lt;0.5,Riskregister!$K$14+(Riskregister!$L$14-Riskregister!$K$14)*SQRT(AV1542/2),Riskregister!$L$14-(Riskregister!$L$14-Riskregister!$K$14)*SQRT((1-AV1542)/2)))</f>
        <v>0</v>
      </c>
      <c r="AX1542" s="28">
        <f t="shared" ca="1" si="946"/>
        <v>0.87280261127550873</v>
      </c>
      <c r="AY1542" s="28">
        <f t="shared" ca="1" si="946"/>
        <v>3.6877955448414546E-2</v>
      </c>
      <c r="AZ1542" s="28">
        <f>IF(Riskregister!$E$15="",0,COUNTIF(BP$4:BP$53,"&lt;"&amp;AX1542)*IF(AY1542&lt;0.5,Riskregister!$K$15+(Riskregister!$L$15-Riskregister!$K$15)*SQRT(AY1542/2),Riskregister!$L$15-(Riskregister!$L$15-Riskregister!$K$15)*SQRT((1-AY1542)/2)))</f>
        <v>0</v>
      </c>
      <c r="BA1542" s="28">
        <f t="shared" ca="1" si="947"/>
        <v>0.80500232827678386</v>
      </c>
      <c r="BB1542" s="28">
        <f t="shared" ca="1" si="947"/>
        <v>0.669504978611005</v>
      </c>
      <c r="BC1542" s="28">
        <f>IF(Riskregister!$E$16="",0,COUNTIF(BQ$4:BQ$53,"&lt;"&amp;BA1542)*IF(BB1542&lt;0.5,Riskregister!$K$16+(Riskregister!$L$16-Riskregister!$K$16)*SQRT(BB1542/2),Riskregister!$L$16-(Riskregister!$L$16-Riskregister!$K$16)*SQRT((1-BB1542)/2)))</f>
        <v>0</v>
      </c>
      <c r="BD1542" s="28">
        <f t="shared" ca="1" si="948"/>
        <v>0</v>
      </c>
    </row>
    <row r="1543" spans="20:56" x14ac:dyDescent="0.35">
      <c r="T1543" s="28">
        <f t="shared" ca="1" si="936"/>
        <v>0.93053233936389557</v>
      </c>
      <c r="U1543" s="28">
        <f t="shared" ca="1" si="936"/>
        <v>0.72695391955594157</v>
      </c>
      <c r="V1543" s="28">
        <f ca="1">IF(Riskregister!$E$5="",0,COUNTIF(BF$4:BF$53,"&lt;"&amp;T1543)*IF(U1543&lt;0.5,Riskregister!$K$5+(Riskregister!$L$5-Riskregister!$K$5)*SQRT(U1543/2),Riskregister!$L$5-(Riskregister!$L$5-Riskregister!$K$5)*SQRT((1-U1543)/2)))</f>
        <v>867458.78063036501</v>
      </c>
      <c r="W1543" s="28">
        <f t="shared" ca="1" si="937"/>
        <v>0.44473191077575858</v>
      </c>
      <c r="X1543" s="28">
        <f t="shared" ca="1" si="937"/>
        <v>0.98317622406038918</v>
      </c>
      <c r="Y1543" s="28">
        <f ca="1">IF(Riskregister!$E$6="",0,COUNTIF(BG$4:BG$53,"&lt;"&amp;W1543)*IF(X1543&lt;0.5,Riskregister!$K$6+(Riskregister!$L$6-Riskregister!$K$6)*SQRT(X1543/2),Riskregister!$L$6-(Riskregister!$L$6-Riskregister!$K$6)*SQRT((1-X1543)/2)))</f>
        <v>0</v>
      </c>
      <c r="Z1543" s="28">
        <f t="shared" ca="1" si="938"/>
        <v>0.27890671496981934</v>
      </c>
      <c r="AA1543" s="28">
        <f t="shared" ca="1" si="938"/>
        <v>0.16176288888808099</v>
      </c>
      <c r="AB1543" s="28">
        <f ca="1">IF(Riskregister!$E$7="",0,COUNTIF(BH$4:BH$53,"&lt;"&amp;Z1543)*IF(AA1543&lt;0.5,Riskregister!$K$7+(Riskregister!$L$7-Riskregister!$K$7)*SQRT(AA1543/2),Riskregister!$L$7-(Riskregister!$L$7-Riskregister!$K$7)*SQRT((1-AA1543)/2)))</f>
        <v>0</v>
      </c>
      <c r="AC1543" s="28">
        <f t="shared" ca="1" si="939"/>
        <v>0.4214498530258074</v>
      </c>
      <c r="AD1543" s="28">
        <f t="shared" ca="1" si="939"/>
        <v>0.14109112703890114</v>
      </c>
      <c r="AE1543" s="28">
        <f ca="1">IF(Riskregister!$E$8="",0,COUNTIF(BI$4:BI$53,"&lt;"&amp;AC1543)*IF(AD1543&lt;0.5,Riskregister!$K$8+(Riskregister!$L$8-Riskregister!$K$8)*SQRT(AD1543/2),Riskregister!$L$8-(Riskregister!$L$8-Riskregister!$K$8)*SQRT((1-AD1543)/2)))</f>
        <v>0</v>
      </c>
      <c r="AF1543" s="28">
        <f t="shared" ca="1" si="940"/>
        <v>0.47994327695389227</v>
      </c>
      <c r="AG1543" s="28">
        <f t="shared" ca="1" si="940"/>
        <v>0.39736948773078795</v>
      </c>
      <c r="AH1543" s="28">
        <f>IF(Riskregister!$E$9="",0,COUNTIF(BJ$4:BJ$53,"&lt;"&amp;AF1543)*IF(AG1543&lt;0.5,Riskregister!$K$9+(Riskregister!$L$9-Riskregister!$K$9)*SQRT(AG1543/2),Riskregister!$L$9-(Riskregister!$L$9-Riskregister!$K$9)*SQRT((1-AG1543)/2)))</f>
        <v>0</v>
      </c>
      <c r="AI1543" s="28">
        <f t="shared" ca="1" si="941"/>
        <v>0.97742514031756145</v>
      </c>
      <c r="AJ1543" s="28">
        <f t="shared" ca="1" si="941"/>
        <v>0.32330712912143922</v>
      </c>
      <c r="AK1543" s="28">
        <f>IF(Riskregister!$E$10="",0,COUNTIF(BK$4:BK$53,"&lt;"&amp;AI1543)*IF(AJ1543&lt;0.5,Riskregister!$K$10+(Riskregister!$L$10-Riskregister!$K$10)*SQRT(AJ1543/2),Riskregister!$L$10-(Riskregister!$L$10-Riskregister!$K$10)*SQRT((1-AJ1543)/2)))</f>
        <v>0</v>
      </c>
      <c r="AL1543" s="28">
        <f t="shared" ca="1" si="942"/>
        <v>0.62005880880836028</v>
      </c>
      <c r="AM1543" s="28">
        <f t="shared" ca="1" si="942"/>
        <v>0.79241290411960774</v>
      </c>
      <c r="AN1543" s="28">
        <f>IF(Riskregister!$E$11="",0,COUNTIF(BL$4:BL$53,"&lt;"&amp;AL1543)*IF(AM1543&lt;0.5,Riskregister!$K$11+(Riskregister!$L$11-Riskregister!$K$11)*SQRT(AM1543/2),Riskregister!$L$11-(Riskregister!$L$11-Riskregister!$K$11)*SQRT((1-AM1543)/2)))</f>
        <v>0</v>
      </c>
      <c r="AO1543" s="28">
        <f t="shared" ca="1" si="943"/>
        <v>0.9370101789325731</v>
      </c>
      <c r="AP1543" s="28">
        <f t="shared" ca="1" si="943"/>
        <v>0.20432429781124806</v>
      </c>
      <c r="AQ1543" s="28">
        <f>IF(Riskregister!$E$12="",0,COUNTIF(BM$4:BM$53,"&lt;"&amp;AO1543)*IF(AP1543&lt;0.5,Riskregister!$K$12+(Riskregister!$L$12-Riskregister!$K$12)*SQRT(AP1543/2),Riskregister!$L$12-(Riskregister!$L$12-Riskregister!$K$12)*SQRT((1-AP1543)/2)))</f>
        <v>0</v>
      </c>
      <c r="AR1543" s="28">
        <f t="shared" ca="1" si="944"/>
        <v>0.71895214630816551</v>
      </c>
      <c r="AS1543" s="28">
        <f t="shared" ca="1" si="944"/>
        <v>0.83075271405584139</v>
      </c>
      <c r="AT1543" s="28">
        <f>IF(Riskregister!$E$13="",0,COUNTIF(BN$4:BN$53,"&lt;"&amp;AR1543)*IF(AS1543&lt;0.5,Riskregister!$K$13+(Riskregister!$L$13-Riskregister!$K$13)*SQRT(AS1543/2),Riskregister!$L$13-(Riskregister!$L$13-Riskregister!$K$13)*SQRT((1-AS1543)/2)))</f>
        <v>0</v>
      </c>
      <c r="AU1543" s="28">
        <f t="shared" ca="1" si="945"/>
        <v>0.5213500434373054</v>
      </c>
      <c r="AV1543" s="28">
        <f t="shared" ca="1" si="945"/>
        <v>0.70686351462058317</v>
      </c>
      <c r="AW1543" s="28">
        <f>IF(Riskregister!$E$14="",0,COUNTIF(BO$4:BO$53,"&lt;"&amp;AU1543)*IF(AV1543&lt;0.5,Riskregister!$K$14+(Riskregister!$L$14-Riskregister!$K$14)*SQRT(AV1543/2),Riskregister!$L$14-(Riskregister!$L$14-Riskregister!$K$14)*SQRT((1-AV1543)/2)))</f>
        <v>0</v>
      </c>
      <c r="AX1543" s="28">
        <f t="shared" ca="1" si="946"/>
        <v>0.10482858998585087</v>
      </c>
      <c r="AY1543" s="28">
        <f t="shared" ca="1" si="946"/>
        <v>0.266476323890672</v>
      </c>
      <c r="AZ1543" s="28">
        <f>IF(Riskregister!$E$15="",0,COUNTIF(BP$4:BP$53,"&lt;"&amp;AX1543)*IF(AY1543&lt;0.5,Riskregister!$K$15+(Riskregister!$L$15-Riskregister!$K$15)*SQRT(AY1543/2),Riskregister!$L$15-(Riskregister!$L$15-Riskregister!$K$15)*SQRT((1-AY1543)/2)))</f>
        <v>0</v>
      </c>
      <c r="BA1543" s="28">
        <f t="shared" ca="1" si="947"/>
        <v>0.85545712839423993</v>
      </c>
      <c r="BB1543" s="28">
        <f t="shared" ca="1" si="947"/>
        <v>0.85377363362232139</v>
      </c>
      <c r="BC1543" s="28">
        <f>IF(Riskregister!$E$16="",0,COUNTIF(BQ$4:BQ$53,"&lt;"&amp;BA1543)*IF(BB1543&lt;0.5,Riskregister!$K$16+(Riskregister!$L$16-Riskregister!$K$16)*SQRT(BB1543/2),Riskregister!$L$16-(Riskregister!$L$16-Riskregister!$K$16)*SQRT((1-BB1543)/2)))</f>
        <v>0</v>
      </c>
      <c r="BD1543" s="28">
        <f t="shared" ca="1" si="948"/>
        <v>867458.78063036501</v>
      </c>
    </row>
    <row r="1544" spans="20:56" x14ac:dyDescent="0.35">
      <c r="T1544" s="28">
        <f t="shared" ref="T1544:U1563" ca="1" si="949">RAND()</f>
        <v>0.78955179211159421</v>
      </c>
      <c r="U1544" s="28">
        <f t="shared" ca="1" si="949"/>
        <v>0.44552133146723882</v>
      </c>
      <c r="V1544" s="28">
        <f ca="1">IF(Riskregister!$E$5="",0,COUNTIF(BF$4:BF$53,"&lt;"&amp;T1544)*IF(U1544&lt;0.5,Riskregister!$K$5+(Riskregister!$L$5-Riskregister!$K$5)*SQRT(U1544/2),Riskregister!$L$5-(Riskregister!$L$5-Riskregister!$K$5)*SQRT((1-U1544)/2)))</f>
        <v>362388.87638258724</v>
      </c>
      <c r="W1544" s="28">
        <f t="shared" ref="W1544:X1563" ca="1" si="950">RAND()</f>
        <v>0.79545874571394259</v>
      </c>
      <c r="X1544" s="28">
        <f t="shared" ca="1" si="950"/>
        <v>0.32250971588033439</v>
      </c>
      <c r="Y1544" s="28">
        <f ca="1">IF(Riskregister!$E$6="",0,COUNTIF(BG$4:BG$53,"&lt;"&amp;W1544)*IF(X1544&lt;0.5,Riskregister!$K$6+(Riskregister!$L$6-Riskregister!$K$6)*SQRT(X1544/2),Riskregister!$L$6-(Riskregister!$L$6-Riskregister!$K$6)*SQRT((1-X1544)/2)))</f>
        <v>922817.91602459725</v>
      </c>
      <c r="Z1544" s="28">
        <f t="shared" ref="Z1544:AA1563" ca="1" si="951">RAND()</f>
        <v>4.2870121924401872E-2</v>
      </c>
      <c r="AA1544" s="28">
        <f t="shared" ca="1" si="951"/>
        <v>0.19947521570362281</v>
      </c>
      <c r="AB1544" s="28">
        <f ca="1">IF(Riskregister!$E$7="",0,COUNTIF(BH$4:BH$53,"&lt;"&amp;Z1544)*IF(AA1544&lt;0.5,Riskregister!$K$7+(Riskregister!$L$7-Riskregister!$K$7)*SQRT(AA1544/2),Riskregister!$L$7-(Riskregister!$L$7-Riskregister!$K$7)*SQRT((1-AA1544)/2)))</f>
        <v>0</v>
      </c>
      <c r="AC1544" s="28">
        <f t="shared" ref="AC1544:AD1563" ca="1" si="952">RAND()</f>
        <v>0.83267046146636214</v>
      </c>
      <c r="AD1544" s="28">
        <f t="shared" ca="1" si="952"/>
        <v>0.59312724224690472</v>
      </c>
      <c r="AE1544" s="28">
        <f ca="1">IF(Riskregister!$E$8="",0,COUNTIF(BI$4:BI$53,"&lt;"&amp;AC1544)*IF(AD1544&lt;0.5,Riskregister!$K$8+(Riskregister!$L$8-Riskregister!$K$8)*SQRT(AD1544/2),Riskregister!$L$8-(Riskregister!$L$8-Riskregister!$K$8)*SQRT((1-AD1544)/2)))</f>
        <v>0</v>
      </c>
      <c r="AF1544" s="28">
        <f t="shared" ref="AF1544:AG1563" ca="1" si="953">RAND()</f>
        <v>0.18510307011195082</v>
      </c>
      <c r="AG1544" s="28">
        <f t="shared" ca="1" si="953"/>
        <v>0.65219290877181468</v>
      </c>
      <c r="AH1544" s="28">
        <f>IF(Riskregister!$E$9="",0,COUNTIF(BJ$4:BJ$53,"&lt;"&amp;AF1544)*IF(AG1544&lt;0.5,Riskregister!$K$9+(Riskregister!$L$9-Riskregister!$K$9)*SQRT(AG1544/2),Riskregister!$L$9-(Riskregister!$L$9-Riskregister!$K$9)*SQRT((1-AG1544)/2)))</f>
        <v>0</v>
      </c>
      <c r="AI1544" s="28">
        <f t="shared" ref="AI1544:AJ1563" ca="1" si="954">RAND()</f>
        <v>0.73794135433838492</v>
      </c>
      <c r="AJ1544" s="28">
        <f t="shared" ca="1" si="954"/>
        <v>0.58181314222709279</v>
      </c>
      <c r="AK1544" s="28">
        <f>IF(Riskregister!$E$10="",0,COUNTIF(BK$4:BK$53,"&lt;"&amp;AI1544)*IF(AJ1544&lt;0.5,Riskregister!$K$10+(Riskregister!$L$10-Riskregister!$K$10)*SQRT(AJ1544/2),Riskregister!$L$10-(Riskregister!$L$10-Riskregister!$K$10)*SQRT((1-AJ1544)/2)))</f>
        <v>0</v>
      </c>
      <c r="AL1544" s="28">
        <f t="shared" ref="AL1544:AM1563" ca="1" si="955">RAND()</f>
        <v>0.22243457755572205</v>
      </c>
      <c r="AM1544" s="28">
        <f t="shared" ca="1" si="955"/>
        <v>0.57624591851413876</v>
      </c>
      <c r="AN1544" s="28">
        <f>IF(Riskregister!$E$11="",0,COUNTIF(BL$4:BL$53,"&lt;"&amp;AL1544)*IF(AM1544&lt;0.5,Riskregister!$K$11+(Riskregister!$L$11-Riskregister!$K$11)*SQRT(AM1544/2),Riskregister!$L$11-(Riskregister!$L$11-Riskregister!$K$11)*SQRT((1-AM1544)/2)))</f>
        <v>0</v>
      </c>
      <c r="AO1544" s="28">
        <f t="shared" ref="AO1544:AP1563" ca="1" si="956">RAND()</f>
        <v>0.31565106603508097</v>
      </c>
      <c r="AP1544" s="28">
        <f t="shared" ca="1" si="956"/>
        <v>8.3507397486895618E-2</v>
      </c>
      <c r="AQ1544" s="28">
        <f>IF(Riskregister!$E$12="",0,COUNTIF(BM$4:BM$53,"&lt;"&amp;AO1544)*IF(AP1544&lt;0.5,Riskregister!$K$12+(Riskregister!$L$12-Riskregister!$K$12)*SQRT(AP1544/2),Riskregister!$L$12-(Riskregister!$L$12-Riskregister!$K$12)*SQRT((1-AP1544)/2)))</f>
        <v>0</v>
      </c>
      <c r="AR1544" s="28">
        <f t="shared" ref="AR1544:AS1563" ca="1" si="957">RAND()</f>
        <v>4.5322016917584973E-3</v>
      </c>
      <c r="AS1544" s="28">
        <f t="shared" ca="1" si="957"/>
        <v>0.28939609467648586</v>
      </c>
      <c r="AT1544" s="28">
        <f>IF(Riskregister!$E$13="",0,COUNTIF(BN$4:BN$53,"&lt;"&amp;AR1544)*IF(AS1544&lt;0.5,Riskregister!$K$13+(Riskregister!$L$13-Riskregister!$K$13)*SQRT(AS1544/2),Riskregister!$L$13-(Riskregister!$L$13-Riskregister!$K$13)*SQRT((1-AS1544)/2)))</f>
        <v>0</v>
      </c>
      <c r="AU1544" s="28">
        <f t="shared" ref="AU1544:AV1563" ca="1" si="958">RAND()</f>
        <v>0.27164719017794692</v>
      </c>
      <c r="AV1544" s="28">
        <f t="shared" ca="1" si="958"/>
        <v>0.91448149173284266</v>
      </c>
      <c r="AW1544" s="28">
        <f>IF(Riskregister!$E$14="",0,COUNTIF(BO$4:BO$53,"&lt;"&amp;AU1544)*IF(AV1544&lt;0.5,Riskregister!$K$14+(Riskregister!$L$14-Riskregister!$K$14)*SQRT(AV1544/2),Riskregister!$L$14-(Riskregister!$L$14-Riskregister!$K$14)*SQRT((1-AV1544)/2)))</f>
        <v>0</v>
      </c>
      <c r="AX1544" s="28">
        <f t="shared" ref="AX1544:AY1563" ca="1" si="959">RAND()</f>
        <v>0.25800112894650806</v>
      </c>
      <c r="AY1544" s="28">
        <f t="shared" ca="1" si="959"/>
        <v>5.0410052366735791E-2</v>
      </c>
      <c r="AZ1544" s="28">
        <f>IF(Riskregister!$E$15="",0,COUNTIF(BP$4:BP$53,"&lt;"&amp;AX1544)*IF(AY1544&lt;0.5,Riskregister!$K$15+(Riskregister!$L$15-Riskregister!$K$15)*SQRT(AY1544/2),Riskregister!$L$15-(Riskregister!$L$15-Riskregister!$K$15)*SQRT((1-AY1544)/2)))</f>
        <v>0</v>
      </c>
      <c r="BA1544" s="28">
        <f t="shared" ref="BA1544:BB1563" ca="1" si="960">RAND()</f>
        <v>0.63003195516221921</v>
      </c>
      <c r="BB1544" s="28">
        <f t="shared" ca="1" si="960"/>
        <v>0.38500695818375419</v>
      </c>
      <c r="BC1544" s="28">
        <f>IF(Riskregister!$E$16="",0,COUNTIF(BQ$4:BQ$53,"&lt;"&amp;BA1544)*IF(BB1544&lt;0.5,Riskregister!$K$16+(Riskregister!$L$16-Riskregister!$K$16)*SQRT(BB1544/2),Riskregister!$L$16-(Riskregister!$L$16-Riskregister!$K$16)*SQRT((1-BB1544)/2)))</f>
        <v>0</v>
      </c>
      <c r="BD1544" s="28">
        <f t="shared" ca="1" si="948"/>
        <v>1285206.7924071844</v>
      </c>
    </row>
    <row r="1545" spans="20:56" x14ac:dyDescent="0.35">
      <c r="T1545" s="28">
        <f t="shared" ca="1" si="949"/>
        <v>0.3599194228686986</v>
      </c>
      <c r="U1545" s="28">
        <f t="shared" ca="1" si="949"/>
        <v>0.37788051078979679</v>
      </c>
      <c r="V1545" s="28">
        <f ca="1">IF(Riskregister!$E$5="",0,COUNTIF(BF$4:BF$53,"&lt;"&amp;T1545)*IF(U1545&lt;0.5,Riskregister!$K$5+(Riskregister!$L$5-Riskregister!$K$5)*SQRT(U1545/2),Riskregister!$L$5-(Riskregister!$L$5-Riskregister!$K$5)*SQRT((1-U1545)/2)))</f>
        <v>0</v>
      </c>
      <c r="W1545" s="28">
        <f t="shared" ca="1" si="950"/>
        <v>0.3875879970788364</v>
      </c>
      <c r="X1545" s="28">
        <f t="shared" ca="1" si="950"/>
        <v>0.91492974851525488</v>
      </c>
      <c r="Y1545" s="28">
        <f ca="1">IF(Riskregister!$E$6="",0,COUNTIF(BG$4:BG$53,"&lt;"&amp;W1545)*IF(X1545&lt;0.5,Riskregister!$K$6+(Riskregister!$L$6-Riskregister!$K$6)*SQRT(X1545/2),Riskregister!$L$6-(Riskregister!$L$6-Riskregister!$K$6)*SQRT((1-X1545)/2)))</f>
        <v>0</v>
      </c>
      <c r="Z1545" s="28">
        <f t="shared" ca="1" si="951"/>
        <v>0.42935805810118921</v>
      </c>
      <c r="AA1545" s="28">
        <f t="shared" ca="1" si="951"/>
        <v>0.92988305577084684</v>
      </c>
      <c r="AB1545" s="28">
        <f ca="1">IF(Riskregister!$E$7="",0,COUNTIF(BH$4:BH$53,"&lt;"&amp;Z1545)*IF(AA1545&lt;0.5,Riskregister!$K$7+(Riskregister!$L$7-Riskregister!$K$7)*SQRT(AA1545/2),Riskregister!$L$7-(Riskregister!$L$7-Riskregister!$K$7)*SQRT((1-AA1545)/2)))</f>
        <v>0</v>
      </c>
      <c r="AC1545" s="28">
        <f t="shared" ca="1" si="952"/>
        <v>0.60360321567521424</v>
      </c>
      <c r="AD1545" s="28">
        <f t="shared" ca="1" si="952"/>
        <v>0.28766845620388681</v>
      </c>
      <c r="AE1545" s="28">
        <f ca="1">IF(Riskregister!$E$8="",0,COUNTIF(BI$4:BI$53,"&lt;"&amp;AC1545)*IF(AD1545&lt;0.5,Riskregister!$K$8+(Riskregister!$L$8-Riskregister!$K$8)*SQRT(AD1545/2),Riskregister!$L$8-(Riskregister!$L$8-Riskregister!$K$8)*SQRT((1-AD1545)/2)))</f>
        <v>0</v>
      </c>
      <c r="AF1545" s="28">
        <f t="shared" ca="1" si="953"/>
        <v>0.10413183553612482</v>
      </c>
      <c r="AG1545" s="28">
        <f t="shared" ca="1" si="953"/>
        <v>0.36023418072334701</v>
      </c>
      <c r="AH1545" s="28">
        <f>IF(Riskregister!$E$9="",0,COUNTIF(BJ$4:BJ$53,"&lt;"&amp;AF1545)*IF(AG1545&lt;0.5,Riskregister!$K$9+(Riskregister!$L$9-Riskregister!$K$9)*SQRT(AG1545/2),Riskregister!$L$9-(Riskregister!$L$9-Riskregister!$K$9)*SQRT((1-AG1545)/2)))</f>
        <v>0</v>
      </c>
      <c r="AI1545" s="28">
        <f t="shared" ca="1" si="954"/>
        <v>0.47601587875386409</v>
      </c>
      <c r="AJ1545" s="28">
        <f t="shared" ca="1" si="954"/>
        <v>0.7280531531909914</v>
      </c>
      <c r="AK1545" s="28">
        <f>IF(Riskregister!$E$10="",0,COUNTIF(BK$4:BK$53,"&lt;"&amp;AI1545)*IF(AJ1545&lt;0.5,Riskregister!$K$10+(Riskregister!$L$10-Riskregister!$K$10)*SQRT(AJ1545/2),Riskregister!$L$10-(Riskregister!$L$10-Riskregister!$K$10)*SQRT((1-AJ1545)/2)))</f>
        <v>0</v>
      </c>
      <c r="AL1545" s="28">
        <f t="shared" ca="1" si="955"/>
        <v>9.7865912205546524E-2</v>
      </c>
      <c r="AM1545" s="28">
        <f t="shared" ca="1" si="955"/>
        <v>0.84535665700172147</v>
      </c>
      <c r="AN1545" s="28">
        <f>IF(Riskregister!$E$11="",0,COUNTIF(BL$4:BL$53,"&lt;"&amp;AL1545)*IF(AM1545&lt;0.5,Riskregister!$K$11+(Riskregister!$L$11-Riskregister!$K$11)*SQRT(AM1545/2),Riskregister!$L$11-(Riskregister!$L$11-Riskregister!$K$11)*SQRT((1-AM1545)/2)))</f>
        <v>0</v>
      </c>
      <c r="AO1545" s="28">
        <f t="shared" ca="1" si="956"/>
        <v>0.64143813086968682</v>
      </c>
      <c r="AP1545" s="28">
        <f t="shared" ca="1" si="956"/>
        <v>0.49541051114875456</v>
      </c>
      <c r="AQ1545" s="28">
        <f>IF(Riskregister!$E$12="",0,COUNTIF(BM$4:BM$53,"&lt;"&amp;AO1545)*IF(AP1545&lt;0.5,Riskregister!$K$12+(Riskregister!$L$12-Riskregister!$K$12)*SQRT(AP1545/2),Riskregister!$L$12-(Riskregister!$L$12-Riskregister!$K$12)*SQRT((1-AP1545)/2)))</f>
        <v>0</v>
      </c>
      <c r="AR1545" s="28">
        <f t="shared" ca="1" si="957"/>
        <v>0.91947605744634386</v>
      </c>
      <c r="AS1545" s="28">
        <f t="shared" ca="1" si="957"/>
        <v>0.55852207555975397</v>
      </c>
      <c r="AT1545" s="28">
        <f>IF(Riskregister!$E$13="",0,COUNTIF(BN$4:BN$53,"&lt;"&amp;AR1545)*IF(AS1545&lt;0.5,Riskregister!$K$13+(Riskregister!$L$13-Riskregister!$K$13)*SQRT(AS1545/2),Riskregister!$L$13-(Riskregister!$L$13-Riskregister!$K$13)*SQRT((1-AS1545)/2)))</f>
        <v>0</v>
      </c>
      <c r="AU1545" s="28">
        <f t="shared" ca="1" si="958"/>
        <v>0.2680445070791031</v>
      </c>
      <c r="AV1545" s="28">
        <f t="shared" ca="1" si="958"/>
        <v>0.37908284625571997</v>
      </c>
      <c r="AW1545" s="28">
        <f>IF(Riskregister!$E$14="",0,COUNTIF(BO$4:BO$53,"&lt;"&amp;AU1545)*IF(AV1545&lt;0.5,Riskregister!$K$14+(Riskregister!$L$14-Riskregister!$K$14)*SQRT(AV1545/2),Riskregister!$L$14-(Riskregister!$L$14-Riskregister!$K$14)*SQRT((1-AV1545)/2)))</f>
        <v>0</v>
      </c>
      <c r="AX1545" s="28">
        <f t="shared" ca="1" si="959"/>
        <v>0.80582490038649768</v>
      </c>
      <c r="AY1545" s="28">
        <f t="shared" ca="1" si="959"/>
        <v>0.10669597202981995</v>
      </c>
      <c r="AZ1545" s="28">
        <f>IF(Riskregister!$E$15="",0,COUNTIF(BP$4:BP$53,"&lt;"&amp;AX1545)*IF(AY1545&lt;0.5,Riskregister!$K$15+(Riskregister!$L$15-Riskregister!$K$15)*SQRT(AY1545/2),Riskregister!$L$15-(Riskregister!$L$15-Riskregister!$K$15)*SQRT((1-AY1545)/2)))</f>
        <v>0</v>
      </c>
      <c r="BA1545" s="28">
        <f t="shared" ca="1" si="960"/>
        <v>0.97571723933242971</v>
      </c>
      <c r="BB1545" s="28">
        <f t="shared" ca="1" si="960"/>
        <v>7.226914821478081E-2</v>
      </c>
      <c r="BC1545" s="28">
        <f>IF(Riskregister!$E$16="",0,COUNTIF(BQ$4:BQ$53,"&lt;"&amp;BA1545)*IF(BB1545&lt;0.5,Riskregister!$K$16+(Riskregister!$L$16-Riskregister!$K$16)*SQRT(BB1545/2),Riskregister!$L$16-(Riskregister!$L$16-Riskregister!$K$16)*SQRT((1-BB1545)/2)))</f>
        <v>0</v>
      </c>
      <c r="BD1545" s="28">
        <f t="shared" ca="1" si="948"/>
        <v>0</v>
      </c>
    </row>
    <row r="1546" spans="20:56" x14ac:dyDescent="0.35">
      <c r="T1546" s="28">
        <f t="shared" ca="1" si="949"/>
        <v>0.23599510839793869</v>
      </c>
      <c r="U1546" s="28">
        <f t="shared" ca="1" si="949"/>
        <v>0.85393861721422371</v>
      </c>
      <c r="V1546" s="28">
        <f ca="1">IF(Riskregister!$E$5="",0,COUNTIF(BF$4:BF$53,"&lt;"&amp;T1546)*IF(U1546&lt;0.5,Riskregister!$K$5+(Riskregister!$L$5-Riskregister!$K$5)*SQRT(U1546/2),Riskregister!$L$5-(Riskregister!$L$5-Riskregister!$K$5)*SQRT((1-U1546)/2)))</f>
        <v>0</v>
      </c>
      <c r="W1546" s="28">
        <f t="shared" ca="1" si="950"/>
        <v>0.74158528577203209</v>
      </c>
      <c r="X1546" s="28">
        <f t="shared" ca="1" si="950"/>
        <v>1.8664469345714418E-2</v>
      </c>
      <c r="Y1546" s="28">
        <f ca="1">IF(Riskregister!$E$6="",0,COUNTIF(BG$4:BG$53,"&lt;"&amp;W1546)*IF(X1546&lt;0.5,Riskregister!$K$6+(Riskregister!$L$6-Riskregister!$K$6)*SQRT(X1546/2),Riskregister!$L$6-(Riskregister!$L$6-Riskregister!$K$6)*SQRT((1-X1546)/2)))</f>
        <v>373886.28565835021</v>
      </c>
      <c r="Z1546" s="28">
        <f t="shared" ca="1" si="951"/>
        <v>0.35332546732186909</v>
      </c>
      <c r="AA1546" s="28">
        <f t="shared" ca="1" si="951"/>
        <v>0.30480165674275983</v>
      </c>
      <c r="AB1546" s="28">
        <f ca="1">IF(Riskregister!$E$7="",0,COUNTIF(BH$4:BH$53,"&lt;"&amp;Z1546)*IF(AA1546&lt;0.5,Riskregister!$K$7+(Riskregister!$L$7-Riskregister!$K$7)*SQRT(AA1546/2),Riskregister!$L$7-(Riskregister!$L$7-Riskregister!$K$7)*SQRT((1-AA1546)/2)))</f>
        <v>0</v>
      </c>
      <c r="AC1546" s="28">
        <f t="shared" ca="1" si="952"/>
        <v>0.32687409736936857</v>
      </c>
      <c r="AD1546" s="28">
        <f t="shared" ca="1" si="952"/>
        <v>0.1071755986646159</v>
      </c>
      <c r="AE1546" s="28">
        <f ca="1">IF(Riskregister!$E$8="",0,COUNTIF(BI$4:BI$53,"&lt;"&amp;AC1546)*IF(AD1546&lt;0.5,Riskregister!$K$8+(Riskregister!$L$8-Riskregister!$K$8)*SQRT(AD1546/2),Riskregister!$L$8-(Riskregister!$L$8-Riskregister!$K$8)*SQRT((1-AD1546)/2)))</f>
        <v>0</v>
      </c>
      <c r="AF1546" s="28">
        <f t="shared" ca="1" si="953"/>
        <v>0.63669852938991811</v>
      </c>
      <c r="AG1546" s="28">
        <f t="shared" ca="1" si="953"/>
        <v>0.71269429837009779</v>
      </c>
      <c r="AH1546" s="28">
        <f>IF(Riskregister!$E$9="",0,COUNTIF(BJ$4:BJ$53,"&lt;"&amp;AF1546)*IF(AG1546&lt;0.5,Riskregister!$K$9+(Riskregister!$L$9-Riskregister!$K$9)*SQRT(AG1546/2),Riskregister!$L$9-(Riskregister!$L$9-Riskregister!$K$9)*SQRT((1-AG1546)/2)))</f>
        <v>0</v>
      </c>
      <c r="AI1546" s="28">
        <f t="shared" ca="1" si="954"/>
        <v>0.26559205080632287</v>
      </c>
      <c r="AJ1546" s="28">
        <f t="shared" ca="1" si="954"/>
        <v>0.32311389415931668</v>
      </c>
      <c r="AK1546" s="28">
        <f>IF(Riskregister!$E$10="",0,COUNTIF(BK$4:BK$53,"&lt;"&amp;AI1546)*IF(AJ1546&lt;0.5,Riskregister!$K$10+(Riskregister!$L$10-Riskregister!$K$10)*SQRT(AJ1546/2),Riskregister!$L$10-(Riskregister!$L$10-Riskregister!$K$10)*SQRT((1-AJ1546)/2)))</f>
        <v>0</v>
      </c>
      <c r="AL1546" s="28">
        <f t="shared" ca="1" si="955"/>
        <v>0.67386086301099946</v>
      </c>
      <c r="AM1546" s="28">
        <f t="shared" ca="1" si="955"/>
        <v>0.96427630136289266</v>
      </c>
      <c r="AN1546" s="28">
        <f>IF(Riskregister!$E$11="",0,COUNTIF(BL$4:BL$53,"&lt;"&amp;AL1546)*IF(AM1546&lt;0.5,Riskregister!$K$11+(Riskregister!$L$11-Riskregister!$K$11)*SQRT(AM1546/2),Riskregister!$L$11-(Riskregister!$L$11-Riskregister!$K$11)*SQRT((1-AM1546)/2)))</f>
        <v>0</v>
      </c>
      <c r="AO1546" s="28">
        <f t="shared" ca="1" si="956"/>
        <v>0.48128575969974197</v>
      </c>
      <c r="AP1546" s="28">
        <f t="shared" ca="1" si="956"/>
        <v>0.66734485425454104</v>
      </c>
      <c r="AQ1546" s="28">
        <f>IF(Riskregister!$E$12="",0,COUNTIF(BM$4:BM$53,"&lt;"&amp;AO1546)*IF(AP1546&lt;0.5,Riskregister!$K$12+(Riskregister!$L$12-Riskregister!$K$12)*SQRT(AP1546/2),Riskregister!$L$12-(Riskregister!$L$12-Riskregister!$K$12)*SQRT((1-AP1546)/2)))</f>
        <v>0</v>
      </c>
      <c r="AR1546" s="28">
        <f t="shared" ca="1" si="957"/>
        <v>0.91033241639112716</v>
      </c>
      <c r="AS1546" s="28">
        <f t="shared" ca="1" si="957"/>
        <v>0.33343908775466291</v>
      </c>
      <c r="AT1546" s="28">
        <f>IF(Riskregister!$E$13="",0,COUNTIF(BN$4:BN$53,"&lt;"&amp;AR1546)*IF(AS1546&lt;0.5,Riskregister!$K$13+(Riskregister!$L$13-Riskregister!$K$13)*SQRT(AS1546/2),Riskregister!$L$13-(Riskregister!$L$13-Riskregister!$K$13)*SQRT((1-AS1546)/2)))</f>
        <v>0</v>
      </c>
      <c r="AU1546" s="28">
        <f t="shared" ca="1" si="958"/>
        <v>0.87334450142484243</v>
      </c>
      <c r="AV1546" s="28">
        <f t="shared" ca="1" si="958"/>
        <v>0.76071982184139264</v>
      </c>
      <c r="AW1546" s="28">
        <f>IF(Riskregister!$E$14="",0,COUNTIF(BO$4:BO$53,"&lt;"&amp;AU1546)*IF(AV1546&lt;0.5,Riskregister!$K$14+(Riskregister!$L$14-Riskregister!$K$14)*SQRT(AV1546/2),Riskregister!$L$14-(Riskregister!$L$14-Riskregister!$K$14)*SQRT((1-AV1546)/2)))</f>
        <v>0</v>
      </c>
      <c r="AX1546" s="28">
        <f t="shared" ca="1" si="959"/>
        <v>0.63032022659750198</v>
      </c>
      <c r="AY1546" s="28">
        <f t="shared" ca="1" si="959"/>
        <v>0.47945980287943923</v>
      </c>
      <c r="AZ1546" s="28">
        <f>IF(Riskregister!$E$15="",0,COUNTIF(BP$4:BP$53,"&lt;"&amp;AX1546)*IF(AY1546&lt;0.5,Riskregister!$K$15+(Riskregister!$L$15-Riskregister!$K$15)*SQRT(AY1546/2),Riskregister!$L$15-(Riskregister!$L$15-Riskregister!$K$15)*SQRT((1-AY1546)/2)))</f>
        <v>0</v>
      </c>
      <c r="BA1546" s="28">
        <f t="shared" ca="1" si="960"/>
        <v>0.86428394427986288</v>
      </c>
      <c r="BB1546" s="28">
        <f t="shared" ca="1" si="960"/>
        <v>0.71603055239921232</v>
      </c>
      <c r="BC1546" s="28">
        <f>IF(Riskregister!$E$16="",0,COUNTIF(BQ$4:BQ$53,"&lt;"&amp;BA1546)*IF(BB1546&lt;0.5,Riskregister!$K$16+(Riskregister!$L$16-Riskregister!$K$16)*SQRT(BB1546/2),Riskregister!$L$16-(Riskregister!$L$16-Riskregister!$K$16)*SQRT((1-BB1546)/2)))</f>
        <v>0</v>
      </c>
      <c r="BD1546" s="28">
        <f t="shared" ca="1" si="948"/>
        <v>373886.28565835021</v>
      </c>
    </row>
    <row r="1547" spans="20:56" x14ac:dyDescent="0.35">
      <c r="T1547" s="28">
        <f t="shared" ca="1" si="949"/>
        <v>0.94715222090876428</v>
      </c>
      <c r="U1547" s="28">
        <f t="shared" ca="1" si="949"/>
        <v>0.54210007419558859</v>
      </c>
      <c r="V1547" s="28">
        <f ca="1">IF(Riskregister!$E$5="",0,COUNTIF(BF$4:BF$53,"&lt;"&amp;T1547)*IF(U1547&lt;0.5,Riskregister!$K$5+(Riskregister!$L$5-Riskregister!$K$5)*SQRT(U1547/2),Riskregister!$L$5-(Riskregister!$L$5-Riskregister!$K$5)*SQRT((1-U1547)/2)))</f>
        <v>769361.55541941384</v>
      </c>
      <c r="W1547" s="28">
        <f t="shared" ca="1" si="950"/>
        <v>0.17689675035779595</v>
      </c>
      <c r="X1547" s="28">
        <f t="shared" ca="1" si="950"/>
        <v>0.84257311738043084</v>
      </c>
      <c r="Y1547" s="28">
        <f ca="1">IF(Riskregister!$E$6="",0,COUNTIF(BG$4:BG$53,"&lt;"&amp;W1547)*IF(X1547&lt;0.5,Riskregister!$K$6+(Riskregister!$L$6-Riskregister!$K$6)*SQRT(X1547/2),Riskregister!$L$6-(Riskregister!$L$6-Riskregister!$K$6)*SQRT((1-X1547)/2)))</f>
        <v>0</v>
      </c>
      <c r="Z1547" s="28">
        <f t="shared" ca="1" si="951"/>
        <v>0.13935105540760728</v>
      </c>
      <c r="AA1547" s="28">
        <f t="shared" ca="1" si="951"/>
        <v>0.98375689470808603</v>
      </c>
      <c r="AB1547" s="28">
        <f ca="1">IF(Riskregister!$E$7="",0,COUNTIF(BH$4:BH$53,"&lt;"&amp;Z1547)*IF(AA1547&lt;0.5,Riskregister!$K$7+(Riskregister!$L$7-Riskregister!$K$7)*SQRT(AA1547/2),Riskregister!$L$7-(Riskregister!$L$7-Riskregister!$K$7)*SQRT((1-AA1547)/2)))</f>
        <v>0</v>
      </c>
      <c r="AC1547" s="28">
        <f t="shared" ca="1" si="952"/>
        <v>0.24967385137321418</v>
      </c>
      <c r="AD1547" s="28">
        <f t="shared" ca="1" si="952"/>
        <v>0.40028755497305368</v>
      </c>
      <c r="AE1547" s="28">
        <f ca="1">IF(Riskregister!$E$8="",0,COUNTIF(BI$4:BI$53,"&lt;"&amp;AC1547)*IF(AD1547&lt;0.5,Riskregister!$K$8+(Riskregister!$L$8-Riskregister!$K$8)*SQRT(AD1547/2),Riskregister!$L$8-(Riskregister!$L$8-Riskregister!$K$8)*SQRT((1-AD1547)/2)))</f>
        <v>0</v>
      </c>
      <c r="AF1547" s="28">
        <f t="shared" ca="1" si="953"/>
        <v>0.6439217722421009</v>
      </c>
      <c r="AG1547" s="28">
        <f t="shared" ca="1" si="953"/>
        <v>0.67185505958869418</v>
      </c>
      <c r="AH1547" s="28">
        <f>IF(Riskregister!$E$9="",0,COUNTIF(BJ$4:BJ$53,"&lt;"&amp;AF1547)*IF(AG1547&lt;0.5,Riskregister!$K$9+(Riskregister!$L$9-Riskregister!$K$9)*SQRT(AG1547/2),Riskregister!$L$9-(Riskregister!$L$9-Riskregister!$K$9)*SQRT((1-AG1547)/2)))</f>
        <v>0</v>
      </c>
      <c r="AI1547" s="28">
        <f t="shared" ca="1" si="954"/>
        <v>0.11646496547057805</v>
      </c>
      <c r="AJ1547" s="28">
        <f t="shared" ca="1" si="954"/>
        <v>3.2450095510226373E-2</v>
      </c>
      <c r="AK1547" s="28">
        <f>IF(Riskregister!$E$10="",0,COUNTIF(BK$4:BK$53,"&lt;"&amp;AI1547)*IF(AJ1547&lt;0.5,Riskregister!$K$10+(Riskregister!$L$10-Riskregister!$K$10)*SQRT(AJ1547/2),Riskregister!$L$10-(Riskregister!$L$10-Riskregister!$K$10)*SQRT((1-AJ1547)/2)))</f>
        <v>0</v>
      </c>
      <c r="AL1547" s="28">
        <f t="shared" ca="1" si="955"/>
        <v>0.19207589689773996</v>
      </c>
      <c r="AM1547" s="28">
        <f t="shared" ca="1" si="955"/>
        <v>0.28200737876188964</v>
      </c>
      <c r="AN1547" s="28">
        <f>IF(Riskregister!$E$11="",0,COUNTIF(BL$4:BL$53,"&lt;"&amp;AL1547)*IF(AM1547&lt;0.5,Riskregister!$K$11+(Riskregister!$L$11-Riskregister!$K$11)*SQRT(AM1547/2),Riskregister!$L$11-(Riskregister!$L$11-Riskregister!$K$11)*SQRT((1-AM1547)/2)))</f>
        <v>0</v>
      </c>
      <c r="AO1547" s="28">
        <f t="shared" ca="1" si="956"/>
        <v>0.1689644259042663</v>
      </c>
      <c r="AP1547" s="28">
        <f t="shared" ca="1" si="956"/>
        <v>0.42325464743183761</v>
      </c>
      <c r="AQ1547" s="28">
        <f>IF(Riskregister!$E$12="",0,COUNTIF(BM$4:BM$53,"&lt;"&amp;AO1547)*IF(AP1547&lt;0.5,Riskregister!$K$12+(Riskregister!$L$12-Riskregister!$K$12)*SQRT(AP1547/2),Riskregister!$L$12-(Riskregister!$L$12-Riskregister!$K$12)*SQRT((1-AP1547)/2)))</f>
        <v>0</v>
      </c>
      <c r="AR1547" s="28">
        <f t="shared" ca="1" si="957"/>
        <v>0.35670034825045449</v>
      </c>
      <c r="AS1547" s="28">
        <f t="shared" ca="1" si="957"/>
        <v>0.72718127827759849</v>
      </c>
      <c r="AT1547" s="28">
        <f>IF(Riskregister!$E$13="",0,COUNTIF(BN$4:BN$53,"&lt;"&amp;AR1547)*IF(AS1547&lt;0.5,Riskregister!$K$13+(Riskregister!$L$13-Riskregister!$K$13)*SQRT(AS1547/2),Riskregister!$L$13-(Riskregister!$L$13-Riskregister!$K$13)*SQRT((1-AS1547)/2)))</f>
        <v>0</v>
      </c>
      <c r="AU1547" s="28">
        <f t="shared" ca="1" si="958"/>
        <v>0.16791670539529713</v>
      </c>
      <c r="AV1547" s="28">
        <f t="shared" ca="1" si="958"/>
        <v>0.22770234728223604</v>
      </c>
      <c r="AW1547" s="28">
        <f>IF(Riskregister!$E$14="",0,COUNTIF(BO$4:BO$53,"&lt;"&amp;AU1547)*IF(AV1547&lt;0.5,Riskregister!$K$14+(Riskregister!$L$14-Riskregister!$K$14)*SQRT(AV1547/2),Riskregister!$L$14-(Riskregister!$L$14-Riskregister!$K$14)*SQRT((1-AV1547)/2)))</f>
        <v>0</v>
      </c>
      <c r="AX1547" s="28">
        <f t="shared" ca="1" si="959"/>
        <v>1.8996899621556484E-2</v>
      </c>
      <c r="AY1547" s="28">
        <f t="shared" ca="1" si="959"/>
        <v>0.40669663837876691</v>
      </c>
      <c r="AZ1547" s="28">
        <f>IF(Riskregister!$E$15="",0,COUNTIF(BP$4:BP$53,"&lt;"&amp;AX1547)*IF(AY1547&lt;0.5,Riskregister!$K$15+(Riskregister!$L$15-Riskregister!$K$15)*SQRT(AY1547/2),Riskregister!$L$15-(Riskregister!$L$15-Riskregister!$K$15)*SQRT((1-AY1547)/2)))</f>
        <v>0</v>
      </c>
      <c r="BA1547" s="28">
        <f t="shared" ca="1" si="960"/>
        <v>0.5738861053153842</v>
      </c>
      <c r="BB1547" s="28">
        <f t="shared" ca="1" si="960"/>
        <v>0.57830770384486685</v>
      </c>
      <c r="BC1547" s="28">
        <f>IF(Riskregister!$E$16="",0,COUNTIF(BQ$4:BQ$53,"&lt;"&amp;BA1547)*IF(BB1547&lt;0.5,Riskregister!$K$16+(Riskregister!$L$16-Riskregister!$K$16)*SQRT(BB1547/2),Riskregister!$L$16-(Riskregister!$L$16-Riskregister!$K$16)*SQRT((1-BB1547)/2)))</f>
        <v>0</v>
      </c>
      <c r="BD1547" s="28">
        <f t="shared" ca="1" si="948"/>
        <v>769361.55541941384</v>
      </c>
    </row>
    <row r="1548" spans="20:56" x14ac:dyDescent="0.35">
      <c r="T1548" s="28">
        <f t="shared" ca="1" si="949"/>
        <v>7.1652941639070322E-2</v>
      </c>
      <c r="U1548" s="28">
        <f t="shared" ca="1" si="949"/>
        <v>0.68849441735690031</v>
      </c>
      <c r="V1548" s="28">
        <f ca="1">IF(Riskregister!$E$5="",0,COUNTIF(BF$4:BF$53,"&lt;"&amp;T1548)*IF(U1548&lt;0.5,Riskregister!$K$5+(Riskregister!$L$5-Riskregister!$K$5)*SQRT(U1548/2),Riskregister!$L$5-(Riskregister!$L$5-Riskregister!$K$5)*SQRT((1-U1548)/2)))</f>
        <v>0</v>
      </c>
      <c r="W1548" s="28">
        <f t="shared" ca="1" si="950"/>
        <v>0.11244322029355081</v>
      </c>
      <c r="X1548" s="28">
        <f t="shared" ca="1" si="950"/>
        <v>0.64529556472647898</v>
      </c>
      <c r="Y1548" s="28">
        <f ca="1">IF(Riskregister!$E$6="",0,COUNTIF(BG$4:BG$53,"&lt;"&amp;W1548)*IF(X1548&lt;0.5,Riskregister!$K$6+(Riskregister!$L$6-Riskregister!$K$6)*SQRT(X1548/2),Riskregister!$L$6-(Riskregister!$L$6-Riskregister!$K$6)*SQRT((1-X1548)/2)))</f>
        <v>0</v>
      </c>
      <c r="Z1548" s="28">
        <f t="shared" ca="1" si="951"/>
        <v>0.32716701762155898</v>
      </c>
      <c r="AA1548" s="28">
        <f t="shared" ca="1" si="951"/>
        <v>0.70313369544104887</v>
      </c>
      <c r="AB1548" s="28">
        <f ca="1">IF(Riskregister!$E$7="",0,COUNTIF(BH$4:BH$53,"&lt;"&amp;Z1548)*IF(AA1548&lt;0.5,Riskregister!$K$7+(Riskregister!$L$7-Riskregister!$K$7)*SQRT(AA1548/2),Riskregister!$L$7-(Riskregister!$L$7-Riskregister!$K$7)*SQRT((1-AA1548)/2)))</f>
        <v>0</v>
      </c>
      <c r="AC1548" s="28">
        <f t="shared" ca="1" si="952"/>
        <v>0.49257063788223387</v>
      </c>
      <c r="AD1548" s="28">
        <f t="shared" ca="1" si="952"/>
        <v>0.86128387950104168</v>
      </c>
      <c r="AE1548" s="28">
        <f ca="1">IF(Riskregister!$E$8="",0,COUNTIF(BI$4:BI$53,"&lt;"&amp;AC1548)*IF(AD1548&lt;0.5,Riskregister!$K$8+(Riskregister!$L$8-Riskregister!$K$8)*SQRT(AD1548/2),Riskregister!$L$8-(Riskregister!$L$8-Riskregister!$K$8)*SQRT((1-AD1548)/2)))</f>
        <v>0</v>
      </c>
      <c r="AF1548" s="28">
        <f t="shared" ca="1" si="953"/>
        <v>0.79749933364792702</v>
      </c>
      <c r="AG1548" s="28">
        <f t="shared" ca="1" si="953"/>
        <v>0.21242861308534566</v>
      </c>
      <c r="AH1548" s="28">
        <f>IF(Riskregister!$E$9="",0,COUNTIF(BJ$4:BJ$53,"&lt;"&amp;AF1548)*IF(AG1548&lt;0.5,Riskregister!$K$9+(Riskregister!$L$9-Riskregister!$K$9)*SQRT(AG1548/2),Riskregister!$L$9-(Riskregister!$L$9-Riskregister!$K$9)*SQRT((1-AG1548)/2)))</f>
        <v>0</v>
      </c>
      <c r="AI1548" s="28">
        <f t="shared" ca="1" si="954"/>
        <v>2.8689231574307139E-2</v>
      </c>
      <c r="AJ1548" s="28">
        <f t="shared" ca="1" si="954"/>
        <v>0.43448740828439603</v>
      </c>
      <c r="AK1548" s="28">
        <f>IF(Riskregister!$E$10="",0,COUNTIF(BK$4:BK$53,"&lt;"&amp;AI1548)*IF(AJ1548&lt;0.5,Riskregister!$K$10+(Riskregister!$L$10-Riskregister!$K$10)*SQRT(AJ1548/2),Riskregister!$L$10-(Riskregister!$L$10-Riskregister!$K$10)*SQRT((1-AJ1548)/2)))</f>
        <v>0</v>
      </c>
      <c r="AL1548" s="28">
        <f t="shared" ca="1" si="955"/>
        <v>0.35182318029269899</v>
      </c>
      <c r="AM1548" s="28">
        <f t="shared" ca="1" si="955"/>
        <v>0.99028581034573027</v>
      </c>
      <c r="AN1548" s="28">
        <f>IF(Riskregister!$E$11="",0,COUNTIF(BL$4:BL$53,"&lt;"&amp;AL1548)*IF(AM1548&lt;0.5,Riskregister!$K$11+(Riskregister!$L$11-Riskregister!$K$11)*SQRT(AM1548/2),Riskregister!$L$11-(Riskregister!$L$11-Riskregister!$K$11)*SQRT((1-AM1548)/2)))</f>
        <v>0</v>
      </c>
      <c r="AO1548" s="28">
        <f t="shared" ca="1" si="956"/>
        <v>0.2664641605176602</v>
      </c>
      <c r="AP1548" s="28">
        <f t="shared" ca="1" si="956"/>
        <v>0.80576215582789446</v>
      </c>
      <c r="AQ1548" s="28">
        <f>IF(Riskregister!$E$12="",0,COUNTIF(BM$4:BM$53,"&lt;"&amp;AO1548)*IF(AP1548&lt;0.5,Riskregister!$K$12+(Riskregister!$L$12-Riskregister!$K$12)*SQRT(AP1548/2),Riskregister!$L$12-(Riskregister!$L$12-Riskregister!$K$12)*SQRT((1-AP1548)/2)))</f>
        <v>0</v>
      </c>
      <c r="AR1548" s="28">
        <f t="shared" ca="1" si="957"/>
        <v>0.50945893901538009</v>
      </c>
      <c r="AS1548" s="28">
        <f t="shared" ca="1" si="957"/>
        <v>7.2861513624753016E-2</v>
      </c>
      <c r="AT1548" s="28">
        <f>IF(Riskregister!$E$13="",0,COUNTIF(BN$4:BN$53,"&lt;"&amp;AR1548)*IF(AS1548&lt;0.5,Riskregister!$K$13+(Riskregister!$L$13-Riskregister!$K$13)*SQRT(AS1548/2),Riskregister!$L$13-(Riskregister!$L$13-Riskregister!$K$13)*SQRT((1-AS1548)/2)))</f>
        <v>0</v>
      </c>
      <c r="AU1548" s="28">
        <f t="shared" ca="1" si="958"/>
        <v>0.15368117967373185</v>
      </c>
      <c r="AV1548" s="28">
        <f t="shared" ca="1" si="958"/>
        <v>0.48026162108165782</v>
      </c>
      <c r="AW1548" s="28">
        <f>IF(Riskregister!$E$14="",0,COUNTIF(BO$4:BO$53,"&lt;"&amp;AU1548)*IF(AV1548&lt;0.5,Riskregister!$K$14+(Riskregister!$L$14-Riskregister!$K$14)*SQRT(AV1548/2),Riskregister!$L$14-(Riskregister!$L$14-Riskregister!$K$14)*SQRT((1-AV1548)/2)))</f>
        <v>0</v>
      </c>
      <c r="AX1548" s="28">
        <f t="shared" ca="1" si="959"/>
        <v>0.90657690849332218</v>
      </c>
      <c r="AY1548" s="28">
        <f t="shared" ca="1" si="959"/>
        <v>0.36539983733452597</v>
      </c>
      <c r="AZ1548" s="28">
        <f>IF(Riskregister!$E$15="",0,COUNTIF(BP$4:BP$53,"&lt;"&amp;AX1548)*IF(AY1548&lt;0.5,Riskregister!$K$15+(Riskregister!$L$15-Riskregister!$K$15)*SQRT(AY1548/2),Riskregister!$L$15-(Riskregister!$L$15-Riskregister!$K$15)*SQRT((1-AY1548)/2)))</f>
        <v>0</v>
      </c>
      <c r="BA1548" s="28">
        <f t="shared" ca="1" si="960"/>
        <v>0.76389902359191142</v>
      </c>
      <c r="BB1548" s="28">
        <f t="shared" ca="1" si="960"/>
        <v>0.50092304497865692</v>
      </c>
      <c r="BC1548" s="28">
        <f>IF(Riskregister!$E$16="",0,COUNTIF(BQ$4:BQ$53,"&lt;"&amp;BA1548)*IF(BB1548&lt;0.5,Riskregister!$K$16+(Riskregister!$L$16-Riskregister!$K$16)*SQRT(BB1548/2),Riskregister!$L$16-(Riskregister!$L$16-Riskregister!$K$16)*SQRT((1-BB1548)/2)))</f>
        <v>0</v>
      </c>
      <c r="BD1548" s="28">
        <f t="shared" ca="1" si="948"/>
        <v>0</v>
      </c>
    </row>
    <row r="1549" spans="20:56" x14ac:dyDescent="0.35">
      <c r="T1549" s="28">
        <f t="shared" ca="1" si="949"/>
        <v>0.88751359345190817</v>
      </c>
      <c r="U1549" s="28">
        <f t="shared" ca="1" si="949"/>
        <v>0.60569687036077224</v>
      </c>
      <c r="V1549" s="28">
        <f ca="1">IF(Riskregister!$E$5="",0,COUNTIF(BF$4:BF$53,"&lt;"&amp;T1549)*IF(U1549&lt;0.5,Riskregister!$K$5+(Riskregister!$L$5-Riskregister!$K$5)*SQRT(U1549/2),Riskregister!$L$5-(Riskregister!$L$5-Riskregister!$K$5)*SQRT((1-U1549)/2)))</f>
        <v>400192.11257817724</v>
      </c>
      <c r="W1549" s="28">
        <f t="shared" ca="1" si="950"/>
        <v>0.98483835039181666</v>
      </c>
      <c r="X1549" s="28">
        <f t="shared" ca="1" si="950"/>
        <v>0.16979577009590574</v>
      </c>
      <c r="Y1549" s="28">
        <f ca="1">IF(Riskregister!$E$6="",0,COUNTIF(BG$4:BG$53,"&lt;"&amp;W1549)*IF(X1549&lt;0.5,Riskregister!$K$6+(Riskregister!$L$6-Riskregister!$K$6)*SQRT(X1549/2),Riskregister!$L$6-(Riskregister!$L$6-Riskregister!$K$6)*SQRT((1-X1549)/2)))</f>
        <v>1448940.6990966978</v>
      </c>
      <c r="Z1549" s="28">
        <f t="shared" ca="1" si="951"/>
        <v>0.37531830755256712</v>
      </c>
      <c r="AA1549" s="28">
        <f t="shared" ca="1" si="951"/>
        <v>0.47366970435041156</v>
      </c>
      <c r="AB1549" s="28">
        <f ca="1">IF(Riskregister!$E$7="",0,COUNTIF(BH$4:BH$53,"&lt;"&amp;Z1549)*IF(AA1549&lt;0.5,Riskregister!$K$7+(Riskregister!$L$7-Riskregister!$K$7)*SQRT(AA1549/2),Riskregister!$L$7-(Riskregister!$L$7-Riskregister!$K$7)*SQRT((1-AA1549)/2)))</f>
        <v>0</v>
      </c>
      <c r="AC1549" s="28">
        <f t="shared" ca="1" si="952"/>
        <v>0.95578533353316664</v>
      </c>
      <c r="AD1549" s="28">
        <f t="shared" ca="1" si="952"/>
        <v>0.71937546218426163</v>
      </c>
      <c r="AE1549" s="28">
        <f ca="1">IF(Riskregister!$E$8="",0,COUNTIF(BI$4:BI$53,"&lt;"&amp;AC1549)*IF(AD1549&lt;0.5,Riskregister!$K$8+(Riskregister!$L$8-Riskregister!$K$8)*SQRT(AD1549/2),Riskregister!$L$8-(Riskregister!$L$8-Riskregister!$K$8)*SQRT((1-AD1549)/2)))</f>
        <v>0</v>
      </c>
      <c r="AF1549" s="28">
        <f t="shared" ca="1" si="953"/>
        <v>0.93110741460580593</v>
      </c>
      <c r="AG1549" s="28">
        <f t="shared" ca="1" si="953"/>
        <v>0.18154891840893739</v>
      </c>
      <c r="AH1549" s="28">
        <f>IF(Riskregister!$E$9="",0,COUNTIF(BJ$4:BJ$53,"&lt;"&amp;AF1549)*IF(AG1549&lt;0.5,Riskregister!$K$9+(Riskregister!$L$9-Riskregister!$K$9)*SQRT(AG1549/2),Riskregister!$L$9-(Riskregister!$L$9-Riskregister!$K$9)*SQRT((1-AG1549)/2)))</f>
        <v>0</v>
      </c>
      <c r="AI1549" s="28">
        <f t="shared" ca="1" si="954"/>
        <v>0.35432012081618558</v>
      </c>
      <c r="AJ1549" s="28">
        <f t="shared" ca="1" si="954"/>
        <v>0.21956358014263722</v>
      </c>
      <c r="AK1549" s="28">
        <f>IF(Riskregister!$E$10="",0,COUNTIF(BK$4:BK$53,"&lt;"&amp;AI1549)*IF(AJ1549&lt;0.5,Riskregister!$K$10+(Riskregister!$L$10-Riskregister!$K$10)*SQRT(AJ1549/2),Riskregister!$L$10-(Riskregister!$L$10-Riskregister!$K$10)*SQRT((1-AJ1549)/2)))</f>
        <v>0</v>
      </c>
      <c r="AL1549" s="28">
        <f t="shared" ca="1" si="955"/>
        <v>2.4447678182274002E-2</v>
      </c>
      <c r="AM1549" s="28">
        <f t="shared" ca="1" si="955"/>
        <v>0.4401719822793404</v>
      </c>
      <c r="AN1549" s="28">
        <f>IF(Riskregister!$E$11="",0,COUNTIF(BL$4:BL$53,"&lt;"&amp;AL1549)*IF(AM1549&lt;0.5,Riskregister!$K$11+(Riskregister!$L$11-Riskregister!$K$11)*SQRT(AM1549/2),Riskregister!$L$11-(Riskregister!$L$11-Riskregister!$K$11)*SQRT((1-AM1549)/2)))</f>
        <v>0</v>
      </c>
      <c r="AO1549" s="28">
        <f t="shared" ca="1" si="956"/>
        <v>0.85738375875096695</v>
      </c>
      <c r="AP1549" s="28">
        <f t="shared" ca="1" si="956"/>
        <v>0.5395642429401748</v>
      </c>
      <c r="AQ1549" s="28">
        <f>IF(Riskregister!$E$12="",0,COUNTIF(BM$4:BM$53,"&lt;"&amp;AO1549)*IF(AP1549&lt;0.5,Riskregister!$K$12+(Riskregister!$L$12-Riskregister!$K$12)*SQRT(AP1549/2),Riskregister!$L$12-(Riskregister!$L$12-Riskregister!$K$12)*SQRT((1-AP1549)/2)))</f>
        <v>0</v>
      </c>
      <c r="AR1549" s="28">
        <f t="shared" ca="1" si="957"/>
        <v>0.74764186951968548</v>
      </c>
      <c r="AS1549" s="28">
        <f t="shared" ca="1" si="957"/>
        <v>0.82892195921827838</v>
      </c>
      <c r="AT1549" s="28">
        <f>IF(Riskregister!$E$13="",0,COUNTIF(BN$4:BN$53,"&lt;"&amp;AR1549)*IF(AS1549&lt;0.5,Riskregister!$K$13+(Riskregister!$L$13-Riskregister!$K$13)*SQRT(AS1549/2),Riskregister!$L$13-(Riskregister!$L$13-Riskregister!$K$13)*SQRT((1-AS1549)/2)))</f>
        <v>0</v>
      </c>
      <c r="AU1549" s="28">
        <f t="shared" ca="1" si="958"/>
        <v>0.88026909178427204</v>
      </c>
      <c r="AV1549" s="28">
        <f t="shared" ca="1" si="958"/>
        <v>8.7009086975332495E-2</v>
      </c>
      <c r="AW1549" s="28">
        <f>IF(Riskregister!$E$14="",0,COUNTIF(BO$4:BO$53,"&lt;"&amp;AU1549)*IF(AV1549&lt;0.5,Riskregister!$K$14+(Riskregister!$L$14-Riskregister!$K$14)*SQRT(AV1549/2),Riskregister!$L$14-(Riskregister!$L$14-Riskregister!$K$14)*SQRT((1-AV1549)/2)))</f>
        <v>0</v>
      </c>
      <c r="AX1549" s="28">
        <f t="shared" ca="1" si="959"/>
        <v>0.21418599607556987</v>
      </c>
      <c r="AY1549" s="28">
        <f t="shared" ca="1" si="959"/>
        <v>0.89032499674800702</v>
      </c>
      <c r="AZ1549" s="28">
        <f>IF(Riskregister!$E$15="",0,COUNTIF(BP$4:BP$53,"&lt;"&amp;AX1549)*IF(AY1549&lt;0.5,Riskregister!$K$15+(Riskregister!$L$15-Riskregister!$K$15)*SQRT(AY1549/2),Riskregister!$L$15-(Riskregister!$L$15-Riskregister!$K$15)*SQRT((1-AY1549)/2)))</f>
        <v>0</v>
      </c>
      <c r="BA1549" s="28">
        <f t="shared" ca="1" si="960"/>
        <v>0.98652877920260018</v>
      </c>
      <c r="BB1549" s="28">
        <f t="shared" ca="1" si="960"/>
        <v>0.45612668757405417</v>
      </c>
      <c r="BC1549" s="28">
        <f>IF(Riskregister!$E$16="",0,COUNTIF(BQ$4:BQ$53,"&lt;"&amp;BA1549)*IF(BB1549&lt;0.5,Riskregister!$K$16+(Riskregister!$L$16-Riskregister!$K$16)*SQRT(BB1549/2),Riskregister!$L$16-(Riskregister!$L$16-Riskregister!$K$16)*SQRT((1-BB1549)/2)))</f>
        <v>0</v>
      </c>
      <c r="BD1549" s="28">
        <f t="shared" ca="1" si="948"/>
        <v>1849132.8116748752</v>
      </c>
    </row>
    <row r="1550" spans="20:56" x14ac:dyDescent="0.35">
      <c r="T1550" s="28">
        <f t="shared" ca="1" si="949"/>
        <v>9.9180455051802396E-2</v>
      </c>
      <c r="U1550" s="28">
        <f t="shared" ca="1" si="949"/>
        <v>0.90299386157598605</v>
      </c>
      <c r="V1550" s="28">
        <f ca="1">IF(Riskregister!$E$5="",0,COUNTIF(BF$4:BF$53,"&lt;"&amp;T1550)*IF(U1550&lt;0.5,Riskregister!$K$5+(Riskregister!$L$5-Riskregister!$K$5)*SQRT(U1550/2),Riskregister!$L$5-(Riskregister!$L$5-Riskregister!$K$5)*SQRT((1-U1550)/2)))</f>
        <v>0</v>
      </c>
      <c r="W1550" s="28">
        <f t="shared" ca="1" si="950"/>
        <v>0.13448528300680385</v>
      </c>
      <c r="X1550" s="28">
        <f t="shared" ca="1" si="950"/>
        <v>0.2600534412006994</v>
      </c>
      <c r="Y1550" s="28">
        <f ca="1">IF(Riskregister!$E$6="",0,COUNTIF(BG$4:BG$53,"&lt;"&amp;W1550)*IF(X1550&lt;0.5,Riskregister!$K$6+(Riskregister!$L$6-Riskregister!$K$6)*SQRT(X1550/2),Riskregister!$L$6-(Riskregister!$L$6-Riskregister!$K$6)*SQRT((1-X1550)/2)))</f>
        <v>0</v>
      </c>
      <c r="Z1550" s="28">
        <f t="shared" ca="1" si="951"/>
        <v>0.82776531534216424</v>
      </c>
      <c r="AA1550" s="28">
        <f t="shared" ca="1" si="951"/>
        <v>2.8665693773620271E-2</v>
      </c>
      <c r="AB1550" s="28">
        <f ca="1">IF(Riskregister!$E$7="",0,COUNTIF(BH$4:BH$53,"&lt;"&amp;Z1550)*IF(AA1550&lt;0.5,Riskregister!$K$7+(Riskregister!$L$7-Riskregister!$K$7)*SQRT(AA1550/2),Riskregister!$L$7-(Riskregister!$L$7-Riskregister!$K$7)*SQRT((1-AA1550)/2)))</f>
        <v>91901.95393575629</v>
      </c>
      <c r="AC1550" s="28">
        <f t="shared" ca="1" si="952"/>
        <v>8.0646248177252966E-3</v>
      </c>
      <c r="AD1550" s="28">
        <f t="shared" ca="1" si="952"/>
        <v>0.18542490050962535</v>
      </c>
      <c r="AE1550" s="28">
        <f ca="1">IF(Riskregister!$E$8="",0,COUNTIF(BI$4:BI$53,"&lt;"&amp;AC1550)*IF(AD1550&lt;0.5,Riskregister!$K$8+(Riskregister!$L$8-Riskregister!$K$8)*SQRT(AD1550/2),Riskregister!$L$8-(Riskregister!$L$8-Riskregister!$K$8)*SQRT((1-AD1550)/2)))</f>
        <v>0</v>
      </c>
      <c r="AF1550" s="28">
        <f t="shared" ca="1" si="953"/>
        <v>0.38655429389542673</v>
      </c>
      <c r="AG1550" s="28">
        <f t="shared" ca="1" si="953"/>
        <v>0.5552957043048834</v>
      </c>
      <c r="AH1550" s="28">
        <f>IF(Riskregister!$E$9="",0,COUNTIF(BJ$4:BJ$53,"&lt;"&amp;AF1550)*IF(AG1550&lt;0.5,Riskregister!$K$9+(Riskregister!$L$9-Riskregister!$K$9)*SQRT(AG1550/2),Riskregister!$L$9-(Riskregister!$L$9-Riskregister!$K$9)*SQRT((1-AG1550)/2)))</f>
        <v>0</v>
      </c>
      <c r="AI1550" s="28">
        <f t="shared" ca="1" si="954"/>
        <v>8.0300401806575716E-2</v>
      </c>
      <c r="AJ1550" s="28">
        <f t="shared" ca="1" si="954"/>
        <v>0.81768431895026239</v>
      </c>
      <c r="AK1550" s="28">
        <f>IF(Riskregister!$E$10="",0,COUNTIF(BK$4:BK$53,"&lt;"&amp;AI1550)*IF(AJ1550&lt;0.5,Riskregister!$K$10+(Riskregister!$L$10-Riskregister!$K$10)*SQRT(AJ1550/2),Riskregister!$L$10-(Riskregister!$L$10-Riskregister!$K$10)*SQRT((1-AJ1550)/2)))</f>
        <v>0</v>
      </c>
      <c r="AL1550" s="28">
        <f t="shared" ca="1" si="955"/>
        <v>0.32682616919913599</v>
      </c>
      <c r="AM1550" s="28">
        <f t="shared" ca="1" si="955"/>
        <v>0.20244756307973211</v>
      </c>
      <c r="AN1550" s="28">
        <f>IF(Riskregister!$E$11="",0,COUNTIF(BL$4:BL$53,"&lt;"&amp;AL1550)*IF(AM1550&lt;0.5,Riskregister!$K$11+(Riskregister!$L$11-Riskregister!$K$11)*SQRT(AM1550/2),Riskregister!$L$11-(Riskregister!$L$11-Riskregister!$K$11)*SQRT((1-AM1550)/2)))</f>
        <v>0</v>
      </c>
      <c r="AO1550" s="28">
        <f t="shared" ca="1" si="956"/>
        <v>0.71637057631154188</v>
      </c>
      <c r="AP1550" s="28">
        <f t="shared" ca="1" si="956"/>
        <v>0.43771752566901467</v>
      </c>
      <c r="AQ1550" s="28">
        <f>IF(Riskregister!$E$12="",0,COUNTIF(BM$4:BM$53,"&lt;"&amp;AO1550)*IF(AP1550&lt;0.5,Riskregister!$K$12+(Riskregister!$L$12-Riskregister!$K$12)*SQRT(AP1550/2),Riskregister!$L$12-(Riskregister!$L$12-Riskregister!$K$12)*SQRT((1-AP1550)/2)))</f>
        <v>0</v>
      </c>
      <c r="AR1550" s="28">
        <f t="shared" ca="1" si="957"/>
        <v>0.23574335691613724</v>
      </c>
      <c r="AS1550" s="28">
        <f t="shared" ca="1" si="957"/>
        <v>0.42129481816256953</v>
      </c>
      <c r="AT1550" s="28">
        <f>IF(Riskregister!$E$13="",0,COUNTIF(BN$4:BN$53,"&lt;"&amp;AR1550)*IF(AS1550&lt;0.5,Riskregister!$K$13+(Riskregister!$L$13-Riskregister!$K$13)*SQRT(AS1550/2),Riskregister!$L$13-(Riskregister!$L$13-Riskregister!$K$13)*SQRT((1-AS1550)/2)))</f>
        <v>0</v>
      </c>
      <c r="AU1550" s="28">
        <f t="shared" ca="1" si="958"/>
        <v>8.4638242671196573E-2</v>
      </c>
      <c r="AV1550" s="28">
        <f t="shared" ca="1" si="958"/>
        <v>0.66344111240662673</v>
      </c>
      <c r="AW1550" s="28">
        <f>IF(Riskregister!$E$14="",0,COUNTIF(BO$4:BO$53,"&lt;"&amp;AU1550)*IF(AV1550&lt;0.5,Riskregister!$K$14+(Riskregister!$L$14-Riskregister!$K$14)*SQRT(AV1550/2),Riskregister!$L$14-(Riskregister!$L$14-Riskregister!$K$14)*SQRT((1-AV1550)/2)))</f>
        <v>0</v>
      </c>
      <c r="AX1550" s="28">
        <f t="shared" ca="1" si="959"/>
        <v>0.67663712527272901</v>
      </c>
      <c r="AY1550" s="28">
        <f t="shared" ca="1" si="959"/>
        <v>0.79597230995452972</v>
      </c>
      <c r="AZ1550" s="28">
        <f>IF(Riskregister!$E$15="",0,COUNTIF(BP$4:BP$53,"&lt;"&amp;AX1550)*IF(AY1550&lt;0.5,Riskregister!$K$15+(Riskregister!$L$15-Riskregister!$K$15)*SQRT(AY1550/2),Riskregister!$L$15-(Riskregister!$L$15-Riskregister!$K$15)*SQRT((1-AY1550)/2)))</f>
        <v>0</v>
      </c>
      <c r="BA1550" s="28">
        <f t="shared" ca="1" si="960"/>
        <v>0.98868958030413823</v>
      </c>
      <c r="BB1550" s="28">
        <f t="shared" ca="1" si="960"/>
        <v>0.91509994277716145</v>
      </c>
      <c r="BC1550" s="28">
        <f>IF(Riskregister!$E$16="",0,COUNTIF(BQ$4:BQ$53,"&lt;"&amp;BA1550)*IF(BB1550&lt;0.5,Riskregister!$K$16+(Riskregister!$L$16-Riskregister!$K$16)*SQRT(BB1550/2),Riskregister!$L$16-(Riskregister!$L$16-Riskregister!$K$16)*SQRT((1-BB1550)/2)))</f>
        <v>0</v>
      </c>
      <c r="BD1550" s="28">
        <f t="shared" ca="1" si="948"/>
        <v>91901.95393575629</v>
      </c>
    </row>
    <row r="1551" spans="20:56" x14ac:dyDescent="0.35">
      <c r="T1551" s="28">
        <f t="shared" ca="1" si="949"/>
        <v>0.2284045050360084</v>
      </c>
      <c r="U1551" s="28">
        <f t="shared" ca="1" si="949"/>
        <v>0.91991336739139085</v>
      </c>
      <c r="V1551" s="28">
        <f ca="1">IF(Riskregister!$E$5="",0,COUNTIF(BF$4:BF$53,"&lt;"&amp;T1551)*IF(U1551&lt;0.5,Riskregister!$K$5+(Riskregister!$L$5-Riskregister!$K$5)*SQRT(U1551/2),Riskregister!$L$5-(Riskregister!$L$5-Riskregister!$K$5)*SQRT((1-U1551)/2)))</f>
        <v>0</v>
      </c>
      <c r="W1551" s="28">
        <f t="shared" ca="1" si="950"/>
        <v>0.4958773001107234</v>
      </c>
      <c r="X1551" s="28">
        <f t="shared" ca="1" si="950"/>
        <v>0.44802465024050409</v>
      </c>
      <c r="Y1551" s="28">
        <f ca="1">IF(Riskregister!$E$6="",0,COUNTIF(BG$4:BG$53,"&lt;"&amp;W1551)*IF(X1551&lt;0.5,Riskregister!$K$6+(Riskregister!$L$6-Riskregister!$K$6)*SQRT(X1551/2),Riskregister!$L$6-(Riskregister!$L$6-Riskregister!$K$6)*SQRT((1-X1551)/2)))</f>
        <v>0</v>
      </c>
      <c r="Z1551" s="28">
        <f t="shared" ca="1" si="951"/>
        <v>0.8127512915048537</v>
      </c>
      <c r="AA1551" s="28">
        <f t="shared" ca="1" si="951"/>
        <v>0.51731015300536964</v>
      </c>
      <c r="AB1551" s="28">
        <f ca="1">IF(Riskregister!$E$7="",0,COUNTIF(BH$4:BH$53,"&lt;"&amp;Z1551)*IF(AA1551&lt;0.5,Riskregister!$K$7+(Riskregister!$L$7-Riskregister!$K$7)*SQRT(AA1551/2),Riskregister!$L$7-(Riskregister!$L$7-Riskregister!$K$7)*SQRT((1-AA1551)/2)))</f>
        <v>228055.95931111451</v>
      </c>
      <c r="AC1551" s="28">
        <f t="shared" ca="1" si="952"/>
        <v>0.55619705225955118</v>
      </c>
      <c r="AD1551" s="28">
        <f t="shared" ca="1" si="952"/>
        <v>0.39615019141152319</v>
      </c>
      <c r="AE1551" s="28">
        <f ca="1">IF(Riskregister!$E$8="",0,COUNTIF(BI$4:BI$53,"&lt;"&amp;AC1551)*IF(AD1551&lt;0.5,Riskregister!$K$8+(Riskregister!$L$8-Riskregister!$K$8)*SQRT(AD1551/2),Riskregister!$L$8-(Riskregister!$L$8-Riskregister!$K$8)*SQRT((1-AD1551)/2)))</f>
        <v>0</v>
      </c>
      <c r="AF1551" s="28">
        <f t="shared" ca="1" si="953"/>
        <v>0.28771549091363868</v>
      </c>
      <c r="AG1551" s="28">
        <f t="shared" ca="1" si="953"/>
        <v>0.89129560200228219</v>
      </c>
      <c r="AH1551" s="28">
        <f>IF(Riskregister!$E$9="",0,COUNTIF(BJ$4:BJ$53,"&lt;"&amp;AF1551)*IF(AG1551&lt;0.5,Riskregister!$K$9+(Riskregister!$L$9-Riskregister!$K$9)*SQRT(AG1551/2),Riskregister!$L$9-(Riskregister!$L$9-Riskregister!$K$9)*SQRT((1-AG1551)/2)))</f>
        <v>0</v>
      </c>
      <c r="AI1551" s="28">
        <f t="shared" ca="1" si="954"/>
        <v>0.85333285686956484</v>
      </c>
      <c r="AJ1551" s="28">
        <f t="shared" ca="1" si="954"/>
        <v>0.45663019662875015</v>
      </c>
      <c r="AK1551" s="28">
        <f>IF(Riskregister!$E$10="",0,COUNTIF(BK$4:BK$53,"&lt;"&amp;AI1551)*IF(AJ1551&lt;0.5,Riskregister!$K$10+(Riskregister!$L$10-Riskregister!$K$10)*SQRT(AJ1551/2),Riskregister!$L$10-(Riskregister!$L$10-Riskregister!$K$10)*SQRT((1-AJ1551)/2)))</f>
        <v>0</v>
      </c>
      <c r="AL1551" s="28">
        <f t="shared" ca="1" si="955"/>
        <v>0.71509478710382846</v>
      </c>
      <c r="AM1551" s="28">
        <f t="shared" ca="1" si="955"/>
        <v>0.44467790893451098</v>
      </c>
      <c r="AN1551" s="28">
        <f>IF(Riskregister!$E$11="",0,COUNTIF(BL$4:BL$53,"&lt;"&amp;AL1551)*IF(AM1551&lt;0.5,Riskregister!$K$11+(Riskregister!$L$11-Riskregister!$K$11)*SQRT(AM1551/2),Riskregister!$L$11-(Riskregister!$L$11-Riskregister!$K$11)*SQRT((1-AM1551)/2)))</f>
        <v>0</v>
      </c>
      <c r="AO1551" s="28">
        <f t="shared" ca="1" si="956"/>
        <v>0.22366145825338801</v>
      </c>
      <c r="AP1551" s="28">
        <f t="shared" ca="1" si="956"/>
        <v>0.35760639346918044</v>
      </c>
      <c r="AQ1551" s="28">
        <f>IF(Riskregister!$E$12="",0,COUNTIF(BM$4:BM$53,"&lt;"&amp;AO1551)*IF(AP1551&lt;0.5,Riskregister!$K$12+(Riskregister!$L$12-Riskregister!$K$12)*SQRT(AP1551/2),Riskregister!$L$12-(Riskregister!$L$12-Riskregister!$K$12)*SQRT((1-AP1551)/2)))</f>
        <v>0</v>
      </c>
      <c r="AR1551" s="28">
        <f t="shared" ca="1" si="957"/>
        <v>2.5906801604986374E-2</v>
      </c>
      <c r="AS1551" s="28">
        <f t="shared" ca="1" si="957"/>
        <v>0.53474648567548622</v>
      </c>
      <c r="AT1551" s="28">
        <f>IF(Riskregister!$E$13="",0,COUNTIF(BN$4:BN$53,"&lt;"&amp;AR1551)*IF(AS1551&lt;0.5,Riskregister!$K$13+(Riskregister!$L$13-Riskregister!$K$13)*SQRT(AS1551/2),Riskregister!$L$13-(Riskregister!$L$13-Riskregister!$K$13)*SQRT((1-AS1551)/2)))</f>
        <v>0</v>
      </c>
      <c r="AU1551" s="28">
        <f t="shared" ca="1" si="958"/>
        <v>0.47494780032539319</v>
      </c>
      <c r="AV1551" s="28">
        <f t="shared" ca="1" si="958"/>
        <v>0.17480107413172941</v>
      </c>
      <c r="AW1551" s="28">
        <f>IF(Riskregister!$E$14="",0,COUNTIF(BO$4:BO$53,"&lt;"&amp;AU1551)*IF(AV1551&lt;0.5,Riskregister!$K$14+(Riskregister!$L$14-Riskregister!$K$14)*SQRT(AV1551/2),Riskregister!$L$14-(Riskregister!$L$14-Riskregister!$K$14)*SQRT((1-AV1551)/2)))</f>
        <v>0</v>
      </c>
      <c r="AX1551" s="28">
        <f t="shared" ca="1" si="959"/>
        <v>9.9035260962645477E-2</v>
      </c>
      <c r="AY1551" s="28">
        <f t="shared" ca="1" si="959"/>
        <v>0.95733247525715492</v>
      </c>
      <c r="AZ1551" s="28">
        <f>IF(Riskregister!$E$15="",0,COUNTIF(BP$4:BP$53,"&lt;"&amp;AX1551)*IF(AY1551&lt;0.5,Riskregister!$K$15+(Riskregister!$L$15-Riskregister!$K$15)*SQRT(AY1551/2),Riskregister!$L$15-(Riskregister!$L$15-Riskregister!$K$15)*SQRT((1-AY1551)/2)))</f>
        <v>0</v>
      </c>
      <c r="BA1551" s="28">
        <f t="shared" ca="1" si="960"/>
        <v>0.95065865953360196</v>
      </c>
      <c r="BB1551" s="28">
        <f t="shared" ca="1" si="960"/>
        <v>0.53923159864367665</v>
      </c>
      <c r="BC1551" s="28">
        <f>IF(Riskregister!$E$16="",0,COUNTIF(BQ$4:BQ$53,"&lt;"&amp;BA1551)*IF(BB1551&lt;0.5,Riskregister!$K$16+(Riskregister!$L$16-Riskregister!$K$16)*SQRT(BB1551/2),Riskregister!$L$16-(Riskregister!$L$16-Riskregister!$K$16)*SQRT((1-BB1551)/2)))</f>
        <v>0</v>
      </c>
      <c r="BD1551" s="28">
        <f t="shared" ca="1" si="948"/>
        <v>228055.95931111451</v>
      </c>
    </row>
    <row r="1552" spans="20:56" x14ac:dyDescent="0.35">
      <c r="T1552" s="28">
        <f t="shared" ca="1" si="949"/>
        <v>0.2350764295586627</v>
      </c>
      <c r="U1552" s="28">
        <f t="shared" ca="1" si="949"/>
        <v>0.11984698288497375</v>
      </c>
      <c r="V1552" s="28">
        <f ca="1">IF(Riskregister!$E$5="",0,COUNTIF(BF$4:BF$53,"&lt;"&amp;T1552)*IF(U1552&lt;0.5,Riskregister!$K$5+(Riskregister!$L$5-Riskregister!$K$5)*SQRT(U1552/2),Riskregister!$L$5-(Riskregister!$L$5-Riskregister!$K$5)*SQRT((1-U1552)/2)))</f>
        <v>0</v>
      </c>
      <c r="W1552" s="28">
        <f t="shared" ca="1" si="950"/>
        <v>0.39072550349918722</v>
      </c>
      <c r="X1552" s="28">
        <f t="shared" ca="1" si="950"/>
        <v>7.4787704464347793E-2</v>
      </c>
      <c r="Y1552" s="28">
        <f ca="1">IF(Riskregister!$E$6="",0,COUNTIF(BG$4:BG$53,"&lt;"&amp;W1552)*IF(X1552&lt;0.5,Riskregister!$K$6+(Riskregister!$L$6-Riskregister!$K$6)*SQRT(X1552/2),Riskregister!$L$6-(Riskregister!$L$6-Riskregister!$K$6)*SQRT((1-X1552)/2)))</f>
        <v>0</v>
      </c>
      <c r="Z1552" s="28">
        <f t="shared" ca="1" si="951"/>
        <v>0.94743018101354104</v>
      </c>
      <c r="AA1552" s="28">
        <f t="shared" ca="1" si="951"/>
        <v>0.39700212819802905</v>
      </c>
      <c r="AB1552" s="28">
        <f ca="1">IF(Riskregister!$E$7="",0,COUNTIF(BH$4:BH$53,"&lt;"&amp;Z1552)*IF(AA1552&lt;0.5,Riskregister!$K$7+(Riskregister!$L$7-Riskregister!$K$7)*SQRT(AA1552/2),Riskregister!$L$7-(Riskregister!$L$7-Riskregister!$K$7)*SQRT((1-AA1552)/2)))</f>
        <v>205937.10383397943</v>
      </c>
      <c r="AC1552" s="28">
        <f t="shared" ca="1" si="952"/>
        <v>0.43424684721806761</v>
      </c>
      <c r="AD1552" s="28">
        <f t="shared" ca="1" si="952"/>
        <v>0.62356445556253814</v>
      </c>
      <c r="AE1552" s="28">
        <f ca="1">IF(Riskregister!$E$8="",0,COUNTIF(BI$4:BI$53,"&lt;"&amp;AC1552)*IF(AD1552&lt;0.5,Riskregister!$K$8+(Riskregister!$L$8-Riskregister!$K$8)*SQRT(AD1552/2),Riskregister!$L$8-(Riskregister!$L$8-Riskregister!$K$8)*SQRT((1-AD1552)/2)))</f>
        <v>0</v>
      </c>
      <c r="AF1552" s="28">
        <f t="shared" ca="1" si="953"/>
        <v>4.2027565822053914E-2</v>
      </c>
      <c r="AG1552" s="28">
        <f t="shared" ca="1" si="953"/>
        <v>0.71035977193765143</v>
      </c>
      <c r="AH1552" s="28">
        <f>IF(Riskregister!$E$9="",0,COUNTIF(BJ$4:BJ$53,"&lt;"&amp;AF1552)*IF(AG1552&lt;0.5,Riskregister!$K$9+(Riskregister!$L$9-Riskregister!$K$9)*SQRT(AG1552/2),Riskregister!$L$9-(Riskregister!$L$9-Riskregister!$K$9)*SQRT((1-AG1552)/2)))</f>
        <v>0</v>
      </c>
      <c r="AI1552" s="28">
        <f t="shared" ca="1" si="954"/>
        <v>0.34213801711715852</v>
      </c>
      <c r="AJ1552" s="28">
        <f t="shared" ca="1" si="954"/>
        <v>0.97546197963229919</v>
      </c>
      <c r="AK1552" s="28">
        <f>IF(Riskregister!$E$10="",0,COUNTIF(BK$4:BK$53,"&lt;"&amp;AI1552)*IF(AJ1552&lt;0.5,Riskregister!$K$10+(Riskregister!$L$10-Riskregister!$K$10)*SQRT(AJ1552/2),Riskregister!$L$10-(Riskregister!$L$10-Riskregister!$K$10)*SQRT((1-AJ1552)/2)))</f>
        <v>0</v>
      </c>
      <c r="AL1552" s="28">
        <f t="shared" ca="1" si="955"/>
        <v>0.39591029872419148</v>
      </c>
      <c r="AM1552" s="28">
        <f t="shared" ca="1" si="955"/>
        <v>0.50871519307748536</v>
      </c>
      <c r="AN1552" s="28">
        <f>IF(Riskregister!$E$11="",0,COUNTIF(BL$4:BL$53,"&lt;"&amp;AL1552)*IF(AM1552&lt;0.5,Riskregister!$K$11+(Riskregister!$L$11-Riskregister!$K$11)*SQRT(AM1552/2),Riskregister!$L$11-(Riskregister!$L$11-Riskregister!$K$11)*SQRT((1-AM1552)/2)))</f>
        <v>0</v>
      </c>
      <c r="AO1552" s="28">
        <f t="shared" ca="1" si="956"/>
        <v>0.87140636882913025</v>
      </c>
      <c r="AP1552" s="28">
        <f t="shared" ca="1" si="956"/>
        <v>0.28479824372868823</v>
      </c>
      <c r="AQ1552" s="28">
        <f>IF(Riskregister!$E$12="",0,COUNTIF(BM$4:BM$53,"&lt;"&amp;AO1552)*IF(AP1552&lt;0.5,Riskregister!$K$12+(Riskregister!$L$12-Riskregister!$K$12)*SQRT(AP1552/2),Riskregister!$L$12-(Riskregister!$L$12-Riskregister!$K$12)*SQRT((1-AP1552)/2)))</f>
        <v>0</v>
      </c>
      <c r="AR1552" s="28">
        <f t="shared" ca="1" si="957"/>
        <v>6.3600565867130698E-2</v>
      </c>
      <c r="AS1552" s="28">
        <f t="shared" ca="1" si="957"/>
        <v>0.23423952605368703</v>
      </c>
      <c r="AT1552" s="28">
        <f>IF(Riskregister!$E$13="",0,COUNTIF(BN$4:BN$53,"&lt;"&amp;AR1552)*IF(AS1552&lt;0.5,Riskregister!$K$13+(Riskregister!$L$13-Riskregister!$K$13)*SQRT(AS1552/2),Riskregister!$L$13-(Riskregister!$L$13-Riskregister!$K$13)*SQRT((1-AS1552)/2)))</f>
        <v>0</v>
      </c>
      <c r="AU1552" s="28">
        <f t="shared" ca="1" si="958"/>
        <v>0.95231753496891069</v>
      </c>
      <c r="AV1552" s="28">
        <f t="shared" ca="1" si="958"/>
        <v>0.52789199870860393</v>
      </c>
      <c r="AW1552" s="28">
        <f>IF(Riskregister!$E$14="",0,COUNTIF(BO$4:BO$53,"&lt;"&amp;AU1552)*IF(AV1552&lt;0.5,Riskregister!$K$14+(Riskregister!$L$14-Riskregister!$K$14)*SQRT(AV1552/2),Riskregister!$L$14-(Riskregister!$L$14-Riskregister!$K$14)*SQRT((1-AV1552)/2)))</f>
        <v>0</v>
      </c>
      <c r="AX1552" s="28">
        <f t="shared" ca="1" si="959"/>
        <v>0.63042465525551783</v>
      </c>
      <c r="AY1552" s="28">
        <f t="shared" ca="1" si="959"/>
        <v>0.68772714900141352</v>
      </c>
      <c r="AZ1552" s="28">
        <f>IF(Riskregister!$E$15="",0,COUNTIF(BP$4:BP$53,"&lt;"&amp;AX1552)*IF(AY1552&lt;0.5,Riskregister!$K$15+(Riskregister!$L$15-Riskregister!$K$15)*SQRT(AY1552/2),Riskregister!$L$15-(Riskregister!$L$15-Riskregister!$K$15)*SQRT((1-AY1552)/2)))</f>
        <v>0</v>
      </c>
      <c r="BA1552" s="28">
        <f t="shared" ca="1" si="960"/>
        <v>0.55153594215670843</v>
      </c>
      <c r="BB1552" s="28">
        <f t="shared" ca="1" si="960"/>
        <v>0.49688982976120188</v>
      </c>
      <c r="BC1552" s="28">
        <f>IF(Riskregister!$E$16="",0,COUNTIF(BQ$4:BQ$53,"&lt;"&amp;BA1552)*IF(BB1552&lt;0.5,Riskregister!$K$16+(Riskregister!$L$16-Riskregister!$K$16)*SQRT(BB1552/2),Riskregister!$L$16-(Riskregister!$L$16-Riskregister!$K$16)*SQRT((1-BB1552)/2)))</f>
        <v>0</v>
      </c>
      <c r="BD1552" s="28">
        <f t="shared" ca="1" si="948"/>
        <v>205937.10383397943</v>
      </c>
    </row>
    <row r="1553" spans="20:56" x14ac:dyDescent="0.35">
      <c r="T1553" s="28">
        <f t="shared" ca="1" si="949"/>
        <v>0.61729831923981349</v>
      </c>
      <c r="U1553" s="28">
        <f t="shared" ca="1" si="949"/>
        <v>0.66145636306738642</v>
      </c>
      <c r="V1553" s="28">
        <f ca="1">IF(Riskregister!$E$5="",0,COUNTIF(BF$4:BF$53,"&lt;"&amp;T1553)*IF(U1553&lt;0.5,Riskregister!$K$5+(Riskregister!$L$5-Riskregister!$K$5)*SQRT(U1553/2),Riskregister!$L$5-(Riskregister!$L$5-Riskregister!$K$5)*SQRT((1-U1553)/2)))</f>
        <v>0</v>
      </c>
      <c r="W1553" s="28">
        <f t="shared" ca="1" si="950"/>
        <v>6.2846715998312597E-2</v>
      </c>
      <c r="X1553" s="28">
        <f t="shared" ca="1" si="950"/>
        <v>0.17576512092516083</v>
      </c>
      <c r="Y1553" s="28">
        <f ca="1">IF(Riskregister!$E$6="",0,COUNTIF(BG$4:BG$53,"&lt;"&amp;W1553)*IF(X1553&lt;0.5,Riskregister!$K$6+(Riskregister!$L$6-Riskregister!$K$6)*SQRT(X1553/2),Riskregister!$L$6-(Riskregister!$L$6-Riskregister!$K$6)*SQRT((1-X1553)/2)))</f>
        <v>0</v>
      </c>
      <c r="Z1553" s="28">
        <f t="shared" ca="1" si="951"/>
        <v>0.68722373152079308</v>
      </c>
      <c r="AA1553" s="28">
        <f t="shared" ca="1" si="951"/>
        <v>0.8462964079349593</v>
      </c>
      <c r="AB1553" s="28">
        <f ca="1">IF(Riskregister!$E$7="",0,COUNTIF(BH$4:BH$53,"&lt;"&amp;Z1553)*IF(AA1553&lt;0.5,Riskregister!$K$7+(Riskregister!$L$7-Riskregister!$K$7)*SQRT(AA1553/2),Riskregister!$L$7-(Riskregister!$L$7-Riskregister!$K$7)*SQRT((1-AA1553)/2)))</f>
        <v>0</v>
      </c>
      <c r="AC1553" s="28">
        <f t="shared" ca="1" si="952"/>
        <v>0.29121227906872371</v>
      </c>
      <c r="AD1553" s="28">
        <f t="shared" ca="1" si="952"/>
        <v>0.58499490127781895</v>
      </c>
      <c r="AE1553" s="28">
        <f ca="1">IF(Riskregister!$E$8="",0,COUNTIF(BI$4:BI$53,"&lt;"&amp;AC1553)*IF(AD1553&lt;0.5,Riskregister!$K$8+(Riskregister!$L$8-Riskregister!$K$8)*SQRT(AD1553/2),Riskregister!$L$8-(Riskregister!$L$8-Riskregister!$K$8)*SQRT((1-AD1553)/2)))</f>
        <v>0</v>
      </c>
      <c r="AF1553" s="28">
        <f t="shared" ca="1" si="953"/>
        <v>0.38864855788964148</v>
      </c>
      <c r="AG1553" s="28">
        <f t="shared" ca="1" si="953"/>
        <v>0.87927156955845598</v>
      </c>
      <c r="AH1553" s="28">
        <f>IF(Riskregister!$E$9="",0,COUNTIF(BJ$4:BJ$53,"&lt;"&amp;AF1553)*IF(AG1553&lt;0.5,Riskregister!$K$9+(Riskregister!$L$9-Riskregister!$K$9)*SQRT(AG1553/2),Riskregister!$L$9-(Riskregister!$L$9-Riskregister!$K$9)*SQRT((1-AG1553)/2)))</f>
        <v>0</v>
      </c>
      <c r="AI1553" s="28">
        <f t="shared" ca="1" si="954"/>
        <v>0.24280714880592724</v>
      </c>
      <c r="AJ1553" s="28">
        <f t="shared" ca="1" si="954"/>
        <v>0.67207784200896448</v>
      </c>
      <c r="AK1553" s="28">
        <f>IF(Riskregister!$E$10="",0,COUNTIF(BK$4:BK$53,"&lt;"&amp;AI1553)*IF(AJ1553&lt;0.5,Riskregister!$K$10+(Riskregister!$L$10-Riskregister!$K$10)*SQRT(AJ1553/2),Riskregister!$L$10-(Riskregister!$L$10-Riskregister!$K$10)*SQRT((1-AJ1553)/2)))</f>
        <v>0</v>
      </c>
      <c r="AL1553" s="28">
        <f t="shared" ca="1" si="955"/>
        <v>0.9146648245248028</v>
      </c>
      <c r="AM1553" s="28">
        <f t="shared" ca="1" si="955"/>
        <v>0.32655025382127778</v>
      </c>
      <c r="AN1553" s="28">
        <f>IF(Riskregister!$E$11="",0,COUNTIF(BL$4:BL$53,"&lt;"&amp;AL1553)*IF(AM1553&lt;0.5,Riskregister!$K$11+(Riskregister!$L$11-Riskregister!$K$11)*SQRT(AM1553/2),Riskregister!$L$11-(Riskregister!$L$11-Riskregister!$K$11)*SQRT((1-AM1553)/2)))</f>
        <v>0</v>
      </c>
      <c r="AO1553" s="28">
        <f t="shared" ca="1" si="956"/>
        <v>0.58010926254808504</v>
      </c>
      <c r="AP1553" s="28">
        <f t="shared" ca="1" si="956"/>
        <v>0.76770037554166781</v>
      </c>
      <c r="AQ1553" s="28">
        <f>IF(Riskregister!$E$12="",0,COUNTIF(BM$4:BM$53,"&lt;"&amp;AO1553)*IF(AP1553&lt;0.5,Riskregister!$K$12+(Riskregister!$L$12-Riskregister!$K$12)*SQRT(AP1553/2),Riskregister!$L$12-(Riskregister!$L$12-Riskregister!$K$12)*SQRT((1-AP1553)/2)))</f>
        <v>0</v>
      </c>
      <c r="AR1553" s="28">
        <f t="shared" ca="1" si="957"/>
        <v>0.72219732652450352</v>
      </c>
      <c r="AS1553" s="28">
        <f t="shared" ca="1" si="957"/>
        <v>9.8876555660763588E-2</v>
      </c>
      <c r="AT1553" s="28">
        <f>IF(Riskregister!$E$13="",0,COUNTIF(BN$4:BN$53,"&lt;"&amp;AR1553)*IF(AS1553&lt;0.5,Riskregister!$K$13+(Riskregister!$L$13-Riskregister!$K$13)*SQRT(AS1553/2),Riskregister!$L$13-(Riskregister!$L$13-Riskregister!$K$13)*SQRT((1-AS1553)/2)))</f>
        <v>0</v>
      </c>
      <c r="AU1553" s="28">
        <f t="shared" ca="1" si="958"/>
        <v>0.60131721294927176</v>
      </c>
      <c r="AV1553" s="28">
        <f t="shared" ca="1" si="958"/>
        <v>0.36244733845638077</v>
      </c>
      <c r="AW1553" s="28">
        <f>IF(Riskregister!$E$14="",0,COUNTIF(BO$4:BO$53,"&lt;"&amp;AU1553)*IF(AV1553&lt;0.5,Riskregister!$K$14+(Riskregister!$L$14-Riskregister!$K$14)*SQRT(AV1553/2),Riskregister!$L$14-(Riskregister!$L$14-Riskregister!$K$14)*SQRT((1-AV1553)/2)))</f>
        <v>0</v>
      </c>
      <c r="AX1553" s="28">
        <f t="shared" ca="1" si="959"/>
        <v>0.41574391462976945</v>
      </c>
      <c r="AY1553" s="28">
        <f t="shared" ca="1" si="959"/>
        <v>0.4208425000951006</v>
      </c>
      <c r="AZ1553" s="28">
        <f>IF(Riskregister!$E$15="",0,COUNTIF(BP$4:BP$53,"&lt;"&amp;AX1553)*IF(AY1553&lt;0.5,Riskregister!$K$15+(Riskregister!$L$15-Riskregister!$K$15)*SQRT(AY1553/2),Riskregister!$L$15-(Riskregister!$L$15-Riskregister!$K$15)*SQRT((1-AY1553)/2)))</f>
        <v>0</v>
      </c>
      <c r="BA1553" s="28">
        <f t="shared" ca="1" si="960"/>
        <v>1.6760279436194514E-2</v>
      </c>
      <c r="BB1553" s="28">
        <f t="shared" ca="1" si="960"/>
        <v>7.8212827255520145E-2</v>
      </c>
      <c r="BC1553" s="28">
        <f>IF(Riskregister!$E$16="",0,COUNTIF(BQ$4:BQ$53,"&lt;"&amp;BA1553)*IF(BB1553&lt;0.5,Riskregister!$K$16+(Riskregister!$L$16-Riskregister!$K$16)*SQRT(BB1553/2),Riskregister!$L$16-(Riskregister!$L$16-Riskregister!$K$16)*SQRT((1-BB1553)/2)))</f>
        <v>0</v>
      </c>
      <c r="BD1553" s="28">
        <f t="shared" ca="1" si="948"/>
        <v>0</v>
      </c>
    </row>
    <row r="1554" spans="20:56" x14ac:dyDescent="0.35">
      <c r="T1554" s="28">
        <f t="shared" ca="1" si="949"/>
        <v>0.25052314788399876</v>
      </c>
      <c r="U1554" s="28">
        <f t="shared" ca="1" si="949"/>
        <v>5.2461914065352278E-2</v>
      </c>
      <c r="V1554" s="28">
        <f ca="1">IF(Riskregister!$E$5="",0,COUNTIF(BF$4:BF$53,"&lt;"&amp;T1554)*IF(U1554&lt;0.5,Riskregister!$K$5+(Riskregister!$L$5-Riskregister!$K$5)*SQRT(U1554/2),Riskregister!$L$5-(Riskregister!$L$5-Riskregister!$K$5)*SQRT((1-U1554)/2)))</f>
        <v>0</v>
      </c>
      <c r="W1554" s="28">
        <f t="shared" ca="1" si="950"/>
        <v>0.67239020373944025</v>
      </c>
      <c r="X1554" s="28">
        <f t="shared" ca="1" si="950"/>
        <v>0.56960289375323692</v>
      </c>
      <c r="Y1554" s="28">
        <f ca="1">IF(Riskregister!$E$6="",0,COUNTIF(BG$4:BG$53,"&lt;"&amp;W1554)*IF(X1554&lt;0.5,Riskregister!$K$6+(Riskregister!$L$6-Riskregister!$K$6)*SQRT(X1554/2),Riskregister!$L$6-(Riskregister!$L$6-Riskregister!$K$6)*SQRT((1-X1554)/2)))</f>
        <v>1164989.034730827</v>
      </c>
      <c r="Z1554" s="28">
        <f t="shared" ca="1" si="951"/>
        <v>0.54980019621325205</v>
      </c>
      <c r="AA1554" s="28">
        <f t="shared" ca="1" si="951"/>
        <v>0.74593497332165593</v>
      </c>
      <c r="AB1554" s="28">
        <f ca="1">IF(Riskregister!$E$7="",0,COUNTIF(BH$4:BH$53,"&lt;"&amp;Z1554)*IF(AA1554&lt;0.5,Riskregister!$K$7+(Riskregister!$L$7-Riskregister!$K$7)*SQRT(AA1554/2),Riskregister!$L$7-(Riskregister!$L$7-Riskregister!$K$7)*SQRT((1-AA1554)/2)))</f>
        <v>0</v>
      </c>
      <c r="AC1554" s="28">
        <f t="shared" ca="1" si="952"/>
        <v>0.84212938769027734</v>
      </c>
      <c r="AD1554" s="28">
        <f t="shared" ca="1" si="952"/>
        <v>0.56370206749792229</v>
      </c>
      <c r="AE1554" s="28">
        <f ca="1">IF(Riskregister!$E$8="",0,COUNTIF(BI$4:BI$53,"&lt;"&amp;AC1554)*IF(AD1554&lt;0.5,Riskregister!$K$8+(Riskregister!$L$8-Riskregister!$K$8)*SQRT(AD1554/2),Riskregister!$L$8-(Riskregister!$L$8-Riskregister!$K$8)*SQRT((1-AD1554)/2)))</f>
        <v>0</v>
      </c>
      <c r="AF1554" s="28">
        <f t="shared" ca="1" si="953"/>
        <v>0.72909120011523088</v>
      </c>
      <c r="AG1554" s="28">
        <f t="shared" ca="1" si="953"/>
        <v>3.5996631608226526E-2</v>
      </c>
      <c r="AH1554" s="28">
        <f>IF(Riskregister!$E$9="",0,COUNTIF(BJ$4:BJ$53,"&lt;"&amp;AF1554)*IF(AG1554&lt;0.5,Riskregister!$K$9+(Riskregister!$L$9-Riskregister!$K$9)*SQRT(AG1554/2),Riskregister!$L$9-(Riskregister!$L$9-Riskregister!$K$9)*SQRT((1-AG1554)/2)))</f>
        <v>0</v>
      </c>
      <c r="AI1554" s="28">
        <f t="shared" ca="1" si="954"/>
        <v>5.7147324263910781E-2</v>
      </c>
      <c r="AJ1554" s="28">
        <f t="shared" ca="1" si="954"/>
        <v>0.12393178893665968</v>
      </c>
      <c r="AK1554" s="28">
        <f>IF(Riskregister!$E$10="",0,COUNTIF(BK$4:BK$53,"&lt;"&amp;AI1554)*IF(AJ1554&lt;0.5,Riskregister!$K$10+(Riskregister!$L$10-Riskregister!$K$10)*SQRT(AJ1554/2),Riskregister!$L$10-(Riskregister!$L$10-Riskregister!$K$10)*SQRT((1-AJ1554)/2)))</f>
        <v>0</v>
      </c>
      <c r="AL1554" s="28">
        <f t="shared" ca="1" si="955"/>
        <v>0.79149800141517579</v>
      </c>
      <c r="AM1554" s="28">
        <f t="shared" ca="1" si="955"/>
        <v>0.88767312173161539</v>
      </c>
      <c r="AN1554" s="28">
        <f>IF(Riskregister!$E$11="",0,COUNTIF(BL$4:BL$53,"&lt;"&amp;AL1554)*IF(AM1554&lt;0.5,Riskregister!$K$11+(Riskregister!$L$11-Riskregister!$K$11)*SQRT(AM1554/2),Riskregister!$L$11-(Riskregister!$L$11-Riskregister!$K$11)*SQRT((1-AM1554)/2)))</f>
        <v>0</v>
      </c>
      <c r="AO1554" s="28">
        <f t="shared" ca="1" si="956"/>
        <v>0.829247959538291</v>
      </c>
      <c r="AP1554" s="28">
        <f t="shared" ca="1" si="956"/>
        <v>0.86266967779688197</v>
      </c>
      <c r="AQ1554" s="28">
        <f>IF(Riskregister!$E$12="",0,COUNTIF(BM$4:BM$53,"&lt;"&amp;AO1554)*IF(AP1554&lt;0.5,Riskregister!$K$12+(Riskregister!$L$12-Riskregister!$K$12)*SQRT(AP1554/2),Riskregister!$L$12-(Riskregister!$L$12-Riskregister!$K$12)*SQRT((1-AP1554)/2)))</f>
        <v>0</v>
      </c>
      <c r="AR1554" s="28">
        <f t="shared" ca="1" si="957"/>
        <v>0.23446349253395005</v>
      </c>
      <c r="AS1554" s="28">
        <f t="shared" ca="1" si="957"/>
        <v>0.54783513333847755</v>
      </c>
      <c r="AT1554" s="28">
        <f>IF(Riskregister!$E$13="",0,COUNTIF(BN$4:BN$53,"&lt;"&amp;AR1554)*IF(AS1554&lt;0.5,Riskregister!$K$13+(Riskregister!$L$13-Riskregister!$K$13)*SQRT(AS1554/2),Riskregister!$L$13-(Riskregister!$L$13-Riskregister!$K$13)*SQRT((1-AS1554)/2)))</f>
        <v>0</v>
      </c>
      <c r="AU1554" s="28">
        <f t="shared" ca="1" si="958"/>
        <v>0.52882841028385774</v>
      </c>
      <c r="AV1554" s="28">
        <f t="shared" ca="1" si="958"/>
        <v>0.95338159605652539</v>
      </c>
      <c r="AW1554" s="28">
        <f>IF(Riskregister!$E$14="",0,COUNTIF(BO$4:BO$53,"&lt;"&amp;AU1554)*IF(AV1554&lt;0.5,Riskregister!$K$14+(Riskregister!$L$14-Riskregister!$K$14)*SQRT(AV1554/2),Riskregister!$L$14-(Riskregister!$L$14-Riskregister!$K$14)*SQRT((1-AV1554)/2)))</f>
        <v>0</v>
      </c>
      <c r="AX1554" s="28">
        <f t="shared" ca="1" si="959"/>
        <v>0.6410967414000005</v>
      </c>
      <c r="AY1554" s="28">
        <f t="shared" ca="1" si="959"/>
        <v>0.61168165541060904</v>
      </c>
      <c r="AZ1554" s="28">
        <f>IF(Riskregister!$E$15="",0,COUNTIF(BP$4:BP$53,"&lt;"&amp;AX1554)*IF(AY1554&lt;0.5,Riskregister!$K$15+(Riskregister!$L$15-Riskregister!$K$15)*SQRT(AY1554/2),Riskregister!$L$15-(Riskregister!$L$15-Riskregister!$K$15)*SQRT((1-AY1554)/2)))</f>
        <v>0</v>
      </c>
      <c r="BA1554" s="28">
        <f t="shared" ca="1" si="960"/>
        <v>0.92378035500959133</v>
      </c>
      <c r="BB1554" s="28">
        <f t="shared" ca="1" si="960"/>
        <v>0.36667606644022477</v>
      </c>
      <c r="BC1554" s="28">
        <f>IF(Riskregister!$E$16="",0,COUNTIF(BQ$4:BQ$53,"&lt;"&amp;BA1554)*IF(BB1554&lt;0.5,Riskregister!$K$16+(Riskregister!$L$16-Riskregister!$K$16)*SQRT(BB1554/2),Riskregister!$L$16-(Riskregister!$L$16-Riskregister!$K$16)*SQRT((1-BB1554)/2)))</f>
        <v>0</v>
      </c>
      <c r="BD1554" s="28">
        <f t="shared" ca="1" si="948"/>
        <v>1164989.034730827</v>
      </c>
    </row>
    <row r="1555" spans="20:56" x14ac:dyDescent="0.35">
      <c r="T1555" s="28">
        <f t="shared" ca="1" si="949"/>
        <v>0.30200431062143329</v>
      </c>
      <c r="U1555" s="28">
        <f t="shared" ca="1" si="949"/>
        <v>0.35665935528795645</v>
      </c>
      <c r="V1555" s="28">
        <f ca="1">IF(Riskregister!$E$5="",0,COUNTIF(BF$4:BF$53,"&lt;"&amp;T1555)*IF(U1555&lt;0.5,Riskregister!$K$5+(Riskregister!$L$5-Riskregister!$K$5)*SQRT(U1555/2),Riskregister!$L$5-(Riskregister!$L$5-Riskregister!$K$5)*SQRT((1-U1555)/2)))</f>
        <v>0</v>
      </c>
      <c r="W1555" s="28">
        <f t="shared" ca="1" si="950"/>
        <v>0.77311533771706631</v>
      </c>
      <c r="X1555" s="28">
        <f t="shared" ca="1" si="950"/>
        <v>0.5580111761580866</v>
      </c>
      <c r="Y1555" s="28">
        <f ca="1">IF(Riskregister!$E$6="",0,COUNTIF(BG$4:BG$53,"&lt;"&amp;W1555)*IF(X1555&lt;0.5,Riskregister!$K$6+(Riskregister!$L$6-Riskregister!$K$6)*SQRT(X1555/2),Riskregister!$L$6-(Riskregister!$L$6-Riskregister!$K$6)*SQRT((1-X1555)/2)))</f>
        <v>1153819.2305281928</v>
      </c>
      <c r="Z1555" s="28">
        <f t="shared" ca="1" si="951"/>
        <v>0.11744985976458788</v>
      </c>
      <c r="AA1555" s="28">
        <f t="shared" ca="1" si="951"/>
        <v>0.71535887344810967</v>
      </c>
      <c r="AB1555" s="28">
        <f ca="1">IF(Riskregister!$E$7="",0,COUNTIF(BH$4:BH$53,"&lt;"&amp;Z1555)*IF(AA1555&lt;0.5,Riskregister!$K$7+(Riskregister!$L$7-Riskregister!$K$7)*SQRT(AA1555/2),Riskregister!$L$7-(Riskregister!$L$7-Riskregister!$K$7)*SQRT((1-AA1555)/2)))</f>
        <v>0</v>
      </c>
      <c r="AC1555" s="28">
        <f t="shared" ca="1" si="952"/>
        <v>0.96640969511864383</v>
      </c>
      <c r="AD1555" s="28">
        <f t="shared" ca="1" si="952"/>
        <v>0.85174297651878217</v>
      </c>
      <c r="AE1555" s="28">
        <f ca="1">IF(Riskregister!$E$8="",0,COUNTIF(BI$4:BI$53,"&lt;"&amp;AC1555)*IF(AD1555&lt;0.5,Riskregister!$K$8+(Riskregister!$L$8-Riskregister!$K$8)*SQRT(AD1555/2),Riskregister!$L$8-(Riskregister!$L$8-Riskregister!$K$8)*SQRT((1-AD1555)/2)))</f>
        <v>3720352.0701575568</v>
      </c>
      <c r="AF1555" s="28">
        <f t="shared" ca="1" si="953"/>
        <v>0.73900286856035313</v>
      </c>
      <c r="AG1555" s="28">
        <f t="shared" ca="1" si="953"/>
        <v>0.88437419937608697</v>
      </c>
      <c r="AH1555" s="28">
        <f>IF(Riskregister!$E$9="",0,COUNTIF(BJ$4:BJ$53,"&lt;"&amp;AF1555)*IF(AG1555&lt;0.5,Riskregister!$K$9+(Riskregister!$L$9-Riskregister!$K$9)*SQRT(AG1555/2),Riskregister!$L$9-(Riskregister!$L$9-Riskregister!$K$9)*SQRT((1-AG1555)/2)))</f>
        <v>0</v>
      </c>
      <c r="AI1555" s="28">
        <f t="shared" ca="1" si="954"/>
        <v>0.33333220827690924</v>
      </c>
      <c r="AJ1555" s="28">
        <f t="shared" ca="1" si="954"/>
        <v>0.99679354488862848</v>
      </c>
      <c r="AK1555" s="28">
        <f>IF(Riskregister!$E$10="",0,COUNTIF(BK$4:BK$53,"&lt;"&amp;AI1555)*IF(AJ1555&lt;0.5,Riskregister!$K$10+(Riskregister!$L$10-Riskregister!$K$10)*SQRT(AJ1555/2),Riskregister!$L$10-(Riskregister!$L$10-Riskregister!$K$10)*SQRT((1-AJ1555)/2)))</f>
        <v>0</v>
      </c>
      <c r="AL1555" s="28">
        <f t="shared" ca="1" si="955"/>
        <v>0.83559298541753568</v>
      </c>
      <c r="AM1555" s="28">
        <f t="shared" ca="1" si="955"/>
        <v>0.29095770305759094</v>
      </c>
      <c r="AN1555" s="28">
        <f>IF(Riskregister!$E$11="",0,COUNTIF(BL$4:BL$53,"&lt;"&amp;AL1555)*IF(AM1555&lt;0.5,Riskregister!$K$11+(Riskregister!$L$11-Riskregister!$K$11)*SQRT(AM1555/2),Riskregister!$L$11-(Riskregister!$L$11-Riskregister!$K$11)*SQRT((1-AM1555)/2)))</f>
        <v>0</v>
      </c>
      <c r="AO1555" s="28">
        <f t="shared" ca="1" si="956"/>
        <v>0.47754781832944992</v>
      </c>
      <c r="AP1555" s="28">
        <f t="shared" ca="1" si="956"/>
        <v>0.17370244579876704</v>
      </c>
      <c r="AQ1555" s="28">
        <f>IF(Riskregister!$E$12="",0,COUNTIF(BM$4:BM$53,"&lt;"&amp;AO1555)*IF(AP1555&lt;0.5,Riskregister!$K$12+(Riskregister!$L$12-Riskregister!$K$12)*SQRT(AP1555/2),Riskregister!$L$12-(Riskregister!$L$12-Riskregister!$K$12)*SQRT((1-AP1555)/2)))</f>
        <v>0</v>
      </c>
      <c r="AR1555" s="28">
        <f t="shared" ca="1" si="957"/>
        <v>5.9975700766060291E-2</v>
      </c>
      <c r="AS1555" s="28">
        <f t="shared" ca="1" si="957"/>
        <v>0.69929884353391747</v>
      </c>
      <c r="AT1555" s="28">
        <f>IF(Riskregister!$E$13="",0,COUNTIF(BN$4:BN$53,"&lt;"&amp;AR1555)*IF(AS1555&lt;0.5,Riskregister!$K$13+(Riskregister!$L$13-Riskregister!$K$13)*SQRT(AS1555/2),Riskregister!$L$13-(Riskregister!$L$13-Riskregister!$K$13)*SQRT((1-AS1555)/2)))</f>
        <v>0</v>
      </c>
      <c r="AU1555" s="28">
        <f t="shared" ca="1" si="958"/>
        <v>0.21561569085383014</v>
      </c>
      <c r="AV1555" s="28">
        <f t="shared" ca="1" si="958"/>
        <v>0.20960530626225282</v>
      </c>
      <c r="AW1555" s="28">
        <f>IF(Riskregister!$E$14="",0,COUNTIF(BO$4:BO$53,"&lt;"&amp;AU1555)*IF(AV1555&lt;0.5,Riskregister!$K$14+(Riskregister!$L$14-Riskregister!$K$14)*SQRT(AV1555/2),Riskregister!$L$14-(Riskregister!$L$14-Riskregister!$K$14)*SQRT((1-AV1555)/2)))</f>
        <v>0</v>
      </c>
      <c r="AX1555" s="28">
        <f t="shared" ca="1" si="959"/>
        <v>0.79860323798039634</v>
      </c>
      <c r="AY1555" s="28">
        <f t="shared" ca="1" si="959"/>
        <v>0.80347614067410666</v>
      </c>
      <c r="AZ1555" s="28">
        <f>IF(Riskregister!$E$15="",0,COUNTIF(BP$4:BP$53,"&lt;"&amp;AX1555)*IF(AY1555&lt;0.5,Riskregister!$K$15+(Riskregister!$L$15-Riskregister!$K$15)*SQRT(AY1555/2),Riskregister!$L$15-(Riskregister!$L$15-Riskregister!$K$15)*SQRT((1-AY1555)/2)))</f>
        <v>0</v>
      </c>
      <c r="BA1555" s="28">
        <f t="shared" ca="1" si="960"/>
        <v>0.64288104616866593</v>
      </c>
      <c r="BB1555" s="28">
        <f t="shared" ca="1" si="960"/>
        <v>0.97264270183722756</v>
      </c>
      <c r="BC1555" s="28">
        <f>IF(Riskregister!$E$16="",0,COUNTIF(BQ$4:BQ$53,"&lt;"&amp;BA1555)*IF(BB1555&lt;0.5,Riskregister!$K$16+(Riskregister!$L$16-Riskregister!$K$16)*SQRT(BB1555/2),Riskregister!$L$16-(Riskregister!$L$16-Riskregister!$K$16)*SQRT((1-BB1555)/2)))</f>
        <v>0</v>
      </c>
      <c r="BD1555" s="28">
        <f t="shared" ca="1" si="948"/>
        <v>4874171.3006857494</v>
      </c>
    </row>
    <row r="1556" spans="20:56" x14ac:dyDescent="0.35">
      <c r="T1556" s="28">
        <f t="shared" ca="1" si="949"/>
        <v>0.33730089016394238</v>
      </c>
      <c r="U1556" s="28">
        <f t="shared" ca="1" si="949"/>
        <v>0.86405895602605987</v>
      </c>
      <c r="V1556" s="28">
        <f ca="1">IF(Riskregister!$E$5="",0,COUNTIF(BF$4:BF$53,"&lt;"&amp;T1556)*IF(U1556&lt;0.5,Riskregister!$K$5+(Riskregister!$L$5-Riskregister!$K$5)*SQRT(U1556/2),Riskregister!$L$5-(Riskregister!$L$5-Riskregister!$K$5)*SQRT((1-U1556)/2)))</f>
        <v>0</v>
      </c>
      <c r="W1556" s="28">
        <f t="shared" ca="1" si="950"/>
        <v>0.85591971335528783</v>
      </c>
      <c r="X1556" s="28">
        <f t="shared" ca="1" si="950"/>
        <v>0.56582770050682174</v>
      </c>
      <c r="Y1556" s="28">
        <f ca="1">IF(Riskregister!$E$6="",0,COUNTIF(BG$4:BG$53,"&lt;"&amp;W1556)*IF(X1556&lt;0.5,Riskregister!$K$6+(Riskregister!$L$6-Riskregister!$K$6)*SQRT(X1556/2),Riskregister!$L$6-(Riskregister!$L$6-Riskregister!$K$6)*SQRT((1-X1556)/2)))</f>
        <v>1161334.914772918</v>
      </c>
      <c r="Z1556" s="28">
        <f t="shared" ca="1" si="951"/>
        <v>0.93937584902599225</v>
      </c>
      <c r="AA1556" s="28">
        <f t="shared" ca="1" si="951"/>
        <v>0.50660454703095714</v>
      </c>
      <c r="AB1556" s="28">
        <f ca="1">IF(Riskregister!$E$7="",0,COUNTIF(BH$4:BH$53,"&lt;"&amp;Z1556)*IF(AA1556&lt;0.5,Riskregister!$K$7+(Riskregister!$L$7-Riskregister!$K$7)*SQRT(AA1556/2),Riskregister!$L$7-(Riskregister!$L$7-Riskregister!$K$7)*SQRT((1-AA1556)/2)))</f>
        <v>226159.63790202842</v>
      </c>
      <c r="AC1556" s="28">
        <f t="shared" ca="1" si="952"/>
        <v>0.22656945370325032</v>
      </c>
      <c r="AD1556" s="28">
        <f t="shared" ca="1" si="952"/>
        <v>0.64821724359049648</v>
      </c>
      <c r="AE1556" s="28">
        <f ca="1">IF(Riskregister!$E$8="",0,COUNTIF(BI$4:BI$53,"&lt;"&amp;AC1556)*IF(AD1556&lt;0.5,Riskregister!$K$8+(Riskregister!$L$8-Riskregister!$K$8)*SQRT(AD1556/2),Riskregister!$L$8-(Riskregister!$L$8-Riskregister!$K$8)*SQRT((1-AD1556)/2)))</f>
        <v>0</v>
      </c>
      <c r="AF1556" s="28">
        <f t="shared" ca="1" si="953"/>
        <v>0.83948648894784927</v>
      </c>
      <c r="AG1556" s="28">
        <f t="shared" ca="1" si="953"/>
        <v>0.45841595487846254</v>
      </c>
      <c r="AH1556" s="28">
        <f>IF(Riskregister!$E$9="",0,COUNTIF(BJ$4:BJ$53,"&lt;"&amp;AF1556)*IF(AG1556&lt;0.5,Riskregister!$K$9+(Riskregister!$L$9-Riskregister!$K$9)*SQRT(AG1556/2),Riskregister!$L$9-(Riskregister!$L$9-Riskregister!$K$9)*SQRT((1-AG1556)/2)))</f>
        <v>0</v>
      </c>
      <c r="AI1556" s="28">
        <f t="shared" ca="1" si="954"/>
        <v>0.43632422739207322</v>
      </c>
      <c r="AJ1556" s="28">
        <f t="shared" ca="1" si="954"/>
        <v>0.71288767830625488</v>
      </c>
      <c r="AK1556" s="28">
        <f>IF(Riskregister!$E$10="",0,COUNTIF(BK$4:BK$53,"&lt;"&amp;AI1556)*IF(AJ1556&lt;0.5,Riskregister!$K$10+(Riskregister!$L$10-Riskregister!$K$10)*SQRT(AJ1556/2),Riskregister!$L$10-(Riskregister!$L$10-Riskregister!$K$10)*SQRT((1-AJ1556)/2)))</f>
        <v>0</v>
      </c>
      <c r="AL1556" s="28">
        <f t="shared" ca="1" si="955"/>
        <v>0.51183436766338741</v>
      </c>
      <c r="AM1556" s="28">
        <f t="shared" ca="1" si="955"/>
        <v>0.45083679916079256</v>
      </c>
      <c r="AN1556" s="28">
        <f>IF(Riskregister!$E$11="",0,COUNTIF(BL$4:BL$53,"&lt;"&amp;AL1556)*IF(AM1556&lt;0.5,Riskregister!$K$11+(Riskregister!$L$11-Riskregister!$K$11)*SQRT(AM1556/2),Riskregister!$L$11-(Riskregister!$L$11-Riskregister!$K$11)*SQRT((1-AM1556)/2)))</f>
        <v>0</v>
      </c>
      <c r="AO1556" s="28">
        <f t="shared" ca="1" si="956"/>
        <v>0.89340034426676906</v>
      </c>
      <c r="AP1556" s="28">
        <f t="shared" ca="1" si="956"/>
        <v>0.1133432070219359</v>
      </c>
      <c r="AQ1556" s="28">
        <f>IF(Riskregister!$E$12="",0,COUNTIF(BM$4:BM$53,"&lt;"&amp;AO1556)*IF(AP1556&lt;0.5,Riskregister!$K$12+(Riskregister!$L$12-Riskregister!$K$12)*SQRT(AP1556/2),Riskregister!$L$12-(Riskregister!$L$12-Riskregister!$K$12)*SQRT((1-AP1556)/2)))</f>
        <v>0</v>
      </c>
      <c r="AR1556" s="28">
        <f t="shared" ca="1" si="957"/>
        <v>0.4916205770235309</v>
      </c>
      <c r="AS1556" s="28">
        <f t="shared" ca="1" si="957"/>
        <v>0.29992131005966149</v>
      </c>
      <c r="AT1556" s="28">
        <f>IF(Riskregister!$E$13="",0,COUNTIF(BN$4:BN$53,"&lt;"&amp;AR1556)*IF(AS1556&lt;0.5,Riskregister!$K$13+(Riskregister!$L$13-Riskregister!$K$13)*SQRT(AS1556/2),Riskregister!$L$13-(Riskregister!$L$13-Riskregister!$K$13)*SQRT((1-AS1556)/2)))</f>
        <v>0</v>
      </c>
      <c r="AU1556" s="28">
        <f t="shared" ca="1" si="958"/>
        <v>0.73668939077265083</v>
      </c>
      <c r="AV1556" s="28">
        <f t="shared" ca="1" si="958"/>
        <v>0.93302095730253298</v>
      </c>
      <c r="AW1556" s="28">
        <f>IF(Riskregister!$E$14="",0,COUNTIF(BO$4:BO$53,"&lt;"&amp;AU1556)*IF(AV1556&lt;0.5,Riskregister!$K$14+(Riskregister!$L$14-Riskregister!$K$14)*SQRT(AV1556/2),Riskregister!$L$14-(Riskregister!$L$14-Riskregister!$K$14)*SQRT((1-AV1556)/2)))</f>
        <v>0</v>
      </c>
      <c r="AX1556" s="28">
        <f t="shared" ca="1" si="959"/>
        <v>0.28448664005283897</v>
      </c>
      <c r="AY1556" s="28">
        <f t="shared" ca="1" si="959"/>
        <v>0.17695699123533781</v>
      </c>
      <c r="AZ1556" s="28">
        <f>IF(Riskregister!$E$15="",0,COUNTIF(BP$4:BP$53,"&lt;"&amp;AX1556)*IF(AY1556&lt;0.5,Riskregister!$K$15+(Riskregister!$L$15-Riskregister!$K$15)*SQRT(AY1556/2),Riskregister!$L$15-(Riskregister!$L$15-Riskregister!$K$15)*SQRT((1-AY1556)/2)))</f>
        <v>0</v>
      </c>
      <c r="BA1556" s="28">
        <f t="shared" ca="1" si="960"/>
        <v>0.59630423239358821</v>
      </c>
      <c r="BB1556" s="28">
        <f t="shared" ca="1" si="960"/>
        <v>0.14700680072280126</v>
      </c>
      <c r="BC1556" s="28">
        <f>IF(Riskregister!$E$16="",0,COUNTIF(BQ$4:BQ$53,"&lt;"&amp;BA1556)*IF(BB1556&lt;0.5,Riskregister!$K$16+(Riskregister!$L$16-Riskregister!$K$16)*SQRT(BB1556/2),Riskregister!$L$16-(Riskregister!$L$16-Riskregister!$K$16)*SQRT((1-BB1556)/2)))</f>
        <v>0</v>
      </c>
      <c r="BD1556" s="28">
        <f t="shared" ca="1" si="948"/>
        <v>1387494.5526749464</v>
      </c>
    </row>
    <row r="1557" spans="20:56" x14ac:dyDescent="0.35">
      <c r="T1557" s="28">
        <f t="shared" ca="1" si="949"/>
        <v>0.40889983018905318</v>
      </c>
      <c r="U1557" s="28">
        <f t="shared" ca="1" si="949"/>
        <v>0.7146780555347394</v>
      </c>
      <c r="V1557" s="28">
        <f ca="1">IF(Riskregister!$E$5="",0,COUNTIF(BF$4:BF$53,"&lt;"&amp;T1557)*IF(U1557&lt;0.5,Riskregister!$K$5+(Riskregister!$L$5-Riskregister!$K$5)*SQRT(U1557/2),Riskregister!$L$5-(Riskregister!$L$5-Riskregister!$K$5)*SQRT((1-U1557)/2)))</f>
        <v>0</v>
      </c>
      <c r="W1557" s="28">
        <f t="shared" ca="1" si="950"/>
        <v>0.92948811956168553</v>
      </c>
      <c r="X1557" s="28">
        <f t="shared" ca="1" si="950"/>
        <v>0.49649046639832339</v>
      </c>
      <c r="Y1557" s="28">
        <f ca="1">IF(Riskregister!$E$6="",0,COUNTIF(BG$4:BG$53,"&lt;"&amp;W1557)*IF(X1557&lt;0.5,Riskregister!$K$6+(Riskregister!$L$6-Riskregister!$K$6)*SQRT(X1557/2),Riskregister!$L$6-(Riskregister!$L$6-Riskregister!$K$6)*SQRT((1-X1557)/2)))</f>
        <v>2193671.7152982969</v>
      </c>
      <c r="Z1557" s="28">
        <f t="shared" ca="1" si="951"/>
        <v>0.57092509243608081</v>
      </c>
      <c r="AA1557" s="28">
        <f t="shared" ca="1" si="951"/>
        <v>0.91439639830726016</v>
      </c>
      <c r="AB1557" s="28">
        <f ca="1">IF(Riskregister!$E$7="",0,COUNTIF(BH$4:BH$53,"&lt;"&amp;Z1557)*IF(AA1557&lt;0.5,Riskregister!$K$7+(Riskregister!$L$7-Riskregister!$K$7)*SQRT(AA1557/2),Riskregister!$L$7-(Riskregister!$L$7-Riskregister!$K$7)*SQRT((1-AA1557)/2)))</f>
        <v>0</v>
      </c>
      <c r="AC1557" s="28">
        <f t="shared" ca="1" si="952"/>
        <v>0.55730409614190102</v>
      </c>
      <c r="AD1557" s="28">
        <f t="shared" ca="1" si="952"/>
        <v>0.69689694861015905</v>
      </c>
      <c r="AE1557" s="28">
        <f ca="1">IF(Riskregister!$E$8="",0,COUNTIF(BI$4:BI$53,"&lt;"&amp;AC1557)*IF(AD1557&lt;0.5,Riskregister!$K$8+(Riskregister!$L$8-Riskregister!$K$8)*SQRT(AD1557/2),Riskregister!$L$8-(Riskregister!$L$8-Riskregister!$K$8)*SQRT((1-AD1557)/2)))</f>
        <v>0</v>
      </c>
      <c r="AF1557" s="28">
        <f t="shared" ca="1" si="953"/>
        <v>0.29631800911374406</v>
      </c>
      <c r="AG1557" s="28">
        <f t="shared" ca="1" si="953"/>
        <v>0.85412751594983649</v>
      </c>
      <c r="AH1557" s="28">
        <f>IF(Riskregister!$E$9="",0,COUNTIF(BJ$4:BJ$53,"&lt;"&amp;AF1557)*IF(AG1557&lt;0.5,Riskregister!$K$9+(Riskregister!$L$9-Riskregister!$K$9)*SQRT(AG1557/2),Riskregister!$L$9-(Riskregister!$L$9-Riskregister!$K$9)*SQRT((1-AG1557)/2)))</f>
        <v>0</v>
      </c>
      <c r="AI1557" s="28">
        <f t="shared" ca="1" si="954"/>
        <v>0.73779738710654441</v>
      </c>
      <c r="AJ1557" s="28">
        <f t="shared" ca="1" si="954"/>
        <v>0.80057451025530701</v>
      </c>
      <c r="AK1557" s="28">
        <f>IF(Riskregister!$E$10="",0,COUNTIF(BK$4:BK$53,"&lt;"&amp;AI1557)*IF(AJ1557&lt;0.5,Riskregister!$K$10+(Riskregister!$L$10-Riskregister!$K$10)*SQRT(AJ1557/2),Riskregister!$L$10-(Riskregister!$L$10-Riskregister!$K$10)*SQRT((1-AJ1557)/2)))</f>
        <v>0</v>
      </c>
      <c r="AL1557" s="28">
        <f t="shared" ca="1" si="955"/>
        <v>0.76876452381321125</v>
      </c>
      <c r="AM1557" s="28">
        <f t="shared" ca="1" si="955"/>
        <v>0.21500390824058879</v>
      </c>
      <c r="AN1557" s="28">
        <f>IF(Riskregister!$E$11="",0,COUNTIF(BL$4:BL$53,"&lt;"&amp;AL1557)*IF(AM1557&lt;0.5,Riskregister!$K$11+(Riskregister!$L$11-Riskregister!$K$11)*SQRT(AM1557/2),Riskregister!$L$11-(Riskregister!$L$11-Riskregister!$K$11)*SQRT((1-AM1557)/2)))</f>
        <v>0</v>
      </c>
      <c r="AO1557" s="28">
        <f t="shared" ca="1" si="956"/>
        <v>0.21647714656665018</v>
      </c>
      <c r="AP1557" s="28">
        <f t="shared" ca="1" si="956"/>
        <v>0.9853327294410269</v>
      </c>
      <c r="AQ1557" s="28">
        <f>IF(Riskregister!$E$12="",0,COUNTIF(BM$4:BM$53,"&lt;"&amp;AO1557)*IF(AP1557&lt;0.5,Riskregister!$K$12+(Riskregister!$L$12-Riskregister!$K$12)*SQRT(AP1557/2),Riskregister!$L$12-(Riskregister!$L$12-Riskregister!$K$12)*SQRT((1-AP1557)/2)))</f>
        <v>0</v>
      </c>
      <c r="AR1557" s="28">
        <f t="shared" ca="1" si="957"/>
        <v>5.3433250868873183E-2</v>
      </c>
      <c r="AS1557" s="28">
        <f t="shared" ca="1" si="957"/>
        <v>0.73637239163786372</v>
      </c>
      <c r="AT1557" s="28">
        <f>IF(Riskregister!$E$13="",0,COUNTIF(BN$4:BN$53,"&lt;"&amp;AR1557)*IF(AS1557&lt;0.5,Riskregister!$K$13+(Riskregister!$L$13-Riskregister!$K$13)*SQRT(AS1557/2),Riskregister!$L$13-(Riskregister!$L$13-Riskregister!$K$13)*SQRT((1-AS1557)/2)))</f>
        <v>0</v>
      </c>
      <c r="AU1557" s="28">
        <f t="shared" ca="1" si="958"/>
        <v>0.97362480163941301</v>
      </c>
      <c r="AV1557" s="28">
        <f t="shared" ca="1" si="958"/>
        <v>0.86252841796823509</v>
      </c>
      <c r="AW1557" s="28">
        <f>IF(Riskregister!$E$14="",0,COUNTIF(BO$4:BO$53,"&lt;"&amp;AU1557)*IF(AV1557&lt;0.5,Riskregister!$K$14+(Riskregister!$L$14-Riskregister!$K$14)*SQRT(AV1557/2),Riskregister!$L$14-(Riskregister!$L$14-Riskregister!$K$14)*SQRT((1-AV1557)/2)))</f>
        <v>0</v>
      </c>
      <c r="AX1557" s="28">
        <f t="shared" ca="1" si="959"/>
        <v>0.90147364249112028</v>
      </c>
      <c r="AY1557" s="28">
        <f t="shared" ca="1" si="959"/>
        <v>0.2414477749082764</v>
      </c>
      <c r="AZ1557" s="28">
        <f>IF(Riskregister!$E$15="",0,COUNTIF(BP$4:BP$53,"&lt;"&amp;AX1557)*IF(AY1557&lt;0.5,Riskregister!$K$15+(Riskregister!$L$15-Riskregister!$K$15)*SQRT(AY1557/2),Riskregister!$L$15-(Riskregister!$L$15-Riskregister!$K$15)*SQRT((1-AY1557)/2)))</f>
        <v>0</v>
      </c>
      <c r="BA1557" s="28">
        <f t="shared" ca="1" si="960"/>
        <v>0.28748334504037198</v>
      </c>
      <c r="BB1557" s="28">
        <f t="shared" ca="1" si="960"/>
        <v>0.59308130516968782</v>
      </c>
      <c r="BC1557" s="28">
        <f>IF(Riskregister!$E$16="",0,COUNTIF(BQ$4:BQ$53,"&lt;"&amp;BA1557)*IF(BB1557&lt;0.5,Riskregister!$K$16+(Riskregister!$L$16-Riskregister!$K$16)*SQRT(BB1557/2),Riskregister!$L$16-(Riskregister!$L$16-Riskregister!$K$16)*SQRT((1-BB1557)/2)))</f>
        <v>0</v>
      </c>
      <c r="BD1557" s="28">
        <f t="shared" ca="1" si="948"/>
        <v>2193671.7152982969</v>
      </c>
    </row>
    <row r="1558" spans="20:56" x14ac:dyDescent="0.35">
      <c r="T1558" s="28">
        <f t="shared" ca="1" si="949"/>
        <v>0.60203518291646418</v>
      </c>
      <c r="U1558" s="28">
        <f t="shared" ca="1" si="949"/>
        <v>0.34277159611835351</v>
      </c>
      <c r="V1558" s="28">
        <f ca="1">IF(Riskregister!$E$5="",0,COUNTIF(BF$4:BF$53,"&lt;"&amp;T1558)*IF(U1558&lt;0.5,Riskregister!$K$5+(Riskregister!$L$5-Riskregister!$K$5)*SQRT(U1558/2),Riskregister!$L$5-(Riskregister!$L$5-Riskregister!$K$5)*SQRT((1-U1558)/2)))</f>
        <v>0</v>
      </c>
      <c r="W1558" s="28">
        <f t="shared" ca="1" si="950"/>
        <v>0.45515365460949486</v>
      </c>
      <c r="X1558" s="28">
        <f t="shared" ca="1" si="950"/>
        <v>8.3092910643012274E-3</v>
      </c>
      <c r="Y1558" s="28">
        <f ca="1">IF(Riskregister!$E$6="",0,COUNTIF(BG$4:BG$53,"&lt;"&amp;W1558)*IF(X1558&lt;0.5,Riskregister!$K$6+(Riskregister!$L$6-Riskregister!$K$6)*SQRT(X1558/2),Riskregister!$L$6-(Riskregister!$L$6-Riskregister!$K$6)*SQRT((1-X1558)/2)))</f>
        <v>0</v>
      </c>
      <c r="Z1558" s="28">
        <f t="shared" ca="1" si="951"/>
        <v>0.27574781271747917</v>
      </c>
      <c r="AA1558" s="28">
        <f t="shared" ca="1" si="951"/>
        <v>0.91022387964456741</v>
      </c>
      <c r="AB1558" s="28">
        <f ca="1">IF(Riskregister!$E$7="",0,COUNTIF(BH$4:BH$53,"&lt;"&amp;Z1558)*IF(AA1558&lt;0.5,Riskregister!$K$7+(Riskregister!$L$7-Riskregister!$K$7)*SQRT(AA1558/2),Riskregister!$L$7-(Riskregister!$L$7-Riskregister!$K$7)*SQRT((1-AA1558)/2)))</f>
        <v>0</v>
      </c>
      <c r="AC1558" s="28">
        <f t="shared" ca="1" si="952"/>
        <v>0.82553840284202873</v>
      </c>
      <c r="AD1558" s="28">
        <f t="shared" ca="1" si="952"/>
        <v>0.52773069995033828</v>
      </c>
      <c r="AE1558" s="28">
        <f ca="1">IF(Riskregister!$E$8="",0,COUNTIF(BI$4:BI$53,"&lt;"&amp;AC1558)*IF(AD1558&lt;0.5,Riskregister!$K$8+(Riskregister!$L$8-Riskregister!$K$8)*SQRT(AD1558/2),Riskregister!$L$8-(Riskregister!$L$8-Riskregister!$K$8)*SQRT((1-AD1558)/2)))</f>
        <v>0</v>
      </c>
      <c r="AF1558" s="28">
        <f t="shared" ca="1" si="953"/>
        <v>1.2409789210823141E-2</v>
      </c>
      <c r="AG1558" s="28">
        <f t="shared" ca="1" si="953"/>
        <v>0.99563970818851766</v>
      </c>
      <c r="AH1558" s="28">
        <f>IF(Riskregister!$E$9="",0,COUNTIF(BJ$4:BJ$53,"&lt;"&amp;AF1558)*IF(AG1558&lt;0.5,Riskregister!$K$9+(Riskregister!$L$9-Riskregister!$K$9)*SQRT(AG1558/2),Riskregister!$L$9-(Riskregister!$L$9-Riskregister!$K$9)*SQRT((1-AG1558)/2)))</f>
        <v>0</v>
      </c>
      <c r="AI1558" s="28">
        <f t="shared" ca="1" si="954"/>
        <v>0.17104621563345079</v>
      </c>
      <c r="AJ1558" s="28">
        <f t="shared" ca="1" si="954"/>
        <v>0.32887072930235028</v>
      </c>
      <c r="AK1558" s="28">
        <f>IF(Riskregister!$E$10="",0,COUNTIF(BK$4:BK$53,"&lt;"&amp;AI1558)*IF(AJ1558&lt;0.5,Riskregister!$K$10+(Riskregister!$L$10-Riskregister!$K$10)*SQRT(AJ1558/2),Riskregister!$L$10-(Riskregister!$L$10-Riskregister!$K$10)*SQRT((1-AJ1558)/2)))</f>
        <v>0</v>
      </c>
      <c r="AL1558" s="28">
        <f t="shared" ca="1" si="955"/>
        <v>0.97588116381624324</v>
      </c>
      <c r="AM1558" s="28">
        <f t="shared" ca="1" si="955"/>
        <v>0.5449248815995289</v>
      </c>
      <c r="AN1558" s="28">
        <f>IF(Riskregister!$E$11="",0,COUNTIF(BL$4:BL$53,"&lt;"&amp;AL1558)*IF(AM1558&lt;0.5,Riskregister!$K$11+(Riskregister!$L$11-Riskregister!$K$11)*SQRT(AM1558/2),Riskregister!$L$11-(Riskregister!$L$11-Riskregister!$K$11)*SQRT((1-AM1558)/2)))</f>
        <v>0</v>
      </c>
      <c r="AO1558" s="28">
        <f t="shared" ca="1" si="956"/>
        <v>0.95471864705309883</v>
      </c>
      <c r="AP1558" s="28">
        <f t="shared" ca="1" si="956"/>
        <v>0.91461724704748082</v>
      </c>
      <c r="AQ1558" s="28">
        <f>IF(Riskregister!$E$12="",0,COUNTIF(BM$4:BM$53,"&lt;"&amp;AO1558)*IF(AP1558&lt;0.5,Riskregister!$K$12+(Riskregister!$L$12-Riskregister!$K$12)*SQRT(AP1558/2),Riskregister!$L$12-(Riskregister!$L$12-Riskregister!$K$12)*SQRT((1-AP1558)/2)))</f>
        <v>0</v>
      </c>
      <c r="AR1558" s="28">
        <f t="shared" ca="1" si="957"/>
        <v>0.12142556305230612</v>
      </c>
      <c r="AS1558" s="28">
        <f t="shared" ca="1" si="957"/>
        <v>0.98984740084930978</v>
      </c>
      <c r="AT1558" s="28">
        <f>IF(Riskregister!$E$13="",0,COUNTIF(BN$4:BN$53,"&lt;"&amp;AR1558)*IF(AS1558&lt;0.5,Riskregister!$K$13+(Riskregister!$L$13-Riskregister!$K$13)*SQRT(AS1558/2),Riskregister!$L$13-(Riskregister!$L$13-Riskregister!$K$13)*SQRT((1-AS1558)/2)))</f>
        <v>0</v>
      </c>
      <c r="AU1558" s="28">
        <f t="shared" ca="1" si="958"/>
        <v>0.66932086086160858</v>
      </c>
      <c r="AV1558" s="28">
        <f t="shared" ca="1" si="958"/>
        <v>0.45286879839115202</v>
      </c>
      <c r="AW1558" s="28">
        <f>IF(Riskregister!$E$14="",0,COUNTIF(BO$4:BO$53,"&lt;"&amp;AU1558)*IF(AV1558&lt;0.5,Riskregister!$K$14+(Riskregister!$L$14-Riskregister!$K$14)*SQRT(AV1558/2),Riskregister!$L$14-(Riskregister!$L$14-Riskregister!$K$14)*SQRT((1-AV1558)/2)))</f>
        <v>0</v>
      </c>
      <c r="AX1558" s="28">
        <f t="shared" ca="1" si="959"/>
        <v>0.81087799933606808</v>
      </c>
      <c r="AY1558" s="28">
        <f t="shared" ca="1" si="959"/>
        <v>0.89739612235634536</v>
      </c>
      <c r="AZ1558" s="28">
        <f>IF(Riskregister!$E$15="",0,COUNTIF(BP$4:BP$53,"&lt;"&amp;AX1558)*IF(AY1558&lt;0.5,Riskregister!$K$15+(Riskregister!$L$15-Riskregister!$K$15)*SQRT(AY1558/2),Riskregister!$L$15-(Riskregister!$L$15-Riskregister!$K$15)*SQRT((1-AY1558)/2)))</f>
        <v>0</v>
      </c>
      <c r="BA1558" s="28">
        <f t="shared" ca="1" si="960"/>
        <v>0.56902616119731753</v>
      </c>
      <c r="BB1558" s="28">
        <f t="shared" ca="1" si="960"/>
        <v>0.81787101313577193</v>
      </c>
      <c r="BC1558" s="28">
        <f>IF(Riskregister!$E$16="",0,COUNTIF(BQ$4:BQ$53,"&lt;"&amp;BA1558)*IF(BB1558&lt;0.5,Riskregister!$K$16+(Riskregister!$L$16-Riskregister!$K$16)*SQRT(BB1558/2),Riskregister!$L$16-(Riskregister!$L$16-Riskregister!$K$16)*SQRT((1-BB1558)/2)))</f>
        <v>0</v>
      </c>
      <c r="BD1558" s="28">
        <f t="shared" ca="1" si="948"/>
        <v>0</v>
      </c>
    </row>
    <row r="1559" spans="20:56" x14ac:dyDescent="0.35">
      <c r="T1559" s="28">
        <f t="shared" ca="1" si="949"/>
        <v>0.56157507699032227</v>
      </c>
      <c r="U1559" s="28">
        <f t="shared" ca="1" si="949"/>
        <v>4.5711361956823571E-2</v>
      </c>
      <c r="V1559" s="28">
        <f ca="1">IF(Riskregister!$E$5="",0,COUNTIF(BF$4:BF$53,"&lt;"&amp;T1559)*IF(U1559&lt;0.5,Riskregister!$K$5+(Riskregister!$L$5-Riskregister!$K$5)*SQRT(U1559/2),Riskregister!$L$5-(Riskregister!$L$5-Riskregister!$K$5)*SQRT((1-U1559)/2)))</f>
        <v>0</v>
      </c>
      <c r="W1559" s="28">
        <f t="shared" ca="1" si="950"/>
        <v>0.22313679028141509</v>
      </c>
      <c r="X1559" s="28">
        <f t="shared" ca="1" si="950"/>
        <v>0.890639289331142</v>
      </c>
      <c r="Y1559" s="28">
        <f ca="1">IF(Riskregister!$E$6="",0,COUNTIF(BG$4:BG$53,"&lt;"&amp;W1559)*IF(X1559&lt;0.5,Riskregister!$K$6+(Riskregister!$L$6-Riskregister!$K$6)*SQRT(X1559/2),Riskregister!$L$6-(Riskregister!$L$6-Riskregister!$K$6)*SQRT((1-X1559)/2)))</f>
        <v>0</v>
      </c>
      <c r="Z1559" s="28">
        <f t="shared" ca="1" si="951"/>
        <v>0.34789292663358862</v>
      </c>
      <c r="AA1559" s="28">
        <f t="shared" ca="1" si="951"/>
        <v>0.47092646039142749</v>
      </c>
      <c r="AB1559" s="28">
        <f ca="1">IF(Riskregister!$E$7="",0,COUNTIF(BH$4:BH$53,"&lt;"&amp;Z1559)*IF(AA1559&lt;0.5,Riskregister!$K$7+(Riskregister!$L$7-Riskregister!$K$7)*SQRT(AA1559/2),Riskregister!$L$7-(Riskregister!$L$7-Riskregister!$K$7)*SQRT((1-AA1559)/2)))</f>
        <v>0</v>
      </c>
      <c r="AC1559" s="28">
        <f t="shared" ca="1" si="952"/>
        <v>0.41682921088373148</v>
      </c>
      <c r="AD1559" s="28">
        <f t="shared" ca="1" si="952"/>
        <v>0.90378473369964551</v>
      </c>
      <c r="AE1559" s="28">
        <f ca="1">IF(Riskregister!$E$8="",0,COUNTIF(BI$4:BI$53,"&lt;"&amp;AC1559)*IF(AD1559&lt;0.5,Riskregister!$K$8+(Riskregister!$L$8-Riskregister!$K$8)*SQRT(AD1559/2),Riskregister!$L$8-(Riskregister!$L$8-Riskregister!$K$8)*SQRT((1-AD1559)/2)))</f>
        <v>0</v>
      </c>
      <c r="AF1559" s="28">
        <f t="shared" ca="1" si="953"/>
        <v>0.73058810588940493</v>
      </c>
      <c r="AG1559" s="28">
        <f t="shared" ca="1" si="953"/>
        <v>0.55349507882999072</v>
      </c>
      <c r="AH1559" s="28">
        <f>IF(Riskregister!$E$9="",0,COUNTIF(BJ$4:BJ$53,"&lt;"&amp;AF1559)*IF(AG1559&lt;0.5,Riskregister!$K$9+(Riskregister!$L$9-Riskregister!$K$9)*SQRT(AG1559/2),Riskregister!$L$9-(Riskregister!$L$9-Riskregister!$K$9)*SQRT((1-AG1559)/2)))</f>
        <v>0</v>
      </c>
      <c r="AI1559" s="28">
        <f t="shared" ca="1" si="954"/>
        <v>0.95798648511446804</v>
      </c>
      <c r="AJ1559" s="28">
        <f t="shared" ca="1" si="954"/>
        <v>0.77677343295251144</v>
      </c>
      <c r="AK1559" s="28">
        <f>IF(Riskregister!$E$10="",0,COUNTIF(BK$4:BK$53,"&lt;"&amp;AI1559)*IF(AJ1559&lt;0.5,Riskregister!$K$10+(Riskregister!$L$10-Riskregister!$K$10)*SQRT(AJ1559/2),Riskregister!$L$10-(Riskregister!$L$10-Riskregister!$K$10)*SQRT((1-AJ1559)/2)))</f>
        <v>0</v>
      </c>
      <c r="AL1559" s="28">
        <f t="shared" ca="1" si="955"/>
        <v>0.48639241584270176</v>
      </c>
      <c r="AM1559" s="28">
        <f t="shared" ca="1" si="955"/>
        <v>0.13758359315594504</v>
      </c>
      <c r="AN1559" s="28">
        <f>IF(Riskregister!$E$11="",0,COUNTIF(BL$4:BL$53,"&lt;"&amp;AL1559)*IF(AM1559&lt;0.5,Riskregister!$K$11+(Riskregister!$L$11-Riskregister!$K$11)*SQRT(AM1559/2),Riskregister!$L$11-(Riskregister!$L$11-Riskregister!$K$11)*SQRT((1-AM1559)/2)))</f>
        <v>0</v>
      </c>
      <c r="AO1559" s="28">
        <f t="shared" ca="1" si="956"/>
        <v>0.87583199907346543</v>
      </c>
      <c r="AP1559" s="28">
        <f t="shared" ca="1" si="956"/>
        <v>0.88144665861483995</v>
      </c>
      <c r="AQ1559" s="28">
        <f>IF(Riskregister!$E$12="",0,COUNTIF(BM$4:BM$53,"&lt;"&amp;AO1559)*IF(AP1559&lt;0.5,Riskregister!$K$12+(Riskregister!$L$12-Riskregister!$K$12)*SQRT(AP1559/2),Riskregister!$L$12-(Riskregister!$L$12-Riskregister!$K$12)*SQRT((1-AP1559)/2)))</f>
        <v>0</v>
      </c>
      <c r="AR1559" s="28">
        <f t="shared" ca="1" si="957"/>
        <v>7.6199301309850975E-2</v>
      </c>
      <c r="AS1559" s="28">
        <f t="shared" ca="1" si="957"/>
        <v>0.74553048709544301</v>
      </c>
      <c r="AT1559" s="28">
        <f>IF(Riskregister!$E$13="",0,COUNTIF(BN$4:BN$53,"&lt;"&amp;AR1559)*IF(AS1559&lt;0.5,Riskregister!$K$13+(Riskregister!$L$13-Riskregister!$K$13)*SQRT(AS1559/2),Riskregister!$L$13-(Riskregister!$L$13-Riskregister!$K$13)*SQRT((1-AS1559)/2)))</f>
        <v>0</v>
      </c>
      <c r="AU1559" s="28">
        <f t="shared" ca="1" si="958"/>
        <v>0.51605736149217307</v>
      </c>
      <c r="AV1559" s="28">
        <f t="shared" ca="1" si="958"/>
        <v>0.5788127304818601</v>
      </c>
      <c r="AW1559" s="28">
        <f>IF(Riskregister!$E$14="",0,COUNTIF(BO$4:BO$53,"&lt;"&amp;AU1559)*IF(AV1559&lt;0.5,Riskregister!$K$14+(Riskregister!$L$14-Riskregister!$K$14)*SQRT(AV1559/2),Riskregister!$L$14-(Riskregister!$L$14-Riskregister!$K$14)*SQRT((1-AV1559)/2)))</f>
        <v>0</v>
      </c>
      <c r="AX1559" s="28">
        <f t="shared" ca="1" si="959"/>
        <v>0.50609609997128069</v>
      </c>
      <c r="AY1559" s="28">
        <f t="shared" ca="1" si="959"/>
        <v>0.7812165846033563</v>
      </c>
      <c r="AZ1559" s="28">
        <f>IF(Riskregister!$E$15="",0,COUNTIF(BP$4:BP$53,"&lt;"&amp;AX1559)*IF(AY1559&lt;0.5,Riskregister!$K$15+(Riskregister!$L$15-Riskregister!$K$15)*SQRT(AY1559/2),Riskregister!$L$15-(Riskregister!$L$15-Riskregister!$K$15)*SQRT((1-AY1559)/2)))</f>
        <v>0</v>
      </c>
      <c r="BA1559" s="28">
        <f t="shared" ca="1" si="960"/>
        <v>0.44197784399456352</v>
      </c>
      <c r="BB1559" s="28">
        <f t="shared" ca="1" si="960"/>
        <v>3.0435744359075478E-2</v>
      </c>
      <c r="BC1559" s="28">
        <f>IF(Riskregister!$E$16="",0,COUNTIF(BQ$4:BQ$53,"&lt;"&amp;BA1559)*IF(BB1559&lt;0.5,Riskregister!$K$16+(Riskregister!$L$16-Riskregister!$K$16)*SQRT(BB1559/2),Riskregister!$L$16-(Riskregister!$L$16-Riskregister!$K$16)*SQRT((1-BB1559)/2)))</f>
        <v>0</v>
      </c>
      <c r="BD1559" s="28">
        <f t="shared" ca="1" si="948"/>
        <v>0</v>
      </c>
    </row>
    <row r="1560" spans="20:56" x14ac:dyDescent="0.35">
      <c r="T1560" s="28">
        <f t="shared" ca="1" si="949"/>
        <v>0.67607341966478529</v>
      </c>
      <c r="U1560" s="28">
        <f t="shared" ca="1" si="949"/>
        <v>0.49521515159283236</v>
      </c>
      <c r="V1560" s="28">
        <f ca="1">IF(Riskregister!$E$5="",0,COUNTIF(BF$4:BF$53,"&lt;"&amp;T1560)*IF(U1560&lt;0.5,Riskregister!$K$5+(Riskregister!$L$5-Riskregister!$K$5)*SQRT(U1560/2),Riskregister!$L$5-(Riskregister!$L$5-Riskregister!$K$5)*SQRT((1-U1560)/2)))</f>
        <v>373920.82104791922</v>
      </c>
      <c r="W1560" s="28">
        <f t="shared" ca="1" si="950"/>
        <v>0.25302056228431291</v>
      </c>
      <c r="X1560" s="28">
        <f t="shared" ca="1" si="950"/>
        <v>0.24773948464144524</v>
      </c>
      <c r="Y1560" s="28">
        <f ca="1">IF(Riskregister!$E$6="",0,COUNTIF(BG$4:BG$53,"&lt;"&amp;W1560)*IF(X1560&lt;0.5,Riskregister!$K$6+(Riskregister!$L$6-Riskregister!$K$6)*SQRT(X1560/2),Riskregister!$L$6-(Riskregister!$L$6-Riskregister!$K$6)*SQRT((1-X1560)/2)))</f>
        <v>0</v>
      </c>
      <c r="Z1560" s="28">
        <f t="shared" ca="1" si="951"/>
        <v>0.65902877886505085</v>
      </c>
      <c r="AA1560" s="28">
        <f t="shared" ca="1" si="951"/>
        <v>0.50316148358164059</v>
      </c>
      <c r="AB1560" s="28">
        <f ca="1">IF(Riskregister!$E$7="",0,COUNTIF(BH$4:BH$53,"&lt;"&amp;Z1560)*IF(AA1560&lt;0.5,Riskregister!$K$7+(Riskregister!$L$7-Riskregister!$K$7)*SQRT(AA1560/2),Riskregister!$L$7-(Riskregister!$L$7-Riskregister!$K$7)*SQRT((1-AA1560)/2)))</f>
        <v>0</v>
      </c>
      <c r="AC1560" s="28">
        <f t="shared" ca="1" si="952"/>
        <v>0.61437938149345162</v>
      </c>
      <c r="AD1560" s="28">
        <f t="shared" ca="1" si="952"/>
        <v>0.59804957960017457</v>
      </c>
      <c r="AE1560" s="28">
        <f ca="1">IF(Riskregister!$E$8="",0,COUNTIF(BI$4:BI$53,"&lt;"&amp;AC1560)*IF(AD1560&lt;0.5,Riskregister!$K$8+(Riskregister!$L$8-Riskregister!$K$8)*SQRT(AD1560/2),Riskregister!$L$8-(Riskregister!$L$8-Riskregister!$K$8)*SQRT((1-AD1560)/2)))</f>
        <v>0</v>
      </c>
      <c r="AF1560" s="28">
        <f t="shared" ca="1" si="953"/>
        <v>0.66752278985808744</v>
      </c>
      <c r="AG1560" s="28">
        <f t="shared" ca="1" si="953"/>
        <v>0.51371350520337156</v>
      </c>
      <c r="AH1560" s="28">
        <f>IF(Riskregister!$E$9="",0,COUNTIF(BJ$4:BJ$53,"&lt;"&amp;AF1560)*IF(AG1560&lt;0.5,Riskregister!$K$9+(Riskregister!$L$9-Riskregister!$K$9)*SQRT(AG1560/2),Riskregister!$L$9-(Riskregister!$L$9-Riskregister!$K$9)*SQRT((1-AG1560)/2)))</f>
        <v>0</v>
      </c>
      <c r="AI1560" s="28">
        <f t="shared" ca="1" si="954"/>
        <v>0.88214941923136314</v>
      </c>
      <c r="AJ1560" s="28">
        <f t="shared" ca="1" si="954"/>
        <v>0.59064512477524278</v>
      </c>
      <c r="AK1560" s="28">
        <f>IF(Riskregister!$E$10="",0,COUNTIF(BK$4:BK$53,"&lt;"&amp;AI1560)*IF(AJ1560&lt;0.5,Riskregister!$K$10+(Riskregister!$L$10-Riskregister!$K$10)*SQRT(AJ1560/2),Riskregister!$L$10-(Riskregister!$L$10-Riskregister!$K$10)*SQRT((1-AJ1560)/2)))</f>
        <v>0</v>
      </c>
      <c r="AL1560" s="28">
        <f t="shared" ca="1" si="955"/>
        <v>0.81876745022749731</v>
      </c>
      <c r="AM1560" s="28">
        <f t="shared" ca="1" si="955"/>
        <v>0.35594522092115144</v>
      </c>
      <c r="AN1560" s="28">
        <f>IF(Riskregister!$E$11="",0,COUNTIF(BL$4:BL$53,"&lt;"&amp;AL1560)*IF(AM1560&lt;0.5,Riskregister!$K$11+(Riskregister!$L$11-Riskregister!$K$11)*SQRT(AM1560/2),Riskregister!$L$11-(Riskregister!$L$11-Riskregister!$K$11)*SQRT((1-AM1560)/2)))</f>
        <v>0</v>
      </c>
      <c r="AO1560" s="28">
        <f t="shared" ca="1" si="956"/>
        <v>0.64178406750109129</v>
      </c>
      <c r="AP1560" s="28">
        <f t="shared" ca="1" si="956"/>
        <v>1.5460015652054127E-2</v>
      </c>
      <c r="AQ1560" s="28">
        <f>IF(Riskregister!$E$12="",0,COUNTIF(BM$4:BM$53,"&lt;"&amp;AO1560)*IF(AP1560&lt;0.5,Riskregister!$K$12+(Riskregister!$L$12-Riskregister!$K$12)*SQRT(AP1560/2),Riskregister!$L$12-(Riskregister!$L$12-Riskregister!$K$12)*SQRT((1-AP1560)/2)))</f>
        <v>0</v>
      </c>
      <c r="AR1560" s="28">
        <f t="shared" ca="1" si="957"/>
        <v>0.17296806309718293</v>
      </c>
      <c r="AS1560" s="28">
        <f t="shared" ca="1" si="957"/>
        <v>0.97921010513823692</v>
      </c>
      <c r="AT1560" s="28">
        <f>IF(Riskregister!$E$13="",0,COUNTIF(BN$4:BN$53,"&lt;"&amp;AR1560)*IF(AS1560&lt;0.5,Riskregister!$K$13+(Riskregister!$L$13-Riskregister!$K$13)*SQRT(AS1560/2),Riskregister!$L$13-(Riskregister!$L$13-Riskregister!$K$13)*SQRT((1-AS1560)/2)))</f>
        <v>0</v>
      </c>
      <c r="AU1560" s="28">
        <f t="shared" ca="1" si="958"/>
        <v>0.18906520075518085</v>
      </c>
      <c r="AV1560" s="28">
        <f t="shared" ca="1" si="958"/>
        <v>0.69220889260291996</v>
      </c>
      <c r="AW1560" s="28">
        <f>IF(Riskregister!$E$14="",0,COUNTIF(BO$4:BO$53,"&lt;"&amp;AU1560)*IF(AV1560&lt;0.5,Riskregister!$K$14+(Riskregister!$L$14-Riskregister!$K$14)*SQRT(AV1560/2),Riskregister!$L$14-(Riskregister!$L$14-Riskregister!$K$14)*SQRT((1-AV1560)/2)))</f>
        <v>0</v>
      </c>
      <c r="AX1560" s="28">
        <f t="shared" ca="1" si="959"/>
        <v>0.37474741872701967</v>
      </c>
      <c r="AY1560" s="28">
        <f t="shared" ca="1" si="959"/>
        <v>0.3683770931319027</v>
      </c>
      <c r="AZ1560" s="28">
        <f>IF(Riskregister!$E$15="",0,COUNTIF(BP$4:BP$53,"&lt;"&amp;AX1560)*IF(AY1560&lt;0.5,Riskregister!$K$15+(Riskregister!$L$15-Riskregister!$K$15)*SQRT(AY1560/2),Riskregister!$L$15-(Riskregister!$L$15-Riskregister!$K$15)*SQRT((1-AY1560)/2)))</f>
        <v>0</v>
      </c>
      <c r="BA1560" s="28">
        <f t="shared" ca="1" si="960"/>
        <v>0.38383146985038197</v>
      </c>
      <c r="BB1560" s="28">
        <f t="shared" ca="1" si="960"/>
        <v>0.61588420595281668</v>
      </c>
      <c r="BC1560" s="28">
        <f>IF(Riskregister!$E$16="",0,COUNTIF(BQ$4:BQ$53,"&lt;"&amp;BA1560)*IF(BB1560&lt;0.5,Riskregister!$K$16+(Riskregister!$L$16-Riskregister!$K$16)*SQRT(BB1560/2),Riskregister!$L$16-(Riskregister!$L$16-Riskregister!$K$16)*SQRT((1-BB1560)/2)))</f>
        <v>0</v>
      </c>
      <c r="BD1560" s="28">
        <f t="shared" ca="1" si="948"/>
        <v>373920.82104791922</v>
      </c>
    </row>
    <row r="1561" spans="20:56" x14ac:dyDescent="0.35">
      <c r="T1561" s="28">
        <f t="shared" ca="1" si="949"/>
        <v>0.43551574509650859</v>
      </c>
      <c r="U1561" s="28">
        <f t="shared" ca="1" si="949"/>
        <v>0.47007906615635864</v>
      </c>
      <c r="V1561" s="28">
        <f ca="1">IF(Riskregister!$E$5="",0,COUNTIF(BF$4:BF$53,"&lt;"&amp;T1561)*IF(U1561&lt;0.5,Riskregister!$K$5+(Riskregister!$L$5-Riskregister!$K$5)*SQRT(U1561/2),Riskregister!$L$5-(Riskregister!$L$5-Riskregister!$K$5)*SQRT((1-U1561)/2)))</f>
        <v>0</v>
      </c>
      <c r="W1561" s="28">
        <f t="shared" ca="1" si="950"/>
        <v>0.49359835103843741</v>
      </c>
      <c r="X1561" s="28">
        <f t="shared" ca="1" si="950"/>
        <v>0.59660159532595525</v>
      </c>
      <c r="Y1561" s="28">
        <f ca="1">IF(Riskregister!$E$6="",0,COUNTIF(BG$4:BG$53,"&lt;"&amp;W1561)*IF(X1561&lt;0.5,Riskregister!$K$6+(Riskregister!$L$6-Riskregister!$K$6)*SQRT(X1561/2),Riskregister!$L$6-(Riskregister!$L$6-Riskregister!$K$6)*SQRT((1-X1561)/2)))</f>
        <v>0</v>
      </c>
      <c r="Z1561" s="28">
        <f t="shared" ca="1" si="951"/>
        <v>0.50176534276426499</v>
      </c>
      <c r="AA1561" s="28">
        <f t="shared" ca="1" si="951"/>
        <v>0.20499782186839044</v>
      </c>
      <c r="AB1561" s="28">
        <f ca="1">IF(Riskregister!$E$7="",0,COUNTIF(BH$4:BH$53,"&lt;"&amp;Z1561)*IF(AA1561&lt;0.5,Riskregister!$K$7+(Riskregister!$L$7-Riskregister!$K$7)*SQRT(AA1561/2),Riskregister!$L$7-(Riskregister!$L$7-Riskregister!$K$7)*SQRT((1-AA1561)/2)))</f>
        <v>0</v>
      </c>
      <c r="AC1561" s="28">
        <f t="shared" ca="1" si="952"/>
        <v>2.8611412296408512E-2</v>
      </c>
      <c r="AD1561" s="28">
        <f t="shared" ca="1" si="952"/>
        <v>9.0489566025519386E-2</v>
      </c>
      <c r="AE1561" s="28">
        <f ca="1">IF(Riskregister!$E$8="",0,COUNTIF(BI$4:BI$53,"&lt;"&amp;AC1561)*IF(AD1561&lt;0.5,Riskregister!$K$8+(Riskregister!$L$8-Riskregister!$K$8)*SQRT(AD1561/2),Riskregister!$L$8-(Riskregister!$L$8-Riskregister!$K$8)*SQRT((1-AD1561)/2)))</f>
        <v>0</v>
      </c>
      <c r="AF1561" s="28">
        <f t="shared" ca="1" si="953"/>
        <v>0.84729693545699791</v>
      </c>
      <c r="AG1561" s="28">
        <f t="shared" ca="1" si="953"/>
        <v>0.75138720905828327</v>
      </c>
      <c r="AH1561" s="28">
        <f>IF(Riskregister!$E$9="",0,COUNTIF(BJ$4:BJ$53,"&lt;"&amp;AF1561)*IF(AG1561&lt;0.5,Riskregister!$K$9+(Riskregister!$L$9-Riskregister!$K$9)*SQRT(AG1561/2),Riskregister!$L$9-(Riskregister!$L$9-Riskregister!$K$9)*SQRT((1-AG1561)/2)))</f>
        <v>0</v>
      </c>
      <c r="AI1561" s="28">
        <f t="shared" ca="1" si="954"/>
        <v>0.64471353408521981</v>
      </c>
      <c r="AJ1561" s="28">
        <f t="shared" ca="1" si="954"/>
        <v>0.19092785535977774</v>
      </c>
      <c r="AK1561" s="28">
        <f>IF(Riskregister!$E$10="",0,COUNTIF(BK$4:BK$53,"&lt;"&amp;AI1561)*IF(AJ1561&lt;0.5,Riskregister!$K$10+(Riskregister!$L$10-Riskregister!$K$10)*SQRT(AJ1561/2),Riskregister!$L$10-(Riskregister!$L$10-Riskregister!$K$10)*SQRT((1-AJ1561)/2)))</f>
        <v>0</v>
      </c>
      <c r="AL1561" s="28">
        <f t="shared" ca="1" si="955"/>
        <v>0.37005992475809324</v>
      </c>
      <c r="AM1561" s="28">
        <f t="shared" ca="1" si="955"/>
        <v>0.4621263320672484</v>
      </c>
      <c r="AN1561" s="28">
        <f>IF(Riskregister!$E$11="",0,COUNTIF(BL$4:BL$53,"&lt;"&amp;AL1561)*IF(AM1561&lt;0.5,Riskregister!$K$11+(Riskregister!$L$11-Riskregister!$K$11)*SQRT(AM1561/2),Riskregister!$L$11-(Riskregister!$L$11-Riskregister!$K$11)*SQRT((1-AM1561)/2)))</f>
        <v>0</v>
      </c>
      <c r="AO1561" s="28">
        <f t="shared" ca="1" si="956"/>
        <v>0.33946665658801767</v>
      </c>
      <c r="AP1561" s="28">
        <f t="shared" ca="1" si="956"/>
        <v>0.18440090476532611</v>
      </c>
      <c r="AQ1561" s="28">
        <f>IF(Riskregister!$E$12="",0,COUNTIF(BM$4:BM$53,"&lt;"&amp;AO1561)*IF(AP1561&lt;0.5,Riskregister!$K$12+(Riskregister!$L$12-Riskregister!$K$12)*SQRT(AP1561/2),Riskregister!$L$12-(Riskregister!$L$12-Riskregister!$K$12)*SQRT((1-AP1561)/2)))</f>
        <v>0</v>
      </c>
      <c r="AR1561" s="28">
        <f t="shared" ca="1" si="957"/>
        <v>0.34875250979052264</v>
      </c>
      <c r="AS1561" s="28">
        <f t="shared" ca="1" si="957"/>
        <v>0.96839771344578562</v>
      </c>
      <c r="AT1561" s="28">
        <f>IF(Riskregister!$E$13="",0,COUNTIF(BN$4:BN$53,"&lt;"&amp;AR1561)*IF(AS1561&lt;0.5,Riskregister!$K$13+(Riskregister!$L$13-Riskregister!$K$13)*SQRT(AS1561/2),Riskregister!$L$13-(Riskregister!$L$13-Riskregister!$K$13)*SQRT((1-AS1561)/2)))</f>
        <v>0</v>
      </c>
      <c r="AU1561" s="28">
        <f t="shared" ca="1" si="958"/>
        <v>0.43469318387699685</v>
      </c>
      <c r="AV1561" s="28">
        <f t="shared" ca="1" si="958"/>
        <v>0.32328589600335034</v>
      </c>
      <c r="AW1561" s="28">
        <f>IF(Riskregister!$E$14="",0,COUNTIF(BO$4:BO$53,"&lt;"&amp;AU1561)*IF(AV1561&lt;0.5,Riskregister!$K$14+(Riskregister!$L$14-Riskregister!$K$14)*SQRT(AV1561/2),Riskregister!$L$14-(Riskregister!$L$14-Riskregister!$K$14)*SQRT((1-AV1561)/2)))</f>
        <v>0</v>
      </c>
      <c r="AX1561" s="28">
        <f t="shared" ca="1" si="959"/>
        <v>0.69093211004942423</v>
      </c>
      <c r="AY1561" s="28">
        <f t="shared" ca="1" si="959"/>
        <v>0.67465787311402881</v>
      </c>
      <c r="AZ1561" s="28">
        <f>IF(Riskregister!$E$15="",0,COUNTIF(BP$4:BP$53,"&lt;"&amp;AX1561)*IF(AY1561&lt;0.5,Riskregister!$K$15+(Riskregister!$L$15-Riskregister!$K$15)*SQRT(AY1561/2),Riskregister!$L$15-(Riskregister!$L$15-Riskregister!$K$15)*SQRT((1-AY1561)/2)))</f>
        <v>0</v>
      </c>
      <c r="BA1561" s="28">
        <f t="shared" ca="1" si="960"/>
        <v>0.82850001107447835</v>
      </c>
      <c r="BB1561" s="28">
        <f t="shared" ca="1" si="960"/>
        <v>0.53732411835242999</v>
      </c>
      <c r="BC1561" s="28">
        <f>IF(Riskregister!$E$16="",0,COUNTIF(BQ$4:BQ$53,"&lt;"&amp;BA1561)*IF(BB1561&lt;0.5,Riskregister!$K$16+(Riskregister!$L$16-Riskregister!$K$16)*SQRT(BB1561/2),Riskregister!$L$16-(Riskregister!$L$16-Riskregister!$K$16)*SQRT((1-BB1561)/2)))</f>
        <v>0</v>
      </c>
      <c r="BD1561" s="28">
        <f t="shared" ca="1" si="948"/>
        <v>0</v>
      </c>
    </row>
    <row r="1562" spans="20:56" x14ac:dyDescent="0.35">
      <c r="T1562" s="28">
        <f t="shared" ca="1" si="949"/>
        <v>3.3685631311506037E-2</v>
      </c>
      <c r="U1562" s="28">
        <f t="shared" ca="1" si="949"/>
        <v>0.61461201172591107</v>
      </c>
      <c r="V1562" s="28">
        <f ca="1">IF(Riskregister!$E$5="",0,COUNTIF(BF$4:BF$53,"&lt;"&amp;T1562)*IF(U1562&lt;0.5,Riskregister!$K$5+(Riskregister!$L$5-Riskregister!$K$5)*SQRT(U1562/2),Riskregister!$L$5-(Riskregister!$L$5-Riskregister!$K$5)*SQRT((1-U1562)/2)))</f>
        <v>0</v>
      </c>
      <c r="W1562" s="28">
        <f t="shared" ca="1" si="950"/>
        <v>0.83196078425021136</v>
      </c>
      <c r="X1562" s="28">
        <f t="shared" ca="1" si="950"/>
        <v>0.31937230542085771</v>
      </c>
      <c r="Y1562" s="28">
        <f ca="1">IF(Riskregister!$E$6="",0,COUNTIF(BG$4:BG$53,"&lt;"&amp;W1562)*IF(X1562&lt;0.5,Riskregister!$K$6+(Riskregister!$L$6-Riskregister!$K$6)*SQRT(X1562/2),Riskregister!$L$6-(Riskregister!$L$6-Riskregister!$K$6)*SQRT((1-X1562)/2)))</f>
        <v>919293.49696892826</v>
      </c>
      <c r="Z1562" s="28">
        <f t="shared" ca="1" si="951"/>
        <v>3.2888657807093713E-2</v>
      </c>
      <c r="AA1562" s="28">
        <f t="shared" ca="1" si="951"/>
        <v>0.39318942681098645</v>
      </c>
      <c r="AB1562" s="28">
        <f ca="1">IF(Riskregister!$E$7="",0,COUNTIF(BH$4:BH$53,"&lt;"&amp;Z1562)*IF(AA1562&lt;0.5,Riskregister!$K$7+(Riskregister!$L$7-Riskregister!$K$7)*SQRT(AA1562/2),Riskregister!$L$7-(Riskregister!$L$7-Riskregister!$K$7)*SQRT((1-AA1562)/2)))</f>
        <v>0</v>
      </c>
      <c r="AC1562" s="28">
        <f t="shared" ca="1" si="952"/>
        <v>0.84814332021992378</v>
      </c>
      <c r="AD1562" s="28">
        <f t="shared" ca="1" si="952"/>
        <v>0.8732352567287025</v>
      </c>
      <c r="AE1562" s="28">
        <f ca="1">IF(Riskregister!$E$8="",0,COUNTIF(BI$4:BI$53,"&lt;"&amp;AC1562)*IF(AD1562&lt;0.5,Riskregister!$K$8+(Riskregister!$L$8-Riskregister!$K$8)*SQRT(AD1562/2),Riskregister!$L$8-(Riskregister!$L$8-Riskregister!$K$8)*SQRT((1-AD1562)/2)))</f>
        <v>0</v>
      </c>
      <c r="AF1562" s="28">
        <f t="shared" ca="1" si="953"/>
        <v>1.0447999930272345E-2</v>
      </c>
      <c r="AG1562" s="28">
        <f t="shared" ca="1" si="953"/>
        <v>0.74116881326393014</v>
      </c>
      <c r="AH1562" s="28">
        <f>IF(Riskregister!$E$9="",0,COUNTIF(BJ$4:BJ$53,"&lt;"&amp;AF1562)*IF(AG1562&lt;0.5,Riskregister!$K$9+(Riskregister!$L$9-Riskregister!$K$9)*SQRT(AG1562/2),Riskregister!$L$9-(Riskregister!$L$9-Riskregister!$K$9)*SQRT((1-AG1562)/2)))</f>
        <v>0</v>
      </c>
      <c r="AI1562" s="28">
        <f t="shared" ca="1" si="954"/>
        <v>0.45057351806370471</v>
      </c>
      <c r="AJ1562" s="28">
        <f t="shared" ca="1" si="954"/>
        <v>8.2076527451909076E-2</v>
      </c>
      <c r="AK1562" s="28">
        <f>IF(Riskregister!$E$10="",0,COUNTIF(BK$4:BK$53,"&lt;"&amp;AI1562)*IF(AJ1562&lt;0.5,Riskregister!$K$10+(Riskregister!$L$10-Riskregister!$K$10)*SQRT(AJ1562/2),Riskregister!$L$10-(Riskregister!$L$10-Riskregister!$K$10)*SQRT((1-AJ1562)/2)))</f>
        <v>0</v>
      </c>
      <c r="AL1562" s="28">
        <f t="shared" ca="1" si="955"/>
        <v>0.91250064568434486</v>
      </c>
      <c r="AM1562" s="28">
        <f t="shared" ca="1" si="955"/>
        <v>0.458855752692504</v>
      </c>
      <c r="AN1562" s="28">
        <f>IF(Riskregister!$E$11="",0,COUNTIF(BL$4:BL$53,"&lt;"&amp;AL1562)*IF(AM1562&lt;0.5,Riskregister!$K$11+(Riskregister!$L$11-Riskregister!$K$11)*SQRT(AM1562/2),Riskregister!$L$11-(Riskregister!$L$11-Riskregister!$K$11)*SQRT((1-AM1562)/2)))</f>
        <v>0</v>
      </c>
      <c r="AO1562" s="28">
        <f t="shared" ca="1" si="956"/>
        <v>0.53015432742694046</v>
      </c>
      <c r="AP1562" s="28">
        <f t="shared" ca="1" si="956"/>
        <v>7.8877647383075455E-2</v>
      </c>
      <c r="AQ1562" s="28">
        <f>IF(Riskregister!$E$12="",0,COUNTIF(BM$4:BM$53,"&lt;"&amp;AO1562)*IF(AP1562&lt;0.5,Riskregister!$K$12+(Riskregister!$L$12-Riskregister!$K$12)*SQRT(AP1562/2),Riskregister!$L$12-(Riskregister!$L$12-Riskregister!$K$12)*SQRT((1-AP1562)/2)))</f>
        <v>0</v>
      </c>
      <c r="AR1562" s="28">
        <f t="shared" ca="1" si="957"/>
        <v>4.9391866090962355E-2</v>
      </c>
      <c r="AS1562" s="28">
        <f t="shared" ca="1" si="957"/>
        <v>0.86091906963551412</v>
      </c>
      <c r="AT1562" s="28">
        <f>IF(Riskregister!$E$13="",0,COUNTIF(BN$4:BN$53,"&lt;"&amp;AR1562)*IF(AS1562&lt;0.5,Riskregister!$K$13+(Riskregister!$L$13-Riskregister!$K$13)*SQRT(AS1562/2),Riskregister!$L$13-(Riskregister!$L$13-Riskregister!$K$13)*SQRT((1-AS1562)/2)))</f>
        <v>0</v>
      </c>
      <c r="AU1562" s="28">
        <f t="shared" ca="1" si="958"/>
        <v>0.84725150845922004</v>
      </c>
      <c r="AV1562" s="28">
        <f t="shared" ca="1" si="958"/>
        <v>0.95555553572103658</v>
      </c>
      <c r="AW1562" s="28">
        <f>IF(Riskregister!$E$14="",0,COUNTIF(BO$4:BO$53,"&lt;"&amp;AU1562)*IF(AV1562&lt;0.5,Riskregister!$K$14+(Riskregister!$L$14-Riskregister!$K$14)*SQRT(AV1562/2),Riskregister!$L$14-(Riskregister!$L$14-Riskregister!$K$14)*SQRT((1-AV1562)/2)))</f>
        <v>0</v>
      </c>
      <c r="AX1562" s="28">
        <f t="shared" ca="1" si="959"/>
        <v>0.98827451562989821</v>
      </c>
      <c r="AY1562" s="28">
        <f t="shared" ca="1" si="959"/>
        <v>0.58373585853020138</v>
      </c>
      <c r="AZ1562" s="28">
        <f>IF(Riskregister!$E$15="",0,COUNTIF(BP$4:BP$53,"&lt;"&amp;AX1562)*IF(AY1562&lt;0.5,Riskregister!$K$15+(Riskregister!$L$15-Riskregister!$K$15)*SQRT(AY1562/2),Riskregister!$L$15-(Riskregister!$L$15-Riskregister!$K$15)*SQRT((1-AY1562)/2)))</f>
        <v>0</v>
      </c>
      <c r="BA1562" s="28">
        <f t="shared" ca="1" si="960"/>
        <v>0.53706425559321425</v>
      </c>
      <c r="BB1562" s="28">
        <f t="shared" ca="1" si="960"/>
        <v>0.26609485212859563</v>
      </c>
      <c r="BC1562" s="28">
        <f>IF(Riskregister!$E$16="",0,COUNTIF(BQ$4:BQ$53,"&lt;"&amp;BA1562)*IF(BB1562&lt;0.5,Riskregister!$K$16+(Riskregister!$L$16-Riskregister!$K$16)*SQRT(BB1562/2),Riskregister!$L$16-(Riskregister!$L$16-Riskregister!$K$16)*SQRT((1-BB1562)/2)))</f>
        <v>0</v>
      </c>
      <c r="BD1562" s="28">
        <f t="shared" ca="1" si="948"/>
        <v>919293.49696892826</v>
      </c>
    </row>
    <row r="1563" spans="20:56" x14ac:dyDescent="0.35">
      <c r="T1563" s="28">
        <f t="shared" ca="1" si="949"/>
        <v>0.24909415928046874</v>
      </c>
      <c r="U1563" s="28">
        <f t="shared" ca="1" si="949"/>
        <v>0.40762281496511732</v>
      </c>
      <c r="V1563" s="28">
        <f ca="1">IF(Riskregister!$E$5="",0,COUNTIF(BF$4:BF$53,"&lt;"&amp;T1563)*IF(U1563&lt;0.5,Riskregister!$K$5+(Riskregister!$L$5-Riskregister!$K$5)*SQRT(U1563/2),Riskregister!$L$5-(Riskregister!$L$5-Riskregister!$K$5)*SQRT((1-U1563)/2)))</f>
        <v>0</v>
      </c>
      <c r="W1563" s="28">
        <f t="shared" ca="1" si="950"/>
        <v>0.2078310016528444</v>
      </c>
      <c r="X1563" s="28">
        <f t="shared" ca="1" si="950"/>
        <v>0.6811831260055683</v>
      </c>
      <c r="Y1563" s="28">
        <f ca="1">IF(Riskregister!$E$6="",0,COUNTIF(BG$4:BG$53,"&lt;"&amp;W1563)*IF(X1563&lt;0.5,Riskregister!$K$6+(Riskregister!$L$6-Riskregister!$K$6)*SQRT(X1563/2),Riskregister!$L$6-(Riskregister!$L$6-Riskregister!$K$6)*SQRT((1-X1563)/2)))</f>
        <v>0</v>
      </c>
      <c r="Z1563" s="28">
        <f t="shared" ca="1" si="951"/>
        <v>0.91382681116394648</v>
      </c>
      <c r="AA1563" s="28">
        <f t="shared" ca="1" si="951"/>
        <v>0.76642583733656433</v>
      </c>
      <c r="AB1563" s="28">
        <f ca="1">IF(Riskregister!$E$7="",0,COUNTIF(BH$4:BH$53,"&lt;"&amp;Z1563)*IF(AA1563&lt;0.5,Riskregister!$K$7+(Riskregister!$L$7-Riskregister!$K$7)*SQRT(AA1563/2),Riskregister!$L$7-(Riskregister!$L$7-Riskregister!$K$7)*SQRT((1-AA1563)/2)))</f>
        <v>280390.56281741214</v>
      </c>
      <c r="AC1563" s="28">
        <f t="shared" ca="1" si="952"/>
        <v>0.45311493421232796</v>
      </c>
      <c r="AD1563" s="28">
        <f t="shared" ca="1" si="952"/>
        <v>0.85066632626648342</v>
      </c>
      <c r="AE1563" s="28">
        <f ca="1">IF(Riskregister!$E$8="",0,COUNTIF(BI$4:BI$53,"&lt;"&amp;AC1563)*IF(AD1563&lt;0.5,Riskregister!$K$8+(Riskregister!$L$8-Riskregister!$K$8)*SQRT(AD1563/2),Riskregister!$L$8-(Riskregister!$L$8-Riskregister!$K$8)*SQRT((1-AD1563)/2)))</f>
        <v>0</v>
      </c>
      <c r="AF1563" s="28">
        <f t="shared" ca="1" si="953"/>
        <v>0.65150268800668554</v>
      </c>
      <c r="AG1563" s="28">
        <f t="shared" ca="1" si="953"/>
        <v>0.62961916511193894</v>
      </c>
      <c r="AH1563" s="28">
        <f>IF(Riskregister!$E$9="",0,COUNTIF(BJ$4:BJ$53,"&lt;"&amp;AF1563)*IF(AG1563&lt;0.5,Riskregister!$K$9+(Riskregister!$L$9-Riskregister!$K$9)*SQRT(AG1563/2),Riskregister!$L$9-(Riskregister!$L$9-Riskregister!$K$9)*SQRT((1-AG1563)/2)))</f>
        <v>0</v>
      </c>
      <c r="AI1563" s="28">
        <f t="shared" ca="1" si="954"/>
        <v>0.3659759417808286</v>
      </c>
      <c r="AJ1563" s="28">
        <f t="shared" ca="1" si="954"/>
        <v>0.25008804798155193</v>
      </c>
      <c r="AK1563" s="28">
        <f>IF(Riskregister!$E$10="",0,COUNTIF(BK$4:BK$53,"&lt;"&amp;AI1563)*IF(AJ1563&lt;0.5,Riskregister!$K$10+(Riskregister!$L$10-Riskregister!$K$10)*SQRT(AJ1563/2),Riskregister!$L$10-(Riskregister!$L$10-Riskregister!$K$10)*SQRT((1-AJ1563)/2)))</f>
        <v>0</v>
      </c>
      <c r="AL1563" s="28">
        <f t="shared" ca="1" si="955"/>
        <v>0.65752954929980167</v>
      </c>
      <c r="AM1563" s="28">
        <f t="shared" ca="1" si="955"/>
        <v>0.88225721336491525</v>
      </c>
      <c r="AN1563" s="28">
        <f>IF(Riskregister!$E$11="",0,COUNTIF(BL$4:BL$53,"&lt;"&amp;AL1563)*IF(AM1563&lt;0.5,Riskregister!$K$11+(Riskregister!$L$11-Riskregister!$K$11)*SQRT(AM1563/2),Riskregister!$L$11-(Riskregister!$L$11-Riskregister!$K$11)*SQRT((1-AM1563)/2)))</f>
        <v>0</v>
      </c>
      <c r="AO1563" s="28">
        <f t="shared" ca="1" si="956"/>
        <v>0.42748131500967335</v>
      </c>
      <c r="AP1563" s="28">
        <f t="shared" ca="1" si="956"/>
        <v>0.95636932226029514</v>
      </c>
      <c r="AQ1563" s="28">
        <f>IF(Riskregister!$E$12="",0,COUNTIF(BM$4:BM$53,"&lt;"&amp;AO1563)*IF(AP1563&lt;0.5,Riskregister!$K$12+(Riskregister!$L$12-Riskregister!$K$12)*SQRT(AP1563/2),Riskregister!$L$12-(Riskregister!$L$12-Riskregister!$K$12)*SQRT((1-AP1563)/2)))</f>
        <v>0</v>
      </c>
      <c r="AR1563" s="28">
        <f t="shared" ca="1" si="957"/>
        <v>0.9342846734661362</v>
      </c>
      <c r="AS1563" s="28">
        <f t="shared" ca="1" si="957"/>
        <v>0.18797999334116933</v>
      </c>
      <c r="AT1563" s="28">
        <f>IF(Riskregister!$E$13="",0,COUNTIF(BN$4:BN$53,"&lt;"&amp;AR1563)*IF(AS1563&lt;0.5,Riskregister!$K$13+(Riskregister!$L$13-Riskregister!$K$13)*SQRT(AS1563/2),Riskregister!$L$13-(Riskregister!$L$13-Riskregister!$K$13)*SQRT((1-AS1563)/2)))</f>
        <v>0</v>
      </c>
      <c r="AU1563" s="28">
        <f t="shared" ca="1" si="958"/>
        <v>0.37298579000673249</v>
      </c>
      <c r="AV1563" s="28">
        <f t="shared" ca="1" si="958"/>
        <v>0.15689807382100474</v>
      </c>
      <c r="AW1563" s="28">
        <f>IF(Riskregister!$E$14="",0,COUNTIF(BO$4:BO$53,"&lt;"&amp;AU1563)*IF(AV1563&lt;0.5,Riskregister!$K$14+(Riskregister!$L$14-Riskregister!$K$14)*SQRT(AV1563/2),Riskregister!$L$14-(Riskregister!$L$14-Riskregister!$K$14)*SQRT((1-AV1563)/2)))</f>
        <v>0</v>
      </c>
      <c r="AX1563" s="28">
        <f t="shared" ca="1" si="959"/>
        <v>3.4682123062362846E-3</v>
      </c>
      <c r="AY1563" s="28">
        <f t="shared" ca="1" si="959"/>
        <v>0.27023464739218395</v>
      </c>
      <c r="AZ1563" s="28">
        <f>IF(Riskregister!$E$15="",0,COUNTIF(BP$4:BP$53,"&lt;"&amp;AX1563)*IF(AY1563&lt;0.5,Riskregister!$K$15+(Riskregister!$L$15-Riskregister!$K$15)*SQRT(AY1563/2),Riskregister!$L$15-(Riskregister!$L$15-Riskregister!$K$15)*SQRT((1-AY1563)/2)))</f>
        <v>0</v>
      </c>
      <c r="BA1563" s="28">
        <f t="shared" ca="1" si="960"/>
        <v>0.13421408830689796</v>
      </c>
      <c r="BB1563" s="28">
        <f t="shared" ca="1" si="960"/>
        <v>6.9343200147991335E-2</v>
      </c>
      <c r="BC1563" s="28">
        <f>IF(Riskregister!$E$16="",0,COUNTIF(BQ$4:BQ$53,"&lt;"&amp;BA1563)*IF(BB1563&lt;0.5,Riskregister!$K$16+(Riskregister!$L$16-Riskregister!$K$16)*SQRT(BB1563/2),Riskregister!$L$16-(Riskregister!$L$16-Riskregister!$K$16)*SQRT((1-BB1563)/2)))</f>
        <v>0</v>
      </c>
      <c r="BD1563" s="28">
        <f t="shared" ca="1" si="948"/>
        <v>280390.56281741214</v>
      </c>
    </row>
    <row r="1564" spans="20:56" x14ac:dyDescent="0.35">
      <c r="T1564" s="28">
        <f t="shared" ref="T1564:U1583" ca="1" si="961">RAND()</f>
        <v>0.57866472759780097</v>
      </c>
      <c r="U1564" s="28">
        <f t="shared" ca="1" si="961"/>
        <v>9.5483855050742861E-2</v>
      </c>
      <c r="V1564" s="28">
        <f ca="1">IF(Riskregister!$E$5="",0,COUNTIF(BF$4:BF$53,"&lt;"&amp;T1564)*IF(U1564&lt;0.5,Riskregister!$K$5+(Riskregister!$L$5-Riskregister!$K$5)*SQRT(U1564/2),Riskregister!$L$5-(Riskregister!$L$5-Riskregister!$K$5)*SQRT((1-U1564)/2)))</f>
        <v>0</v>
      </c>
      <c r="W1564" s="28">
        <f t="shared" ref="W1564:X1583" ca="1" si="962">RAND()</f>
        <v>0.66139232813655136</v>
      </c>
      <c r="X1564" s="28">
        <f t="shared" ca="1" si="962"/>
        <v>0.5393718684530695</v>
      </c>
      <c r="Y1564" s="28">
        <f ca="1">IF(Riskregister!$E$6="",0,COUNTIF(BG$4:BG$53,"&lt;"&amp;W1564)*IF(X1564&lt;0.5,Riskregister!$K$6+(Riskregister!$L$6-Riskregister!$K$6)*SQRT(X1564/2),Riskregister!$L$6-(Riskregister!$L$6-Riskregister!$K$6)*SQRT((1-X1564)/2)))</f>
        <v>1136161.1417017481</v>
      </c>
      <c r="Z1564" s="28">
        <f t="shared" ref="Z1564:AA1583" ca="1" si="963">RAND()</f>
        <v>0.94987665481807304</v>
      </c>
      <c r="AA1564" s="28">
        <f t="shared" ca="1" si="963"/>
        <v>0.58493217559322508</v>
      </c>
      <c r="AB1564" s="28">
        <f ca="1">IF(Riskregister!$E$7="",0,COUNTIF(BH$4:BH$53,"&lt;"&amp;Z1564)*IF(AA1564&lt;0.5,Riskregister!$K$7+(Riskregister!$L$7-Riskregister!$K$7)*SQRT(AA1564/2),Riskregister!$L$7-(Riskregister!$L$7-Riskregister!$K$7)*SQRT((1-AA1564)/2)))</f>
        <v>240554.38467955613</v>
      </c>
      <c r="AC1564" s="28">
        <f t="shared" ref="AC1564:AD1583" ca="1" si="964">RAND()</f>
        <v>0.12574368629894483</v>
      </c>
      <c r="AD1564" s="28">
        <f t="shared" ca="1" si="964"/>
        <v>0.399084214340094</v>
      </c>
      <c r="AE1564" s="28">
        <f ca="1">IF(Riskregister!$E$8="",0,COUNTIF(BI$4:BI$53,"&lt;"&amp;AC1564)*IF(AD1564&lt;0.5,Riskregister!$K$8+(Riskregister!$L$8-Riskregister!$K$8)*SQRT(AD1564/2),Riskregister!$L$8-(Riskregister!$L$8-Riskregister!$K$8)*SQRT((1-AD1564)/2)))</f>
        <v>0</v>
      </c>
      <c r="AF1564" s="28">
        <f t="shared" ref="AF1564:AG1583" ca="1" si="965">RAND()</f>
        <v>0.12728093682414521</v>
      </c>
      <c r="AG1564" s="28">
        <f t="shared" ca="1" si="965"/>
        <v>0.81264070354340534</v>
      </c>
      <c r="AH1564" s="28">
        <f>IF(Riskregister!$E$9="",0,COUNTIF(BJ$4:BJ$53,"&lt;"&amp;AF1564)*IF(AG1564&lt;0.5,Riskregister!$K$9+(Riskregister!$L$9-Riskregister!$K$9)*SQRT(AG1564/2),Riskregister!$L$9-(Riskregister!$L$9-Riskregister!$K$9)*SQRT((1-AG1564)/2)))</f>
        <v>0</v>
      </c>
      <c r="AI1564" s="28">
        <f t="shared" ref="AI1564:AJ1583" ca="1" si="966">RAND()</f>
        <v>0.61272135066541011</v>
      </c>
      <c r="AJ1564" s="28">
        <f t="shared" ca="1" si="966"/>
        <v>0.20461170925742156</v>
      </c>
      <c r="AK1564" s="28">
        <f>IF(Riskregister!$E$10="",0,COUNTIF(BK$4:BK$53,"&lt;"&amp;AI1564)*IF(AJ1564&lt;0.5,Riskregister!$K$10+(Riskregister!$L$10-Riskregister!$K$10)*SQRT(AJ1564/2),Riskregister!$L$10-(Riskregister!$L$10-Riskregister!$K$10)*SQRT((1-AJ1564)/2)))</f>
        <v>0</v>
      </c>
      <c r="AL1564" s="28">
        <f t="shared" ref="AL1564:AM1583" ca="1" si="967">RAND()</f>
        <v>3.1827488083208899E-2</v>
      </c>
      <c r="AM1564" s="28">
        <f t="shared" ca="1" si="967"/>
        <v>0.3228103966760919</v>
      </c>
      <c r="AN1564" s="28">
        <f>IF(Riskregister!$E$11="",0,COUNTIF(BL$4:BL$53,"&lt;"&amp;AL1564)*IF(AM1564&lt;0.5,Riskregister!$K$11+(Riskregister!$L$11-Riskregister!$K$11)*SQRT(AM1564/2),Riskregister!$L$11-(Riskregister!$L$11-Riskregister!$K$11)*SQRT((1-AM1564)/2)))</f>
        <v>0</v>
      </c>
      <c r="AO1564" s="28">
        <f t="shared" ref="AO1564:AP1583" ca="1" si="968">RAND()</f>
        <v>0.38034104243830469</v>
      </c>
      <c r="AP1564" s="28">
        <f t="shared" ca="1" si="968"/>
        <v>0.75517591339371215</v>
      </c>
      <c r="AQ1564" s="28">
        <f>IF(Riskregister!$E$12="",0,COUNTIF(BM$4:BM$53,"&lt;"&amp;AO1564)*IF(AP1564&lt;0.5,Riskregister!$K$12+(Riskregister!$L$12-Riskregister!$K$12)*SQRT(AP1564/2),Riskregister!$L$12-(Riskregister!$L$12-Riskregister!$K$12)*SQRT((1-AP1564)/2)))</f>
        <v>0</v>
      </c>
      <c r="AR1564" s="28">
        <f t="shared" ref="AR1564:AS1583" ca="1" si="969">RAND()</f>
        <v>0.36861304410904527</v>
      </c>
      <c r="AS1564" s="28">
        <f t="shared" ca="1" si="969"/>
        <v>0.28737963902227093</v>
      </c>
      <c r="AT1564" s="28">
        <f>IF(Riskregister!$E$13="",0,COUNTIF(BN$4:BN$53,"&lt;"&amp;AR1564)*IF(AS1564&lt;0.5,Riskregister!$K$13+(Riskregister!$L$13-Riskregister!$K$13)*SQRT(AS1564/2),Riskregister!$L$13-(Riskregister!$L$13-Riskregister!$K$13)*SQRT((1-AS1564)/2)))</f>
        <v>0</v>
      </c>
      <c r="AU1564" s="28">
        <f t="shared" ref="AU1564:AV1583" ca="1" si="970">RAND()</f>
        <v>0.49920759515105773</v>
      </c>
      <c r="AV1564" s="28">
        <f t="shared" ca="1" si="970"/>
        <v>0.21229263584780733</v>
      </c>
      <c r="AW1564" s="28">
        <f>IF(Riskregister!$E$14="",0,COUNTIF(BO$4:BO$53,"&lt;"&amp;AU1564)*IF(AV1564&lt;0.5,Riskregister!$K$14+(Riskregister!$L$14-Riskregister!$K$14)*SQRT(AV1564/2),Riskregister!$L$14-(Riskregister!$L$14-Riskregister!$K$14)*SQRT((1-AV1564)/2)))</f>
        <v>0</v>
      </c>
      <c r="AX1564" s="28">
        <f t="shared" ref="AX1564:AY1583" ca="1" si="971">RAND()</f>
        <v>9.4748840043017757E-2</v>
      </c>
      <c r="AY1564" s="28">
        <f t="shared" ca="1" si="971"/>
        <v>0.76329801260825414</v>
      </c>
      <c r="AZ1564" s="28">
        <f>IF(Riskregister!$E$15="",0,COUNTIF(BP$4:BP$53,"&lt;"&amp;AX1564)*IF(AY1564&lt;0.5,Riskregister!$K$15+(Riskregister!$L$15-Riskregister!$K$15)*SQRT(AY1564/2),Riskregister!$L$15-(Riskregister!$L$15-Riskregister!$K$15)*SQRT((1-AY1564)/2)))</f>
        <v>0</v>
      </c>
      <c r="BA1564" s="28">
        <f t="shared" ref="BA1564:BB1583" ca="1" si="972">RAND()</f>
        <v>0.1964133999334543</v>
      </c>
      <c r="BB1564" s="28">
        <f t="shared" ca="1" si="972"/>
        <v>0.93628745771791777</v>
      </c>
      <c r="BC1564" s="28">
        <f>IF(Riskregister!$E$16="",0,COUNTIF(BQ$4:BQ$53,"&lt;"&amp;BA1564)*IF(BB1564&lt;0.5,Riskregister!$K$16+(Riskregister!$L$16-Riskregister!$K$16)*SQRT(BB1564/2),Riskregister!$L$16-(Riskregister!$L$16-Riskregister!$K$16)*SQRT((1-BB1564)/2)))</f>
        <v>0</v>
      </c>
      <c r="BD1564" s="28">
        <f t="shared" ca="1" si="948"/>
        <v>1376715.5263813043</v>
      </c>
    </row>
    <row r="1565" spans="20:56" x14ac:dyDescent="0.35">
      <c r="T1565" s="28">
        <f t="shared" ca="1" si="961"/>
        <v>0.88108048233645708</v>
      </c>
      <c r="U1565" s="28">
        <f t="shared" ca="1" si="961"/>
        <v>0.62897136921572738</v>
      </c>
      <c r="V1565" s="28">
        <f ca="1">IF(Riskregister!$E$5="",0,COUNTIF(BF$4:BF$53,"&lt;"&amp;T1565)*IF(U1565&lt;0.5,Riskregister!$K$5+(Riskregister!$L$5-Riskregister!$K$5)*SQRT(U1565/2),Riskregister!$L$5-(Riskregister!$L$5-Riskregister!$K$5)*SQRT((1-U1565)/2)))</f>
        <v>406178.82244989945</v>
      </c>
      <c r="W1565" s="28">
        <f t="shared" ca="1" si="962"/>
        <v>0.85310431749853377</v>
      </c>
      <c r="X1565" s="28">
        <f t="shared" ca="1" si="962"/>
        <v>0.10218980031341707</v>
      </c>
      <c r="Y1565" s="28">
        <f ca="1">IF(Riskregister!$E$6="",0,COUNTIF(BG$4:BG$53,"&lt;"&amp;W1565)*IF(X1565&lt;0.5,Riskregister!$K$6+(Riskregister!$L$6-Riskregister!$K$6)*SQRT(X1565/2),Riskregister!$L$6-(Riskregister!$L$6-Riskregister!$K$6)*SQRT((1-X1565)/2)))</f>
        <v>606875.25914920866</v>
      </c>
      <c r="Z1565" s="28">
        <f t="shared" ca="1" si="963"/>
        <v>1.8121764815323127E-2</v>
      </c>
      <c r="AA1565" s="28">
        <f t="shared" ca="1" si="963"/>
        <v>0.36226025719348953</v>
      </c>
      <c r="AB1565" s="28">
        <f ca="1">IF(Riskregister!$E$7="",0,COUNTIF(BH$4:BH$53,"&lt;"&amp;Z1565)*IF(AA1565&lt;0.5,Riskregister!$K$7+(Riskregister!$L$7-Riskregister!$K$7)*SQRT(AA1565/2),Riskregister!$L$7-(Riskregister!$L$7-Riskregister!$K$7)*SQRT((1-AA1565)/2)))</f>
        <v>0</v>
      </c>
      <c r="AC1565" s="28">
        <f t="shared" ca="1" si="964"/>
        <v>0.12259082425958279</v>
      </c>
      <c r="AD1565" s="28">
        <f t="shared" ca="1" si="964"/>
        <v>0.40688996580427994</v>
      </c>
      <c r="AE1565" s="28">
        <f ca="1">IF(Riskregister!$E$8="",0,COUNTIF(BI$4:BI$53,"&lt;"&amp;AC1565)*IF(AD1565&lt;0.5,Riskregister!$K$8+(Riskregister!$L$8-Riskregister!$K$8)*SQRT(AD1565/2),Riskregister!$L$8-(Riskregister!$L$8-Riskregister!$K$8)*SQRT((1-AD1565)/2)))</f>
        <v>0</v>
      </c>
      <c r="AF1565" s="28">
        <f t="shared" ca="1" si="965"/>
        <v>0.46042618828434445</v>
      </c>
      <c r="AG1565" s="28">
        <f t="shared" ca="1" si="965"/>
        <v>3.2224378669660436E-2</v>
      </c>
      <c r="AH1565" s="28">
        <f>IF(Riskregister!$E$9="",0,COUNTIF(BJ$4:BJ$53,"&lt;"&amp;AF1565)*IF(AG1565&lt;0.5,Riskregister!$K$9+(Riskregister!$L$9-Riskregister!$K$9)*SQRT(AG1565/2),Riskregister!$L$9-(Riskregister!$L$9-Riskregister!$K$9)*SQRT((1-AG1565)/2)))</f>
        <v>0</v>
      </c>
      <c r="AI1565" s="28">
        <f t="shared" ca="1" si="966"/>
        <v>0.68666145460050831</v>
      </c>
      <c r="AJ1565" s="28">
        <f t="shared" ca="1" si="966"/>
        <v>0.33309512599056346</v>
      </c>
      <c r="AK1565" s="28">
        <f>IF(Riskregister!$E$10="",0,COUNTIF(BK$4:BK$53,"&lt;"&amp;AI1565)*IF(AJ1565&lt;0.5,Riskregister!$K$10+(Riskregister!$L$10-Riskregister!$K$10)*SQRT(AJ1565/2),Riskregister!$L$10-(Riskregister!$L$10-Riskregister!$K$10)*SQRT((1-AJ1565)/2)))</f>
        <v>0</v>
      </c>
      <c r="AL1565" s="28">
        <f t="shared" ca="1" si="967"/>
        <v>0.88374327136271602</v>
      </c>
      <c r="AM1565" s="28">
        <f t="shared" ca="1" si="967"/>
        <v>0.40059382979454561</v>
      </c>
      <c r="AN1565" s="28">
        <f>IF(Riskregister!$E$11="",0,COUNTIF(BL$4:BL$53,"&lt;"&amp;AL1565)*IF(AM1565&lt;0.5,Riskregister!$K$11+(Riskregister!$L$11-Riskregister!$K$11)*SQRT(AM1565/2),Riskregister!$L$11-(Riskregister!$L$11-Riskregister!$K$11)*SQRT((1-AM1565)/2)))</f>
        <v>0</v>
      </c>
      <c r="AO1565" s="28">
        <f t="shared" ca="1" si="968"/>
        <v>3.5078723204425177E-2</v>
      </c>
      <c r="AP1565" s="28">
        <f t="shared" ca="1" si="968"/>
        <v>6.0608267207997168E-2</v>
      </c>
      <c r="AQ1565" s="28">
        <f>IF(Riskregister!$E$12="",0,COUNTIF(BM$4:BM$53,"&lt;"&amp;AO1565)*IF(AP1565&lt;0.5,Riskregister!$K$12+(Riskregister!$L$12-Riskregister!$K$12)*SQRT(AP1565/2),Riskregister!$L$12-(Riskregister!$L$12-Riskregister!$K$12)*SQRT((1-AP1565)/2)))</f>
        <v>0</v>
      </c>
      <c r="AR1565" s="28">
        <f t="shared" ca="1" si="969"/>
        <v>7.713931947349606E-2</v>
      </c>
      <c r="AS1565" s="28">
        <f t="shared" ca="1" si="969"/>
        <v>6.1680212481166063E-2</v>
      </c>
      <c r="AT1565" s="28">
        <f>IF(Riskregister!$E$13="",0,COUNTIF(BN$4:BN$53,"&lt;"&amp;AR1565)*IF(AS1565&lt;0.5,Riskregister!$K$13+(Riskregister!$L$13-Riskregister!$K$13)*SQRT(AS1565/2),Riskregister!$L$13-(Riskregister!$L$13-Riskregister!$K$13)*SQRT((1-AS1565)/2)))</f>
        <v>0</v>
      </c>
      <c r="AU1565" s="28">
        <f t="shared" ca="1" si="970"/>
        <v>0.95357399608991689</v>
      </c>
      <c r="AV1565" s="28">
        <f t="shared" ca="1" si="970"/>
        <v>0.47976461968784156</v>
      </c>
      <c r="AW1565" s="28">
        <f>IF(Riskregister!$E$14="",0,COUNTIF(BO$4:BO$53,"&lt;"&amp;AU1565)*IF(AV1565&lt;0.5,Riskregister!$K$14+(Riskregister!$L$14-Riskregister!$K$14)*SQRT(AV1565/2),Riskregister!$L$14-(Riskregister!$L$14-Riskregister!$K$14)*SQRT((1-AV1565)/2)))</f>
        <v>0</v>
      </c>
      <c r="AX1565" s="28">
        <f t="shared" ca="1" si="971"/>
        <v>0.49241152434588242</v>
      </c>
      <c r="AY1565" s="28">
        <f t="shared" ca="1" si="971"/>
        <v>0.61092901405388744</v>
      </c>
      <c r="AZ1565" s="28">
        <f>IF(Riskregister!$E$15="",0,COUNTIF(BP$4:BP$53,"&lt;"&amp;AX1565)*IF(AY1565&lt;0.5,Riskregister!$K$15+(Riskregister!$L$15-Riskregister!$K$15)*SQRT(AY1565/2),Riskregister!$L$15-(Riskregister!$L$15-Riskregister!$K$15)*SQRT((1-AY1565)/2)))</f>
        <v>0</v>
      </c>
      <c r="BA1565" s="28">
        <f t="shared" ca="1" si="972"/>
        <v>0.19555313443320521</v>
      </c>
      <c r="BB1565" s="28">
        <f t="shared" ca="1" si="972"/>
        <v>0.80468574095351264</v>
      </c>
      <c r="BC1565" s="28">
        <f>IF(Riskregister!$E$16="",0,COUNTIF(BQ$4:BQ$53,"&lt;"&amp;BA1565)*IF(BB1565&lt;0.5,Riskregister!$K$16+(Riskregister!$L$16-Riskregister!$K$16)*SQRT(BB1565/2),Riskregister!$L$16-(Riskregister!$L$16-Riskregister!$K$16)*SQRT((1-BB1565)/2)))</f>
        <v>0</v>
      </c>
      <c r="BD1565" s="28">
        <f t="shared" ca="1" si="948"/>
        <v>1013054.0815991082</v>
      </c>
    </row>
    <row r="1566" spans="20:56" x14ac:dyDescent="0.35">
      <c r="T1566" s="28">
        <f t="shared" ca="1" si="961"/>
        <v>0.72580226220455413</v>
      </c>
      <c r="U1566" s="28">
        <f t="shared" ca="1" si="961"/>
        <v>0.77000996263319466</v>
      </c>
      <c r="V1566" s="28">
        <f ca="1">IF(Riskregister!$E$5="",0,COUNTIF(BF$4:BF$53,"&lt;"&amp;T1566)*IF(U1566&lt;0.5,Riskregister!$K$5+(Riskregister!$L$5-Riskregister!$K$5)*SQRT(U1566/2),Riskregister!$L$5-(Riskregister!$L$5-Riskregister!$K$5)*SQRT((1-U1566)/2)))</f>
        <v>447400.88046325743</v>
      </c>
      <c r="W1566" s="28">
        <f t="shared" ca="1" si="962"/>
        <v>0.45288647259506909</v>
      </c>
      <c r="X1566" s="28">
        <f t="shared" ca="1" si="962"/>
        <v>0.55418089081259769</v>
      </c>
      <c r="Y1566" s="28">
        <f ca="1">IF(Riskregister!$E$6="",0,COUNTIF(BG$4:BG$53,"&lt;"&amp;W1566)*IF(X1566&lt;0.5,Riskregister!$K$6+(Riskregister!$L$6-Riskregister!$K$6)*SQRT(X1566/2),Riskregister!$L$6-(Riskregister!$L$6-Riskregister!$K$6)*SQRT((1-X1566)/2)))</f>
        <v>0</v>
      </c>
      <c r="Z1566" s="28">
        <f t="shared" ca="1" si="963"/>
        <v>0.33774411300499896</v>
      </c>
      <c r="AA1566" s="28">
        <f t="shared" ca="1" si="963"/>
        <v>0.33915704147955461</v>
      </c>
      <c r="AB1566" s="28">
        <f ca="1">IF(Riskregister!$E$7="",0,COUNTIF(BH$4:BH$53,"&lt;"&amp;Z1566)*IF(AA1566&lt;0.5,Riskregister!$K$7+(Riskregister!$L$7-Riskregister!$K$7)*SQRT(AA1566/2),Riskregister!$L$7-(Riskregister!$L$7-Riskregister!$K$7)*SQRT((1-AA1566)/2)))</f>
        <v>0</v>
      </c>
      <c r="AC1566" s="28">
        <f t="shared" ca="1" si="964"/>
        <v>0.66770328771103937</v>
      </c>
      <c r="AD1566" s="28">
        <f t="shared" ca="1" si="964"/>
        <v>3.6063703408739656E-2</v>
      </c>
      <c r="AE1566" s="28">
        <f ca="1">IF(Riskregister!$E$8="",0,COUNTIF(BI$4:BI$53,"&lt;"&amp;AC1566)*IF(AD1566&lt;0.5,Riskregister!$K$8+(Riskregister!$L$8-Riskregister!$K$8)*SQRT(AD1566/2),Riskregister!$L$8-(Riskregister!$L$8-Riskregister!$K$8)*SQRT((1-AD1566)/2)))</f>
        <v>0</v>
      </c>
      <c r="AF1566" s="28">
        <f t="shared" ca="1" si="965"/>
        <v>7.0487123798503082E-2</v>
      </c>
      <c r="AG1566" s="28">
        <f t="shared" ca="1" si="965"/>
        <v>0.57117508526267646</v>
      </c>
      <c r="AH1566" s="28">
        <f>IF(Riskregister!$E$9="",0,COUNTIF(BJ$4:BJ$53,"&lt;"&amp;AF1566)*IF(AG1566&lt;0.5,Riskregister!$K$9+(Riskregister!$L$9-Riskregister!$K$9)*SQRT(AG1566/2),Riskregister!$L$9-(Riskregister!$L$9-Riskregister!$K$9)*SQRT((1-AG1566)/2)))</f>
        <v>0</v>
      </c>
      <c r="AI1566" s="28">
        <f t="shared" ca="1" si="966"/>
        <v>0.99411342220595855</v>
      </c>
      <c r="AJ1566" s="28">
        <f t="shared" ca="1" si="966"/>
        <v>0.44431470363386805</v>
      </c>
      <c r="AK1566" s="28">
        <f>IF(Riskregister!$E$10="",0,COUNTIF(BK$4:BK$53,"&lt;"&amp;AI1566)*IF(AJ1566&lt;0.5,Riskregister!$K$10+(Riskregister!$L$10-Riskregister!$K$10)*SQRT(AJ1566/2),Riskregister!$L$10-(Riskregister!$L$10-Riskregister!$K$10)*SQRT((1-AJ1566)/2)))</f>
        <v>0</v>
      </c>
      <c r="AL1566" s="28">
        <f t="shared" ca="1" si="967"/>
        <v>0.43366084417740514</v>
      </c>
      <c r="AM1566" s="28">
        <f t="shared" ca="1" si="967"/>
        <v>0.2012283028478743</v>
      </c>
      <c r="AN1566" s="28">
        <f>IF(Riskregister!$E$11="",0,COUNTIF(BL$4:BL$53,"&lt;"&amp;AL1566)*IF(AM1566&lt;0.5,Riskregister!$K$11+(Riskregister!$L$11-Riskregister!$K$11)*SQRT(AM1566/2),Riskregister!$L$11-(Riskregister!$L$11-Riskregister!$K$11)*SQRT((1-AM1566)/2)))</f>
        <v>0</v>
      </c>
      <c r="AO1566" s="28">
        <f t="shared" ca="1" si="968"/>
        <v>0.2100023655709351</v>
      </c>
      <c r="AP1566" s="28">
        <f t="shared" ca="1" si="968"/>
        <v>0.55835038938018633</v>
      </c>
      <c r="AQ1566" s="28">
        <f>IF(Riskregister!$E$12="",0,COUNTIF(BM$4:BM$53,"&lt;"&amp;AO1566)*IF(AP1566&lt;0.5,Riskregister!$K$12+(Riskregister!$L$12-Riskregister!$K$12)*SQRT(AP1566/2),Riskregister!$L$12-(Riskregister!$L$12-Riskregister!$K$12)*SQRT((1-AP1566)/2)))</f>
        <v>0</v>
      </c>
      <c r="AR1566" s="28">
        <f t="shared" ca="1" si="969"/>
        <v>0.28550890245888483</v>
      </c>
      <c r="AS1566" s="28">
        <f t="shared" ca="1" si="969"/>
        <v>0.53090402400413261</v>
      </c>
      <c r="AT1566" s="28">
        <f>IF(Riskregister!$E$13="",0,COUNTIF(BN$4:BN$53,"&lt;"&amp;AR1566)*IF(AS1566&lt;0.5,Riskregister!$K$13+(Riskregister!$L$13-Riskregister!$K$13)*SQRT(AS1566/2),Riskregister!$L$13-(Riskregister!$L$13-Riskregister!$K$13)*SQRT((1-AS1566)/2)))</f>
        <v>0</v>
      </c>
      <c r="AU1566" s="28">
        <f t="shared" ca="1" si="970"/>
        <v>0.74832263450257364</v>
      </c>
      <c r="AV1566" s="28">
        <f t="shared" ca="1" si="970"/>
        <v>0.70949178491519382</v>
      </c>
      <c r="AW1566" s="28">
        <f>IF(Riskregister!$E$14="",0,COUNTIF(BO$4:BO$53,"&lt;"&amp;AU1566)*IF(AV1566&lt;0.5,Riskregister!$K$14+(Riskregister!$L$14-Riskregister!$K$14)*SQRT(AV1566/2),Riskregister!$L$14-(Riskregister!$L$14-Riskregister!$K$14)*SQRT((1-AV1566)/2)))</f>
        <v>0</v>
      </c>
      <c r="AX1566" s="28">
        <f t="shared" ca="1" si="971"/>
        <v>0.33386906313495501</v>
      </c>
      <c r="AY1566" s="28">
        <f t="shared" ca="1" si="971"/>
        <v>4.6620764828032568E-3</v>
      </c>
      <c r="AZ1566" s="28">
        <f>IF(Riskregister!$E$15="",0,COUNTIF(BP$4:BP$53,"&lt;"&amp;AX1566)*IF(AY1566&lt;0.5,Riskregister!$K$15+(Riskregister!$L$15-Riskregister!$K$15)*SQRT(AY1566/2),Riskregister!$L$15-(Riskregister!$L$15-Riskregister!$K$15)*SQRT((1-AY1566)/2)))</f>
        <v>0</v>
      </c>
      <c r="BA1566" s="28">
        <f t="shared" ca="1" si="972"/>
        <v>0.94365110388861584</v>
      </c>
      <c r="BB1566" s="28">
        <f t="shared" ca="1" si="972"/>
        <v>0.99109035033484927</v>
      </c>
      <c r="BC1566" s="28">
        <f>IF(Riskregister!$E$16="",0,COUNTIF(BQ$4:BQ$53,"&lt;"&amp;BA1566)*IF(BB1566&lt;0.5,Riskregister!$K$16+(Riskregister!$L$16-Riskregister!$K$16)*SQRT(BB1566/2),Riskregister!$L$16-(Riskregister!$L$16-Riskregister!$K$16)*SQRT((1-BB1566)/2)))</f>
        <v>0</v>
      </c>
      <c r="BD1566" s="28">
        <f t="shared" ca="1" si="948"/>
        <v>447400.88046325743</v>
      </c>
    </row>
    <row r="1567" spans="20:56" x14ac:dyDescent="0.35">
      <c r="T1567" s="28">
        <f t="shared" ca="1" si="961"/>
        <v>0.14223395629874758</v>
      </c>
      <c r="U1567" s="28">
        <f t="shared" ca="1" si="961"/>
        <v>0.83679204851405387</v>
      </c>
      <c r="V1567" s="28">
        <f ca="1">IF(Riskregister!$E$5="",0,COUNTIF(BF$4:BF$53,"&lt;"&amp;T1567)*IF(U1567&lt;0.5,Riskregister!$K$5+(Riskregister!$L$5-Riskregister!$K$5)*SQRT(U1567/2),Riskregister!$L$5-(Riskregister!$L$5-Riskregister!$K$5)*SQRT((1-U1567)/2)))</f>
        <v>0</v>
      </c>
      <c r="W1567" s="28">
        <f t="shared" ca="1" si="962"/>
        <v>0.11834853353465791</v>
      </c>
      <c r="X1567" s="28">
        <f t="shared" ca="1" si="962"/>
        <v>0.40993399667676111</v>
      </c>
      <c r="Y1567" s="28">
        <f ca="1">IF(Riskregister!$E$6="",0,COUNTIF(BG$4:BG$53,"&lt;"&amp;W1567)*IF(X1567&lt;0.5,Riskregister!$K$6+(Riskregister!$L$6-Riskregister!$K$6)*SQRT(X1567/2),Riskregister!$L$6-(Riskregister!$L$6-Riskregister!$K$6)*SQRT((1-X1567)/2)))</f>
        <v>0</v>
      </c>
      <c r="Z1567" s="28">
        <f t="shared" ca="1" si="963"/>
        <v>0.58605495481823422</v>
      </c>
      <c r="AA1567" s="28">
        <f t="shared" ca="1" si="963"/>
        <v>0.13689588153731291</v>
      </c>
      <c r="AB1567" s="28">
        <f ca="1">IF(Riskregister!$E$7="",0,COUNTIF(BH$4:BH$53,"&lt;"&amp;Z1567)*IF(AA1567&lt;0.5,Riskregister!$K$7+(Riskregister!$L$7-Riskregister!$K$7)*SQRT(AA1567/2),Riskregister!$L$7-(Riskregister!$L$7-Riskregister!$K$7)*SQRT((1-AA1567)/2)))</f>
        <v>0</v>
      </c>
      <c r="AC1567" s="28">
        <f t="shared" ca="1" si="964"/>
        <v>0.57979572422450909</v>
      </c>
      <c r="AD1567" s="28">
        <f t="shared" ca="1" si="964"/>
        <v>0.40195945203989225</v>
      </c>
      <c r="AE1567" s="28">
        <f ca="1">IF(Riskregister!$E$8="",0,COUNTIF(BI$4:BI$53,"&lt;"&amp;AC1567)*IF(AD1567&lt;0.5,Riskregister!$K$8+(Riskregister!$L$8-Riskregister!$K$8)*SQRT(AD1567/2),Riskregister!$L$8-(Riskregister!$L$8-Riskregister!$K$8)*SQRT((1-AD1567)/2)))</f>
        <v>0</v>
      </c>
      <c r="AF1567" s="28">
        <f t="shared" ca="1" si="965"/>
        <v>0.52996877467734582</v>
      </c>
      <c r="AG1567" s="28">
        <f t="shared" ca="1" si="965"/>
        <v>0.30829097100565472</v>
      </c>
      <c r="AH1567" s="28">
        <f>IF(Riskregister!$E$9="",0,COUNTIF(BJ$4:BJ$53,"&lt;"&amp;AF1567)*IF(AG1567&lt;0.5,Riskregister!$K$9+(Riskregister!$L$9-Riskregister!$K$9)*SQRT(AG1567/2),Riskregister!$L$9-(Riskregister!$L$9-Riskregister!$K$9)*SQRT((1-AG1567)/2)))</f>
        <v>0</v>
      </c>
      <c r="AI1567" s="28">
        <f t="shared" ca="1" si="966"/>
        <v>4.1864570492962105E-3</v>
      </c>
      <c r="AJ1567" s="28">
        <f t="shared" ca="1" si="966"/>
        <v>0.8567038615857091</v>
      </c>
      <c r="AK1567" s="28">
        <f>IF(Riskregister!$E$10="",0,COUNTIF(BK$4:BK$53,"&lt;"&amp;AI1567)*IF(AJ1567&lt;0.5,Riskregister!$K$10+(Riskregister!$L$10-Riskregister!$K$10)*SQRT(AJ1567/2),Riskregister!$L$10-(Riskregister!$L$10-Riskregister!$K$10)*SQRT((1-AJ1567)/2)))</f>
        <v>0</v>
      </c>
      <c r="AL1567" s="28">
        <f t="shared" ca="1" si="967"/>
        <v>0.61102293625963933</v>
      </c>
      <c r="AM1567" s="28">
        <f t="shared" ca="1" si="967"/>
        <v>0.38123325906070415</v>
      </c>
      <c r="AN1567" s="28">
        <f>IF(Riskregister!$E$11="",0,COUNTIF(BL$4:BL$53,"&lt;"&amp;AL1567)*IF(AM1567&lt;0.5,Riskregister!$K$11+(Riskregister!$L$11-Riskregister!$K$11)*SQRT(AM1567/2),Riskregister!$L$11-(Riskregister!$L$11-Riskregister!$K$11)*SQRT((1-AM1567)/2)))</f>
        <v>0</v>
      </c>
      <c r="AO1567" s="28">
        <f t="shared" ca="1" si="968"/>
        <v>0.49753993047151335</v>
      </c>
      <c r="AP1567" s="28">
        <f t="shared" ca="1" si="968"/>
        <v>0.67869068658270648</v>
      </c>
      <c r="AQ1567" s="28">
        <f>IF(Riskregister!$E$12="",0,COUNTIF(BM$4:BM$53,"&lt;"&amp;AO1567)*IF(AP1567&lt;0.5,Riskregister!$K$12+(Riskregister!$L$12-Riskregister!$K$12)*SQRT(AP1567/2),Riskregister!$L$12-(Riskregister!$L$12-Riskregister!$K$12)*SQRT((1-AP1567)/2)))</f>
        <v>0</v>
      </c>
      <c r="AR1567" s="28">
        <f t="shared" ca="1" si="969"/>
        <v>0.61736209184733781</v>
      </c>
      <c r="AS1567" s="28">
        <f t="shared" ca="1" si="969"/>
        <v>0.16236526429346265</v>
      </c>
      <c r="AT1567" s="28">
        <f>IF(Riskregister!$E$13="",0,COUNTIF(BN$4:BN$53,"&lt;"&amp;AR1567)*IF(AS1567&lt;0.5,Riskregister!$K$13+(Riskregister!$L$13-Riskregister!$K$13)*SQRT(AS1567/2),Riskregister!$L$13-(Riskregister!$L$13-Riskregister!$K$13)*SQRT((1-AS1567)/2)))</f>
        <v>0</v>
      </c>
      <c r="AU1567" s="28">
        <f t="shared" ca="1" si="970"/>
        <v>0.89232080159273974</v>
      </c>
      <c r="AV1567" s="28">
        <f t="shared" ca="1" si="970"/>
        <v>0.23409956056588355</v>
      </c>
      <c r="AW1567" s="28">
        <f>IF(Riskregister!$E$14="",0,COUNTIF(BO$4:BO$53,"&lt;"&amp;AU1567)*IF(AV1567&lt;0.5,Riskregister!$K$14+(Riskregister!$L$14-Riskregister!$K$14)*SQRT(AV1567/2),Riskregister!$L$14-(Riskregister!$L$14-Riskregister!$K$14)*SQRT((1-AV1567)/2)))</f>
        <v>0</v>
      </c>
      <c r="AX1567" s="28">
        <f t="shared" ca="1" si="971"/>
        <v>0.16804305571584577</v>
      </c>
      <c r="AY1567" s="28">
        <f t="shared" ca="1" si="971"/>
        <v>0.61874660048689545</v>
      </c>
      <c r="AZ1567" s="28">
        <f>IF(Riskregister!$E$15="",0,COUNTIF(BP$4:BP$53,"&lt;"&amp;AX1567)*IF(AY1567&lt;0.5,Riskregister!$K$15+(Riskregister!$L$15-Riskregister!$K$15)*SQRT(AY1567/2),Riskregister!$L$15-(Riskregister!$L$15-Riskregister!$K$15)*SQRT((1-AY1567)/2)))</f>
        <v>0</v>
      </c>
      <c r="BA1567" s="28">
        <f t="shared" ca="1" si="972"/>
        <v>7.9661983095835165E-2</v>
      </c>
      <c r="BB1567" s="28">
        <f t="shared" ca="1" si="972"/>
        <v>0.27504655011572166</v>
      </c>
      <c r="BC1567" s="28">
        <f>IF(Riskregister!$E$16="",0,COUNTIF(BQ$4:BQ$53,"&lt;"&amp;BA1567)*IF(BB1567&lt;0.5,Riskregister!$K$16+(Riskregister!$L$16-Riskregister!$K$16)*SQRT(BB1567/2),Riskregister!$L$16-(Riskregister!$L$16-Riskregister!$K$16)*SQRT((1-BB1567)/2)))</f>
        <v>0</v>
      </c>
      <c r="BD1567" s="28">
        <f t="shared" ca="1" si="948"/>
        <v>0</v>
      </c>
    </row>
    <row r="1568" spans="20:56" x14ac:dyDescent="0.35">
      <c r="T1568" s="28">
        <f t="shared" ca="1" si="961"/>
        <v>0.88209291741284079</v>
      </c>
      <c r="U1568" s="28">
        <f t="shared" ca="1" si="961"/>
        <v>0.9001693171029499</v>
      </c>
      <c r="V1568" s="28">
        <f ca="1">IF(Riskregister!$E$5="",0,COUNTIF(BF$4:BF$53,"&lt;"&amp;T1568)*IF(U1568&lt;0.5,Riskregister!$K$5+(Riskregister!$L$5-Riskregister!$K$5)*SQRT(U1568/2),Riskregister!$L$5-(Riskregister!$L$5-Riskregister!$K$5)*SQRT((1-U1568)/2)))</f>
        <v>499462.1631258842</v>
      </c>
      <c r="W1568" s="28">
        <f t="shared" ca="1" si="962"/>
        <v>0.87830043249688938</v>
      </c>
      <c r="X1568" s="28">
        <f t="shared" ca="1" si="962"/>
        <v>0.22679047259715091</v>
      </c>
      <c r="Y1568" s="28">
        <f ca="1">IF(Riskregister!$E$6="",0,COUNTIF(BG$4:BG$53,"&lt;"&amp;W1568)*IF(X1568&lt;0.5,Riskregister!$K$6+(Riskregister!$L$6-Riskregister!$K$6)*SQRT(X1568/2),Riskregister!$L$6-(Riskregister!$L$6-Riskregister!$K$6)*SQRT((1-X1568)/2)))</f>
        <v>806135.76499608112</v>
      </c>
      <c r="Z1568" s="28">
        <f t="shared" ca="1" si="963"/>
        <v>0.51024231485537064</v>
      </c>
      <c r="AA1568" s="28">
        <f t="shared" ca="1" si="963"/>
        <v>0.88781400579417158</v>
      </c>
      <c r="AB1568" s="28">
        <f ca="1">IF(Riskregister!$E$7="",0,COUNTIF(BH$4:BH$53,"&lt;"&amp;Z1568)*IF(AA1568&lt;0.5,Riskregister!$K$7+(Riskregister!$L$7-Riskregister!$K$7)*SQRT(AA1568/2),Riskregister!$L$7-(Riskregister!$L$7-Riskregister!$K$7)*SQRT((1-AA1568)/2)))</f>
        <v>0</v>
      </c>
      <c r="AC1568" s="28">
        <f t="shared" ca="1" si="964"/>
        <v>0.92515668959229924</v>
      </c>
      <c r="AD1568" s="28">
        <f t="shared" ca="1" si="964"/>
        <v>4.8304135978293972E-2</v>
      </c>
      <c r="AE1568" s="28">
        <f ca="1">IF(Riskregister!$E$8="",0,COUNTIF(BI$4:BI$53,"&lt;"&amp;AC1568)*IF(AD1568&lt;0.5,Riskregister!$K$8+(Riskregister!$L$8-Riskregister!$K$8)*SQRT(AD1568/2),Riskregister!$L$8-(Riskregister!$L$8-Riskregister!$K$8)*SQRT((1-AD1568)/2)))</f>
        <v>0</v>
      </c>
      <c r="AF1568" s="28">
        <f t="shared" ca="1" si="965"/>
        <v>0.45266101118001878</v>
      </c>
      <c r="AG1568" s="28">
        <f t="shared" ca="1" si="965"/>
        <v>0.27088023953977758</v>
      </c>
      <c r="AH1568" s="28">
        <f>IF(Riskregister!$E$9="",0,COUNTIF(BJ$4:BJ$53,"&lt;"&amp;AF1568)*IF(AG1568&lt;0.5,Riskregister!$K$9+(Riskregister!$L$9-Riskregister!$K$9)*SQRT(AG1568/2),Riskregister!$L$9-(Riskregister!$L$9-Riskregister!$K$9)*SQRT((1-AG1568)/2)))</f>
        <v>0</v>
      </c>
      <c r="AI1568" s="28">
        <f t="shared" ca="1" si="966"/>
        <v>0.22799840278321937</v>
      </c>
      <c r="AJ1568" s="28">
        <f t="shared" ca="1" si="966"/>
        <v>0.95497670985506822</v>
      </c>
      <c r="AK1568" s="28">
        <f>IF(Riskregister!$E$10="",0,COUNTIF(BK$4:BK$53,"&lt;"&amp;AI1568)*IF(AJ1568&lt;0.5,Riskregister!$K$10+(Riskregister!$L$10-Riskregister!$K$10)*SQRT(AJ1568/2),Riskregister!$L$10-(Riskregister!$L$10-Riskregister!$K$10)*SQRT((1-AJ1568)/2)))</f>
        <v>0</v>
      </c>
      <c r="AL1568" s="28">
        <f t="shared" ca="1" si="967"/>
        <v>0.88215077448742329</v>
      </c>
      <c r="AM1568" s="28">
        <f t="shared" ca="1" si="967"/>
        <v>0.36439410563869867</v>
      </c>
      <c r="AN1568" s="28">
        <f>IF(Riskregister!$E$11="",0,COUNTIF(BL$4:BL$53,"&lt;"&amp;AL1568)*IF(AM1568&lt;0.5,Riskregister!$K$11+(Riskregister!$L$11-Riskregister!$K$11)*SQRT(AM1568/2),Riskregister!$L$11-(Riskregister!$L$11-Riskregister!$K$11)*SQRT((1-AM1568)/2)))</f>
        <v>0</v>
      </c>
      <c r="AO1568" s="28">
        <f t="shared" ca="1" si="968"/>
        <v>0.65947548854309312</v>
      </c>
      <c r="AP1568" s="28">
        <f t="shared" ca="1" si="968"/>
        <v>0.17276019905927509</v>
      </c>
      <c r="AQ1568" s="28">
        <f>IF(Riskregister!$E$12="",0,COUNTIF(BM$4:BM$53,"&lt;"&amp;AO1568)*IF(AP1568&lt;0.5,Riskregister!$K$12+(Riskregister!$L$12-Riskregister!$K$12)*SQRT(AP1568/2),Riskregister!$L$12-(Riskregister!$L$12-Riskregister!$K$12)*SQRT((1-AP1568)/2)))</f>
        <v>0</v>
      </c>
      <c r="AR1568" s="28">
        <f t="shared" ca="1" si="969"/>
        <v>0.56351707205411439</v>
      </c>
      <c r="AS1568" s="28">
        <f t="shared" ca="1" si="969"/>
        <v>0.81394580560343899</v>
      </c>
      <c r="AT1568" s="28">
        <f>IF(Riskregister!$E$13="",0,COUNTIF(BN$4:BN$53,"&lt;"&amp;AR1568)*IF(AS1568&lt;0.5,Riskregister!$K$13+(Riskregister!$L$13-Riskregister!$K$13)*SQRT(AS1568/2),Riskregister!$L$13-(Riskregister!$L$13-Riskregister!$K$13)*SQRT((1-AS1568)/2)))</f>
        <v>0</v>
      </c>
      <c r="AU1568" s="28">
        <f t="shared" ca="1" si="970"/>
        <v>0.30876977734319677</v>
      </c>
      <c r="AV1568" s="28">
        <f t="shared" ca="1" si="970"/>
        <v>0.57047150244312539</v>
      </c>
      <c r="AW1568" s="28">
        <f>IF(Riskregister!$E$14="",0,COUNTIF(BO$4:BO$53,"&lt;"&amp;AU1568)*IF(AV1568&lt;0.5,Riskregister!$K$14+(Riskregister!$L$14-Riskregister!$K$14)*SQRT(AV1568/2),Riskregister!$L$14-(Riskregister!$L$14-Riskregister!$K$14)*SQRT((1-AV1568)/2)))</f>
        <v>0</v>
      </c>
      <c r="AX1568" s="28">
        <f t="shared" ca="1" si="971"/>
        <v>0.35422637397197032</v>
      </c>
      <c r="AY1568" s="28">
        <f t="shared" ca="1" si="971"/>
        <v>0.5067290613956339</v>
      </c>
      <c r="AZ1568" s="28">
        <f>IF(Riskregister!$E$15="",0,COUNTIF(BP$4:BP$53,"&lt;"&amp;AX1568)*IF(AY1568&lt;0.5,Riskregister!$K$15+(Riskregister!$L$15-Riskregister!$K$15)*SQRT(AY1568/2),Riskregister!$L$15-(Riskregister!$L$15-Riskregister!$K$15)*SQRT((1-AY1568)/2)))</f>
        <v>0</v>
      </c>
      <c r="BA1568" s="28">
        <f t="shared" ca="1" si="972"/>
        <v>0.57932561179248365</v>
      </c>
      <c r="BB1568" s="28">
        <f t="shared" ca="1" si="972"/>
        <v>0.63755488683387551</v>
      </c>
      <c r="BC1568" s="28">
        <f>IF(Riskregister!$E$16="",0,COUNTIF(BQ$4:BQ$53,"&lt;"&amp;BA1568)*IF(BB1568&lt;0.5,Riskregister!$K$16+(Riskregister!$L$16-Riskregister!$K$16)*SQRT(BB1568/2),Riskregister!$L$16-(Riskregister!$L$16-Riskregister!$K$16)*SQRT((1-BB1568)/2)))</f>
        <v>0</v>
      </c>
      <c r="BD1568" s="28">
        <f t="shared" ca="1" si="948"/>
        <v>1305597.9281219654</v>
      </c>
    </row>
    <row r="1569" spans="20:56" x14ac:dyDescent="0.35">
      <c r="T1569" s="28">
        <f t="shared" ca="1" si="961"/>
        <v>0.12999738202525701</v>
      </c>
      <c r="U1569" s="28">
        <f t="shared" ca="1" si="961"/>
        <v>0.60195916037453756</v>
      </c>
      <c r="V1569" s="28">
        <f ca="1">IF(Riskregister!$E$5="",0,COUNTIF(BF$4:BF$53,"&lt;"&amp;T1569)*IF(U1569&lt;0.5,Riskregister!$K$5+(Riskregister!$L$5-Riskregister!$K$5)*SQRT(U1569/2),Riskregister!$L$5-(Riskregister!$L$5-Riskregister!$K$5)*SQRT((1-U1569)/2)))</f>
        <v>0</v>
      </c>
      <c r="W1569" s="28">
        <f t="shared" ca="1" si="962"/>
        <v>0.94802411910016826</v>
      </c>
      <c r="X1569" s="28">
        <f t="shared" ca="1" si="962"/>
        <v>0.51665895858894195</v>
      </c>
      <c r="Y1569" s="28">
        <f ca="1">IF(Riskregister!$E$6="",0,COUNTIF(BG$4:BG$53,"&lt;"&amp;W1569)*IF(X1569&lt;0.5,Riskregister!$K$6+(Riskregister!$L$6-Riskregister!$K$6)*SQRT(X1569/2),Riskregister!$L$6-(Riskregister!$L$6-Riskregister!$K$6)*SQRT((1-X1569)/2)))</f>
        <v>2230240.143877239</v>
      </c>
      <c r="Z1569" s="28">
        <f t="shared" ca="1" si="963"/>
        <v>0.47390238192013534</v>
      </c>
      <c r="AA1569" s="28">
        <f t="shared" ca="1" si="963"/>
        <v>0.58345402563325099</v>
      </c>
      <c r="AB1569" s="28">
        <f ca="1">IF(Riskregister!$E$7="",0,COUNTIF(BH$4:BH$53,"&lt;"&amp;Z1569)*IF(AA1569&lt;0.5,Riskregister!$K$7+(Riskregister!$L$7-Riskregister!$K$7)*SQRT(AA1569/2),Riskregister!$L$7-(Riskregister!$L$7-Riskregister!$K$7)*SQRT((1-AA1569)/2)))</f>
        <v>0</v>
      </c>
      <c r="AC1569" s="28">
        <f t="shared" ca="1" si="964"/>
        <v>0.87497239751131028</v>
      </c>
      <c r="AD1569" s="28">
        <f t="shared" ca="1" si="964"/>
        <v>0.35078178080351918</v>
      </c>
      <c r="AE1569" s="28">
        <f ca="1">IF(Riskregister!$E$8="",0,COUNTIF(BI$4:BI$53,"&lt;"&amp;AC1569)*IF(AD1569&lt;0.5,Riskregister!$K$8+(Riskregister!$L$8-Riskregister!$K$8)*SQRT(AD1569/2),Riskregister!$L$8-(Riskregister!$L$8-Riskregister!$K$8)*SQRT((1-AD1569)/2)))</f>
        <v>0</v>
      </c>
      <c r="AF1569" s="28">
        <f t="shared" ca="1" si="965"/>
        <v>0.27922095534856428</v>
      </c>
      <c r="AG1569" s="28">
        <f t="shared" ca="1" si="965"/>
        <v>0.84862244001686671</v>
      </c>
      <c r="AH1569" s="28">
        <f>IF(Riskregister!$E$9="",0,COUNTIF(BJ$4:BJ$53,"&lt;"&amp;AF1569)*IF(AG1569&lt;0.5,Riskregister!$K$9+(Riskregister!$L$9-Riskregister!$K$9)*SQRT(AG1569/2),Riskregister!$L$9-(Riskregister!$L$9-Riskregister!$K$9)*SQRT((1-AG1569)/2)))</f>
        <v>0</v>
      </c>
      <c r="AI1569" s="28">
        <f t="shared" ca="1" si="966"/>
        <v>0.97127878843861715</v>
      </c>
      <c r="AJ1569" s="28">
        <f t="shared" ca="1" si="966"/>
        <v>0.3348682521019799</v>
      </c>
      <c r="AK1569" s="28">
        <f>IF(Riskregister!$E$10="",0,COUNTIF(BK$4:BK$53,"&lt;"&amp;AI1569)*IF(AJ1569&lt;0.5,Riskregister!$K$10+(Riskregister!$L$10-Riskregister!$K$10)*SQRT(AJ1569/2),Riskregister!$L$10-(Riskregister!$L$10-Riskregister!$K$10)*SQRT((1-AJ1569)/2)))</f>
        <v>0</v>
      </c>
      <c r="AL1569" s="28">
        <f t="shared" ca="1" si="967"/>
        <v>0.79856225859394614</v>
      </c>
      <c r="AM1569" s="28">
        <f t="shared" ca="1" si="967"/>
        <v>0.68478250673878238</v>
      </c>
      <c r="AN1569" s="28">
        <f>IF(Riskregister!$E$11="",0,COUNTIF(BL$4:BL$53,"&lt;"&amp;AL1569)*IF(AM1569&lt;0.5,Riskregister!$K$11+(Riskregister!$L$11-Riskregister!$K$11)*SQRT(AM1569/2),Riskregister!$L$11-(Riskregister!$L$11-Riskregister!$K$11)*SQRT((1-AM1569)/2)))</f>
        <v>0</v>
      </c>
      <c r="AO1569" s="28">
        <f t="shared" ca="1" si="968"/>
        <v>0.82782544937485569</v>
      </c>
      <c r="AP1569" s="28">
        <f t="shared" ca="1" si="968"/>
        <v>9.6652969522892263E-2</v>
      </c>
      <c r="AQ1569" s="28">
        <f>IF(Riskregister!$E$12="",0,COUNTIF(BM$4:BM$53,"&lt;"&amp;AO1569)*IF(AP1569&lt;0.5,Riskregister!$K$12+(Riskregister!$L$12-Riskregister!$K$12)*SQRT(AP1569/2),Riskregister!$L$12-(Riskregister!$L$12-Riskregister!$K$12)*SQRT((1-AP1569)/2)))</f>
        <v>0</v>
      </c>
      <c r="AR1569" s="28">
        <f t="shared" ca="1" si="969"/>
        <v>0.20574307492524502</v>
      </c>
      <c r="AS1569" s="28">
        <f t="shared" ca="1" si="969"/>
        <v>0.92259778237958456</v>
      </c>
      <c r="AT1569" s="28">
        <f>IF(Riskregister!$E$13="",0,COUNTIF(BN$4:BN$53,"&lt;"&amp;AR1569)*IF(AS1569&lt;0.5,Riskregister!$K$13+(Riskregister!$L$13-Riskregister!$K$13)*SQRT(AS1569/2),Riskregister!$L$13-(Riskregister!$L$13-Riskregister!$K$13)*SQRT((1-AS1569)/2)))</f>
        <v>0</v>
      </c>
      <c r="AU1569" s="28">
        <f t="shared" ca="1" si="970"/>
        <v>0.66151749793671533</v>
      </c>
      <c r="AV1569" s="28">
        <f t="shared" ca="1" si="970"/>
        <v>0.37630454109582734</v>
      </c>
      <c r="AW1569" s="28">
        <f>IF(Riskregister!$E$14="",0,COUNTIF(BO$4:BO$53,"&lt;"&amp;AU1569)*IF(AV1569&lt;0.5,Riskregister!$K$14+(Riskregister!$L$14-Riskregister!$K$14)*SQRT(AV1569/2),Riskregister!$L$14-(Riskregister!$L$14-Riskregister!$K$14)*SQRT((1-AV1569)/2)))</f>
        <v>0</v>
      </c>
      <c r="AX1569" s="28">
        <f t="shared" ca="1" si="971"/>
        <v>0.17014438452271541</v>
      </c>
      <c r="AY1569" s="28">
        <f t="shared" ca="1" si="971"/>
        <v>0.90762821431023</v>
      </c>
      <c r="AZ1569" s="28">
        <f>IF(Riskregister!$E$15="",0,COUNTIF(BP$4:BP$53,"&lt;"&amp;AX1569)*IF(AY1569&lt;0.5,Riskregister!$K$15+(Riskregister!$L$15-Riskregister!$K$15)*SQRT(AY1569/2),Riskregister!$L$15-(Riskregister!$L$15-Riskregister!$K$15)*SQRT((1-AY1569)/2)))</f>
        <v>0</v>
      </c>
      <c r="BA1569" s="28">
        <f t="shared" ca="1" si="972"/>
        <v>0.23743529354175064</v>
      </c>
      <c r="BB1569" s="28">
        <f t="shared" ca="1" si="972"/>
        <v>0.25786067525069778</v>
      </c>
      <c r="BC1569" s="28">
        <f>IF(Riskregister!$E$16="",0,COUNTIF(BQ$4:BQ$53,"&lt;"&amp;BA1569)*IF(BB1569&lt;0.5,Riskregister!$K$16+(Riskregister!$L$16-Riskregister!$K$16)*SQRT(BB1569/2),Riskregister!$L$16-(Riskregister!$L$16-Riskregister!$K$16)*SQRT((1-BB1569)/2)))</f>
        <v>0</v>
      </c>
      <c r="BD1569" s="28">
        <f t="shared" ca="1" si="948"/>
        <v>2230240.143877239</v>
      </c>
    </row>
    <row r="1570" spans="20:56" x14ac:dyDescent="0.35">
      <c r="T1570" s="28">
        <f t="shared" ca="1" si="961"/>
        <v>0.36107816220153077</v>
      </c>
      <c r="U1570" s="28">
        <f t="shared" ca="1" si="961"/>
        <v>0.33607246765525178</v>
      </c>
      <c r="V1570" s="28">
        <f ca="1">IF(Riskregister!$E$5="",0,COUNTIF(BF$4:BF$53,"&lt;"&amp;T1570)*IF(U1570&lt;0.5,Riskregister!$K$5+(Riskregister!$L$5-Riskregister!$K$5)*SQRT(U1570/2),Riskregister!$L$5-(Riskregister!$L$5-Riskregister!$K$5)*SQRT((1-U1570)/2)))</f>
        <v>0</v>
      </c>
      <c r="W1570" s="28">
        <f t="shared" ca="1" si="962"/>
        <v>0.13507587235265495</v>
      </c>
      <c r="X1570" s="28">
        <f t="shared" ca="1" si="962"/>
        <v>0.29871905914983499</v>
      </c>
      <c r="Y1570" s="28">
        <f ca="1">IF(Riskregister!$E$6="",0,COUNTIF(BG$4:BG$53,"&lt;"&amp;W1570)*IF(X1570&lt;0.5,Riskregister!$K$6+(Riskregister!$L$6-Riskregister!$K$6)*SQRT(X1570/2),Riskregister!$L$6-(Riskregister!$L$6-Riskregister!$K$6)*SQRT((1-X1570)/2)))</f>
        <v>0</v>
      </c>
      <c r="Z1570" s="28">
        <f t="shared" ca="1" si="963"/>
        <v>0.91341145245298183</v>
      </c>
      <c r="AA1570" s="28">
        <f t="shared" ca="1" si="963"/>
        <v>0.40127894100308981</v>
      </c>
      <c r="AB1570" s="28">
        <f ca="1">IF(Riskregister!$E$7="",0,COUNTIF(BH$4:BH$53,"&lt;"&amp;Z1570)*IF(AA1570&lt;0.5,Riskregister!$K$7+(Riskregister!$L$7-Riskregister!$K$7)*SQRT(AA1570/2),Riskregister!$L$7-(Riskregister!$L$7-Riskregister!$K$7)*SQRT((1-AA1570)/2)))</f>
        <v>206774.79113824153</v>
      </c>
      <c r="AC1570" s="28">
        <f t="shared" ca="1" si="964"/>
        <v>0.66865445000575841</v>
      </c>
      <c r="AD1570" s="28">
        <f t="shared" ca="1" si="964"/>
        <v>0.2401428680352885</v>
      </c>
      <c r="AE1570" s="28">
        <f ca="1">IF(Riskregister!$E$8="",0,COUNTIF(BI$4:BI$53,"&lt;"&amp;AC1570)*IF(AD1570&lt;0.5,Riskregister!$K$8+(Riskregister!$L$8-Riskregister!$K$8)*SQRT(AD1570/2),Riskregister!$L$8-(Riskregister!$L$8-Riskregister!$K$8)*SQRT((1-AD1570)/2)))</f>
        <v>0</v>
      </c>
      <c r="AF1570" s="28">
        <f t="shared" ca="1" si="965"/>
        <v>0.81244934396869317</v>
      </c>
      <c r="AG1570" s="28">
        <f t="shared" ca="1" si="965"/>
        <v>0.18100213943495091</v>
      </c>
      <c r="AH1570" s="28">
        <f>IF(Riskregister!$E$9="",0,COUNTIF(BJ$4:BJ$53,"&lt;"&amp;AF1570)*IF(AG1570&lt;0.5,Riskregister!$K$9+(Riskregister!$L$9-Riskregister!$K$9)*SQRT(AG1570/2),Riskregister!$L$9-(Riskregister!$L$9-Riskregister!$K$9)*SQRT((1-AG1570)/2)))</f>
        <v>0</v>
      </c>
      <c r="AI1570" s="28">
        <f t="shared" ca="1" si="966"/>
        <v>0.81787643444399682</v>
      </c>
      <c r="AJ1570" s="28">
        <f t="shared" ca="1" si="966"/>
        <v>0.86454092856802023</v>
      </c>
      <c r="AK1570" s="28">
        <f>IF(Riskregister!$E$10="",0,COUNTIF(BK$4:BK$53,"&lt;"&amp;AI1570)*IF(AJ1570&lt;0.5,Riskregister!$K$10+(Riskregister!$L$10-Riskregister!$K$10)*SQRT(AJ1570/2),Riskregister!$L$10-(Riskregister!$L$10-Riskregister!$K$10)*SQRT((1-AJ1570)/2)))</f>
        <v>0</v>
      </c>
      <c r="AL1570" s="28">
        <f t="shared" ca="1" si="967"/>
        <v>0.87978111206991827</v>
      </c>
      <c r="AM1570" s="28">
        <f t="shared" ca="1" si="967"/>
        <v>0.30424328214640362</v>
      </c>
      <c r="AN1570" s="28">
        <f>IF(Riskregister!$E$11="",0,COUNTIF(BL$4:BL$53,"&lt;"&amp;AL1570)*IF(AM1570&lt;0.5,Riskregister!$K$11+(Riskregister!$L$11-Riskregister!$K$11)*SQRT(AM1570/2),Riskregister!$L$11-(Riskregister!$L$11-Riskregister!$K$11)*SQRT((1-AM1570)/2)))</f>
        <v>0</v>
      </c>
      <c r="AO1570" s="28">
        <f t="shared" ca="1" si="968"/>
        <v>0.93119711891259294</v>
      </c>
      <c r="AP1570" s="28">
        <f t="shared" ca="1" si="968"/>
        <v>0.88489175827481548</v>
      </c>
      <c r="AQ1570" s="28">
        <f>IF(Riskregister!$E$12="",0,COUNTIF(BM$4:BM$53,"&lt;"&amp;AO1570)*IF(AP1570&lt;0.5,Riskregister!$K$12+(Riskregister!$L$12-Riskregister!$K$12)*SQRT(AP1570/2),Riskregister!$L$12-(Riskregister!$L$12-Riskregister!$K$12)*SQRT((1-AP1570)/2)))</f>
        <v>0</v>
      </c>
      <c r="AR1570" s="28">
        <f t="shared" ca="1" si="969"/>
        <v>0.65893444338294438</v>
      </c>
      <c r="AS1570" s="28">
        <f t="shared" ca="1" si="969"/>
        <v>0.91158711391506042</v>
      </c>
      <c r="AT1570" s="28">
        <f>IF(Riskregister!$E$13="",0,COUNTIF(BN$4:BN$53,"&lt;"&amp;AR1570)*IF(AS1570&lt;0.5,Riskregister!$K$13+(Riskregister!$L$13-Riskregister!$K$13)*SQRT(AS1570/2),Riskregister!$L$13-(Riskregister!$L$13-Riskregister!$K$13)*SQRT((1-AS1570)/2)))</f>
        <v>0</v>
      </c>
      <c r="AU1570" s="28">
        <f t="shared" ca="1" si="970"/>
        <v>0.35127191547215575</v>
      </c>
      <c r="AV1570" s="28">
        <f t="shared" ca="1" si="970"/>
        <v>0.72043015368713337</v>
      </c>
      <c r="AW1570" s="28">
        <f>IF(Riskregister!$E$14="",0,COUNTIF(BO$4:BO$53,"&lt;"&amp;AU1570)*IF(AV1570&lt;0.5,Riskregister!$K$14+(Riskregister!$L$14-Riskregister!$K$14)*SQRT(AV1570/2),Riskregister!$L$14-(Riskregister!$L$14-Riskregister!$K$14)*SQRT((1-AV1570)/2)))</f>
        <v>0</v>
      </c>
      <c r="AX1570" s="28">
        <f t="shared" ca="1" si="971"/>
        <v>0.17816167574426578</v>
      </c>
      <c r="AY1570" s="28">
        <f t="shared" ca="1" si="971"/>
        <v>0.99866587520554007</v>
      </c>
      <c r="AZ1570" s="28">
        <f>IF(Riskregister!$E$15="",0,COUNTIF(BP$4:BP$53,"&lt;"&amp;AX1570)*IF(AY1570&lt;0.5,Riskregister!$K$15+(Riskregister!$L$15-Riskregister!$K$15)*SQRT(AY1570/2),Riskregister!$L$15-(Riskregister!$L$15-Riskregister!$K$15)*SQRT((1-AY1570)/2)))</f>
        <v>0</v>
      </c>
      <c r="BA1570" s="28">
        <f t="shared" ca="1" si="972"/>
        <v>0.41596598135578533</v>
      </c>
      <c r="BB1570" s="28">
        <f t="shared" ca="1" si="972"/>
        <v>0.26884133904835517</v>
      </c>
      <c r="BC1570" s="28">
        <f>IF(Riskregister!$E$16="",0,COUNTIF(BQ$4:BQ$53,"&lt;"&amp;BA1570)*IF(BB1570&lt;0.5,Riskregister!$K$16+(Riskregister!$L$16-Riskregister!$K$16)*SQRT(BB1570/2),Riskregister!$L$16-(Riskregister!$L$16-Riskregister!$K$16)*SQRT((1-BB1570)/2)))</f>
        <v>0</v>
      </c>
      <c r="BD1570" s="28">
        <f t="shared" ca="1" si="948"/>
        <v>206774.79113824153</v>
      </c>
    </row>
    <row r="1571" spans="20:56" x14ac:dyDescent="0.35">
      <c r="T1571" s="28">
        <f t="shared" ca="1" si="961"/>
        <v>0.96213243304236018</v>
      </c>
      <c r="U1571" s="28">
        <f t="shared" ca="1" si="961"/>
        <v>0.83810705391408635</v>
      </c>
      <c r="V1571" s="28">
        <f ca="1">IF(Riskregister!$E$5="",0,COUNTIF(BF$4:BF$53,"&lt;"&amp;T1571)*IF(U1571&lt;0.5,Riskregister!$K$5+(Riskregister!$L$5-Riskregister!$K$5)*SQRT(U1571/2),Riskregister!$L$5-(Riskregister!$L$5-Riskregister!$K$5)*SQRT((1-U1571)/2)))</f>
        <v>943940.15706324624</v>
      </c>
      <c r="W1571" s="28">
        <f t="shared" ca="1" si="962"/>
        <v>0.1164045816202115</v>
      </c>
      <c r="X1571" s="28">
        <f t="shared" ca="1" si="962"/>
        <v>0.81796944191688403</v>
      </c>
      <c r="Y1571" s="28">
        <f ca="1">IF(Riskregister!$E$6="",0,COUNTIF(BG$4:BG$53,"&lt;"&amp;W1571)*IF(X1571&lt;0.5,Riskregister!$K$6+(Riskregister!$L$6-Riskregister!$K$6)*SQRT(X1571/2),Riskregister!$L$6-(Riskregister!$L$6-Riskregister!$K$6)*SQRT((1-X1571)/2)))</f>
        <v>0</v>
      </c>
      <c r="Z1571" s="28">
        <f t="shared" ca="1" si="963"/>
        <v>0.73220210724747858</v>
      </c>
      <c r="AA1571" s="28">
        <f t="shared" ca="1" si="963"/>
        <v>0.33395443089435484</v>
      </c>
      <c r="AB1571" s="28">
        <f ca="1">IF(Riskregister!$E$7="",0,COUNTIF(BH$4:BH$53,"&lt;"&amp;Z1571)*IF(AA1571&lt;0.5,Riskregister!$K$7+(Riskregister!$L$7-Riskregister!$K$7)*SQRT(AA1571/2),Riskregister!$L$7-(Riskregister!$L$7-Riskregister!$K$7)*SQRT((1-AA1571)/2)))</f>
        <v>193019.95976883516</v>
      </c>
      <c r="AC1571" s="28">
        <f t="shared" ca="1" si="964"/>
        <v>0.64380457617851994</v>
      </c>
      <c r="AD1571" s="28">
        <f t="shared" ca="1" si="964"/>
        <v>0.56246332530238963</v>
      </c>
      <c r="AE1571" s="28">
        <f ca="1">IF(Riskregister!$E$8="",0,COUNTIF(BI$4:BI$53,"&lt;"&amp;AC1571)*IF(AD1571&lt;0.5,Riskregister!$K$8+(Riskregister!$L$8-Riskregister!$K$8)*SQRT(AD1571/2),Riskregister!$L$8-(Riskregister!$L$8-Riskregister!$K$8)*SQRT((1-AD1571)/2)))</f>
        <v>0</v>
      </c>
      <c r="AF1571" s="28">
        <f t="shared" ca="1" si="965"/>
        <v>0.2761376082562238</v>
      </c>
      <c r="AG1571" s="28">
        <f t="shared" ca="1" si="965"/>
        <v>0.86273579329469341</v>
      </c>
      <c r="AH1571" s="28">
        <f>IF(Riskregister!$E$9="",0,COUNTIF(BJ$4:BJ$53,"&lt;"&amp;AF1571)*IF(AG1571&lt;0.5,Riskregister!$K$9+(Riskregister!$L$9-Riskregister!$K$9)*SQRT(AG1571/2),Riskregister!$L$9-(Riskregister!$L$9-Riskregister!$K$9)*SQRT((1-AG1571)/2)))</f>
        <v>0</v>
      </c>
      <c r="AI1571" s="28">
        <f t="shared" ca="1" si="966"/>
        <v>0.68122166924134686</v>
      </c>
      <c r="AJ1571" s="28">
        <f t="shared" ca="1" si="966"/>
        <v>7.2892677304099651E-2</v>
      </c>
      <c r="AK1571" s="28">
        <f>IF(Riskregister!$E$10="",0,COUNTIF(BK$4:BK$53,"&lt;"&amp;AI1571)*IF(AJ1571&lt;0.5,Riskregister!$K$10+(Riskregister!$L$10-Riskregister!$K$10)*SQRT(AJ1571/2),Riskregister!$L$10-(Riskregister!$L$10-Riskregister!$K$10)*SQRT((1-AJ1571)/2)))</f>
        <v>0</v>
      </c>
      <c r="AL1571" s="28">
        <f t="shared" ca="1" si="967"/>
        <v>0.8941587993829514</v>
      </c>
      <c r="AM1571" s="28">
        <f t="shared" ca="1" si="967"/>
        <v>0.73503679324442972</v>
      </c>
      <c r="AN1571" s="28">
        <f>IF(Riskregister!$E$11="",0,COUNTIF(BL$4:BL$53,"&lt;"&amp;AL1571)*IF(AM1571&lt;0.5,Riskregister!$K$11+(Riskregister!$L$11-Riskregister!$K$11)*SQRT(AM1571/2),Riskregister!$L$11-(Riskregister!$L$11-Riskregister!$K$11)*SQRT((1-AM1571)/2)))</f>
        <v>0</v>
      </c>
      <c r="AO1571" s="28">
        <f t="shared" ca="1" si="968"/>
        <v>0.64475033387954683</v>
      </c>
      <c r="AP1571" s="28">
        <f t="shared" ca="1" si="968"/>
        <v>0.23894673593050575</v>
      </c>
      <c r="AQ1571" s="28">
        <f>IF(Riskregister!$E$12="",0,COUNTIF(BM$4:BM$53,"&lt;"&amp;AO1571)*IF(AP1571&lt;0.5,Riskregister!$K$12+(Riskregister!$L$12-Riskregister!$K$12)*SQRT(AP1571/2),Riskregister!$L$12-(Riskregister!$L$12-Riskregister!$K$12)*SQRT((1-AP1571)/2)))</f>
        <v>0</v>
      </c>
      <c r="AR1571" s="28">
        <f t="shared" ca="1" si="969"/>
        <v>0.18115894181068737</v>
      </c>
      <c r="AS1571" s="28">
        <f t="shared" ca="1" si="969"/>
        <v>0.2704872214299755</v>
      </c>
      <c r="AT1571" s="28">
        <f>IF(Riskregister!$E$13="",0,COUNTIF(BN$4:BN$53,"&lt;"&amp;AR1571)*IF(AS1571&lt;0.5,Riskregister!$K$13+(Riskregister!$L$13-Riskregister!$K$13)*SQRT(AS1571/2),Riskregister!$L$13-(Riskregister!$L$13-Riskregister!$K$13)*SQRT((1-AS1571)/2)))</f>
        <v>0</v>
      </c>
      <c r="AU1571" s="28">
        <f t="shared" ca="1" si="970"/>
        <v>0.54482051908723972</v>
      </c>
      <c r="AV1571" s="28">
        <f t="shared" ca="1" si="970"/>
        <v>0.37252125233966027</v>
      </c>
      <c r="AW1571" s="28">
        <f>IF(Riskregister!$E$14="",0,COUNTIF(BO$4:BO$53,"&lt;"&amp;AU1571)*IF(AV1571&lt;0.5,Riskregister!$K$14+(Riskregister!$L$14-Riskregister!$K$14)*SQRT(AV1571/2),Riskregister!$L$14-(Riskregister!$L$14-Riskregister!$K$14)*SQRT((1-AV1571)/2)))</f>
        <v>0</v>
      </c>
      <c r="AX1571" s="28">
        <f t="shared" ca="1" si="971"/>
        <v>0.48465475767479282</v>
      </c>
      <c r="AY1571" s="28">
        <f t="shared" ca="1" si="971"/>
        <v>0.79948949852408557</v>
      </c>
      <c r="AZ1571" s="28">
        <f>IF(Riskregister!$E$15="",0,COUNTIF(BP$4:BP$53,"&lt;"&amp;AX1571)*IF(AY1571&lt;0.5,Riskregister!$K$15+(Riskregister!$L$15-Riskregister!$K$15)*SQRT(AY1571/2),Riskregister!$L$15-(Riskregister!$L$15-Riskregister!$K$15)*SQRT((1-AY1571)/2)))</f>
        <v>0</v>
      </c>
      <c r="BA1571" s="28">
        <f t="shared" ca="1" si="972"/>
        <v>0.52485666786483509</v>
      </c>
      <c r="BB1571" s="28">
        <f t="shared" ca="1" si="972"/>
        <v>0.38135157563163047</v>
      </c>
      <c r="BC1571" s="28">
        <f>IF(Riskregister!$E$16="",0,COUNTIF(BQ$4:BQ$53,"&lt;"&amp;BA1571)*IF(BB1571&lt;0.5,Riskregister!$K$16+(Riskregister!$L$16-Riskregister!$K$16)*SQRT(BB1571/2),Riskregister!$L$16-(Riskregister!$L$16-Riskregister!$K$16)*SQRT((1-BB1571)/2)))</f>
        <v>0</v>
      </c>
      <c r="BD1571" s="28">
        <f t="shared" ca="1" si="948"/>
        <v>1136960.1168320815</v>
      </c>
    </row>
    <row r="1572" spans="20:56" x14ac:dyDescent="0.35">
      <c r="T1572" s="28">
        <f t="shared" ca="1" si="961"/>
        <v>0.72813039245663169</v>
      </c>
      <c r="U1572" s="28">
        <f t="shared" ca="1" si="961"/>
        <v>0.3825826644299315</v>
      </c>
      <c r="V1572" s="28">
        <f ca="1">IF(Riskregister!$E$5="",0,COUNTIF(BF$4:BF$53,"&lt;"&amp;T1572)*IF(U1572&lt;0.5,Riskregister!$K$5+(Riskregister!$L$5-Riskregister!$K$5)*SQRT(U1572/2),Riskregister!$L$5-(Riskregister!$L$5-Riskregister!$K$5)*SQRT((1-U1572)/2)))</f>
        <v>346815.89055137435</v>
      </c>
      <c r="W1572" s="28">
        <f t="shared" ca="1" si="962"/>
        <v>0.78482931551659596</v>
      </c>
      <c r="X1572" s="28">
        <f t="shared" ca="1" si="962"/>
        <v>1.318078156689273E-3</v>
      </c>
      <c r="Y1572" s="28">
        <f ca="1">IF(Riskregister!$E$6="",0,COUNTIF(BG$4:BG$53,"&lt;"&amp;W1572)*IF(X1572&lt;0.5,Riskregister!$K$6+(Riskregister!$L$6-Riskregister!$K$6)*SQRT(X1572/2),Riskregister!$L$6-(Riskregister!$L$6-Riskregister!$K$6)*SQRT((1-X1572)/2)))</f>
        <v>246209.16157902696</v>
      </c>
      <c r="Z1572" s="28">
        <f t="shared" ca="1" si="963"/>
        <v>0.17838954651834327</v>
      </c>
      <c r="AA1572" s="28">
        <f t="shared" ca="1" si="963"/>
        <v>0.12349921828408628</v>
      </c>
      <c r="AB1572" s="28">
        <f ca="1">IF(Riskregister!$E$7="",0,COUNTIF(BH$4:BH$53,"&lt;"&amp;Z1572)*IF(AA1572&lt;0.5,Riskregister!$K$7+(Riskregister!$L$7-Riskregister!$K$7)*SQRT(AA1572/2),Riskregister!$L$7-(Riskregister!$L$7-Riskregister!$K$7)*SQRT((1-AA1572)/2)))</f>
        <v>0</v>
      </c>
      <c r="AC1572" s="28">
        <f t="shared" ca="1" si="964"/>
        <v>0.91514567952439907</v>
      </c>
      <c r="AD1572" s="28">
        <f t="shared" ca="1" si="964"/>
        <v>0.7771973463093147</v>
      </c>
      <c r="AE1572" s="28">
        <f ca="1">IF(Riskregister!$E$8="",0,COUNTIF(BI$4:BI$53,"&lt;"&amp;AC1572)*IF(AD1572&lt;0.5,Riskregister!$K$8+(Riskregister!$L$8-Riskregister!$K$8)*SQRT(AD1572/2),Riskregister!$L$8-(Riskregister!$L$8-Riskregister!$K$8)*SQRT((1-AD1572)/2)))</f>
        <v>0</v>
      </c>
      <c r="AF1572" s="28">
        <f t="shared" ca="1" si="965"/>
        <v>0.49646718229772846</v>
      </c>
      <c r="AG1572" s="28">
        <f t="shared" ca="1" si="965"/>
        <v>0.61575970227903298</v>
      </c>
      <c r="AH1572" s="28">
        <f>IF(Riskregister!$E$9="",0,COUNTIF(BJ$4:BJ$53,"&lt;"&amp;AF1572)*IF(AG1572&lt;0.5,Riskregister!$K$9+(Riskregister!$L$9-Riskregister!$K$9)*SQRT(AG1572/2),Riskregister!$L$9-(Riskregister!$L$9-Riskregister!$K$9)*SQRT((1-AG1572)/2)))</f>
        <v>0</v>
      </c>
      <c r="AI1572" s="28">
        <f t="shared" ca="1" si="966"/>
        <v>0.77880713173172811</v>
      </c>
      <c r="AJ1572" s="28">
        <f t="shared" ca="1" si="966"/>
        <v>0.42266434432412103</v>
      </c>
      <c r="AK1572" s="28">
        <f>IF(Riskregister!$E$10="",0,COUNTIF(BK$4:BK$53,"&lt;"&amp;AI1572)*IF(AJ1572&lt;0.5,Riskregister!$K$10+(Riskregister!$L$10-Riskregister!$K$10)*SQRT(AJ1572/2),Riskregister!$L$10-(Riskregister!$L$10-Riskregister!$K$10)*SQRT((1-AJ1572)/2)))</f>
        <v>0</v>
      </c>
      <c r="AL1572" s="28">
        <f t="shared" ca="1" si="967"/>
        <v>0.53843261403584652</v>
      </c>
      <c r="AM1572" s="28">
        <f t="shared" ca="1" si="967"/>
        <v>0.11859971950647508</v>
      </c>
      <c r="AN1572" s="28">
        <f>IF(Riskregister!$E$11="",0,COUNTIF(BL$4:BL$53,"&lt;"&amp;AL1572)*IF(AM1572&lt;0.5,Riskregister!$K$11+(Riskregister!$L$11-Riskregister!$K$11)*SQRT(AM1572/2),Riskregister!$L$11-(Riskregister!$L$11-Riskregister!$K$11)*SQRT((1-AM1572)/2)))</f>
        <v>0</v>
      </c>
      <c r="AO1572" s="28">
        <f t="shared" ca="1" si="968"/>
        <v>0.42868545752915843</v>
      </c>
      <c r="AP1572" s="28">
        <f t="shared" ca="1" si="968"/>
        <v>0.31949046050327556</v>
      </c>
      <c r="AQ1572" s="28">
        <f>IF(Riskregister!$E$12="",0,COUNTIF(BM$4:BM$53,"&lt;"&amp;AO1572)*IF(AP1572&lt;0.5,Riskregister!$K$12+(Riskregister!$L$12-Riskregister!$K$12)*SQRT(AP1572/2),Riskregister!$L$12-(Riskregister!$L$12-Riskregister!$K$12)*SQRT((1-AP1572)/2)))</f>
        <v>0</v>
      </c>
      <c r="AR1572" s="28">
        <f t="shared" ca="1" si="969"/>
        <v>0.27137832117989646</v>
      </c>
      <c r="AS1572" s="28">
        <f t="shared" ca="1" si="969"/>
        <v>0.84938691981580738</v>
      </c>
      <c r="AT1572" s="28">
        <f>IF(Riskregister!$E$13="",0,COUNTIF(BN$4:BN$53,"&lt;"&amp;AR1572)*IF(AS1572&lt;0.5,Riskregister!$K$13+(Riskregister!$L$13-Riskregister!$K$13)*SQRT(AS1572/2),Riskregister!$L$13-(Riskregister!$L$13-Riskregister!$K$13)*SQRT((1-AS1572)/2)))</f>
        <v>0</v>
      </c>
      <c r="AU1572" s="28">
        <f t="shared" ca="1" si="970"/>
        <v>0.56406809874390751</v>
      </c>
      <c r="AV1572" s="28">
        <f t="shared" ca="1" si="970"/>
        <v>0.53421562932066491</v>
      </c>
      <c r="AW1572" s="28">
        <f>IF(Riskregister!$E$14="",0,COUNTIF(BO$4:BO$53,"&lt;"&amp;AU1572)*IF(AV1572&lt;0.5,Riskregister!$K$14+(Riskregister!$L$14-Riskregister!$K$14)*SQRT(AV1572/2),Riskregister!$L$14-(Riskregister!$L$14-Riskregister!$K$14)*SQRT((1-AV1572)/2)))</f>
        <v>0</v>
      </c>
      <c r="AX1572" s="28">
        <f t="shared" ca="1" si="971"/>
        <v>0.65879699620430465</v>
      </c>
      <c r="AY1572" s="28">
        <f t="shared" ca="1" si="971"/>
        <v>0.78698681683389571</v>
      </c>
      <c r="AZ1572" s="28">
        <f>IF(Riskregister!$E$15="",0,COUNTIF(BP$4:BP$53,"&lt;"&amp;AX1572)*IF(AY1572&lt;0.5,Riskregister!$K$15+(Riskregister!$L$15-Riskregister!$K$15)*SQRT(AY1572/2),Riskregister!$L$15-(Riskregister!$L$15-Riskregister!$K$15)*SQRT((1-AY1572)/2)))</f>
        <v>0</v>
      </c>
      <c r="BA1572" s="28">
        <f t="shared" ca="1" si="972"/>
        <v>0.29329652668742678</v>
      </c>
      <c r="BB1572" s="28">
        <f t="shared" ca="1" si="972"/>
        <v>0.50936548415381167</v>
      </c>
      <c r="BC1572" s="28">
        <f>IF(Riskregister!$E$16="",0,COUNTIF(BQ$4:BQ$53,"&lt;"&amp;BA1572)*IF(BB1572&lt;0.5,Riskregister!$K$16+(Riskregister!$L$16-Riskregister!$K$16)*SQRT(BB1572/2),Riskregister!$L$16-(Riskregister!$L$16-Riskregister!$K$16)*SQRT((1-BB1572)/2)))</f>
        <v>0</v>
      </c>
      <c r="BD1572" s="28">
        <f t="shared" ca="1" si="948"/>
        <v>593025.05213040137</v>
      </c>
    </row>
    <row r="1573" spans="20:56" x14ac:dyDescent="0.35">
      <c r="T1573" s="28">
        <f t="shared" ca="1" si="961"/>
        <v>0.55178132617416664</v>
      </c>
      <c r="U1573" s="28">
        <f t="shared" ca="1" si="961"/>
        <v>0.78622212098113697</v>
      </c>
      <c r="V1573" s="28">
        <f ca="1">IF(Riskregister!$E$5="",0,COUNTIF(BF$4:BF$53,"&lt;"&amp;T1573)*IF(U1573&lt;0.5,Riskregister!$K$5+(Riskregister!$L$5-Riskregister!$K$5)*SQRT(U1573/2),Riskregister!$L$5-(Riskregister!$L$5-Riskregister!$K$5)*SQRT((1-U1573)/2)))</f>
        <v>0</v>
      </c>
      <c r="W1573" s="28">
        <f t="shared" ca="1" si="962"/>
        <v>0.96487915023345128</v>
      </c>
      <c r="X1573" s="28">
        <f t="shared" ca="1" si="962"/>
        <v>0.20264692316362221</v>
      </c>
      <c r="Y1573" s="28">
        <f ca="1">IF(Riskregister!$E$6="",0,COUNTIF(BG$4:BG$53,"&lt;"&amp;W1573)*IF(X1573&lt;0.5,Riskregister!$K$6+(Riskregister!$L$6-Riskregister!$K$6)*SQRT(X1573/2),Riskregister!$L$6-(Riskregister!$L$6-Riskregister!$K$6)*SQRT((1-X1573)/2)))</f>
        <v>1545928.4716334925</v>
      </c>
      <c r="Z1573" s="28">
        <f t="shared" ca="1" si="963"/>
        <v>0.91373199075198963</v>
      </c>
      <c r="AA1573" s="28">
        <f t="shared" ca="1" si="963"/>
        <v>0.17669314019446125</v>
      </c>
      <c r="AB1573" s="28">
        <f ca="1">IF(Riskregister!$E$7="",0,COUNTIF(BH$4:BH$53,"&lt;"&amp;Z1573)*IF(AA1573&lt;0.5,Riskregister!$K$7+(Riskregister!$L$7-Riskregister!$K$7)*SQRT(AA1573/2),Riskregister!$L$7-(Riskregister!$L$7-Riskregister!$K$7)*SQRT((1-AA1573)/2)))</f>
        <v>154031.02824114903</v>
      </c>
      <c r="AC1573" s="28">
        <f t="shared" ca="1" si="964"/>
        <v>0.71250403733358847</v>
      </c>
      <c r="AD1573" s="28">
        <f t="shared" ca="1" si="964"/>
        <v>0.49866526993744931</v>
      </c>
      <c r="AE1573" s="28">
        <f ca="1">IF(Riskregister!$E$8="",0,COUNTIF(BI$4:BI$53,"&lt;"&amp;AC1573)*IF(AD1573&lt;0.5,Riskregister!$K$8+(Riskregister!$L$8-Riskregister!$K$8)*SQRT(AD1573/2),Riskregister!$L$8-(Riskregister!$L$8-Riskregister!$K$8)*SQRT((1-AD1573)/2)))</f>
        <v>0</v>
      </c>
      <c r="AF1573" s="28">
        <f t="shared" ca="1" si="965"/>
        <v>0.57536756237915521</v>
      </c>
      <c r="AG1573" s="28">
        <f t="shared" ca="1" si="965"/>
        <v>0.9206346264883799</v>
      </c>
      <c r="AH1573" s="28">
        <f>IF(Riskregister!$E$9="",0,COUNTIF(BJ$4:BJ$53,"&lt;"&amp;AF1573)*IF(AG1573&lt;0.5,Riskregister!$K$9+(Riskregister!$L$9-Riskregister!$K$9)*SQRT(AG1573/2),Riskregister!$L$9-(Riskregister!$L$9-Riskregister!$K$9)*SQRT((1-AG1573)/2)))</f>
        <v>0</v>
      </c>
      <c r="AI1573" s="28">
        <f t="shared" ca="1" si="966"/>
        <v>0.48816852994517401</v>
      </c>
      <c r="AJ1573" s="28">
        <f t="shared" ca="1" si="966"/>
        <v>0.52854670199289766</v>
      </c>
      <c r="AK1573" s="28">
        <f>IF(Riskregister!$E$10="",0,COUNTIF(BK$4:BK$53,"&lt;"&amp;AI1573)*IF(AJ1573&lt;0.5,Riskregister!$K$10+(Riskregister!$L$10-Riskregister!$K$10)*SQRT(AJ1573/2),Riskregister!$L$10-(Riskregister!$L$10-Riskregister!$K$10)*SQRT((1-AJ1573)/2)))</f>
        <v>0</v>
      </c>
      <c r="AL1573" s="28">
        <f t="shared" ca="1" si="967"/>
        <v>0.40733260840144614</v>
      </c>
      <c r="AM1573" s="28">
        <f t="shared" ca="1" si="967"/>
        <v>0.37409214592354156</v>
      </c>
      <c r="AN1573" s="28">
        <f>IF(Riskregister!$E$11="",0,COUNTIF(BL$4:BL$53,"&lt;"&amp;AL1573)*IF(AM1573&lt;0.5,Riskregister!$K$11+(Riskregister!$L$11-Riskregister!$K$11)*SQRT(AM1573/2),Riskregister!$L$11-(Riskregister!$L$11-Riskregister!$K$11)*SQRT((1-AM1573)/2)))</f>
        <v>0</v>
      </c>
      <c r="AO1573" s="28">
        <f t="shared" ca="1" si="968"/>
        <v>0.96879426103123556</v>
      </c>
      <c r="AP1573" s="28">
        <f t="shared" ca="1" si="968"/>
        <v>0.78421044815822949</v>
      </c>
      <c r="AQ1573" s="28">
        <f>IF(Riskregister!$E$12="",0,COUNTIF(BM$4:BM$53,"&lt;"&amp;AO1573)*IF(AP1573&lt;0.5,Riskregister!$K$12+(Riskregister!$L$12-Riskregister!$K$12)*SQRT(AP1573/2),Riskregister!$L$12-(Riskregister!$L$12-Riskregister!$K$12)*SQRT((1-AP1573)/2)))</f>
        <v>0</v>
      </c>
      <c r="AR1573" s="28">
        <f t="shared" ca="1" si="969"/>
        <v>0.65490870417698432</v>
      </c>
      <c r="AS1573" s="28">
        <f t="shared" ca="1" si="969"/>
        <v>0.54981135955342597</v>
      </c>
      <c r="AT1573" s="28">
        <f>IF(Riskregister!$E$13="",0,COUNTIF(BN$4:BN$53,"&lt;"&amp;AR1573)*IF(AS1573&lt;0.5,Riskregister!$K$13+(Riskregister!$L$13-Riskregister!$K$13)*SQRT(AS1573/2),Riskregister!$L$13-(Riskregister!$L$13-Riskregister!$K$13)*SQRT((1-AS1573)/2)))</f>
        <v>0</v>
      </c>
      <c r="AU1573" s="28">
        <f t="shared" ca="1" si="970"/>
        <v>0.85318187620434427</v>
      </c>
      <c r="AV1573" s="28">
        <f t="shared" ca="1" si="970"/>
        <v>0.49930639585797787</v>
      </c>
      <c r="AW1573" s="28">
        <f>IF(Riskregister!$E$14="",0,COUNTIF(BO$4:BO$53,"&lt;"&amp;AU1573)*IF(AV1573&lt;0.5,Riskregister!$K$14+(Riskregister!$L$14-Riskregister!$K$14)*SQRT(AV1573/2),Riskregister!$L$14-(Riskregister!$L$14-Riskregister!$K$14)*SQRT((1-AV1573)/2)))</f>
        <v>0</v>
      </c>
      <c r="AX1573" s="28">
        <f t="shared" ca="1" si="971"/>
        <v>0.39834720959503234</v>
      </c>
      <c r="AY1573" s="28">
        <f t="shared" ca="1" si="971"/>
        <v>0.30206939734359239</v>
      </c>
      <c r="AZ1573" s="28">
        <f>IF(Riskregister!$E$15="",0,COUNTIF(BP$4:BP$53,"&lt;"&amp;AX1573)*IF(AY1573&lt;0.5,Riskregister!$K$15+(Riskregister!$L$15-Riskregister!$K$15)*SQRT(AY1573/2),Riskregister!$L$15-(Riskregister!$L$15-Riskregister!$K$15)*SQRT((1-AY1573)/2)))</f>
        <v>0</v>
      </c>
      <c r="BA1573" s="28">
        <f t="shared" ca="1" si="972"/>
        <v>9.1370315930898394E-2</v>
      </c>
      <c r="BB1573" s="28">
        <f t="shared" ca="1" si="972"/>
        <v>0.56796137379892242</v>
      </c>
      <c r="BC1573" s="28">
        <f>IF(Riskregister!$E$16="",0,COUNTIF(BQ$4:BQ$53,"&lt;"&amp;BA1573)*IF(BB1573&lt;0.5,Riskregister!$K$16+(Riskregister!$L$16-Riskregister!$K$16)*SQRT(BB1573/2),Riskregister!$L$16-(Riskregister!$L$16-Riskregister!$K$16)*SQRT((1-BB1573)/2)))</f>
        <v>0</v>
      </c>
      <c r="BD1573" s="28">
        <f t="shared" ca="1" si="948"/>
        <v>1699959.4998746417</v>
      </c>
    </row>
    <row r="1574" spans="20:56" x14ac:dyDescent="0.35">
      <c r="T1574" s="28">
        <f t="shared" ca="1" si="961"/>
        <v>0.27503923275903108</v>
      </c>
      <c r="U1574" s="28">
        <f t="shared" ca="1" si="961"/>
        <v>0.15197664543599809</v>
      </c>
      <c r="V1574" s="28">
        <f ca="1">IF(Riskregister!$E$5="",0,COUNTIF(BF$4:BF$53,"&lt;"&amp;T1574)*IF(U1574&lt;0.5,Riskregister!$K$5+(Riskregister!$L$5-Riskregister!$K$5)*SQRT(U1574/2),Riskregister!$L$5-(Riskregister!$L$5-Riskregister!$K$5)*SQRT((1-U1574)/2)))</f>
        <v>0</v>
      </c>
      <c r="W1574" s="28">
        <f t="shared" ca="1" si="962"/>
        <v>0.36635160042265869</v>
      </c>
      <c r="X1574" s="28">
        <f t="shared" ca="1" si="962"/>
        <v>0.21624378752707585</v>
      </c>
      <c r="Y1574" s="28">
        <f ca="1">IF(Riskregister!$E$6="",0,COUNTIF(BG$4:BG$53,"&lt;"&amp;W1574)*IF(X1574&lt;0.5,Riskregister!$K$6+(Riskregister!$L$6-Riskregister!$K$6)*SQRT(X1574/2),Riskregister!$L$6-(Riskregister!$L$6-Riskregister!$K$6)*SQRT((1-X1574)/2)))</f>
        <v>0</v>
      </c>
      <c r="Z1574" s="28">
        <f t="shared" ca="1" si="963"/>
        <v>0.22975710304605612</v>
      </c>
      <c r="AA1574" s="28">
        <f t="shared" ca="1" si="963"/>
        <v>2.184033653675832E-2</v>
      </c>
      <c r="AB1574" s="28">
        <f ca="1">IF(Riskregister!$E$7="",0,COUNTIF(BH$4:BH$53,"&lt;"&amp;Z1574)*IF(AA1574&lt;0.5,Riskregister!$K$7+(Riskregister!$L$7-Riskregister!$K$7)*SQRT(AA1574/2),Riskregister!$L$7-(Riskregister!$L$7-Riskregister!$K$7)*SQRT((1-AA1574)/2)))</f>
        <v>0</v>
      </c>
      <c r="AC1574" s="28">
        <f t="shared" ca="1" si="964"/>
        <v>0.12317739858013532</v>
      </c>
      <c r="AD1574" s="28">
        <f t="shared" ca="1" si="964"/>
        <v>1.7440458314985863E-2</v>
      </c>
      <c r="AE1574" s="28">
        <f ca="1">IF(Riskregister!$E$8="",0,COUNTIF(BI$4:BI$53,"&lt;"&amp;AC1574)*IF(AD1574&lt;0.5,Riskregister!$K$8+(Riskregister!$L$8-Riskregister!$K$8)*SQRT(AD1574/2),Riskregister!$L$8-(Riskregister!$L$8-Riskregister!$K$8)*SQRT((1-AD1574)/2)))</f>
        <v>0</v>
      </c>
      <c r="AF1574" s="28">
        <f t="shared" ca="1" si="965"/>
        <v>0.48561572708986889</v>
      </c>
      <c r="AG1574" s="28">
        <f t="shared" ca="1" si="965"/>
        <v>0.8683582025780181</v>
      </c>
      <c r="AH1574" s="28">
        <f>IF(Riskregister!$E$9="",0,COUNTIF(BJ$4:BJ$53,"&lt;"&amp;AF1574)*IF(AG1574&lt;0.5,Riskregister!$K$9+(Riskregister!$L$9-Riskregister!$K$9)*SQRT(AG1574/2),Riskregister!$L$9-(Riskregister!$L$9-Riskregister!$K$9)*SQRT((1-AG1574)/2)))</f>
        <v>0</v>
      </c>
      <c r="AI1574" s="28">
        <f t="shared" ca="1" si="966"/>
        <v>0.38407928241786671</v>
      </c>
      <c r="AJ1574" s="28">
        <f t="shared" ca="1" si="966"/>
        <v>0.51933984134802647</v>
      </c>
      <c r="AK1574" s="28">
        <f>IF(Riskregister!$E$10="",0,COUNTIF(BK$4:BK$53,"&lt;"&amp;AI1574)*IF(AJ1574&lt;0.5,Riskregister!$K$10+(Riskregister!$L$10-Riskregister!$K$10)*SQRT(AJ1574/2),Riskregister!$L$10-(Riskregister!$L$10-Riskregister!$K$10)*SQRT((1-AJ1574)/2)))</f>
        <v>0</v>
      </c>
      <c r="AL1574" s="28">
        <f t="shared" ca="1" si="967"/>
        <v>0.62189281328592849</v>
      </c>
      <c r="AM1574" s="28">
        <f t="shared" ca="1" si="967"/>
        <v>0.27796547581233044</v>
      </c>
      <c r="AN1574" s="28">
        <f>IF(Riskregister!$E$11="",0,COUNTIF(BL$4:BL$53,"&lt;"&amp;AL1574)*IF(AM1574&lt;0.5,Riskregister!$K$11+(Riskregister!$L$11-Riskregister!$K$11)*SQRT(AM1574/2),Riskregister!$L$11-(Riskregister!$L$11-Riskregister!$K$11)*SQRT((1-AM1574)/2)))</f>
        <v>0</v>
      </c>
      <c r="AO1574" s="28">
        <f t="shared" ca="1" si="968"/>
        <v>0.7484493337840471</v>
      </c>
      <c r="AP1574" s="28">
        <f t="shared" ca="1" si="968"/>
        <v>0.20339241617800086</v>
      </c>
      <c r="AQ1574" s="28">
        <f>IF(Riskregister!$E$12="",0,COUNTIF(BM$4:BM$53,"&lt;"&amp;AO1574)*IF(AP1574&lt;0.5,Riskregister!$K$12+(Riskregister!$L$12-Riskregister!$K$12)*SQRT(AP1574/2),Riskregister!$L$12-(Riskregister!$L$12-Riskregister!$K$12)*SQRT((1-AP1574)/2)))</f>
        <v>0</v>
      </c>
      <c r="AR1574" s="28">
        <f t="shared" ca="1" si="969"/>
        <v>0.21384060398462823</v>
      </c>
      <c r="AS1574" s="28">
        <f t="shared" ca="1" si="969"/>
        <v>0.7141863475414324</v>
      </c>
      <c r="AT1574" s="28">
        <f>IF(Riskregister!$E$13="",0,COUNTIF(BN$4:BN$53,"&lt;"&amp;AR1574)*IF(AS1574&lt;0.5,Riskregister!$K$13+(Riskregister!$L$13-Riskregister!$K$13)*SQRT(AS1574/2),Riskregister!$L$13-(Riskregister!$L$13-Riskregister!$K$13)*SQRT((1-AS1574)/2)))</f>
        <v>0</v>
      </c>
      <c r="AU1574" s="28">
        <f t="shared" ca="1" si="970"/>
        <v>0.14134387669947501</v>
      </c>
      <c r="AV1574" s="28">
        <f t="shared" ca="1" si="970"/>
        <v>0.49943221235893709</v>
      </c>
      <c r="AW1574" s="28">
        <f>IF(Riskregister!$E$14="",0,COUNTIF(BO$4:BO$53,"&lt;"&amp;AU1574)*IF(AV1574&lt;0.5,Riskregister!$K$14+(Riskregister!$L$14-Riskregister!$K$14)*SQRT(AV1574/2),Riskregister!$L$14-(Riskregister!$L$14-Riskregister!$K$14)*SQRT((1-AV1574)/2)))</f>
        <v>0</v>
      </c>
      <c r="AX1574" s="28">
        <f t="shared" ca="1" si="971"/>
        <v>8.591812841217239E-3</v>
      </c>
      <c r="AY1574" s="28">
        <f t="shared" ca="1" si="971"/>
        <v>0.15554214830635671</v>
      </c>
      <c r="AZ1574" s="28">
        <f>IF(Riskregister!$E$15="",0,COUNTIF(BP$4:BP$53,"&lt;"&amp;AX1574)*IF(AY1574&lt;0.5,Riskregister!$K$15+(Riskregister!$L$15-Riskregister!$K$15)*SQRT(AY1574/2),Riskregister!$L$15-(Riskregister!$L$15-Riskregister!$K$15)*SQRT((1-AY1574)/2)))</f>
        <v>0</v>
      </c>
      <c r="BA1574" s="28">
        <f t="shared" ca="1" si="972"/>
        <v>0.90388490975335956</v>
      </c>
      <c r="BB1574" s="28">
        <f t="shared" ca="1" si="972"/>
        <v>1.7054700911739995E-2</v>
      </c>
      <c r="BC1574" s="28">
        <f>IF(Riskregister!$E$16="",0,COUNTIF(BQ$4:BQ$53,"&lt;"&amp;BA1574)*IF(BB1574&lt;0.5,Riskregister!$K$16+(Riskregister!$L$16-Riskregister!$K$16)*SQRT(BB1574/2),Riskregister!$L$16-(Riskregister!$L$16-Riskregister!$K$16)*SQRT((1-BB1574)/2)))</f>
        <v>0</v>
      </c>
      <c r="BD1574" s="28">
        <f t="shared" ca="1" si="948"/>
        <v>0</v>
      </c>
    </row>
    <row r="1575" spans="20:56" x14ac:dyDescent="0.35">
      <c r="T1575" s="28">
        <f t="shared" ca="1" si="961"/>
        <v>0.13731962750321935</v>
      </c>
      <c r="U1575" s="28">
        <f t="shared" ca="1" si="961"/>
        <v>0.41494593131159663</v>
      </c>
      <c r="V1575" s="28">
        <f ca="1">IF(Riskregister!$E$5="",0,COUNTIF(BF$4:BF$53,"&lt;"&amp;T1575)*IF(U1575&lt;0.5,Riskregister!$K$5+(Riskregister!$L$5-Riskregister!$K$5)*SQRT(U1575/2),Riskregister!$L$5-(Riskregister!$L$5-Riskregister!$K$5)*SQRT((1-U1575)/2)))</f>
        <v>0</v>
      </c>
      <c r="W1575" s="28">
        <f t="shared" ca="1" si="962"/>
        <v>9.1828742044989142E-2</v>
      </c>
      <c r="X1575" s="28">
        <f t="shared" ca="1" si="962"/>
        <v>0.54659967754335836</v>
      </c>
      <c r="Y1575" s="28">
        <f ca="1">IF(Riskregister!$E$6="",0,COUNTIF(BG$4:BG$53,"&lt;"&amp;W1575)*IF(X1575&lt;0.5,Riskregister!$K$6+(Riskregister!$L$6-Riskregister!$K$6)*SQRT(X1575/2),Riskregister!$L$6-(Riskregister!$L$6-Riskregister!$K$6)*SQRT((1-X1575)/2)))</f>
        <v>0</v>
      </c>
      <c r="Z1575" s="28">
        <f t="shared" ca="1" si="963"/>
        <v>0.91675551866702543</v>
      </c>
      <c r="AA1575" s="28">
        <f t="shared" ca="1" si="963"/>
        <v>0.10578610813522238</v>
      </c>
      <c r="AB1575" s="28">
        <f ca="1">IF(Riskregister!$E$7="",0,COUNTIF(BH$4:BH$53,"&lt;"&amp;Z1575)*IF(AA1575&lt;0.5,Riskregister!$K$7+(Riskregister!$L$7-Riskregister!$K$7)*SQRT(AA1575/2),Riskregister!$L$7-(Riskregister!$L$7-Riskregister!$K$7)*SQRT((1-AA1575)/2)))</f>
        <v>130494.71487794942</v>
      </c>
      <c r="AC1575" s="28">
        <f t="shared" ca="1" si="964"/>
        <v>0.91818519072451565</v>
      </c>
      <c r="AD1575" s="28">
        <f t="shared" ca="1" si="964"/>
        <v>0.27485522308914689</v>
      </c>
      <c r="AE1575" s="28">
        <f ca="1">IF(Riskregister!$E$8="",0,COUNTIF(BI$4:BI$53,"&lt;"&amp;AC1575)*IF(AD1575&lt;0.5,Riskregister!$K$8+(Riskregister!$L$8-Riskregister!$K$8)*SQRT(AD1575/2),Riskregister!$L$8-(Riskregister!$L$8-Riskregister!$K$8)*SQRT((1-AD1575)/2)))</f>
        <v>0</v>
      </c>
      <c r="AF1575" s="28">
        <f t="shared" ca="1" si="965"/>
        <v>0.44927765820150523</v>
      </c>
      <c r="AG1575" s="28">
        <f t="shared" ca="1" si="965"/>
        <v>1.9387971706446461E-2</v>
      </c>
      <c r="AH1575" s="28">
        <f>IF(Riskregister!$E$9="",0,COUNTIF(BJ$4:BJ$53,"&lt;"&amp;AF1575)*IF(AG1575&lt;0.5,Riskregister!$K$9+(Riskregister!$L$9-Riskregister!$K$9)*SQRT(AG1575/2),Riskregister!$L$9-(Riskregister!$L$9-Riskregister!$K$9)*SQRT((1-AG1575)/2)))</f>
        <v>0</v>
      </c>
      <c r="AI1575" s="28">
        <f t="shared" ca="1" si="966"/>
        <v>0.63374357715187779</v>
      </c>
      <c r="AJ1575" s="28">
        <f t="shared" ca="1" si="966"/>
        <v>0.59651001703595496</v>
      </c>
      <c r="AK1575" s="28">
        <f>IF(Riskregister!$E$10="",0,COUNTIF(BK$4:BK$53,"&lt;"&amp;AI1575)*IF(AJ1575&lt;0.5,Riskregister!$K$10+(Riskregister!$L$10-Riskregister!$K$10)*SQRT(AJ1575/2),Riskregister!$L$10-(Riskregister!$L$10-Riskregister!$K$10)*SQRT((1-AJ1575)/2)))</f>
        <v>0</v>
      </c>
      <c r="AL1575" s="28">
        <f t="shared" ca="1" si="967"/>
        <v>0.80818927053712308</v>
      </c>
      <c r="AM1575" s="28">
        <f t="shared" ca="1" si="967"/>
        <v>0.5722728476866048</v>
      </c>
      <c r="AN1575" s="28">
        <f>IF(Riskregister!$E$11="",0,COUNTIF(BL$4:BL$53,"&lt;"&amp;AL1575)*IF(AM1575&lt;0.5,Riskregister!$K$11+(Riskregister!$L$11-Riskregister!$K$11)*SQRT(AM1575/2),Riskregister!$L$11-(Riskregister!$L$11-Riskregister!$K$11)*SQRT((1-AM1575)/2)))</f>
        <v>0</v>
      </c>
      <c r="AO1575" s="28">
        <f t="shared" ca="1" si="968"/>
        <v>0.13190305169756178</v>
      </c>
      <c r="AP1575" s="28">
        <f t="shared" ca="1" si="968"/>
        <v>0.16295975892505754</v>
      </c>
      <c r="AQ1575" s="28">
        <f>IF(Riskregister!$E$12="",0,COUNTIF(BM$4:BM$53,"&lt;"&amp;AO1575)*IF(AP1575&lt;0.5,Riskregister!$K$12+(Riskregister!$L$12-Riskregister!$K$12)*SQRT(AP1575/2),Riskregister!$L$12-(Riskregister!$L$12-Riskregister!$K$12)*SQRT((1-AP1575)/2)))</f>
        <v>0</v>
      </c>
      <c r="AR1575" s="28">
        <f t="shared" ca="1" si="969"/>
        <v>0.49763249835489465</v>
      </c>
      <c r="AS1575" s="28">
        <f t="shared" ca="1" si="969"/>
        <v>6.369071701819029E-2</v>
      </c>
      <c r="AT1575" s="28">
        <f>IF(Riskregister!$E$13="",0,COUNTIF(BN$4:BN$53,"&lt;"&amp;AR1575)*IF(AS1575&lt;0.5,Riskregister!$K$13+(Riskregister!$L$13-Riskregister!$K$13)*SQRT(AS1575/2),Riskregister!$L$13-(Riskregister!$L$13-Riskregister!$K$13)*SQRT((1-AS1575)/2)))</f>
        <v>0</v>
      </c>
      <c r="AU1575" s="28">
        <f t="shared" ca="1" si="970"/>
        <v>0.62776251099098213</v>
      </c>
      <c r="AV1575" s="28">
        <f t="shared" ca="1" si="970"/>
        <v>0.12161625055457292</v>
      </c>
      <c r="AW1575" s="28">
        <f>IF(Riskregister!$E$14="",0,COUNTIF(BO$4:BO$53,"&lt;"&amp;AU1575)*IF(AV1575&lt;0.5,Riskregister!$K$14+(Riskregister!$L$14-Riskregister!$K$14)*SQRT(AV1575/2),Riskregister!$L$14-(Riskregister!$L$14-Riskregister!$K$14)*SQRT((1-AV1575)/2)))</f>
        <v>0</v>
      </c>
      <c r="AX1575" s="28">
        <f t="shared" ca="1" si="971"/>
        <v>0.90850640989147546</v>
      </c>
      <c r="AY1575" s="28">
        <f t="shared" ca="1" si="971"/>
        <v>0.12410806104331862</v>
      </c>
      <c r="AZ1575" s="28">
        <f>IF(Riskregister!$E$15="",0,COUNTIF(BP$4:BP$53,"&lt;"&amp;AX1575)*IF(AY1575&lt;0.5,Riskregister!$K$15+(Riskregister!$L$15-Riskregister!$K$15)*SQRT(AY1575/2),Riskregister!$L$15-(Riskregister!$L$15-Riskregister!$K$15)*SQRT((1-AY1575)/2)))</f>
        <v>0</v>
      </c>
      <c r="BA1575" s="28">
        <f t="shared" ca="1" si="972"/>
        <v>0.38917746755654004</v>
      </c>
      <c r="BB1575" s="28">
        <f t="shared" ca="1" si="972"/>
        <v>3.2593227986569273E-2</v>
      </c>
      <c r="BC1575" s="28">
        <f>IF(Riskregister!$E$16="",0,COUNTIF(BQ$4:BQ$53,"&lt;"&amp;BA1575)*IF(BB1575&lt;0.5,Riskregister!$K$16+(Riskregister!$L$16-Riskregister!$K$16)*SQRT(BB1575/2),Riskregister!$L$16-(Riskregister!$L$16-Riskregister!$K$16)*SQRT((1-BB1575)/2)))</f>
        <v>0</v>
      </c>
      <c r="BD1575" s="28">
        <f t="shared" ca="1" si="948"/>
        <v>130494.71487794942</v>
      </c>
    </row>
    <row r="1576" spans="20:56" x14ac:dyDescent="0.35">
      <c r="T1576" s="28">
        <f t="shared" ca="1" si="961"/>
        <v>5.2323754044335646E-2</v>
      </c>
      <c r="U1576" s="28">
        <f t="shared" ca="1" si="961"/>
        <v>0.19632936146697022</v>
      </c>
      <c r="V1576" s="28">
        <f ca="1">IF(Riskregister!$E$5="",0,COUNTIF(BF$4:BF$53,"&lt;"&amp;T1576)*IF(U1576&lt;0.5,Riskregister!$K$5+(Riskregister!$L$5-Riskregister!$K$5)*SQRT(U1576/2),Riskregister!$L$5-(Riskregister!$L$5-Riskregister!$K$5)*SQRT((1-U1576)/2)))</f>
        <v>0</v>
      </c>
      <c r="W1576" s="28">
        <f t="shared" ca="1" si="962"/>
        <v>0.66502808518387224</v>
      </c>
      <c r="X1576" s="28">
        <f t="shared" ca="1" si="962"/>
        <v>0.74991412908513266</v>
      </c>
      <c r="Y1576" s="28">
        <f ca="1">IF(Riskregister!$E$6="",0,COUNTIF(BG$4:BG$53,"&lt;"&amp;W1576)*IF(X1576&lt;0.5,Riskregister!$K$6+(Riskregister!$L$6-Riskregister!$K$6)*SQRT(X1576/2),Riskregister!$L$6-(Riskregister!$L$6-Riskregister!$K$6)*SQRT((1-X1576)/2)))</f>
        <v>1363494.6104846518</v>
      </c>
      <c r="Z1576" s="28">
        <f t="shared" ca="1" si="963"/>
        <v>0.25823003699752733</v>
      </c>
      <c r="AA1576" s="28">
        <f t="shared" ca="1" si="963"/>
        <v>5.0170500754542546E-2</v>
      </c>
      <c r="AB1576" s="28">
        <f ca="1">IF(Riskregister!$E$7="",0,COUNTIF(BH$4:BH$53,"&lt;"&amp;Z1576)*IF(AA1576&lt;0.5,Riskregister!$K$7+(Riskregister!$L$7-Riskregister!$K$7)*SQRT(AA1576/2),Riskregister!$L$7-(Riskregister!$L$7-Riskregister!$K$7)*SQRT((1-AA1576)/2)))</f>
        <v>0</v>
      </c>
      <c r="AC1576" s="28">
        <f t="shared" ca="1" si="964"/>
        <v>0.2470538825059243</v>
      </c>
      <c r="AD1576" s="28">
        <f t="shared" ca="1" si="964"/>
        <v>0.55934120624312844</v>
      </c>
      <c r="AE1576" s="28">
        <f ca="1">IF(Riskregister!$E$8="",0,COUNTIF(BI$4:BI$53,"&lt;"&amp;AC1576)*IF(AD1576&lt;0.5,Riskregister!$K$8+(Riskregister!$L$8-Riskregister!$K$8)*SQRT(AD1576/2),Riskregister!$L$8-(Riskregister!$L$8-Riskregister!$K$8)*SQRT((1-AD1576)/2)))</f>
        <v>0</v>
      </c>
      <c r="AF1576" s="28">
        <f t="shared" ca="1" si="965"/>
        <v>0.54930791879802898</v>
      </c>
      <c r="AG1576" s="28">
        <f t="shared" ca="1" si="965"/>
        <v>0.66120872948686449</v>
      </c>
      <c r="AH1576" s="28">
        <f>IF(Riskregister!$E$9="",0,COUNTIF(BJ$4:BJ$53,"&lt;"&amp;AF1576)*IF(AG1576&lt;0.5,Riskregister!$K$9+(Riskregister!$L$9-Riskregister!$K$9)*SQRT(AG1576/2),Riskregister!$L$9-(Riskregister!$L$9-Riskregister!$K$9)*SQRT((1-AG1576)/2)))</f>
        <v>0</v>
      </c>
      <c r="AI1576" s="28">
        <f t="shared" ca="1" si="966"/>
        <v>0.22825851535701691</v>
      </c>
      <c r="AJ1576" s="28">
        <f t="shared" ca="1" si="966"/>
        <v>0.21110716733940815</v>
      </c>
      <c r="AK1576" s="28">
        <f>IF(Riskregister!$E$10="",0,COUNTIF(BK$4:BK$53,"&lt;"&amp;AI1576)*IF(AJ1576&lt;0.5,Riskregister!$K$10+(Riskregister!$L$10-Riskregister!$K$10)*SQRT(AJ1576/2),Riskregister!$L$10-(Riskregister!$L$10-Riskregister!$K$10)*SQRT((1-AJ1576)/2)))</f>
        <v>0</v>
      </c>
      <c r="AL1576" s="28">
        <f t="shared" ca="1" si="967"/>
        <v>0.26104123365027587</v>
      </c>
      <c r="AM1576" s="28">
        <f t="shared" ca="1" si="967"/>
        <v>0.28846703087003278</v>
      </c>
      <c r="AN1576" s="28">
        <f>IF(Riskregister!$E$11="",0,COUNTIF(BL$4:BL$53,"&lt;"&amp;AL1576)*IF(AM1576&lt;0.5,Riskregister!$K$11+(Riskregister!$L$11-Riskregister!$K$11)*SQRT(AM1576/2),Riskregister!$L$11-(Riskregister!$L$11-Riskregister!$K$11)*SQRT((1-AM1576)/2)))</f>
        <v>0</v>
      </c>
      <c r="AO1576" s="28">
        <f t="shared" ca="1" si="968"/>
        <v>0.32205472252335388</v>
      </c>
      <c r="AP1576" s="28">
        <f t="shared" ca="1" si="968"/>
        <v>0.19677523121840501</v>
      </c>
      <c r="AQ1576" s="28">
        <f>IF(Riskregister!$E$12="",0,COUNTIF(BM$4:BM$53,"&lt;"&amp;AO1576)*IF(AP1576&lt;0.5,Riskregister!$K$12+(Riskregister!$L$12-Riskregister!$K$12)*SQRT(AP1576/2),Riskregister!$L$12-(Riskregister!$L$12-Riskregister!$K$12)*SQRT((1-AP1576)/2)))</f>
        <v>0</v>
      </c>
      <c r="AR1576" s="28">
        <f t="shared" ca="1" si="969"/>
        <v>0.49550905035455139</v>
      </c>
      <c r="AS1576" s="28">
        <f t="shared" ca="1" si="969"/>
        <v>2.6830384264517892E-2</v>
      </c>
      <c r="AT1576" s="28">
        <f>IF(Riskregister!$E$13="",0,COUNTIF(BN$4:BN$53,"&lt;"&amp;AR1576)*IF(AS1576&lt;0.5,Riskregister!$K$13+(Riskregister!$L$13-Riskregister!$K$13)*SQRT(AS1576/2),Riskregister!$L$13-(Riskregister!$L$13-Riskregister!$K$13)*SQRT((1-AS1576)/2)))</f>
        <v>0</v>
      </c>
      <c r="AU1576" s="28">
        <f t="shared" ca="1" si="970"/>
        <v>0.99343785449691169</v>
      </c>
      <c r="AV1576" s="28">
        <f t="shared" ca="1" si="970"/>
        <v>1.5861644740425063E-2</v>
      </c>
      <c r="AW1576" s="28">
        <f>IF(Riskregister!$E$14="",0,COUNTIF(BO$4:BO$53,"&lt;"&amp;AU1576)*IF(AV1576&lt;0.5,Riskregister!$K$14+(Riskregister!$L$14-Riskregister!$K$14)*SQRT(AV1576/2),Riskregister!$L$14-(Riskregister!$L$14-Riskregister!$K$14)*SQRT((1-AV1576)/2)))</f>
        <v>0</v>
      </c>
      <c r="AX1576" s="28">
        <f t="shared" ca="1" si="971"/>
        <v>0.33374209696206059</v>
      </c>
      <c r="AY1576" s="28">
        <f t="shared" ca="1" si="971"/>
        <v>9.4713816435703646E-2</v>
      </c>
      <c r="AZ1576" s="28">
        <f>IF(Riskregister!$E$15="",0,COUNTIF(BP$4:BP$53,"&lt;"&amp;AX1576)*IF(AY1576&lt;0.5,Riskregister!$K$15+(Riskregister!$L$15-Riskregister!$K$15)*SQRT(AY1576/2),Riskregister!$L$15-(Riskregister!$L$15-Riskregister!$K$15)*SQRT((1-AY1576)/2)))</f>
        <v>0</v>
      </c>
      <c r="BA1576" s="28">
        <f t="shared" ca="1" si="972"/>
        <v>0.54421596812259421</v>
      </c>
      <c r="BB1576" s="28">
        <f t="shared" ca="1" si="972"/>
        <v>0.84451801837407836</v>
      </c>
      <c r="BC1576" s="28">
        <f>IF(Riskregister!$E$16="",0,COUNTIF(BQ$4:BQ$53,"&lt;"&amp;BA1576)*IF(BB1576&lt;0.5,Riskregister!$K$16+(Riskregister!$L$16-Riskregister!$K$16)*SQRT(BB1576/2),Riskregister!$L$16-(Riskregister!$L$16-Riskregister!$K$16)*SQRT((1-BB1576)/2)))</f>
        <v>0</v>
      </c>
      <c r="BD1576" s="28">
        <f t="shared" ca="1" si="948"/>
        <v>1363494.6104846518</v>
      </c>
    </row>
    <row r="1577" spans="20:56" x14ac:dyDescent="0.35">
      <c r="T1577" s="28">
        <f t="shared" ca="1" si="961"/>
        <v>0.83114992050585357</v>
      </c>
      <c r="U1577" s="28">
        <f t="shared" ca="1" si="961"/>
        <v>0.18177341324497565</v>
      </c>
      <c r="V1577" s="28">
        <f ca="1">IF(Riskregister!$E$5="",0,COUNTIF(BF$4:BF$53,"&lt;"&amp;T1577)*IF(U1577&lt;0.5,Riskregister!$K$5+(Riskregister!$L$5-Riskregister!$K$5)*SQRT(U1577/2),Riskregister!$L$5-(Riskregister!$L$5-Riskregister!$K$5)*SQRT((1-U1577)/2)))</f>
        <v>285663.39996864961</v>
      </c>
      <c r="W1577" s="28">
        <f t="shared" ca="1" si="962"/>
        <v>0.85584422067453447</v>
      </c>
      <c r="X1577" s="28">
        <f t="shared" ca="1" si="962"/>
        <v>0.69307481012637484</v>
      </c>
      <c r="Y1577" s="28">
        <f ca="1">IF(Riskregister!$E$6="",0,COUNTIF(BG$4:BG$53,"&lt;"&amp;W1577)*IF(X1577&lt;0.5,Riskregister!$K$6+(Riskregister!$L$6-Riskregister!$K$6)*SQRT(X1577/2),Riskregister!$L$6-(Riskregister!$L$6-Riskregister!$K$6)*SQRT((1-X1577)/2)))</f>
        <v>1294862.5612015254</v>
      </c>
      <c r="Z1577" s="28">
        <f t="shared" ca="1" si="963"/>
        <v>0.34480397056099665</v>
      </c>
      <c r="AA1577" s="28">
        <f t="shared" ca="1" si="963"/>
        <v>0.11430840260416419</v>
      </c>
      <c r="AB1577" s="28">
        <f ca="1">IF(Riskregister!$E$7="",0,COUNTIF(BH$4:BH$53,"&lt;"&amp;Z1577)*IF(AA1577&lt;0.5,Riskregister!$K$7+(Riskregister!$L$7-Riskregister!$K$7)*SQRT(AA1577/2),Riskregister!$L$7-(Riskregister!$L$7-Riskregister!$K$7)*SQRT((1-AA1577)/2)))</f>
        <v>0</v>
      </c>
      <c r="AC1577" s="28">
        <f t="shared" ca="1" si="964"/>
        <v>0.6302666815429866</v>
      </c>
      <c r="AD1577" s="28">
        <f t="shared" ca="1" si="964"/>
        <v>0.42429033544446793</v>
      </c>
      <c r="AE1577" s="28">
        <f ca="1">IF(Riskregister!$E$8="",0,COUNTIF(BI$4:BI$53,"&lt;"&amp;AC1577)*IF(AD1577&lt;0.5,Riskregister!$K$8+(Riskregister!$L$8-Riskregister!$K$8)*SQRT(AD1577/2),Riskregister!$L$8-(Riskregister!$L$8-Riskregister!$K$8)*SQRT((1-AD1577)/2)))</f>
        <v>0</v>
      </c>
      <c r="AF1577" s="28">
        <f t="shared" ca="1" si="965"/>
        <v>0.38664735261837302</v>
      </c>
      <c r="AG1577" s="28">
        <f t="shared" ca="1" si="965"/>
        <v>7.6545645428518716E-2</v>
      </c>
      <c r="AH1577" s="28">
        <f>IF(Riskregister!$E$9="",0,COUNTIF(BJ$4:BJ$53,"&lt;"&amp;AF1577)*IF(AG1577&lt;0.5,Riskregister!$K$9+(Riskregister!$L$9-Riskregister!$K$9)*SQRT(AG1577/2),Riskregister!$L$9-(Riskregister!$L$9-Riskregister!$K$9)*SQRT((1-AG1577)/2)))</f>
        <v>0</v>
      </c>
      <c r="AI1577" s="28">
        <f t="shared" ca="1" si="966"/>
        <v>0.92838277235905609</v>
      </c>
      <c r="AJ1577" s="28">
        <f t="shared" ca="1" si="966"/>
        <v>7.7438190588109079E-2</v>
      </c>
      <c r="AK1577" s="28">
        <f>IF(Riskregister!$E$10="",0,COUNTIF(BK$4:BK$53,"&lt;"&amp;AI1577)*IF(AJ1577&lt;0.5,Riskregister!$K$10+(Riskregister!$L$10-Riskregister!$K$10)*SQRT(AJ1577/2),Riskregister!$L$10-(Riskregister!$L$10-Riskregister!$K$10)*SQRT((1-AJ1577)/2)))</f>
        <v>0</v>
      </c>
      <c r="AL1577" s="28">
        <f t="shared" ca="1" si="967"/>
        <v>0.41916944932919187</v>
      </c>
      <c r="AM1577" s="28">
        <f t="shared" ca="1" si="967"/>
        <v>5.9236775333682656E-2</v>
      </c>
      <c r="AN1577" s="28">
        <f>IF(Riskregister!$E$11="",0,COUNTIF(BL$4:BL$53,"&lt;"&amp;AL1577)*IF(AM1577&lt;0.5,Riskregister!$K$11+(Riskregister!$L$11-Riskregister!$K$11)*SQRT(AM1577/2),Riskregister!$L$11-(Riskregister!$L$11-Riskregister!$K$11)*SQRT((1-AM1577)/2)))</f>
        <v>0</v>
      </c>
      <c r="AO1577" s="28">
        <f t="shared" ca="1" si="968"/>
        <v>0.74071131850905192</v>
      </c>
      <c r="AP1577" s="28">
        <f t="shared" ca="1" si="968"/>
        <v>0.7513439909979519</v>
      </c>
      <c r="AQ1577" s="28">
        <f>IF(Riskregister!$E$12="",0,COUNTIF(BM$4:BM$53,"&lt;"&amp;AO1577)*IF(AP1577&lt;0.5,Riskregister!$K$12+(Riskregister!$L$12-Riskregister!$K$12)*SQRT(AP1577/2),Riskregister!$L$12-(Riskregister!$L$12-Riskregister!$K$12)*SQRT((1-AP1577)/2)))</f>
        <v>0</v>
      </c>
      <c r="AR1577" s="28">
        <f t="shared" ca="1" si="969"/>
        <v>0.61669502227596251</v>
      </c>
      <c r="AS1577" s="28">
        <f t="shared" ca="1" si="969"/>
        <v>0.37372738393488913</v>
      </c>
      <c r="AT1577" s="28">
        <f>IF(Riskregister!$E$13="",0,COUNTIF(BN$4:BN$53,"&lt;"&amp;AR1577)*IF(AS1577&lt;0.5,Riskregister!$K$13+(Riskregister!$L$13-Riskregister!$K$13)*SQRT(AS1577/2),Riskregister!$L$13-(Riskregister!$L$13-Riskregister!$K$13)*SQRT((1-AS1577)/2)))</f>
        <v>0</v>
      </c>
      <c r="AU1577" s="28">
        <f t="shared" ca="1" si="970"/>
        <v>0.98026585309142922</v>
      </c>
      <c r="AV1577" s="28">
        <f t="shared" ca="1" si="970"/>
        <v>0.57328713993861014</v>
      </c>
      <c r="AW1577" s="28">
        <f>IF(Riskregister!$E$14="",0,COUNTIF(BO$4:BO$53,"&lt;"&amp;AU1577)*IF(AV1577&lt;0.5,Riskregister!$K$14+(Riskregister!$L$14-Riskregister!$K$14)*SQRT(AV1577/2),Riskregister!$L$14-(Riskregister!$L$14-Riskregister!$K$14)*SQRT((1-AV1577)/2)))</f>
        <v>0</v>
      </c>
      <c r="AX1577" s="28">
        <f t="shared" ca="1" si="971"/>
        <v>0.60648288072925571</v>
      </c>
      <c r="AY1577" s="28">
        <f t="shared" ca="1" si="971"/>
        <v>0.51534960812769559</v>
      </c>
      <c r="AZ1577" s="28">
        <f>IF(Riskregister!$E$15="",0,COUNTIF(BP$4:BP$53,"&lt;"&amp;AX1577)*IF(AY1577&lt;0.5,Riskregister!$K$15+(Riskregister!$L$15-Riskregister!$K$15)*SQRT(AY1577/2),Riskregister!$L$15-(Riskregister!$L$15-Riskregister!$K$15)*SQRT((1-AY1577)/2)))</f>
        <v>0</v>
      </c>
      <c r="BA1577" s="28">
        <f t="shared" ca="1" si="972"/>
        <v>0.26095829748298249</v>
      </c>
      <c r="BB1577" s="28">
        <f t="shared" ca="1" si="972"/>
        <v>0.61727182928421698</v>
      </c>
      <c r="BC1577" s="28">
        <f>IF(Riskregister!$E$16="",0,COUNTIF(BQ$4:BQ$53,"&lt;"&amp;BA1577)*IF(BB1577&lt;0.5,Riskregister!$K$16+(Riskregister!$L$16-Riskregister!$K$16)*SQRT(BB1577/2),Riskregister!$L$16-(Riskregister!$L$16-Riskregister!$K$16)*SQRT((1-BB1577)/2)))</f>
        <v>0</v>
      </c>
      <c r="BD1577" s="28">
        <f t="shared" ca="1" si="948"/>
        <v>1580525.9611701751</v>
      </c>
    </row>
    <row r="1578" spans="20:56" x14ac:dyDescent="0.35">
      <c r="T1578" s="28">
        <f t="shared" ca="1" si="961"/>
        <v>0.96242186439745681</v>
      </c>
      <c r="U1578" s="28">
        <f t="shared" ca="1" si="961"/>
        <v>0.80773384341731258</v>
      </c>
      <c r="V1578" s="28">
        <f ca="1">IF(Riskregister!$E$5="",0,COUNTIF(BF$4:BF$53,"&lt;"&amp;T1578)*IF(U1578&lt;0.5,Riskregister!$K$5+(Riskregister!$L$5-Riskregister!$K$5)*SQRT(U1578/2),Riskregister!$L$5-(Riskregister!$L$5-Riskregister!$K$5)*SQRT((1-U1578)/2)))</f>
        <v>920951.98725669377</v>
      </c>
      <c r="W1578" s="28">
        <f t="shared" ca="1" si="962"/>
        <v>0.49253064272512692</v>
      </c>
      <c r="X1578" s="28">
        <f t="shared" ca="1" si="962"/>
        <v>0.67439634415791549</v>
      </c>
      <c r="Y1578" s="28">
        <f ca="1">IF(Riskregister!$E$6="",0,COUNTIF(BG$4:BG$53,"&lt;"&amp;W1578)*IF(X1578&lt;0.5,Riskregister!$K$6+(Riskregister!$L$6-Riskregister!$K$6)*SQRT(X1578/2),Riskregister!$L$6-(Riskregister!$L$6-Riskregister!$K$6)*SQRT((1-X1578)/2)))</f>
        <v>0</v>
      </c>
      <c r="Z1578" s="28">
        <f t="shared" ca="1" si="963"/>
        <v>0.79571665733631425</v>
      </c>
      <c r="AA1578" s="28">
        <f t="shared" ca="1" si="963"/>
        <v>0.99325452827611105</v>
      </c>
      <c r="AB1578" s="28">
        <f ca="1">IF(Riskregister!$E$7="",0,COUNTIF(BH$4:BH$53,"&lt;"&amp;Z1578)*IF(AA1578&lt;0.5,Riskregister!$K$7+(Riskregister!$L$7-Riskregister!$K$7)*SQRT(AA1578/2),Riskregister!$L$7-(Riskregister!$L$7-Riskregister!$K$7)*SQRT((1-AA1578)/2)))</f>
        <v>379673.65888586442</v>
      </c>
      <c r="AC1578" s="28">
        <f t="shared" ca="1" si="964"/>
        <v>0.46107220812754013</v>
      </c>
      <c r="AD1578" s="28">
        <f t="shared" ca="1" si="964"/>
        <v>0.18780935099246288</v>
      </c>
      <c r="AE1578" s="28">
        <f ca="1">IF(Riskregister!$E$8="",0,COUNTIF(BI$4:BI$53,"&lt;"&amp;AC1578)*IF(AD1578&lt;0.5,Riskregister!$K$8+(Riskregister!$L$8-Riskregister!$K$8)*SQRT(AD1578/2),Riskregister!$L$8-(Riskregister!$L$8-Riskregister!$K$8)*SQRT((1-AD1578)/2)))</f>
        <v>0</v>
      </c>
      <c r="AF1578" s="28">
        <f t="shared" ca="1" si="965"/>
        <v>0.78304779419126436</v>
      </c>
      <c r="AG1578" s="28">
        <f t="shared" ca="1" si="965"/>
        <v>0.75760665278418271</v>
      </c>
      <c r="AH1578" s="28">
        <f>IF(Riskregister!$E$9="",0,COUNTIF(BJ$4:BJ$53,"&lt;"&amp;AF1578)*IF(AG1578&lt;0.5,Riskregister!$K$9+(Riskregister!$L$9-Riskregister!$K$9)*SQRT(AG1578/2),Riskregister!$L$9-(Riskregister!$L$9-Riskregister!$K$9)*SQRT((1-AG1578)/2)))</f>
        <v>0</v>
      </c>
      <c r="AI1578" s="28">
        <f t="shared" ca="1" si="966"/>
        <v>0.72411575713452558</v>
      </c>
      <c r="AJ1578" s="28">
        <f t="shared" ca="1" si="966"/>
        <v>0.53512680692407144</v>
      </c>
      <c r="AK1578" s="28">
        <f>IF(Riskregister!$E$10="",0,COUNTIF(BK$4:BK$53,"&lt;"&amp;AI1578)*IF(AJ1578&lt;0.5,Riskregister!$K$10+(Riskregister!$L$10-Riskregister!$K$10)*SQRT(AJ1578/2),Riskregister!$L$10-(Riskregister!$L$10-Riskregister!$K$10)*SQRT((1-AJ1578)/2)))</f>
        <v>0</v>
      </c>
      <c r="AL1578" s="28">
        <f t="shared" ca="1" si="967"/>
        <v>0.53634503566600333</v>
      </c>
      <c r="AM1578" s="28">
        <f t="shared" ca="1" si="967"/>
        <v>0.45515508525921089</v>
      </c>
      <c r="AN1578" s="28">
        <f>IF(Riskregister!$E$11="",0,COUNTIF(BL$4:BL$53,"&lt;"&amp;AL1578)*IF(AM1578&lt;0.5,Riskregister!$K$11+(Riskregister!$L$11-Riskregister!$K$11)*SQRT(AM1578/2),Riskregister!$L$11-(Riskregister!$L$11-Riskregister!$K$11)*SQRT((1-AM1578)/2)))</f>
        <v>0</v>
      </c>
      <c r="AO1578" s="28">
        <f t="shared" ca="1" si="968"/>
        <v>0.90453069761860205</v>
      </c>
      <c r="AP1578" s="28">
        <f t="shared" ca="1" si="968"/>
        <v>0.88448555310961496</v>
      </c>
      <c r="AQ1578" s="28">
        <f>IF(Riskregister!$E$12="",0,COUNTIF(BM$4:BM$53,"&lt;"&amp;AO1578)*IF(AP1578&lt;0.5,Riskregister!$K$12+(Riskregister!$L$12-Riskregister!$K$12)*SQRT(AP1578/2),Riskregister!$L$12-(Riskregister!$L$12-Riskregister!$K$12)*SQRT((1-AP1578)/2)))</f>
        <v>0</v>
      </c>
      <c r="AR1578" s="28">
        <f t="shared" ca="1" si="969"/>
        <v>0.84854090930348924</v>
      </c>
      <c r="AS1578" s="28">
        <f t="shared" ca="1" si="969"/>
        <v>1.6774036309168294E-2</v>
      </c>
      <c r="AT1578" s="28">
        <f>IF(Riskregister!$E$13="",0,COUNTIF(BN$4:BN$53,"&lt;"&amp;AR1578)*IF(AS1578&lt;0.5,Riskregister!$K$13+(Riskregister!$L$13-Riskregister!$K$13)*SQRT(AS1578/2),Riskregister!$L$13-(Riskregister!$L$13-Riskregister!$K$13)*SQRT((1-AS1578)/2)))</f>
        <v>0</v>
      </c>
      <c r="AU1578" s="28">
        <f t="shared" ca="1" si="970"/>
        <v>0.21776757987774298</v>
      </c>
      <c r="AV1578" s="28">
        <f t="shared" ca="1" si="970"/>
        <v>0.59835335568524439</v>
      </c>
      <c r="AW1578" s="28">
        <f>IF(Riskregister!$E$14="",0,COUNTIF(BO$4:BO$53,"&lt;"&amp;AU1578)*IF(AV1578&lt;0.5,Riskregister!$K$14+(Riskregister!$L$14-Riskregister!$K$14)*SQRT(AV1578/2),Riskregister!$L$14-(Riskregister!$L$14-Riskregister!$K$14)*SQRT((1-AV1578)/2)))</f>
        <v>0</v>
      </c>
      <c r="AX1578" s="28">
        <f t="shared" ca="1" si="971"/>
        <v>0.45897786335689716</v>
      </c>
      <c r="AY1578" s="28">
        <f t="shared" ca="1" si="971"/>
        <v>0.92480534537557746</v>
      </c>
      <c r="AZ1578" s="28">
        <f>IF(Riskregister!$E$15="",0,COUNTIF(BP$4:BP$53,"&lt;"&amp;AX1578)*IF(AY1578&lt;0.5,Riskregister!$K$15+(Riskregister!$L$15-Riskregister!$K$15)*SQRT(AY1578/2),Riskregister!$L$15-(Riskregister!$L$15-Riskregister!$K$15)*SQRT((1-AY1578)/2)))</f>
        <v>0</v>
      </c>
      <c r="BA1578" s="28">
        <f t="shared" ca="1" si="972"/>
        <v>0.38306128071163537</v>
      </c>
      <c r="BB1578" s="28">
        <f t="shared" ca="1" si="972"/>
        <v>0.74407279350882893</v>
      </c>
      <c r="BC1578" s="28">
        <f>IF(Riskregister!$E$16="",0,COUNTIF(BQ$4:BQ$53,"&lt;"&amp;BA1578)*IF(BB1578&lt;0.5,Riskregister!$K$16+(Riskregister!$L$16-Riskregister!$K$16)*SQRT(BB1578/2),Riskregister!$L$16-(Riskregister!$L$16-Riskregister!$K$16)*SQRT((1-BB1578)/2)))</f>
        <v>0</v>
      </c>
      <c r="BD1578" s="28">
        <f t="shared" ca="1" si="948"/>
        <v>1300625.6461425582</v>
      </c>
    </row>
    <row r="1579" spans="20:56" x14ac:dyDescent="0.35">
      <c r="T1579" s="28">
        <f t="shared" ca="1" si="961"/>
        <v>0.98334853684773871</v>
      </c>
      <c r="U1579" s="28">
        <f t="shared" ca="1" si="961"/>
        <v>0.29725264918062599</v>
      </c>
      <c r="V1579" s="28">
        <f ca="1">IF(Riskregister!$E$5="",0,COUNTIF(BF$4:BF$53,"&lt;"&amp;T1579)*IF(U1579&lt;0.5,Riskregister!$K$5+(Riskregister!$L$5-Riskregister!$K$5)*SQRT(U1579/2),Riskregister!$L$5-(Riskregister!$L$5-Riskregister!$K$5)*SQRT((1-U1579)/2)))</f>
        <v>646968.76360582304</v>
      </c>
      <c r="W1579" s="28">
        <f t="shared" ca="1" si="962"/>
        <v>0.38503098030344185</v>
      </c>
      <c r="X1579" s="28">
        <f t="shared" ca="1" si="962"/>
        <v>0.34010349602598278</v>
      </c>
      <c r="Y1579" s="28">
        <f ca="1">IF(Riskregister!$E$6="",0,COUNTIF(BG$4:BG$53,"&lt;"&amp;W1579)*IF(X1579&lt;0.5,Riskregister!$K$6+(Riskregister!$L$6-Riskregister!$K$6)*SQRT(X1579/2),Riskregister!$L$6-(Riskregister!$L$6-Riskregister!$K$6)*SQRT((1-X1579)/2)))</f>
        <v>0</v>
      </c>
      <c r="Z1579" s="28">
        <f t="shared" ca="1" si="963"/>
        <v>9.0352550804899789E-2</v>
      </c>
      <c r="AA1579" s="28">
        <f t="shared" ca="1" si="963"/>
        <v>0.42236709907801218</v>
      </c>
      <c r="AB1579" s="28">
        <f ca="1">IF(Riskregister!$E$7="",0,COUNTIF(BH$4:BH$53,"&lt;"&amp;Z1579)*IF(AA1579&lt;0.5,Riskregister!$K$7+(Riskregister!$L$7-Riskregister!$K$7)*SQRT(AA1579/2),Riskregister!$L$7-(Riskregister!$L$7-Riskregister!$K$7)*SQRT((1-AA1579)/2)))</f>
        <v>0</v>
      </c>
      <c r="AC1579" s="28">
        <f t="shared" ca="1" si="964"/>
        <v>0.10138135857978448</v>
      </c>
      <c r="AD1579" s="28">
        <f t="shared" ca="1" si="964"/>
        <v>0.51231963818471105</v>
      </c>
      <c r="AE1579" s="28">
        <f ca="1">IF(Riskregister!$E$8="",0,COUNTIF(BI$4:BI$53,"&lt;"&amp;AC1579)*IF(AD1579&lt;0.5,Riskregister!$K$8+(Riskregister!$L$8-Riskregister!$K$8)*SQRT(AD1579/2),Riskregister!$L$8-(Riskregister!$L$8-Riskregister!$K$8)*SQRT((1-AD1579)/2)))</f>
        <v>0</v>
      </c>
      <c r="AF1579" s="28">
        <f t="shared" ca="1" si="965"/>
        <v>2.1794070752724437E-2</v>
      </c>
      <c r="AG1579" s="28">
        <f t="shared" ca="1" si="965"/>
        <v>0.33723476247740525</v>
      </c>
      <c r="AH1579" s="28">
        <f>IF(Riskregister!$E$9="",0,COUNTIF(BJ$4:BJ$53,"&lt;"&amp;AF1579)*IF(AG1579&lt;0.5,Riskregister!$K$9+(Riskregister!$L$9-Riskregister!$K$9)*SQRT(AG1579/2),Riskregister!$L$9-(Riskregister!$L$9-Riskregister!$K$9)*SQRT((1-AG1579)/2)))</f>
        <v>0</v>
      </c>
      <c r="AI1579" s="28">
        <f t="shared" ca="1" si="966"/>
        <v>0.54771259253393778</v>
      </c>
      <c r="AJ1579" s="28">
        <f t="shared" ca="1" si="966"/>
        <v>0.60513480584729284</v>
      </c>
      <c r="AK1579" s="28">
        <f>IF(Riskregister!$E$10="",0,COUNTIF(BK$4:BK$53,"&lt;"&amp;AI1579)*IF(AJ1579&lt;0.5,Riskregister!$K$10+(Riskregister!$L$10-Riskregister!$K$10)*SQRT(AJ1579/2),Riskregister!$L$10-(Riskregister!$L$10-Riskregister!$K$10)*SQRT((1-AJ1579)/2)))</f>
        <v>0</v>
      </c>
      <c r="AL1579" s="28">
        <f t="shared" ca="1" si="967"/>
        <v>0.24439355677985741</v>
      </c>
      <c r="AM1579" s="28">
        <f t="shared" ca="1" si="967"/>
        <v>0.52649013676513479</v>
      </c>
      <c r="AN1579" s="28">
        <f>IF(Riskregister!$E$11="",0,COUNTIF(BL$4:BL$53,"&lt;"&amp;AL1579)*IF(AM1579&lt;0.5,Riskregister!$K$11+(Riskregister!$L$11-Riskregister!$K$11)*SQRT(AM1579/2),Riskregister!$L$11-(Riskregister!$L$11-Riskregister!$K$11)*SQRT((1-AM1579)/2)))</f>
        <v>0</v>
      </c>
      <c r="AO1579" s="28">
        <f t="shared" ca="1" si="968"/>
        <v>0.96279693916000242</v>
      </c>
      <c r="AP1579" s="28">
        <f t="shared" ca="1" si="968"/>
        <v>0.97625284308636273</v>
      </c>
      <c r="AQ1579" s="28">
        <f>IF(Riskregister!$E$12="",0,COUNTIF(BM$4:BM$53,"&lt;"&amp;AO1579)*IF(AP1579&lt;0.5,Riskregister!$K$12+(Riskregister!$L$12-Riskregister!$K$12)*SQRT(AP1579/2),Riskregister!$L$12-(Riskregister!$L$12-Riskregister!$K$12)*SQRT((1-AP1579)/2)))</f>
        <v>0</v>
      </c>
      <c r="AR1579" s="28">
        <f t="shared" ca="1" si="969"/>
        <v>9.7548316955376801E-2</v>
      </c>
      <c r="AS1579" s="28">
        <f t="shared" ca="1" si="969"/>
        <v>0.80043721741147544</v>
      </c>
      <c r="AT1579" s="28">
        <f>IF(Riskregister!$E$13="",0,COUNTIF(BN$4:BN$53,"&lt;"&amp;AR1579)*IF(AS1579&lt;0.5,Riskregister!$K$13+(Riskregister!$L$13-Riskregister!$K$13)*SQRT(AS1579/2),Riskregister!$L$13-(Riskregister!$L$13-Riskregister!$K$13)*SQRT((1-AS1579)/2)))</f>
        <v>0</v>
      </c>
      <c r="AU1579" s="28">
        <f t="shared" ca="1" si="970"/>
        <v>0.84222491936192045</v>
      </c>
      <c r="AV1579" s="28">
        <f t="shared" ca="1" si="970"/>
        <v>0.66925635178453791</v>
      </c>
      <c r="AW1579" s="28">
        <f>IF(Riskregister!$E$14="",0,COUNTIF(BO$4:BO$53,"&lt;"&amp;AU1579)*IF(AV1579&lt;0.5,Riskregister!$K$14+(Riskregister!$L$14-Riskregister!$K$14)*SQRT(AV1579/2),Riskregister!$L$14-(Riskregister!$L$14-Riskregister!$K$14)*SQRT((1-AV1579)/2)))</f>
        <v>0</v>
      </c>
      <c r="AX1579" s="28">
        <f t="shared" ca="1" si="971"/>
        <v>0.62412480272037096</v>
      </c>
      <c r="AY1579" s="28">
        <f t="shared" ca="1" si="971"/>
        <v>0.45307394263980505</v>
      </c>
      <c r="AZ1579" s="28">
        <f>IF(Riskregister!$E$15="",0,COUNTIF(BP$4:BP$53,"&lt;"&amp;AX1579)*IF(AY1579&lt;0.5,Riskregister!$K$15+(Riskregister!$L$15-Riskregister!$K$15)*SQRT(AY1579/2),Riskregister!$L$15-(Riskregister!$L$15-Riskregister!$K$15)*SQRT((1-AY1579)/2)))</f>
        <v>0</v>
      </c>
      <c r="BA1579" s="28">
        <f t="shared" ca="1" si="972"/>
        <v>0.95579864220563227</v>
      </c>
      <c r="BB1579" s="28">
        <f t="shared" ca="1" si="972"/>
        <v>0.59878210259649389</v>
      </c>
      <c r="BC1579" s="28">
        <f>IF(Riskregister!$E$16="",0,COUNTIF(BQ$4:BQ$53,"&lt;"&amp;BA1579)*IF(BB1579&lt;0.5,Riskregister!$K$16+(Riskregister!$L$16-Riskregister!$K$16)*SQRT(BB1579/2),Riskregister!$L$16-(Riskregister!$L$16-Riskregister!$K$16)*SQRT((1-BB1579)/2)))</f>
        <v>0</v>
      </c>
      <c r="BD1579" s="28">
        <f t="shared" ca="1" si="948"/>
        <v>646968.76360582304</v>
      </c>
    </row>
    <row r="1580" spans="20:56" x14ac:dyDescent="0.35">
      <c r="T1580" s="28">
        <f t="shared" ca="1" si="961"/>
        <v>0.19572462411334113</v>
      </c>
      <c r="U1580" s="28">
        <f t="shared" ca="1" si="961"/>
        <v>0.13496999646724972</v>
      </c>
      <c r="V1580" s="28">
        <f ca="1">IF(Riskregister!$E$5="",0,COUNTIF(BF$4:BF$53,"&lt;"&amp;T1580)*IF(U1580&lt;0.5,Riskregister!$K$5+(Riskregister!$L$5-Riskregister!$K$5)*SQRT(U1580/2),Riskregister!$L$5-(Riskregister!$L$5-Riskregister!$K$5)*SQRT((1-U1580)/2)))</f>
        <v>0</v>
      </c>
      <c r="W1580" s="28">
        <f t="shared" ca="1" si="962"/>
        <v>0.23805669237509897</v>
      </c>
      <c r="X1580" s="28">
        <f t="shared" ca="1" si="962"/>
        <v>0.52275721918498708</v>
      </c>
      <c r="Y1580" s="28">
        <f ca="1">IF(Riskregister!$E$6="",0,COUNTIF(BG$4:BG$53,"&lt;"&amp;W1580)*IF(X1580&lt;0.5,Riskregister!$K$6+(Riskregister!$L$6-Riskregister!$K$6)*SQRT(X1580/2),Riskregister!$L$6-(Riskregister!$L$6-Riskregister!$K$6)*SQRT((1-X1580)/2)))</f>
        <v>0</v>
      </c>
      <c r="Z1580" s="28">
        <f t="shared" ca="1" si="963"/>
        <v>0.75586550528112684</v>
      </c>
      <c r="AA1580" s="28">
        <f t="shared" ca="1" si="963"/>
        <v>0.1467985909831373</v>
      </c>
      <c r="AB1580" s="28">
        <f ca="1">IF(Riskregister!$E$7="",0,COUNTIF(BH$4:BH$53,"&lt;"&amp;Z1580)*IF(AA1580&lt;0.5,Riskregister!$K$7+(Riskregister!$L$7-Riskregister!$K$7)*SQRT(AA1580/2),Riskregister!$L$7-(Riskregister!$L$7-Riskregister!$K$7)*SQRT((1-AA1580)/2)))</f>
        <v>144823.06522000412</v>
      </c>
      <c r="AC1580" s="28">
        <f t="shared" ca="1" si="964"/>
        <v>0.60711879073331154</v>
      </c>
      <c r="AD1580" s="28">
        <f t="shared" ca="1" si="964"/>
        <v>0.98364032847000582</v>
      </c>
      <c r="AE1580" s="28">
        <f ca="1">IF(Riskregister!$E$8="",0,COUNTIF(BI$4:BI$53,"&lt;"&amp;AC1580)*IF(AD1580&lt;0.5,Riskregister!$K$8+(Riskregister!$L$8-Riskregister!$K$8)*SQRT(AD1580/2),Riskregister!$L$8-(Riskregister!$L$8-Riskregister!$K$8)*SQRT((1-AD1580)/2)))</f>
        <v>0</v>
      </c>
      <c r="AF1580" s="28">
        <f t="shared" ca="1" si="965"/>
        <v>0.54325901248117003</v>
      </c>
      <c r="AG1580" s="28">
        <f t="shared" ca="1" si="965"/>
        <v>0.66296068123174057</v>
      </c>
      <c r="AH1580" s="28">
        <f>IF(Riskregister!$E$9="",0,COUNTIF(BJ$4:BJ$53,"&lt;"&amp;AF1580)*IF(AG1580&lt;0.5,Riskregister!$K$9+(Riskregister!$L$9-Riskregister!$K$9)*SQRT(AG1580/2),Riskregister!$L$9-(Riskregister!$L$9-Riskregister!$K$9)*SQRT((1-AG1580)/2)))</f>
        <v>0</v>
      </c>
      <c r="AI1580" s="28">
        <f t="shared" ca="1" si="966"/>
        <v>0.50090592618149454</v>
      </c>
      <c r="AJ1580" s="28">
        <f t="shared" ca="1" si="966"/>
        <v>0.33223588170940432</v>
      </c>
      <c r="AK1580" s="28">
        <f>IF(Riskregister!$E$10="",0,COUNTIF(BK$4:BK$53,"&lt;"&amp;AI1580)*IF(AJ1580&lt;0.5,Riskregister!$K$10+(Riskregister!$L$10-Riskregister!$K$10)*SQRT(AJ1580/2),Riskregister!$L$10-(Riskregister!$L$10-Riskregister!$K$10)*SQRT((1-AJ1580)/2)))</f>
        <v>0</v>
      </c>
      <c r="AL1580" s="28">
        <f t="shared" ca="1" si="967"/>
        <v>0.35914571432288023</v>
      </c>
      <c r="AM1580" s="28">
        <f t="shared" ca="1" si="967"/>
        <v>0.85602028899152083</v>
      </c>
      <c r="AN1580" s="28">
        <f>IF(Riskregister!$E$11="",0,COUNTIF(BL$4:BL$53,"&lt;"&amp;AL1580)*IF(AM1580&lt;0.5,Riskregister!$K$11+(Riskregister!$L$11-Riskregister!$K$11)*SQRT(AM1580/2),Riskregister!$L$11-(Riskregister!$L$11-Riskregister!$K$11)*SQRT((1-AM1580)/2)))</f>
        <v>0</v>
      </c>
      <c r="AO1580" s="28">
        <f t="shared" ca="1" si="968"/>
        <v>0.9183732281814011</v>
      </c>
      <c r="AP1580" s="28">
        <f t="shared" ca="1" si="968"/>
        <v>2.4661656271808385E-2</v>
      </c>
      <c r="AQ1580" s="28">
        <f>IF(Riskregister!$E$12="",0,COUNTIF(BM$4:BM$53,"&lt;"&amp;AO1580)*IF(AP1580&lt;0.5,Riskregister!$K$12+(Riskregister!$L$12-Riskregister!$K$12)*SQRT(AP1580/2),Riskregister!$L$12-(Riskregister!$L$12-Riskregister!$K$12)*SQRT((1-AP1580)/2)))</f>
        <v>0</v>
      </c>
      <c r="AR1580" s="28">
        <f t="shared" ca="1" si="969"/>
        <v>0.41133601561161692</v>
      </c>
      <c r="AS1580" s="28">
        <f t="shared" ca="1" si="969"/>
        <v>3.5897187414226983E-2</v>
      </c>
      <c r="AT1580" s="28">
        <f>IF(Riskregister!$E$13="",0,COUNTIF(BN$4:BN$53,"&lt;"&amp;AR1580)*IF(AS1580&lt;0.5,Riskregister!$K$13+(Riskregister!$L$13-Riskregister!$K$13)*SQRT(AS1580/2),Riskregister!$L$13-(Riskregister!$L$13-Riskregister!$K$13)*SQRT((1-AS1580)/2)))</f>
        <v>0</v>
      </c>
      <c r="AU1580" s="28">
        <f t="shared" ca="1" si="970"/>
        <v>5.2651353039547155E-2</v>
      </c>
      <c r="AV1580" s="28">
        <f t="shared" ca="1" si="970"/>
        <v>0.38461311571525825</v>
      </c>
      <c r="AW1580" s="28">
        <f>IF(Riskregister!$E$14="",0,COUNTIF(BO$4:BO$53,"&lt;"&amp;AU1580)*IF(AV1580&lt;0.5,Riskregister!$K$14+(Riskregister!$L$14-Riskregister!$K$14)*SQRT(AV1580/2),Riskregister!$L$14-(Riskregister!$L$14-Riskregister!$K$14)*SQRT((1-AV1580)/2)))</f>
        <v>0</v>
      </c>
      <c r="AX1580" s="28">
        <f t="shared" ca="1" si="971"/>
        <v>0.23426234439751004</v>
      </c>
      <c r="AY1580" s="28">
        <f t="shared" ca="1" si="971"/>
        <v>0.56595926643490735</v>
      </c>
      <c r="AZ1580" s="28">
        <f>IF(Riskregister!$E$15="",0,COUNTIF(BP$4:BP$53,"&lt;"&amp;AX1580)*IF(AY1580&lt;0.5,Riskregister!$K$15+(Riskregister!$L$15-Riskregister!$K$15)*SQRT(AY1580/2),Riskregister!$L$15-(Riskregister!$L$15-Riskregister!$K$15)*SQRT((1-AY1580)/2)))</f>
        <v>0</v>
      </c>
      <c r="BA1580" s="28">
        <f t="shared" ca="1" si="972"/>
        <v>0.5973520517004639</v>
      </c>
      <c r="BB1580" s="28">
        <f t="shared" ca="1" si="972"/>
        <v>0.74514821389625441</v>
      </c>
      <c r="BC1580" s="28">
        <f>IF(Riskregister!$E$16="",0,COUNTIF(BQ$4:BQ$53,"&lt;"&amp;BA1580)*IF(BB1580&lt;0.5,Riskregister!$K$16+(Riskregister!$L$16-Riskregister!$K$16)*SQRT(BB1580/2),Riskregister!$L$16-(Riskregister!$L$16-Riskregister!$K$16)*SQRT((1-BB1580)/2)))</f>
        <v>0</v>
      </c>
      <c r="BD1580" s="28">
        <f t="shared" ca="1" si="948"/>
        <v>144823.06522000412</v>
      </c>
    </row>
    <row r="1581" spans="20:56" x14ac:dyDescent="0.35">
      <c r="T1581" s="28">
        <f t="shared" ca="1" si="961"/>
        <v>0.60615739341157915</v>
      </c>
      <c r="U1581" s="28">
        <f t="shared" ca="1" si="961"/>
        <v>0.76875453006928918</v>
      </c>
      <c r="V1581" s="28">
        <f ca="1">IF(Riskregister!$E$5="",0,COUNTIF(BF$4:BF$53,"&lt;"&amp;T1581)*IF(U1581&lt;0.5,Riskregister!$K$5+(Riskregister!$L$5-Riskregister!$K$5)*SQRT(U1581/2),Riskregister!$L$5-(Riskregister!$L$5-Riskregister!$K$5)*SQRT((1-U1581)/2)))</f>
        <v>0</v>
      </c>
      <c r="W1581" s="28">
        <f t="shared" ca="1" si="962"/>
        <v>0.98044299068008023</v>
      </c>
      <c r="X1581" s="28">
        <f t="shared" ca="1" si="962"/>
        <v>0.42993260648169662</v>
      </c>
      <c r="Y1581" s="28">
        <f ca="1">IF(Riskregister!$E$6="",0,COUNTIF(BG$4:BG$53,"&lt;"&amp;W1581)*IF(X1581&lt;0.5,Riskregister!$K$6+(Riskregister!$L$6-Riskregister!$K$6)*SQRT(X1581/2),Riskregister!$L$6-(Riskregister!$L$6-Riskregister!$K$6)*SQRT((1-X1581)/2)))</f>
        <v>2069120.5139238432</v>
      </c>
      <c r="Z1581" s="28">
        <f t="shared" ca="1" si="963"/>
        <v>0.63134212050201788</v>
      </c>
      <c r="AA1581" s="28">
        <f t="shared" ca="1" si="963"/>
        <v>0.59462505993151527</v>
      </c>
      <c r="AB1581" s="28">
        <f ca="1">IF(Riskregister!$E$7="",0,COUNTIF(BH$4:BH$53,"&lt;"&amp;Z1581)*IF(AA1581&lt;0.5,Riskregister!$K$7+(Riskregister!$L$7-Riskregister!$K$7)*SQRT(AA1581/2),Riskregister!$L$7-(Riskregister!$L$7-Riskregister!$K$7)*SQRT((1-AA1581)/2)))</f>
        <v>0</v>
      </c>
      <c r="AC1581" s="28">
        <f t="shared" ca="1" si="964"/>
        <v>0.54512421208658579</v>
      </c>
      <c r="AD1581" s="28">
        <f t="shared" ca="1" si="964"/>
        <v>0.29649573642495297</v>
      </c>
      <c r="AE1581" s="28">
        <f ca="1">IF(Riskregister!$E$8="",0,COUNTIF(BI$4:BI$53,"&lt;"&amp;AC1581)*IF(AD1581&lt;0.5,Riskregister!$K$8+(Riskregister!$L$8-Riskregister!$K$8)*SQRT(AD1581/2),Riskregister!$L$8-(Riskregister!$L$8-Riskregister!$K$8)*SQRT((1-AD1581)/2)))</f>
        <v>0</v>
      </c>
      <c r="AF1581" s="28">
        <f t="shared" ca="1" si="965"/>
        <v>0.99502323472685428</v>
      </c>
      <c r="AG1581" s="28">
        <f t="shared" ca="1" si="965"/>
        <v>0.66280445501080354</v>
      </c>
      <c r="AH1581" s="28">
        <f>IF(Riskregister!$E$9="",0,COUNTIF(BJ$4:BJ$53,"&lt;"&amp;AF1581)*IF(AG1581&lt;0.5,Riskregister!$K$9+(Riskregister!$L$9-Riskregister!$K$9)*SQRT(AG1581/2),Riskregister!$L$9-(Riskregister!$L$9-Riskregister!$K$9)*SQRT((1-AG1581)/2)))</f>
        <v>0</v>
      </c>
      <c r="AI1581" s="28">
        <f t="shared" ca="1" si="966"/>
        <v>0.7717601755069029</v>
      </c>
      <c r="AJ1581" s="28">
        <f t="shared" ca="1" si="966"/>
        <v>9.6658590658815102E-2</v>
      </c>
      <c r="AK1581" s="28">
        <f>IF(Riskregister!$E$10="",0,COUNTIF(BK$4:BK$53,"&lt;"&amp;AI1581)*IF(AJ1581&lt;0.5,Riskregister!$K$10+(Riskregister!$L$10-Riskregister!$K$10)*SQRT(AJ1581/2),Riskregister!$L$10-(Riskregister!$L$10-Riskregister!$K$10)*SQRT((1-AJ1581)/2)))</f>
        <v>0</v>
      </c>
      <c r="AL1581" s="28">
        <f t="shared" ca="1" si="967"/>
        <v>0.72957513935182927</v>
      </c>
      <c r="AM1581" s="28">
        <f t="shared" ca="1" si="967"/>
        <v>0.79687930462302559</v>
      </c>
      <c r="AN1581" s="28">
        <f>IF(Riskregister!$E$11="",0,COUNTIF(BL$4:BL$53,"&lt;"&amp;AL1581)*IF(AM1581&lt;0.5,Riskregister!$K$11+(Riskregister!$L$11-Riskregister!$K$11)*SQRT(AM1581/2),Riskregister!$L$11-(Riskregister!$L$11-Riskregister!$K$11)*SQRT((1-AM1581)/2)))</f>
        <v>0</v>
      </c>
      <c r="AO1581" s="28">
        <f t="shared" ca="1" si="968"/>
        <v>0.89677647233873115</v>
      </c>
      <c r="AP1581" s="28">
        <f t="shared" ca="1" si="968"/>
        <v>0.82497388493084123</v>
      </c>
      <c r="AQ1581" s="28">
        <f>IF(Riskregister!$E$12="",0,COUNTIF(BM$4:BM$53,"&lt;"&amp;AO1581)*IF(AP1581&lt;0.5,Riskregister!$K$12+(Riskregister!$L$12-Riskregister!$K$12)*SQRT(AP1581/2),Riskregister!$L$12-(Riskregister!$L$12-Riskregister!$K$12)*SQRT((1-AP1581)/2)))</f>
        <v>0</v>
      </c>
      <c r="AR1581" s="28">
        <f t="shared" ca="1" si="969"/>
        <v>0.71093495086213621</v>
      </c>
      <c r="AS1581" s="28">
        <f t="shared" ca="1" si="969"/>
        <v>0.64360294124625739</v>
      </c>
      <c r="AT1581" s="28">
        <f>IF(Riskregister!$E$13="",0,COUNTIF(BN$4:BN$53,"&lt;"&amp;AR1581)*IF(AS1581&lt;0.5,Riskregister!$K$13+(Riskregister!$L$13-Riskregister!$K$13)*SQRT(AS1581/2),Riskregister!$L$13-(Riskregister!$L$13-Riskregister!$K$13)*SQRT((1-AS1581)/2)))</f>
        <v>0</v>
      </c>
      <c r="AU1581" s="28">
        <f t="shared" ca="1" si="970"/>
        <v>0.80834923041354556</v>
      </c>
      <c r="AV1581" s="28">
        <f t="shared" ca="1" si="970"/>
        <v>0.39527596634127804</v>
      </c>
      <c r="AW1581" s="28">
        <f>IF(Riskregister!$E$14="",0,COUNTIF(BO$4:BO$53,"&lt;"&amp;AU1581)*IF(AV1581&lt;0.5,Riskregister!$K$14+(Riskregister!$L$14-Riskregister!$K$14)*SQRT(AV1581/2),Riskregister!$L$14-(Riskregister!$L$14-Riskregister!$K$14)*SQRT((1-AV1581)/2)))</f>
        <v>0</v>
      </c>
      <c r="AX1581" s="28">
        <f t="shared" ca="1" si="971"/>
        <v>0.4522830195234161</v>
      </c>
      <c r="AY1581" s="28">
        <f t="shared" ca="1" si="971"/>
        <v>0.14046602181893886</v>
      </c>
      <c r="AZ1581" s="28">
        <f>IF(Riskregister!$E$15="",0,COUNTIF(BP$4:BP$53,"&lt;"&amp;AX1581)*IF(AY1581&lt;0.5,Riskregister!$K$15+(Riskregister!$L$15-Riskregister!$K$15)*SQRT(AY1581/2),Riskregister!$L$15-(Riskregister!$L$15-Riskregister!$K$15)*SQRT((1-AY1581)/2)))</f>
        <v>0</v>
      </c>
      <c r="BA1581" s="28">
        <f t="shared" ca="1" si="972"/>
        <v>0.91689267661896923</v>
      </c>
      <c r="BB1581" s="28">
        <f t="shared" ca="1" si="972"/>
        <v>0.80489510162068534</v>
      </c>
      <c r="BC1581" s="28">
        <f>IF(Riskregister!$E$16="",0,COUNTIF(BQ$4:BQ$53,"&lt;"&amp;BA1581)*IF(BB1581&lt;0.5,Riskregister!$K$16+(Riskregister!$L$16-Riskregister!$K$16)*SQRT(BB1581/2),Riskregister!$L$16-(Riskregister!$L$16-Riskregister!$K$16)*SQRT((1-BB1581)/2)))</f>
        <v>0</v>
      </c>
      <c r="BD1581" s="28">
        <f t="shared" ca="1" si="948"/>
        <v>2069120.5139238432</v>
      </c>
    </row>
    <row r="1582" spans="20:56" x14ac:dyDescent="0.35">
      <c r="T1582" s="28">
        <f t="shared" ca="1" si="961"/>
        <v>2.683395277175149E-2</v>
      </c>
      <c r="U1582" s="28">
        <f t="shared" ca="1" si="961"/>
        <v>3.2457343689455853E-2</v>
      </c>
      <c r="V1582" s="28">
        <f ca="1">IF(Riskregister!$E$5="",0,COUNTIF(BF$4:BF$53,"&lt;"&amp;T1582)*IF(U1582&lt;0.5,Riskregister!$K$5+(Riskregister!$L$5-Riskregister!$K$5)*SQRT(U1582/2),Riskregister!$L$5-(Riskregister!$L$5-Riskregister!$K$5)*SQRT((1-U1582)/2)))</f>
        <v>0</v>
      </c>
      <c r="W1582" s="28">
        <f t="shared" ca="1" si="962"/>
        <v>0.37170710640832505</v>
      </c>
      <c r="X1582" s="28">
        <f t="shared" ca="1" si="962"/>
        <v>0.49036338685974223</v>
      </c>
      <c r="Y1582" s="28">
        <f ca="1">IF(Riskregister!$E$6="",0,COUNTIF(BG$4:BG$53,"&lt;"&amp;W1582)*IF(X1582&lt;0.5,Riskregister!$K$6+(Riskregister!$L$6-Riskregister!$K$6)*SQRT(X1582/2),Riskregister!$L$6-(Riskregister!$L$6-Riskregister!$K$6)*SQRT((1-X1582)/2)))</f>
        <v>0</v>
      </c>
      <c r="Z1582" s="28">
        <f t="shared" ca="1" si="963"/>
        <v>0.80018672152176251</v>
      </c>
      <c r="AA1582" s="28">
        <f t="shared" ca="1" si="963"/>
        <v>0.20442847078373627</v>
      </c>
      <c r="AB1582" s="28">
        <f ca="1">IF(Riskregister!$E$7="",0,COUNTIF(BH$4:BH$53,"&lt;"&amp;Z1582)*IF(AA1582&lt;0.5,Riskregister!$K$7+(Riskregister!$L$7-Riskregister!$K$7)*SQRT(AA1582/2),Riskregister!$L$7-(Riskregister!$L$7-Riskregister!$K$7)*SQRT((1-AA1582)/2)))</f>
        <v>161898.36386428465</v>
      </c>
      <c r="AC1582" s="28">
        <f t="shared" ca="1" si="964"/>
        <v>0.64208286128990277</v>
      </c>
      <c r="AD1582" s="28">
        <f t="shared" ca="1" si="964"/>
        <v>0.26197049698560049</v>
      </c>
      <c r="AE1582" s="28">
        <f ca="1">IF(Riskregister!$E$8="",0,COUNTIF(BI$4:BI$53,"&lt;"&amp;AC1582)*IF(AD1582&lt;0.5,Riskregister!$K$8+(Riskregister!$L$8-Riskregister!$K$8)*SQRT(AD1582/2),Riskregister!$L$8-(Riskregister!$L$8-Riskregister!$K$8)*SQRT((1-AD1582)/2)))</f>
        <v>0</v>
      </c>
      <c r="AF1582" s="28">
        <f t="shared" ca="1" si="965"/>
        <v>0.8784607544623817</v>
      </c>
      <c r="AG1582" s="28">
        <f t="shared" ca="1" si="965"/>
        <v>0.38327315710369636</v>
      </c>
      <c r="AH1582" s="28">
        <f>IF(Riskregister!$E$9="",0,COUNTIF(BJ$4:BJ$53,"&lt;"&amp;AF1582)*IF(AG1582&lt;0.5,Riskregister!$K$9+(Riskregister!$L$9-Riskregister!$K$9)*SQRT(AG1582/2),Riskregister!$L$9-(Riskregister!$L$9-Riskregister!$K$9)*SQRT((1-AG1582)/2)))</f>
        <v>0</v>
      </c>
      <c r="AI1582" s="28">
        <f t="shared" ca="1" si="966"/>
        <v>5.0978712402090953E-2</v>
      </c>
      <c r="AJ1582" s="28">
        <f t="shared" ca="1" si="966"/>
        <v>0.40799225099016723</v>
      </c>
      <c r="AK1582" s="28">
        <f>IF(Riskregister!$E$10="",0,COUNTIF(BK$4:BK$53,"&lt;"&amp;AI1582)*IF(AJ1582&lt;0.5,Riskregister!$K$10+(Riskregister!$L$10-Riskregister!$K$10)*SQRT(AJ1582/2),Riskregister!$L$10-(Riskregister!$L$10-Riskregister!$K$10)*SQRT((1-AJ1582)/2)))</f>
        <v>0</v>
      </c>
      <c r="AL1582" s="28">
        <f t="shared" ca="1" si="967"/>
        <v>0.84704260930257191</v>
      </c>
      <c r="AM1582" s="28">
        <f t="shared" ca="1" si="967"/>
        <v>0.86141096641916703</v>
      </c>
      <c r="AN1582" s="28">
        <f>IF(Riskregister!$E$11="",0,COUNTIF(BL$4:BL$53,"&lt;"&amp;AL1582)*IF(AM1582&lt;0.5,Riskregister!$K$11+(Riskregister!$L$11-Riskregister!$K$11)*SQRT(AM1582/2),Riskregister!$L$11-(Riskregister!$L$11-Riskregister!$K$11)*SQRT((1-AM1582)/2)))</f>
        <v>0</v>
      </c>
      <c r="AO1582" s="28">
        <f t="shared" ca="1" si="968"/>
        <v>0.54205187168915592</v>
      </c>
      <c r="AP1582" s="28">
        <f t="shared" ca="1" si="968"/>
        <v>0.48107680888935622</v>
      </c>
      <c r="AQ1582" s="28">
        <f>IF(Riskregister!$E$12="",0,COUNTIF(BM$4:BM$53,"&lt;"&amp;AO1582)*IF(AP1582&lt;0.5,Riskregister!$K$12+(Riskregister!$L$12-Riskregister!$K$12)*SQRT(AP1582/2),Riskregister!$L$12-(Riskregister!$L$12-Riskregister!$K$12)*SQRT((1-AP1582)/2)))</f>
        <v>0</v>
      </c>
      <c r="AR1582" s="28">
        <f t="shared" ca="1" si="969"/>
        <v>0.89149261295985194</v>
      </c>
      <c r="AS1582" s="28">
        <f t="shared" ca="1" si="969"/>
        <v>0.64321625082547873</v>
      </c>
      <c r="AT1582" s="28">
        <f>IF(Riskregister!$E$13="",0,COUNTIF(BN$4:BN$53,"&lt;"&amp;AR1582)*IF(AS1582&lt;0.5,Riskregister!$K$13+(Riskregister!$L$13-Riskregister!$K$13)*SQRT(AS1582/2),Riskregister!$L$13-(Riskregister!$L$13-Riskregister!$K$13)*SQRT((1-AS1582)/2)))</f>
        <v>0</v>
      </c>
      <c r="AU1582" s="28">
        <f t="shared" ca="1" si="970"/>
        <v>0.58025400003631356</v>
      </c>
      <c r="AV1582" s="28">
        <f t="shared" ca="1" si="970"/>
        <v>0.23542798389469466</v>
      </c>
      <c r="AW1582" s="28">
        <f>IF(Riskregister!$E$14="",0,COUNTIF(BO$4:BO$53,"&lt;"&amp;AU1582)*IF(AV1582&lt;0.5,Riskregister!$K$14+(Riskregister!$L$14-Riskregister!$K$14)*SQRT(AV1582/2),Riskregister!$L$14-(Riskregister!$L$14-Riskregister!$K$14)*SQRT((1-AV1582)/2)))</f>
        <v>0</v>
      </c>
      <c r="AX1582" s="28">
        <f t="shared" ca="1" si="971"/>
        <v>0.1884825482135617</v>
      </c>
      <c r="AY1582" s="28">
        <f t="shared" ca="1" si="971"/>
        <v>0.28953522754428462</v>
      </c>
      <c r="AZ1582" s="28">
        <f>IF(Riskregister!$E$15="",0,COUNTIF(BP$4:BP$53,"&lt;"&amp;AX1582)*IF(AY1582&lt;0.5,Riskregister!$K$15+(Riskregister!$L$15-Riskregister!$K$15)*SQRT(AY1582/2),Riskregister!$L$15-(Riskregister!$L$15-Riskregister!$K$15)*SQRT((1-AY1582)/2)))</f>
        <v>0</v>
      </c>
      <c r="BA1582" s="28">
        <f t="shared" ca="1" si="972"/>
        <v>0.63138634820284634</v>
      </c>
      <c r="BB1582" s="28">
        <f t="shared" ca="1" si="972"/>
        <v>0.48988002288594834</v>
      </c>
      <c r="BC1582" s="28">
        <f>IF(Riskregister!$E$16="",0,COUNTIF(BQ$4:BQ$53,"&lt;"&amp;BA1582)*IF(BB1582&lt;0.5,Riskregister!$K$16+(Riskregister!$L$16-Riskregister!$K$16)*SQRT(BB1582/2),Riskregister!$L$16-(Riskregister!$L$16-Riskregister!$K$16)*SQRT((1-BB1582)/2)))</f>
        <v>0</v>
      </c>
      <c r="BD1582" s="28">
        <f t="shared" ca="1" si="948"/>
        <v>161898.36386428465</v>
      </c>
    </row>
    <row r="1583" spans="20:56" x14ac:dyDescent="0.35">
      <c r="T1583" s="28">
        <f t="shared" ca="1" si="961"/>
        <v>0.20301320435691639</v>
      </c>
      <c r="U1583" s="28">
        <f t="shared" ca="1" si="961"/>
        <v>0.22442163964289152</v>
      </c>
      <c r="V1583" s="28">
        <f ca="1">IF(Riskregister!$E$5="",0,COUNTIF(BF$4:BF$53,"&lt;"&amp;T1583)*IF(U1583&lt;0.5,Riskregister!$K$5+(Riskregister!$L$5-Riskregister!$K$5)*SQRT(U1583/2),Riskregister!$L$5-(Riskregister!$L$5-Riskregister!$K$5)*SQRT((1-U1583)/2)))</f>
        <v>0</v>
      </c>
      <c r="W1583" s="28">
        <f t="shared" ca="1" si="962"/>
        <v>0.70937050238635146</v>
      </c>
      <c r="X1583" s="28">
        <f t="shared" ca="1" si="962"/>
        <v>0.91372984620281517</v>
      </c>
      <c r="Y1583" s="28">
        <f ca="1">IF(Riskregister!$E$6="",0,COUNTIF(BG$4:BG$53,"&lt;"&amp;W1583)*IF(X1583&lt;0.5,Riskregister!$K$6+(Riskregister!$L$6-Riskregister!$K$6)*SQRT(X1583/2),Riskregister!$L$6-(Riskregister!$L$6-Riskregister!$K$6)*SQRT((1-X1583)/2)))</f>
        <v>1626158.2565423714</v>
      </c>
      <c r="Z1583" s="28">
        <f t="shared" ca="1" si="963"/>
        <v>0.10219048772227923</v>
      </c>
      <c r="AA1583" s="28">
        <f t="shared" ca="1" si="963"/>
        <v>0.57106916328360269</v>
      </c>
      <c r="AB1583" s="28">
        <f ca="1">IF(Riskregister!$E$7="",0,COUNTIF(BH$4:BH$53,"&lt;"&amp;Z1583)*IF(AA1583&lt;0.5,Riskregister!$K$7+(Riskregister!$L$7-Riskregister!$K$7)*SQRT(AA1583/2),Riskregister!$L$7-(Riskregister!$L$7-Riskregister!$K$7)*SQRT((1-AA1583)/2)))</f>
        <v>0</v>
      </c>
      <c r="AC1583" s="28">
        <f t="shared" ca="1" si="964"/>
        <v>1.5366403865897271E-2</v>
      </c>
      <c r="AD1583" s="28">
        <f t="shared" ca="1" si="964"/>
        <v>0.84767560207017789</v>
      </c>
      <c r="AE1583" s="28">
        <f ca="1">IF(Riskregister!$E$8="",0,COUNTIF(BI$4:BI$53,"&lt;"&amp;AC1583)*IF(AD1583&lt;0.5,Riskregister!$K$8+(Riskregister!$L$8-Riskregister!$K$8)*SQRT(AD1583/2),Riskregister!$L$8-(Riskregister!$L$8-Riskregister!$K$8)*SQRT((1-AD1583)/2)))</f>
        <v>0</v>
      </c>
      <c r="AF1583" s="28">
        <f t="shared" ca="1" si="965"/>
        <v>0.24606122641110528</v>
      </c>
      <c r="AG1583" s="28">
        <f t="shared" ca="1" si="965"/>
        <v>8.1422412199961269E-2</v>
      </c>
      <c r="AH1583" s="28">
        <f>IF(Riskregister!$E$9="",0,COUNTIF(BJ$4:BJ$53,"&lt;"&amp;AF1583)*IF(AG1583&lt;0.5,Riskregister!$K$9+(Riskregister!$L$9-Riskregister!$K$9)*SQRT(AG1583/2),Riskregister!$L$9-(Riskregister!$L$9-Riskregister!$K$9)*SQRT((1-AG1583)/2)))</f>
        <v>0</v>
      </c>
      <c r="AI1583" s="28">
        <f t="shared" ca="1" si="966"/>
        <v>0.47303464550274732</v>
      </c>
      <c r="AJ1583" s="28">
        <f t="shared" ca="1" si="966"/>
        <v>0.59196199603806909</v>
      </c>
      <c r="AK1583" s="28">
        <f>IF(Riskregister!$E$10="",0,COUNTIF(BK$4:BK$53,"&lt;"&amp;AI1583)*IF(AJ1583&lt;0.5,Riskregister!$K$10+(Riskregister!$L$10-Riskregister!$K$10)*SQRT(AJ1583/2),Riskregister!$L$10-(Riskregister!$L$10-Riskregister!$K$10)*SQRT((1-AJ1583)/2)))</f>
        <v>0</v>
      </c>
      <c r="AL1583" s="28">
        <f t="shared" ca="1" si="967"/>
        <v>0.49185263542482782</v>
      </c>
      <c r="AM1583" s="28">
        <f t="shared" ca="1" si="967"/>
        <v>8.5147515600855206E-2</v>
      </c>
      <c r="AN1583" s="28">
        <f>IF(Riskregister!$E$11="",0,COUNTIF(BL$4:BL$53,"&lt;"&amp;AL1583)*IF(AM1583&lt;0.5,Riskregister!$K$11+(Riskregister!$L$11-Riskregister!$K$11)*SQRT(AM1583/2),Riskregister!$L$11-(Riskregister!$L$11-Riskregister!$K$11)*SQRT((1-AM1583)/2)))</f>
        <v>0</v>
      </c>
      <c r="AO1583" s="28">
        <f t="shared" ca="1" si="968"/>
        <v>5.5400105751554185E-2</v>
      </c>
      <c r="AP1583" s="28">
        <f t="shared" ca="1" si="968"/>
        <v>0.59901728800658438</v>
      </c>
      <c r="AQ1583" s="28">
        <f>IF(Riskregister!$E$12="",0,COUNTIF(BM$4:BM$53,"&lt;"&amp;AO1583)*IF(AP1583&lt;0.5,Riskregister!$K$12+(Riskregister!$L$12-Riskregister!$K$12)*SQRT(AP1583/2),Riskregister!$L$12-(Riskregister!$L$12-Riskregister!$K$12)*SQRT((1-AP1583)/2)))</f>
        <v>0</v>
      </c>
      <c r="AR1583" s="28">
        <f t="shared" ca="1" si="969"/>
        <v>0.64382681361685135</v>
      </c>
      <c r="AS1583" s="28">
        <f t="shared" ca="1" si="969"/>
        <v>0.48998215764194264</v>
      </c>
      <c r="AT1583" s="28">
        <f>IF(Riskregister!$E$13="",0,COUNTIF(BN$4:BN$53,"&lt;"&amp;AR1583)*IF(AS1583&lt;0.5,Riskregister!$K$13+(Riskregister!$L$13-Riskregister!$K$13)*SQRT(AS1583/2),Riskregister!$L$13-(Riskregister!$L$13-Riskregister!$K$13)*SQRT((1-AS1583)/2)))</f>
        <v>0</v>
      </c>
      <c r="AU1583" s="28">
        <f t="shared" ca="1" si="970"/>
        <v>0.86362973676950328</v>
      </c>
      <c r="AV1583" s="28">
        <f t="shared" ca="1" si="970"/>
        <v>0.46034743318511662</v>
      </c>
      <c r="AW1583" s="28">
        <f>IF(Riskregister!$E$14="",0,COUNTIF(BO$4:BO$53,"&lt;"&amp;AU1583)*IF(AV1583&lt;0.5,Riskregister!$K$14+(Riskregister!$L$14-Riskregister!$K$14)*SQRT(AV1583/2),Riskregister!$L$14-(Riskregister!$L$14-Riskregister!$K$14)*SQRT((1-AV1583)/2)))</f>
        <v>0</v>
      </c>
      <c r="AX1583" s="28">
        <f t="shared" ca="1" si="971"/>
        <v>0.58174458959285058</v>
      </c>
      <c r="AY1583" s="28">
        <f t="shared" ca="1" si="971"/>
        <v>0.26591178045870645</v>
      </c>
      <c r="AZ1583" s="28">
        <f>IF(Riskregister!$E$15="",0,COUNTIF(BP$4:BP$53,"&lt;"&amp;AX1583)*IF(AY1583&lt;0.5,Riskregister!$K$15+(Riskregister!$L$15-Riskregister!$K$15)*SQRT(AY1583/2),Riskregister!$L$15-(Riskregister!$L$15-Riskregister!$K$15)*SQRT((1-AY1583)/2)))</f>
        <v>0</v>
      </c>
      <c r="BA1583" s="28">
        <f t="shared" ca="1" si="972"/>
        <v>0.79618813138564715</v>
      </c>
      <c r="BB1583" s="28">
        <f t="shared" ca="1" si="972"/>
        <v>7.078606560737688E-2</v>
      </c>
      <c r="BC1583" s="28">
        <f>IF(Riskregister!$E$16="",0,COUNTIF(BQ$4:BQ$53,"&lt;"&amp;BA1583)*IF(BB1583&lt;0.5,Riskregister!$K$16+(Riskregister!$L$16-Riskregister!$K$16)*SQRT(BB1583/2),Riskregister!$L$16-(Riskregister!$L$16-Riskregister!$K$16)*SQRT((1-BB1583)/2)))</f>
        <v>0</v>
      </c>
      <c r="BD1583" s="28">
        <f t="shared" ca="1" si="948"/>
        <v>1626158.2565423714</v>
      </c>
    </row>
    <row r="1584" spans="20:56" x14ac:dyDescent="0.35">
      <c r="T1584" s="28">
        <f t="shared" ref="T1584:U1603" ca="1" si="973">RAND()</f>
        <v>0.11378774213199161</v>
      </c>
      <c r="U1584" s="28">
        <f t="shared" ca="1" si="973"/>
        <v>0.67130833770245735</v>
      </c>
      <c r="V1584" s="28">
        <f ca="1">IF(Riskregister!$E$5="",0,COUNTIF(BF$4:BF$53,"&lt;"&amp;T1584)*IF(U1584&lt;0.5,Riskregister!$K$5+(Riskregister!$L$5-Riskregister!$K$5)*SQRT(U1584/2),Riskregister!$L$5-(Riskregister!$L$5-Riskregister!$K$5)*SQRT((1-U1584)/2)))</f>
        <v>0</v>
      </c>
      <c r="W1584" s="28">
        <f t="shared" ref="W1584:X1603" ca="1" si="974">RAND()</f>
        <v>9.0618864061072224E-2</v>
      </c>
      <c r="X1584" s="28">
        <f t="shared" ca="1" si="974"/>
        <v>0.97387447322921727</v>
      </c>
      <c r="Y1584" s="28">
        <f ca="1">IF(Riskregister!$E$6="",0,COUNTIF(BG$4:BG$53,"&lt;"&amp;W1584)*IF(X1584&lt;0.5,Riskregister!$K$6+(Riskregister!$L$6-Riskregister!$K$6)*SQRT(X1584/2),Riskregister!$L$6-(Riskregister!$L$6-Riskregister!$K$6)*SQRT((1-X1584)/2)))</f>
        <v>0</v>
      </c>
      <c r="Z1584" s="28">
        <f t="shared" ref="Z1584:AA1603" ca="1" si="975">RAND()</f>
        <v>0.33225387173664023</v>
      </c>
      <c r="AA1584" s="28">
        <f t="shared" ca="1" si="975"/>
        <v>0.56025301821901097</v>
      </c>
      <c r="AB1584" s="28">
        <f ca="1">IF(Riskregister!$E$7="",0,COUNTIF(BH$4:BH$53,"&lt;"&amp;Z1584)*IF(AA1584&lt;0.5,Riskregister!$K$7+(Riskregister!$L$7-Riskregister!$K$7)*SQRT(AA1584/2),Riskregister!$L$7-(Riskregister!$L$7-Riskregister!$K$7)*SQRT((1-AA1584)/2)))</f>
        <v>0</v>
      </c>
      <c r="AC1584" s="28">
        <f t="shared" ref="AC1584:AD1603" ca="1" si="976">RAND()</f>
        <v>0.20267057447516512</v>
      </c>
      <c r="AD1584" s="28">
        <f t="shared" ca="1" si="976"/>
        <v>0.57954682343293229</v>
      </c>
      <c r="AE1584" s="28">
        <f ca="1">IF(Riskregister!$E$8="",0,COUNTIF(BI$4:BI$53,"&lt;"&amp;AC1584)*IF(AD1584&lt;0.5,Riskregister!$K$8+(Riskregister!$L$8-Riskregister!$K$8)*SQRT(AD1584/2),Riskregister!$L$8-(Riskregister!$L$8-Riskregister!$K$8)*SQRT((1-AD1584)/2)))</f>
        <v>0</v>
      </c>
      <c r="AF1584" s="28">
        <f t="shared" ref="AF1584:AG1603" ca="1" si="977">RAND()</f>
        <v>0.50085040545988568</v>
      </c>
      <c r="AG1584" s="28">
        <f t="shared" ca="1" si="977"/>
        <v>0.56345407833601557</v>
      </c>
      <c r="AH1584" s="28">
        <f>IF(Riskregister!$E$9="",0,COUNTIF(BJ$4:BJ$53,"&lt;"&amp;AF1584)*IF(AG1584&lt;0.5,Riskregister!$K$9+(Riskregister!$L$9-Riskregister!$K$9)*SQRT(AG1584/2),Riskregister!$L$9-(Riskregister!$L$9-Riskregister!$K$9)*SQRT((1-AG1584)/2)))</f>
        <v>0</v>
      </c>
      <c r="AI1584" s="28">
        <f t="shared" ref="AI1584:AJ1603" ca="1" si="978">RAND()</f>
        <v>0.61110858448962835</v>
      </c>
      <c r="AJ1584" s="28">
        <f t="shared" ca="1" si="978"/>
        <v>3.5012358839477953E-2</v>
      </c>
      <c r="AK1584" s="28">
        <f>IF(Riskregister!$E$10="",0,COUNTIF(BK$4:BK$53,"&lt;"&amp;AI1584)*IF(AJ1584&lt;0.5,Riskregister!$K$10+(Riskregister!$L$10-Riskregister!$K$10)*SQRT(AJ1584/2),Riskregister!$L$10-(Riskregister!$L$10-Riskregister!$K$10)*SQRT((1-AJ1584)/2)))</f>
        <v>0</v>
      </c>
      <c r="AL1584" s="28">
        <f t="shared" ref="AL1584:AM1603" ca="1" si="979">RAND()</f>
        <v>0.59437073170157362</v>
      </c>
      <c r="AM1584" s="28">
        <f t="shared" ca="1" si="979"/>
        <v>3.6763372681922868E-2</v>
      </c>
      <c r="AN1584" s="28">
        <f>IF(Riskregister!$E$11="",0,COUNTIF(BL$4:BL$53,"&lt;"&amp;AL1584)*IF(AM1584&lt;0.5,Riskregister!$K$11+(Riskregister!$L$11-Riskregister!$K$11)*SQRT(AM1584/2),Riskregister!$L$11-(Riskregister!$L$11-Riskregister!$K$11)*SQRT((1-AM1584)/2)))</f>
        <v>0</v>
      </c>
      <c r="AO1584" s="28">
        <f t="shared" ref="AO1584:AP1603" ca="1" si="980">RAND()</f>
        <v>0.9189065508035692</v>
      </c>
      <c r="AP1584" s="28">
        <f t="shared" ca="1" si="980"/>
        <v>0.16055200937976088</v>
      </c>
      <c r="AQ1584" s="28">
        <f>IF(Riskregister!$E$12="",0,COUNTIF(BM$4:BM$53,"&lt;"&amp;AO1584)*IF(AP1584&lt;0.5,Riskregister!$K$12+(Riskregister!$L$12-Riskregister!$K$12)*SQRT(AP1584/2),Riskregister!$L$12-(Riskregister!$L$12-Riskregister!$K$12)*SQRT((1-AP1584)/2)))</f>
        <v>0</v>
      </c>
      <c r="AR1584" s="28">
        <f t="shared" ref="AR1584:AS1603" ca="1" si="981">RAND()</f>
        <v>0.42090940681535827</v>
      </c>
      <c r="AS1584" s="28">
        <f t="shared" ca="1" si="981"/>
        <v>0.699073636025347</v>
      </c>
      <c r="AT1584" s="28">
        <f>IF(Riskregister!$E$13="",0,COUNTIF(BN$4:BN$53,"&lt;"&amp;AR1584)*IF(AS1584&lt;0.5,Riskregister!$K$13+(Riskregister!$L$13-Riskregister!$K$13)*SQRT(AS1584/2),Riskregister!$L$13-(Riskregister!$L$13-Riskregister!$K$13)*SQRT((1-AS1584)/2)))</f>
        <v>0</v>
      </c>
      <c r="AU1584" s="28">
        <f t="shared" ref="AU1584:AV1603" ca="1" si="982">RAND()</f>
        <v>0.2201002999763817</v>
      </c>
      <c r="AV1584" s="28">
        <f t="shared" ca="1" si="982"/>
        <v>0.73434713685453279</v>
      </c>
      <c r="AW1584" s="28">
        <f>IF(Riskregister!$E$14="",0,COUNTIF(BO$4:BO$53,"&lt;"&amp;AU1584)*IF(AV1584&lt;0.5,Riskregister!$K$14+(Riskregister!$L$14-Riskregister!$K$14)*SQRT(AV1584/2),Riskregister!$L$14-(Riskregister!$L$14-Riskregister!$K$14)*SQRT((1-AV1584)/2)))</f>
        <v>0</v>
      </c>
      <c r="AX1584" s="28">
        <f t="shared" ref="AX1584:AY1603" ca="1" si="983">RAND()</f>
        <v>8.5592999169838646E-2</v>
      </c>
      <c r="AY1584" s="28">
        <f t="shared" ca="1" si="983"/>
        <v>0.66888468964573466</v>
      </c>
      <c r="AZ1584" s="28">
        <f>IF(Riskregister!$E$15="",0,COUNTIF(BP$4:BP$53,"&lt;"&amp;AX1584)*IF(AY1584&lt;0.5,Riskregister!$K$15+(Riskregister!$L$15-Riskregister!$K$15)*SQRT(AY1584/2),Riskregister!$L$15-(Riskregister!$L$15-Riskregister!$K$15)*SQRT((1-AY1584)/2)))</f>
        <v>0</v>
      </c>
      <c r="BA1584" s="28">
        <f t="shared" ref="BA1584:BB1603" ca="1" si="984">RAND()</f>
        <v>0.19716212717380543</v>
      </c>
      <c r="BB1584" s="28">
        <f t="shared" ca="1" si="984"/>
        <v>0.9668052047618827</v>
      </c>
      <c r="BC1584" s="28">
        <f>IF(Riskregister!$E$16="",0,COUNTIF(BQ$4:BQ$53,"&lt;"&amp;BA1584)*IF(BB1584&lt;0.5,Riskregister!$K$16+(Riskregister!$L$16-Riskregister!$K$16)*SQRT(BB1584/2),Riskregister!$L$16-(Riskregister!$L$16-Riskregister!$K$16)*SQRT((1-BB1584)/2)))</f>
        <v>0</v>
      </c>
      <c r="BD1584" s="28">
        <f t="shared" ca="1" si="948"/>
        <v>0</v>
      </c>
    </row>
    <row r="1585" spans="20:56" x14ac:dyDescent="0.35">
      <c r="T1585" s="28">
        <f t="shared" ca="1" si="973"/>
        <v>0.47023294224073164</v>
      </c>
      <c r="U1585" s="28">
        <f t="shared" ca="1" si="973"/>
        <v>0.12399267824926674</v>
      </c>
      <c r="V1585" s="28">
        <f ca="1">IF(Riskregister!$E$5="",0,COUNTIF(BF$4:BF$53,"&lt;"&amp;T1585)*IF(U1585&lt;0.5,Riskregister!$K$5+(Riskregister!$L$5-Riskregister!$K$5)*SQRT(U1585/2),Riskregister!$L$5-(Riskregister!$L$5-Riskregister!$K$5)*SQRT((1-U1585)/2)))</f>
        <v>0</v>
      </c>
      <c r="W1585" s="28">
        <f t="shared" ca="1" si="974"/>
        <v>0.58594694605974607</v>
      </c>
      <c r="X1585" s="28">
        <f t="shared" ca="1" si="974"/>
        <v>0.33901138610442771</v>
      </c>
      <c r="Y1585" s="28">
        <f ca="1">IF(Riskregister!$E$6="",0,COUNTIF(BG$4:BG$53,"&lt;"&amp;W1585)*IF(X1585&lt;0.5,Riskregister!$K$6+(Riskregister!$L$6-Riskregister!$K$6)*SQRT(X1585/2),Riskregister!$L$6-(Riskregister!$L$6-Riskregister!$K$6)*SQRT((1-X1585)/2)))</f>
        <v>0</v>
      </c>
      <c r="Z1585" s="28">
        <f t="shared" ca="1" si="975"/>
        <v>0.4823993471182878</v>
      </c>
      <c r="AA1585" s="28">
        <f t="shared" ca="1" si="975"/>
        <v>0.29028259963305736</v>
      </c>
      <c r="AB1585" s="28">
        <f ca="1">IF(Riskregister!$E$7="",0,COUNTIF(BH$4:BH$53,"&lt;"&amp;Z1585)*IF(AA1585&lt;0.5,Riskregister!$K$7+(Riskregister!$L$7-Riskregister!$K$7)*SQRT(AA1585/2),Riskregister!$L$7-(Riskregister!$L$7-Riskregister!$K$7)*SQRT((1-AA1585)/2)))</f>
        <v>0</v>
      </c>
      <c r="AC1585" s="28">
        <f t="shared" ca="1" si="976"/>
        <v>0.61501213196582183</v>
      </c>
      <c r="AD1585" s="28">
        <f t="shared" ca="1" si="976"/>
        <v>0.27804995091727447</v>
      </c>
      <c r="AE1585" s="28">
        <f ca="1">IF(Riskregister!$E$8="",0,COUNTIF(BI$4:BI$53,"&lt;"&amp;AC1585)*IF(AD1585&lt;0.5,Riskregister!$K$8+(Riskregister!$L$8-Riskregister!$K$8)*SQRT(AD1585/2),Riskregister!$L$8-(Riskregister!$L$8-Riskregister!$K$8)*SQRT((1-AD1585)/2)))</f>
        <v>0</v>
      </c>
      <c r="AF1585" s="28">
        <f t="shared" ca="1" si="977"/>
        <v>0.26963038172633025</v>
      </c>
      <c r="AG1585" s="28">
        <f t="shared" ca="1" si="977"/>
        <v>0.13658129882292336</v>
      </c>
      <c r="AH1585" s="28">
        <f>IF(Riskregister!$E$9="",0,COUNTIF(BJ$4:BJ$53,"&lt;"&amp;AF1585)*IF(AG1585&lt;0.5,Riskregister!$K$9+(Riskregister!$L$9-Riskregister!$K$9)*SQRT(AG1585/2),Riskregister!$L$9-(Riskregister!$L$9-Riskregister!$K$9)*SQRT((1-AG1585)/2)))</f>
        <v>0</v>
      </c>
      <c r="AI1585" s="28">
        <f t="shared" ca="1" si="978"/>
        <v>1.9006003544448369E-2</v>
      </c>
      <c r="AJ1585" s="28">
        <f t="shared" ca="1" si="978"/>
        <v>0.69967667297336344</v>
      </c>
      <c r="AK1585" s="28">
        <f>IF(Riskregister!$E$10="",0,COUNTIF(BK$4:BK$53,"&lt;"&amp;AI1585)*IF(AJ1585&lt;0.5,Riskregister!$K$10+(Riskregister!$L$10-Riskregister!$K$10)*SQRT(AJ1585/2),Riskregister!$L$10-(Riskregister!$L$10-Riskregister!$K$10)*SQRT((1-AJ1585)/2)))</f>
        <v>0</v>
      </c>
      <c r="AL1585" s="28">
        <f t="shared" ca="1" si="979"/>
        <v>0.58438713280240195</v>
      </c>
      <c r="AM1585" s="28">
        <f t="shared" ca="1" si="979"/>
        <v>0.36019176450650348</v>
      </c>
      <c r="AN1585" s="28">
        <f>IF(Riskregister!$E$11="",0,COUNTIF(BL$4:BL$53,"&lt;"&amp;AL1585)*IF(AM1585&lt;0.5,Riskregister!$K$11+(Riskregister!$L$11-Riskregister!$K$11)*SQRT(AM1585/2),Riskregister!$L$11-(Riskregister!$L$11-Riskregister!$K$11)*SQRT((1-AM1585)/2)))</f>
        <v>0</v>
      </c>
      <c r="AO1585" s="28">
        <f t="shared" ca="1" si="980"/>
        <v>0.80061586631954151</v>
      </c>
      <c r="AP1585" s="28">
        <f t="shared" ca="1" si="980"/>
        <v>0.12021481916068477</v>
      </c>
      <c r="AQ1585" s="28">
        <f>IF(Riskregister!$E$12="",0,COUNTIF(BM$4:BM$53,"&lt;"&amp;AO1585)*IF(AP1585&lt;0.5,Riskregister!$K$12+(Riskregister!$L$12-Riskregister!$K$12)*SQRT(AP1585/2),Riskregister!$L$12-(Riskregister!$L$12-Riskregister!$K$12)*SQRT((1-AP1585)/2)))</f>
        <v>0</v>
      </c>
      <c r="AR1585" s="28">
        <f t="shared" ca="1" si="981"/>
        <v>0.7971354426683569</v>
      </c>
      <c r="AS1585" s="28">
        <f t="shared" ca="1" si="981"/>
        <v>0.44056124268595254</v>
      </c>
      <c r="AT1585" s="28">
        <f>IF(Riskregister!$E$13="",0,COUNTIF(BN$4:BN$53,"&lt;"&amp;AR1585)*IF(AS1585&lt;0.5,Riskregister!$K$13+(Riskregister!$L$13-Riskregister!$K$13)*SQRT(AS1585/2),Riskregister!$L$13-(Riskregister!$L$13-Riskregister!$K$13)*SQRT((1-AS1585)/2)))</f>
        <v>0</v>
      </c>
      <c r="AU1585" s="28">
        <f t="shared" ca="1" si="982"/>
        <v>4.7335457310585749E-2</v>
      </c>
      <c r="AV1585" s="28">
        <f t="shared" ca="1" si="982"/>
        <v>0.43601837834889512</v>
      </c>
      <c r="AW1585" s="28">
        <f>IF(Riskregister!$E$14="",0,COUNTIF(BO$4:BO$53,"&lt;"&amp;AU1585)*IF(AV1585&lt;0.5,Riskregister!$K$14+(Riskregister!$L$14-Riskregister!$K$14)*SQRT(AV1585/2),Riskregister!$L$14-(Riskregister!$L$14-Riskregister!$K$14)*SQRT((1-AV1585)/2)))</f>
        <v>0</v>
      </c>
      <c r="AX1585" s="28">
        <f t="shared" ca="1" si="983"/>
        <v>6.6744727790927882E-2</v>
      </c>
      <c r="AY1585" s="28">
        <f t="shared" ca="1" si="983"/>
        <v>0.63952372674300539</v>
      </c>
      <c r="AZ1585" s="28">
        <f>IF(Riskregister!$E$15="",0,COUNTIF(BP$4:BP$53,"&lt;"&amp;AX1585)*IF(AY1585&lt;0.5,Riskregister!$K$15+(Riskregister!$L$15-Riskregister!$K$15)*SQRT(AY1585/2),Riskregister!$L$15-(Riskregister!$L$15-Riskregister!$K$15)*SQRT((1-AY1585)/2)))</f>
        <v>0</v>
      </c>
      <c r="BA1585" s="28">
        <f t="shared" ca="1" si="984"/>
        <v>0.17230480865248055</v>
      </c>
      <c r="BB1585" s="28">
        <f t="shared" ca="1" si="984"/>
        <v>0.12913920252785049</v>
      </c>
      <c r="BC1585" s="28">
        <f>IF(Riskregister!$E$16="",0,COUNTIF(BQ$4:BQ$53,"&lt;"&amp;BA1585)*IF(BB1585&lt;0.5,Riskregister!$K$16+(Riskregister!$L$16-Riskregister!$K$16)*SQRT(BB1585/2),Riskregister!$L$16-(Riskregister!$L$16-Riskregister!$K$16)*SQRT((1-BB1585)/2)))</f>
        <v>0</v>
      </c>
      <c r="BD1585" s="28">
        <f t="shared" ca="1" si="948"/>
        <v>0</v>
      </c>
    </row>
    <row r="1586" spans="20:56" x14ac:dyDescent="0.35">
      <c r="T1586" s="28">
        <f t="shared" ca="1" si="973"/>
        <v>0.29419747785113559</v>
      </c>
      <c r="U1586" s="28">
        <f t="shared" ca="1" si="973"/>
        <v>0.65378151129609385</v>
      </c>
      <c r="V1586" s="28">
        <f ca="1">IF(Riskregister!$E$5="",0,COUNTIF(BF$4:BF$53,"&lt;"&amp;T1586)*IF(U1586&lt;0.5,Riskregister!$K$5+(Riskregister!$L$5-Riskregister!$K$5)*SQRT(U1586/2),Riskregister!$L$5-(Riskregister!$L$5-Riskregister!$K$5)*SQRT((1-U1586)/2)))</f>
        <v>0</v>
      </c>
      <c r="W1586" s="28">
        <f t="shared" ca="1" si="974"/>
        <v>0.33568571078070331</v>
      </c>
      <c r="X1586" s="28">
        <f t="shared" ca="1" si="974"/>
        <v>0.9978687510234443</v>
      </c>
      <c r="Y1586" s="28">
        <f ca="1">IF(Riskregister!$E$6="",0,COUNTIF(BG$4:BG$53,"&lt;"&amp;W1586)*IF(X1586&lt;0.5,Riskregister!$K$6+(Riskregister!$L$6-Riskregister!$K$6)*SQRT(X1586/2),Riskregister!$L$6-(Riskregister!$L$6-Riskregister!$K$6)*SQRT((1-X1586)/2)))</f>
        <v>0</v>
      </c>
      <c r="Z1586" s="28">
        <f t="shared" ca="1" si="975"/>
        <v>0.79955746819218831</v>
      </c>
      <c r="AA1586" s="28">
        <f t="shared" ca="1" si="975"/>
        <v>0.47877008160942991</v>
      </c>
      <c r="AB1586" s="28">
        <f ca="1">IF(Riskregister!$E$7="",0,COUNTIF(BH$4:BH$53,"&lt;"&amp;Z1586)*IF(AA1586&lt;0.5,Riskregister!$K$7+(Riskregister!$L$7-Riskregister!$K$7)*SQRT(AA1586/2),Riskregister!$L$7-(Riskregister!$L$7-Riskregister!$K$7)*SQRT((1-AA1586)/2)))</f>
        <v>221244.46705974935</v>
      </c>
      <c r="AC1586" s="28">
        <f t="shared" ca="1" si="976"/>
        <v>0.72452887572404878</v>
      </c>
      <c r="AD1586" s="28">
        <f t="shared" ca="1" si="976"/>
        <v>0.87824602936087237</v>
      </c>
      <c r="AE1586" s="28">
        <f ca="1">IF(Riskregister!$E$8="",0,COUNTIF(BI$4:BI$53,"&lt;"&amp;AC1586)*IF(AD1586&lt;0.5,Riskregister!$K$8+(Riskregister!$L$8-Riskregister!$K$8)*SQRT(AD1586/2),Riskregister!$L$8-(Riskregister!$L$8-Riskregister!$K$8)*SQRT((1-AD1586)/2)))</f>
        <v>0</v>
      </c>
      <c r="AF1586" s="28">
        <f t="shared" ca="1" si="977"/>
        <v>0.37371102495542319</v>
      </c>
      <c r="AG1586" s="28">
        <f t="shared" ca="1" si="977"/>
        <v>0.70341877629586735</v>
      </c>
      <c r="AH1586" s="28">
        <f>IF(Riskregister!$E$9="",0,COUNTIF(BJ$4:BJ$53,"&lt;"&amp;AF1586)*IF(AG1586&lt;0.5,Riskregister!$K$9+(Riskregister!$L$9-Riskregister!$K$9)*SQRT(AG1586/2),Riskregister!$L$9-(Riskregister!$L$9-Riskregister!$K$9)*SQRT((1-AG1586)/2)))</f>
        <v>0</v>
      </c>
      <c r="AI1586" s="28">
        <f t="shared" ca="1" si="978"/>
        <v>0.75169401222490995</v>
      </c>
      <c r="AJ1586" s="28">
        <f t="shared" ca="1" si="978"/>
        <v>1.6636288610366923E-2</v>
      </c>
      <c r="AK1586" s="28">
        <f>IF(Riskregister!$E$10="",0,COUNTIF(BK$4:BK$53,"&lt;"&amp;AI1586)*IF(AJ1586&lt;0.5,Riskregister!$K$10+(Riskregister!$L$10-Riskregister!$K$10)*SQRT(AJ1586/2),Riskregister!$L$10-(Riskregister!$L$10-Riskregister!$K$10)*SQRT((1-AJ1586)/2)))</f>
        <v>0</v>
      </c>
      <c r="AL1586" s="28">
        <f t="shared" ca="1" si="979"/>
        <v>0.63512035918052678</v>
      </c>
      <c r="AM1586" s="28">
        <f t="shared" ca="1" si="979"/>
        <v>0.57668255943257463</v>
      </c>
      <c r="AN1586" s="28">
        <f>IF(Riskregister!$E$11="",0,COUNTIF(BL$4:BL$53,"&lt;"&amp;AL1586)*IF(AM1586&lt;0.5,Riskregister!$K$11+(Riskregister!$L$11-Riskregister!$K$11)*SQRT(AM1586/2),Riskregister!$L$11-(Riskregister!$L$11-Riskregister!$K$11)*SQRT((1-AM1586)/2)))</f>
        <v>0</v>
      </c>
      <c r="AO1586" s="28">
        <f t="shared" ca="1" si="980"/>
        <v>0.32617536169870098</v>
      </c>
      <c r="AP1586" s="28">
        <f t="shared" ca="1" si="980"/>
        <v>4.8447848746388522E-2</v>
      </c>
      <c r="AQ1586" s="28">
        <f>IF(Riskregister!$E$12="",0,COUNTIF(BM$4:BM$53,"&lt;"&amp;AO1586)*IF(AP1586&lt;0.5,Riskregister!$K$12+(Riskregister!$L$12-Riskregister!$K$12)*SQRT(AP1586/2),Riskregister!$L$12-(Riskregister!$L$12-Riskregister!$K$12)*SQRT((1-AP1586)/2)))</f>
        <v>0</v>
      </c>
      <c r="AR1586" s="28">
        <f t="shared" ca="1" si="981"/>
        <v>9.8824698016281021E-3</v>
      </c>
      <c r="AS1586" s="28">
        <f t="shared" ca="1" si="981"/>
        <v>0.68692491774141584</v>
      </c>
      <c r="AT1586" s="28">
        <f>IF(Riskregister!$E$13="",0,COUNTIF(BN$4:BN$53,"&lt;"&amp;AR1586)*IF(AS1586&lt;0.5,Riskregister!$K$13+(Riskregister!$L$13-Riskregister!$K$13)*SQRT(AS1586/2),Riskregister!$L$13-(Riskregister!$L$13-Riskregister!$K$13)*SQRT((1-AS1586)/2)))</f>
        <v>0</v>
      </c>
      <c r="AU1586" s="28">
        <f t="shared" ca="1" si="982"/>
        <v>0.44937656057002073</v>
      </c>
      <c r="AV1586" s="28">
        <f t="shared" ca="1" si="982"/>
        <v>0.75111323436038124</v>
      </c>
      <c r="AW1586" s="28">
        <f>IF(Riskregister!$E$14="",0,COUNTIF(BO$4:BO$53,"&lt;"&amp;AU1586)*IF(AV1586&lt;0.5,Riskregister!$K$14+(Riskregister!$L$14-Riskregister!$K$14)*SQRT(AV1586/2),Riskregister!$L$14-(Riskregister!$L$14-Riskregister!$K$14)*SQRT((1-AV1586)/2)))</f>
        <v>0</v>
      </c>
      <c r="AX1586" s="28">
        <f t="shared" ca="1" si="983"/>
        <v>0.35351325893481</v>
      </c>
      <c r="AY1586" s="28">
        <f t="shared" ca="1" si="983"/>
        <v>0.46664175252264861</v>
      </c>
      <c r="AZ1586" s="28">
        <f>IF(Riskregister!$E$15="",0,COUNTIF(BP$4:BP$53,"&lt;"&amp;AX1586)*IF(AY1586&lt;0.5,Riskregister!$K$15+(Riskregister!$L$15-Riskregister!$K$15)*SQRT(AY1586/2),Riskregister!$L$15-(Riskregister!$L$15-Riskregister!$K$15)*SQRT((1-AY1586)/2)))</f>
        <v>0</v>
      </c>
      <c r="BA1586" s="28">
        <f t="shared" ca="1" si="984"/>
        <v>0.87673102821854387</v>
      </c>
      <c r="BB1586" s="28">
        <f t="shared" ca="1" si="984"/>
        <v>0.38504690344412029</v>
      </c>
      <c r="BC1586" s="28">
        <f>IF(Riskregister!$E$16="",0,COUNTIF(BQ$4:BQ$53,"&lt;"&amp;BA1586)*IF(BB1586&lt;0.5,Riskregister!$K$16+(Riskregister!$L$16-Riskregister!$K$16)*SQRT(BB1586/2),Riskregister!$L$16-(Riskregister!$L$16-Riskregister!$K$16)*SQRT((1-BB1586)/2)))</f>
        <v>0</v>
      </c>
      <c r="BD1586" s="28">
        <f t="shared" ca="1" si="948"/>
        <v>221244.46705974935</v>
      </c>
    </row>
    <row r="1587" spans="20:56" x14ac:dyDescent="0.35">
      <c r="T1587" s="28">
        <f t="shared" ca="1" si="973"/>
        <v>0.20007606317390203</v>
      </c>
      <c r="U1587" s="28">
        <f t="shared" ca="1" si="973"/>
        <v>0.61612953244830193</v>
      </c>
      <c r="V1587" s="28">
        <f ca="1">IF(Riskregister!$E$5="",0,COUNTIF(BF$4:BF$53,"&lt;"&amp;T1587)*IF(U1587&lt;0.5,Riskregister!$K$5+(Riskregister!$L$5-Riskregister!$K$5)*SQRT(U1587/2),Riskregister!$L$5-(Riskregister!$L$5-Riskregister!$K$5)*SQRT((1-U1587)/2)))</f>
        <v>0</v>
      </c>
      <c r="W1587" s="28">
        <f t="shared" ca="1" si="974"/>
        <v>0.96423498290605059</v>
      </c>
      <c r="X1587" s="28">
        <f t="shared" ca="1" si="974"/>
        <v>0.96531190207462936</v>
      </c>
      <c r="Y1587" s="28">
        <f ca="1">IF(Riskregister!$E$6="",0,COUNTIF(BG$4:BG$53,"&lt;"&amp;W1587)*IF(X1587&lt;0.5,Riskregister!$K$6+(Riskregister!$L$6-Riskregister!$K$6)*SQRT(X1587/2),Riskregister!$L$6-(Riskregister!$L$6-Riskregister!$K$6)*SQRT((1-X1587)/2)))</f>
        <v>3525891.4949545814</v>
      </c>
      <c r="Z1587" s="28">
        <f t="shared" ca="1" si="975"/>
        <v>0.86906344677027703</v>
      </c>
      <c r="AA1587" s="28">
        <f t="shared" ca="1" si="975"/>
        <v>0.61454871306470438</v>
      </c>
      <c r="AB1587" s="28">
        <f ca="1">IF(Riskregister!$E$7="",0,COUNTIF(BH$4:BH$53,"&lt;"&amp;Z1587)*IF(AA1587&lt;0.5,Riskregister!$K$7+(Riskregister!$L$7-Riskregister!$K$7)*SQRT(AA1587/2),Riskregister!$L$7-(Riskregister!$L$7-Riskregister!$K$7)*SQRT((1-AA1587)/2)))</f>
        <v>246348.14897051564</v>
      </c>
      <c r="AC1587" s="28">
        <f t="shared" ca="1" si="976"/>
        <v>0.44201088342072448</v>
      </c>
      <c r="AD1587" s="28">
        <f t="shared" ca="1" si="976"/>
        <v>0.40955400027103717</v>
      </c>
      <c r="AE1587" s="28">
        <f ca="1">IF(Riskregister!$E$8="",0,COUNTIF(BI$4:BI$53,"&lt;"&amp;AC1587)*IF(AD1587&lt;0.5,Riskregister!$K$8+(Riskregister!$L$8-Riskregister!$K$8)*SQRT(AD1587/2),Riskregister!$L$8-(Riskregister!$L$8-Riskregister!$K$8)*SQRT((1-AD1587)/2)))</f>
        <v>0</v>
      </c>
      <c r="AF1587" s="28">
        <f t="shared" ca="1" si="977"/>
        <v>7.3518459191812546E-3</v>
      </c>
      <c r="AG1587" s="28">
        <f t="shared" ca="1" si="977"/>
        <v>0.84056669912296267</v>
      </c>
      <c r="AH1587" s="28">
        <f>IF(Riskregister!$E$9="",0,COUNTIF(BJ$4:BJ$53,"&lt;"&amp;AF1587)*IF(AG1587&lt;0.5,Riskregister!$K$9+(Riskregister!$L$9-Riskregister!$K$9)*SQRT(AG1587/2),Riskregister!$L$9-(Riskregister!$L$9-Riskregister!$K$9)*SQRT((1-AG1587)/2)))</f>
        <v>0</v>
      </c>
      <c r="AI1587" s="28">
        <f t="shared" ca="1" si="978"/>
        <v>0.64859388607294921</v>
      </c>
      <c r="AJ1587" s="28">
        <f t="shared" ca="1" si="978"/>
        <v>0.15779286492489064</v>
      </c>
      <c r="AK1587" s="28">
        <f>IF(Riskregister!$E$10="",0,COUNTIF(BK$4:BK$53,"&lt;"&amp;AI1587)*IF(AJ1587&lt;0.5,Riskregister!$K$10+(Riskregister!$L$10-Riskregister!$K$10)*SQRT(AJ1587/2),Riskregister!$L$10-(Riskregister!$L$10-Riskregister!$K$10)*SQRT((1-AJ1587)/2)))</f>
        <v>0</v>
      </c>
      <c r="AL1587" s="28">
        <f t="shared" ca="1" si="979"/>
        <v>0.29093594565987346</v>
      </c>
      <c r="AM1587" s="28">
        <f t="shared" ca="1" si="979"/>
        <v>0.92477312078049867</v>
      </c>
      <c r="AN1587" s="28">
        <f>IF(Riskregister!$E$11="",0,COUNTIF(BL$4:BL$53,"&lt;"&amp;AL1587)*IF(AM1587&lt;0.5,Riskregister!$K$11+(Riskregister!$L$11-Riskregister!$K$11)*SQRT(AM1587/2),Riskregister!$L$11-(Riskregister!$L$11-Riskregister!$K$11)*SQRT((1-AM1587)/2)))</f>
        <v>0</v>
      </c>
      <c r="AO1587" s="28">
        <f t="shared" ca="1" si="980"/>
        <v>0.50468385204979449</v>
      </c>
      <c r="AP1587" s="28">
        <f t="shared" ca="1" si="980"/>
        <v>0.6221840055465917</v>
      </c>
      <c r="AQ1587" s="28">
        <f>IF(Riskregister!$E$12="",0,COUNTIF(BM$4:BM$53,"&lt;"&amp;AO1587)*IF(AP1587&lt;0.5,Riskregister!$K$12+(Riskregister!$L$12-Riskregister!$K$12)*SQRT(AP1587/2),Riskregister!$L$12-(Riskregister!$L$12-Riskregister!$K$12)*SQRT((1-AP1587)/2)))</f>
        <v>0</v>
      </c>
      <c r="AR1587" s="28">
        <f t="shared" ca="1" si="981"/>
        <v>0.41659322741316307</v>
      </c>
      <c r="AS1587" s="28">
        <f t="shared" ca="1" si="981"/>
        <v>9.9669041962042515E-2</v>
      </c>
      <c r="AT1587" s="28">
        <f>IF(Riskregister!$E$13="",0,COUNTIF(BN$4:BN$53,"&lt;"&amp;AR1587)*IF(AS1587&lt;0.5,Riskregister!$K$13+(Riskregister!$L$13-Riskregister!$K$13)*SQRT(AS1587/2),Riskregister!$L$13-(Riskregister!$L$13-Riskregister!$K$13)*SQRT((1-AS1587)/2)))</f>
        <v>0</v>
      </c>
      <c r="AU1587" s="28">
        <f t="shared" ca="1" si="982"/>
        <v>0.56164073213412158</v>
      </c>
      <c r="AV1587" s="28">
        <f t="shared" ca="1" si="982"/>
        <v>0.79575510880265343</v>
      </c>
      <c r="AW1587" s="28">
        <f>IF(Riskregister!$E$14="",0,COUNTIF(BO$4:BO$53,"&lt;"&amp;AU1587)*IF(AV1587&lt;0.5,Riskregister!$K$14+(Riskregister!$L$14-Riskregister!$K$14)*SQRT(AV1587/2),Riskregister!$L$14-(Riskregister!$L$14-Riskregister!$K$14)*SQRT((1-AV1587)/2)))</f>
        <v>0</v>
      </c>
      <c r="AX1587" s="28">
        <f t="shared" ca="1" si="983"/>
        <v>0.32950572966216884</v>
      </c>
      <c r="AY1587" s="28">
        <f t="shared" ca="1" si="983"/>
        <v>0.87889601228863101</v>
      </c>
      <c r="AZ1587" s="28">
        <f>IF(Riskregister!$E$15="",0,COUNTIF(BP$4:BP$53,"&lt;"&amp;AX1587)*IF(AY1587&lt;0.5,Riskregister!$K$15+(Riskregister!$L$15-Riskregister!$K$15)*SQRT(AY1587/2),Riskregister!$L$15-(Riskregister!$L$15-Riskregister!$K$15)*SQRT((1-AY1587)/2)))</f>
        <v>0</v>
      </c>
      <c r="BA1587" s="28">
        <f t="shared" ca="1" si="984"/>
        <v>0.50234948594213802</v>
      </c>
      <c r="BB1587" s="28">
        <f t="shared" ca="1" si="984"/>
        <v>0.68491035916139087</v>
      </c>
      <c r="BC1587" s="28">
        <f>IF(Riskregister!$E$16="",0,COUNTIF(BQ$4:BQ$53,"&lt;"&amp;BA1587)*IF(BB1587&lt;0.5,Riskregister!$K$16+(Riskregister!$L$16-Riskregister!$K$16)*SQRT(BB1587/2),Riskregister!$L$16-(Riskregister!$L$16-Riskregister!$K$16)*SQRT((1-BB1587)/2)))</f>
        <v>0</v>
      </c>
      <c r="BD1587" s="28">
        <f t="shared" ca="1" si="948"/>
        <v>3772239.6439250968</v>
      </c>
    </row>
    <row r="1588" spans="20:56" x14ac:dyDescent="0.35">
      <c r="T1588" s="28">
        <f t="shared" ca="1" si="973"/>
        <v>0.63807158652791518</v>
      </c>
      <c r="U1588" s="28">
        <f t="shared" ca="1" si="973"/>
        <v>1.6719182786726128E-2</v>
      </c>
      <c r="V1588" s="28">
        <f ca="1">IF(Riskregister!$E$5="",0,COUNTIF(BF$4:BF$53,"&lt;"&amp;T1588)*IF(U1588&lt;0.5,Riskregister!$K$5+(Riskregister!$L$5-Riskregister!$K$5)*SQRT(U1588/2),Riskregister!$L$5-(Riskregister!$L$5-Riskregister!$K$5)*SQRT((1-U1588)/2)))</f>
        <v>191143.86050379838</v>
      </c>
      <c r="W1588" s="28">
        <f t="shared" ca="1" si="974"/>
        <v>0.64579555456896187</v>
      </c>
      <c r="X1588" s="28">
        <f t="shared" ca="1" si="974"/>
        <v>0.741261586613986</v>
      </c>
      <c r="Y1588" s="28">
        <f ca="1">IF(Riskregister!$E$6="",0,COUNTIF(BG$4:BG$53,"&lt;"&amp;W1588)*IF(X1588&lt;0.5,Riskregister!$K$6+(Riskregister!$L$6-Riskregister!$K$6)*SQRT(X1588/2),Riskregister!$L$6-(Riskregister!$L$6-Riskregister!$K$6)*SQRT((1-X1588)/2)))</f>
        <v>1352577.2403712217</v>
      </c>
      <c r="Z1588" s="28">
        <f t="shared" ca="1" si="975"/>
        <v>0.16772480849057581</v>
      </c>
      <c r="AA1588" s="28">
        <f t="shared" ca="1" si="975"/>
        <v>0.74779470176219376</v>
      </c>
      <c r="AB1588" s="28">
        <f ca="1">IF(Riskregister!$E$7="",0,COUNTIF(BH$4:BH$53,"&lt;"&amp;Z1588)*IF(AA1588&lt;0.5,Riskregister!$K$7+(Riskregister!$L$7-Riskregister!$K$7)*SQRT(AA1588/2),Riskregister!$L$7-(Riskregister!$L$7-Riskregister!$K$7)*SQRT((1-AA1588)/2)))</f>
        <v>0</v>
      </c>
      <c r="AC1588" s="28">
        <f t="shared" ca="1" si="976"/>
        <v>0.59928239536149275</v>
      </c>
      <c r="AD1588" s="28">
        <f t="shared" ca="1" si="976"/>
        <v>0.97873285954551037</v>
      </c>
      <c r="AE1588" s="28">
        <f ca="1">IF(Riskregister!$E$8="",0,COUNTIF(BI$4:BI$53,"&lt;"&amp;AC1588)*IF(AD1588&lt;0.5,Riskregister!$K$8+(Riskregister!$L$8-Riskregister!$K$8)*SQRT(AD1588/2),Riskregister!$L$8-(Riskregister!$L$8-Riskregister!$K$8)*SQRT((1-AD1588)/2)))</f>
        <v>0</v>
      </c>
      <c r="AF1588" s="28">
        <f t="shared" ca="1" si="977"/>
        <v>0.33115603205713207</v>
      </c>
      <c r="AG1588" s="28">
        <f t="shared" ca="1" si="977"/>
        <v>0.11540119059273568</v>
      </c>
      <c r="AH1588" s="28">
        <f>IF(Riskregister!$E$9="",0,COUNTIF(BJ$4:BJ$53,"&lt;"&amp;AF1588)*IF(AG1588&lt;0.5,Riskregister!$K$9+(Riskregister!$L$9-Riskregister!$K$9)*SQRT(AG1588/2),Riskregister!$L$9-(Riskregister!$L$9-Riskregister!$K$9)*SQRT((1-AG1588)/2)))</f>
        <v>0</v>
      </c>
      <c r="AI1588" s="28">
        <f t="shared" ca="1" si="978"/>
        <v>2.3479236272236803E-2</v>
      </c>
      <c r="AJ1588" s="28">
        <f t="shared" ca="1" si="978"/>
        <v>0.22563163055557345</v>
      </c>
      <c r="AK1588" s="28">
        <f>IF(Riskregister!$E$10="",0,COUNTIF(BK$4:BK$53,"&lt;"&amp;AI1588)*IF(AJ1588&lt;0.5,Riskregister!$K$10+(Riskregister!$L$10-Riskregister!$K$10)*SQRT(AJ1588/2),Riskregister!$L$10-(Riskregister!$L$10-Riskregister!$K$10)*SQRT((1-AJ1588)/2)))</f>
        <v>0</v>
      </c>
      <c r="AL1588" s="28">
        <f t="shared" ca="1" si="979"/>
        <v>0.63064440124263277</v>
      </c>
      <c r="AM1588" s="28">
        <f t="shared" ca="1" si="979"/>
        <v>0.65769641931073419</v>
      </c>
      <c r="AN1588" s="28">
        <f>IF(Riskregister!$E$11="",0,COUNTIF(BL$4:BL$53,"&lt;"&amp;AL1588)*IF(AM1588&lt;0.5,Riskregister!$K$11+(Riskregister!$L$11-Riskregister!$K$11)*SQRT(AM1588/2),Riskregister!$L$11-(Riskregister!$L$11-Riskregister!$K$11)*SQRT((1-AM1588)/2)))</f>
        <v>0</v>
      </c>
      <c r="AO1588" s="28">
        <f t="shared" ca="1" si="980"/>
        <v>0.20930839841012339</v>
      </c>
      <c r="AP1588" s="28">
        <f t="shared" ca="1" si="980"/>
        <v>0.58920636478040556</v>
      </c>
      <c r="AQ1588" s="28">
        <f>IF(Riskregister!$E$12="",0,COUNTIF(BM$4:BM$53,"&lt;"&amp;AO1588)*IF(AP1588&lt;0.5,Riskregister!$K$12+(Riskregister!$L$12-Riskregister!$K$12)*SQRT(AP1588/2),Riskregister!$L$12-(Riskregister!$L$12-Riskregister!$K$12)*SQRT((1-AP1588)/2)))</f>
        <v>0</v>
      </c>
      <c r="AR1588" s="28">
        <f t="shared" ca="1" si="981"/>
        <v>0.99123998113307699</v>
      </c>
      <c r="AS1588" s="28">
        <f t="shared" ca="1" si="981"/>
        <v>0.36872840111564065</v>
      </c>
      <c r="AT1588" s="28">
        <f>IF(Riskregister!$E$13="",0,COUNTIF(BN$4:BN$53,"&lt;"&amp;AR1588)*IF(AS1588&lt;0.5,Riskregister!$K$13+(Riskregister!$L$13-Riskregister!$K$13)*SQRT(AS1588/2),Riskregister!$L$13-(Riskregister!$L$13-Riskregister!$K$13)*SQRT((1-AS1588)/2)))</f>
        <v>0</v>
      </c>
      <c r="AU1588" s="28">
        <f t="shared" ca="1" si="982"/>
        <v>0.63074633562625271</v>
      </c>
      <c r="AV1588" s="28">
        <f t="shared" ca="1" si="982"/>
        <v>5.2389662654647173E-2</v>
      </c>
      <c r="AW1588" s="28">
        <f>IF(Riskregister!$E$14="",0,COUNTIF(BO$4:BO$53,"&lt;"&amp;AU1588)*IF(AV1588&lt;0.5,Riskregister!$K$14+(Riskregister!$L$14-Riskregister!$K$14)*SQRT(AV1588/2),Riskregister!$L$14-(Riskregister!$L$14-Riskregister!$K$14)*SQRT((1-AV1588)/2)))</f>
        <v>0</v>
      </c>
      <c r="AX1588" s="28">
        <f t="shared" ca="1" si="983"/>
        <v>0.29543929227223231</v>
      </c>
      <c r="AY1588" s="28">
        <f t="shared" ca="1" si="983"/>
        <v>0.47583979641681995</v>
      </c>
      <c r="AZ1588" s="28">
        <f>IF(Riskregister!$E$15="",0,COUNTIF(BP$4:BP$53,"&lt;"&amp;AX1588)*IF(AY1588&lt;0.5,Riskregister!$K$15+(Riskregister!$L$15-Riskregister!$K$15)*SQRT(AY1588/2),Riskregister!$L$15-(Riskregister!$L$15-Riskregister!$K$15)*SQRT((1-AY1588)/2)))</f>
        <v>0</v>
      </c>
      <c r="BA1588" s="28">
        <f t="shared" ca="1" si="984"/>
        <v>0.48136182765380331</v>
      </c>
      <c r="BB1588" s="28">
        <f t="shared" ca="1" si="984"/>
        <v>0.38540829284563594</v>
      </c>
      <c r="BC1588" s="28">
        <f>IF(Riskregister!$E$16="",0,COUNTIF(BQ$4:BQ$53,"&lt;"&amp;BA1588)*IF(BB1588&lt;0.5,Riskregister!$K$16+(Riskregister!$L$16-Riskregister!$K$16)*SQRT(BB1588/2),Riskregister!$L$16-(Riskregister!$L$16-Riskregister!$K$16)*SQRT((1-BB1588)/2)))</f>
        <v>0</v>
      </c>
      <c r="BD1588" s="28">
        <f t="shared" ca="1" si="948"/>
        <v>1543721.10087502</v>
      </c>
    </row>
    <row r="1589" spans="20:56" x14ac:dyDescent="0.35">
      <c r="T1589" s="28">
        <f t="shared" ca="1" si="973"/>
        <v>6.5337627563514689E-2</v>
      </c>
      <c r="U1589" s="28">
        <f t="shared" ca="1" si="973"/>
        <v>0.32670651330284295</v>
      </c>
      <c r="V1589" s="28">
        <f ca="1">IF(Riskregister!$E$5="",0,COUNTIF(BF$4:BF$53,"&lt;"&amp;T1589)*IF(U1589&lt;0.5,Riskregister!$K$5+(Riskregister!$L$5-Riskregister!$K$5)*SQRT(U1589/2),Riskregister!$L$5-(Riskregister!$L$5-Riskregister!$K$5)*SQRT((1-U1589)/2)))</f>
        <v>0</v>
      </c>
      <c r="W1589" s="28">
        <f t="shared" ca="1" si="974"/>
        <v>0.36083552089883975</v>
      </c>
      <c r="X1589" s="28">
        <f t="shared" ca="1" si="974"/>
        <v>0.49839442689074176</v>
      </c>
      <c r="Y1589" s="28">
        <f ca="1">IF(Riskregister!$E$6="",0,COUNTIF(BG$4:BG$53,"&lt;"&amp;W1589)*IF(X1589&lt;0.5,Riskregister!$K$6+(Riskregister!$L$6-Riskregister!$K$6)*SQRT(X1589/2),Riskregister!$L$6-(Riskregister!$L$6-Riskregister!$K$6)*SQRT((1-X1589)/2)))</f>
        <v>0</v>
      </c>
      <c r="Z1589" s="28">
        <f t="shared" ca="1" si="975"/>
        <v>0.85390634500253471</v>
      </c>
      <c r="AA1589" s="28">
        <f t="shared" ca="1" si="975"/>
        <v>0.7002781199970286</v>
      </c>
      <c r="AB1589" s="28">
        <f ca="1">IF(Riskregister!$E$7="",0,COUNTIF(BH$4:BH$53,"&lt;"&amp;Z1589)*IF(AA1589&lt;0.5,Riskregister!$K$7+(Riskregister!$L$7-Riskregister!$K$7)*SQRT(AA1589/2),Riskregister!$L$7-(Riskregister!$L$7-Riskregister!$K$7)*SQRT((1-AA1589)/2)))</f>
        <v>264508.43144246208</v>
      </c>
      <c r="AC1589" s="28">
        <f t="shared" ca="1" si="976"/>
        <v>0.55250029439054926</v>
      </c>
      <c r="AD1589" s="28">
        <f t="shared" ca="1" si="976"/>
        <v>0.27498585280663146</v>
      </c>
      <c r="AE1589" s="28">
        <f ca="1">IF(Riskregister!$E$8="",0,COUNTIF(BI$4:BI$53,"&lt;"&amp;AC1589)*IF(AD1589&lt;0.5,Riskregister!$K$8+(Riskregister!$L$8-Riskregister!$K$8)*SQRT(AD1589/2),Riskregister!$L$8-(Riskregister!$L$8-Riskregister!$K$8)*SQRT((1-AD1589)/2)))</f>
        <v>0</v>
      </c>
      <c r="AF1589" s="28">
        <f t="shared" ca="1" si="977"/>
        <v>0.40352679530879643</v>
      </c>
      <c r="AG1589" s="28">
        <f t="shared" ca="1" si="977"/>
        <v>0.65823656192849556</v>
      </c>
      <c r="AH1589" s="28">
        <f>IF(Riskregister!$E$9="",0,COUNTIF(BJ$4:BJ$53,"&lt;"&amp;AF1589)*IF(AG1589&lt;0.5,Riskregister!$K$9+(Riskregister!$L$9-Riskregister!$K$9)*SQRT(AG1589/2),Riskregister!$L$9-(Riskregister!$L$9-Riskregister!$K$9)*SQRT((1-AG1589)/2)))</f>
        <v>0</v>
      </c>
      <c r="AI1589" s="28">
        <f t="shared" ca="1" si="978"/>
        <v>0.55015288260160844</v>
      </c>
      <c r="AJ1589" s="28">
        <f t="shared" ca="1" si="978"/>
        <v>0.29343265521076878</v>
      </c>
      <c r="AK1589" s="28">
        <f>IF(Riskregister!$E$10="",0,COUNTIF(BK$4:BK$53,"&lt;"&amp;AI1589)*IF(AJ1589&lt;0.5,Riskregister!$K$10+(Riskregister!$L$10-Riskregister!$K$10)*SQRT(AJ1589/2),Riskregister!$L$10-(Riskregister!$L$10-Riskregister!$K$10)*SQRT((1-AJ1589)/2)))</f>
        <v>0</v>
      </c>
      <c r="AL1589" s="28">
        <f t="shared" ca="1" si="979"/>
        <v>0.68794325930046774</v>
      </c>
      <c r="AM1589" s="28">
        <f t="shared" ca="1" si="979"/>
        <v>2.4885942169353692E-3</v>
      </c>
      <c r="AN1589" s="28">
        <f>IF(Riskregister!$E$11="",0,COUNTIF(BL$4:BL$53,"&lt;"&amp;AL1589)*IF(AM1589&lt;0.5,Riskregister!$K$11+(Riskregister!$L$11-Riskregister!$K$11)*SQRT(AM1589/2),Riskregister!$L$11-(Riskregister!$L$11-Riskregister!$K$11)*SQRT((1-AM1589)/2)))</f>
        <v>0</v>
      </c>
      <c r="AO1589" s="28">
        <f t="shared" ca="1" si="980"/>
        <v>0.34337669748135069</v>
      </c>
      <c r="AP1589" s="28">
        <f t="shared" ca="1" si="980"/>
        <v>0.25617422797407796</v>
      </c>
      <c r="AQ1589" s="28">
        <f>IF(Riskregister!$E$12="",0,COUNTIF(BM$4:BM$53,"&lt;"&amp;AO1589)*IF(AP1589&lt;0.5,Riskregister!$K$12+(Riskregister!$L$12-Riskregister!$K$12)*SQRT(AP1589/2),Riskregister!$L$12-(Riskregister!$L$12-Riskregister!$K$12)*SQRT((1-AP1589)/2)))</f>
        <v>0</v>
      </c>
      <c r="AR1589" s="28">
        <f t="shared" ca="1" si="981"/>
        <v>0.64606542514603138</v>
      </c>
      <c r="AS1589" s="28">
        <f t="shared" ca="1" si="981"/>
        <v>0.18641102345584581</v>
      </c>
      <c r="AT1589" s="28">
        <f>IF(Riskregister!$E$13="",0,COUNTIF(BN$4:BN$53,"&lt;"&amp;AR1589)*IF(AS1589&lt;0.5,Riskregister!$K$13+(Riskregister!$L$13-Riskregister!$K$13)*SQRT(AS1589/2),Riskregister!$L$13-(Riskregister!$L$13-Riskregister!$K$13)*SQRT((1-AS1589)/2)))</f>
        <v>0</v>
      </c>
      <c r="AU1589" s="28">
        <f t="shared" ca="1" si="982"/>
        <v>0.36339995079688181</v>
      </c>
      <c r="AV1589" s="28">
        <f t="shared" ca="1" si="982"/>
        <v>0.69500502110662499</v>
      </c>
      <c r="AW1589" s="28">
        <f>IF(Riskregister!$E$14="",0,COUNTIF(BO$4:BO$53,"&lt;"&amp;AU1589)*IF(AV1589&lt;0.5,Riskregister!$K$14+(Riskregister!$L$14-Riskregister!$K$14)*SQRT(AV1589/2),Riskregister!$L$14-(Riskregister!$L$14-Riskregister!$K$14)*SQRT((1-AV1589)/2)))</f>
        <v>0</v>
      </c>
      <c r="AX1589" s="28">
        <f t="shared" ca="1" si="983"/>
        <v>4.1647325551194436E-2</v>
      </c>
      <c r="AY1589" s="28">
        <f t="shared" ca="1" si="983"/>
        <v>0.90418372955950366</v>
      </c>
      <c r="AZ1589" s="28">
        <f>IF(Riskregister!$E$15="",0,COUNTIF(BP$4:BP$53,"&lt;"&amp;AX1589)*IF(AY1589&lt;0.5,Riskregister!$K$15+(Riskregister!$L$15-Riskregister!$K$15)*SQRT(AY1589/2),Riskregister!$L$15-(Riskregister!$L$15-Riskregister!$K$15)*SQRT((1-AY1589)/2)))</f>
        <v>0</v>
      </c>
      <c r="BA1589" s="28">
        <f t="shared" ca="1" si="984"/>
        <v>0.886000329290764</v>
      </c>
      <c r="BB1589" s="28">
        <f t="shared" ca="1" si="984"/>
        <v>0.15188777352397054</v>
      </c>
      <c r="BC1589" s="28">
        <f>IF(Riskregister!$E$16="",0,COUNTIF(BQ$4:BQ$53,"&lt;"&amp;BA1589)*IF(BB1589&lt;0.5,Riskregister!$K$16+(Riskregister!$L$16-Riskregister!$K$16)*SQRT(BB1589/2),Riskregister!$L$16-(Riskregister!$L$16-Riskregister!$K$16)*SQRT((1-BB1589)/2)))</f>
        <v>0</v>
      </c>
      <c r="BD1589" s="28">
        <f t="shared" ca="1" si="948"/>
        <v>264508.43144246208</v>
      </c>
    </row>
    <row r="1590" spans="20:56" x14ac:dyDescent="0.35">
      <c r="T1590" s="28">
        <f t="shared" ca="1" si="973"/>
        <v>0.29219041724091299</v>
      </c>
      <c r="U1590" s="28">
        <f t="shared" ca="1" si="973"/>
        <v>0.38926835547533567</v>
      </c>
      <c r="V1590" s="28">
        <f ca="1">IF(Riskregister!$E$5="",0,COUNTIF(BF$4:BF$53,"&lt;"&amp;T1590)*IF(U1590&lt;0.5,Riskregister!$K$5+(Riskregister!$L$5-Riskregister!$K$5)*SQRT(U1590/2),Riskregister!$L$5-(Riskregister!$L$5-Riskregister!$K$5)*SQRT((1-U1590)/2)))</f>
        <v>0</v>
      </c>
      <c r="W1590" s="28">
        <f t="shared" ca="1" si="974"/>
        <v>0.56212830040306749</v>
      </c>
      <c r="X1590" s="28">
        <f t="shared" ca="1" si="974"/>
        <v>0.16449228105092106</v>
      </c>
      <c r="Y1590" s="28">
        <f ca="1">IF(Riskregister!$E$6="",0,COUNTIF(BG$4:BG$53,"&lt;"&amp;W1590)*IF(X1590&lt;0.5,Riskregister!$K$6+(Riskregister!$L$6-Riskregister!$K$6)*SQRT(X1590/2),Riskregister!$L$6-(Riskregister!$L$6-Riskregister!$K$6)*SQRT((1-X1590)/2)))</f>
        <v>0</v>
      </c>
      <c r="Z1590" s="28">
        <f t="shared" ca="1" si="975"/>
        <v>0.37050626292740607</v>
      </c>
      <c r="AA1590" s="28">
        <f t="shared" ca="1" si="975"/>
        <v>0.33360607166151313</v>
      </c>
      <c r="AB1590" s="28">
        <f ca="1">IF(Riskregister!$E$7="",0,COUNTIF(BH$4:BH$53,"&lt;"&amp;Z1590)*IF(AA1590&lt;0.5,Riskregister!$K$7+(Riskregister!$L$7-Riskregister!$K$7)*SQRT(AA1590/2),Riskregister!$L$7-(Riskregister!$L$7-Riskregister!$K$7)*SQRT((1-AA1590)/2)))</f>
        <v>0</v>
      </c>
      <c r="AC1590" s="28">
        <f t="shared" ca="1" si="976"/>
        <v>4.2401757691270969E-2</v>
      </c>
      <c r="AD1590" s="28">
        <f t="shared" ca="1" si="976"/>
        <v>0.88905431950216307</v>
      </c>
      <c r="AE1590" s="28">
        <f ca="1">IF(Riskregister!$E$8="",0,COUNTIF(BI$4:BI$53,"&lt;"&amp;AC1590)*IF(AD1590&lt;0.5,Riskregister!$K$8+(Riskregister!$L$8-Riskregister!$K$8)*SQRT(AD1590/2),Riskregister!$L$8-(Riskregister!$L$8-Riskregister!$K$8)*SQRT((1-AD1590)/2)))</f>
        <v>0</v>
      </c>
      <c r="AF1590" s="28">
        <f t="shared" ca="1" si="977"/>
        <v>2.5067446197901799E-2</v>
      </c>
      <c r="AG1590" s="28">
        <f t="shared" ca="1" si="977"/>
        <v>0.31301048821192179</v>
      </c>
      <c r="AH1590" s="28">
        <f>IF(Riskregister!$E$9="",0,COUNTIF(BJ$4:BJ$53,"&lt;"&amp;AF1590)*IF(AG1590&lt;0.5,Riskregister!$K$9+(Riskregister!$L$9-Riskregister!$K$9)*SQRT(AG1590/2),Riskregister!$L$9-(Riskregister!$L$9-Riskregister!$K$9)*SQRT((1-AG1590)/2)))</f>
        <v>0</v>
      </c>
      <c r="AI1590" s="28">
        <f t="shared" ca="1" si="978"/>
        <v>0.59290369842855206</v>
      </c>
      <c r="AJ1590" s="28">
        <f t="shared" ca="1" si="978"/>
        <v>0.39876049442157491</v>
      </c>
      <c r="AK1590" s="28">
        <f>IF(Riskregister!$E$10="",0,COUNTIF(BK$4:BK$53,"&lt;"&amp;AI1590)*IF(AJ1590&lt;0.5,Riskregister!$K$10+(Riskregister!$L$10-Riskregister!$K$10)*SQRT(AJ1590/2),Riskregister!$L$10-(Riskregister!$L$10-Riskregister!$K$10)*SQRT((1-AJ1590)/2)))</f>
        <v>0</v>
      </c>
      <c r="AL1590" s="28">
        <f t="shared" ca="1" si="979"/>
        <v>0.9564596955552761</v>
      </c>
      <c r="AM1590" s="28">
        <f t="shared" ca="1" si="979"/>
        <v>0.45460028430354082</v>
      </c>
      <c r="AN1590" s="28">
        <f>IF(Riskregister!$E$11="",0,COUNTIF(BL$4:BL$53,"&lt;"&amp;AL1590)*IF(AM1590&lt;0.5,Riskregister!$K$11+(Riskregister!$L$11-Riskregister!$K$11)*SQRT(AM1590/2),Riskregister!$L$11-(Riskregister!$L$11-Riskregister!$K$11)*SQRT((1-AM1590)/2)))</f>
        <v>0</v>
      </c>
      <c r="AO1590" s="28">
        <f t="shared" ca="1" si="980"/>
        <v>0.53667053647615848</v>
      </c>
      <c r="AP1590" s="28">
        <f t="shared" ca="1" si="980"/>
        <v>0.67282223297973109</v>
      </c>
      <c r="AQ1590" s="28">
        <f>IF(Riskregister!$E$12="",0,COUNTIF(BM$4:BM$53,"&lt;"&amp;AO1590)*IF(AP1590&lt;0.5,Riskregister!$K$12+(Riskregister!$L$12-Riskregister!$K$12)*SQRT(AP1590/2),Riskregister!$L$12-(Riskregister!$L$12-Riskregister!$K$12)*SQRT((1-AP1590)/2)))</f>
        <v>0</v>
      </c>
      <c r="AR1590" s="28">
        <f t="shared" ca="1" si="981"/>
        <v>0.88758628669492123</v>
      </c>
      <c r="AS1590" s="28">
        <f t="shared" ca="1" si="981"/>
        <v>0.17314329919952409</v>
      </c>
      <c r="AT1590" s="28">
        <f>IF(Riskregister!$E$13="",0,COUNTIF(BN$4:BN$53,"&lt;"&amp;AR1590)*IF(AS1590&lt;0.5,Riskregister!$K$13+(Riskregister!$L$13-Riskregister!$K$13)*SQRT(AS1590/2),Riskregister!$L$13-(Riskregister!$L$13-Riskregister!$K$13)*SQRT((1-AS1590)/2)))</f>
        <v>0</v>
      </c>
      <c r="AU1590" s="28">
        <f t="shared" ca="1" si="982"/>
        <v>0.4954619998705404</v>
      </c>
      <c r="AV1590" s="28">
        <f t="shared" ca="1" si="982"/>
        <v>0.89280714900685398</v>
      </c>
      <c r="AW1590" s="28">
        <f>IF(Riskregister!$E$14="",0,COUNTIF(BO$4:BO$53,"&lt;"&amp;AU1590)*IF(AV1590&lt;0.5,Riskregister!$K$14+(Riskregister!$L$14-Riskregister!$K$14)*SQRT(AV1590/2),Riskregister!$L$14-(Riskregister!$L$14-Riskregister!$K$14)*SQRT((1-AV1590)/2)))</f>
        <v>0</v>
      </c>
      <c r="AX1590" s="28">
        <f t="shared" ca="1" si="983"/>
        <v>0.78145543762533709</v>
      </c>
      <c r="AY1590" s="28">
        <f t="shared" ca="1" si="983"/>
        <v>0.77786285440875369</v>
      </c>
      <c r="AZ1590" s="28">
        <f>IF(Riskregister!$E$15="",0,COUNTIF(BP$4:BP$53,"&lt;"&amp;AX1590)*IF(AY1590&lt;0.5,Riskregister!$K$15+(Riskregister!$L$15-Riskregister!$K$15)*SQRT(AY1590/2),Riskregister!$L$15-(Riskregister!$L$15-Riskregister!$K$15)*SQRT((1-AY1590)/2)))</f>
        <v>0</v>
      </c>
      <c r="BA1590" s="28">
        <f t="shared" ca="1" si="984"/>
        <v>0.32843857068045934</v>
      </c>
      <c r="BB1590" s="28">
        <f t="shared" ca="1" si="984"/>
        <v>0.80009717508077915</v>
      </c>
      <c r="BC1590" s="28">
        <f>IF(Riskregister!$E$16="",0,COUNTIF(BQ$4:BQ$53,"&lt;"&amp;BA1590)*IF(BB1590&lt;0.5,Riskregister!$K$16+(Riskregister!$L$16-Riskregister!$K$16)*SQRT(BB1590/2),Riskregister!$L$16-(Riskregister!$L$16-Riskregister!$K$16)*SQRT((1-BB1590)/2)))</f>
        <v>0</v>
      </c>
      <c r="BD1590" s="28">
        <f t="shared" ca="1" si="948"/>
        <v>0</v>
      </c>
    </row>
    <row r="1591" spans="20:56" x14ac:dyDescent="0.35">
      <c r="T1591" s="28">
        <f t="shared" ca="1" si="973"/>
        <v>0.8666797291833902</v>
      </c>
      <c r="U1591" s="28">
        <f t="shared" ca="1" si="973"/>
        <v>0.90389098459034745</v>
      </c>
      <c r="V1591" s="28">
        <f ca="1">IF(Riskregister!$E$5="",0,COUNTIF(BF$4:BF$53,"&lt;"&amp;T1591)*IF(U1591&lt;0.5,Riskregister!$K$5+(Riskregister!$L$5-Riskregister!$K$5)*SQRT(U1591/2),Riskregister!$L$5-(Riskregister!$L$5-Riskregister!$K$5)*SQRT((1-U1591)/2)))</f>
        <v>501353.97722043062</v>
      </c>
      <c r="W1591" s="28">
        <f t="shared" ca="1" si="974"/>
        <v>0.52092227528077195</v>
      </c>
      <c r="X1591" s="28">
        <f t="shared" ca="1" si="974"/>
        <v>0.93682674780207331</v>
      </c>
      <c r="Y1591" s="28">
        <f ca="1">IF(Riskregister!$E$6="",0,COUNTIF(BG$4:BG$53,"&lt;"&amp;W1591)*IF(X1591&lt;0.5,Riskregister!$K$6+(Riskregister!$L$6-Riskregister!$K$6)*SQRT(X1591/2),Riskregister!$L$6-(Riskregister!$L$6-Riskregister!$K$6)*SQRT((1-X1591)/2)))</f>
        <v>0</v>
      </c>
      <c r="Z1591" s="28">
        <f t="shared" ca="1" si="975"/>
        <v>0.82441835686094012</v>
      </c>
      <c r="AA1591" s="28">
        <f t="shared" ca="1" si="975"/>
        <v>0.49168158330590694</v>
      </c>
      <c r="AB1591" s="28">
        <f ca="1">IF(Riskregister!$E$7="",0,COUNTIF(BH$4:BH$53,"&lt;"&amp;Z1591)*IF(AA1591&lt;0.5,Riskregister!$K$7+(Riskregister!$L$7-Riskregister!$K$7)*SQRT(AA1591/2),Riskregister!$L$7-(Riskregister!$L$7-Riskregister!$K$7)*SQRT((1-AA1591)/2)))</f>
        <v>223538.17152859137</v>
      </c>
      <c r="AC1591" s="28">
        <f t="shared" ca="1" si="976"/>
        <v>0.65095136047417645</v>
      </c>
      <c r="AD1591" s="28">
        <f t="shared" ca="1" si="976"/>
        <v>0.54091320577302093</v>
      </c>
      <c r="AE1591" s="28">
        <f ca="1">IF(Riskregister!$E$8="",0,COUNTIF(BI$4:BI$53,"&lt;"&amp;AC1591)*IF(AD1591&lt;0.5,Riskregister!$K$8+(Riskregister!$L$8-Riskregister!$K$8)*SQRT(AD1591/2),Riskregister!$L$8-(Riskregister!$L$8-Riskregister!$K$8)*SQRT((1-AD1591)/2)))</f>
        <v>0</v>
      </c>
      <c r="AF1591" s="28">
        <f t="shared" ca="1" si="977"/>
        <v>0.4667550191496852</v>
      </c>
      <c r="AG1591" s="28">
        <f t="shared" ca="1" si="977"/>
        <v>0.10925062312687828</v>
      </c>
      <c r="AH1591" s="28">
        <f>IF(Riskregister!$E$9="",0,COUNTIF(BJ$4:BJ$53,"&lt;"&amp;AF1591)*IF(AG1591&lt;0.5,Riskregister!$K$9+(Riskregister!$L$9-Riskregister!$K$9)*SQRT(AG1591/2),Riskregister!$L$9-(Riskregister!$L$9-Riskregister!$K$9)*SQRT((1-AG1591)/2)))</f>
        <v>0</v>
      </c>
      <c r="AI1591" s="28">
        <f t="shared" ca="1" si="978"/>
        <v>0.36300309662066654</v>
      </c>
      <c r="AJ1591" s="28">
        <f t="shared" ca="1" si="978"/>
        <v>0.10448583256776445</v>
      </c>
      <c r="AK1591" s="28">
        <f>IF(Riskregister!$E$10="",0,COUNTIF(BK$4:BK$53,"&lt;"&amp;AI1591)*IF(AJ1591&lt;0.5,Riskregister!$K$10+(Riskregister!$L$10-Riskregister!$K$10)*SQRT(AJ1591/2),Riskregister!$L$10-(Riskregister!$L$10-Riskregister!$K$10)*SQRT((1-AJ1591)/2)))</f>
        <v>0</v>
      </c>
      <c r="AL1591" s="28">
        <f t="shared" ca="1" si="979"/>
        <v>0.15149673776459815</v>
      </c>
      <c r="AM1591" s="28">
        <f t="shared" ca="1" si="979"/>
        <v>0.73338785896668335</v>
      </c>
      <c r="AN1591" s="28">
        <f>IF(Riskregister!$E$11="",0,COUNTIF(BL$4:BL$53,"&lt;"&amp;AL1591)*IF(AM1591&lt;0.5,Riskregister!$K$11+(Riskregister!$L$11-Riskregister!$K$11)*SQRT(AM1591/2),Riskregister!$L$11-(Riskregister!$L$11-Riskregister!$K$11)*SQRT((1-AM1591)/2)))</f>
        <v>0</v>
      </c>
      <c r="AO1591" s="28">
        <f t="shared" ca="1" si="980"/>
        <v>0.28271002540816903</v>
      </c>
      <c r="AP1591" s="28">
        <f t="shared" ca="1" si="980"/>
        <v>0.94959507121945286</v>
      </c>
      <c r="AQ1591" s="28">
        <f>IF(Riskregister!$E$12="",0,COUNTIF(BM$4:BM$53,"&lt;"&amp;AO1591)*IF(AP1591&lt;0.5,Riskregister!$K$12+(Riskregister!$L$12-Riskregister!$K$12)*SQRT(AP1591/2),Riskregister!$L$12-(Riskregister!$L$12-Riskregister!$K$12)*SQRT((1-AP1591)/2)))</f>
        <v>0</v>
      </c>
      <c r="AR1591" s="28">
        <f t="shared" ca="1" si="981"/>
        <v>0.42271557519118386</v>
      </c>
      <c r="AS1591" s="28">
        <f t="shared" ca="1" si="981"/>
        <v>0.77601406608504986</v>
      </c>
      <c r="AT1591" s="28">
        <f>IF(Riskregister!$E$13="",0,COUNTIF(BN$4:BN$53,"&lt;"&amp;AR1591)*IF(AS1591&lt;0.5,Riskregister!$K$13+(Riskregister!$L$13-Riskregister!$K$13)*SQRT(AS1591/2),Riskregister!$L$13-(Riskregister!$L$13-Riskregister!$K$13)*SQRT((1-AS1591)/2)))</f>
        <v>0</v>
      </c>
      <c r="AU1591" s="28">
        <f t="shared" ca="1" si="982"/>
        <v>0.76799885498281339</v>
      </c>
      <c r="AV1591" s="28">
        <f t="shared" ca="1" si="982"/>
        <v>0.48179308543306865</v>
      </c>
      <c r="AW1591" s="28">
        <f>IF(Riskregister!$E$14="",0,COUNTIF(BO$4:BO$53,"&lt;"&amp;AU1591)*IF(AV1591&lt;0.5,Riskregister!$K$14+(Riskregister!$L$14-Riskregister!$K$14)*SQRT(AV1591/2),Riskregister!$L$14-(Riskregister!$L$14-Riskregister!$K$14)*SQRT((1-AV1591)/2)))</f>
        <v>0</v>
      </c>
      <c r="AX1591" s="28">
        <f t="shared" ca="1" si="983"/>
        <v>0.22699771370009303</v>
      </c>
      <c r="AY1591" s="28">
        <f t="shared" ca="1" si="983"/>
        <v>0.99417276209470506</v>
      </c>
      <c r="AZ1591" s="28">
        <f>IF(Riskregister!$E$15="",0,COUNTIF(BP$4:BP$53,"&lt;"&amp;AX1591)*IF(AY1591&lt;0.5,Riskregister!$K$15+(Riskregister!$L$15-Riskregister!$K$15)*SQRT(AY1591/2),Riskregister!$L$15-(Riskregister!$L$15-Riskregister!$K$15)*SQRT((1-AY1591)/2)))</f>
        <v>0</v>
      </c>
      <c r="BA1591" s="28">
        <f t="shared" ca="1" si="984"/>
        <v>0.40009029058981327</v>
      </c>
      <c r="BB1591" s="28">
        <f t="shared" ca="1" si="984"/>
        <v>8.5831862491650646E-2</v>
      </c>
      <c r="BC1591" s="28">
        <f>IF(Riskregister!$E$16="",0,COUNTIF(BQ$4:BQ$53,"&lt;"&amp;BA1591)*IF(BB1591&lt;0.5,Riskregister!$K$16+(Riskregister!$L$16-Riskregister!$K$16)*SQRT(BB1591/2),Riskregister!$L$16-(Riskregister!$L$16-Riskregister!$K$16)*SQRT((1-BB1591)/2)))</f>
        <v>0</v>
      </c>
      <c r="BD1591" s="28">
        <f t="shared" ca="1" si="948"/>
        <v>724892.14874902205</v>
      </c>
    </row>
    <row r="1592" spans="20:56" x14ac:dyDescent="0.35">
      <c r="T1592" s="28">
        <f t="shared" ca="1" si="973"/>
        <v>0.79243660093050805</v>
      </c>
      <c r="U1592" s="28">
        <f t="shared" ca="1" si="973"/>
        <v>0.48694828602851359</v>
      </c>
      <c r="V1592" s="28">
        <f ca="1">IF(Riskregister!$E$5="",0,COUNTIF(BF$4:BF$53,"&lt;"&amp;T1592)*IF(U1592&lt;0.5,Riskregister!$K$5+(Riskregister!$L$5-Riskregister!$K$5)*SQRT(U1592/2),Riskregister!$L$5-(Riskregister!$L$5-Riskregister!$K$5)*SQRT((1-U1592)/2)))</f>
        <v>372043.94601156551</v>
      </c>
      <c r="W1592" s="28">
        <f t="shared" ca="1" si="974"/>
        <v>0.7357762799102443</v>
      </c>
      <c r="X1592" s="28">
        <f t="shared" ca="1" si="974"/>
        <v>0.94127111159978738</v>
      </c>
      <c r="Y1592" s="28">
        <f ca="1">IF(Riskregister!$E$6="",0,COUNTIF(BG$4:BG$53,"&lt;"&amp;W1592)*IF(X1592&lt;0.5,Riskregister!$K$6+(Riskregister!$L$6-Riskregister!$K$6)*SQRT(X1592/2),Riskregister!$L$6-(Riskregister!$L$6-Riskregister!$K$6)*SQRT((1-X1592)/2)))</f>
        <v>1691550.9779423114</v>
      </c>
      <c r="Z1592" s="28">
        <f t="shared" ca="1" si="975"/>
        <v>1.6024762416190108E-2</v>
      </c>
      <c r="AA1592" s="28">
        <f t="shared" ca="1" si="975"/>
        <v>0.19849677835756896</v>
      </c>
      <c r="AB1592" s="28">
        <f ca="1">IF(Riskregister!$E$7="",0,COUNTIF(BH$4:BH$53,"&lt;"&amp;Z1592)*IF(AA1592&lt;0.5,Riskregister!$K$7+(Riskregister!$L$7-Riskregister!$K$7)*SQRT(AA1592/2),Riskregister!$L$7-(Riskregister!$L$7-Riskregister!$K$7)*SQRT((1-AA1592)/2)))</f>
        <v>0</v>
      </c>
      <c r="AC1592" s="28">
        <f t="shared" ca="1" si="976"/>
        <v>0.91834841275042545</v>
      </c>
      <c r="AD1592" s="28">
        <f t="shared" ca="1" si="976"/>
        <v>0.18695940484254103</v>
      </c>
      <c r="AE1592" s="28">
        <f ca="1">IF(Riskregister!$E$8="",0,COUNTIF(BI$4:BI$53,"&lt;"&amp;AC1592)*IF(AD1592&lt;0.5,Riskregister!$K$8+(Riskregister!$L$8-Riskregister!$K$8)*SQRT(AD1592/2),Riskregister!$L$8-(Riskregister!$L$8-Riskregister!$K$8)*SQRT((1-AD1592)/2)))</f>
        <v>0</v>
      </c>
      <c r="AF1592" s="28">
        <f t="shared" ca="1" si="977"/>
        <v>0.5672255287281196</v>
      </c>
      <c r="AG1592" s="28">
        <f t="shared" ca="1" si="977"/>
        <v>3.82974877261264E-2</v>
      </c>
      <c r="AH1592" s="28">
        <f>IF(Riskregister!$E$9="",0,COUNTIF(BJ$4:BJ$53,"&lt;"&amp;AF1592)*IF(AG1592&lt;0.5,Riskregister!$K$9+(Riskregister!$L$9-Riskregister!$K$9)*SQRT(AG1592/2),Riskregister!$L$9-(Riskregister!$L$9-Riskregister!$K$9)*SQRT((1-AG1592)/2)))</f>
        <v>0</v>
      </c>
      <c r="AI1592" s="28">
        <f t="shared" ca="1" si="978"/>
        <v>0.9884824519158083</v>
      </c>
      <c r="AJ1592" s="28">
        <f t="shared" ca="1" si="978"/>
        <v>0.9346596581926403</v>
      </c>
      <c r="AK1592" s="28">
        <f>IF(Riskregister!$E$10="",0,COUNTIF(BK$4:BK$53,"&lt;"&amp;AI1592)*IF(AJ1592&lt;0.5,Riskregister!$K$10+(Riskregister!$L$10-Riskregister!$K$10)*SQRT(AJ1592/2),Riskregister!$L$10-(Riskregister!$L$10-Riskregister!$K$10)*SQRT((1-AJ1592)/2)))</f>
        <v>0</v>
      </c>
      <c r="AL1592" s="28">
        <f t="shared" ca="1" si="979"/>
        <v>0.58415378653503103</v>
      </c>
      <c r="AM1592" s="28">
        <f t="shared" ca="1" si="979"/>
        <v>0.2554625935277407</v>
      </c>
      <c r="AN1592" s="28">
        <f>IF(Riskregister!$E$11="",0,COUNTIF(BL$4:BL$53,"&lt;"&amp;AL1592)*IF(AM1592&lt;0.5,Riskregister!$K$11+(Riskregister!$L$11-Riskregister!$K$11)*SQRT(AM1592/2),Riskregister!$L$11-(Riskregister!$L$11-Riskregister!$K$11)*SQRT((1-AM1592)/2)))</f>
        <v>0</v>
      </c>
      <c r="AO1592" s="28">
        <f t="shared" ca="1" si="980"/>
        <v>0.6302200368455867</v>
      </c>
      <c r="AP1592" s="28">
        <f t="shared" ca="1" si="980"/>
        <v>0.28405481221059159</v>
      </c>
      <c r="AQ1592" s="28">
        <f>IF(Riskregister!$E$12="",0,COUNTIF(BM$4:BM$53,"&lt;"&amp;AO1592)*IF(AP1592&lt;0.5,Riskregister!$K$12+(Riskregister!$L$12-Riskregister!$K$12)*SQRT(AP1592/2),Riskregister!$L$12-(Riskregister!$L$12-Riskregister!$K$12)*SQRT((1-AP1592)/2)))</f>
        <v>0</v>
      </c>
      <c r="AR1592" s="28">
        <f t="shared" ca="1" si="981"/>
        <v>0.13224022980585448</v>
      </c>
      <c r="AS1592" s="28">
        <f t="shared" ca="1" si="981"/>
        <v>0.4845994896662128</v>
      </c>
      <c r="AT1592" s="28">
        <f>IF(Riskregister!$E$13="",0,COUNTIF(BN$4:BN$53,"&lt;"&amp;AR1592)*IF(AS1592&lt;0.5,Riskregister!$K$13+(Riskregister!$L$13-Riskregister!$K$13)*SQRT(AS1592/2),Riskregister!$L$13-(Riskregister!$L$13-Riskregister!$K$13)*SQRT((1-AS1592)/2)))</f>
        <v>0</v>
      </c>
      <c r="AU1592" s="28">
        <f t="shared" ca="1" si="982"/>
        <v>0.76408203897816651</v>
      </c>
      <c r="AV1592" s="28">
        <f t="shared" ca="1" si="982"/>
        <v>0.12972824605601851</v>
      </c>
      <c r="AW1592" s="28">
        <f>IF(Riskregister!$E$14="",0,COUNTIF(BO$4:BO$53,"&lt;"&amp;AU1592)*IF(AV1592&lt;0.5,Riskregister!$K$14+(Riskregister!$L$14-Riskregister!$K$14)*SQRT(AV1592/2),Riskregister!$L$14-(Riskregister!$L$14-Riskregister!$K$14)*SQRT((1-AV1592)/2)))</f>
        <v>0</v>
      </c>
      <c r="AX1592" s="28">
        <f t="shared" ca="1" si="983"/>
        <v>2.0879001006196551E-2</v>
      </c>
      <c r="AY1592" s="28">
        <f t="shared" ca="1" si="983"/>
        <v>0.34368113332559458</v>
      </c>
      <c r="AZ1592" s="28">
        <f>IF(Riskregister!$E$15="",0,COUNTIF(BP$4:BP$53,"&lt;"&amp;AX1592)*IF(AY1592&lt;0.5,Riskregister!$K$15+(Riskregister!$L$15-Riskregister!$K$15)*SQRT(AY1592/2),Riskregister!$L$15-(Riskregister!$L$15-Riskregister!$K$15)*SQRT((1-AY1592)/2)))</f>
        <v>0</v>
      </c>
      <c r="BA1592" s="28">
        <f t="shared" ca="1" si="984"/>
        <v>0.63635551091772802</v>
      </c>
      <c r="BB1592" s="28">
        <f t="shared" ca="1" si="984"/>
        <v>0.10313965211434362</v>
      </c>
      <c r="BC1592" s="28">
        <f>IF(Riskregister!$E$16="",0,COUNTIF(BQ$4:BQ$53,"&lt;"&amp;BA1592)*IF(BB1592&lt;0.5,Riskregister!$K$16+(Riskregister!$L$16-Riskregister!$K$16)*SQRT(BB1592/2),Riskregister!$L$16-(Riskregister!$L$16-Riskregister!$K$16)*SQRT((1-BB1592)/2)))</f>
        <v>0</v>
      </c>
      <c r="BD1592" s="28">
        <f t="shared" ca="1" si="948"/>
        <v>2063594.9239538768</v>
      </c>
    </row>
    <row r="1593" spans="20:56" x14ac:dyDescent="0.35">
      <c r="T1593" s="28">
        <f t="shared" ca="1" si="973"/>
        <v>0.3257722529041901</v>
      </c>
      <c r="U1593" s="28">
        <f t="shared" ca="1" si="973"/>
        <v>0.36106609722721339</v>
      </c>
      <c r="V1593" s="28">
        <f ca="1">IF(Riskregister!$E$5="",0,COUNTIF(BF$4:BF$53,"&lt;"&amp;T1593)*IF(U1593&lt;0.5,Riskregister!$K$5+(Riskregister!$L$5-Riskregister!$K$5)*SQRT(U1593/2),Riskregister!$L$5-(Riskregister!$L$5-Riskregister!$K$5)*SQRT((1-U1593)/2)))</f>
        <v>0</v>
      </c>
      <c r="W1593" s="28">
        <f t="shared" ca="1" si="974"/>
        <v>0.62916063298646174</v>
      </c>
      <c r="X1593" s="28">
        <f t="shared" ca="1" si="974"/>
        <v>0.52087776270013042</v>
      </c>
      <c r="Y1593" s="28">
        <f ca="1">IF(Riskregister!$E$6="",0,COUNTIF(BG$4:BG$53,"&lt;"&amp;W1593)*IF(X1593&lt;0.5,Riskregister!$K$6+(Riskregister!$L$6-Riskregister!$K$6)*SQRT(X1593/2),Riskregister!$L$6-(Riskregister!$L$6-Riskregister!$K$6)*SQRT((1-X1593)/2)))</f>
        <v>1118990.3380633169</v>
      </c>
      <c r="Z1593" s="28">
        <f t="shared" ca="1" si="975"/>
        <v>0.17301395754641347</v>
      </c>
      <c r="AA1593" s="28">
        <f t="shared" ca="1" si="975"/>
        <v>0.85063043225300117</v>
      </c>
      <c r="AB1593" s="28">
        <f ca="1">IF(Riskregister!$E$7="",0,COUNTIF(BH$4:BH$53,"&lt;"&amp;Z1593)*IF(AA1593&lt;0.5,Riskregister!$K$7+(Riskregister!$L$7-Riskregister!$K$7)*SQRT(AA1593/2),Riskregister!$L$7-(Riskregister!$L$7-Riskregister!$K$7)*SQRT((1-AA1593)/2)))</f>
        <v>0</v>
      </c>
      <c r="AC1593" s="28">
        <f t="shared" ca="1" si="976"/>
        <v>0.55189836659566871</v>
      </c>
      <c r="AD1593" s="28">
        <f t="shared" ca="1" si="976"/>
        <v>0.87772928188371524</v>
      </c>
      <c r="AE1593" s="28">
        <f ca="1">IF(Riskregister!$E$8="",0,COUNTIF(BI$4:BI$53,"&lt;"&amp;AC1593)*IF(AD1593&lt;0.5,Riskregister!$K$8+(Riskregister!$L$8-Riskregister!$K$8)*SQRT(AD1593/2),Riskregister!$L$8-(Riskregister!$L$8-Riskregister!$K$8)*SQRT((1-AD1593)/2)))</f>
        <v>0</v>
      </c>
      <c r="AF1593" s="28">
        <f t="shared" ca="1" si="977"/>
        <v>0.1648048892511651</v>
      </c>
      <c r="AG1593" s="28">
        <f t="shared" ca="1" si="977"/>
        <v>8.4428112881708484E-2</v>
      </c>
      <c r="AH1593" s="28">
        <f>IF(Riskregister!$E$9="",0,COUNTIF(BJ$4:BJ$53,"&lt;"&amp;AF1593)*IF(AG1593&lt;0.5,Riskregister!$K$9+(Riskregister!$L$9-Riskregister!$K$9)*SQRT(AG1593/2),Riskregister!$L$9-(Riskregister!$L$9-Riskregister!$K$9)*SQRT((1-AG1593)/2)))</f>
        <v>0</v>
      </c>
      <c r="AI1593" s="28">
        <f t="shared" ca="1" si="978"/>
        <v>0.82717851098044459</v>
      </c>
      <c r="AJ1593" s="28">
        <f t="shared" ca="1" si="978"/>
        <v>0.62476489442187144</v>
      </c>
      <c r="AK1593" s="28">
        <f>IF(Riskregister!$E$10="",0,COUNTIF(BK$4:BK$53,"&lt;"&amp;AI1593)*IF(AJ1593&lt;0.5,Riskregister!$K$10+(Riskregister!$L$10-Riskregister!$K$10)*SQRT(AJ1593/2),Riskregister!$L$10-(Riskregister!$L$10-Riskregister!$K$10)*SQRT((1-AJ1593)/2)))</f>
        <v>0</v>
      </c>
      <c r="AL1593" s="28">
        <f t="shared" ca="1" si="979"/>
        <v>0.65040965620695101</v>
      </c>
      <c r="AM1593" s="28">
        <f t="shared" ca="1" si="979"/>
        <v>0.15501571385051638</v>
      </c>
      <c r="AN1593" s="28">
        <f>IF(Riskregister!$E$11="",0,COUNTIF(BL$4:BL$53,"&lt;"&amp;AL1593)*IF(AM1593&lt;0.5,Riskregister!$K$11+(Riskregister!$L$11-Riskregister!$K$11)*SQRT(AM1593/2),Riskregister!$L$11-(Riskregister!$L$11-Riskregister!$K$11)*SQRT((1-AM1593)/2)))</f>
        <v>0</v>
      </c>
      <c r="AO1593" s="28">
        <f t="shared" ca="1" si="980"/>
        <v>0.19889147953044539</v>
      </c>
      <c r="AP1593" s="28">
        <f t="shared" ca="1" si="980"/>
        <v>0.97022362069187196</v>
      </c>
      <c r="AQ1593" s="28">
        <f>IF(Riskregister!$E$12="",0,COUNTIF(BM$4:BM$53,"&lt;"&amp;AO1593)*IF(AP1593&lt;0.5,Riskregister!$K$12+(Riskregister!$L$12-Riskregister!$K$12)*SQRT(AP1593/2),Riskregister!$L$12-(Riskregister!$L$12-Riskregister!$K$12)*SQRT((1-AP1593)/2)))</f>
        <v>0</v>
      </c>
      <c r="AR1593" s="28">
        <f t="shared" ca="1" si="981"/>
        <v>0.65946273091659591</v>
      </c>
      <c r="AS1593" s="28">
        <f t="shared" ca="1" si="981"/>
        <v>0.26815414611457167</v>
      </c>
      <c r="AT1593" s="28">
        <f>IF(Riskregister!$E$13="",0,COUNTIF(BN$4:BN$53,"&lt;"&amp;AR1593)*IF(AS1593&lt;0.5,Riskregister!$K$13+(Riskregister!$L$13-Riskregister!$K$13)*SQRT(AS1593/2),Riskregister!$L$13-(Riskregister!$L$13-Riskregister!$K$13)*SQRT((1-AS1593)/2)))</f>
        <v>0</v>
      </c>
      <c r="AU1593" s="28">
        <f t="shared" ca="1" si="982"/>
        <v>0.51747797027839348</v>
      </c>
      <c r="AV1593" s="28">
        <f t="shared" ca="1" si="982"/>
        <v>0.38967543627765155</v>
      </c>
      <c r="AW1593" s="28">
        <f>IF(Riskregister!$E$14="",0,COUNTIF(BO$4:BO$53,"&lt;"&amp;AU1593)*IF(AV1593&lt;0.5,Riskregister!$K$14+(Riskregister!$L$14-Riskregister!$K$14)*SQRT(AV1593/2),Riskregister!$L$14-(Riskregister!$L$14-Riskregister!$K$14)*SQRT((1-AV1593)/2)))</f>
        <v>0</v>
      </c>
      <c r="AX1593" s="28">
        <f t="shared" ca="1" si="983"/>
        <v>0.22487508091389663</v>
      </c>
      <c r="AY1593" s="28">
        <f t="shared" ca="1" si="983"/>
        <v>0.7380537249666751</v>
      </c>
      <c r="AZ1593" s="28">
        <f>IF(Riskregister!$E$15="",0,COUNTIF(BP$4:BP$53,"&lt;"&amp;AX1593)*IF(AY1593&lt;0.5,Riskregister!$K$15+(Riskregister!$L$15-Riskregister!$K$15)*SQRT(AY1593/2),Riskregister!$L$15-(Riskregister!$L$15-Riskregister!$K$15)*SQRT((1-AY1593)/2)))</f>
        <v>0</v>
      </c>
      <c r="BA1593" s="28">
        <f t="shared" ca="1" si="984"/>
        <v>0.79972460291355418</v>
      </c>
      <c r="BB1593" s="28">
        <f t="shared" ca="1" si="984"/>
        <v>0.70200054451506932</v>
      </c>
      <c r="BC1593" s="28">
        <f>IF(Riskregister!$E$16="",0,COUNTIF(BQ$4:BQ$53,"&lt;"&amp;BA1593)*IF(BB1593&lt;0.5,Riskregister!$K$16+(Riskregister!$L$16-Riskregister!$K$16)*SQRT(BB1593/2),Riskregister!$L$16-(Riskregister!$L$16-Riskregister!$K$16)*SQRT((1-BB1593)/2)))</f>
        <v>0</v>
      </c>
      <c r="BD1593" s="28">
        <f t="shared" ca="1" si="948"/>
        <v>1118990.3380633169</v>
      </c>
    </row>
    <row r="1594" spans="20:56" x14ac:dyDescent="0.35">
      <c r="T1594" s="28">
        <f t="shared" ca="1" si="973"/>
        <v>2.7418442301328727E-2</v>
      </c>
      <c r="U1594" s="28">
        <f t="shared" ca="1" si="973"/>
        <v>0.76977168962085496</v>
      </c>
      <c r="V1594" s="28">
        <f ca="1">IF(Riskregister!$E$5="",0,COUNTIF(BF$4:BF$53,"&lt;"&amp;T1594)*IF(U1594&lt;0.5,Riskregister!$K$5+(Riskregister!$L$5-Riskregister!$K$5)*SQRT(U1594/2),Riskregister!$L$5-(Riskregister!$L$5-Riskregister!$K$5)*SQRT((1-U1594)/2)))</f>
        <v>0</v>
      </c>
      <c r="W1594" s="28">
        <f t="shared" ca="1" si="974"/>
        <v>0.98889064459549936</v>
      </c>
      <c r="X1594" s="28">
        <f t="shared" ca="1" si="974"/>
        <v>0.53714503455558715</v>
      </c>
      <c r="Y1594" s="28">
        <f ca="1">IF(Riskregister!$E$6="",0,COUNTIF(BG$4:BG$53,"&lt;"&amp;W1594)*IF(X1594&lt;0.5,Riskregister!$K$6+(Riskregister!$L$6-Riskregister!$K$6)*SQRT(X1594/2),Riskregister!$L$6-(Riskregister!$L$6-Riskregister!$K$6)*SQRT((1-X1594)/2)))</f>
        <v>3402226.8389677405</v>
      </c>
      <c r="Z1594" s="28">
        <f t="shared" ca="1" si="975"/>
        <v>0.26289984536624889</v>
      </c>
      <c r="AA1594" s="28">
        <f t="shared" ca="1" si="975"/>
        <v>0.96848469052683994</v>
      </c>
      <c r="AB1594" s="28">
        <f ca="1">IF(Riskregister!$E$7="",0,COUNTIF(BH$4:BH$53,"&lt;"&amp;Z1594)*IF(AA1594&lt;0.5,Riskregister!$K$7+(Riskregister!$L$7-Riskregister!$K$7)*SQRT(AA1594/2),Riskregister!$L$7-(Riskregister!$L$7-Riskregister!$K$7)*SQRT((1-AA1594)/2)))</f>
        <v>0</v>
      </c>
      <c r="AC1594" s="28">
        <f t="shared" ca="1" si="976"/>
        <v>0.18205028374477816</v>
      </c>
      <c r="AD1594" s="28">
        <f t="shared" ca="1" si="976"/>
        <v>0.68213981001553292</v>
      </c>
      <c r="AE1594" s="28">
        <f ca="1">IF(Riskregister!$E$8="",0,COUNTIF(BI$4:BI$53,"&lt;"&amp;AC1594)*IF(AD1594&lt;0.5,Riskregister!$K$8+(Riskregister!$L$8-Riskregister!$K$8)*SQRT(AD1594/2),Riskregister!$L$8-(Riskregister!$L$8-Riskregister!$K$8)*SQRT((1-AD1594)/2)))</f>
        <v>0</v>
      </c>
      <c r="AF1594" s="28">
        <f t="shared" ca="1" si="977"/>
        <v>0.72453836424173346</v>
      </c>
      <c r="AG1594" s="28">
        <f t="shared" ca="1" si="977"/>
        <v>0.86376504357630712</v>
      </c>
      <c r="AH1594" s="28">
        <f>IF(Riskregister!$E$9="",0,COUNTIF(BJ$4:BJ$53,"&lt;"&amp;AF1594)*IF(AG1594&lt;0.5,Riskregister!$K$9+(Riskregister!$L$9-Riskregister!$K$9)*SQRT(AG1594/2),Riskregister!$L$9-(Riskregister!$L$9-Riskregister!$K$9)*SQRT((1-AG1594)/2)))</f>
        <v>0</v>
      </c>
      <c r="AI1594" s="28">
        <f t="shared" ca="1" si="978"/>
        <v>0.55163206812928223</v>
      </c>
      <c r="AJ1594" s="28">
        <f t="shared" ca="1" si="978"/>
        <v>0.56604824566155676</v>
      </c>
      <c r="AK1594" s="28">
        <f>IF(Riskregister!$E$10="",0,COUNTIF(BK$4:BK$53,"&lt;"&amp;AI1594)*IF(AJ1594&lt;0.5,Riskregister!$K$10+(Riskregister!$L$10-Riskregister!$K$10)*SQRT(AJ1594/2),Riskregister!$L$10-(Riskregister!$L$10-Riskregister!$K$10)*SQRT((1-AJ1594)/2)))</f>
        <v>0</v>
      </c>
      <c r="AL1594" s="28">
        <f t="shared" ca="1" si="979"/>
        <v>0.78401531207981312</v>
      </c>
      <c r="AM1594" s="28">
        <f t="shared" ca="1" si="979"/>
        <v>0.26346299811448481</v>
      </c>
      <c r="AN1594" s="28">
        <f>IF(Riskregister!$E$11="",0,COUNTIF(BL$4:BL$53,"&lt;"&amp;AL1594)*IF(AM1594&lt;0.5,Riskregister!$K$11+(Riskregister!$L$11-Riskregister!$K$11)*SQRT(AM1594/2),Riskregister!$L$11-(Riskregister!$L$11-Riskregister!$K$11)*SQRT((1-AM1594)/2)))</f>
        <v>0</v>
      </c>
      <c r="AO1594" s="28">
        <f t="shared" ca="1" si="980"/>
        <v>1.3674587516373626E-2</v>
      </c>
      <c r="AP1594" s="28">
        <f t="shared" ca="1" si="980"/>
        <v>0.39497634543966809</v>
      </c>
      <c r="AQ1594" s="28">
        <f>IF(Riskregister!$E$12="",0,COUNTIF(BM$4:BM$53,"&lt;"&amp;AO1594)*IF(AP1594&lt;0.5,Riskregister!$K$12+(Riskregister!$L$12-Riskregister!$K$12)*SQRT(AP1594/2),Riskregister!$L$12-(Riskregister!$L$12-Riskregister!$K$12)*SQRT((1-AP1594)/2)))</f>
        <v>0</v>
      </c>
      <c r="AR1594" s="28">
        <f t="shared" ca="1" si="981"/>
        <v>0.21285503167815767</v>
      </c>
      <c r="AS1594" s="28">
        <f t="shared" ca="1" si="981"/>
        <v>0.98734746950467822</v>
      </c>
      <c r="AT1594" s="28">
        <f>IF(Riskregister!$E$13="",0,COUNTIF(BN$4:BN$53,"&lt;"&amp;AR1594)*IF(AS1594&lt;0.5,Riskregister!$K$13+(Riskregister!$L$13-Riskregister!$K$13)*SQRT(AS1594/2),Riskregister!$L$13-(Riskregister!$L$13-Riskregister!$K$13)*SQRT((1-AS1594)/2)))</f>
        <v>0</v>
      </c>
      <c r="AU1594" s="28">
        <f t="shared" ca="1" si="982"/>
        <v>0.42583851552697072</v>
      </c>
      <c r="AV1594" s="28">
        <f t="shared" ca="1" si="982"/>
        <v>0.89425635071500553</v>
      </c>
      <c r="AW1594" s="28">
        <f>IF(Riskregister!$E$14="",0,COUNTIF(BO$4:BO$53,"&lt;"&amp;AU1594)*IF(AV1594&lt;0.5,Riskregister!$K$14+(Riskregister!$L$14-Riskregister!$K$14)*SQRT(AV1594/2),Riskregister!$L$14-(Riskregister!$L$14-Riskregister!$K$14)*SQRT((1-AV1594)/2)))</f>
        <v>0</v>
      </c>
      <c r="AX1594" s="28">
        <f t="shared" ca="1" si="983"/>
        <v>5.4301409632940056E-2</v>
      </c>
      <c r="AY1594" s="28">
        <f t="shared" ca="1" si="983"/>
        <v>0.41026395462574805</v>
      </c>
      <c r="AZ1594" s="28">
        <f>IF(Riskregister!$E$15="",0,COUNTIF(BP$4:BP$53,"&lt;"&amp;AX1594)*IF(AY1594&lt;0.5,Riskregister!$K$15+(Riskregister!$L$15-Riskregister!$K$15)*SQRT(AY1594/2),Riskregister!$L$15-(Riskregister!$L$15-Riskregister!$K$15)*SQRT((1-AY1594)/2)))</f>
        <v>0</v>
      </c>
      <c r="BA1594" s="28">
        <f t="shared" ca="1" si="984"/>
        <v>0.43463641369323136</v>
      </c>
      <c r="BB1594" s="28">
        <f t="shared" ca="1" si="984"/>
        <v>0.86435287803151029</v>
      </c>
      <c r="BC1594" s="28">
        <f>IF(Riskregister!$E$16="",0,COUNTIF(BQ$4:BQ$53,"&lt;"&amp;BA1594)*IF(BB1594&lt;0.5,Riskregister!$K$16+(Riskregister!$L$16-Riskregister!$K$16)*SQRT(BB1594/2),Riskregister!$L$16-(Riskregister!$L$16-Riskregister!$K$16)*SQRT((1-BB1594)/2)))</f>
        <v>0</v>
      </c>
      <c r="BD1594" s="28">
        <f t="shared" ca="1" si="948"/>
        <v>3402226.8389677405</v>
      </c>
    </row>
    <row r="1595" spans="20:56" x14ac:dyDescent="0.35">
      <c r="T1595" s="28">
        <f t="shared" ca="1" si="973"/>
        <v>0.12073618825251931</v>
      </c>
      <c r="U1595" s="28">
        <f t="shared" ca="1" si="973"/>
        <v>0.24640927469171403</v>
      </c>
      <c r="V1595" s="28">
        <f ca="1">IF(Riskregister!$E$5="",0,COUNTIF(BF$4:BF$53,"&lt;"&amp;T1595)*IF(U1595&lt;0.5,Riskregister!$K$5+(Riskregister!$L$5-Riskregister!$K$5)*SQRT(U1595/2),Riskregister!$L$5-(Riskregister!$L$5-Riskregister!$K$5)*SQRT((1-U1595)/2)))</f>
        <v>0</v>
      </c>
      <c r="W1595" s="28">
        <f t="shared" ca="1" si="974"/>
        <v>0.32723982775871663</v>
      </c>
      <c r="X1595" s="28">
        <f t="shared" ca="1" si="974"/>
        <v>0.97787605449567716</v>
      </c>
      <c r="Y1595" s="28">
        <f ca="1">IF(Riskregister!$E$6="",0,COUNTIF(BG$4:BG$53,"&lt;"&amp;W1595)*IF(X1595&lt;0.5,Riskregister!$K$6+(Riskregister!$L$6-Riskregister!$K$6)*SQRT(X1595/2),Riskregister!$L$6-(Riskregister!$L$6-Riskregister!$K$6)*SQRT((1-X1595)/2)))</f>
        <v>0</v>
      </c>
      <c r="Z1595" s="28">
        <f t="shared" ca="1" si="975"/>
        <v>0.50158698354630094</v>
      </c>
      <c r="AA1595" s="28">
        <f t="shared" ca="1" si="975"/>
        <v>0.31328975996720709</v>
      </c>
      <c r="AB1595" s="28">
        <f ca="1">IF(Riskregister!$E$7="",0,COUNTIF(BH$4:BH$53,"&lt;"&amp;Z1595)*IF(AA1595&lt;0.5,Riskregister!$K$7+(Riskregister!$L$7-Riskregister!$K$7)*SQRT(AA1595/2),Riskregister!$L$7-(Riskregister!$L$7-Riskregister!$K$7)*SQRT((1-AA1595)/2)))</f>
        <v>0</v>
      </c>
      <c r="AC1595" s="28">
        <f t="shared" ca="1" si="976"/>
        <v>0.11064245331364242</v>
      </c>
      <c r="AD1595" s="28">
        <f t="shared" ca="1" si="976"/>
        <v>0.32553546568029257</v>
      </c>
      <c r="AE1595" s="28">
        <f ca="1">IF(Riskregister!$E$8="",0,COUNTIF(BI$4:BI$53,"&lt;"&amp;AC1595)*IF(AD1595&lt;0.5,Riskregister!$K$8+(Riskregister!$L$8-Riskregister!$K$8)*SQRT(AD1595/2),Riskregister!$L$8-(Riskregister!$L$8-Riskregister!$K$8)*SQRT((1-AD1595)/2)))</f>
        <v>0</v>
      </c>
      <c r="AF1595" s="28">
        <f t="shared" ca="1" si="977"/>
        <v>0.86199304176416258</v>
      </c>
      <c r="AG1595" s="28">
        <f t="shared" ca="1" si="977"/>
        <v>0.28288591154337217</v>
      </c>
      <c r="AH1595" s="28">
        <f>IF(Riskregister!$E$9="",0,COUNTIF(BJ$4:BJ$53,"&lt;"&amp;AF1595)*IF(AG1595&lt;0.5,Riskregister!$K$9+(Riskregister!$L$9-Riskregister!$K$9)*SQRT(AG1595/2),Riskregister!$L$9-(Riskregister!$L$9-Riskregister!$K$9)*SQRT((1-AG1595)/2)))</f>
        <v>0</v>
      </c>
      <c r="AI1595" s="28">
        <f t="shared" ca="1" si="978"/>
        <v>0.29630666765783931</v>
      </c>
      <c r="AJ1595" s="28">
        <f t="shared" ca="1" si="978"/>
        <v>0.51762664737556363</v>
      </c>
      <c r="AK1595" s="28">
        <f>IF(Riskregister!$E$10="",0,COUNTIF(BK$4:BK$53,"&lt;"&amp;AI1595)*IF(AJ1595&lt;0.5,Riskregister!$K$10+(Riskregister!$L$10-Riskregister!$K$10)*SQRT(AJ1595/2),Riskregister!$L$10-(Riskregister!$L$10-Riskregister!$K$10)*SQRT((1-AJ1595)/2)))</f>
        <v>0</v>
      </c>
      <c r="AL1595" s="28">
        <f t="shared" ca="1" si="979"/>
        <v>0.51762388624934486</v>
      </c>
      <c r="AM1595" s="28">
        <f t="shared" ca="1" si="979"/>
        <v>0.8384967647747269</v>
      </c>
      <c r="AN1595" s="28">
        <f>IF(Riskregister!$E$11="",0,COUNTIF(BL$4:BL$53,"&lt;"&amp;AL1595)*IF(AM1595&lt;0.5,Riskregister!$K$11+(Riskregister!$L$11-Riskregister!$K$11)*SQRT(AM1595/2),Riskregister!$L$11-(Riskregister!$L$11-Riskregister!$K$11)*SQRT((1-AM1595)/2)))</f>
        <v>0</v>
      </c>
      <c r="AO1595" s="28">
        <f t="shared" ca="1" si="980"/>
        <v>0.78765404567831909</v>
      </c>
      <c r="AP1595" s="28">
        <f t="shared" ca="1" si="980"/>
        <v>0.71479441751748574</v>
      </c>
      <c r="AQ1595" s="28">
        <f>IF(Riskregister!$E$12="",0,COUNTIF(BM$4:BM$53,"&lt;"&amp;AO1595)*IF(AP1595&lt;0.5,Riskregister!$K$12+(Riskregister!$L$12-Riskregister!$K$12)*SQRT(AP1595/2),Riskregister!$L$12-(Riskregister!$L$12-Riskregister!$K$12)*SQRT((1-AP1595)/2)))</f>
        <v>0</v>
      </c>
      <c r="AR1595" s="28">
        <f t="shared" ca="1" si="981"/>
        <v>1.4892302995413442E-2</v>
      </c>
      <c r="AS1595" s="28">
        <f t="shared" ca="1" si="981"/>
        <v>9.6208763289601373E-3</v>
      </c>
      <c r="AT1595" s="28">
        <f>IF(Riskregister!$E$13="",0,COUNTIF(BN$4:BN$53,"&lt;"&amp;AR1595)*IF(AS1595&lt;0.5,Riskregister!$K$13+(Riskregister!$L$13-Riskregister!$K$13)*SQRT(AS1595/2),Riskregister!$L$13-(Riskregister!$L$13-Riskregister!$K$13)*SQRT((1-AS1595)/2)))</f>
        <v>0</v>
      </c>
      <c r="AU1595" s="28">
        <f t="shared" ca="1" si="982"/>
        <v>0.72913921194490483</v>
      </c>
      <c r="AV1595" s="28">
        <f t="shared" ca="1" si="982"/>
        <v>0.32091398082774725</v>
      </c>
      <c r="AW1595" s="28">
        <f>IF(Riskregister!$E$14="",0,COUNTIF(BO$4:BO$53,"&lt;"&amp;AU1595)*IF(AV1595&lt;0.5,Riskregister!$K$14+(Riskregister!$L$14-Riskregister!$K$14)*SQRT(AV1595/2),Riskregister!$L$14-(Riskregister!$L$14-Riskregister!$K$14)*SQRT((1-AV1595)/2)))</f>
        <v>0</v>
      </c>
      <c r="AX1595" s="28">
        <f t="shared" ca="1" si="983"/>
        <v>0.26063773873672713</v>
      </c>
      <c r="AY1595" s="28">
        <f t="shared" ca="1" si="983"/>
        <v>3.3444238484294897E-2</v>
      </c>
      <c r="AZ1595" s="28">
        <f>IF(Riskregister!$E$15="",0,COUNTIF(BP$4:BP$53,"&lt;"&amp;AX1595)*IF(AY1595&lt;0.5,Riskregister!$K$15+(Riskregister!$L$15-Riskregister!$K$15)*SQRT(AY1595/2),Riskregister!$L$15-(Riskregister!$L$15-Riskregister!$K$15)*SQRT((1-AY1595)/2)))</f>
        <v>0</v>
      </c>
      <c r="BA1595" s="28">
        <f t="shared" ca="1" si="984"/>
        <v>0.43631644346081067</v>
      </c>
      <c r="BB1595" s="28">
        <f t="shared" ca="1" si="984"/>
        <v>0.20182675945341344</v>
      </c>
      <c r="BC1595" s="28">
        <f>IF(Riskregister!$E$16="",0,COUNTIF(BQ$4:BQ$53,"&lt;"&amp;BA1595)*IF(BB1595&lt;0.5,Riskregister!$K$16+(Riskregister!$L$16-Riskregister!$K$16)*SQRT(BB1595/2),Riskregister!$L$16-(Riskregister!$L$16-Riskregister!$K$16)*SQRT((1-BB1595)/2)))</f>
        <v>0</v>
      </c>
      <c r="BD1595" s="28">
        <f t="shared" ca="1" si="948"/>
        <v>0</v>
      </c>
    </row>
    <row r="1596" spans="20:56" x14ac:dyDescent="0.35">
      <c r="T1596" s="28">
        <f t="shared" ca="1" si="973"/>
        <v>0.34732796657762299</v>
      </c>
      <c r="U1596" s="28">
        <f t="shared" ca="1" si="973"/>
        <v>0.68397053491198434</v>
      </c>
      <c r="V1596" s="28">
        <f ca="1">IF(Riskregister!$E$5="",0,COUNTIF(BF$4:BF$53,"&lt;"&amp;T1596)*IF(U1596&lt;0.5,Riskregister!$K$5+(Riskregister!$L$5-Riskregister!$K$5)*SQRT(U1596/2),Riskregister!$L$5-(Riskregister!$L$5-Riskregister!$K$5)*SQRT((1-U1596)/2)))</f>
        <v>0</v>
      </c>
      <c r="W1596" s="28">
        <f t="shared" ca="1" si="974"/>
        <v>0.51540439441664021</v>
      </c>
      <c r="X1596" s="28">
        <f t="shared" ca="1" si="974"/>
        <v>0.18045429753607578</v>
      </c>
      <c r="Y1596" s="28">
        <f ca="1">IF(Riskregister!$E$6="",0,COUNTIF(BG$4:BG$53,"&lt;"&amp;W1596)*IF(X1596&lt;0.5,Riskregister!$K$6+(Riskregister!$L$6-Riskregister!$K$6)*SQRT(X1596/2),Riskregister!$L$6-(Riskregister!$L$6-Riskregister!$K$6)*SQRT((1-X1596)/2)))</f>
        <v>0</v>
      </c>
      <c r="Z1596" s="28">
        <f t="shared" ca="1" si="975"/>
        <v>0.2578268732299196</v>
      </c>
      <c r="AA1596" s="28">
        <f t="shared" ca="1" si="975"/>
        <v>0.66810072021659983</v>
      </c>
      <c r="AB1596" s="28">
        <f ca="1">IF(Riskregister!$E$7="",0,COUNTIF(BH$4:BH$53,"&lt;"&amp;Z1596)*IF(AA1596&lt;0.5,Riskregister!$K$7+(Riskregister!$L$7-Riskregister!$K$7)*SQRT(AA1596/2),Riskregister!$L$7-(Riskregister!$L$7-Riskregister!$K$7)*SQRT((1-AA1596)/2)))</f>
        <v>0</v>
      </c>
      <c r="AC1596" s="28">
        <f t="shared" ca="1" si="976"/>
        <v>0.99088012673275438</v>
      </c>
      <c r="AD1596" s="28">
        <f t="shared" ca="1" si="976"/>
        <v>0.17591136922889039</v>
      </c>
      <c r="AE1596" s="28">
        <f ca="1">IF(Riskregister!$E$8="",0,COUNTIF(BI$4:BI$53,"&lt;"&amp;AC1596)*IF(AD1596&lt;0.5,Riskregister!$K$8+(Riskregister!$L$8-Riskregister!$K$8)*SQRT(AD1596/2),Riskregister!$L$8-(Riskregister!$L$8-Riskregister!$K$8)*SQRT((1-AD1596)/2)))</f>
        <v>1693894.2116003977</v>
      </c>
      <c r="AF1596" s="28">
        <f t="shared" ca="1" si="977"/>
        <v>7.1982034165897435E-2</v>
      </c>
      <c r="AG1596" s="28">
        <f t="shared" ca="1" si="977"/>
        <v>0.35022894488761613</v>
      </c>
      <c r="AH1596" s="28">
        <f>IF(Riskregister!$E$9="",0,COUNTIF(BJ$4:BJ$53,"&lt;"&amp;AF1596)*IF(AG1596&lt;0.5,Riskregister!$K$9+(Riskregister!$L$9-Riskregister!$K$9)*SQRT(AG1596/2),Riskregister!$L$9-(Riskregister!$L$9-Riskregister!$K$9)*SQRT((1-AG1596)/2)))</f>
        <v>0</v>
      </c>
      <c r="AI1596" s="28">
        <f t="shared" ca="1" si="978"/>
        <v>0.1839768486409139</v>
      </c>
      <c r="AJ1596" s="28">
        <f t="shared" ca="1" si="978"/>
        <v>0.82656906561602506</v>
      </c>
      <c r="AK1596" s="28">
        <f>IF(Riskregister!$E$10="",0,COUNTIF(BK$4:BK$53,"&lt;"&amp;AI1596)*IF(AJ1596&lt;0.5,Riskregister!$K$10+(Riskregister!$L$10-Riskregister!$K$10)*SQRT(AJ1596/2),Riskregister!$L$10-(Riskregister!$L$10-Riskregister!$K$10)*SQRT((1-AJ1596)/2)))</f>
        <v>0</v>
      </c>
      <c r="AL1596" s="28">
        <f t="shared" ca="1" si="979"/>
        <v>0.23956718377400865</v>
      </c>
      <c r="AM1596" s="28">
        <f t="shared" ca="1" si="979"/>
        <v>0.94177097294430534</v>
      </c>
      <c r="AN1596" s="28">
        <f>IF(Riskregister!$E$11="",0,COUNTIF(BL$4:BL$53,"&lt;"&amp;AL1596)*IF(AM1596&lt;0.5,Riskregister!$K$11+(Riskregister!$L$11-Riskregister!$K$11)*SQRT(AM1596/2),Riskregister!$L$11-(Riskregister!$L$11-Riskregister!$K$11)*SQRT((1-AM1596)/2)))</f>
        <v>0</v>
      </c>
      <c r="AO1596" s="28">
        <f t="shared" ca="1" si="980"/>
        <v>0.54227077435366167</v>
      </c>
      <c r="AP1596" s="28">
        <f t="shared" ca="1" si="980"/>
        <v>4.0598056361391355E-2</v>
      </c>
      <c r="AQ1596" s="28">
        <f>IF(Riskregister!$E$12="",0,COUNTIF(BM$4:BM$53,"&lt;"&amp;AO1596)*IF(AP1596&lt;0.5,Riskregister!$K$12+(Riskregister!$L$12-Riskregister!$K$12)*SQRT(AP1596/2),Riskregister!$L$12-(Riskregister!$L$12-Riskregister!$K$12)*SQRT((1-AP1596)/2)))</f>
        <v>0</v>
      </c>
      <c r="AR1596" s="28">
        <f t="shared" ca="1" si="981"/>
        <v>5.4642830960084821E-2</v>
      </c>
      <c r="AS1596" s="28">
        <f t="shared" ca="1" si="981"/>
        <v>0.31467346223364079</v>
      </c>
      <c r="AT1596" s="28">
        <f>IF(Riskregister!$E$13="",0,COUNTIF(BN$4:BN$53,"&lt;"&amp;AR1596)*IF(AS1596&lt;0.5,Riskregister!$K$13+(Riskregister!$L$13-Riskregister!$K$13)*SQRT(AS1596/2),Riskregister!$L$13-(Riskregister!$L$13-Riskregister!$K$13)*SQRT((1-AS1596)/2)))</f>
        <v>0</v>
      </c>
      <c r="AU1596" s="28">
        <f t="shared" ca="1" si="982"/>
        <v>4.5753104315580106E-3</v>
      </c>
      <c r="AV1596" s="28">
        <f t="shared" ca="1" si="982"/>
        <v>0.41897451207083458</v>
      </c>
      <c r="AW1596" s="28">
        <f>IF(Riskregister!$E$14="",0,COUNTIF(BO$4:BO$53,"&lt;"&amp;AU1596)*IF(AV1596&lt;0.5,Riskregister!$K$14+(Riskregister!$L$14-Riskregister!$K$14)*SQRT(AV1596/2),Riskregister!$L$14-(Riskregister!$L$14-Riskregister!$K$14)*SQRT((1-AV1596)/2)))</f>
        <v>0</v>
      </c>
      <c r="AX1596" s="28">
        <f t="shared" ca="1" si="983"/>
        <v>0.22985777436953725</v>
      </c>
      <c r="AY1596" s="28">
        <f t="shared" ca="1" si="983"/>
        <v>0.84284977669998529</v>
      </c>
      <c r="AZ1596" s="28">
        <f>IF(Riskregister!$E$15="",0,COUNTIF(BP$4:BP$53,"&lt;"&amp;AX1596)*IF(AY1596&lt;0.5,Riskregister!$K$15+(Riskregister!$L$15-Riskregister!$K$15)*SQRT(AY1596/2),Riskregister!$L$15-(Riskregister!$L$15-Riskregister!$K$15)*SQRT((1-AY1596)/2)))</f>
        <v>0</v>
      </c>
      <c r="BA1596" s="28">
        <f t="shared" ca="1" si="984"/>
        <v>0.14319647505443123</v>
      </c>
      <c r="BB1596" s="28">
        <f t="shared" ca="1" si="984"/>
        <v>9.194436338371359E-3</v>
      </c>
      <c r="BC1596" s="28">
        <f>IF(Riskregister!$E$16="",0,COUNTIF(BQ$4:BQ$53,"&lt;"&amp;BA1596)*IF(BB1596&lt;0.5,Riskregister!$K$16+(Riskregister!$L$16-Riskregister!$K$16)*SQRT(BB1596/2),Riskregister!$L$16-(Riskregister!$L$16-Riskregister!$K$16)*SQRT((1-BB1596)/2)))</f>
        <v>0</v>
      </c>
      <c r="BD1596" s="28">
        <f t="shared" ca="1" si="948"/>
        <v>1693894.2116003977</v>
      </c>
    </row>
    <row r="1597" spans="20:56" x14ac:dyDescent="0.35">
      <c r="T1597" s="28">
        <f t="shared" ca="1" si="973"/>
        <v>0.44687461588134147</v>
      </c>
      <c r="U1597" s="28">
        <f t="shared" ca="1" si="973"/>
        <v>0.94665434825035633</v>
      </c>
      <c r="V1597" s="28">
        <f ca="1">IF(Riskregister!$E$5="",0,COUNTIF(BF$4:BF$53,"&lt;"&amp;T1597)*IF(U1597&lt;0.5,Riskregister!$K$5+(Riskregister!$L$5-Riskregister!$K$5)*SQRT(U1597/2),Riskregister!$L$5-(Riskregister!$L$5-Riskregister!$K$5)*SQRT((1-U1597)/2)))</f>
        <v>0</v>
      </c>
      <c r="W1597" s="28">
        <f t="shared" ca="1" si="974"/>
        <v>0.62444779599538613</v>
      </c>
      <c r="X1597" s="28">
        <f t="shared" ca="1" si="974"/>
        <v>0.68988844896621027</v>
      </c>
      <c r="Y1597" s="28">
        <f ca="1">IF(Riskregister!$E$6="",0,COUNTIF(BG$4:BG$53,"&lt;"&amp;W1597)*IF(X1597&lt;0.5,Riskregister!$K$6+(Riskregister!$L$6-Riskregister!$K$6)*SQRT(X1597/2),Riskregister!$L$6-(Riskregister!$L$6-Riskregister!$K$6)*SQRT((1-X1597)/2)))</f>
        <v>1291211.7998479805</v>
      </c>
      <c r="Z1597" s="28">
        <f t="shared" ca="1" si="975"/>
        <v>0.55013322335936365</v>
      </c>
      <c r="AA1597" s="28">
        <f t="shared" ca="1" si="975"/>
        <v>0.45812277855302297</v>
      </c>
      <c r="AB1597" s="28">
        <f ca="1">IF(Riskregister!$E$7="",0,COUNTIF(BH$4:BH$53,"&lt;"&amp;Z1597)*IF(AA1597&lt;0.5,Riskregister!$K$7+(Riskregister!$L$7-Riskregister!$K$7)*SQRT(AA1597/2),Riskregister!$L$7-(Riskregister!$L$7-Riskregister!$K$7)*SQRT((1-AA1597)/2)))</f>
        <v>0</v>
      </c>
      <c r="AC1597" s="28">
        <f t="shared" ca="1" si="976"/>
        <v>0.29004817054555754</v>
      </c>
      <c r="AD1597" s="28">
        <f t="shared" ca="1" si="976"/>
        <v>0.14558243482094302</v>
      </c>
      <c r="AE1597" s="28">
        <f ca="1">IF(Riskregister!$E$8="",0,COUNTIF(BI$4:BI$53,"&lt;"&amp;AC1597)*IF(AD1597&lt;0.5,Riskregister!$K$8+(Riskregister!$L$8-Riskregister!$K$8)*SQRT(AD1597/2),Riskregister!$L$8-(Riskregister!$L$8-Riskregister!$K$8)*SQRT((1-AD1597)/2)))</f>
        <v>0</v>
      </c>
      <c r="AF1597" s="28">
        <f t="shared" ca="1" si="977"/>
        <v>0.81737776166870957</v>
      </c>
      <c r="AG1597" s="28">
        <f t="shared" ca="1" si="977"/>
        <v>0.34751502055729355</v>
      </c>
      <c r="AH1597" s="28">
        <f>IF(Riskregister!$E$9="",0,COUNTIF(BJ$4:BJ$53,"&lt;"&amp;AF1597)*IF(AG1597&lt;0.5,Riskregister!$K$9+(Riskregister!$L$9-Riskregister!$K$9)*SQRT(AG1597/2),Riskregister!$L$9-(Riskregister!$L$9-Riskregister!$K$9)*SQRT((1-AG1597)/2)))</f>
        <v>0</v>
      </c>
      <c r="AI1597" s="28">
        <f t="shared" ca="1" si="978"/>
        <v>0.5640775284552717</v>
      </c>
      <c r="AJ1597" s="28">
        <f t="shared" ca="1" si="978"/>
        <v>0.18505310681265419</v>
      </c>
      <c r="AK1597" s="28">
        <f>IF(Riskregister!$E$10="",0,COUNTIF(BK$4:BK$53,"&lt;"&amp;AI1597)*IF(AJ1597&lt;0.5,Riskregister!$K$10+(Riskregister!$L$10-Riskregister!$K$10)*SQRT(AJ1597/2),Riskregister!$L$10-(Riskregister!$L$10-Riskregister!$K$10)*SQRT((1-AJ1597)/2)))</f>
        <v>0</v>
      </c>
      <c r="AL1597" s="28">
        <f t="shared" ca="1" si="979"/>
        <v>0.94910098113298036</v>
      </c>
      <c r="AM1597" s="28">
        <f t="shared" ca="1" si="979"/>
        <v>0.56351708975124915</v>
      </c>
      <c r="AN1597" s="28">
        <f>IF(Riskregister!$E$11="",0,COUNTIF(BL$4:BL$53,"&lt;"&amp;AL1597)*IF(AM1597&lt;0.5,Riskregister!$K$11+(Riskregister!$L$11-Riskregister!$K$11)*SQRT(AM1597/2),Riskregister!$L$11-(Riskregister!$L$11-Riskregister!$K$11)*SQRT((1-AM1597)/2)))</f>
        <v>0</v>
      </c>
      <c r="AO1597" s="28">
        <f t="shared" ca="1" si="980"/>
        <v>0.216490223918268</v>
      </c>
      <c r="AP1597" s="28">
        <f t="shared" ca="1" si="980"/>
        <v>0.8650974807500279</v>
      </c>
      <c r="AQ1597" s="28">
        <f>IF(Riskregister!$E$12="",0,COUNTIF(BM$4:BM$53,"&lt;"&amp;AO1597)*IF(AP1597&lt;0.5,Riskregister!$K$12+(Riskregister!$L$12-Riskregister!$K$12)*SQRT(AP1597/2),Riskregister!$L$12-(Riskregister!$L$12-Riskregister!$K$12)*SQRT((1-AP1597)/2)))</f>
        <v>0</v>
      </c>
      <c r="AR1597" s="28">
        <f t="shared" ca="1" si="981"/>
        <v>0.95076634450503617</v>
      </c>
      <c r="AS1597" s="28">
        <f t="shared" ca="1" si="981"/>
        <v>4.2678171547160026E-2</v>
      </c>
      <c r="AT1597" s="28">
        <f>IF(Riskregister!$E$13="",0,COUNTIF(BN$4:BN$53,"&lt;"&amp;AR1597)*IF(AS1597&lt;0.5,Riskregister!$K$13+(Riskregister!$L$13-Riskregister!$K$13)*SQRT(AS1597/2),Riskregister!$L$13-(Riskregister!$L$13-Riskregister!$K$13)*SQRT((1-AS1597)/2)))</f>
        <v>0</v>
      </c>
      <c r="AU1597" s="28">
        <f t="shared" ca="1" si="982"/>
        <v>4.7989652695869189E-2</v>
      </c>
      <c r="AV1597" s="28">
        <f t="shared" ca="1" si="982"/>
        <v>0.44664202901035155</v>
      </c>
      <c r="AW1597" s="28">
        <f>IF(Riskregister!$E$14="",0,COUNTIF(BO$4:BO$53,"&lt;"&amp;AU1597)*IF(AV1597&lt;0.5,Riskregister!$K$14+(Riskregister!$L$14-Riskregister!$K$14)*SQRT(AV1597/2),Riskregister!$L$14-(Riskregister!$L$14-Riskregister!$K$14)*SQRT((1-AV1597)/2)))</f>
        <v>0</v>
      </c>
      <c r="AX1597" s="28">
        <f t="shared" ca="1" si="983"/>
        <v>0.55372488862042091</v>
      </c>
      <c r="AY1597" s="28">
        <f t="shared" ca="1" si="983"/>
        <v>0.60268263255705823</v>
      </c>
      <c r="AZ1597" s="28">
        <f>IF(Riskregister!$E$15="",0,COUNTIF(BP$4:BP$53,"&lt;"&amp;AX1597)*IF(AY1597&lt;0.5,Riskregister!$K$15+(Riskregister!$L$15-Riskregister!$K$15)*SQRT(AY1597/2),Riskregister!$L$15-(Riskregister!$L$15-Riskregister!$K$15)*SQRT((1-AY1597)/2)))</f>
        <v>0</v>
      </c>
      <c r="BA1597" s="28">
        <f t="shared" ca="1" si="984"/>
        <v>0.38313965454552301</v>
      </c>
      <c r="BB1597" s="28">
        <f t="shared" ca="1" si="984"/>
        <v>0.12678337054631006</v>
      </c>
      <c r="BC1597" s="28">
        <f>IF(Riskregister!$E$16="",0,COUNTIF(BQ$4:BQ$53,"&lt;"&amp;BA1597)*IF(BB1597&lt;0.5,Riskregister!$K$16+(Riskregister!$L$16-Riskregister!$K$16)*SQRT(BB1597/2),Riskregister!$L$16-(Riskregister!$L$16-Riskregister!$K$16)*SQRT((1-BB1597)/2)))</f>
        <v>0</v>
      </c>
      <c r="BD1597" s="28">
        <f t="shared" ca="1" si="948"/>
        <v>1291211.7998479805</v>
      </c>
    </row>
    <row r="1598" spans="20:56" x14ac:dyDescent="0.35">
      <c r="T1598" s="28">
        <f t="shared" ca="1" si="973"/>
        <v>0.29707932837237239</v>
      </c>
      <c r="U1598" s="28">
        <f t="shared" ca="1" si="973"/>
        <v>0.86822520609668741</v>
      </c>
      <c r="V1598" s="28">
        <f ca="1">IF(Riskregister!$E$5="",0,COUNTIF(BF$4:BF$53,"&lt;"&amp;T1598)*IF(U1598&lt;0.5,Riskregister!$K$5+(Riskregister!$L$5-Riskregister!$K$5)*SQRT(U1598/2),Riskregister!$L$5-(Riskregister!$L$5-Riskregister!$K$5)*SQRT((1-U1598)/2)))</f>
        <v>0</v>
      </c>
      <c r="W1598" s="28">
        <f t="shared" ca="1" si="974"/>
        <v>0.33955249823037204</v>
      </c>
      <c r="X1598" s="28">
        <f t="shared" ca="1" si="974"/>
        <v>0.88711229687645909</v>
      </c>
      <c r="Y1598" s="28">
        <f ca="1">IF(Riskregister!$E$6="",0,COUNTIF(BG$4:BG$53,"&lt;"&amp;W1598)*IF(X1598&lt;0.5,Riskregister!$K$6+(Riskregister!$L$6-Riskregister!$K$6)*SQRT(X1598/2),Riskregister!$L$6-(Riskregister!$L$6-Riskregister!$K$6)*SQRT((1-X1598)/2)))</f>
        <v>0</v>
      </c>
      <c r="Z1598" s="28">
        <f t="shared" ca="1" si="975"/>
        <v>0.36087959920814694</v>
      </c>
      <c r="AA1598" s="28">
        <f t="shared" ca="1" si="975"/>
        <v>0.81310672775232595</v>
      </c>
      <c r="AB1598" s="28">
        <f ca="1">IF(Riskregister!$E$7="",0,COUNTIF(BH$4:BH$53,"&lt;"&amp;Z1598)*IF(AA1598&lt;0.5,Riskregister!$K$7+(Riskregister!$L$7-Riskregister!$K$7)*SQRT(AA1598/2),Riskregister!$L$7-(Riskregister!$L$7-Riskregister!$K$7)*SQRT((1-AA1598)/2)))</f>
        <v>0</v>
      </c>
      <c r="AC1598" s="28">
        <f t="shared" ca="1" si="976"/>
        <v>0.25971076767152268</v>
      </c>
      <c r="AD1598" s="28">
        <f t="shared" ca="1" si="976"/>
        <v>2.5038850897221798E-2</v>
      </c>
      <c r="AE1598" s="28">
        <f ca="1">IF(Riskregister!$E$8="",0,COUNTIF(BI$4:BI$53,"&lt;"&amp;AC1598)*IF(AD1598&lt;0.5,Riskregister!$K$8+(Riskregister!$L$8-Riskregister!$K$8)*SQRT(AD1598/2),Riskregister!$L$8-(Riskregister!$L$8-Riskregister!$K$8)*SQRT((1-AD1598)/2)))</f>
        <v>0</v>
      </c>
      <c r="AF1598" s="28">
        <f t="shared" ca="1" si="977"/>
        <v>0.59459500006530552</v>
      </c>
      <c r="AG1598" s="28">
        <f t="shared" ca="1" si="977"/>
        <v>0.62257321010300537</v>
      </c>
      <c r="AH1598" s="28">
        <f>IF(Riskregister!$E$9="",0,COUNTIF(BJ$4:BJ$53,"&lt;"&amp;AF1598)*IF(AG1598&lt;0.5,Riskregister!$K$9+(Riskregister!$L$9-Riskregister!$K$9)*SQRT(AG1598/2),Riskregister!$L$9-(Riskregister!$L$9-Riskregister!$K$9)*SQRT((1-AG1598)/2)))</f>
        <v>0</v>
      </c>
      <c r="AI1598" s="28">
        <f t="shared" ca="1" si="978"/>
        <v>0.85135453210247725</v>
      </c>
      <c r="AJ1598" s="28">
        <f t="shared" ca="1" si="978"/>
        <v>0.186421722751687</v>
      </c>
      <c r="AK1598" s="28">
        <f>IF(Riskregister!$E$10="",0,COUNTIF(BK$4:BK$53,"&lt;"&amp;AI1598)*IF(AJ1598&lt;0.5,Riskregister!$K$10+(Riskregister!$L$10-Riskregister!$K$10)*SQRT(AJ1598/2),Riskregister!$L$10-(Riskregister!$L$10-Riskregister!$K$10)*SQRT((1-AJ1598)/2)))</f>
        <v>0</v>
      </c>
      <c r="AL1598" s="28">
        <f t="shared" ca="1" si="979"/>
        <v>1.2169434350214892E-2</v>
      </c>
      <c r="AM1598" s="28">
        <f t="shared" ca="1" si="979"/>
        <v>4.6625100535363173E-2</v>
      </c>
      <c r="AN1598" s="28">
        <f>IF(Riskregister!$E$11="",0,COUNTIF(BL$4:BL$53,"&lt;"&amp;AL1598)*IF(AM1598&lt;0.5,Riskregister!$K$11+(Riskregister!$L$11-Riskregister!$K$11)*SQRT(AM1598/2),Riskregister!$L$11-(Riskregister!$L$11-Riskregister!$K$11)*SQRT((1-AM1598)/2)))</f>
        <v>0</v>
      </c>
      <c r="AO1598" s="28">
        <f t="shared" ca="1" si="980"/>
        <v>0.81189296613732564</v>
      </c>
      <c r="AP1598" s="28">
        <f t="shared" ca="1" si="980"/>
        <v>0.77024096387426999</v>
      </c>
      <c r="AQ1598" s="28">
        <f>IF(Riskregister!$E$12="",0,COUNTIF(BM$4:BM$53,"&lt;"&amp;AO1598)*IF(AP1598&lt;0.5,Riskregister!$K$12+(Riskregister!$L$12-Riskregister!$K$12)*SQRT(AP1598/2),Riskregister!$L$12-(Riskregister!$L$12-Riskregister!$K$12)*SQRT((1-AP1598)/2)))</f>
        <v>0</v>
      </c>
      <c r="AR1598" s="28">
        <f t="shared" ca="1" si="981"/>
        <v>0.96046753584122946</v>
      </c>
      <c r="AS1598" s="28">
        <f t="shared" ca="1" si="981"/>
        <v>0.60448857708945869</v>
      </c>
      <c r="AT1598" s="28">
        <f>IF(Riskregister!$E$13="",0,COUNTIF(BN$4:BN$53,"&lt;"&amp;AR1598)*IF(AS1598&lt;0.5,Riskregister!$K$13+(Riskregister!$L$13-Riskregister!$K$13)*SQRT(AS1598/2),Riskregister!$L$13-(Riskregister!$L$13-Riskregister!$K$13)*SQRT((1-AS1598)/2)))</f>
        <v>0</v>
      </c>
      <c r="AU1598" s="28">
        <f t="shared" ca="1" si="982"/>
        <v>0.36230790032915772</v>
      </c>
      <c r="AV1598" s="28">
        <f t="shared" ca="1" si="982"/>
        <v>0.35369631166979076</v>
      </c>
      <c r="AW1598" s="28">
        <f>IF(Riskregister!$E$14="",0,COUNTIF(BO$4:BO$53,"&lt;"&amp;AU1598)*IF(AV1598&lt;0.5,Riskregister!$K$14+(Riskregister!$L$14-Riskregister!$K$14)*SQRT(AV1598/2),Riskregister!$L$14-(Riskregister!$L$14-Riskregister!$K$14)*SQRT((1-AV1598)/2)))</f>
        <v>0</v>
      </c>
      <c r="AX1598" s="28">
        <f t="shared" ca="1" si="983"/>
        <v>0.91988018026876073</v>
      </c>
      <c r="AY1598" s="28">
        <f t="shared" ca="1" si="983"/>
        <v>0.18936082699848733</v>
      </c>
      <c r="AZ1598" s="28">
        <f>IF(Riskregister!$E$15="",0,COUNTIF(BP$4:BP$53,"&lt;"&amp;AX1598)*IF(AY1598&lt;0.5,Riskregister!$K$15+(Riskregister!$L$15-Riskregister!$K$15)*SQRT(AY1598/2),Riskregister!$L$15-(Riskregister!$L$15-Riskregister!$K$15)*SQRT((1-AY1598)/2)))</f>
        <v>0</v>
      </c>
      <c r="BA1598" s="28">
        <f t="shared" ca="1" si="984"/>
        <v>0.39121824159842056</v>
      </c>
      <c r="BB1598" s="28">
        <f t="shared" ca="1" si="984"/>
        <v>2.3830300100380786E-2</v>
      </c>
      <c r="BC1598" s="28">
        <f>IF(Riskregister!$E$16="",0,COUNTIF(BQ$4:BQ$53,"&lt;"&amp;BA1598)*IF(BB1598&lt;0.5,Riskregister!$K$16+(Riskregister!$L$16-Riskregister!$K$16)*SQRT(BB1598/2),Riskregister!$L$16-(Riskregister!$L$16-Riskregister!$K$16)*SQRT((1-BB1598)/2)))</f>
        <v>0</v>
      </c>
      <c r="BD1598" s="28">
        <f t="shared" ca="1" si="948"/>
        <v>0</v>
      </c>
    </row>
    <row r="1599" spans="20:56" x14ac:dyDescent="0.35">
      <c r="T1599" s="28">
        <f t="shared" ca="1" si="973"/>
        <v>0.3804061072768119</v>
      </c>
      <c r="U1599" s="28">
        <f t="shared" ca="1" si="973"/>
        <v>1.8026141905706061E-2</v>
      </c>
      <c r="V1599" s="28">
        <f ca="1">IF(Riskregister!$E$5="",0,COUNTIF(BF$4:BF$53,"&lt;"&amp;T1599)*IF(U1599&lt;0.5,Riskregister!$K$5+(Riskregister!$L$5-Riskregister!$K$5)*SQRT(U1599/2),Riskregister!$L$5-(Riskregister!$L$5-Riskregister!$K$5)*SQRT((1-U1599)/2)))</f>
        <v>0</v>
      </c>
      <c r="W1599" s="28">
        <f t="shared" ca="1" si="974"/>
        <v>0.21250821039951007</v>
      </c>
      <c r="X1599" s="28">
        <f t="shared" ca="1" si="974"/>
        <v>0.22846908853946679</v>
      </c>
      <c r="Y1599" s="28">
        <f ca="1">IF(Riskregister!$E$6="",0,COUNTIF(BG$4:BG$53,"&lt;"&amp;W1599)*IF(X1599&lt;0.5,Riskregister!$K$6+(Riskregister!$L$6-Riskregister!$K$6)*SQRT(X1599/2),Riskregister!$L$6-(Riskregister!$L$6-Riskregister!$K$6)*SQRT((1-X1599)/2)))</f>
        <v>0</v>
      </c>
      <c r="Z1599" s="28">
        <f t="shared" ca="1" si="975"/>
        <v>0.19555055022323331</v>
      </c>
      <c r="AA1599" s="28">
        <f t="shared" ca="1" si="975"/>
        <v>0.9552986362901924</v>
      </c>
      <c r="AB1599" s="28">
        <f ca="1">IF(Riskregister!$E$7="",0,COUNTIF(BH$4:BH$53,"&lt;"&amp;Z1599)*IF(AA1599&lt;0.5,Riskregister!$K$7+(Riskregister!$L$7-Riskregister!$K$7)*SQRT(AA1599/2),Riskregister!$L$7-(Riskregister!$L$7-Riskregister!$K$7)*SQRT((1-AA1599)/2)))</f>
        <v>0</v>
      </c>
      <c r="AC1599" s="28">
        <f t="shared" ca="1" si="976"/>
        <v>0.85932472166486629</v>
      </c>
      <c r="AD1599" s="28">
        <f t="shared" ca="1" si="976"/>
        <v>0.30971178281174594</v>
      </c>
      <c r="AE1599" s="28">
        <f ca="1">IF(Riskregister!$E$8="",0,COUNTIF(BI$4:BI$53,"&lt;"&amp;AC1599)*IF(AD1599&lt;0.5,Riskregister!$K$8+(Riskregister!$L$8-Riskregister!$K$8)*SQRT(AD1599/2),Riskregister!$L$8-(Riskregister!$L$8-Riskregister!$K$8)*SQRT((1-AD1599)/2)))</f>
        <v>0</v>
      </c>
      <c r="AF1599" s="28">
        <f t="shared" ca="1" si="977"/>
        <v>5.9873404633355998E-3</v>
      </c>
      <c r="AG1599" s="28">
        <f t="shared" ca="1" si="977"/>
        <v>0.8367593090471922</v>
      </c>
      <c r="AH1599" s="28">
        <f>IF(Riskregister!$E$9="",0,COUNTIF(BJ$4:BJ$53,"&lt;"&amp;AF1599)*IF(AG1599&lt;0.5,Riskregister!$K$9+(Riskregister!$L$9-Riskregister!$K$9)*SQRT(AG1599/2),Riskregister!$L$9-(Riskregister!$L$9-Riskregister!$K$9)*SQRT((1-AG1599)/2)))</f>
        <v>0</v>
      </c>
      <c r="AI1599" s="28">
        <f t="shared" ca="1" si="978"/>
        <v>0.52264343902512622</v>
      </c>
      <c r="AJ1599" s="28">
        <f t="shared" ca="1" si="978"/>
        <v>0.72918278467691711</v>
      </c>
      <c r="AK1599" s="28">
        <f>IF(Riskregister!$E$10="",0,COUNTIF(BK$4:BK$53,"&lt;"&amp;AI1599)*IF(AJ1599&lt;0.5,Riskregister!$K$10+(Riskregister!$L$10-Riskregister!$K$10)*SQRT(AJ1599/2),Riskregister!$L$10-(Riskregister!$L$10-Riskregister!$K$10)*SQRT((1-AJ1599)/2)))</f>
        <v>0</v>
      </c>
      <c r="AL1599" s="28">
        <f t="shared" ca="1" si="979"/>
        <v>0.97892173577345942</v>
      </c>
      <c r="AM1599" s="28">
        <f t="shared" ca="1" si="979"/>
        <v>0.36874406628022405</v>
      </c>
      <c r="AN1599" s="28">
        <f>IF(Riskregister!$E$11="",0,COUNTIF(BL$4:BL$53,"&lt;"&amp;AL1599)*IF(AM1599&lt;0.5,Riskregister!$K$11+(Riskregister!$L$11-Riskregister!$K$11)*SQRT(AM1599/2),Riskregister!$L$11-(Riskregister!$L$11-Riskregister!$K$11)*SQRT((1-AM1599)/2)))</f>
        <v>0</v>
      </c>
      <c r="AO1599" s="28">
        <f t="shared" ca="1" si="980"/>
        <v>0.74936196686005652</v>
      </c>
      <c r="AP1599" s="28">
        <f t="shared" ca="1" si="980"/>
        <v>0.27645822245670415</v>
      </c>
      <c r="AQ1599" s="28">
        <f>IF(Riskregister!$E$12="",0,COUNTIF(BM$4:BM$53,"&lt;"&amp;AO1599)*IF(AP1599&lt;0.5,Riskregister!$K$12+(Riskregister!$L$12-Riskregister!$K$12)*SQRT(AP1599/2),Riskregister!$L$12-(Riskregister!$L$12-Riskregister!$K$12)*SQRT((1-AP1599)/2)))</f>
        <v>0</v>
      </c>
      <c r="AR1599" s="28">
        <f t="shared" ca="1" si="981"/>
        <v>0.79814199176082756</v>
      </c>
      <c r="AS1599" s="28">
        <f t="shared" ca="1" si="981"/>
        <v>0.4218126760326365</v>
      </c>
      <c r="AT1599" s="28">
        <f>IF(Riskregister!$E$13="",0,COUNTIF(BN$4:BN$53,"&lt;"&amp;AR1599)*IF(AS1599&lt;0.5,Riskregister!$K$13+(Riskregister!$L$13-Riskregister!$K$13)*SQRT(AS1599/2),Riskregister!$L$13-(Riskregister!$L$13-Riskregister!$K$13)*SQRT((1-AS1599)/2)))</f>
        <v>0</v>
      </c>
      <c r="AU1599" s="28">
        <f t="shared" ca="1" si="982"/>
        <v>0.89270578167090031</v>
      </c>
      <c r="AV1599" s="28">
        <f t="shared" ca="1" si="982"/>
        <v>0.2977426055860084</v>
      </c>
      <c r="AW1599" s="28">
        <f>IF(Riskregister!$E$14="",0,COUNTIF(BO$4:BO$53,"&lt;"&amp;AU1599)*IF(AV1599&lt;0.5,Riskregister!$K$14+(Riskregister!$L$14-Riskregister!$K$14)*SQRT(AV1599/2),Riskregister!$L$14-(Riskregister!$L$14-Riskregister!$K$14)*SQRT((1-AV1599)/2)))</f>
        <v>0</v>
      </c>
      <c r="AX1599" s="28">
        <f t="shared" ca="1" si="983"/>
        <v>0.86435035721449682</v>
      </c>
      <c r="AY1599" s="28">
        <f t="shared" ca="1" si="983"/>
        <v>3.7019073497572608E-2</v>
      </c>
      <c r="AZ1599" s="28">
        <f>IF(Riskregister!$E$15="",0,COUNTIF(BP$4:BP$53,"&lt;"&amp;AX1599)*IF(AY1599&lt;0.5,Riskregister!$K$15+(Riskregister!$L$15-Riskregister!$K$15)*SQRT(AY1599/2),Riskregister!$L$15-(Riskregister!$L$15-Riskregister!$K$15)*SQRT((1-AY1599)/2)))</f>
        <v>0</v>
      </c>
      <c r="BA1599" s="28">
        <f t="shared" ca="1" si="984"/>
        <v>0.75902918371664807</v>
      </c>
      <c r="BB1599" s="28">
        <f t="shared" ca="1" si="984"/>
        <v>0.14192285010010108</v>
      </c>
      <c r="BC1599" s="28">
        <f>IF(Riskregister!$E$16="",0,COUNTIF(BQ$4:BQ$53,"&lt;"&amp;BA1599)*IF(BB1599&lt;0.5,Riskregister!$K$16+(Riskregister!$L$16-Riskregister!$K$16)*SQRT(BB1599/2),Riskregister!$L$16-(Riskregister!$L$16-Riskregister!$K$16)*SQRT((1-BB1599)/2)))</f>
        <v>0</v>
      </c>
      <c r="BD1599" s="28">
        <f t="shared" ca="1" si="948"/>
        <v>0</v>
      </c>
    </row>
    <row r="1600" spans="20:56" x14ac:dyDescent="0.35">
      <c r="T1600" s="28">
        <f t="shared" ca="1" si="973"/>
        <v>0.21288584059117577</v>
      </c>
      <c r="U1600" s="28">
        <f t="shared" ca="1" si="973"/>
        <v>0.97123997061350564</v>
      </c>
      <c r="V1600" s="28">
        <f ca="1">IF(Riskregister!$E$5="",0,COUNTIF(BF$4:BF$53,"&lt;"&amp;T1600)*IF(U1600&lt;0.5,Riskregister!$K$5+(Riskregister!$L$5-Riskregister!$K$5)*SQRT(U1600/2),Riskregister!$L$5-(Riskregister!$L$5-Riskregister!$K$5)*SQRT((1-U1600)/2)))</f>
        <v>0</v>
      </c>
      <c r="W1600" s="28">
        <f t="shared" ca="1" si="974"/>
        <v>0.1201337251045278</v>
      </c>
      <c r="X1600" s="28">
        <f t="shared" ca="1" si="974"/>
        <v>0.8052595058016212</v>
      </c>
      <c r="Y1600" s="28">
        <f ca="1">IF(Riskregister!$E$6="",0,COUNTIF(BG$4:BG$53,"&lt;"&amp;W1600)*IF(X1600&lt;0.5,Riskregister!$K$6+(Riskregister!$L$6-Riskregister!$K$6)*SQRT(X1600/2),Riskregister!$L$6-(Riskregister!$L$6-Riskregister!$K$6)*SQRT((1-X1600)/2)))</f>
        <v>0</v>
      </c>
      <c r="Z1600" s="28">
        <f t="shared" ca="1" si="975"/>
        <v>0.81117189861657601</v>
      </c>
      <c r="AA1600" s="28">
        <f t="shared" ca="1" si="975"/>
        <v>0.6314080000859783</v>
      </c>
      <c r="AB1600" s="28">
        <f ca="1">IF(Riskregister!$E$7="",0,COUNTIF(BH$4:BH$53,"&lt;"&amp;Z1600)*IF(AA1600&lt;0.5,Riskregister!$K$7+(Riskregister!$L$7-Riskregister!$K$7)*SQRT(AA1600/2),Riskregister!$L$7-(Riskregister!$L$7-Riskregister!$K$7)*SQRT((1-AA1600)/2)))</f>
        <v>249746.0150454111</v>
      </c>
      <c r="AC1600" s="28">
        <f t="shared" ca="1" si="976"/>
        <v>0.16526397530466741</v>
      </c>
      <c r="AD1600" s="28">
        <f t="shared" ca="1" si="976"/>
        <v>0.84337696118869709</v>
      </c>
      <c r="AE1600" s="28">
        <f ca="1">IF(Riskregister!$E$8="",0,COUNTIF(BI$4:BI$53,"&lt;"&amp;AC1600)*IF(AD1600&lt;0.5,Riskregister!$K$8+(Riskregister!$L$8-Riskregister!$K$8)*SQRT(AD1600/2),Riskregister!$L$8-(Riskregister!$L$8-Riskregister!$K$8)*SQRT((1-AD1600)/2)))</f>
        <v>0</v>
      </c>
      <c r="AF1600" s="28">
        <f t="shared" ca="1" si="977"/>
        <v>0.75481194870744073</v>
      </c>
      <c r="AG1600" s="28">
        <f t="shared" ca="1" si="977"/>
        <v>0.53877239982777425</v>
      </c>
      <c r="AH1600" s="28">
        <f>IF(Riskregister!$E$9="",0,COUNTIF(BJ$4:BJ$53,"&lt;"&amp;AF1600)*IF(AG1600&lt;0.5,Riskregister!$K$9+(Riskregister!$L$9-Riskregister!$K$9)*SQRT(AG1600/2),Riskregister!$L$9-(Riskregister!$L$9-Riskregister!$K$9)*SQRT((1-AG1600)/2)))</f>
        <v>0</v>
      </c>
      <c r="AI1600" s="28">
        <f t="shared" ca="1" si="978"/>
        <v>0.84403424424709483</v>
      </c>
      <c r="AJ1600" s="28">
        <f t="shared" ca="1" si="978"/>
        <v>0.29211799801084282</v>
      </c>
      <c r="AK1600" s="28">
        <f>IF(Riskregister!$E$10="",0,COUNTIF(BK$4:BK$53,"&lt;"&amp;AI1600)*IF(AJ1600&lt;0.5,Riskregister!$K$10+(Riskregister!$L$10-Riskregister!$K$10)*SQRT(AJ1600/2),Riskregister!$L$10-(Riskregister!$L$10-Riskregister!$K$10)*SQRT((1-AJ1600)/2)))</f>
        <v>0</v>
      </c>
      <c r="AL1600" s="28">
        <f t="shared" ca="1" si="979"/>
        <v>0.41266708109388994</v>
      </c>
      <c r="AM1600" s="28">
        <f t="shared" ca="1" si="979"/>
        <v>0.1291438225238033</v>
      </c>
      <c r="AN1600" s="28">
        <f>IF(Riskregister!$E$11="",0,COUNTIF(BL$4:BL$53,"&lt;"&amp;AL1600)*IF(AM1600&lt;0.5,Riskregister!$K$11+(Riskregister!$L$11-Riskregister!$K$11)*SQRT(AM1600/2),Riskregister!$L$11-(Riskregister!$L$11-Riskregister!$K$11)*SQRT((1-AM1600)/2)))</f>
        <v>0</v>
      </c>
      <c r="AO1600" s="28">
        <f t="shared" ca="1" si="980"/>
        <v>0.53991414801134385</v>
      </c>
      <c r="AP1600" s="28">
        <f t="shared" ca="1" si="980"/>
        <v>0.3030219313534237</v>
      </c>
      <c r="AQ1600" s="28">
        <f>IF(Riskregister!$E$12="",0,COUNTIF(BM$4:BM$53,"&lt;"&amp;AO1600)*IF(AP1600&lt;0.5,Riskregister!$K$12+(Riskregister!$L$12-Riskregister!$K$12)*SQRT(AP1600/2),Riskregister!$L$12-(Riskregister!$L$12-Riskregister!$K$12)*SQRT((1-AP1600)/2)))</f>
        <v>0</v>
      </c>
      <c r="AR1600" s="28">
        <f t="shared" ca="1" si="981"/>
        <v>0.82211317260215078</v>
      </c>
      <c r="AS1600" s="28">
        <f t="shared" ca="1" si="981"/>
        <v>0.41864374811608374</v>
      </c>
      <c r="AT1600" s="28">
        <f>IF(Riskregister!$E$13="",0,COUNTIF(BN$4:BN$53,"&lt;"&amp;AR1600)*IF(AS1600&lt;0.5,Riskregister!$K$13+(Riskregister!$L$13-Riskregister!$K$13)*SQRT(AS1600/2),Riskregister!$L$13-(Riskregister!$L$13-Riskregister!$K$13)*SQRT((1-AS1600)/2)))</f>
        <v>0</v>
      </c>
      <c r="AU1600" s="28">
        <f t="shared" ca="1" si="982"/>
        <v>0.59418404326804564</v>
      </c>
      <c r="AV1600" s="28">
        <f t="shared" ca="1" si="982"/>
        <v>0.76516046115764236</v>
      </c>
      <c r="AW1600" s="28">
        <f>IF(Riskregister!$E$14="",0,COUNTIF(BO$4:BO$53,"&lt;"&amp;AU1600)*IF(AV1600&lt;0.5,Riskregister!$K$14+(Riskregister!$L$14-Riskregister!$K$14)*SQRT(AV1600/2),Riskregister!$L$14-(Riskregister!$L$14-Riskregister!$K$14)*SQRT((1-AV1600)/2)))</f>
        <v>0</v>
      </c>
      <c r="AX1600" s="28">
        <f t="shared" ca="1" si="983"/>
        <v>0.745749514140575</v>
      </c>
      <c r="AY1600" s="28">
        <f t="shared" ca="1" si="983"/>
        <v>0.95387325781092369</v>
      </c>
      <c r="AZ1600" s="28">
        <f>IF(Riskregister!$E$15="",0,COUNTIF(BP$4:BP$53,"&lt;"&amp;AX1600)*IF(AY1600&lt;0.5,Riskregister!$K$15+(Riskregister!$L$15-Riskregister!$K$15)*SQRT(AY1600/2),Riskregister!$L$15-(Riskregister!$L$15-Riskregister!$K$15)*SQRT((1-AY1600)/2)))</f>
        <v>0</v>
      </c>
      <c r="BA1600" s="28">
        <f t="shared" ca="1" si="984"/>
        <v>0.16810682395260357</v>
      </c>
      <c r="BB1600" s="28">
        <f t="shared" ca="1" si="984"/>
        <v>0.55845138596381172</v>
      </c>
      <c r="BC1600" s="28">
        <f>IF(Riskregister!$E$16="",0,COUNTIF(BQ$4:BQ$53,"&lt;"&amp;BA1600)*IF(BB1600&lt;0.5,Riskregister!$K$16+(Riskregister!$L$16-Riskregister!$K$16)*SQRT(BB1600/2),Riskregister!$L$16-(Riskregister!$L$16-Riskregister!$K$16)*SQRT((1-BB1600)/2)))</f>
        <v>0</v>
      </c>
      <c r="BD1600" s="28">
        <f t="shared" ca="1" si="948"/>
        <v>249746.0150454111</v>
      </c>
    </row>
    <row r="1601" spans="20:56" x14ac:dyDescent="0.35">
      <c r="T1601" s="28">
        <f t="shared" ca="1" si="973"/>
        <v>0.70895611307222073</v>
      </c>
      <c r="U1601" s="28">
        <f t="shared" ca="1" si="973"/>
        <v>0.5522908081417246</v>
      </c>
      <c r="V1601" s="28">
        <f ca="1">IF(Riskregister!$E$5="",0,COUNTIF(BF$4:BF$53,"&lt;"&amp;T1601)*IF(U1601&lt;0.5,Riskregister!$K$5+(Riskregister!$L$5-Riskregister!$K$5)*SQRT(U1601/2),Riskregister!$L$5-(Riskregister!$L$5-Riskregister!$K$5)*SQRT((1-U1601)/2)))</f>
        <v>387090.26401864481</v>
      </c>
      <c r="W1601" s="28">
        <f t="shared" ca="1" si="974"/>
        <v>0.31463072442743223</v>
      </c>
      <c r="X1601" s="28">
        <f t="shared" ca="1" si="974"/>
        <v>3.2240378969915495E-3</v>
      </c>
      <c r="Y1601" s="28">
        <f ca="1">IF(Riskregister!$E$6="",0,COUNTIF(BG$4:BG$53,"&lt;"&amp;W1601)*IF(X1601&lt;0.5,Riskregister!$K$6+(Riskregister!$L$6-Riskregister!$K$6)*SQRT(X1601/2),Riskregister!$L$6-(Riskregister!$L$6-Riskregister!$K$6)*SQRT((1-X1601)/2)))</f>
        <v>0</v>
      </c>
      <c r="Z1601" s="28">
        <f t="shared" ca="1" si="975"/>
        <v>0.56253299167272197</v>
      </c>
      <c r="AA1601" s="28">
        <f t="shared" ca="1" si="975"/>
        <v>0.74581922331107864</v>
      </c>
      <c r="AB1601" s="28">
        <f ca="1">IF(Riskregister!$E$7="",0,COUNTIF(BH$4:BH$53,"&lt;"&amp;Z1601)*IF(AA1601&lt;0.5,Riskregister!$K$7+(Riskregister!$L$7-Riskregister!$K$7)*SQRT(AA1601/2),Riskregister!$L$7-(Riskregister!$L$7-Riskregister!$K$7)*SQRT((1-AA1601)/2)))</f>
        <v>0</v>
      </c>
      <c r="AC1601" s="28">
        <f t="shared" ca="1" si="976"/>
        <v>0.82358410291225903</v>
      </c>
      <c r="AD1601" s="28">
        <f t="shared" ca="1" si="976"/>
        <v>0.69954233655573816</v>
      </c>
      <c r="AE1601" s="28">
        <f ca="1">IF(Riskregister!$E$8="",0,COUNTIF(BI$4:BI$53,"&lt;"&amp;AC1601)*IF(AD1601&lt;0.5,Riskregister!$K$8+(Riskregister!$L$8-Riskregister!$K$8)*SQRT(AD1601/2),Riskregister!$L$8-(Riskregister!$L$8-Riskregister!$K$8)*SQRT((1-AD1601)/2)))</f>
        <v>0</v>
      </c>
      <c r="AF1601" s="28">
        <f t="shared" ca="1" si="977"/>
        <v>0.46059105659244282</v>
      </c>
      <c r="AG1601" s="28">
        <f t="shared" ca="1" si="977"/>
        <v>0.41331106195570311</v>
      </c>
      <c r="AH1601" s="28">
        <f>IF(Riskregister!$E$9="",0,COUNTIF(BJ$4:BJ$53,"&lt;"&amp;AF1601)*IF(AG1601&lt;0.5,Riskregister!$K$9+(Riskregister!$L$9-Riskregister!$K$9)*SQRT(AG1601/2),Riskregister!$L$9-(Riskregister!$L$9-Riskregister!$K$9)*SQRT((1-AG1601)/2)))</f>
        <v>0</v>
      </c>
      <c r="AI1601" s="28">
        <f t="shared" ca="1" si="978"/>
        <v>0.33579299607158075</v>
      </c>
      <c r="AJ1601" s="28">
        <f t="shared" ca="1" si="978"/>
        <v>0.78176241076979258</v>
      </c>
      <c r="AK1601" s="28">
        <f>IF(Riskregister!$E$10="",0,COUNTIF(BK$4:BK$53,"&lt;"&amp;AI1601)*IF(AJ1601&lt;0.5,Riskregister!$K$10+(Riskregister!$L$10-Riskregister!$K$10)*SQRT(AJ1601/2),Riskregister!$L$10-(Riskregister!$L$10-Riskregister!$K$10)*SQRT((1-AJ1601)/2)))</f>
        <v>0</v>
      </c>
      <c r="AL1601" s="28">
        <f t="shared" ca="1" si="979"/>
        <v>0.269758988732551</v>
      </c>
      <c r="AM1601" s="28">
        <f t="shared" ca="1" si="979"/>
        <v>0.25907629924042042</v>
      </c>
      <c r="AN1601" s="28">
        <f>IF(Riskregister!$E$11="",0,COUNTIF(BL$4:BL$53,"&lt;"&amp;AL1601)*IF(AM1601&lt;0.5,Riskregister!$K$11+(Riskregister!$L$11-Riskregister!$K$11)*SQRT(AM1601/2),Riskregister!$L$11-(Riskregister!$L$11-Riskregister!$K$11)*SQRT((1-AM1601)/2)))</f>
        <v>0</v>
      </c>
      <c r="AO1601" s="28">
        <f t="shared" ca="1" si="980"/>
        <v>0.84282385297711904</v>
      </c>
      <c r="AP1601" s="28">
        <f t="shared" ca="1" si="980"/>
        <v>0.11307271705077315</v>
      </c>
      <c r="AQ1601" s="28">
        <f>IF(Riskregister!$E$12="",0,COUNTIF(BM$4:BM$53,"&lt;"&amp;AO1601)*IF(AP1601&lt;0.5,Riskregister!$K$12+(Riskregister!$L$12-Riskregister!$K$12)*SQRT(AP1601/2),Riskregister!$L$12-(Riskregister!$L$12-Riskregister!$K$12)*SQRT((1-AP1601)/2)))</f>
        <v>0</v>
      </c>
      <c r="AR1601" s="28">
        <f t="shared" ca="1" si="981"/>
        <v>0.44725284078573546</v>
      </c>
      <c r="AS1601" s="28">
        <f t="shared" ca="1" si="981"/>
        <v>0.14203039810347706</v>
      </c>
      <c r="AT1601" s="28">
        <f>IF(Riskregister!$E$13="",0,COUNTIF(BN$4:BN$53,"&lt;"&amp;AR1601)*IF(AS1601&lt;0.5,Riskregister!$K$13+(Riskregister!$L$13-Riskregister!$K$13)*SQRT(AS1601/2),Riskregister!$L$13-(Riskregister!$L$13-Riskregister!$K$13)*SQRT((1-AS1601)/2)))</f>
        <v>0</v>
      </c>
      <c r="AU1601" s="28">
        <f t="shared" ca="1" si="982"/>
        <v>0.53263013418173721</v>
      </c>
      <c r="AV1601" s="28">
        <f t="shared" ca="1" si="982"/>
        <v>0.60278633014319472</v>
      </c>
      <c r="AW1601" s="28">
        <f>IF(Riskregister!$E$14="",0,COUNTIF(BO$4:BO$53,"&lt;"&amp;AU1601)*IF(AV1601&lt;0.5,Riskregister!$K$14+(Riskregister!$L$14-Riskregister!$K$14)*SQRT(AV1601/2),Riskregister!$L$14-(Riskregister!$L$14-Riskregister!$K$14)*SQRT((1-AV1601)/2)))</f>
        <v>0</v>
      </c>
      <c r="AX1601" s="28">
        <f t="shared" ca="1" si="983"/>
        <v>0.15780572196105969</v>
      </c>
      <c r="AY1601" s="28">
        <f t="shared" ca="1" si="983"/>
        <v>0.30500186867475265</v>
      </c>
      <c r="AZ1601" s="28">
        <f>IF(Riskregister!$E$15="",0,COUNTIF(BP$4:BP$53,"&lt;"&amp;AX1601)*IF(AY1601&lt;0.5,Riskregister!$K$15+(Riskregister!$L$15-Riskregister!$K$15)*SQRT(AY1601/2),Riskregister!$L$15-(Riskregister!$L$15-Riskregister!$K$15)*SQRT((1-AY1601)/2)))</f>
        <v>0</v>
      </c>
      <c r="BA1601" s="28">
        <f t="shared" ca="1" si="984"/>
        <v>0.75210821932845628</v>
      </c>
      <c r="BB1601" s="28">
        <f t="shared" ca="1" si="984"/>
        <v>0.49211248806293217</v>
      </c>
      <c r="BC1601" s="28">
        <f>IF(Riskregister!$E$16="",0,COUNTIF(BQ$4:BQ$53,"&lt;"&amp;BA1601)*IF(BB1601&lt;0.5,Riskregister!$K$16+(Riskregister!$L$16-Riskregister!$K$16)*SQRT(BB1601/2),Riskregister!$L$16-(Riskregister!$L$16-Riskregister!$K$16)*SQRT((1-BB1601)/2)))</f>
        <v>0</v>
      </c>
      <c r="BD1601" s="28">
        <f t="shared" ca="1" si="948"/>
        <v>387090.26401864481</v>
      </c>
    </row>
    <row r="1602" spans="20:56" x14ac:dyDescent="0.35">
      <c r="T1602" s="28">
        <f t="shared" ca="1" si="973"/>
        <v>1.9511798300283933E-2</v>
      </c>
      <c r="U1602" s="28">
        <f t="shared" ca="1" si="973"/>
        <v>0.60231163123410436</v>
      </c>
      <c r="V1602" s="28">
        <f ca="1">IF(Riskregister!$E$5="",0,COUNTIF(BF$4:BF$53,"&lt;"&amp;T1602)*IF(U1602&lt;0.5,Riskregister!$K$5+(Riskregister!$L$5-Riskregister!$K$5)*SQRT(U1602/2),Riskregister!$L$5-(Riskregister!$L$5-Riskregister!$K$5)*SQRT((1-U1602)/2)))</f>
        <v>0</v>
      </c>
      <c r="W1602" s="28">
        <f t="shared" ca="1" si="974"/>
        <v>0.22344653578412677</v>
      </c>
      <c r="X1602" s="28">
        <f t="shared" ca="1" si="974"/>
        <v>0.6868642954222578</v>
      </c>
      <c r="Y1602" s="28">
        <f ca="1">IF(Riskregister!$E$6="",0,COUNTIF(BG$4:BG$53,"&lt;"&amp;W1602)*IF(X1602&lt;0.5,Riskregister!$K$6+(Riskregister!$L$6-Riskregister!$K$6)*SQRT(X1602/2),Riskregister!$L$6-(Riskregister!$L$6-Riskregister!$K$6)*SQRT((1-X1602)/2)))</f>
        <v>0</v>
      </c>
      <c r="Z1602" s="28">
        <f t="shared" ca="1" si="975"/>
        <v>0.61453862704782658</v>
      </c>
      <c r="AA1602" s="28">
        <f t="shared" ca="1" si="975"/>
        <v>0.31552083276573195</v>
      </c>
      <c r="AB1602" s="28">
        <f ca="1">IF(Riskregister!$E$7="",0,COUNTIF(BH$4:BH$53,"&lt;"&amp;Z1602)*IF(AA1602&lt;0.5,Riskregister!$K$7+(Riskregister!$L$7-Riskregister!$K$7)*SQRT(AA1602/2),Riskregister!$L$7-(Riskregister!$L$7-Riskregister!$K$7)*SQRT((1-AA1602)/2)))</f>
        <v>0</v>
      </c>
      <c r="AC1602" s="28">
        <f t="shared" ca="1" si="976"/>
        <v>0.67732303878800926</v>
      </c>
      <c r="AD1602" s="28">
        <f t="shared" ca="1" si="976"/>
        <v>0.17957058858610553</v>
      </c>
      <c r="AE1602" s="28">
        <f ca="1">IF(Riskregister!$E$8="",0,COUNTIF(BI$4:BI$53,"&lt;"&amp;AC1602)*IF(AD1602&lt;0.5,Riskregister!$K$8+(Riskregister!$L$8-Riskregister!$K$8)*SQRT(AD1602/2),Riskregister!$L$8-(Riskregister!$L$8-Riskregister!$K$8)*SQRT((1-AD1602)/2)))</f>
        <v>0</v>
      </c>
      <c r="AF1602" s="28">
        <f t="shared" ca="1" si="977"/>
        <v>0.98573831083959229</v>
      </c>
      <c r="AG1602" s="28">
        <f t="shared" ca="1" si="977"/>
        <v>0.80111748949945483</v>
      </c>
      <c r="AH1602" s="28">
        <f>IF(Riskregister!$E$9="",0,COUNTIF(BJ$4:BJ$53,"&lt;"&amp;AF1602)*IF(AG1602&lt;0.5,Riskregister!$K$9+(Riskregister!$L$9-Riskregister!$K$9)*SQRT(AG1602/2),Riskregister!$L$9-(Riskregister!$L$9-Riskregister!$K$9)*SQRT((1-AG1602)/2)))</f>
        <v>0</v>
      </c>
      <c r="AI1602" s="28">
        <f t="shared" ca="1" si="978"/>
        <v>0.76577260511660483</v>
      </c>
      <c r="AJ1602" s="28">
        <f t="shared" ca="1" si="978"/>
        <v>0.5840124119335065</v>
      </c>
      <c r="AK1602" s="28">
        <f>IF(Riskregister!$E$10="",0,COUNTIF(BK$4:BK$53,"&lt;"&amp;AI1602)*IF(AJ1602&lt;0.5,Riskregister!$K$10+(Riskregister!$L$10-Riskregister!$K$10)*SQRT(AJ1602/2),Riskregister!$L$10-(Riskregister!$L$10-Riskregister!$K$10)*SQRT((1-AJ1602)/2)))</f>
        <v>0</v>
      </c>
      <c r="AL1602" s="28">
        <f t="shared" ca="1" si="979"/>
        <v>0.63037486232829576</v>
      </c>
      <c r="AM1602" s="28">
        <f t="shared" ca="1" si="979"/>
        <v>0.88534434574547438</v>
      </c>
      <c r="AN1602" s="28">
        <f>IF(Riskregister!$E$11="",0,COUNTIF(BL$4:BL$53,"&lt;"&amp;AL1602)*IF(AM1602&lt;0.5,Riskregister!$K$11+(Riskregister!$L$11-Riskregister!$K$11)*SQRT(AM1602/2),Riskregister!$L$11-(Riskregister!$L$11-Riskregister!$K$11)*SQRT((1-AM1602)/2)))</f>
        <v>0</v>
      </c>
      <c r="AO1602" s="28">
        <f t="shared" ca="1" si="980"/>
        <v>0.93335403492956881</v>
      </c>
      <c r="AP1602" s="28">
        <f t="shared" ca="1" si="980"/>
        <v>0.92404161751220515</v>
      </c>
      <c r="AQ1602" s="28">
        <f>IF(Riskregister!$E$12="",0,COUNTIF(BM$4:BM$53,"&lt;"&amp;AO1602)*IF(AP1602&lt;0.5,Riskregister!$K$12+(Riskregister!$L$12-Riskregister!$K$12)*SQRT(AP1602/2),Riskregister!$L$12-(Riskregister!$L$12-Riskregister!$K$12)*SQRT((1-AP1602)/2)))</f>
        <v>0</v>
      </c>
      <c r="AR1602" s="28">
        <f t="shared" ca="1" si="981"/>
        <v>0.931291710536855</v>
      </c>
      <c r="AS1602" s="28">
        <f t="shared" ca="1" si="981"/>
        <v>0.92258832846799577</v>
      </c>
      <c r="AT1602" s="28">
        <f>IF(Riskregister!$E$13="",0,COUNTIF(BN$4:BN$53,"&lt;"&amp;AR1602)*IF(AS1602&lt;0.5,Riskregister!$K$13+(Riskregister!$L$13-Riskregister!$K$13)*SQRT(AS1602/2),Riskregister!$L$13-(Riskregister!$L$13-Riskregister!$K$13)*SQRT((1-AS1602)/2)))</f>
        <v>0</v>
      </c>
      <c r="AU1602" s="28">
        <f t="shared" ca="1" si="982"/>
        <v>0.30377289820225761</v>
      </c>
      <c r="AV1602" s="28">
        <f t="shared" ca="1" si="982"/>
        <v>0.11251834575725694</v>
      </c>
      <c r="AW1602" s="28">
        <f>IF(Riskregister!$E$14="",0,COUNTIF(BO$4:BO$53,"&lt;"&amp;AU1602)*IF(AV1602&lt;0.5,Riskregister!$K$14+(Riskregister!$L$14-Riskregister!$K$14)*SQRT(AV1602/2),Riskregister!$L$14-(Riskregister!$L$14-Riskregister!$K$14)*SQRT((1-AV1602)/2)))</f>
        <v>0</v>
      </c>
      <c r="AX1602" s="28">
        <f t="shared" ca="1" si="983"/>
        <v>0.20935039929331745</v>
      </c>
      <c r="AY1602" s="28">
        <f t="shared" ca="1" si="983"/>
        <v>0.67359505344153536</v>
      </c>
      <c r="AZ1602" s="28">
        <f>IF(Riskregister!$E$15="",0,COUNTIF(BP$4:BP$53,"&lt;"&amp;AX1602)*IF(AY1602&lt;0.5,Riskregister!$K$15+(Riskregister!$L$15-Riskregister!$K$15)*SQRT(AY1602/2),Riskregister!$L$15-(Riskregister!$L$15-Riskregister!$K$15)*SQRT((1-AY1602)/2)))</f>
        <v>0</v>
      </c>
      <c r="BA1602" s="28">
        <f t="shared" ca="1" si="984"/>
        <v>0.2409932731336949</v>
      </c>
      <c r="BB1602" s="28">
        <f t="shared" ca="1" si="984"/>
        <v>0.20034807724923398</v>
      </c>
      <c r="BC1602" s="28">
        <f>IF(Riskregister!$E$16="",0,COUNTIF(BQ$4:BQ$53,"&lt;"&amp;BA1602)*IF(BB1602&lt;0.5,Riskregister!$K$16+(Riskregister!$L$16-Riskregister!$K$16)*SQRT(BB1602/2),Riskregister!$L$16-(Riskregister!$L$16-Riskregister!$K$16)*SQRT((1-BB1602)/2)))</f>
        <v>0</v>
      </c>
      <c r="BD1602" s="28">
        <f t="shared" ca="1" si="948"/>
        <v>0</v>
      </c>
    </row>
    <row r="1603" spans="20:56" x14ac:dyDescent="0.35">
      <c r="T1603" s="28">
        <f t="shared" ca="1" si="973"/>
        <v>0.51400194274161604</v>
      </c>
      <c r="U1603" s="28">
        <f t="shared" ca="1" si="973"/>
        <v>0.38783951201727063</v>
      </c>
      <c r="V1603" s="28">
        <f ca="1">IF(Riskregister!$E$5="",0,COUNTIF(BF$4:BF$53,"&lt;"&amp;T1603)*IF(U1603&lt;0.5,Riskregister!$K$5+(Riskregister!$L$5-Riskregister!$K$5)*SQRT(U1603/2),Riskregister!$L$5-(Riskregister!$L$5-Riskregister!$K$5)*SQRT((1-U1603)/2)))</f>
        <v>0</v>
      </c>
      <c r="W1603" s="28">
        <f t="shared" ca="1" si="974"/>
        <v>0.94959260118185085</v>
      </c>
      <c r="X1603" s="28">
        <f t="shared" ca="1" si="974"/>
        <v>0.80253916478864606</v>
      </c>
      <c r="Y1603" s="28">
        <f ca="1">IF(Riskregister!$E$6="",0,COUNTIF(BG$4:BG$53,"&lt;"&amp;W1603)*IF(X1603&lt;0.5,Riskregister!$K$6+(Riskregister!$L$6-Riskregister!$K$6)*SQRT(X1603/2),Riskregister!$L$6-(Riskregister!$L$6-Riskregister!$K$6)*SQRT((1-X1603)/2)))</f>
        <v>2868829.7156618843</v>
      </c>
      <c r="Z1603" s="28">
        <f t="shared" ca="1" si="975"/>
        <v>0.27500656180227068</v>
      </c>
      <c r="AA1603" s="28">
        <f t="shared" ca="1" si="975"/>
        <v>0.30910600791990939</v>
      </c>
      <c r="AB1603" s="28">
        <f ca="1">IF(Riskregister!$E$7="",0,COUNTIF(BH$4:BH$53,"&lt;"&amp;Z1603)*IF(AA1603&lt;0.5,Riskregister!$K$7+(Riskregister!$L$7-Riskregister!$K$7)*SQRT(AA1603/2),Riskregister!$L$7-(Riskregister!$L$7-Riskregister!$K$7)*SQRT((1-AA1603)/2)))</f>
        <v>0</v>
      </c>
      <c r="AC1603" s="28">
        <f t="shared" ca="1" si="976"/>
        <v>0.57433179866940232</v>
      </c>
      <c r="AD1603" s="28">
        <f t="shared" ca="1" si="976"/>
        <v>0.10537210432838817</v>
      </c>
      <c r="AE1603" s="28">
        <f ca="1">IF(Riskregister!$E$8="",0,COUNTIF(BI$4:BI$53,"&lt;"&amp;AC1603)*IF(AD1603&lt;0.5,Riskregister!$K$8+(Riskregister!$L$8-Riskregister!$K$8)*SQRT(AD1603/2),Riskregister!$L$8-(Riskregister!$L$8-Riskregister!$K$8)*SQRT((1-AD1603)/2)))</f>
        <v>0</v>
      </c>
      <c r="AF1603" s="28">
        <f t="shared" ca="1" si="977"/>
        <v>0.6860670680009594</v>
      </c>
      <c r="AG1603" s="28">
        <f t="shared" ca="1" si="977"/>
        <v>0.36774865092667108</v>
      </c>
      <c r="AH1603" s="28">
        <f>IF(Riskregister!$E$9="",0,COUNTIF(BJ$4:BJ$53,"&lt;"&amp;AF1603)*IF(AG1603&lt;0.5,Riskregister!$K$9+(Riskregister!$L$9-Riskregister!$K$9)*SQRT(AG1603/2),Riskregister!$L$9-(Riskregister!$L$9-Riskregister!$K$9)*SQRT((1-AG1603)/2)))</f>
        <v>0</v>
      </c>
      <c r="AI1603" s="28">
        <f t="shared" ca="1" si="978"/>
        <v>0.93438611484866707</v>
      </c>
      <c r="AJ1603" s="28">
        <f t="shared" ca="1" si="978"/>
        <v>0.21625551284556055</v>
      </c>
      <c r="AK1603" s="28">
        <f>IF(Riskregister!$E$10="",0,COUNTIF(BK$4:BK$53,"&lt;"&amp;AI1603)*IF(AJ1603&lt;0.5,Riskregister!$K$10+(Riskregister!$L$10-Riskregister!$K$10)*SQRT(AJ1603/2),Riskregister!$L$10-(Riskregister!$L$10-Riskregister!$K$10)*SQRT((1-AJ1603)/2)))</f>
        <v>0</v>
      </c>
      <c r="AL1603" s="28">
        <f t="shared" ca="1" si="979"/>
        <v>6.7364724495958539E-2</v>
      </c>
      <c r="AM1603" s="28">
        <f t="shared" ca="1" si="979"/>
        <v>0.27057386095941516</v>
      </c>
      <c r="AN1603" s="28">
        <f>IF(Riskregister!$E$11="",0,COUNTIF(BL$4:BL$53,"&lt;"&amp;AL1603)*IF(AM1603&lt;0.5,Riskregister!$K$11+(Riskregister!$L$11-Riskregister!$K$11)*SQRT(AM1603/2),Riskregister!$L$11-(Riskregister!$L$11-Riskregister!$K$11)*SQRT((1-AM1603)/2)))</f>
        <v>0</v>
      </c>
      <c r="AO1603" s="28">
        <f t="shared" ca="1" si="980"/>
        <v>9.6501842220004019E-2</v>
      </c>
      <c r="AP1603" s="28">
        <f t="shared" ca="1" si="980"/>
        <v>0.78482709303596232</v>
      </c>
      <c r="AQ1603" s="28">
        <f>IF(Riskregister!$E$12="",0,COUNTIF(BM$4:BM$53,"&lt;"&amp;AO1603)*IF(AP1603&lt;0.5,Riskregister!$K$12+(Riskregister!$L$12-Riskregister!$K$12)*SQRT(AP1603/2),Riskregister!$L$12-(Riskregister!$L$12-Riskregister!$K$12)*SQRT((1-AP1603)/2)))</f>
        <v>0</v>
      </c>
      <c r="AR1603" s="28">
        <f t="shared" ca="1" si="981"/>
        <v>0.39156407179784514</v>
      </c>
      <c r="AS1603" s="28">
        <f t="shared" ca="1" si="981"/>
        <v>0.7626845446555901</v>
      </c>
      <c r="AT1603" s="28">
        <f>IF(Riskregister!$E$13="",0,COUNTIF(BN$4:BN$53,"&lt;"&amp;AR1603)*IF(AS1603&lt;0.5,Riskregister!$K$13+(Riskregister!$L$13-Riskregister!$K$13)*SQRT(AS1603/2),Riskregister!$L$13-(Riskregister!$L$13-Riskregister!$K$13)*SQRT((1-AS1603)/2)))</f>
        <v>0</v>
      </c>
      <c r="AU1603" s="28">
        <f t="shared" ca="1" si="982"/>
        <v>0.36302742737736271</v>
      </c>
      <c r="AV1603" s="28">
        <f t="shared" ca="1" si="982"/>
        <v>0.19309630330676053</v>
      </c>
      <c r="AW1603" s="28">
        <f>IF(Riskregister!$E$14="",0,COUNTIF(BO$4:BO$53,"&lt;"&amp;AU1603)*IF(AV1603&lt;0.5,Riskregister!$K$14+(Riskregister!$L$14-Riskregister!$K$14)*SQRT(AV1603/2),Riskregister!$L$14-(Riskregister!$L$14-Riskregister!$K$14)*SQRT((1-AV1603)/2)))</f>
        <v>0</v>
      </c>
      <c r="AX1603" s="28">
        <f t="shared" ca="1" si="983"/>
        <v>0.38468695661172403</v>
      </c>
      <c r="AY1603" s="28">
        <f t="shared" ca="1" si="983"/>
        <v>0.22706355798546396</v>
      </c>
      <c r="AZ1603" s="28">
        <f>IF(Riskregister!$E$15="",0,COUNTIF(BP$4:BP$53,"&lt;"&amp;AX1603)*IF(AY1603&lt;0.5,Riskregister!$K$15+(Riskregister!$L$15-Riskregister!$K$15)*SQRT(AY1603/2),Riskregister!$L$15-(Riskregister!$L$15-Riskregister!$K$15)*SQRT((1-AY1603)/2)))</f>
        <v>0</v>
      </c>
      <c r="BA1603" s="28">
        <f t="shared" ca="1" si="984"/>
        <v>0.78971199993654773</v>
      </c>
      <c r="BB1603" s="28">
        <f t="shared" ca="1" si="984"/>
        <v>0.45406092600209291</v>
      </c>
      <c r="BC1603" s="28">
        <f>IF(Riskregister!$E$16="",0,COUNTIF(BQ$4:BQ$53,"&lt;"&amp;BA1603)*IF(BB1603&lt;0.5,Riskregister!$K$16+(Riskregister!$L$16-Riskregister!$K$16)*SQRT(BB1603/2),Riskregister!$L$16-(Riskregister!$L$16-Riskregister!$K$16)*SQRT((1-BB1603)/2)))</f>
        <v>0</v>
      </c>
      <c r="BD1603" s="28">
        <f t="shared" ca="1" si="948"/>
        <v>2868829.7156618843</v>
      </c>
    </row>
    <row r="1604" spans="20:56" x14ac:dyDescent="0.35">
      <c r="T1604" s="28">
        <f t="shared" ref="T1604:U1623" ca="1" si="985">RAND()</f>
        <v>0.13863642666279152</v>
      </c>
      <c r="U1604" s="28">
        <f t="shared" ca="1" si="985"/>
        <v>0.17664860262073301</v>
      </c>
      <c r="V1604" s="28">
        <f ca="1">IF(Riskregister!$E$5="",0,COUNTIF(BF$4:BF$53,"&lt;"&amp;T1604)*IF(U1604&lt;0.5,Riskregister!$K$5+(Riskregister!$L$5-Riskregister!$K$5)*SQRT(U1604/2),Riskregister!$L$5-(Riskregister!$L$5-Riskregister!$K$5)*SQRT((1-U1604)/2)))</f>
        <v>0</v>
      </c>
      <c r="W1604" s="28">
        <f t="shared" ref="W1604:X1623" ca="1" si="986">RAND()</f>
        <v>0.69412382104708326</v>
      </c>
      <c r="X1604" s="28">
        <f t="shared" ca="1" si="986"/>
        <v>0.10864733967417883</v>
      </c>
      <c r="Y1604" s="28">
        <f ca="1">IF(Riskregister!$E$6="",0,COUNTIF(BG$4:BG$53,"&lt;"&amp;W1604)*IF(X1604&lt;0.5,Riskregister!$K$6+(Riskregister!$L$6-Riskregister!$K$6)*SQRT(X1604/2),Riskregister!$L$6-(Riskregister!$L$6-Riskregister!$K$6)*SQRT((1-X1604)/2)))</f>
        <v>619533.89645196695</v>
      </c>
      <c r="Z1604" s="28">
        <f t="shared" ref="Z1604:AA1623" ca="1" si="987">RAND()</f>
        <v>0.32472289652315434</v>
      </c>
      <c r="AA1604" s="28">
        <f t="shared" ca="1" si="987"/>
        <v>0.34303350888482353</v>
      </c>
      <c r="AB1604" s="28">
        <f ca="1">IF(Riskregister!$E$7="",0,COUNTIF(BH$4:BH$53,"&lt;"&amp;Z1604)*IF(AA1604&lt;0.5,Riskregister!$K$7+(Riskregister!$L$7-Riskregister!$K$7)*SQRT(AA1604/2),Riskregister!$L$7-(Riskregister!$L$7-Riskregister!$K$7)*SQRT((1-AA1604)/2)))</f>
        <v>0</v>
      </c>
      <c r="AC1604" s="28">
        <f t="shared" ref="AC1604:AD1623" ca="1" si="988">RAND()</f>
        <v>0.72314153417268856</v>
      </c>
      <c r="AD1604" s="28">
        <f t="shared" ca="1" si="988"/>
        <v>0.51526637840730549</v>
      </c>
      <c r="AE1604" s="28">
        <f ca="1">IF(Riskregister!$E$8="",0,COUNTIF(BI$4:BI$53,"&lt;"&amp;AC1604)*IF(AD1604&lt;0.5,Riskregister!$K$8+(Riskregister!$L$8-Riskregister!$K$8)*SQRT(AD1604/2),Riskregister!$L$8-(Riskregister!$L$8-Riskregister!$K$8)*SQRT((1-AD1604)/2)))</f>
        <v>0</v>
      </c>
      <c r="AF1604" s="28">
        <f t="shared" ref="AF1604:AG1623" ca="1" si="989">RAND()</f>
        <v>0.99571906275529753</v>
      </c>
      <c r="AG1604" s="28">
        <f t="shared" ca="1" si="989"/>
        <v>0.58360817920878061</v>
      </c>
      <c r="AH1604" s="28">
        <f>IF(Riskregister!$E$9="",0,COUNTIF(BJ$4:BJ$53,"&lt;"&amp;AF1604)*IF(AG1604&lt;0.5,Riskregister!$K$9+(Riskregister!$L$9-Riskregister!$K$9)*SQRT(AG1604/2),Riskregister!$L$9-(Riskregister!$L$9-Riskregister!$K$9)*SQRT((1-AG1604)/2)))</f>
        <v>0</v>
      </c>
      <c r="AI1604" s="28">
        <f t="shared" ref="AI1604:AJ1623" ca="1" si="990">RAND()</f>
        <v>0.11334880328463026</v>
      </c>
      <c r="AJ1604" s="28">
        <f t="shared" ca="1" si="990"/>
        <v>0.99778582730899645</v>
      </c>
      <c r="AK1604" s="28">
        <f>IF(Riskregister!$E$10="",0,COUNTIF(BK$4:BK$53,"&lt;"&amp;AI1604)*IF(AJ1604&lt;0.5,Riskregister!$K$10+(Riskregister!$L$10-Riskregister!$K$10)*SQRT(AJ1604/2),Riskregister!$L$10-(Riskregister!$L$10-Riskregister!$K$10)*SQRT((1-AJ1604)/2)))</f>
        <v>0</v>
      </c>
      <c r="AL1604" s="28">
        <f t="shared" ref="AL1604:AM1623" ca="1" si="991">RAND()</f>
        <v>0.87380130904186482</v>
      </c>
      <c r="AM1604" s="28">
        <f t="shared" ca="1" si="991"/>
        <v>0.80783487161827239</v>
      </c>
      <c r="AN1604" s="28">
        <f>IF(Riskregister!$E$11="",0,COUNTIF(BL$4:BL$53,"&lt;"&amp;AL1604)*IF(AM1604&lt;0.5,Riskregister!$K$11+(Riskregister!$L$11-Riskregister!$K$11)*SQRT(AM1604/2),Riskregister!$L$11-(Riskregister!$L$11-Riskregister!$K$11)*SQRT((1-AM1604)/2)))</f>
        <v>0</v>
      </c>
      <c r="AO1604" s="28">
        <f t="shared" ref="AO1604:AP1623" ca="1" si="992">RAND()</f>
        <v>0.86993202277057569</v>
      </c>
      <c r="AP1604" s="28">
        <f t="shared" ca="1" si="992"/>
        <v>0.91452038188748952</v>
      </c>
      <c r="AQ1604" s="28">
        <f>IF(Riskregister!$E$12="",0,COUNTIF(BM$4:BM$53,"&lt;"&amp;AO1604)*IF(AP1604&lt;0.5,Riskregister!$K$12+(Riskregister!$L$12-Riskregister!$K$12)*SQRT(AP1604/2),Riskregister!$L$12-(Riskregister!$L$12-Riskregister!$K$12)*SQRT((1-AP1604)/2)))</f>
        <v>0</v>
      </c>
      <c r="AR1604" s="28">
        <f t="shared" ref="AR1604:AS1623" ca="1" si="993">RAND()</f>
        <v>0.71718600085966422</v>
      </c>
      <c r="AS1604" s="28">
        <f t="shared" ca="1" si="993"/>
        <v>0.4322280357739694</v>
      </c>
      <c r="AT1604" s="28">
        <f>IF(Riskregister!$E$13="",0,COUNTIF(BN$4:BN$53,"&lt;"&amp;AR1604)*IF(AS1604&lt;0.5,Riskregister!$K$13+(Riskregister!$L$13-Riskregister!$K$13)*SQRT(AS1604/2),Riskregister!$L$13-(Riskregister!$L$13-Riskregister!$K$13)*SQRT((1-AS1604)/2)))</f>
        <v>0</v>
      </c>
      <c r="AU1604" s="28">
        <f t="shared" ref="AU1604:AV1623" ca="1" si="994">RAND()</f>
        <v>0.77269884219205254</v>
      </c>
      <c r="AV1604" s="28">
        <f t="shared" ca="1" si="994"/>
        <v>0.40755918470600394</v>
      </c>
      <c r="AW1604" s="28">
        <f>IF(Riskregister!$E$14="",0,COUNTIF(BO$4:BO$53,"&lt;"&amp;AU1604)*IF(AV1604&lt;0.5,Riskregister!$K$14+(Riskregister!$L$14-Riskregister!$K$14)*SQRT(AV1604/2),Riskregister!$L$14-(Riskregister!$L$14-Riskregister!$K$14)*SQRT((1-AV1604)/2)))</f>
        <v>0</v>
      </c>
      <c r="AX1604" s="28">
        <f t="shared" ref="AX1604:AY1623" ca="1" si="995">RAND()</f>
        <v>1.8526297777978207E-2</v>
      </c>
      <c r="AY1604" s="28">
        <f t="shared" ca="1" si="995"/>
        <v>0.76752792980243478</v>
      </c>
      <c r="AZ1604" s="28">
        <f>IF(Riskregister!$E$15="",0,COUNTIF(BP$4:BP$53,"&lt;"&amp;AX1604)*IF(AY1604&lt;0.5,Riskregister!$K$15+(Riskregister!$L$15-Riskregister!$K$15)*SQRT(AY1604/2),Riskregister!$L$15-(Riskregister!$L$15-Riskregister!$K$15)*SQRT((1-AY1604)/2)))</f>
        <v>0</v>
      </c>
      <c r="BA1604" s="28">
        <f t="shared" ref="BA1604:BB1623" ca="1" si="996">RAND()</f>
        <v>0.8019814970212007</v>
      </c>
      <c r="BB1604" s="28">
        <f t="shared" ca="1" si="996"/>
        <v>0.76336092359861374</v>
      </c>
      <c r="BC1604" s="28">
        <f>IF(Riskregister!$E$16="",0,COUNTIF(BQ$4:BQ$53,"&lt;"&amp;BA1604)*IF(BB1604&lt;0.5,Riskregister!$K$16+(Riskregister!$L$16-Riskregister!$K$16)*SQRT(BB1604/2),Riskregister!$L$16-(Riskregister!$L$16-Riskregister!$K$16)*SQRT((1-BB1604)/2)))</f>
        <v>0</v>
      </c>
      <c r="BD1604" s="28">
        <f t="shared" ref="BD1604:BD1667" ca="1" si="997">V1604+Y1604+AB1604+AE1604+AH1604+AK1604+AN1604+AQ1604+AT1604+AW1604+AZ1604+BC1604</f>
        <v>619533.89645196695</v>
      </c>
    </row>
    <row r="1605" spans="20:56" x14ac:dyDescent="0.35">
      <c r="T1605" s="28">
        <f t="shared" ca="1" si="985"/>
        <v>0.73324275925387061</v>
      </c>
      <c r="U1605" s="28">
        <f t="shared" ca="1" si="985"/>
        <v>0.63375331270518254</v>
      </c>
      <c r="V1605" s="28">
        <f ca="1">IF(Riskregister!$E$5="",0,COUNTIF(BF$4:BF$53,"&lt;"&amp;T1605)*IF(U1605&lt;0.5,Riskregister!$K$5+(Riskregister!$L$5-Riskregister!$K$5)*SQRT(U1605/2),Riskregister!$L$5-(Riskregister!$L$5-Riskregister!$K$5)*SQRT((1-U1605)/2)))</f>
        <v>407431.88974131702</v>
      </c>
      <c r="W1605" s="28">
        <f t="shared" ca="1" si="986"/>
        <v>0.7843921491294723</v>
      </c>
      <c r="X1605" s="28">
        <f t="shared" ca="1" si="986"/>
        <v>0.6872468422772573</v>
      </c>
      <c r="Y1605" s="28">
        <f ca="1">IF(Riskregister!$E$6="",0,COUNTIF(BG$4:BG$53,"&lt;"&amp;W1605)*IF(X1605&lt;0.5,Riskregister!$K$6+(Riskregister!$L$6-Riskregister!$K$6)*SQRT(X1605/2),Riskregister!$L$6-(Riskregister!$L$6-Riskregister!$K$6)*SQRT((1-X1605)/2)))</f>
        <v>1288199.3850024831</v>
      </c>
      <c r="Z1605" s="28">
        <f t="shared" ca="1" si="987"/>
        <v>9.5933478281427953E-2</v>
      </c>
      <c r="AA1605" s="28">
        <f t="shared" ca="1" si="987"/>
        <v>0.73816370679220134</v>
      </c>
      <c r="AB1605" s="28">
        <f ca="1">IF(Riskregister!$E$7="",0,COUNTIF(BH$4:BH$53,"&lt;"&amp;Z1605)*IF(AA1605&lt;0.5,Riskregister!$K$7+(Riskregister!$L$7-Riskregister!$K$7)*SQRT(AA1605/2),Riskregister!$L$7-(Riskregister!$L$7-Riskregister!$K$7)*SQRT((1-AA1605)/2)))</f>
        <v>0</v>
      </c>
      <c r="AC1605" s="28">
        <f t="shared" ca="1" si="988"/>
        <v>0.62622317928933158</v>
      </c>
      <c r="AD1605" s="28">
        <f t="shared" ca="1" si="988"/>
        <v>0.77585013143450521</v>
      </c>
      <c r="AE1605" s="28">
        <f ca="1">IF(Riskregister!$E$8="",0,COUNTIF(BI$4:BI$53,"&lt;"&amp;AC1605)*IF(AD1605&lt;0.5,Riskregister!$K$8+(Riskregister!$L$8-Riskregister!$K$8)*SQRT(AD1605/2),Riskregister!$L$8-(Riskregister!$L$8-Riskregister!$K$8)*SQRT((1-AD1605)/2)))</f>
        <v>0</v>
      </c>
      <c r="AF1605" s="28">
        <f t="shared" ca="1" si="989"/>
        <v>0.24765604659293627</v>
      </c>
      <c r="AG1605" s="28">
        <f t="shared" ca="1" si="989"/>
        <v>0.3923110239273635</v>
      </c>
      <c r="AH1605" s="28">
        <f>IF(Riskregister!$E$9="",0,COUNTIF(BJ$4:BJ$53,"&lt;"&amp;AF1605)*IF(AG1605&lt;0.5,Riskregister!$K$9+(Riskregister!$L$9-Riskregister!$K$9)*SQRT(AG1605/2),Riskregister!$L$9-(Riskregister!$L$9-Riskregister!$K$9)*SQRT((1-AG1605)/2)))</f>
        <v>0</v>
      </c>
      <c r="AI1605" s="28">
        <f t="shared" ca="1" si="990"/>
        <v>1.0669731471782629E-2</v>
      </c>
      <c r="AJ1605" s="28">
        <f t="shared" ca="1" si="990"/>
        <v>0.34708542498555439</v>
      </c>
      <c r="AK1605" s="28">
        <f>IF(Riskregister!$E$10="",0,COUNTIF(BK$4:BK$53,"&lt;"&amp;AI1605)*IF(AJ1605&lt;0.5,Riskregister!$K$10+(Riskregister!$L$10-Riskregister!$K$10)*SQRT(AJ1605/2),Riskregister!$L$10-(Riskregister!$L$10-Riskregister!$K$10)*SQRT((1-AJ1605)/2)))</f>
        <v>0</v>
      </c>
      <c r="AL1605" s="28">
        <f t="shared" ca="1" si="991"/>
        <v>0.68461589574194859</v>
      </c>
      <c r="AM1605" s="28">
        <f t="shared" ca="1" si="991"/>
        <v>0.95317470840140139</v>
      </c>
      <c r="AN1605" s="28">
        <f>IF(Riskregister!$E$11="",0,COUNTIF(BL$4:BL$53,"&lt;"&amp;AL1605)*IF(AM1605&lt;0.5,Riskregister!$K$11+(Riskregister!$L$11-Riskregister!$K$11)*SQRT(AM1605/2),Riskregister!$L$11-(Riskregister!$L$11-Riskregister!$K$11)*SQRT((1-AM1605)/2)))</f>
        <v>0</v>
      </c>
      <c r="AO1605" s="28">
        <f t="shared" ca="1" si="992"/>
        <v>0.53077993427447367</v>
      </c>
      <c r="AP1605" s="28">
        <f t="shared" ca="1" si="992"/>
        <v>2.7001010686790394E-2</v>
      </c>
      <c r="AQ1605" s="28">
        <f>IF(Riskregister!$E$12="",0,COUNTIF(BM$4:BM$53,"&lt;"&amp;AO1605)*IF(AP1605&lt;0.5,Riskregister!$K$12+(Riskregister!$L$12-Riskregister!$K$12)*SQRT(AP1605/2),Riskregister!$L$12-(Riskregister!$L$12-Riskregister!$K$12)*SQRT((1-AP1605)/2)))</f>
        <v>0</v>
      </c>
      <c r="AR1605" s="28">
        <f t="shared" ca="1" si="993"/>
        <v>0.15911892965541108</v>
      </c>
      <c r="AS1605" s="28">
        <f t="shared" ca="1" si="993"/>
        <v>0.87450003309365465</v>
      </c>
      <c r="AT1605" s="28">
        <f>IF(Riskregister!$E$13="",0,COUNTIF(BN$4:BN$53,"&lt;"&amp;AR1605)*IF(AS1605&lt;0.5,Riskregister!$K$13+(Riskregister!$L$13-Riskregister!$K$13)*SQRT(AS1605/2),Riskregister!$L$13-(Riskregister!$L$13-Riskregister!$K$13)*SQRT((1-AS1605)/2)))</f>
        <v>0</v>
      </c>
      <c r="AU1605" s="28">
        <f t="shared" ca="1" si="994"/>
        <v>0.62249821995756649</v>
      </c>
      <c r="AV1605" s="28">
        <f t="shared" ca="1" si="994"/>
        <v>0.48636667319749172</v>
      </c>
      <c r="AW1605" s="28">
        <f>IF(Riskregister!$E$14="",0,COUNTIF(BO$4:BO$53,"&lt;"&amp;AU1605)*IF(AV1605&lt;0.5,Riskregister!$K$14+(Riskregister!$L$14-Riskregister!$K$14)*SQRT(AV1605/2),Riskregister!$L$14-(Riskregister!$L$14-Riskregister!$K$14)*SQRT((1-AV1605)/2)))</f>
        <v>0</v>
      </c>
      <c r="AX1605" s="28">
        <f t="shared" ca="1" si="995"/>
        <v>0.80010865875763681</v>
      </c>
      <c r="AY1605" s="28">
        <f t="shared" ca="1" si="995"/>
        <v>0.12849422094250973</v>
      </c>
      <c r="AZ1605" s="28">
        <f>IF(Riskregister!$E$15="",0,COUNTIF(BP$4:BP$53,"&lt;"&amp;AX1605)*IF(AY1605&lt;0.5,Riskregister!$K$15+(Riskregister!$L$15-Riskregister!$K$15)*SQRT(AY1605/2),Riskregister!$L$15-(Riskregister!$L$15-Riskregister!$K$15)*SQRT((1-AY1605)/2)))</f>
        <v>0</v>
      </c>
      <c r="BA1605" s="28">
        <f t="shared" ca="1" si="996"/>
        <v>0.63493148480783157</v>
      </c>
      <c r="BB1605" s="28">
        <f t="shared" ca="1" si="996"/>
        <v>0.98200850691990271</v>
      </c>
      <c r="BC1605" s="28">
        <f>IF(Riskregister!$E$16="",0,COUNTIF(BQ$4:BQ$53,"&lt;"&amp;BA1605)*IF(BB1605&lt;0.5,Riskregister!$K$16+(Riskregister!$L$16-Riskregister!$K$16)*SQRT(BB1605/2),Riskregister!$L$16-(Riskregister!$L$16-Riskregister!$K$16)*SQRT((1-BB1605)/2)))</f>
        <v>0</v>
      </c>
      <c r="BD1605" s="28">
        <f t="shared" ca="1" si="997"/>
        <v>1695631.2747438001</v>
      </c>
    </row>
    <row r="1606" spans="20:56" x14ac:dyDescent="0.35">
      <c r="T1606" s="28">
        <f t="shared" ca="1" si="985"/>
        <v>0.46096668075873726</v>
      </c>
      <c r="U1606" s="28">
        <f t="shared" ca="1" si="985"/>
        <v>0.43705240568331538</v>
      </c>
      <c r="V1606" s="28">
        <f ca="1">IF(Riskregister!$E$5="",0,COUNTIF(BF$4:BF$53,"&lt;"&amp;T1606)*IF(U1606&lt;0.5,Riskregister!$K$5+(Riskregister!$L$5-Riskregister!$K$5)*SQRT(U1606/2),Riskregister!$L$5-(Riskregister!$L$5-Riskregister!$K$5)*SQRT((1-U1606)/2)))</f>
        <v>0</v>
      </c>
      <c r="W1606" s="28">
        <f t="shared" ca="1" si="986"/>
        <v>0.68230303774495382</v>
      </c>
      <c r="X1606" s="28">
        <f t="shared" ca="1" si="986"/>
        <v>0.67334111415111686</v>
      </c>
      <c r="Y1606" s="28">
        <f ca="1">IF(Riskregister!$E$6="",0,COUNTIF(BG$4:BG$53,"&lt;"&amp;W1606)*IF(X1606&lt;0.5,Riskregister!$K$6+(Riskregister!$L$6-Riskregister!$K$6)*SQRT(X1606/2),Riskregister!$L$6-(Riskregister!$L$6-Riskregister!$K$6)*SQRT((1-X1606)/2)))</f>
        <v>1272547.3245116281</v>
      </c>
      <c r="Z1606" s="28">
        <f t="shared" ca="1" si="987"/>
        <v>0.40451015845321725</v>
      </c>
      <c r="AA1606" s="28">
        <f t="shared" ca="1" si="987"/>
        <v>0.35834730373891388</v>
      </c>
      <c r="AB1606" s="28">
        <f ca="1">IF(Riskregister!$E$7="",0,COUNTIF(BH$4:BH$53,"&lt;"&amp;Z1606)*IF(AA1606&lt;0.5,Riskregister!$K$7+(Riskregister!$L$7-Riskregister!$K$7)*SQRT(AA1606/2),Riskregister!$L$7-(Riskregister!$L$7-Riskregister!$K$7)*SQRT((1-AA1606)/2)))</f>
        <v>0</v>
      </c>
      <c r="AC1606" s="28">
        <f t="shared" ca="1" si="988"/>
        <v>0.13665836969253897</v>
      </c>
      <c r="AD1606" s="28">
        <f t="shared" ca="1" si="988"/>
        <v>0.53739425674356456</v>
      </c>
      <c r="AE1606" s="28">
        <f ca="1">IF(Riskregister!$E$8="",0,COUNTIF(BI$4:BI$53,"&lt;"&amp;AC1606)*IF(AD1606&lt;0.5,Riskregister!$K$8+(Riskregister!$L$8-Riskregister!$K$8)*SQRT(AD1606/2),Riskregister!$L$8-(Riskregister!$L$8-Riskregister!$K$8)*SQRT((1-AD1606)/2)))</f>
        <v>0</v>
      </c>
      <c r="AF1606" s="28">
        <f t="shared" ca="1" si="989"/>
        <v>0.91857199140325119</v>
      </c>
      <c r="AG1606" s="28">
        <f t="shared" ca="1" si="989"/>
        <v>0.69516070883249514</v>
      </c>
      <c r="AH1606" s="28">
        <f>IF(Riskregister!$E$9="",0,COUNTIF(BJ$4:BJ$53,"&lt;"&amp;AF1606)*IF(AG1606&lt;0.5,Riskregister!$K$9+(Riskregister!$L$9-Riskregister!$K$9)*SQRT(AG1606/2),Riskregister!$L$9-(Riskregister!$L$9-Riskregister!$K$9)*SQRT((1-AG1606)/2)))</f>
        <v>0</v>
      </c>
      <c r="AI1606" s="28">
        <f t="shared" ca="1" si="990"/>
        <v>0.70233784235062313</v>
      </c>
      <c r="AJ1606" s="28">
        <f t="shared" ca="1" si="990"/>
        <v>0.47676419532526282</v>
      </c>
      <c r="AK1606" s="28">
        <f>IF(Riskregister!$E$10="",0,COUNTIF(BK$4:BK$53,"&lt;"&amp;AI1606)*IF(AJ1606&lt;0.5,Riskregister!$K$10+(Riskregister!$L$10-Riskregister!$K$10)*SQRT(AJ1606/2),Riskregister!$L$10-(Riskregister!$L$10-Riskregister!$K$10)*SQRT((1-AJ1606)/2)))</f>
        <v>0</v>
      </c>
      <c r="AL1606" s="28">
        <f t="shared" ca="1" si="991"/>
        <v>0.50469903019610751</v>
      </c>
      <c r="AM1606" s="28">
        <f t="shared" ca="1" si="991"/>
        <v>0.20700041257363189</v>
      </c>
      <c r="AN1606" s="28">
        <f>IF(Riskregister!$E$11="",0,COUNTIF(BL$4:BL$53,"&lt;"&amp;AL1606)*IF(AM1606&lt;0.5,Riskregister!$K$11+(Riskregister!$L$11-Riskregister!$K$11)*SQRT(AM1606/2),Riskregister!$L$11-(Riskregister!$L$11-Riskregister!$K$11)*SQRT((1-AM1606)/2)))</f>
        <v>0</v>
      </c>
      <c r="AO1606" s="28">
        <f t="shared" ca="1" si="992"/>
        <v>0.57320904220260249</v>
      </c>
      <c r="AP1606" s="28">
        <f t="shared" ca="1" si="992"/>
        <v>0.83359590346819012</v>
      </c>
      <c r="AQ1606" s="28">
        <f>IF(Riskregister!$E$12="",0,COUNTIF(BM$4:BM$53,"&lt;"&amp;AO1606)*IF(AP1606&lt;0.5,Riskregister!$K$12+(Riskregister!$L$12-Riskregister!$K$12)*SQRT(AP1606/2),Riskregister!$L$12-(Riskregister!$L$12-Riskregister!$K$12)*SQRT((1-AP1606)/2)))</f>
        <v>0</v>
      </c>
      <c r="AR1606" s="28">
        <f t="shared" ca="1" si="993"/>
        <v>0.76730831949655931</v>
      </c>
      <c r="AS1606" s="28">
        <f t="shared" ca="1" si="993"/>
        <v>0.54864638871072935</v>
      </c>
      <c r="AT1606" s="28">
        <f>IF(Riskregister!$E$13="",0,COUNTIF(BN$4:BN$53,"&lt;"&amp;AR1606)*IF(AS1606&lt;0.5,Riskregister!$K$13+(Riskregister!$L$13-Riskregister!$K$13)*SQRT(AS1606/2),Riskregister!$L$13-(Riskregister!$L$13-Riskregister!$K$13)*SQRT((1-AS1606)/2)))</f>
        <v>0</v>
      </c>
      <c r="AU1606" s="28">
        <f t="shared" ca="1" si="994"/>
        <v>0.11667141704234796</v>
      </c>
      <c r="AV1606" s="28">
        <f t="shared" ca="1" si="994"/>
        <v>0.59227667373657544</v>
      </c>
      <c r="AW1606" s="28">
        <f>IF(Riskregister!$E$14="",0,COUNTIF(BO$4:BO$53,"&lt;"&amp;AU1606)*IF(AV1606&lt;0.5,Riskregister!$K$14+(Riskregister!$L$14-Riskregister!$K$14)*SQRT(AV1606/2),Riskregister!$L$14-(Riskregister!$L$14-Riskregister!$K$14)*SQRT((1-AV1606)/2)))</f>
        <v>0</v>
      </c>
      <c r="AX1606" s="28">
        <f t="shared" ca="1" si="995"/>
        <v>0.62632459720223943</v>
      </c>
      <c r="AY1606" s="28">
        <f t="shared" ca="1" si="995"/>
        <v>0.72120040697437238</v>
      </c>
      <c r="AZ1606" s="28">
        <f>IF(Riskregister!$E$15="",0,COUNTIF(BP$4:BP$53,"&lt;"&amp;AX1606)*IF(AY1606&lt;0.5,Riskregister!$K$15+(Riskregister!$L$15-Riskregister!$K$15)*SQRT(AY1606/2),Riskregister!$L$15-(Riskregister!$L$15-Riskregister!$K$15)*SQRT((1-AY1606)/2)))</f>
        <v>0</v>
      </c>
      <c r="BA1606" s="28">
        <f t="shared" ca="1" si="996"/>
        <v>0.49173753253844388</v>
      </c>
      <c r="BB1606" s="28">
        <f t="shared" ca="1" si="996"/>
        <v>0.37880721266379058</v>
      </c>
      <c r="BC1606" s="28">
        <f>IF(Riskregister!$E$16="",0,COUNTIF(BQ$4:BQ$53,"&lt;"&amp;BA1606)*IF(BB1606&lt;0.5,Riskregister!$K$16+(Riskregister!$L$16-Riskregister!$K$16)*SQRT(BB1606/2),Riskregister!$L$16-(Riskregister!$L$16-Riskregister!$K$16)*SQRT((1-BB1606)/2)))</f>
        <v>0</v>
      </c>
      <c r="BD1606" s="28">
        <f t="shared" ca="1" si="997"/>
        <v>1272547.3245116281</v>
      </c>
    </row>
    <row r="1607" spans="20:56" x14ac:dyDescent="0.35">
      <c r="T1607" s="28">
        <f t="shared" ca="1" si="985"/>
        <v>3.670657601897731E-2</v>
      </c>
      <c r="U1607" s="28">
        <f t="shared" ca="1" si="985"/>
        <v>0.23932755103149217</v>
      </c>
      <c r="V1607" s="28">
        <f ca="1">IF(Riskregister!$E$5="",0,COUNTIF(BF$4:BF$53,"&lt;"&amp;T1607)*IF(U1607&lt;0.5,Riskregister!$K$5+(Riskregister!$L$5-Riskregister!$K$5)*SQRT(U1607/2),Riskregister!$L$5-(Riskregister!$L$5-Riskregister!$K$5)*SQRT((1-U1607)/2)))</f>
        <v>0</v>
      </c>
      <c r="W1607" s="28">
        <f t="shared" ca="1" si="986"/>
        <v>0.62955939041352527</v>
      </c>
      <c r="X1607" s="28">
        <f t="shared" ca="1" si="986"/>
        <v>0.66791030235512294</v>
      </c>
      <c r="Y1607" s="28">
        <f ca="1">IF(Riskregister!$E$6="",0,COUNTIF(BG$4:BG$53,"&lt;"&amp;W1607)*IF(X1607&lt;0.5,Riskregister!$K$6+(Riskregister!$L$6-Riskregister!$K$6)*SQRT(X1607/2),Riskregister!$L$6-(Riskregister!$L$6-Riskregister!$K$6)*SQRT((1-X1607)/2)))</f>
        <v>1266525.1809470889</v>
      </c>
      <c r="Z1607" s="28">
        <f t="shared" ca="1" si="987"/>
        <v>1.707639026694574E-2</v>
      </c>
      <c r="AA1607" s="28">
        <f t="shared" ca="1" si="987"/>
        <v>0.66585825622677874</v>
      </c>
      <c r="AB1607" s="28">
        <f ca="1">IF(Riskregister!$E$7="",0,COUNTIF(BH$4:BH$53,"&lt;"&amp;Z1607)*IF(AA1607&lt;0.5,Riskregister!$K$7+(Riskregister!$L$7-Riskregister!$K$7)*SQRT(AA1607/2),Riskregister!$L$7-(Riskregister!$L$7-Riskregister!$K$7)*SQRT((1-AA1607)/2)))</f>
        <v>0</v>
      </c>
      <c r="AC1607" s="28">
        <f t="shared" ca="1" si="988"/>
        <v>0.4277001773605561</v>
      </c>
      <c r="AD1607" s="28">
        <f t="shared" ca="1" si="988"/>
        <v>0.37654557210705586</v>
      </c>
      <c r="AE1607" s="28">
        <f ca="1">IF(Riskregister!$E$8="",0,COUNTIF(BI$4:BI$53,"&lt;"&amp;AC1607)*IF(AD1607&lt;0.5,Riskregister!$K$8+(Riskregister!$L$8-Riskregister!$K$8)*SQRT(AD1607/2),Riskregister!$L$8-(Riskregister!$L$8-Riskregister!$K$8)*SQRT((1-AD1607)/2)))</f>
        <v>0</v>
      </c>
      <c r="AF1607" s="28">
        <f t="shared" ca="1" si="989"/>
        <v>0.73136872830835242</v>
      </c>
      <c r="AG1607" s="28">
        <f t="shared" ca="1" si="989"/>
        <v>0.76642446522154384</v>
      </c>
      <c r="AH1607" s="28">
        <f>IF(Riskregister!$E$9="",0,COUNTIF(BJ$4:BJ$53,"&lt;"&amp;AF1607)*IF(AG1607&lt;0.5,Riskregister!$K$9+(Riskregister!$L$9-Riskregister!$K$9)*SQRT(AG1607/2),Riskregister!$L$9-(Riskregister!$L$9-Riskregister!$K$9)*SQRT((1-AG1607)/2)))</f>
        <v>0</v>
      </c>
      <c r="AI1607" s="28">
        <f t="shared" ca="1" si="990"/>
        <v>0.41387753458426535</v>
      </c>
      <c r="AJ1607" s="28">
        <f t="shared" ca="1" si="990"/>
        <v>0.26358962362790683</v>
      </c>
      <c r="AK1607" s="28">
        <f>IF(Riskregister!$E$10="",0,COUNTIF(BK$4:BK$53,"&lt;"&amp;AI1607)*IF(AJ1607&lt;0.5,Riskregister!$K$10+(Riskregister!$L$10-Riskregister!$K$10)*SQRT(AJ1607/2),Riskregister!$L$10-(Riskregister!$L$10-Riskregister!$K$10)*SQRT((1-AJ1607)/2)))</f>
        <v>0</v>
      </c>
      <c r="AL1607" s="28">
        <f t="shared" ca="1" si="991"/>
        <v>0.27651740257802759</v>
      </c>
      <c r="AM1607" s="28">
        <f t="shared" ca="1" si="991"/>
        <v>0.25878771715829363</v>
      </c>
      <c r="AN1607" s="28">
        <f>IF(Riskregister!$E$11="",0,COUNTIF(BL$4:BL$53,"&lt;"&amp;AL1607)*IF(AM1607&lt;0.5,Riskregister!$K$11+(Riskregister!$L$11-Riskregister!$K$11)*SQRT(AM1607/2),Riskregister!$L$11-(Riskregister!$L$11-Riskregister!$K$11)*SQRT((1-AM1607)/2)))</f>
        <v>0</v>
      </c>
      <c r="AO1607" s="28">
        <f t="shared" ca="1" si="992"/>
        <v>0.53453800820966957</v>
      </c>
      <c r="AP1607" s="28">
        <f t="shared" ca="1" si="992"/>
        <v>0.94458269343062318</v>
      </c>
      <c r="AQ1607" s="28">
        <f>IF(Riskregister!$E$12="",0,COUNTIF(BM$4:BM$53,"&lt;"&amp;AO1607)*IF(AP1607&lt;0.5,Riskregister!$K$12+(Riskregister!$L$12-Riskregister!$K$12)*SQRT(AP1607/2),Riskregister!$L$12-(Riskregister!$L$12-Riskregister!$K$12)*SQRT((1-AP1607)/2)))</f>
        <v>0</v>
      </c>
      <c r="AR1607" s="28">
        <f t="shared" ca="1" si="993"/>
        <v>0.31388842220736779</v>
      </c>
      <c r="AS1607" s="28">
        <f t="shared" ca="1" si="993"/>
        <v>0.15717969015173339</v>
      </c>
      <c r="AT1607" s="28">
        <f>IF(Riskregister!$E$13="",0,COUNTIF(BN$4:BN$53,"&lt;"&amp;AR1607)*IF(AS1607&lt;0.5,Riskregister!$K$13+(Riskregister!$L$13-Riskregister!$K$13)*SQRT(AS1607/2),Riskregister!$L$13-(Riskregister!$L$13-Riskregister!$K$13)*SQRT((1-AS1607)/2)))</f>
        <v>0</v>
      </c>
      <c r="AU1607" s="28">
        <f t="shared" ca="1" si="994"/>
        <v>0.22688145108555524</v>
      </c>
      <c r="AV1607" s="28">
        <f t="shared" ca="1" si="994"/>
        <v>0.86275860937705007</v>
      </c>
      <c r="AW1607" s="28">
        <f>IF(Riskregister!$E$14="",0,COUNTIF(BO$4:BO$53,"&lt;"&amp;AU1607)*IF(AV1607&lt;0.5,Riskregister!$K$14+(Riskregister!$L$14-Riskregister!$K$14)*SQRT(AV1607/2),Riskregister!$L$14-(Riskregister!$L$14-Riskregister!$K$14)*SQRT((1-AV1607)/2)))</f>
        <v>0</v>
      </c>
      <c r="AX1607" s="28">
        <f t="shared" ca="1" si="995"/>
        <v>0.22435784724126551</v>
      </c>
      <c r="AY1607" s="28">
        <f t="shared" ca="1" si="995"/>
        <v>0.99181343334824656</v>
      </c>
      <c r="AZ1607" s="28">
        <f>IF(Riskregister!$E$15="",0,COUNTIF(BP$4:BP$53,"&lt;"&amp;AX1607)*IF(AY1607&lt;0.5,Riskregister!$K$15+(Riskregister!$L$15-Riskregister!$K$15)*SQRT(AY1607/2),Riskregister!$L$15-(Riskregister!$L$15-Riskregister!$K$15)*SQRT((1-AY1607)/2)))</f>
        <v>0</v>
      </c>
      <c r="BA1607" s="28">
        <f t="shared" ca="1" si="996"/>
        <v>3.087833685221919E-2</v>
      </c>
      <c r="BB1607" s="28">
        <f t="shared" ca="1" si="996"/>
        <v>0.45811984593071375</v>
      </c>
      <c r="BC1607" s="28">
        <f>IF(Riskregister!$E$16="",0,COUNTIF(BQ$4:BQ$53,"&lt;"&amp;BA1607)*IF(BB1607&lt;0.5,Riskregister!$K$16+(Riskregister!$L$16-Riskregister!$K$16)*SQRT(BB1607/2),Riskregister!$L$16-(Riskregister!$L$16-Riskregister!$K$16)*SQRT((1-BB1607)/2)))</f>
        <v>0</v>
      </c>
      <c r="BD1607" s="28">
        <f t="shared" ca="1" si="997"/>
        <v>1266525.1809470889</v>
      </c>
    </row>
    <row r="1608" spans="20:56" x14ac:dyDescent="0.35">
      <c r="T1608" s="28">
        <f t="shared" ca="1" si="985"/>
        <v>0.75583834522966864</v>
      </c>
      <c r="U1608" s="28">
        <f t="shared" ca="1" si="985"/>
        <v>0.19268518895651976</v>
      </c>
      <c r="V1608" s="28">
        <f ca="1">IF(Riskregister!$E$5="",0,COUNTIF(BF$4:BF$53,"&lt;"&amp;T1608)*IF(U1608&lt;0.5,Riskregister!$K$5+(Riskregister!$L$5-Riskregister!$K$5)*SQRT(U1608/2),Riskregister!$L$5-(Riskregister!$L$5-Riskregister!$K$5)*SQRT((1-U1608)/2)))</f>
        <v>289675.96565568331</v>
      </c>
      <c r="W1608" s="28">
        <f t="shared" ca="1" si="986"/>
        <v>6.7531484919440499E-2</v>
      </c>
      <c r="X1608" s="28">
        <f t="shared" ca="1" si="986"/>
        <v>0.94054196246694644</v>
      </c>
      <c r="Y1608" s="28">
        <f ca="1">IF(Riskregister!$E$6="",0,COUNTIF(BG$4:BG$53,"&lt;"&amp;W1608)*IF(X1608&lt;0.5,Riskregister!$K$6+(Riskregister!$L$6-Riskregister!$K$6)*SQRT(X1608/2),Riskregister!$L$6-(Riskregister!$L$6-Riskregister!$K$6)*SQRT((1-X1608)/2)))</f>
        <v>0</v>
      </c>
      <c r="Z1608" s="28">
        <f t="shared" ca="1" si="987"/>
        <v>0.10159494481175035</v>
      </c>
      <c r="AA1608" s="28">
        <f t="shared" ca="1" si="987"/>
        <v>0.49473096240720837</v>
      </c>
      <c r="AB1608" s="28">
        <f ca="1">IF(Riskregister!$E$7="",0,COUNTIF(BH$4:BH$53,"&lt;"&amp;Z1608)*IF(AA1608&lt;0.5,Riskregister!$K$7+(Riskregister!$L$7-Riskregister!$K$7)*SQRT(AA1608/2),Riskregister!$L$7-(Riskregister!$L$7-Riskregister!$K$7)*SQRT((1-AA1608)/2)))</f>
        <v>0</v>
      </c>
      <c r="AC1608" s="28">
        <f t="shared" ca="1" si="988"/>
        <v>0.31477443939483207</v>
      </c>
      <c r="AD1608" s="28">
        <f t="shared" ca="1" si="988"/>
        <v>0.37948165920093024</v>
      </c>
      <c r="AE1608" s="28">
        <f ca="1">IF(Riskregister!$E$8="",0,COUNTIF(BI$4:BI$53,"&lt;"&amp;AC1608)*IF(AD1608&lt;0.5,Riskregister!$K$8+(Riskregister!$L$8-Riskregister!$K$8)*SQRT(AD1608/2),Riskregister!$L$8-(Riskregister!$L$8-Riskregister!$K$8)*SQRT((1-AD1608)/2)))</f>
        <v>0</v>
      </c>
      <c r="AF1608" s="28">
        <f t="shared" ca="1" si="989"/>
        <v>0.39191425305421002</v>
      </c>
      <c r="AG1608" s="28">
        <f t="shared" ca="1" si="989"/>
        <v>0.67428884262302413</v>
      </c>
      <c r="AH1608" s="28">
        <f>IF(Riskregister!$E$9="",0,COUNTIF(BJ$4:BJ$53,"&lt;"&amp;AF1608)*IF(AG1608&lt;0.5,Riskregister!$K$9+(Riskregister!$L$9-Riskregister!$K$9)*SQRT(AG1608/2),Riskregister!$L$9-(Riskregister!$L$9-Riskregister!$K$9)*SQRT((1-AG1608)/2)))</f>
        <v>0</v>
      </c>
      <c r="AI1608" s="28">
        <f t="shared" ca="1" si="990"/>
        <v>0.16607692495551807</v>
      </c>
      <c r="AJ1608" s="28">
        <f t="shared" ca="1" si="990"/>
        <v>0.51790100693214147</v>
      </c>
      <c r="AK1608" s="28">
        <f>IF(Riskregister!$E$10="",0,COUNTIF(BK$4:BK$53,"&lt;"&amp;AI1608)*IF(AJ1608&lt;0.5,Riskregister!$K$10+(Riskregister!$L$10-Riskregister!$K$10)*SQRT(AJ1608/2),Riskregister!$L$10-(Riskregister!$L$10-Riskregister!$K$10)*SQRT((1-AJ1608)/2)))</f>
        <v>0</v>
      </c>
      <c r="AL1608" s="28">
        <f t="shared" ca="1" si="991"/>
        <v>7.6566150382299636E-2</v>
      </c>
      <c r="AM1608" s="28">
        <f t="shared" ca="1" si="991"/>
        <v>0.83804555306554163</v>
      </c>
      <c r="AN1608" s="28">
        <f>IF(Riskregister!$E$11="",0,COUNTIF(BL$4:BL$53,"&lt;"&amp;AL1608)*IF(AM1608&lt;0.5,Riskregister!$K$11+(Riskregister!$L$11-Riskregister!$K$11)*SQRT(AM1608/2),Riskregister!$L$11-(Riskregister!$L$11-Riskregister!$K$11)*SQRT((1-AM1608)/2)))</f>
        <v>0</v>
      </c>
      <c r="AO1608" s="28">
        <f t="shared" ca="1" si="992"/>
        <v>0.90471884241071976</v>
      </c>
      <c r="AP1608" s="28">
        <f t="shared" ca="1" si="992"/>
        <v>0.95494577340166609</v>
      </c>
      <c r="AQ1608" s="28">
        <f>IF(Riskregister!$E$12="",0,COUNTIF(BM$4:BM$53,"&lt;"&amp;AO1608)*IF(AP1608&lt;0.5,Riskregister!$K$12+(Riskregister!$L$12-Riskregister!$K$12)*SQRT(AP1608/2),Riskregister!$L$12-(Riskregister!$L$12-Riskregister!$K$12)*SQRT((1-AP1608)/2)))</f>
        <v>0</v>
      </c>
      <c r="AR1608" s="28">
        <f t="shared" ca="1" si="993"/>
        <v>0.6268794887968645</v>
      </c>
      <c r="AS1608" s="28">
        <f t="shared" ca="1" si="993"/>
        <v>0.99361912393556973</v>
      </c>
      <c r="AT1608" s="28">
        <f>IF(Riskregister!$E$13="",0,COUNTIF(BN$4:BN$53,"&lt;"&amp;AR1608)*IF(AS1608&lt;0.5,Riskregister!$K$13+(Riskregister!$L$13-Riskregister!$K$13)*SQRT(AS1608/2),Riskregister!$L$13-(Riskregister!$L$13-Riskregister!$K$13)*SQRT((1-AS1608)/2)))</f>
        <v>0</v>
      </c>
      <c r="AU1608" s="28">
        <f t="shared" ca="1" si="994"/>
        <v>0.48682888640741784</v>
      </c>
      <c r="AV1608" s="28">
        <f t="shared" ca="1" si="994"/>
        <v>0.70461696488218895</v>
      </c>
      <c r="AW1608" s="28">
        <f>IF(Riskregister!$E$14="",0,COUNTIF(BO$4:BO$53,"&lt;"&amp;AU1608)*IF(AV1608&lt;0.5,Riskregister!$K$14+(Riskregister!$L$14-Riskregister!$K$14)*SQRT(AV1608/2),Riskregister!$L$14-(Riskregister!$L$14-Riskregister!$K$14)*SQRT((1-AV1608)/2)))</f>
        <v>0</v>
      </c>
      <c r="AX1608" s="28">
        <f t="shared" ca="1" si="995"/>
        <v>0.83029398549260292</v>
      </c>
      <c r="AY1608" s="28">
        <f t="shared" ca="1" si="995"/>
        <v>0.70729312168499292</v>
      </c>
      <c r="AZ1608" s="28">
        <f>IF(Riskregister!$E$15="",0,COUNTIF(BP$4:BP$53,"&lt;"&amp;AX1608)*IF(AY1608&lt;0.5,Riskregister!$K$15+(Riskregister!$L$15-Riskregister!$K$15)*SQRT(AY1608/2),Riskregister!$L$15-(Riskregister!$L$15-Riskregister!$K$15)*SQRT((1-AY1608)/2)))</f>
        <v>0</v>
      </c>
      <c r="BA1608" s="28">
        <f t="shared" ca="1" si="996"/>
        <v>0.73061205402826201</v>
      </c>
      <c r="BB1608" s="28">
        <f t="shared" ca="1" si="996"/>
        <v>0.74211940130744114</v>
      </c>
      <c r="BC1608" s="28">
        <f>IF(Riskregister!$E$16="",0,COUNTIF(BQ$4:BQ$53,"&lt;"&amp;BA1608)*IF(BB1608&lt;0.5,Riskregister!$K$16+(Riskregister!$L$16-Riskregister!$K$16)*SQRT(BB1608/2),Riskregister!$L$16-(Riskregister!$L$16-Riskregister!$K$16)*SQRT((1-BB1608)/2)))</f>
        <v>0</v>
      </c>
      <c r="BD1608" s="28">
        <f t="shared" ca="1" si="997"/>
        <v>289675.96565568331</v>
      </c>
    </row>
    <row r="1609" spans="20:56" x14ac:dyDescent="0.35">
      <c r="T1609" s="28">
        <f t="shared" ca="1" si="985"/>
        <v>3.5235458204145198E-2</v>
      </c>
      <c r="U1609" s="28">
        <f t="shared" ca="1" si="985"/>
        <v>0.77216534389052971</v>
      </c>
      <c r="V1609" s="28">
        <f ca="1">IF(Riskregister!$E$5="",0,COUNTIF(BF$4:BF$53,"&lt;"&amp;T1609)*IF(U1609&lt;0.5,Riskregister!$K$5+(Riskregister!$L$5-Riskregister!$K$5)*SQRT(U1609/2),Riskregister!$L$5-(Riskregister!$L$5-Riskregister!$K$5)*SQRT((1-U1609)/2)))</f>
        <v>0</v>
      </c>
      <c r="W1609" s="28">
        <f t="shared" ca="1" si="986"/>
        <v>0.7037566338514134</v>
      </c>
      <c r="X1609" s="28">
        <f t="shared" ca="1" si="986"/>
        <v>0.18810317324109516</v>
      </c>
      <c r="Y1609" s="28">
        <f ca="1">IF(Riskregister!$E$6="",0,COUNTIF(BG$4:BG$53,"&lt;"&amp;W1609)*IF(X1609&lt;0.5,Riskregister!$K$6+(Riskregister!$L$6-Riskregister!$K$6)*SQRT(X1609/2),Riskregister!$L$6-(Riskregister!$L$6-Riskregister!$K$6)*SQRT((1-X1609)/2)))</f>
        <v>752020.96033626667</v>
      </c>
      <c r="Z1609" s="28">
        <f t="shared" ca="1" si="987"/>
        <v>0.7222611497267456</v>
      </c>
      <c r="AA1609" s="28">
        <f t="shared" ca="1" si="987"/>
        <v>0.7472661773818664</v>
      </c>
      <c r="AB1609" s="28">
        <f ca="1">IF(Riskregister!$E$7="",0,COUNTIF(BH$4:BH$53,"&lt;"&amp;Z1609)*IF(AA1609&lt;0.5,Riskregister!$K$7+(Riskregister!$L$7-Riskregister!$K$7)*SQRT(AA1609/2),Riskregister!$L$7-(Riskregister!$L$7-Riskregister!$K$7)*SQRT((1-AA1609)/2)))</f>
        <v>275581.56633617077</v>
      </c>
      <c r="AC1609" s="28">
        <f t="shared" ca="1" si="988"/>
        <v>0.38527425770911861</v>
      </c>
      <c r="AD1609" s="28">
        <f t="shared" ca="1" si="988"/>
        <v>0.95510258358276212</v>
      </c>
      <c r="AE1609" s="28">
        <f ca="1">IF(Riskregister!$E$8="",0,COUNTIF(BI$4:BI$53,"&lt;"&amp;AC1609)*IF(AD1609&lt;0.5,Riskregister!$K$8+(Riskregister!$L$8-Riskregister!$K$8)*SQRT(AD1609/2),Riskregister!$L$8-(Riskregister!$L$8-Riskregister!$K$8)*SQRT((1-AD1609)/2)))</f>
        <v>0</v>
      </c>
      <c r="AF1609" s="28">
        <f t="shared" ca="1" si="989"/>
        <v>0.41294139756544279</v>
      </c>
      <c r="AG1609" s="28">
        <f t="shared" ca="1" si="989"/>
        <v>0.19860678460854286</v>
      </c>
      <c r="AH1609" s="28">
        <f>IF(Riskregister!$E$9="",0,COUNTIF(BJ$4:BJ$53,"&lt;"&amp;AF1609)*IF(AG1609&lt;0.5,Riskregister!$K$9+(Riskregister!$L$9-Riskregister!$K$9)*SQRT(AG1609/2),Riskregister!$L$9-(Riskregister!$L$9-Riskregister!$K$9)*SQRT((1-AG1609)/2)))</f>
        <v>0</v>
      </c>
      <c r="AI1609" s="28">
        <f t="shared" ca="1" si="990"/>
        <v>0.39489891595541182</v>
      </c>
      <c r="AJ1609" s="28">
        <f t="shared" ca="1" si="990"/>
        <v>3.0696317600303002E-2</v>
      </c>
      <c r="AK1609" s="28">
        <f>IF(Riskregister!$E$10="",0,COUNTIF(BK$4:BK$53,"&lt;"&amp;AI1609)*IF(AJ1609&lt;0.5,Riskregister!$K$10+(Riskregister!$L$10-Riskregister!$K$10)*SQRT(AJ1609/2),Riskregister!$L$10-(Riskregister!$L$10-Riskregister!$K$10)*SQRT((1-AJ1609)/2)))</f>
        <v>0</v>
      </c>
      <c r="AL1609" s="28">
        <f t="shared" ca="1" si="991"/>
        <v>0.60388879189560518</v>
      </c>
      <c r="AM1609" s="28">
        <f t="shared" ca="1" si="991"/>
        <v>0.15675741421252209</v>
      </c>
      <c r="AN1609" s="28">
        <f>IF(Riskregister!$E$11="",0,COUNTIF(BL$4:BL$53,"&lt;"&amp;AL1609)*IF(AM1609&lt;0.5,Riskregister!$K$11+(Riskregister!$L$11-Riskregister!$K$11)*SQRT(AM1609/2),Riskregister!$L$11-(Riskregister!$L$11-Riskregister!$K$11)*SQRT((1-AM1609)/2)))</f>
        <v>0</v>
      </c>
      <c r="AO1609" s="28">
        <f t="shared" ca="1" si="992"/>
        <v>0.44056422830526221</v>
      </c>
      <c r="AP1609" s="28">
        <f t="shared" ca="1" si="992"/>
        <v>0.67464854679272968</v>
      </c>
      <c r="AQ1609" s="28">
        <f>IF(Riskregister!$E$12="",0,COUNTIF(BM$4:BM$53,"&lt;"&amp;AO1609)*IF(AP1609&lt;0.5,Riskregister!$K$12+(Riskregister!$L$12-Riskregister!$K$12)*SQRT(AP1609/2),Riskregister!$L$12-(Riskregister!$L$12-Riskregister!$K$12)*SQRT((1-AP1609)/2)))</f>
        <v>0</v>
      </c>
      <c r="AR1609" s="28">
        <f t="shared" ca="1" si="993"/>
        <v>0.22430469210952986</v>
      </c>
      <c r="AS1609" s="28">
        <f t="shared" ca="1" si="993"/>
        <v>0.17921900963561765</v>
      </c>
      <c r="AT1609" s="28">
        <f>IF(Riskregister!$E$13="",0,COUNTIF(BN$4:BN$53,"&lt;"&amp;AR1609)*IF(AS1609&lt;0.5,Riskregister!$K$13+(Riskregister!$L$13-Riskregister!$K$13)*SQRT(AS1609/2),Riskregister!$L$13-(Riskregister!$L$13-Riskregister!$K$13)*SQRT((1-AS1609)/2)))</f>
        <v>0</v>
      </c>
      <c r="AU1609" s="28">
        <f t="shared" ca="1" si="994"/>
        <v>0.46528692340780109</v>
      </c>
      <c r="AV1609" s="28">
        <f t="shared" ca="1" si="994"/>
        <v>0.85990797975918742</v>
      </c>
      <c r="AW1609" s="28">
        <f>IF(Riskregister!$E$14="",0,COUNTIF(BO$4:BO$53,"&lt;"&amp;AU1609)*IF(AV1609&lt;0.5,Riskregister!$K$14+(Riskregister!$L$14-Riskregister!$K$14)*SQRT(AV1609/2),Riskregister!$L$14-(Riskregister!$L$14-Riskregister!$K$14)*SQRT((1-AV1609)/2)))</f>
        <v>0</v>
      </c>
      <c r="AX1609" s="28">
        <f t="shared" ca="1" si="995"/>
        <v>0.69940363223110058</v>
      </c>
      <c r="AY1609" s="28">
        <f t="shared" ca="1" si="995"/>
        <v>4.4670392145956583E-2</v>
      </c>
      <c r="AZ1609" s="28">
        <f>IF(Riskregister!$E$15="",0,COUNTIF(BP$4:BP$53,"&lt;"&amp;AX1609)*IF(AY1609&lt;0.5,Riskregister!$K$15+(Riskregister!$L$15-Riskregister!$K$15)*SQRT(AY1609/2),Riskregister!$L$15-(Riskregister!$L$15-Riskregister!$K$15)*SQRT((1-AY1609)/2)))</f>
        <v>0</v>
      </c>
      <c r="BA1609" s="28">
        <f t="shared" ca="1" si="996"/>
        <v>0.27556605317961835</v>
      </c>
      <c r="BB1609" s="28">
        <f t="shared" ca="1" si="996"/>
        <v>0.92340767886186181</v>
      </c>
      <c r="BC1609" s="28">
        <f>IF(Riskregister!$E$16="",0,COUNTIF(BQ$4:BQ$53,"&lt;"&amp;BA1609)*IF(BB1609&lt;0.5,Riskregister!$K$16+(Riskregister!$L$16-Riskregister!$K$16)*SQRT(BB1609/2),Riskregister!$L$16-(Riskregister!$L$16-Riskregister!$K$16)*SQRT((1-BB1609)/2)))</f>
        <v>0</v>
      </c>
      <c r="BD1609" s="28">
        <f t="shared" ca="1" si="997"/>
        <v>1027602.5266724374</v>
      </c>
    </row>
    <row r="1610" spans="20:56" x14ac:dyDescent="0.35">
      <c r="T1610" s="28">
        <f t="shared" ca="1" si="985"/>
        <v>0.79788408053180249</v>
      </c>
      <c r="U1610" s="28">
        <f t="shared" ca="1" si="985"/>
        <v>0.96002952961527455</v>
      </c>
      <c r="V1610" s="28">
        <f ca="1">IF(Riskregister!$E$5="",0,COUNTIF(BF$4:BF$53,"&lt;"&amp;T1610)*IF(U1610&lt;0.5,Riskregister!$K$5+(Riskregister!$L$5-Riskregister!$K$5)*SQRT(U1610/2),Riskregister!$L$5-(Riskregister!$L$5-Riskregister!$K$5)*SQRT((1-U1610)/2)))</f>
        <v>536383.88469535846</v>
      </c>
      <c r="W1610" s="28">
        <f t="shared" ca="1" si="986"/>
        <v>0.35529181599250537</v>
      </c>
      <c r="X1610" s="28">
        <f t="shared" ca="1" si="986"/>
        <v>0.90178548548075943</v>
      </c>
      <c r="Y1610" s="28">
        <f ca="1">IF(Riskregister!$E$6="",0,COUNTIF(BG$4:BG$53,"&lt;"&amp;W1610)*IF(X1610&lt;0.5,Riskregister!$K$6+(Riskregister!$L$6-Riskregister!$K$6)*SQRT(X1610/2),Riskregister!$L$6-(Riskregister!$L$6-Riskregister!$K$6)*SQRT((1-X1610)/2)))</f>
        <v>0</v>
      </c>
      <c r="Z1610" s="28">
        <f t="shared" ca="1" si="987"/>
        <v>0.53263197424291508</v>
      </c>
      <c r="AA1610" s="28">
        <f t="shared" ca="1" si="987"/>
        <v>0.15765755747592214</v>
      </c>
      <c r="AB1610" s="28">
        <f ca="1">IF(Riskregister!$E$7="",0,COUNTIF(BH$4:BH$53,"&lt;"&amp;Z1610)*IF(AA1610&lt;0.5,Riskregister!$K$7+(Riskregister!$L$7-Riskregister!$K$7)*SQRT(AA1610/2),Riskregister!$L$7-(Riskregister!$L$7-Riskregister!$K$7)*SQRT((1-AA1610)/2)))</f>
        <v>0</v>
      </c>
      <c r="AC1610" s="28">
        <f t="shared" ca="1" si="988"/>
        <v>0.90869836586936792</v>
      </c>
      <c r="AD1610" s="28">
        <f t="shared" ca="1" si="988"/>
        <v>0.60731198608394354</v>
      </c>
      <c r="AE1610" s="28">
        <f ca="1">IF(Riskregister!$E$8="",0,COUNTIF(BI$4:BI$53,"&lt;"&amp;AC1610)*IF(AD1610&lt;0.5,Riskregister!$K$8+(Riskregister!$L$8-Riskregister!$K$8)*SQRT(AD1610/2),Riskregister!$L$8-(Riskregister!$L$8-Riskregister!$K$8)*SQRT((1-AD1610)/2)))</f>
        <v>0</v>
      </c>
      <c r="AF1610" s="28">
        <f t="shared" ca="1" si="989"/>
        <v>0.82200847090506368</v>
      </c>
      <c r="AG1610" s="28">
        <f t="shared" ca="1" si="989"/>
        <v>0.52195301703603236</v>
      </c>
      <c r="AH1610" s="28">
        <f>IF(Riskregister!$E$9="",0,COUNTIF(BJ$4:BJ$53,"&lt;"&amp;AF1610)*IF(AG1610&lt;0.5,Riskregister!$K$9+(Riskregister!$L$9-Riskregister!$K$9)*SQRT(AG1610/2),Riskregister!$L$9-(Riskregister!$L$9-Riskregister!$K$9)*SQRT((1-AG1610)/2)))</f>
        <v>0</v>
      </c>
      <c r="AI1610" s="28">
        <f t="shared" ca="1" si="990"/>
        <v>0.11454604706812066</v>
      </c>
      <c r="AJ1610" s="28">
        <f t="shared" ca="1" si="990"/>
        <v>0.95351381435913063</v>
      </c>
      <c r="AK1610" s="28">
        <f>IF(Riskregister!$E$10="",0,COUNTIF(BK$4:BK$53,"&lt;"&amp;AI1610)*IF(AJ1610&lt;0.5,Riskregister!$K$10+(Riskregister!$L$10-Riskregister!$K$10)*SQRT(AJ1610/2),Riskregister!$L$10-(Riskregister!$L$10-Riskregister!$K$10)*SQRT((1-AJ1610)/2)))</f>
        <v>0</v>
      </c>
      <c r="AL1610" s="28">
        <f t="shared" ca="1" si="991"/>
        <v>0.50776715129063577</v>
      </c>
      <c r="AM1610" s="28">
        <f t="shared" ca="1" si="991"/>
        <v>0.20106072030021815</v>
      </c>
      <c r="AN1610" s="28">
        <f>IF(Riskregister!$E$11="",0,COUNTIF(BL$4:BL$53,"&lt;"&amp;AL1610)*IF(AM1610&lt;0.5,Riskregister!$K$11+(Riskregister!$L$11-Riskregister!$K$11)*SQRT(AM1610/2),Riskregister!$L$11-(Riskregister!$L$11-Riskregister!$K$11)*SQRT((1-AM1610)/2)))</f>
        <v>0</v>
      </c>
      <c r="AO1610" s="28">
        <f t="shared" ca="1" si="992"/>
        <v>0.45536634722209501</v>
      </c>
      <c r="AP1610" s="28">
        <f t="shared" ca="1" si="992"/>
        <v>0.2077319598207511</v>
      </c>
      <c r="AQ1610" s="28">
        <f>IF(Riskregister!$E$12="",0,COUNTIF(BM$4:BM$53,"&lt;"&amp;AO1610)*IF(AP1610&lt;0.5,Riskregister!$K$12+(Riskregister!$L$12-Riskregister!$K$12)*SQRT(AP1610/2),Riskregister!$L$12-(Riskregister!$L$12-Riskregister!$K$12)*SQRT((1-AP1610)/2)))</f>
        <v>0</v>
      </c>
      <c r="AR1610" s="28">
        <f t="shared" ca="1" si="993"/>
        <v>0.80164078131932315</v>
      </c>
      <c r="AS1610" s="28">
        <f t="shared" ca="1" si="993"/>
        <v>0.23504930922056344</v>
      </c>
      <c r="AT1610" s="28">
        <f>IF(Riskregister!$E$13="",0,COUNTIF(BN$4:BN$53,"&lt;"&amp;AR1610)*IF(AS1610&lt;0.5,Riskregister!$K$13+(Riskregister!$L$13-Riskregister!$K$13)*SQRT(AS1610/2),Riskregister!$L$13-(Riskregister!$L$13-Riskregister!$K$13)*SQRT((1-AS1610)/2)))</f>
        <v>0</v>
      </c>
      <c r="AU1610" s="28">
        <f t="shared" ca="1" si="994"/>
        <v>0.36793243429598588</v>
      </c>
      <c r="AV1610" s="28">
        <f t="shared" ca="1" si="994"/>
        <v>0.15767321131127965</v>
      </c>
      <c r="AW1610" s="28">
        <f>IF(Riskregister!$E$14="",0,COUNTIF(BO$4:BO$53,"&lt;"&amp;AU1610)*IF(AV1610&lt;0.5,Riskregister!$K$14+(Riskregister!$L$14-Riskregister!$K$14)*SQRT(AV1610/2),Riskregister!$L$14-(Riskregister!$L$14-Riskregister!$K$14)*SQRT((1-AV1610)/2)))</f>
        <v>0</v>
      </c>
      <c r="AX1610" s="28">
        <f t="shared" ca="1" si="995"/>
        <v>0.73547245506668568</v>
      </c>
      <c r="AY1610" s="28">
        <f t="shared" ca="1" si="995"/>
        <v>0.35481306484468977</v>
      </c>
      <c r="AZ1610" s="28">
        <f>IF(Riskregister!$E$15="",0,COUNTIF(BP$4:BP$53,"&lt;"&amp;AX1610)*IF(AY1610&lt;0.5,Riskregister!$K$15+(Riskregister!$L$15-Riskregister!$K$15)*SQRT(AY1610/2),Riskregister!$L$15-(Riskregister!$L$15-Riskregister!$K$15)*SQRT((1-AY1610)/2)))</f>
        <v>0</v>
      </c>
      <c r="BA1610" s="28">
        <f t="shared" ca="1" si="996"/>
        <v>0.10638179178600915</v>
      </c>
      <c r="BB1610" s="28">
        <f t="shared" ca="1" si="996"/>
        <v>0.13632791869610261</v>
      </c>
      <c r="BC1610" s="28">
        <f>IF(Riskregister!$E$16="",0,COUNTIF(BQ$4:BQ$53,"&lt;"&amp;BA1610)*IF(BB1610&lt;0.5,Riskregister!$K$16+(Riskregister!$L$16-Riskregister!$K$16)*SQRT(BB1610/2),Riskregister!$L$16-(Riskregister!$L$16-Riskregister!$K$16)*SQRT((1-BB1610)/2)))</f>
        <v>0</v>
      </c>
      <c r="BD1610" s="28">
        <f t="shared" ca="1" si="997"/>
        <v>536383.88469535846</v>
      </c>
    </row>
    <row r="1611" spans="20:56" x14ac:dyDescent="0.35">
      <c r="T1611" s="28">
        <f t="shared" ca="1" si="985"/>
        <v>0.66419095855279719</v>
      </c>
      <c r="U1611" s="28">
        <f t="shared" ca="1" si="985"/>
        <v>0.13986599627651408</v>
      </c>
      <c r="V1611" s="28">
        <f ca="1">IF(Riskregister!$E$5="",0,COUNTIF(BF$4:BF$53,"&lt;"&amp;T1611)*IF(U1611&lt;0.5,Riskregister!$K$5+(Riskregister!$L$5-Riskregister!$K$5)*SQRT(U1611/2),Riskregister!$L$5-(Riskregister!$L$5-Riskregister!$K$5)*SQRT((1-U1611)/2)))</f>
        <v>269001.81562899385</v>
      </c>
      <c r="W1611" s="28">
        <f t="shared" ca="1" si="986"/>
        <v>0.7195854490845488</v>
      </c>
      <c r="X1611" s="28">
        <f t="shared" ca="1" si="986"/>
        <v>0.59000007440040403</v>
      </c>
      <c r="Y1611" s="28">
        <f ca="1">IF(Riskregister!$E$6="",0,COUNTIF(BG$4:BG$53,"&lt;"&amp;W1611)*IF(X1611&lt;0.5,Riskregister!$K$6+(Riskregister!$L$6-Riskregister!$K$6)*SQRT(X1611/2),Riskregister!$L$6-(Riskregister!$L$6-Riskregister!$K$6)*SQRT((1-X1611)/2)))</f>
        <v>1185015.4115129872</v>
      </c>
      <c r="Z1611" s="28">
        <f t="shared" ca="1" si="987"/>
        <v>0.46886838763792404</v>
      </c>
      <c r="AA1611" s="28">
        <f t="shared" ca="1" si="987"/>
        <v>0.46685656348042592</v>
      </c>
      <c r="AB1611" s="28">
        <f ca="1">IF(Riskregister!$E$7="",0,COUNTIF(BH$4:BH$53,"&lt;"&amp;Z1611)*IF(AA1611&lt;0.5,Riskregister!$K$7+(Riskregister!$L$7-Riskregister!$K$7)*SQRT(AA1611/2),Riskregister!$L$7-(Riskregister!$L$7-Riskregister!$K$7)*SQRT((1-AA1611)/2)))</f>
        <v>0</v>
      </c>
      <c r="AC1611" s="28">
        <f t="shared" ca="1" si="988"/>
        <v>0.85045690891166548</v>
      </c>
      <c r="AD1611" s="28">
        <f t="shared" ca="1" si="988"/>
        <v>4.7101448558488079E-2</v>
      </c>
      <c r="AE1611" s="28">
        <f ca="1">IF(Riskregister!$E$8="",0,COUNTIF(BI$4:BI$53,"&lt;"&amp;AC1611)*IF(AD1611&lt;0.5,Riskregister!$K$8+(Riskregister!$L$8-Riskregister!$K$8)*SQRT(AD1611/2),Riskregister!$L$8-(Riskregister!$L$8-Riskregister!$K$8)*SQRT((1-AD1611)/2)))</f>
        <v>0</v>
      </c>
      <c r="AF1611" s="28">
        <f t="shared" ca="1" si="989"/>
        <v>0.81565174408466323</v>
      </c>
      <c r="AG1611" s="28">
        <f t="shared" ca="1" si="989"/>
        <v>0.88486636220560222</v>
      </c>
      <c r="AH1611" s="28">
        <f>IF(Riskregister!$E$9="",0,COUNTIF(BJ$4:BJ$53,"&lt;"&amp;AF1611)*IF(AG1611&lt;0.5,Riskregister!$K$9+(Riskregister!$L$9-Riskregister!$K$9)*SQRT(AG1611/2),Riskregister!$L$9-(Riskregister!$L$9-Riskregister!$K$9)*SQRT((1-AG1611)/2)))</f>
        <v>0</v>
      </c>
      <c r="AI1611" s="28">
        <f t="shared" ca="1" si="990"/>
        <v>0.68701464045766847</v>
      </c>
      <c r="AJ1611" s="28">
        <f t="shared" ca="1" si="990"/>
        <v>0.96153664981672859</v>
      </c>
      <c r="AK1611" s="28">
        <f>IF(Riskregister!$E$10="",0,COUNTIF(BK$4:BK$53,"&lt;"&amp;AI1611)*IF(AJ1611&lt;0.5,Riskregister!$K$10+(Riskregister!$L$10-Riskregister!$K$10)*SQRT(AJ1611/2),Riskregister!$L$10-(Riskregister!$L$10-Riskregister!$K$10)*SQRT((1-AJ1611)/2)))</f>
        <v>0</v>
      </c>
      <c r="AL1611" s="28">
        <f t="shared" ca="1" si="991"/>
        <v>0.55187035349441849</v>
      </c>
      <c r="AM1611" s="28">
        <f t="shared" ca="1" si="991"/>
        <v>0.91494718036840683</v>
      </c>
      <c r="AN1611" s="28">
        <f>IF(Riskregister!$E$11="",0,COUNTIF(BL$4:BL$53,"&lt;"&amp;AL1611)*IF(AM1611&lt;0.5,Riskregister!$K$11+(Riskregister!$L$11-Riskregister!$K$11)*SQRT(AM1611/2),Riskregister!$L$11-(Riskregister!$L$11-Riskregister!$K$11)*SQRT((1-AM1611)/2)))</f>
        <v>0</v>
      </c>
      <c r="AO1611" s="28">
        <f t="shared" ca="1" si="992"/>
        <v>0.81941177490301997</v>
      </c>
      <c r="AP1611" s="28">
        <f t="shared" ca="1" si="992"/>
        <v>0.49712611028773135</v>
      </c>
      <c r="AQ1611" s="28">
        <f>IF(Riskregister!$E$12="",0,COUNTIF(BM$4:BM$53,"&lt;"&amp;AO1611)*IF(AP1611&lt;0.5,Riskregister!$K$12+(Riskregister!$L$12-Riskregister!$K$12)*SQRT(AP1611/2),Riskregister!$L$12-(Riskregister!$L$12-Riskregister!$K$12)*SQRT((1-AP1611)/2)))</f>
        <v>0</v>
      </c>
      <c r="AR1611" s="28">
        <f t="shared" ca="1" si="993"/>
        <v>0.99761895465104111</v>
      </c>
      <c r="AS1611" s="28">
        <f t="shared" ca="1" si="993"/>
        <v>0.43269828496548679</v>
      </c>
      <c r="AT1611" s="28">
        <f>IF(Riskregister!$E$13="",0,COUNTIF(BN$4:BN$53,"&lt;"&amp;AR1611)*IF(AS1611&lt;0.5,Riskregister!$K$13+(Riskregister!$L$13-Riskregister!$K$13)*SQRT(AS1611/2),Riskregister!$L$13-(Riskregister!$L$13-Riskregister!$K$13)*SQRT((1-AS1611)/2)))</f>
        <v>0</v>
      </c>
      <c r="AU1611" s="28">
        <f t="shared" ca="1" si="994"/>
        <v>0.42512587606999475</v>
      </c>
      <c r="AV1611" s="28">
        <f t="shared" ca="1" si="994"/>
        <v>0.19461209199335927</v>
      </c>
      <c r="AW1611" s="28">
        <f>IF(Riskregister!$E$14="",0,COUNTIF(BO$4:BO$53,"&lt;"&amp;AU1611)*IF(AV1611&lt;0.5,Riskregister!$K$14+(Riskregister!$L$14-Riskregister!$K$14)*SQRT(AV1611/2),Riskregister!$L$14-(Riskregister!$L$14-Riskregister!$K$14)*SQRT((1-AV1611)/2)))</f>
        <v>0</v>
      </c>
      <c r="AX1611" s="28">
        <f t="shared" ca="1" si="995"/>
        <v>0.35903644021884629</v>
      </c>
      <c r="AY1611" s="28">
        <f t="shared" ca="1" si="995"/>
        <v>0.37834706714788235</v>
      </c>
      <c r="AZ1611" s="28">
        <f>IF(Riskregister!$E$15="",0,COUNTIF(BP$4:BP$53,"&lt;"&amp;AX1611)*IF(AY1611&lt;0.5,Riskregister!$K$15+(Riskregister!$L$15-Riskregister!$K$15)*SQRT(AY1611/2),Riskregister!$L$15-(Riskregister!$L$15-Riskregister!$K$15)*SQRT((1-AY1611)/2)))</f>
        <v>0</v>
      </c>
      <c r="BA1611" s="28">
        <f t="shared" ca="1" si="996"/>
        <v>0.6900067929904864</v>
      </c>
      <c r="BB1611" s="28">
        <f t="shared" ca="1" si="996"/>
        <v>3.1379540554646979E-2</v>
      </c>
      <c r="BC1611" s="28">
        <f>IF(Riskregister!$E$16="",0,COUNTIF(BQ$4:BQ$53,"&lt;"&amp;BA1611)*IF(BB1611&lt;0.5,Riskregister!$K$16+(Riskregister!$L$16-Riskregister!$K$16)*SQRT(BB1611/2),Riskregister!$L$16-(Riskregister!$L$16-Riskregister!$K$16)*SQRT((1-BB1611)/2)))</f>
        <v>0</v>
      </c>
      <c r="BD1611" s="28">
        <f t="shared" ca="1" si="997"/>
        <v>1454017.227141981</v>
      </c>
    </row>
    <row r="1612" spans="20:56" x14ac:dyDescent="0.35">
      <c r="T1612" s="28">
        <f t="shared" ca="1" si="985"/>
        <v>0.78733383375498356</v>
      </c>
      <c r="U1612" s="28">
        <f t="shared" ca="1" si="985"/>
        <v>0.48115806407784889</v>
      </c>
      <c r="V1612" s="28">
        <f ca="1">IF(Riskregister!$E$5="",0,COUNTIF(BF$4:BF$53,"&lt;"&amp;T1612)*IF(U1612&lt;0.5,Riskregister!$K$5+(Riskregister!$L$5-Riskregister!$K$5)*SQRT(U1612/2),Riskregister!$L$5-(Riskregister!$L$5-Riskregister!$K$5)*SQRT((1-U1612)/2)))</f>
        <v>370719.85408631049</v>
      </c>
      <c r="W1612" s="28">
        <f t="shared" ca="1" si="986"/>
        <v>0.54656045362522687</v>
      </c>
      <c r="X1612" s="28">
        <f t="shared" ca="1" si="986"/>
        <v>0.77215812868650568</v>
      </c>
      <c r="Y1612" s="28">
        <f ca="1">IF(Riskregister!$E$6="",0,COUNTIF(BG$4:BG$53,"&lt;"&amp;W1612)*IF(X1612&lt;0.5,Riskregister!$K$6+(Riskregister!$L$6-Riskregister!$K$6)*SQRT(X1612/2),Riskregister!$L$6-(Riskregister!$L$6-Riskregister!$K$6)*SQRT((1-X1612)/2)))</f>
        <v>0</v>
      </c>
      <c r="Z1612" s="28">
        <f t="shared" ca="1" si="987"/>
        <v>0.30333613814006688</v>
      </c>
      <c r="AA1612" s="28">
        <f t="shared" ca="1" si="987"/>
        <v>0.74115159203920644</v>
      </c>
      <c r="AB1612" s="28">
        <f ca="1">IF(Riskregister!$E$7="",0,COUNTIF(BH$4:BH$53,"&lt;"&amp;Z1612)*IF(AA1612&lt;0.5,Riskregister!$K$7+(Riskregister!$L$7-Riskregister!$K$7)*SQRT(AA1612/2),Riskregister!$L$7-(Riskregister!$L$7-Riskregister!$K$7)*SQRT((1-AA1612)/2)))</f>
        <v>0</v>
      </c>
      <c r="AC1612" s="28">
        <f t="shared" ca="1" si="988"/>
        <v>0.31531247402067508</v>
      </c>
      <c r="AD1612" s="28">
        <f t="shared" ca="1" si="988"/>
        <v>0.57694885375271565</v>
      </c>
      <c r="AE1612" s="28">
        <f ca="1">IF(Riskregister!$E$8="",0,COUNTIF(BI$4:BI$53,"&lt;"&amp;AC1612)*IF(AD1612&lt;0.5,Riskregister!$K$8+(Riskregister!$L$8-Riskregister!$K$8)*SQRT(AD1612/2),Riskregister!$L$8-(Riskregister!$L$8-Riskregister!$K$8)*SQRT((1-AD1612)/2)))</f>
        <v>0</v>
      </c>
      <c r="AF1612" s="28">
        <f t="shared" ca="1" si="989"/>
        <v>0.74560949397822407</v>
      </c>
      <c r="AG1612" s="28">
        <f t="shared" ca="1" si="989"/>
        <v>0.62950823252050869</v>
      </c>
      <c r="AH1612" s="28">
        <f>IF(Riskregister!$E$9="",0,COUNTIF(BJ$4:BJ$53,"&lt;"&amp;AF1612)*IF(AG1612&lt;0.5,Riskregister!$K$9+(Riskregister!$L$9-Riskregister!$K$9)*SQRT(AG1612/2),Riskregister!$L$9-(Riskregister!$L$9-Riskregister!$K$9)*SQRT((1-AG1612)/2)))</f>
        <v>0</v>
      </c>
      <c r="AI1612" s="28">
        <f t="shared" ca="1" si="990"/>
        <v>0.27334793876940611</v>
      </c>
      <c r="AJ1612" s="28">
        <f t="shared" ca="1" si="990"/>
        <v>0.57311815306219605</v>
      </c>
      <c r="AK1612" s="28">
        <f>IF(Riskregister!$E$10="",0,COUNTIF(BK$4:BK$53,"&lt;"&amp;AI1612)*IF(AJ1612&lt;0.5,Riskregister!$K$10+(Riskregister!$L$10-Riskregister!$K$10)*SQRT(AJ1612/2),Riskregister!$L$10-(Riskregister!$L$10-Riskregister!$K$10)*SQRT((1-AJ1612)/2)))</f>
        <v>0</v>
      </c>
      <c r="AL1612" s="28">
        <f t="shared" ca="1" si="991"/>
        <v>0.18188911965790511</v>
      </c>
      <c r="AM1612" s="28">
        <f t="shared" ca="1" si="991"/>
        <v>0.54701735930808049</v>
      </c>
      <c r="AN1612" s="28">
        <f>IF(Riskregister!$E$11="",0,COUNTIF(BL$4:BL$53,"&lt;"&amp;AL1612)*IF(AM1612&lt;0.5,Riskregister!$K$11+(Riskregister!$L$11-Riskregister!$K$11)*SQRT(AM1612/2),Riskregister!$L$11-(Riskregister!$L$11-Riskregister!$K$11)*SQRT((1-AM1612)/2)))</f>
        <v>0</v>
      </c>
      <c r="AO1612" s="28">
        <f t="shared" ca="1" si="992"/>
        <v>0.70314629062073131</v>
      </c>
      <c r="AP1612" s="28">
        <f t="shared" ca="1" si="992"/>
        <v>4.8146233497863289E-3</v>
      </c>
      <c r="AQ1612" s="28">
        <f>IF(Riskregister!$E$12="",0,COUNTIF(BM$4:BM$53,"&lt;"&amp;AO1612)*IF(AP1612&lt;0.5,Riskregister!$K$12+(Riskregister!$L$12-Riskregister!$K$12)*SQRT(AP1612/2),Riskregister!$L$12-(Riskregister!$L$12-Riskregister!$K$12)*SQRT((1-AP1612)/2)))</f>
        <v>0</v>
      </c>
      <c r="AR1612" s="28">
        <f t="shared" ca="1" si="993"/>
        <v>0.69179965296618273</v>
      </c>
      <c r="AS1612" s="28">
        <f t="shared" ca="1" si="993"/>
        <v>0.91387140110883525</v>
      </c>
      <c r="AT1612" s="28">
        <f>IF(Riskregister!$E$13="",0,COUNTIF(BN$4:BN$53,"&lt;"&amp;AR1612)*IF(AS1612&lt;0.5,Riskregister!$K$13+(Riskregister!$L$13-Riskregister!$K$13)*SQRT(AS1612/2),Riskregister!$L$13-(Riskregister!$L$13-Riskregister!$K$13)*SQRT((1-AS1612)/2)))</f>
        <v>0</v>
      </c>
      <c r="AU1612" s="28">
        <f t="shared" ca="1" si="994"/>
        <v>0.64068411820832227</v>
      </c>
      <c r="AV1612" s="28">
        <f t="shared" ca="1" si="994"/>
        <v>0.23995704170409182</v>
      </c>
      <c r="AW1612" s="28">
        <f>IF(Riskregister!$E$14="",0,COUNTIF(BO$4:BO$53,"&lt;"&amp;AU1612)*IF(AV1612&lt;0.5,Riskregister!$K$14+(Riskregister!$L$14-Riskregister!$K$14)*SQRT(AV1612/2),Riskregister!$L$14-(Riskregister!$L$14-Riskregister!$K$14)*SQRT((1-AV1612)/2)))</f>
        <v>0</v>
      </c>
      <c r="AX1612" s="28">
        <f t="shared" ca="1" si="995"/>
        <v>0.68379082682629211</v>
      </c>
      <c r="AY1612" s="28">
        <f t="shared" ca="1" si="995"/>
        <v>0.71440972889972809</v>
      </c>
      <c r="AZ1612" s="28">
        <f>IF(Riskregister!$E$15="",0,COUNTIF(BP$4:BP$53,"&lt;"&amp;AX1612)*IF(AY1612&lt;0.5,Riskregister!$K$15+(Riskregister!$L$15-Riskregister!$K$15)*SQRT(AY1612/2),Riskregister!$L$15-(Riskregister!$L$15-Riskregister!$K$15)*SQRT((1-AY1612)/2)))</f>
        <v>0</v>
      </c>
      <c r="BA1612" s="28">
        <f t="shared" ca="1" si="996"/>
        <v>0.59151648973608828</v>
      </c>
      <c r="BB1612" s="28">
        <f t="shared" ca="1" si="996"/>
        <v>0.2908787355027963</v>
      </c>
      <c r="BC1612" s="28">
        <f>IF(Riskregister!$E$16="",0,COUNTIF(BQ$4:BQ$53,"&lt;"&amp;BA1612)*IF(BB1612&lt;0.5,Riskregister!$K$16+(Riskregister!$L$16-Riskregister!$K$16)*SQRT(BB1612/2),Riskregister!$L$16-(Riskregister!$L$16-Riskregister!$K$16)*SQRT((1-BB1612)/2)))</f>
        <v>0</v>
      </c>
      <c r="BD1612" s="28">
        <f t="shared" ca="1" si="997"/>
        <v>370719.85408631049</v>
      </c>
    </row>
    <row r="1613" spans="20:56" x14ac:dyDescent="0.35">
      <c r="T1613" s="28">
        <f t="shared" ca="1" si="985"/>
        <v>0.26774732850665406</v>
      </c>
      <c r="U1613" s="28">
        <f t="shared" ca="1" si="985"/>
        <v>0.81643605179034417</v>
      </c>
      <c r="V1613" s="28">
        <f ca="1">IF(Riskregister!$E$5="",0,COUNTIF(BF$4:BF$53,"&lt;"&amp;T1613)*IF(U1613&lt;0.5,Riskregister!$K$5+(Riskregister!$L$5-Riskregister!$K$5)*SQRT(U1613/2),Riskregister!$L$5-(Riskregister!$L$5-Riskregister!$K$5)*SQRT((1-U1613)/2)))</f>
        <v>0</v>
      </c>
      <c r="W1613" s="28">
        <f t="shared" ca="1" si="986"/>
        <v>0.2101807667561636</v>
      </c>
      <c r="X1613" s="28">
        <f t="shared" ca="1" si="986"/>
        <v>0.10049364083486112</v>
      </c>
      <c r="Y1613" s="28">
        <f ca="1">IF(Riskregister!$E$6="",0,COUNTIF(BG$4:BG$53,"&lt;"&amp;W1613)*IF(X1613&lt;0.5,Riskregister!$K$6+(Riskregister!$L$6-Riskregister!$K$6)*SQRT(X1613/2),Riskregister!$L$6-(Riskregister!$L$6-Riskregister!$K$6)*SQRT((1-X1613)/2)))</f>
        <v>0</v>
      </c>
      <c r="Z1613" s="28">
        <f t="shared" ca="1" si="987"/>
        <v>0.33883481630544965</v>
      </c>
      <c r="AA1613" s="28">
        <f t="shared" ca="1" si="987"/>
        <v>0.90429747932300841</v>
      </c>
      <c r="AB1613" s="28">
        <f ca="1">IF(Riskregister!$E$7="",0,COUNTIF(BH$4:BH$53,"&lt;"&amp;Z1613)*IF(AA1613&lt;0.5,Riskregister!$K$7+(Riskregister!$L$7-Riskregister!$K$7)*SQRT(AA1613/2),Riskregister!$L$7-(Riskregister!$L$7-Riskregister!$K$7)*SQRT((1-AA1613)/2)))</f>
        <v>0</v>
      </c>
      <c r="AC1613" s="28">
        <f t="shared" ca="1" si="988"/>
        <v>0.258412211295306</v>
      </c>
      <c r="AD1613" s="28">
        <f t="shared" ca="1" si="988"/>
        <v>0.32453059123961836</v>
      </c>
      <c r="AE1613" s="28">
        <f ca="1">IF(Riskregister!$E$8="",0,COUNTIF(BI$4:BI$53,"&lt;"&amp;AC1613)*IF(AD1613&lt;0.5,Riskregister!$K$8+(Riskregister!$L$8-Riskregister!$K$8)*SQRT(AD1613/2),Riskregister!$L$8-(Riskregister!$L$8-Riskregister!$K$8)*SQRT((1-AD1613)/2)))</f>
        <v>0</v>
      </c>
      <c r="AF1613" s="28">
        <f t="shared" ca="1" si="989"/>
        <v>0.9599576788150036</v>
      </c>
      <c r="AG1613" s="28">
        <f t="shared" ca="1" si="989"/>
        <v>0.78705660755768825</v>
      </c>
      <c r="AH1613" s="28">
        <f>IF(Riskregister!$E$9="",0,COUNTIF(BJ$4:BJ$53,"&lt;"&amp;AF1613)*IF(AG1613&lt;0.5,Riskregister!$K$9+(Riskregister!$L$9-Riskregister!$K$9)*SQRT(AG1613/2),Riskregister!$L$9-(Riskregister!$L$9-Riskregister!$K$9)*SQRT((1-AG1613)/2)))</f>
        <v>0</v>
      </c>
      <c r="AI1613" s="28">
        <f t="shared" ca="1" si="990"/>
        <v>0.83140879299511417</v>
      </c>
      <c r="AJ1613" s="28">
        <f t="shared" ca="1" si="990"/>
        <v>0.63276443538601546</v>
      </c>
      <c r="AK1613" s="28">
        <f>IF(Riskregister!$E$10="",0,COUNTIF(BK$4:BK$53,"&lt;"&amp;AI1613)*IF(AJ1613&lt;0.5,Riskregister!$K$10+(Riskregister!$L$10-Riskregister!$K$10)*SQRT(AJ1613/2),Riskregister!$L$10-(Riskregister!$L$10-Riskregister!$K$10)*SQRT((1-AJ1613)/2)))</f>
        <v>0</v>
      </c>
      <c r="AL1613" s="28">
        <f t="shared" ca="1" si="991"/>
        <v>0.27277445445387505</v>
      </c>
      <c r="AM1613" s="28">
        <f t="shared" ca="1" si="991"/>
        <v>0.59856610572129809</v>
      </c>
      <c r="AN1613" s="28">
        <f>IF(Riskregister!$E$11="",0,COUNTIF(BL$4:BL$53,"&lt;"&amp;AL1613)*IF(AM1613&lt;0.5,Riskregister!$K$11+(Riskregister!$L$11-Riskregister!$K$11)*SQRT(AM1613/2),Riskregister!$L$11-(Riskregister!$L$11-Riskregister!$K$11)*SQRT((1-AM1613)/2)))</f>
        <v>0</v>
      </c>
      <c r="AO1613" s="28">
        <f t="shared" ca="1" si="992"/>
        <v>7.3183098512743405E-2</v>
      </c>
      <c r="AP1613" s="28">
        <f t="shared" ca="1" si="992"/>
        <v>0.2304095126981639</v>
      </c>
      <c r="AQ1613" s="28">
        <f>IF(Riskregister!$E$12="",0,COUNTIF(BM$4:BM$53,"&lt;"&amp;AO1613)*IF(AP1613&lt;0.5,Riskregister!$K$12+(Riskregister!$L$12-Riskregister!$K$12)*SQRT(AP1613/2),Riskregister!$L$12-(Riskregister!$L$12-Riskregister!$K$12)*SQRT((1-AP1613)/2)))</f>
        <v>0</v>
      </c>
      <c r="AR1613" s="28">
        <f t="shared" ca="1" si="993"/>
        <v>0.35696325444986821</v>
      </c>
      <c r="AS1613" s="28">
        <f t="shared" ca="1" si="993"/>
        <v>0.70822173903007013</v>
      </c>
      <c r="AT1613" s="28">
        <f>IF(Riskregister!$E$13="",0,COUNTIF(BN$4:BN$53,"&lt;"&amp;AR1613)*IF(AS1613&lt;0.5,Riskregister!$K$13+(Riskregister!$L$13-Riskregister!$K$13)*SQRT(AS1613/2),Riskregister!$L$13-(Riskregister!$L$13-Riskregister!$K$13)*SQRT((1-AS1613)/2)))</f>
        <v>0</v>
      </c>
      <c r="AU1613" s="28">
        <f t="shared" ca="1" si="994"/>
        <v>0.3262589350883508</v>
      </c>
      <c r="AV1613" s="28">
        <f t="shared" ca="1" si="994"/>
        <v>0.22221944526506021</v>
      </c>
      <c r="AW1613" s="28">
        <f>IF(Riskregister!$E$14="",0,COUNTIF(BO$4:BO$53,"&lt;"&amp;AU1613)*IF(AV1613&lt;0.5,Riskregister!$K$14+(Riskregister!$L$14-Riskregister!$K$14)*SQRT(AV1613/2),Riskregister!$L$14-(Riskregister!$L$14-Riskregister!$K$14)*SQRT((1-AV1613)/2)))</f>
        <v>0</v>
      </c>
      <c r="AX1613" s="28">
        <f t="shared" ca="1" si="995"/>
        <v>0.17932434618273541</v>
      </c>
      <c r="AY1613" s="28">
        <f t="shared" ca="1" si="995"/>
        <v>0.82060237375777767</v>
      </c>
      <c r="AZ1613" s="28">
        <f>IF(Riskregister!$E$15="",0,COUNTIF(BP$4:BP$53,"&lt;"&amp;AX1613)*IF(AY1613&lt;0.5,Riskregister!$K$15+(Riskregister!$L$15-Riskregister!$K$15)*SQRT(AY1613/2),Riskregister!$L$15-(Riskregister!$L$15-Riskregister!$K$15)*SQRT((1-AY1613)/2)))</f>
        <v>0</v>
      </c>
      <c r="BA1613" s="28">
        <f t="shared" ca="1" si="996"/>
        <v>0.64986858894958777</v>
      </c>
      <c r="BB1613" s="28">
        <f t="shared" ca="1" si="996"/>
        <v>0.62950225176027907</v>
      </c>
      <c r="BC1613" s="28">
        <f>IF(Riskregister!$E$16="",0,COUNTIF(BQ$4:BQ$53,"&lt;"&amp;BA1613)*IF(BB1613&lt;0.5,Riskregister!$K$16+(Riskregister!$L$16-Riskregister!$K$16)*SQRT(BB1613/2),Riskregister!$L$16-(Riskregister!$L$16-Riskregister!$K$16)*SQRT((1-BB1613)/2)))</f>
        <v>0</v>
      </c>
      <c r="BD1613" s="28">
        <f t="shared" ca="1" si="997"/>
        <v>0</v>
      </c>
    </row>
    <row r="1614" spans="20:56" x14ac:dyDescent="0.35">
      <c r="T1614" s="28">
        <f t="shared" ca="1" si="985"/>
        <v>0.50383216594942704</v>
      </c>
      <c r="U1614" s="28">
        <f t="shared" ca="1" si="985"/>
        <v>0.11213444133056705</v>
      </c>
      <c r="V1614" s="28">
        <f ca="1">IF(Riskregister!$E$5="",0,COUNTIF(BF$4:BF$53,"&lt;"&amp;T1614)*IF(U1614&lt;0.5,Riskregister!$K$5+(Riskregister!$L$5-Riskregister!$K$5)*SQRT(U1614/2),Riskregister!$L$5-(Riskregister!$L$5-Riskregister!$K$5)*SQRT((1-U1614)/2)))</f>
        <v>0</v>
      </c>
      <c r="W1614" s="28">
        <f t="shared" ca="1" si="986"/>
        <v>0.14285188851544872</v>
      </c>
      <c r="X1614" s="28">
        <f t="shared" ca="1" si="986"/>
        <v>8.9287752272479426E-2</v>
      </c>
      <c r="Y1614" s="28">
        <f ca="1">IF(Riskregister!$E$6="",0,COUNTIF(BG$4:BG$53,"&lt;"&amp;W1614)*IF(X1614&lt;0.5,Riskregister!$K$6+(Riskregister!$L$6-Riskregister!$K$6)*SQRT(X1614/2),Riskregister!$L$6-(Riskregister!$L$6-Riskregister!$K$6)*SQRT((1-X1614)/2)))</f>
        <v>0</v>
      </c>
      <c r="Z1614" s="28">
        <f t="shared" ca="1" si="987"/>
        <v>3.3906295799521313E-2</v>
      </c>
      <c r="AA1614" s="28">
        <f t="shared" ca="1" si="987"/>
        <v>0.45419084960644873</v>
      </c>
      <c r="AB1614" s="28">
        <f ca="1">IF(Riskregister!$E$7="",0,COUNTIF(BH$4:BH$53,"&lt;"&amp;Z1614)*IF(AA1614&lt;0.5,Riskregister!$K$7+(Riskregister!$L$7-Riskregister!$K$7)*SQRT(AA1614/2),Riskregister!$L$7-(Riskregister!$L$7-Riskregister!$K$7)*SQRT((1-AA1614)/2)))</f>
        <v>0</v>
      </c>
      <c r="AC1614" s="28">
        <f t="shared" ca="1" si="988"/>
        <v>0.81607933354677265</v>
      </c>
      <c r="AD1614" s="28">
        <f t="shared" ca="1" si="988"/>
        <v>0.96825100058461577</v>
      </c>
      <c r="AE1614" s="28">
        <f ca="1">IF(Riskregister!$E$8="",0,COUNTIF(BI$4:BI$53,"&lt;"&amp;AC1614)*IF(AD1614&lt;0.5,Riskregister!$K$8+(Riskregister!$L$8-Riskregister!$K$8)*SQRT(AD1614/2),Riskregister!$L$8-(Riskregister!$L$8-Riskregister!$K$8)*SQRT((1-AD1614)/2)))</f>
        <v>0</v>
      </c>
      <c r="AF1614" s="28">
        <f t="shared" ca="1" si="989"/>
        <v>0.22659581550066576</v>
      </c>
      <c r="AG1614" s="28">
        <f t="shared" ca="1" si="989"/>
        <v>0.82910009733304602</v>
      </c>
      <c r="AH1614" s="28">
        <f>IF(Riskregister!$E$9="",0,COUNTIF(BJ$4:BJ$53,"&lt;"&amp;AF1614)*IF(AG1614&lt;0.5,Riskregister!$K$9+(Riskregister!$L$9-Riskregister!$K$9)*SQRT(AG1614/2),Riskregister!$L$9-(Riskregister!$L$9-Riskregister!$K$9)*SQRT((1-AG1614)/2)))</f>
        <v>0</v>
      </c>
      <c r="AI1614" s="28">
        <f t="shared" ca="1" si="990"/>
        <v>0.12963269690532497</v>
      </c>
      <c r="AJ1614" s="28">
        <f t="shared" ca="1" si="990"/>
        <v>0.51532255875408006</v>
      </c>
      <c r="AK1614" s="28">
        <f>IF(Riskregister!$E$10="",0,COUNTIF(BK$4:BK$53,"&lt;"&amp;AI1614)*IF(AJ1614&lt;0.5,Riskregister!$K$10+(Riskregister!$L$10-Riskregister!$K$10)*SQRT(AJ1614/2),Riskregister!$L$10-(Riskregister!$L$10-Riskregister!$K$10)*SQRT((1-AJ1614)/2)))</f>
        <v>0</v>
      </c>
      <c r="AL1614" s="28">
        <f t="shared" ca="1" si="991"/>
        <v>0.37981285305170986</v>
      </c>
      <c r="AM1614" s="28">
        <f t="shared" ca="1" si="991"/>
        <v>0.61644671219433234</v>
      </c>
      <c r="AN1614" s="28">
        <f>IF(Riskregister!$E$11="",0,COUNTIF(BL$4:BL$53,"&lt;"&amp;AL1614)*IF(AM1614&lt;0.5,Riskregister!$K$11+(Riskregister!$L$11-Riskregister!$K$11)*SQRT(AM1614/2),Riskregister!$L$11-(Riskregister!$L$11-Riskregister!$K$11)*SQRT((1-AM1614)/2)))</f>
        <v>0</v>
      </c>
      <c r="AO1614" s="28">
        <f t="shared" ca="1" si="992"/>
        <v>0.55921297613617016</v>
      </c>
      <c r="AP1614" s="28">
        <f t="shared" ca="1" si="992"/>
        <v>0.54522775014544045</v>
      </c>
      <c r="AQ1614" s="28">
        <f>IF(Riskregister!$E$12="",0,COUNTIF(BM$4:BM$53,"&lt;"&amp;AO1614)*IF(AP1614&lt;0.5,Riskregister!$K$12+(Riskregister!$L$12-Riskregister!$K$12)*SQRT(AP1614/2),Riskregister!$L$12-(Riskregister!$L$12-Riskregister!$K$12)*SQRT((1-AP1614)/2)))</f>
        <v>0</v>
      </c>
      <c r="AR1614" s="28">
        <f t="shared" ca="1" si="993"/>
        <v>0.20436754398460477</v>
      </c>
      <c r="AS1614" s="28">
        <f t="shared" ca="1" si="993"/>
        <v>0.41030757361431303</v>
      </c>
      <c r="AT1614" s="28">
        <f>IF(Riskregister!$E$13="",0,COUNTIF(BN$4:BN$53,"&lt;"&amp;AR1614)*IF(AS1614&lt;0.5,Riskregister!$K$13+(Riskregister!$L$13-Riskregister!$K$13)*SQRT(AS1614/2),Riskregister!$L$13-(Riskregister!$L$13-Riskregister!$K$13)*SQRT((1-AS1614)/2)))</f>
        <v>0</v>
      </c>
      <c r="AU1614" s="28">
        <f t="shared" ca="1" si="994"/>
        <v>0.43309053298650779</v>
      </c>
      <c r="AV1614" s="28">
        <f t="shared" ca="1" si="994"/>
        <v>8.8143348982751335E-2</v>
      </c>
      <c r="AW1614" s="28">
        <f>IF(Riskregister!$E$14="",0,COUNTIF(BO$4:BO$53,"&lt;"&amp;AU1614)*IF(AV1614&lt;0.5,Riskregister!$K$14+(Riskregister!$L$14-Riskregister!$K$14)*SQRT(AV1614/2),Riskregister!$L$14-(Riskregister!$L$14-Riskregister!$K$14)*SQRT((1-AV1614)/2)))</f>
        <v>0</v>
      </c>
      <c r="AX1614" s="28">
        <f t="shared" ca="1" si="995"/>
        <v>5.3537705620315457E-2</v>
      </c>
      <c r="AY1614" s="28">
        <f t="shared" ca="1" si="995"/>
        <v>0.32292988245276011</v>
      </c>
      <c r="AZ1614" s="28">
        <f>IF(Riskregister!$E$15="",0,COUNTIF(BP$4:BP$53,"&lt;"&amp;AX1614)*IF(AY1614&lt;0.5,Riskregister!$K$15+(Riskregister!$L$15-Riskregister!$K$15)*SQRT(AY1614/2),Riskregister!$L$15-(Riskregister!$L$15-Riskregister!$K$15)*SQRT((1-AY1614)/2)))</f>
        <v>0</v>
      </c>
      <c r="BA1614" s="28">
        <f t="shared" ca="1" si="996"/>
        <v>0.19127863455329375</v>
      </c>
      <c r="BB1614" s="28">
        <f t="shared" ca="1" si="996"/>
        <v>9.4898955614026725E-3</v>
      </c>
      <c r="BC1614" s="28">
        <f>IF(Riskregister!$E$16="",0,COUNTIF(BQ$4:BQ$53,"&lt;"&amp;BA1614)*IF(BB1614&lt;0.5,Riskregister!$K$16+(Riskregister!$L$16-Riskregister!$K$16)*SQRT(BB1614/2),Riskregister!$L$16-(Riskregister!$L$16-Riskregister!$K$16)*SQRT((1-BB1614)/2)))</f>
        <v>0</v>
      </c>
      <c r="BD1614" s="28">
        <f t="shared" ca="1" si="997"/>
        <v>0</v>
      </c>
    </row>
    <row r="1615" spans="20:56" x14ac:dyDescent="0.35">
      <c r="T1615" s="28">
        <f t="shared" ca="1" si="985"/>
        <v>0.3708929941067951</v>
      </c>
      <c r="U1615" s="28">
        <f t="shared" ca="1" si="985"/>
        <v>0.17755236580144784</v>
      </c>
      <c r="V1615" s="28">
        <f ca="1">IF(Riskregister!$E$5="",0,COUNTIF(BF$4:BF$53,"&lt;"&amp;T1615)*IF(U1615&lt;0.5,Riskregister!$K$5+(Riskregister!$L$5-Riskregister!$K$5)*SQRT(U1615/2),Riskregister!$L$5-(Riskregister!$L$5-Riskregister!$K$5)*SQRT((1-U1615)/2)))</f>
        <v>0</v>
      </c>
      <c r="W1615" s="28">
        <f t="shared" ca="1" si="986"/>
        <v>0.67163549713788051</v>
      </c>
      <c r="X1615" s="28">
        <f t="shared" ca="1" si="986"/>
        <v>0.78972441690352224</v>
      </c>
      <c r="Y1615" s="28">
        <f ca="1">IF(Riskregister!$E$6="",0,COUNTIF(BG$4:BG$53,"&lt;"&amp;W1615)*IF(X1615&lt;0.5,Riskregister!$K$6+(Riskregister!$L$6-Riskregister!$K$6)*SQRT(X1615/2),Riskregister!$L$6-(Riskregister!$L$6-Riskregister!$K$6)*SQRT((1-X1615)/2)))</f>
        <v>1416350.7520639696</v>
      </c>
      <c r="Z1615" s="28">
        <f t="shared" ca="1" si="987"/>
        <v>3.2266796981706425E-2</v>
      </c>
      <c r="AA1615" s="28">
        <f t="shared" ca="1" si="987"/>
        <v>1.3759022709730728E-2</v>
      </c>
      <c r="AB1615" s="28">
        <f ca="1">IF(Riskregister!$E$7="",0,COUNTIF(BH$4:BH$53,"&lt;"&amp;Z1615)*IF(AA1615&lt;0.5,Riskregister!$K$7+(Riskregister!$L$7-Riskregister!$K$7)*SQRT(AA1615/2),Riskregister!$L$7-(Riskregister!$L$7-Riskregister!$K$7)*SQRT((1-AA1615)/2)))</f>
        <v>0</v>
      </c>
      <c r="AC1615" s="28">
        <f t="shared" ca="1" si="988"/>
        <v>0.83073859997705379</v>
      </c>
      <c r="AD1615" s="28">
        <f t="shared" ca="1" si="988"/>
        <v>0.25961592326130067</v>
      </c>
      <c r="AE1615" s="28">
        <f ca="1">IF(Riskregister!$E$8="",0,COUNTIF(BI$4:BI$53,"&lt;"&amp;AC1615)*IF(AD1615&lt;0.5,Riskregister!$K$8+(Riskregister!$L$8-Riskregister!$K$8)*SQRT(AD1615/2),Riskregister!$L$8-(Riskregister!$L$8-Riskregister!$K$8)*SQRT((1-AD1615)/2)))</f>
        <v>0</v>
      </c>
      <c r="AF1615" s="28">
        <f t="shared" ca="1" si="989"/>
        <v>4.3055844491133755E-2</v>
      </c>
      <c r="AG1615" s="28">
        <f t="shared" ca="1" si="989"/>
        <v>0.54438280517770898</v>
      </c>
      <c r="AH1615" s="28">
        <f>IF(Riskregister!$E$9="",0,COUNTIF(BJ$4:BJ$53,"&lt;"&amp;AF1615)*IF(AG1615&lt;0.5,Riskregister!$K$9+(Riskregister!$L$9-Riskregister!$K$9)*SQRT(AG1615/2),Riskregister!$L$9-(Riskregister!$L$9-Riskregister!$K$9)*SQRT((1-AG1615)/2)))</f>
        <v>0</v>
      </c>
      <c r="AI1615" s="28">
        <f t="shared" ca="1" si="990"/>
        <v>0.4284530083670347</v>
      </c>
      <c r="AJ1615" s="28">
        <f t="shared" ca="1" si="990"/>
        <v>0.98072726800066845</v>
      </c>
      <c r="AK1615" s="28">
        <f>IF(Riskregister!$E$10="",0,COUNTIF(BK$4:BK$53,"&lt;"&amp;AI1615)*IF(AJ1615&lt;0.5,Riskregister!$K$10+(Riskregister!$L$10-Riskregister!$K$10)*SQRT(AJ1615/2),Riskregister!$L$10-(Riskregister!$L$10-Riskregister!$K$10)*SQRT((1-AJ1615)/2)))</f>
        <v>0</v>
      </c>
      <c r="AL1615" s="28">
        <f t="shared" ca="1" si="991"/>
        <v>0.36894352920113815</v>
      </c>
      <c r="AM1615" s="28">
        <f t="shared" ca="1" si="991"/>
        <v>0.24518626543752153</v>
      </c>
      <c r="AN1615" s="28">
        <f>IF(Riskregister!$E$11="",0,COUNTIF(BL$4:BL$53,"&lt;"&amp;AL1615)*IF(AM1615&lt;0.5,Riskregister!$K$11+(Riskregister!$L$11-Riskregister!$K$11)*SQRT(AM1615/2),Riskregister!$L$11-(Riskregister!$L$11-Riskregister!$K$11)*SQRT((1-AM1615)/2)))</f>
        <v>0</v>
      </c>
      <c r="AO1615" s="28">
        <f t="shared" ca="1" si="992"/>
        <v>0.29993294817100991</v>
      </c>
      <c r="AP1615" s="28">
        <f t="shared" ca="1" si="992"/>
        <v>0.67796370477990953</v>
      </c>
      <c r="AQ1615" s="28">
        <f>IF(Riskregister!$E$12="",0,COUNTIF(BM$4:BM$53,"&lt;"&amp;AO1615)*IF(AP1615&lt;0.5,Riskregister!$K$12+(Riskregister!$L$12-Riskregister!$K$12)*SQRT(AP1615/2),Riskregister!$L$12-(Riskregister!$L$12-Riskregister!$K$12)*SQRT((1-AP1615)/2)))</f>
        <v>0</v>
      </c>
      <c r="AR1615" s="28">
        <f t="shared" ca="1" si="993"/>
        <v>0.15599162900417107</v>
      </c>
      <c r="AS1615" s="28">
        <f t="shared" ca="1" si="993"/>
        <v>0.92693381677356368</v>
      </c>
      <c r="AT1615" s="28">
        <f>IF(Riskregister!$E$13="",0,COUNTIF(BN$4:BN$53,"&lt;"&amp;AR1615)*IF(AS1615&lt;0.5,Riskregister!$K$13+(Riskregister!$L$13-Riskregister!$K$13)*SQRT(AS1615/2),Riskregister!$L$13-(Riskregister!$L$13-Riskregister!$K$13)*SQRT((1-AS1615)/2)))</f>
        <v>0</v>
      </c>
      <c r="AU1615" s="28">
        <f t="shared" ca="1" si="994"/>
        <v>0.36232828585151566</v>
      </c>
      <c r="AV1615" s="28">
        <f t="shared" ca="1" si="994"/>
        <v>0.65337867221271018</v>
      </c>
      <c r="AW1615" s="28">
        <f>IF(Riskregister!$E$14="",0,COUNTIF(BO$4:BO$53,"&lt;"&amp;AU1615)*IF(AV1615&lt;0.5,Riskregister!$K$14+(Riskregister!$L$14-Riskregister!$K$14)*SQRT(AV1615/2),Riskregister!$L$14-(Riskregister!$L$14-Riskregister!$K$14)*SQRT((1-AV1615)/2)))</f>
        <v>0</v>
      </c>
      <c r="AX1615" s="28">
        <f t="shared" ca="1" si="995"/>
        <v>0.87715395503053206</v>
      </c>
      <c r="AY1615" s="28">
        <f t="shared" ca="1" si="995"/>
        <v>0.41846715333161633</v>
      </c>
      <c r="AZ1615" s="28">
        <f>IF(Riskregister!$E$15="",0,COUNTIF(BP$4:BP$53,"&lt;"&amp;AX1615)*IF(AY1615&lt;0.5,Riskregister!$K$15+(Riskregister!$L$15-Riskregister!$K$15)*SQRT(AY1615/2),Riskregister!$L$15-(Riskregister!$L$15-Riskregister!$K$15)*SQRT((1-AY1615)/2)))</f>
        <v>0</v>
      </c>
      <c r="BA1615" s="28">
        <f t="shared" ca="1" si="996"/>
        <v>0.12846979645659984</v>
      </c>
      <c r="BB1615" s="28">
        <f t="shared" ca="1" si="996"/>
        <v>0.82507273417334537</v>
      </c>
      <c r="BC1615" s="28">
        <f>IF(Riskregister!$E$16="",0,COUNTIF(BQ$4:BQ$53,"&lt;"&amp;BA1615)*IF(BB1615&lt;0.5,Riskregister!$K$16+(Riskregister!$L$16-Riskregister!$K$16)*SQRT(BB1615/2),Riskregister!$L$16-(Riskregister!$L$16-Riskregister!$K$16)*SQRT((1-BB1615)/2)))</f>
        <v>0</v>
      </c>
      <c r="BD1615" s="28">
        <f t="shared" ca="1" si="997"/>
        <v>1416350.7520639696</v>
      </c>
    </row>
    <row r="1616" spans="20:56" x14ac:dyDescent="0.35">
      <c r="T1616" s="28">
        <f t="shared" ca="1" si="985"/>
        <v>5.3053590245263682E-2</v>
      </c>
      <c r="U1616" s="28">
        <f t="shared" ca="1" si="985"/>
        <v>0.48303608478231785</v>
      </c>
      <c r="V1616" s="28">
        <f ca="1">IF(Riskregister!$E$5="",0,COUNTIF(BF$4:BF$53,"&lt;"&amp;T1616)*IF(U1616&lt;0.5,Riskregister!$K$5+(Riskregister!$L$5-Riskregister!$K$5)*SQRT(U1616/2),Riskregister!$L$5-(Riskregister!$L$5-Riskregister!$K$5)*SQRT((1-U1616)/2)))</f>
        <v>0</v>
      </c>
      <c r="W1616" s="28">
        <f t="shared" ca="1" si="986"/>
        <v>0.61422653302901697</v>
      </c>
      <c r="X1616" s="28">
        <f t="shared" ca="1" si="986"/>
        <v>0.31104824449923674</v>
      </c>
      <c r="Y1616" s="28">
        <f ca="1">IF(Riskregister!$E$6="",0,COUNTIF(BG$4:BG$53,"&lt;"&amp;W1616)*IF(X1616&lt;0.5,Riskregister!$K$6+(Riskregister!$L$6-Riskregister!$K$6)*SQRT(X1616/2),Riskregister!$L$6-(Riskregister!$L$6-Riskregister!$K$6)*SQRT((1-X1616)/2)))</f>
        <v>909857.84216895397</v>
      </c>
      <c r="Z1616" s="28">
        <f t="shared" ca="1" si="987"/>
        <v>0.41586305607312379</v>
      </c>
      <c r="AA1616" s="28">
        <f t="shared" ca="1" si="987"/>
        <v>0.11528875983693943</v>
      </c>
      <c r="AB1616" s="28">
        <f ca="1">IF(Riskregister!$E$7="",0,COUNTIF(BH$4:BH$53,"&lt;"&amp;Z1616)*IF(AA1616&lt;0.5,Riskregister!$K$7+(Riskregister!$L$7-Riskregister!$K$7)*SQRT(AA1616/2),Riskregister!$L$7-(Riskregister!$L$7-Riskregister!$K$7)*SQRT((1-AA1616)/2)))</f>
        <v>0</v>
      </c>
      <c r="AC1616" s="28">
        <f t="shared" ca="1" si="988"/>
        <v>1.939508695037373E-2</v>
      </c>
      <c r="AD1616" s="28">
        <f t="shared" ca="1" si="988"/>
        <v>0.25154779265642835</v>
      </c>
      <c r="AE1616" s="28">
        <f ca="1">IF(Riskregister!$E$8="",0,COUNTIF(BI$4:BI$53,"&lt;"&amp;AC1616)*IF(AD1616&lt;0.5,Riskregister!$K$8+(Riskregister!$L$8-Riskregister!$K$8)*SQRT(AD1616/2),Riskregister!$L$8-(Riskregister!$L$8-Riskregister!$K$8)*SQRT((1-AD1616)/2)))</f>
        <v>0</v>
      </c>
      <c r="AF1616" s="28">
        <f t="shared" ca="1" si="989"/>
        <v>0.903558724319249</v>
      </c>
      <c r="AG1616" s="28">
        <f t="shared" ca="1" si="989"/>
        <v>0.39592009669502304</v>
      </c>
      <c r="AH1616" s="28">
        <f>IF(Riskregister!$E$9="",0,COUNTIF(BJ$4:BJ$53,"&lt;"&amp;AF1616)*IF(AG1616&lt;0.5,Riskregister!$K$9+(Riskregister!$L$9-Riskregister!$K$9)*SQRT(AG1616/2),Riskregister!$L$9-(Riskregister!$L$9-Riskregister!$K$9)*SQRT((1-AG1616)/2)))</f>
        <v>0</v>
      </c>
      <c r="AI1616" s="28">
        <f t="shared" ca="1" si="990"/>
        <v>0.81092179258226604</v>
      </c>
      <c r="AJ1616" s="28">
        <f t="shared" ca="1" si="990"/>
        <v>8.4772503120555731E-2</v>
      </c>
      <c r="AK1616" s="28">
        <f>IF(Riskregister!$E$10="",0,COUNTIF(BK$4:BK$53,"&lt;"&amp;AI1616)*IF(AJ1616&lt;0.5,Riskregister!$K$10+(Riskregister!$L$10-Riskregister!$K$10)*SQRT(AJ1616/2),Riskregister!$L$10-(Riskregister!$L$10-Riskregister!$K$10)*SQRT((1-AJ1616)/2)))</f>
        <v>0</v>
      </c>
      <c r="AL1616" s="28">
        <f t="shared" ca="1" si="991"/>
        <v>0.71501241401554838</v>
      </c>
      <c r="AM1616" s="28">
        <f t="shared" ca="1" si="991"/>
        <v>0.9493002497028038</v>
      </c>
      <c r="AN1616" s="28">
        <f>IF(Riskregister!$E$11="",0,COUNTIF(BL$4:BL$53,"&lt;"&amp;AL1616)*IF(AM1616&lt;0.5,Riskregister!$K$11+(Riskregister!$L$11-Riskregister!$K$11)*SQRT(AM1616/2),Riskregister!$L$11-(Riskregister!$L$11-Riskregister!$K$11)*SQRT((1-AM1616)/2)))</f>
        <v>0</v>
      </c>
      <c r="AO1616" s="28">
        <f t="shared" ca="1" si="992"/>
        <v>0.95616259733925935</v>
      </c>
      <c r="AP1616" s="28">
        <f t="shared" ca="1" si="992"/>
        <v>0.40917041555323552</v>
      </c>
      <c r="AQ1616" s="28">
        <f>IF(Riskregister!$E$12="",0,COUNTIF(BM$4:BM$53,"&lt;"&amp;AO1616)*IF(AP1616&lt;0.5,Riskregister!$K$12+(Riskregister!$L$12-Riskregister!$K$12)*SQRT(AP1616/2),Riskregister!$L$12-(Riskregister!$L$12-Riskregister!$K$12)*SQRT((1-AP1616)/2)))</f>
        <v>0</v>
      </c>
      <c r="AR1616" s="28">
        <f t="shared" ca="1" si="993"/>
        <v>0.48952326205364438</v>
      </c>
      <c r="AS1616" s="28">
        <f t="shared" ca="1" si="993"/>
        <v>7.6252961462863755E-3</v>
      </c>
      <c r="AT1616" s="28">
        <f>IF(Riskregister!$E$13="",0,COUNTIF(BN$4:BN$53,"&lt;"&amp;AR1616)*IF(AS1616&lt;0.5,Riskregister!$K$13+(Riskregister!$L$13-Riskregister!$K$13)*SQRT(AS1616/2),Riskregister!$L$13-(Riskregister!$L$13-Riskregister!$K$13)*SQRT((1-AS1616)/2)))</f>
        <v>0</v>
      </c>
      <c r="AU1616" s="28">
        <f t="shared" ca="1" si="994"/>
        <v>0.26953860517222117</v>
      </c>
      <c r="AV1616" s="28">
        <f t="shared" ca="1" si="994"/>
        <v>0.29419495424234077</v>
      </c>
      <c r="AW1616" s="28">
        <f>IF(Riskregister!$E$14="",0,COUNTIF(BO$4:BO$53,"&lt;"&amp;AU1616)*IF(AV1616&lt;0.5,Riskregister!$K$14+(Riskregister!$L$14-Riskregister!$K$14)*SQRT(AV1616/2),Riskregister!$L$14-(Riskregister!$L$14-Riskregister!$K$14)*SQRT((1-AV1616)/2)))</f>
        <v>0</v>
      </c>
      <c r="AX1616" s="28">
        <f t="shared" ca="1" si="995"/>
        <v>0.90646107827637323</v>
      </c>
      <c r="AY1616" s="28">
        <f t="shared" ca="1" si="995"/>
        <v>0.18112811145721175</v>
      </c>
      <c r="AZ1616" s="28">
        <f>IF(Riskregister!$E$15="",0,COUNTIF(BP$4:BP$53,"&lt;"&amp;AX1616)*IF(AY1616&lt;0.5,Riskregister!$K$15+(Riskregister!$L$15-Riskregister!$K$15)*SQRT(AY1616/2),Riskregister!$L$15-(Riskregister!$L$15-Riskregister!$K$15)*SQRT((1-AY1616)/2)))</f>
        <v>0</v>
      </c>
      <c r="BA1616" s="28">
        <f t="shared" ca="1" si="996"/>
        <v>1.2433602902368612E-3</v>
      </c>
      <c r="BB1616" s="28">
        <f t="shared" ca="1" si="996"/>
        <v>0.85792617622599665</v>
      </c>
      <c r="BC1616" s="28">
        <f>IF(Riskregister!$E$16="",0,COUNTIF(BQ$4:BQ$53,"&lt;"&amp;BA1616)*IF(BB1616&lt;0.5,Riskregister!$K$16+(Riskregister!$L$16-Riskregister!$K$16)*SQRT(BB1616/2),Riskregister!$L$16-(Riskregister!$L$16-Riskregister!$K$16)*SQRT((1-BB1616)/2)))</f>
        <v>0</v>
      </c>
      <c r="BD1616" s="28">
        <f t="shared" ca="1" si="997"/>
        <v>909857.84216895397</v>
      </c>
    </row>
    <row r="1617" spans="20:56" x14ac:dyDescent="0.35">
      <c r="T1617" s="28">
        <f t="shared" ca="1" si="985"/>
        <v>7.1247248863356649E-2</v>
      </c>
      <c r="U1617" s="28">
        <f t="shared" ca="1" si="985"/>
        <v>0.57895503572881546</v>
      </c>
      <c r="V1617" s="28">
        <f ca="1">IF(Riskregister!$E$5="",0,COUNTIF(BF$4:BF$53,"&lt;"&amp;T1617)*IF(U1617&lt;0.5,Riskregister!$K$5+(Riskregister!$L$5-Riskregister!$K$5)*SQRT(U1617/2),Riskregister!$L$5-(Riskregister!$L$5-Riskregister!$K$5)*SQRT((1-U1617)/2)))</f>
        <v>0</v>
      </c>
      <c r="W1617" s="28">
        <f t="shared" ca="1" si="986"/>
        <v>0.54337773062281514</v>
      </c>
      <c r="X1617" s="28">
        <f t="shared" ca="1" si="986"/>
        <v>0.68311174539223707</v>
      </c>
      <c r="Y1617" s="28">
        <f ca="1">IF(Riskregister!$E$6="",0,COUNTIF(BG$4:BG$53,"&lt;"&amp;W1617)*IF(X1617&lt;0.5,Riskregister!$K$6+(Riskregister!$L$6-Riskregister!$K$6)*SQRT(X1617/2),Riskregister!$L$6-(Riskregister!$L$6-Riskregister!$K$6)*SQRT((1-X1617)/2)))</f>
        <v>0</v>
      </c>
      <c r="Z1617" s="28">
        <f t="shared" ca="1" si="987"/>
        <v>0.81981956146418311</v>
      </c>
      <c r="AA1617" s="28">
        <f t="shared" ca="1" si="987"/>
        <v>6.33957556238951E-3</v>
      </c>
      <c r="AB1617" s="28">
        <f ca="1">IF(Riskregister!$E$7="",0,COUNTIF(BH$4:BH$53,"&lt;"&amp;Z1617)*IF(AA1617&lt;0.5,Riskregister!$K$7+(Riskregister!$L$7-Riskregister!$K$7)*SQRT(AA1617/2),Riskregister!$L$7-(Riskregister!$L$7-Riskregister!$K$7)*SQRT((1-AA1617)/2)))</f>
        <v>69705.303935650358</v>
      </c>
      <c r="AC1617" s="28">
        <f t="shared" ca="1" si="988"/>
        <v>0.58260517004117074</v>
      </c>
      <c r="AD1617" s="28">
        <f t="shared" ca="1" si="988"/>
        <v>0.70492197941589962</v>
      </c>
      <c r="AE1617" s="28">
        <f ca="1">IF(Riskregister!$E$8="",0,COUNTIF(BI$4:BI$53,"&lt;"&amp;AC1617)*IF(AD1617&lt;0.5,Riskregister!$K$8+(Riskregister!$L$8-Riskregister!$K$8)*SQRT(AD1617/2),Riskregister!$L$8-(Riskregister!$L$8-Riskregister!$K$8)*SQRT((1-AD1617)/2)))</f>
        <v>0</v>
      </c>
      <c r="AF1617" s="28">
        <f t="shared" ca="1" si="989"/>
        <v>0.98080021056464683</v>
      </c>
      <c r="AG1617" s="28">
        <f t="shared" ca="1" si="989"/>
        <v>0.23305348129083736</v>
      </c>
      <c r="AH1617" s="28">
        <f>IF(Riskregister!$E$9="",0,COUNTIF(BJ$4:BJ$53,"&lt;"&amp;AF1617)*IF(AG1617&lt;0.5,Riskregister!$K$9+(Riskregister!$L$9-Riskregister!$K$9)*SQRT(AG1617/2),Riskregister!$L$9-(Riskregister!$L$9-Riskregister!$K$9)*SQRT((1-AG1617)/2)))</f>
        <v>0</v>
      </c>
      <c r="AI1617" s="28">
        <f t="shared" ca="1" si="990"/>
        <v>0.71208926615967194</v>
      </c>
      <c r="AJ1617" s="28">
        <f t="shared" ca="1" si="990"/>
        <v>0.81948130264841401</v>
      </c>
      <c r="AK1617" s="28">
        <f>IF(Riskregister!$E$10="",0,COUNTIF(BK$4:BK$53,"&lt;"&amp;AI1617)*IF(AJ1617&lt;0.5,Riskregister!$K$10+(Riskregister!$L$10-Riskregister!$K$10)*SQRT(AJ1617/2),Riskregister!$L$10-(Riskregister!$L$10-Riskregister!$K$10)*SQRT((1-AJ1617)/2)))</f>
        <v>0</v>
      </c>
      <c r="AL1617" s="28">
        <f t="shared" ca="1" si="991"/>
        <v>0.84657224082970473</v>
      </c>
      <c r="AM1617" s="28">
        <f t="shared" ca="1" si="991"/>
        <v>0.80210178022700462</v>
      </c>
      <c r="AN1617" s="28">
        <f>IF(Riskregister!$E$11="",0,COUNTIF(BL$4:BL$53,"&lt;"&amp;AL1617)*IF(AM1617&lt;0.5,Riskregister!$K$11+(Riskregister!$L$11-Riskregister!$K$11)*SQRT(AM1617/2),Riskregister!$L$11-(Riskregister!$L$11-Riskregister!$K$11)*SQRT((1-AM1617)/2)))</f>
        <v>0</v>
      </c>
      <c r="AO1617" s="28">
        <f t="shared" ca="1" si="992"/>
        <v>0.93708600796119668</v>
      </c>
      <c r="AP1617" s="28">
        <f t="shared" ca="1" si="992"/>
        <v>0.62463312683564298</v>
      </c>
      <c r="AQ1617" s="28">
        <f>IF(Riskregister!$E$12="",0,COUNTIF(BM$4:BM$53,"&lt;"&amp;AO1617)*IF(AP1617&lt;0.5,Riskregister!$K$12+(Riskregister!$L$12-Riskregister!$K$12)*SQRT(AP1617/2),Riskregister!$L$12-(Riskregister!$L$12-Riskregister!$K$12)*SQRT((1-AP1617)/2)))</f>
        <v>0</v>
      </c>
      <c r="AR1617" s="28">
        <f t="shared" ca="1" si="993"/>
        <v>0.20542412317049397</v>
      </c>
      <c r="AS1617" s="28">
        <f t="shared" ca="1" si="993"/>
        <v>0.40366633471255253</v>
      </c>
      <c r="AT1617" s="28">
        <f>IF(Riskregister!$E$13="",0,COUNTIF(BN$4:BN$53,"&lt;"&amp;AR1617)*IF(AS1617&lt;0.5,Riskregister!$K$13+(Riskregister!$L$13-Riskregister!$K$13)*SQRT(AS1617/2),Riskregister!$L$13-(Riskregister!$L$13-Riskregister!$K$13)*SQRT((1-AS1617)/2)))</f>
        <v>0</v>
      </c>
      <c r="AU1617" s="28">
        <f t="shared" ca="1" si="994"/>
        <v>4.8738825050522294E-2</v>
      </c>
      <c r="AV1617" s="28">
        <f t="shared" ca="1" si="994"/>
        <v>0.26026433797601867</v>
      </c>
      <c r="AW1617" s="28">
        <f>IF(Riskregister!$E$14="",0,COUNTIF(BO$4:BO$53,"&lt;"&amp;AU1617)*IF(AV1617&lt;0.5,Riskregister!$K$14+(Riskregister!$L$14-Riskregister!$K$14)*SQRT(AV1617/2),Riskregister!$L$14-(Riskregister!$L$14-Riskregister!$K$14)*SQRT((1-AV1617)/2)))</f>
        <v>0</v>
      </c>
      <c r="AX1617" s="28">
        <f t="shared" ca="1" si="995"/>
        <v>0.66478466459125662</v>
      </c>
      <c r="AY1617" s="28">
        <f t="shared" ca="1" si="995"/>
        <v>0.73130312665033204</v>
      </c>
      <c r="AZ1617" s="28">
        <f>IF(Riskregister!$E$15="",0,COUNTIF(BP$4:BP$53,"&lt;"&amp;AX1617)*IF(AY1617&lt;0.5,Riskregister!$K$15+(Riskregister!$L$15-Riskregister!$K$15)*SQRT(AY1617/2),Riskregister!$L$15-(Riskregister!$L$15-Riskregister!$K$15)*SQRT((1-AY1617)/2)))</f>
        <v>0</v>
      </c>
      <c r="BA1617" s="28">
        <f t="shared" ca="1" si="996"/>
        <v>0.43982487615638821</v>
      </c>
      <c r="BB1617" s="28">
        <f t="shared" ca="1" si="996"/>
        <v>0.92605211543262289</v>
      </c>
      <c r="BC1617" s="28">
        <f>IF(Riskregister!$E$16="",0,COUNTIF(BQ$4:BQ$53,"&lt;"&amp;BA1617)*IF(BB1617&lt;0.5,Riskregister!$K$16+(Riskregister!$L$16-Riskregister!$K$16)*SQRT(BB1617/2),Riskregister!$L$16-(Riskregister!$L$16-Riskregister!$K$16)*SQRT((1-BB1617)/2)))</f>
        <v>0</v>
      </c>
      <c r="BD1617" s="28">
        <f t="shared" ca="1" si="997"/>
        <v>69705.303935650358</v>
      </c>
    </row>
    <row r="1618" spans="20:56" x14ac:dyDescent="0.35">
      <c r="T1618" s="28">
        <f t="shared" ca="1" si="985"/>
        <v>0.62488537370317998</v>
      </c>
      <c r="U1618" s="28">
        <f t="shared" ca="1" si="985"/>
        <v>0.19981998570951109</v>
      </c>
      <c r="V1618" s="28">
        <f ca="1">IF(Riskregister!$E$5="",0,COUNTIF(BF$4:BF$53,"&lt;"&amp;T1618)*IF(U1618&lt;0.5,Riskregister!$K$5+(Riskregister!$L$5-Riskregister!$K$5)*SQRT(U1618/2),Riskregister!$L$5-(Riskregister!$L$5-Riskregister!$K$5)*SQRT((1-U1618)/2)))</f>
        <v>0</v>
      </c>
      <c r="W1618" s="28">
        <f t="shared" ca="1" si="986"/>
        <v>0.4608861975127212</v>
      </c>
      <c r="X1618" s="28">
        <f t="shared" ca="1" si="986"/>
        <v>0.25852758399145048</v>
      </c>
      <c r="Y1618" s="28">
        <f ca="1">IF(Riskregister!$E$6="",0,COUNTIF(BG$4:BG$53,"&lt;"&amp;W1618)*IF(X1618&lt;0.5,Riskregister!$K$6+(Riskregister!$L$6-Riskregister!$K$6)*SQRT(X1618/2),Riskregister!$L$6-(Riskregister!$L$6-Riskregister!$K$6)*SQRT((1-X1618)/2)))</f>
        <v>0</v>
      </c>
      <c r="Z1618" s="28">
        <f t="shared" ca="1" si="987"/>
        <v>0.76004838647088568</v>
      </c>
      <c r="AA1618" s="28">
        <f t="shared" ca="1" si="987"/>
        <v>0.82285935310579783</v>
      </c>
      <c r="AB1618" s="28">
        <f ca="1">IF(Riskregister!$E$7="",0,COUNTIF(BH$4:BH$53,"&lt;"&amp;Z1618)*IF(AA1618&lt;0.5,Riskregister!$K$7+(Riskregister!$L$7-Riskregister!$K$7)*SQRT(AA1618/2),Riskregister!$L$7-(Riskregister!$L$7-Riskregister!$K$7)*SQRT((1-AA1618)/2)))</f>
        <v>295837.31655592832</v>
      </c>
      <c r="AC1618" s="28">
        <f t="shared" ca="1" si="988"/>
        <v>0.62944211473742295</v>
      </c>
      <c r="AD1618" s="28">
        <f t="shared" ca="1" si="988"/>
        <v>0.48228945223038533</v>
      </c>
      <c r="AE1618" s="28">
        <f ca="1">IF(Riskregister!$E$8="",0,COUNTIF(BI$4:BI$53,"&lt;"&amp;AC1618)*IF(AD1618&lt;0.5,Riskregister!$K$8+(Riskregister!$L$8-Riskregister!$K$8)*SQRT(AD1618/2),Riskregister!$L$8-(Riskregister!$L$8-Riskregister!$K$8)*SQRT((1-AD1618)/2)))</f>
        <v>0</v>
      </c>
      <c r="AF1618" s="28">
        <f t="shared" ca="1" si="989"/>
        <v>0.89690735306928737</v>
      </c>
      <c r="AG1618" s="28">
        <f t="shared" ca="1" si="989"/>
        <v>0.61351649840904621</v>
      </c>
      <c r="AH1618" s="28">
        <f>IF(Riskregister!$E$9="",0,COUNTIF(BJ$4:BJ$53,"&lt;"&amp;AF1618)*IF(AG1618&lt;0.5,Riskregister!$K$9+(Riskregister!$L$9-Riskregister!$K$9)*SQRT(AG1618/2),Riskregister!$L$9-(Riskregister!$L$9-Riskregister!$K$9)*SQRT((1-AG1618)/2)))</f>
        <v>0</v>
      </c>
      <c r="AI1618" s="28">
        <f t="shared" ca="1" si="990"/>
        <v>0.70572301308219842</v>
      </c>
      <c r="AJ1618" s="28">
        <f t="shared" ca="1" si="990"/>
        <v>0.48596839411794623</v>
      </c>
      <c r="AK1618" s="28">
        <f>IF(Riskregister!$E$10="",0,COUNTIF(BK$4:BK$53,"&lt;"&amp;AI1618)*IF(AJ1618&lt;0.5,Riskregister!$K$10+(Riskregister!$L$10-Riskregister!$K$10)*SQRT(AJ1618/2),Riskregister!$L$10-(Riskregister!$L$10-Riskregister!$K$10)*SQRT((1-AJ1618)/2)))</f>
        <v>0</v>
      </c>
      <c r="AL1618" s="28">
        <f t="shared" ca="1" si="991"/>
        <v>0.60422229854619358</v>
      </c>
      <c r="AM1618" s="28">
        <f t="shared" ca="1" si="991"/>
        <v>0.22681428398608494</v>
      </c>
      <c r="AN1618" s="28">
        <f>IF(Riskregister!$E$11="",0,COUNTIF(BL$4:BL$53,"&lt;"&amp;AL1618)*IF(AM1618&lt;0.5,Riskregister!$K$11+(Riskregister!$L$11-Riskregister!$K$11)*SQRT(AM1618/2),Riskregister!$L$11-(Riskregister!$L$11-Riskregister!$K$11)*SQRT((1-AM1618)/2)))</f>
        <v>0</v>
      </c>
      <c r="AO1618" s="28">
        <f t="shared" ca="1" si="992"/>
        <v>0.31806795340578942</v>
      </c>
      <c r="AP1618" s="28">
        <f t="shared" ca="1" si="992"/>
        <v>0.37829666166159159</v>
      </c>
      <c r="AQ1618" s="28">
        <f>IF(Riskregister!$E$12="",0,COUNTIF(BM$4:BM$53,"&lt;"&amp;AO1618)*IF(AP1618&lt;0.5,Riskregister!$K$12+(Riskregister!$L$12-Riskregister!$K$12)*SQRT(AP1618/2),Riskregister!$L$12-(Riskregister!$L$12-Riskregister!$K$12)*SQRT((1-AP1618)/2)))</f>
        <v>0</v>
      </c>
      <c r="AR1618" s="28">
        <f t="shared" ca="1" si="993"/>
        <v>0.34000290655174048</v>
      </c>
      <c r="AS1618" s="28">
        <f t="shared" ca="1" si="993"/>
        <v>0.17284346520600269</v>
      </c>
      <c r="AT1618" s="28">
        <f>IF(Riskregister!$E$13="",0,COUNTIF(BN$4:BN$53,"&lt;"&amp;AR1618)*IF(AS1618&lt;0.5,Riskregister!$K$13+(Riskregister!$L$13-Riskregister!$K$13)*SQRT(AS1618/2),Riskregister!$L$13-(Riskregister!$L$13-Riskregister!$K$13)*SQRT((1-AS1618)/2)))</f>
        <v>0</v>
      </c>
      <c r="AU1618" s="28">
        <f t="shared" ca="1" si="994"/>
        <v>0.45526807263897573</v>
      </c>
      <c r="AV1618" s="28">
        <f t="shared" ca="1" si="994"/>
        <v>0.80279351114613873</v>
      </c>
      <c r="AW1618" s="28">
        <f>IF(Riskregister!$E$14="",0,COUNTIF(BO$4:BO$53,"&lt;"&amp;AU1618)*IF(AV1618&lt;0.5,Riskregister!$K$14+(Riskregister!$L$14-Riskregister!$K$14)*SQRT(AV1618/2),Riskregister!$L$14-(Riskregister!$L$14-Riskregister!$K$14)*SQRT((1-AV1618)/2)))</f>
        <v>0</v>
      </c>
      <c r="AX1618" s="28">
        <f t="shared" ca="1" si="995"/>
        <v>0.46449681393605191</v>
      </c>
      <c r="AY1618" s="28">
        <f t="shared" ca="1" si="995"/>
        <v>0.56043501896094028</v>
      </c>
      <c r="AZ1618" s="28">
        <f>IF(Riskregister!$E$15="",0,COUNTIF(BP$4:BP$53,"&lt;"&amp;AX1618)*IF(AY1618&lt;0.5,Riskregister!$K$15+(Riskregister!$L$15-Riskregister!$K$15)*SQRT(AY1618/2),Riskregister!$L$15-(Riskregister!$L$15-Riskregister!$K$15)*SQRT((1-AY1618)/2)))</f>
        <v>0</v>
      </c>
      <c r="BA1618" s="28">
        <f t="shared" ca="1" si="996"/>
        <v>0.63841914605988137</v>
      </c>
      <c r="BB1618" s="28">
        <f t="shared" ca="1" si="996"/>
        <v>0.34062518168762568</v>
      </c>
      <c r="BC1618" s="28">
        <f>IF(Riskregister!$E$16="",0,COUNTIF(BQ$4:BQ$53,"&lt;"&amp;BA1618)*IF(BB1618&lt;0.5,Riskregister!$K$16+(Riskregister!$L$16-Riskregister!$K$16)*SQRT(BB1618/2),Riskregister!$L$16-(Riskregister!$L$16-Riskregister!$K$16)*SQRT((1-BB1618)/2)))</f>
        <v>0</v>
      </c>
      <c r="BD1618" s="28">
        <f t="shared" ca="1" si="997"/>
        <v>295837.31655592832</v>
      </c>
    </row>
    <row r="1619" spans="20:56" x14ac:dyDescent="0.35">
      <c r="T1619" s="28">
        <f t="shared" ca="1" si="985"/>
        <v>0.52650490175348363</v>
      </c>
      <c r="U1619" s="28">
        <f t="shared" ca="1" si="985"/>
        <v>0.54654503710029978</v>
      </c>
      <c r="V1619" s="28">
        <f ca="1">IF(Riskregister!$E$5="",0,COUNTIF(BF$4:BF$53,"&lt;"&amp;T1619)*IF(U1619&lt;0.5,Riskregister!$K$5+(Riskregister!$L$5-Riskregister!$K$5)*SQRT(U1619/2),Riskregister!$L$5-(Riskregister!$L$5-Riskregister!$K$5)*SQRT((1-U1619)/2)))</f>
        <v>0</v>
      </c>
      <c r="W1619" s="28">
        <f t="shared" ca="1" si="986"/>
        <v>0.87440672829560495</v>
      </c>
      <c r="X1619" s="28">
        <f t="shared" ca="1" si="986"/>
        <v>0.18323197956074921</v>
      </c>
      <c r="Y1619" s="28">
        <f ca="1">IF(Riskregister!$E$6="",0,COUNTIF(BG$4:BG$53,"&lt;"&amp;W1619)*IF(X1619&lt;0.5,Riskregister!$K$6+(Riskregister!$L$6-Riskregister!$K$6)*SQRT(X1619/2),Riskregister!$L$6-(Riskregister!$L$6-Riskregister!$K$6)*SQRT((1-X1619)/2)))</f>
        <v>744826.40068962681</v>
      </c>
      <c r="Z1619" s="28">
        <f t="shared" ca="1" si="987"/>
        <v>0.23625588896943372</v>
      </c>
      <c r="AA1619" s="28">
        <f t="shared" ca="1" si="987"/>
        <v>0.17245303065222983</v>
      </c>
      <c r="AB1619" s="28">
        <f ca="1">IF(Riskregister!$E$7="",0,COUNTIF(BH$4:BH$53,"&lt;"&amp;Z1619)*IF(AA1619&lt;0.5,Riskregister!$K$7+(Riskregister!$L$7-Riskregister!$K$7)*SQRT(AA1619/2),Riskregister!$L$7-(Riskregister!$L$7-Riskregister!$K$7)*SQRT((1-AA1619)/2)))</f>
        <v>0</v>
      </c>
      <c r="AC1619" s="28">
        <f t="shared" ca="1" si="988"/>
        <v>1.5110744647630625E-3</v>
      </c>
      <c r="AD1619" s="28">
        <f t="shared" ca="1" si="988"/>
        <v>0.76557932392671346</v>
      </c>
      <c r="AE1619" s="28">
        <f ca="1">IF(Riskregister!$E$8="",0,COUNTIF(BI$4:BI$53,"&lt;"&amp;AC1619)*IF(AD1619&lt;0.5,Riskregister!$K$8+(Riskregister!$L$8-Riskregister!$K$8)*SQRT(AD1619/2),Riskregister!$L$8-(Riskregister!$L$8-Riskregister!$K$8)*SQRT((1-AD1619)/2)))</f>
        <v>0</v>
      </c>
      <c r="AF1619" s="28">
        <f t="shared" ca="1" si="989"/>
        <v>4.3595433811159379E-2</v>
      </c>
      <c r="AG1619" s="28">
        <f t="shared" ca="1" si="989"/>
        <v>0.83699455668128375</v>
      </c>
      <c r="AH1619" s="28">
        <f>IF(Riskregister!$E$9="",0,COUNTIF(BJ$4:BJ$53,"&lt;"&amp;AF1619)*IF(AG1619&lt;0.5,Riskregister!$K$9+(Riskregister!$L$9-Riskregister!$K$9)*SQRT(AG1619/2),Riskregister!$L$9-(Riskregister!$L$9-Riskregister!$K$9)*SQRT((1-AG1619)/2)))</f>
        <v>0</v>
      </c>
      <c r="AI1619" s="28">
        <f t="shared" ca="1" si="990"/>
        <v>0.55323594617529459</v>
      </c>
      <c r="AJ1619" s="28">
        <f t="shared" ca="1" si="990"/>
        <v>0.6737397581014315</v>
      </c>
      <c r="AK1619" s="28">
        <f>IF(Riskregister!$E$10="",0,COUNTIF(BK$4:BK$53,"&lt;"&amp;AI1619)*IF(AJ1619&lt;0.5,Riskregister!$K$10+(Riskregister!$L$10-Riskregister!$K$10)*SQRT(AJ1619/2),Riskregister!$L$10-(Riskregister!$L$10-Riskregister!$K$10)*SQRT((1-AJ1619)/2)))</f>
        <v>0</v>
      </c>
      <c r="AL1619" s="28">
        <f t="shared" ca="1" si="991"/>
        <v>0.65803970906827536</v>
      </c>
      <c r="AM1619" s="28">
        <f t="shared" ca="1" si="991"/>
        <v>0.31119557489122462</v>
      </c>
      <c r="AN1619" s="28">
        <f>IF(Riskregister!$E$11="",0,COUNTIF(BL$4:BL$53,"&lt;"&amp;AL1619)*IF(AM1619&lt;0.5,Riskregister!$K$11+(Riskregister!$L$11-Riskregister!$K$11)*SQRT(AM1619/2),Riskregister!$L$11-(Riskregister!$L$11-Riskregister!$K$11)*SQRT((1-AM1619)/2)))</f>
        <v>0</v>
      </c>
      <c r="AO1619" s="28">
        <f t="shared" ca="1" si="992"/>
        <v>0.76080259915551984</v>
      </c>
      <c r="AP1619" s="28">
        <f t="shared" ca="1" si="992"/>
        <v>0.38862582918375943</v>
      </c>
      <c r="AQ1619" s="28">
        <f>IF(Riskregister!$E$12="",0,COUNTIF(BM$4:BM$53,"&lt;"&amp;AO1619)*IF(AP1619&lt;0.5,Riskregister!$K$12+(Riskregister!$L$12-Riskregister!$K$12)*SQRT(AP1619/2),Riskregister!$L$12-(Riskregister!$L$12-Riskregister!$K$12)*SQRT((1-AP1619)/2)))</f>
        <v>0</v>
      </c>
      <c r="AR1619" s="28">
        <f t="shared" ca="1" si="993"/>
        <v>0.9350872483516397</v>
      </c>
      <c r="AS1619" s="28">
        <f t="shared" ca="1" si="993"/>
        <v>0.87891130826824226</v>
      </c>
      <c r="AT1619" s="28">
        <f>IF(Riskregister!$E$13="",0,COUNTIF(BN$4:BN$53,"&lt;"&amp;AR1619)*IF(AS1619&lt;0.5,Riskregister!$K$13+(Riskregister!$L$13-Riskregister!$K$13)*SQRT(AS1619/2),Riskregister!$L$13-(Riskregister!$L$13-Riskregister!$K$13)*SQRT((1-AS1619)/2)))</f>
        <v>0</v>
      </c>
      <c r="AU1619" s="28">
        <f t="shared" ca="1" si="994"/>
        <v>0.38621960217339102</v>
      </c>
      <c r="AV1619" s="28">
        <f t="shared" ca="1" si="994"/>
        <v>0.68512018490180304</v>
      </c>
      <c r="AW1619" s="28">
        <f>IF(Riskregister!$E$14="",0,COUNTIF(BO$4:BO$53,"&lt;"&amp;AU1619)*IF(AV1619&lt;0.5,Riskregister!$K$14+(Riskregister!$L$14-Riskregister!$K$14)*SQRT(AV1619/2),Riskregister!$L$14-(Riskregister!$L$14-Riskregister!$K$14)*SQRT((1-AV1619)/2)))</f>
        <v>0</v>
      </c>
      <c r="AX1619" s="28">
        <f t="shared" ca="1" si="995"/>
        <v>0.34295453738032311</v>
      </c>
      <c r="AY1619" s="28">
        <f t="shared" ca="1" si="995"/>
        <v>0.15975021012607138</v>
      </c>
      <c r="AZ1619" s="28">
        <f>IF(Riskregister!$E$15="",0,COUNTIF(BP$4:BP$53,"&lt;"&amp;AX1619)*IF(AY1619&lt;0.5,Riskregister!$K$15+(Riskregister!$L$15-Riskregister!$K$15)*SQRT(AY1619/2),Riskregister!$L$15-(Riskregister!$L$15-Riskregister!$K$15)*SQRT((1-AY1619)/2)))</f>
        <v>0</v>
      </c>
      <c r="BA1619" s="28">
        <f t="shared" ca="1" si="996"/>
        <v>0.12872899740568655</v>
      </c>
      <c r="BB1619" s="28">
        <f t="shared" ca="1" si="996"/>
        <v>0.23660735491793417</v>
      </c>
      <c r="BC1619" s="28">
        <f>IF(Riskregister!$E$16="",0,COUNTIF(BQ$4:BQ$53,"&lt;"&amp;BA1619)*IF(BB1619&lt;0.5,Riskregister!$K$16+(Riskregister!$L$16-Riskregister!$K$16)*SQRT(BB1619/2),Riskregister!$L$16-(Riskregister!$L$16-Riskregister!$K$16)*SQRT((1-BB1619)/2)))</f>
        <v>0</v>
      </c>
      <c r="BD1619" s="28">
        <f t="shared" ca="1" si="997"/>
        <v>744826.40068962681</v>
      </c>
    </row>
    <row r="1620" spans="20:56" x14ac:dyDescent="0.35">
      <c r="T1620" s="28">
        <f t="shared" ca="1" si="985"/>
        <v>0.11718233652791299</v>
      </c>
      <c r="U1620" s="28">
        <f t="shared" ca="1" si="985"/>
        <v>0.2657630460560696</v>
      </c>
      <c r="V1620" s="28">
        <f ca="1">IF(Riskregister!$E$5="",0,COUNTIF(BF$4:BF$53,"&lt;"&amp;T1620)*IF(U1620&lt;0.5,Riskregister!$K$5+(Riskregister!$L$5-Riskregister!$K$5)*SQRT(U1620/2),Riskregister!$L$5-(Riskregister!$L$5-Riskregister!$K$5)*SQRT((1-U1620)/2)))</f>
        <v>0</v>
      </c>
      <c r="W1620" s="28">
        <f t="shared" ca="1" si="986"/>
        <v>0.5091628803720083</v>
      </c>
      <c r="X1620" s="28">
        <f t="shared" ca="1" si="986"/>
        <v>0.53262243770816542</v>
      </c>
      <c r="Y1620" s="28">
        <f ca="1">IF(Riskregister!$E$6="",0,COUNTIF(BG$4:BG$53,"&lt;"&amp;W1620)*IF(X1620&lt;0.5,Riskregister!$K$6+(Riskregister!$L$6-Riskregister!$K$6)*SQRT(X1620/2),Riskregister!$L$6-(Riskregister!$L$6-Riskregister!$K$6)*SQRT((1-X1620)/2)))</f>
        <v>0</v>
      </c>
      <c r="Z1620" s="28">
        <f t="shared" ca="1" si="987"/>
        <v>2.1906758041153607E-2</v>
      </c>
      <c r="AA1620" s="28">
        <f t="shared" ca="1" si="987"/>
        <v>0.88295600874743463</v>
      </c>
      <c r="AB1620" s="28">
        <f ca="1">IF(Riskregister!$E$7="",0,COUNTIF(BH$4:BH$53,"&lt;"&amp;Z1620)*IF(AA1620&lt;0.5,Riskregister!$K$7+(Riskregister!$L$7-Riskregister!$K$7)*SQRT(AA1620/2),Riskregister!$L$7-(Riskregister!$L$7-Riskregister!$K$7)*SQRT((1-AA1620)/2)))</f>
        <v>0</v>
      </c>
      <c r="AC1620" s="28">
        <f t="shared" ca="1" si="988"/>
        <v>0.88498001117868563</v>
      </c>
      <c r="AD1620" s="28">
        <f t="shared" ca="1" si="988"/>
        <v>0.53207727855509479</v>
      </c>
      <c r="AE1620" s="28">
        <f ca="1">IF(Riskregister!$E$8="",0,COUNTIF(BI$4:BI$53,"&lt;"&amp;AC1620)*IF(AD1620&lt;0.5,Riskregister!$K$8+(Riskregister!$L$8-Riskregister!$K$8)*SQRT(AD1620/2),Riskregister!$L$8-(Riskregister!$L$8-Riskregister!$K$8)*SQRT((1-AD1620)/2)))</f>
        <v>0</v>
      </c>
      <c r="AF1620" s="28">
        <f t="shared" ca="1" si="989"/>
        <v>0.64767018286956135</v>
      </c>
      <c r="AG1620" s="28">
        <f t="shared" ca="1" si="989"/>
        <v>6.6366245406952795E-2</v>
      </c>
      <c r="AH1620" s="28">
        <f>IF(Riskregister!$E$9="",0,COUNTIF(BJ$4:BJ$53,"&lt;"&amp;AF1620)*IF(AG1620&lt;0.5,Riskregister!$K$9+(Riskregister!$L$9-Riskregister!$K$9)*SQRT(AG1620/2),Riskregister!$L$9-(Riskregister!$L$9-Riskregister!$K$9)*SQRT((1-AG1620)/2)))</f>
        <v>0</v>
      </c>
      <c r="AI1620" s="28">
        <f t="shared" ca="1" si="990"/>
        <v>0.78489060046748405</v>
      </c>
      <c r="AJ1620" s="28">
        <f t="shared" ca="1" si="990"/>
        <v>0.26658435323134555</v>
      </c>
      <c r="AK1620" s="28">
        <f>IF(Riskregister!$E$10="",0,COUNTIF(BK$4:BK$53,"&lt;"&amp;AI1620)*IF(AJ1620&lt;0.5,Riskregister!$K$10+(Riskregister!$L$10-Riskregister!$K$10)*SQRT(AJ1620/2),Riskregister!$L$10-(Riskregister!$L$10-Riskregister!$K$10)*SQRT((1-AJ1620)/2)))</f>
        <v>0</v>
      </c>
      <c r="AL1620" s="28">
        <f t="shared" ca="1" si="991"/>
        <v>0.91513357209852408</v>
      </c>
      <c r="AM1620" s="28">
        <f t="shared" ca="1" si="991"/>
        <v>0.28766736745588095</v>
      </c>
      <c r="AN1620" s="28">
        <f>IF(Riskregister!$E$11="",0,COUNTIF(BL$4:BL$53,"&lt;"&amp;AL1620)*IF(AM1620&lt;0.5,Riskregister!$K$11+(Riskregister!$L$11-Riskregister!$K$11)*SQRT(AM1620/2),Riskregister!$L$11-(Riskregister!$L$11-Riskregister!$K$11)*SQRT((1-AM1620)/2)))</f>
        <v>0</v>
      </c>
      <c r="AO1620" s="28">
        <f t="shared" ca="1" si="992"/>
        <v>0.81723577589994201</v>
      </c>
      <c r="AP1620" s="28">
        <f t="shared" ca="1" si="992"/>
        <v>0.74317966515756195</v>
      </c>
      <c r="AQ1620" s="28">
        <f>IF(Riskregister!$E$12="",0,COUNTIF(BM$4:BM$53,"&lt;"&amp;AO1620)*IF(AP1620&lt;0.5,Riskregister!$K$12+(Riskregister!$L$12-Riskregister!$K$12)*SQRT(AP1620/2),Riskregister!$L$12-(Riskregister!$L$12-Riskregister!$K$12)*SQRT((1-AP1620)/2)))</f>
        <v>0</v>
      </c>
      <c r="AR1620" s="28">
        <f t="shared" ca="1" si="993"/>
        <v>0.94476283761951707</v>
      </c>
      <c r="AS1620" s="28">
        <f t="shared" ca="1" si="993"/>
        <v>0.97316899971180815</v>
      </c>
      <c r="AT1620" s="28">
        <f>IF(Riskregister!$E$13="",0,COUNTIF(BN$4:BN$53,"&lt;"&amp;AR1620)*IF(AS1620&lt;0.5,Riskregister!$K$13+(Riskregister!$L$13-Riskregister!$K$13)*SQRT(AS1620/2),Riskregister!$L$13-(Riskregister!$L$13-Riskregister!$K$13)*SQRT((1-AS1620)/2)))</f>
        <v>0</v>
      </c>
      <c r="AU1620" s="28">
        <f t="shared" ca="1" si="994"/>
        <v>0.72374641131393125</v>
      </c>
      <c r="AV1620" s="28">
        <f t="shared" ca="1" si="994"/>
        <v>0.75524558308144019</v>
      </c>
      <c r="AW1620" s="28">
        <f>IF(Riskregister!$E$14="",0,COUNTIF(BO$4:BO$53,"&lt;"&amp;AU1620)*IF(AV1620&lt;0.5,Riskregister!$K$14+(Riskregister!$L$14-Riskregister!$K$14)*SQRT(AV1620/2),Riskregister!$L$14-(Riskregister!$L$14-Riskregister!$K$14)*SQRT((1-AV1620)/2)))</f>
        <v>0</v>
      </c>
      <c r="AX1620" s="28">
        <f t="shared" ca="1" si="995"/>
        <v>0.80767174356220017</v>
      </c>
      <c r="AY1620" s="28">
        <f t="shared" ca="1" si="995"/>
        <v>0.68837781055379799</v>
      </c>
      <c r="AZ1620" s="28">
        <f>IF(Riskregister!$E$15="",0,COUNTIF(BP$4:BP$53,"&lt;"&amp;AX1620)*IF(AY1620&lt;0.5,Riskregister!$K$15+(Riskregister!$L$15-Riskregister!$K$15)*SQRT(AY1620/2),Riskregister!$L$15-(Riskregister!$L$15-Riskregister!$K$15)*SQRT((1-AY1620)/2)))</f>
        <v>0</v>
      </c>
      <c r="BA1620" s="28">
        <f t="shared" ca="1" si="996"/>
        <v>0.40108383194169805</v>
      </c>
      <c r="BB1620" s="28">
        <f t="shared" ca="1" si="996"/>
        <v>0.27735749484411765</v>
      </c>
      <c r="BC1620" s="28">
        <f>IF(Riskregister!$E$16="",0,COUNTIF(BQ$4:BQ$53,"&lt;"&amp;BA1620)*IF(BB1620&lt;0.5,Riskregister!$K$16+(Riskregister!$L$16-Riskregister!$K$16)*SQRT(BB1620/2),Riskregister!$L$16-(Riskregister!$L$16-Riskregister!$K$16)*SQRT((1-BB1620)/2)))</f>
        <v>0</v>
      </c>
      <c r="BD1620" s="28">
        <f t="shared" ca="1" si="997"/>
        <v>0</v>
      </c>
    </row>
    <row r="1621" spans="20:56" x14ac:dyDescent="0.35">
      <c r="T1621" s="28">
        <f t="shared" ca="1" si="985"/>
        <v>0.61241303439321826</v>
      </c>
      <c r="U1621" s="28">
        <f t="shared" ca="1" si="985"/>
        <v>0.10302437571144962</v>
      </c>
      <c r="V1621" s="28">
        <f ca="1">IF(Riskregister!$E$5="",0,COUNTIF(BF$4:BF$53,"&lt;"&amp;T1621)*IF(U1621&lt;0.5,Riskregister!$K$5+(Riskregister!$L$5-Riskregister!$K$5)*SQRT(U1621/2),Riskregister!$L$5-(Riskregister!$L$5-Riskregister!$K$5)*SQRT((1-U1621)/2)))</f>
        <v>0</v>
      </c>
      <c r="W1621" s="28">
        <f t="shared" ca="1" si="986"/>
        <v>0.58257217764358304</v>
      </c>
      <c r="X1621" s="28">
        <f t="shared" ca="1" si="986"/>
        <v>0.80423974512229324</v>
      </c>
      <c r="Y1621" s="28">
        <f ca="1">IF(Riskregister!$E$6="",0,COUNTIF(BG$4:BG$53,"&lt;"&amp;W1621)*IF(X1621&lt;0.5,Riskregister!$K$6+(Riskregister!$L$6-Riskregister!$K$6)*SQRT(X1621/2),Riskregister!$L$6-(Riskregister!$L$6-Riskregister!$K$6)*SQRT((1-X1621)/2)))</f>
        <v>0</v>
      </c>
      <c r="Z1621" s="28">
        <f t="shared" ca="1" si="987"/>
        <v>0.92397726535422164</v>
      </c>
      <c r="AA1621" s="28">
        <f t="shared" ca="1" si="987"/>
        <v>0.52801322904107539</v>
      </c>
      <c r="AB1621" s="28">
        <f ca="1">IF(Riskregister!$E$7="",0,COUNTIF(BH$4:BH$53,"&lt;"&amp;Z1621)*IF(AA1621&lt;0.5,Riskregister!$K$7+(Riskregister!$L$7-Riskregister!$K$7)*SQRT(AA1621/2),Riskregister!$L$7-(Riskregister!$L$7-Riskregister!$K$7)*SQRT((1-AA1621)/2)))</f>
        <v>229972.97355645447</v>
      </c>
      <c r="AC1621" s="28">
        <f t="shared" ca="1" si="988"/>
        <v>0.24724175531768655</v>
      </c>
      <c r="AD1621" s="28">
        <f t="shared" ca="1" si="988"/>
        <v>0.14354774022167049</v>
      </c>
      <c r="AE1621" s="28">
        <f ca="1">IF(Riskregister!$E$8="",0,COUNTIF(BI$4:BI$53,"&lt;"&amp;AC1621)*IF(AD1621&lt;0.5,Riskregister!$K$8+(Riskregister!$L$8-Riskregister!$K$8)*SQRT(AD1621/2),Riskregister!$L$8-(Riskregister!$L$8-Riskregister!$K$8)*SQRT((1-AD1621)/2)))</f>
        <v>0</v>
      </c>
      <c r="AF1621" s="28">
        <f t="shared" ca="1" si="989"/>
        <v>0.3601678541604364</v>
      </c>
      <c r="AG1621" s="28">
        <f t="shared" ca="1" si="989"/>
        <v>0.66700205859613326</v>
      </c>
      <c r="AH1621" s="28">
        <f>IF(Riskregister!$E$9="",0,COUNTIF(BJ$4:BJ$53,"&lt;"&amp;AF1621)*IF(AG1621&lt;0.5,Riskregister!$K$9+(Riskregister!$L$9-Riskregister!$K$9)*SQRT(AG1621/2),Riskregister!$L$9-(Riskregister!$L$9-Riskregister!$K$9)*SQRT((1-AG1621)/2)))</f>
        <v>0</v>
      </c>
      <c r="AI1621" s="28">
        <f t="shared" ca="1" si="990"/>
        <v>0.67209277042498849</v>
      </c>
      <c r="AJ1621" s="28">
        <f t="shared" ca="1" si="990"/>
        <v>0.26762731926241623</v>
      </c>
      <c r="AK1621" s="28">
        <f>IF(Riskregister!$E$10="",0,COUNTIF(BK$4:BK$53,"&lt;"&amp;AI1621)*IF(AJ1621&lt;0.5,Riskregister!$K$10+(Riskregister!$L$10-Riskregister!$K$10)*SQRT(AJ1621/2),Riskregister!$L$10-(Riskregister!$L$10-Riskregister!$K$10)*SQRT((1-AJ1621)/2)))</f>
        <v>0</v>
      </c>
      <c r="AL1621" s="28">
        <f t="shared" ca="1" si="991"/>
        <v>0.37378426897830053</v>
      </c>
      <c r="AM1621" s="28">
        <f t="shared" ca="1" si="991"/>
        <v>0.44996068525509469</v>
      </c>
      <c r="AN1621" s="28">
        <f>IF(Riskregister!$E$11="",0,COUNTIF(BL$4:BL$53,"&lt;"&amp;AL1621)*IF(AM1621&lt;0.5,Riskregister!$K$11+(Riskregister!$L$11-Riskregister!$K$11)*SQRT(AM1621/2),Riskregister!$L$11-(Riskregister!$L$11-Riskregister!$K$11)*SQRT((1-AM1621)/2)))</f>
        <v>0</v>
      </c>
      <c r="AO1621" s="28">
        <f t="shared" ca="1" si="992"/>
        <v>0.99503331297115982</v>
      </c>
      <c r="AP1621" s="28">
        <f t="shared" ca="1" si="992"/>
        <v>0.49970214274253877</v>
      </c>
      <c r="AQ1621" s="28">
        <f>IF(Riskregister!$E$12="",0,COUNTIF(BM$4:BM$53,"&lt;"&amp;AO1621)*IF(AP1621&lt;0.5,Riskregister!$K$12+(Riskregister!$L$12-Riskregister!$K$12)*SQRT(AP1621/2),Riskregister!$L$12-(Riskregister!$L$12-Riskregister!$K$12)*SQRT((1-AP1621)/2)))</f>
        <v>0</v>
      </c>
      <c r="AR1621" s="28">
        <f t="shared" ca="1" si="993"/>
        <v>0.59580508970794566</v>
      </c>
      <c r="AS1621" s="28">
        <f t="shared" ca="1" si="993"/>
        <v>0.18457250968293715</v>
      </c>
      <c r="AT1621" s="28">
        <f>IF(Riskregister!$E$13="",0,COUNTIF(BN$4:BN$53,"&lt;"&amp;AR1621)*IF(AS1621&lt;0.5,Riskregister!$K$13+(Riskregister!$L$13-Riskregister!$K$13)*SQRT(AS1621/2),Riskregister!$L$13-(Riskregister!$L$13-Riskregister!$K$13)*SQRT((1-AS1621)/2)))</f>
        <v>0</v>
      </c>
      <c r="AU1621" s="28">
        <f t="shared" ca="1" si="994"/>
        <v>0.94600916911042054</v>
      </c>
      <c r="AV1621" s="28">
        <f t="shared" ca="1" si="994"/>
        <v>0.15040280568730635</v>
      </c>
      <c r="AW1621" s="28">
        <f>IF(Riskregister!$E$14="",0,COUNTIF(BO$4:BO$53,"&lt;"&amp;AU1621)*IF(AV1621&lt;0.5,Riskregister!$K$14+(Riskregister!$L$14-Riskregister!$K$14)*SQRT(AV1621/2),Riskregister!$L$14-(Riskregister!$L$14-Riskregister!$K$14)*SQRT((1-AV1621)/2)))</f>
        <v>0</v>
      </c>
      <c r="AX1621" s="28">
        <f t="shared" ca="1" si="995"/>
        <v>0.37449065718796704</v>
      </c>
      <c r="AY1621" s="28">
        <f t="shared" ca="1" si="995"/>
        <v>0.30514527929400803</v>
      </c>
      <c r="AZ1621" s="28">
        <f>IF(Riskregister!$E$15="",0,COUNTIF(BP$4:BP$53,"&lt;"&amp;AX1621)*IF(AY1621&lt;0.5,Riskregister!$K$15+(Riskregister!$L$15-Riskregister!$K$15)*SQRT(AY1621/2),Riskregister!$L$15-(Riskregister!$L$15-Riskregister!$K$15)*SQRT((1-AY1621)/2)))</f>
        <v>0</v>
      </c>
      <c r="BA1621" s="28">
        <f t="shared" ca="1" si="996"/>
        <v>0.55234741207859739</v>
      </c>
      <c r="BB1621" s="28">
        <f t="shared" ca="1" si="996"/>
        <v>0.44171072197907457</v>
      </c>
      <c r="BC1621" s="28">
        <f>IF(Riskregister!$E$16="",0,COUNTIF(BQ$4:BQ$53,"&lt;"&amp;BA1621)*IF(BB1621&lt;0.5,Riskregister!$K$16+(Riskregister!$L$16-Riskregister!$K$16)*SQRT(BB1621/2),Riskregister!$L$16-(Riskregister!$L$16-Riskregister!$K$16)*SQRT((1-BB1621)/2)))</f>
        <v>0</v>
      </c>
      <c r="BD1621" s="28">
        <f t="shared" ca="1" si="997"/>
        <v>229972.97355645447</v>
      </c>
    </row>
    <row r="1622" spans="20:56" x14ac:dyDescent="0.35">
      <c r="T1622" s="28">
        <f t="shared" ca="1" si="985"/>
        <v>0.72145109063724766</v>
      </c>
      <c r="U1622" s="28">
        <f t="shared" ca="1" si="985"/>
        <v>0.93523468639725693</v>
      </c>
      <c r="V1622" s="28">
        <f ca="1">IF(Riskregister!$E$5="",0,COUNTIF(BF$4:BF$53,"&lt;"&amp;T1622)*IF(U1622&lt;0.5,Riskregister!$K$5+(Riskregister!$L$5-Riskregister!$K$5)*SQRT(U1622/2),Riskregister!$L$5-(Riskregister!$L$5-Riskregister!$K$5)*SQRT((1-U1622)/2)))</f>
        <v>519021.68190016702</v>
      </c>
      <c r="W1622" s="28">
        <f t="shared" ca="1" si="986"/>
        <v>0.5380090924592571</v>
      </c>
      <c r="X1622" s="28">
        <f t="shared" ca="1" si="986"/>
        <v>0.35669981324363964</v>
      </c>
      <c r="Y1622" s="28">
        <f ca="1">IF(Riskregister!$E$6="",0,COUNTIF(BG$4:BG$53,"&lt;"&amp;W1622)*IF(X1622&lt;0.5,Riskregister!$K$6+(Riskregister!$L$6-Riskregister!$K$6)*SQRT(X1622/2),Riskregister!$L$6-(Riskregister!$L$6-Riskregister!$K$6)*SQRT((1-X1622)/2)))</f>
        <v>0</v>
      </c>
      <c r="Z1622" s="28">
        <f t="shared" ca="1" si="987"/>
        <v>4.9725960758082444E-2</v>
      </c>
      <c r="AA1622" s="28">
        <f t="shared" ca="1" si="987"/>
        <v>0.79809698135289331</v>
      </c>
      <c r="AB1622" s="28">
        <f ca="1">IF(Riskregister!$E$7="",0,COUNTIF(BH$4:BH$53,"&lt;"&amp;Z1622)*IF(AA1622&lt;0.5,Riskregister!$K$7+(Riskregister!$L$7-Riskregister!$K$7)*SQRT(AA1622/2),Riskregister!$L$7-(Riskregister!$L$7-Riskregister!$K$7)*SQRT((1-AA1622)/2)))</f>
        <v>0</v>
      </c>
      <c r="AC1622" s="28">
        <f t="shared" ca="1" si="988"/>
        <v>0.76444998297629341</v>
      </c>
      <c r="AD1622" s="28">
        <f t="shared" ca="1" si="988"/>
        <v>0.98374950753363977</v>
      </c>
      <c r="AE1622" s="28">
        <f ca="1">IF(Riskregister!$E$8="",0,COUNTIF(BI$4:BI$53,"&lt;"&amp;AC1622)*IF(AD1622&lt;0.5,Riskregister!$K$8+(Riskregister!$L$8-Riskregister!$K$8)*SQRT(AD1622/2),Riskregister!$L$8-(Riskregister!$L$8-Riskregister!$K$8)*SQRT((1-AD1622)/2)))</f>
        <v>0</v>
      </c>
      <c r="AF1622" s="28">
        <f t="shared" ca="1" si="989"/>
        <v>0.3941031148397427</v>
      </c>
      <c r="AG1622" s="28">
        <f t="shared" ca="1" si="989"/>
        <v>0.80930863592239199</v>
      </c>
      <c r="AH1622" s="28">
        <f>IF(Riskregister!$E$9="",0,COUNTIF(BJ$4:BJ$53,"&lt;"&amp;AF1622)*IF(AG1622&lt;0.5,Riskregister!$K$9+(Riskregister!$L$9-Riskregister!$K$9)*SQRT(AG1622/2),Riskregister!$L$9-(Riskregister!$L$9-Riskregister!$K$9)*SQRT((1-AG1622)/2)))</f>
        <v>0</v>
      </c>
      <c r="AI1622" s="28">
        <f t="shared" ca="1" si="990"/>
        <v>0.17192934333001098</v>
      </c>
      <c r="AJ1622" s="28">
        <f t="shared" ca="1" si="990"/>
        <v>0.90533126969281874</v>
      </c>
      <c r="AK1622" s="28">
        <f>IF(Riskregister!$E$10="",0,COUNTIF(BK$4:BK$53,"&lt;"&amp;AI1622)*IF(AJ1622&lt;0.5,Riskregister!$K$10+(Riskregister!$L$10-Riskregister!$K$10)*SQRT(AJ1622/2),Riskregister!$L$10-(Riskregister!$L$10-Riskregister!$K$10)*SQRT((1-AJ1622)/2)))</f>
        <v>0</v>
      </c>
      <c r="AL1622" s="28">
        <f t="shared" ca="1" si="991"/>
        <v>0.40579307046914759</v>
      </c>
      <c r="AM1622" s="28">
        <f t="shared" ca="1" si="991"/>
        <v>0.64061763216633527</v>
      </c>
      <c r="AN1622" s="28">
        <f>IF(Riskregister!$E$11="",0,COUNTIF(BL$4:BL$53,"&lt;"&amp;AL1622)*IF(AM1622&lt;0.5,Riskregister!$K$11+(Riskregister!$L$11-Riskregister!$K$11)*SQRT(AM1622/2),Riskregister!$L$11-(Riskregister!$L$11-Riskregister!$K$11)*SQRT((1-AM1622)/2)))</f>
        <v>0</v>
      </c>
      <c r="AO1622" s="28">
        <f t="shared" ca="1" si="992"/>
        <v>0.35781313497614275</v>
      </c>
      <c r="AP1622" s="28">
        <f t="shared" ca="1" si="992"/>
        <v>0.68815442925534842</v>
      </c>
      <c r="AQ1622" s="28">
        <f>IF(Riskregister!$E$12="",0,COUNTIF(BM$4:BM$53,"&lt;"&amp;AO1622)*IF(AP1622&lt;0.5,Riskregister!$K$12+(Riskregister!$L$12-Riskregister!$K$12)*SQRT(AP1622/2),Riskregister!$L$12-(Riskregister!$L$12-Riskregister!$K$12)*SQRT((1-AP1622)/2)))</f>
        <v>0</v>
      </c>
      <c r="AR1622" s="28">
        <f t="shared" ca="1" si="993"/>
        <v>0.5057648335020819</v>
      </c>
      <c r="AS1622" s="28">
        <f t="shared" ca="1" si="993"/>
        <v>0.63532069568151794</v>
      </c>
      <c r="AT1622" s="28">
        <f>IF(Riskregister!$E$13="",0,COUNTIF(BN$4:BN$53,"&lt;"&amp;AR1622)*IF(AS1622&lt;0.5,Riskregister!$K$13+(Riskregister!$L$13-Riskregister!$K$13)*SQRT(AS1622/2),Riskregister!$L$13-(Riskregister!$L$13-Riskregister!$K$13)*SQRT((1-AS1622)/2)))</f>
        <v>0</v>
      </c>
      <c r="AU1622" s="28">
        <f t="shared" ca="1" si="994"/>
        <v>0.93616376801157986</v>
      </c>
      <c r="AV1622" s="28">
        <f t="shared" ca="1" si="994"/>
        <v>0.66799656961673781</v>
      </c>
      <c r="AW1622" s="28">
        <f>IF(Riskregister!$E$14="",0,COUNTIF(BO$4:BO$53,"&lt;"&amp;AU1622)*IF(AV1622&lt;0.5,Riskregister!$K$14+(Riskregister!$L$14-Riskregister!$K$14)*SQRT(AV1622/2),Riskregister!$L$14-(Riskregister!$L$14-Riskregister!$K$14)*SQRT((1-AV1622)/2)))</f>
        <v>0</v>
      </c>
      <c r="AX1622" s="28">
        <f t="shared" ca="1" si="995"/>
        <v>0.34792541325146908</v>
      </c>
      <c r="AY1622" s="28">
        <f t="shared" ca="1" si="995"/>
        <v>0.10043054309086175</v>
      </c>
      <c r="AZ1622" s="28">
        <f>IF(Riskregister!$E$15="",0,COUNTIF(BP$4:BP$53,"&lt;"&amp;AX1622)*IF(AY1622&lt;0.5,Riskregister!$K$15+(Riskregister!$L$15-Riskregister!$K$15)*SQRT(AY1622/2),Riskregister!$L$15-(Riskregister!$L$15-Riskregister!$K$15)*SQRT((1-AY1622)/2)))</f>
        <v>0</v>
      </c>
      <c r="BA1622" s="28">
        <f t="shared" ca="1" si="996"/>
        <v>0.11404722512494248</v>
      </c>
      <c r="BB1622" s="28">
        <f t="shared" ca="1" si="996"/>
        <v>0.61075554384204589</v>
      </c>
      <c r="BC1622" s="28">
        <f>IF(Riskregister!$E$16="",0,COUNTIF(BQ$4:BQ$53,"&lt;"&amp;BA1622)*IF(BB1622&lt;0.5,Riskregister!$K$16+(Riskregister!$L$16-Riskregister!$K$16)*SQRT(BB1622/2),Riskregister!$L$16-(Riskregister!$L$16-Riskregister!$K$16)*SQRT((1-BB1622)/2)))</f>
        <v>0</v>
      </c>
      <c r="BD1622" s="28">
        <f t="shared" ca="1" si="997"/>
        <v>519021.68190016702</v>
      </c>
    </row>
    <row r="1623" spans="20:56" x14ac:dyDescent="0.35">
      <c r="T1623" s="28">
        <f t="shared" ca="1" si="985"/>
        <v>0.69574882199107291</v>
      </c>
      <c r="U1623" s="28">
        <f t="shared" ca="1" si="985"/>
        <v>0.33922204057615324</v>
      </c>
      <c r="V1623" s="28">
        <f ca="1">IF(Riskregister!$E$5="",0,COUNTIF(BF$4:BF$53,"&lt;"&amp;T1623)*IF(U1623&lt;0.5,Riskregister!$K$5+(Riskregister!$L$5-Riskregister!$K$5)*SQRT(U1623/2),Riskregister!$L$5-(Riskregister!$L$5-Riskregister!$K$5)*SQRT((1-U1623)/2)))</f>
        <v>335327.36335559166</v>
      </c>
      <c r="W1623" s="28">
        <f t="shared" ca="1" si="986"/>
        <v>0.55150543657671658</v>
      </c>
      <c r="X1623" s="28">
        <f t="shared" ca="1" si="986"/>
        <v>0.18329025567840262</v>
      </c>
      <c r="Y1623" s="28">
        <f ca="1">IF(Riskregister!$E$6="",0,COUNTIF(BG$4:BG$53,"&lt;"&amp;W1623)*IF(X1623&lt;0.5,Riskregister!$K$6+(Riskregister!$L$6-Riskregister!$K$6)*SQRT(X1623/2),Riskregister!$L$6-(Riskregister!$L$6-Riskregister!$K$6)*SQRT((1-X1623)/2)))</f>
        <v>0</v>
      </c>
      <c r="Z1623" s="28">
        <f t="shared" ca="1" si="987"/>
        <v>0.43050832205117484</v>
      </c>
      <c r="AA1623" s="28">
        <f t="shared" ca="1" si="987"/>
        <v>0.59243084770398036</v>
      </c>
      <c r="AB1623" s="28">
        <f ca="1">IF(Riskregister!$E$7="",0,COUNTIF(BH$4:BH$53,"&lt;"&amp;Z1623)*IF(AA1623&lt;0.5,Riskregister!$K$7+(Riskregister!$L$7-Riskregister!$K$7)*SQRT(AA1623/2),Riskregister!$L$7-(Riskregister!$L$7-Riskregister!$K$7)*SQRT((1-AA1623)/2)))</f>
        <v>0</v>
      </c>
      <c r="AC1623" s="28">
        <f t="shared" ca="1" si="988"/>
        <v>0.91179230892321483</v>
      </c>
      <c r="AD1623" s="28">
        <f t="shared" ca="1" si="988"/>
        <v>0.40391466843957491</v>
      </c>
      <c r="AE1623" s="28">
        <f ca="1">IF(Riskregister!$E$8="",0,COUNTIF(BI$4:BI$53,"&lt;"&amp;AC1623)*IF(AD1623&lt;0.5,Riskregister!$K$8+(Riskregister!$L$8-Riskregister!$K$8)*SQRT(AD1623/2),Riskregister!$L$8-(Riskregister!$L$8-Riskregister!$K$8)*SQRT((1-AD1623)/2)))</f>
        <v>0</v>
      </c>
      <c r="AF1623" s="28">
        <f t="shared" ca="1" si="989"/>
        <v>0.48158443232725801</v>
      </c>
      <c r="AG1623" s="28">
        <f t="shared" ca="1" si="989"/>
        <v>0.35450668488075543</v>
      </c>
      <c r="AH1623" s="28">
        <f>IF(Riskregister!$E$9="",0,COUNTIF(BJ$4:BJ$53,"&lt;"&amp;AF1623)*IF(AG1623&lt;0.5,Riskregister!$K$9+(Riskregister!$L$9-Riskregister!$K$9)*SQRT(AG1623/2),Riskregister!$L$9-(Riskregister!$L$9-Riskregister!$K$9)*SQRT((1-AG1623)/2)))</f>
        <v>0</v>
      </c>
      <c r="AI1623" s="28">
        <f t="shared" ca="1" si="990"/>
        <v>8.9031718189353737E-2</v>
      </c>
      <c r="AJ1623" s="28">
        <f t="shared" ca="1" si="990"/>
        <v>0.60259975939267085</v>
      </c>
      <c r="AK1623" s="28">
        <f>IF(Riskregister!$E$10="",0,COUNTIF(BK$4:BK$53,"&lt;"&amp;AI1623)*IF(AJ1623&lt;0.5,Riskregister!$K$10+(Riskregister!$L$10-Riskregister!$K$10)*SQRT(AJ1623/2),Riskregister!$L$10-(Riskregister!$L$10-Riskregister!$K$10)*SQRT((1-AJ1623)/2)))</f>
        <v>0</v>
      </c>
      <c r="AL1623" s="28">
        <f t="shared" ca="1" si="991"/>
        <v>0.92767971714096653</v>
      </c>
      <c r="AM1623" s="28">
        <f t="shared" ca="1" si="991"/>
        <v>0.13795515565780669</v>
      </c>
      <c r="AN1623" s="28">
        <f>IF(Riskregister!$E$11="",0,COUNTIF(BL$4:BL$53,"&lt;"&amp;AL1623)*IF(AM1623&lt;0.5,Riskregister!$K$11+(Riskregister!$L$11-Riskregister!$K$11)*SQRT(AM1623/2),Riskregister!$L$11-(Riskregister!$L$11-Riskregister!$K$11)*SQRT((1-AM1623)/2)))</f>
        <v>0</v>
      </c>
      <c r="AO1623" s="28">
        <f t="shared" ca="1" si="992"/>
        <v>0.87088845921726021</v>
      </c>
      <c r="AP1623" s="28">
        <f t="shared" ca="1" si="992"/>
        <v>0.39487373021482908</v>
      </c>
      <c r="AQ1623" s="28">
        <f>IF(Riskregister!$E$12="",0,COUNTIF(BM$4:BM$53,"&lt;"&amp;AO1623)*IF(AP1623&lt;0.5,Riskregister!$K$12+(Riskregister!$L$12-Riskregister!$K$12)*SQRT(AP1623/2),Riskregister!$L$12-(Riskregister!$L$12-Riskregister!$K$12)*SQRT((1-AP1623)/2)))</f>
        <v>0</v>
      </c>
      <c r="AR1623" s="28">
        <f t="shared" ca="1" si="993"/>
        <v>0.72245895331628118</v>
      </c>
      <c r="AS1623" s="28">
        <f t="shared" ca="1" si="993"/>
        <v>0.40775573053619751</v>
      </c>
      <c r="AT1623" s="28">
        <f>IF(Riskregister!$E$13="",0,COUNTIF(BN$4:BN$53,"&lt;"&amp;AR1623)*IF(AS1623&lt;0.5,Riskregister!$K$13+(Riskregister!$L$13-Riskregister!$K$13)*SQRT(AS1623/2),Riskregister!$L$13-(Riskregister!$L$13-Riskregister!$K$13)*SQRT((1-AS1623)/2)))</f>
        <v>0</v>
      </c>
      <c r="AU1623" s="28">
        <f t="shared" ca="1" si="994"/>
        <v>0.44477670296992933</v>
      </c>
      <c r="AV1623" s="28">
        <f t="shared" ca="1" si="994"/>
        <v>0.5113599478533043</v>
      </c>
      <c r="AW1623" s="28">
        <f>IF(Riskregister!$E$14="",0,COUNTIF(BO$4:BO$53,"&lt;"&amp;AU1623)*IF(AV1623&lt;0.5,Riskregister!$K$14+(Riskregister!$L$14-Riskregister!$K$14)*SQRT(AV1623/2),Riskregister!$L$14-(Riskregister!$L$14-Riskregister!$K$14)*SQRT((1-AV1623)/2)))</f>
        <v>0</v>
      </c>
      <c r="AX1623" s="28">
        <f t="shared" ca="1" si="995"/>
        <v>0.57865919990636894</v>
      </c>
      <c r="AY1623" s="28">
        <f t="shared" ca="1" si="995"/>
        <v>5.6063266993012784E-3</v>
      </c>
      <c r="AZ1623" s="28">
        <f>IF(Riskregister!$E$15="",0,COUNTIF(BP$4:BP$53,"&lt;"&amp;AX1623)*IF(AY1623&lt;0.5,Riskregister!$K$15+(Riskregister!$L$15-Riskregister!$K$15)*SQRT(AY1623/2),Riskregister!$L$15-(Riskregister!$L$15-Riskregister!$K$15)*SQRT((1-AY1623)/2)))</f>
        <v>0</v>
      </c>
      <c r="BA1623" s="28">
        <f t="shared" ca="1" si="996"/>
        <v>0.30737152589901695</v>
      </c>
      <c r="BB1623" s="28">
        <f t="shared" ca="1" si="996"/>
        <v>0.61389525576046611</v>
      </c>
      <c r="BC1623" s="28">
        <f>IF(Riskregister!$E$16="",0,COUNTIF(BQ$4:BQ$53,"&lt;"&amp;BA1623)*IF(BB1623&lt;0.5,Riskregister!$K$16+(Riskregister!$L$16-Riskregister!$K$16)*SQRT(BB1623/2),Riskregister!$L$16-(Riskregister!$L$16-Riskregister!$K$16)*SQRT((1-BB1623)/2)))</f>
        <v>0</v>
      </c>
      <c r="BD1623" s="28">
        <f t="shared" ca="1" si="997"/>
        <v>335327.36335559166</v>
      </c>
    </row>
    <row r="1624" spans="20:56" x14ac:dyDescent="0.35">
      <c r="T1624" s="28">
        <f t="shared" ref="T1624:U1643" ca="1" si="998">RAND()</f>
        <v>0.19216293663550688</v>
      </c>
      <c r="U1624" s="28">
        <f t="shared" ca="1" si="998"/>
        <v>0.14340806461868294</v>
      </c>
      <c r="V1624" s="28">
        <f ca="1">IF(Riskregister!$E$5="",0,COUNTIF(BF$4:BF$53,"&lt;"&amp;T1624)*IF(U1624&lt;0.5,Riskregister!$K$5+(Riskregister!$L$5-Riskregister!$K$5)*SQRT(U1624/2),Riskregister!$L$5-(Riskregister!$L$5-Riskregister!$K$5)*SQRT((1-U1624)/2)))</f>
        <v>0</v>
      </c>
      <c r="W1624" s="28">
        <f t="shared" ref="W1624:X1643" ca="1" si="999">RAND()</f>
        <v>0.53553688626394125</v>
      </c>
      <c r="X1624" s="28">
        <f t="shared" ca="1" si="999"/>
        <v>0.82861007283779331</v>
      </c>
      <c r="Y1624" s="28">
        <f ca="1">IF(Riskregister!$E$6="",0,COUNTIF(BG$4:BG$53,"&lt;"&amp;W1624)*IF(X1624&lt;0.5,Riskregister!$K$6+(Riskregister!$L$6-Riskregister!$K$6)*SQRT(X1624/2),Riskregister!$L$6-(Riskregister!$L$6-Riskregister!$K$6)*SQRT((1-X1624)/2)))</f>
        <v>0</v>
      </c>
      <c r="Z1624" s="28">
        <f t="shared" ref="Z1624:AA1643" ca="1" si="1000">RAND()</f>
        <v>0.14478730792646344</v>
      </c>
      <c r="AA1624" s="28">
        <f t="shared" ca="1" si="1000"/>
        <v>0.17683445277750409</v>
      </c>
      <c r="AB1624" s="28">
        <f ca="1">IF(Riskregister!$E$7="",0,COUNTIF(BH$4:BH$53,"&lt;"&amp;Z1624)*IF(AA1624&lt;0.5,Riskregister!$K$7+(Riskregister!$L$7-Riskregister!$K$7)*SQRT(AA1624/2),Riskregister!$L$7-(Riskregister!$L$7-Riskregister!$K$7)*SQRT((1-AA1624)/2)))</f>
        <v>0</v>
      </c>
      <c r="AC1624" s="28">
        <f t="shared" ref="AC1624:AD1643" ca="1" si="1001">RAND()</f>
        <v>0.61681131122581212</v>
      </c>
      <c r="AD1624" s="28">
        <f t="shared" ca="1" si="1001"/>
        <v>0.60760237796441663</v>
      </c>
      <c r="AE1624" s="28">
        <f ca="1">IF(Riskregister!$E$8="",0,COUNTIF(BI$4:BI$53,"&lt;"&amp;AC1624)*IF(AD1624&lt;0.5,Riskregister!$K$8+(Riskregister!$L$8-Riskregister!$K$8)*SQRT(AD1624/2),Riskregister!$L$8-(Riskregister!$L$8-Riskregister!$K$8)*SQRT((1-AD1624)/2)))</f>
        <v>0</v>
      </c>
      <c r="AF1624" s="28">
        <f t="shared" ref="AF1624:AG1643" ca="1" si="1002">RAND()</f>
        <v>0.76900372727821908</v>
      </c>
      <c r="AG1624" s="28">
        <f t="shared" ca="1" si="1002"/>
        <v>0.47508511948242171</v>
      </c>
      <c r="AH1624" s="28">
        <f>IF(Riskregister!$E$9="",0,COUNTIF(BJ$4:BJ$53,"&lt;"&amp;AF1624)*IF(AG1624&lt;0.5,Riskregister!$K$9+(Riskregister!$L$9-Riskregister!$K$9)*SQRT(AG1624/2),Riskregister!$L$9-(Riskregister!$L$9-Riskregister!$K$9)*SQRT((1-AG1624)/2)))</f>
        <v>0</v>
      </c>
      <c r="AI1624" s="28">
        <f t="shared" ref="AI1624:AJ1643" ca="1" si="1003">RAND()</f>
        <v>0.33022250305737388</v>
      </c>
      <c r="AJ1624" s="28">
        <f t="shared" ca="1" si="1003"/>
        <v>0.94107546783098339</v>
      </c>
      <c r="AK1624" s="28">
        <f>IF(Riskregister!$E$10="",0,COUNTIF(BK$4:BK$53,"&lt;"&amp;AI1624)*IF(AJ1624&lt;0.5,Riskregister!$K$10+(Riskregister!$L$10-Riskregister!$K$10)*SQRT(AJ1624/2),Riskregister!$L$10-(Riskregister!$L$10-Riskregister!$K$10)*SQRT((1-AJ1624)/2)))</f>
        <v>0</v>
      </c>
      <c r="AL1624" s="28">
        <f t="shared" ref="AL1624:AM1643" ca="1" si="1004">RAND()</f>
        <v>0.89307576085796425</v>
      </c>
      <c r="AM1624" s="28">
        <f t="shared" ca="1" si="1004"/>
        <v>0.85766453384411956</v>
      </c>
      <c r="AN1624" s="28">
        <f>IF(Riskregister!$E$11="",0,COUNTIF(BL$4:BL$53,"&lt;"&amp;AL1624)*IF(AM1624&lt;0.5,Riskregister!$K$11+(Riskregister!$L$11-Riskregister!$K$11)*SQRT(AM1624/2),Riskregister!$L$11-(Riskregister!$L$11-Riskregister!$K$11)*SQRT((1-AM1624)/2)))</f>
        <v>0</v>
      </c>
      <c r="AO1624" s="28">
        <f t="shared" ref="AO1624:AP1643" ca="1" si="1005">RAND()</f>
        <v>0.36209222583555989</v>
      </c>
      <c r="AP1624" s="28">
        <f t="shared" ca="1" si="1005"/>
        <v>0.27156113224986289</v>
      </c>
      <c r="AQ1624" s="28">
        <f>IF(Riskregister!$E$12="",0,COUNTIF(BM$4:BM$53,"&lt;"&amp;AO1624)*IF(AP1624&lt;0.5,Riskregister!$K$12+(Riskregister!$L$12-Riskregister!$K$12)*SQRT(AP1624/2),Riskregister!$L$12-(Riskregister!$L$12-Riskregister!$K$12)*SQRT((1-AP1624)/2)))</f>
        <v>0</v>
      </c>
      <c r="AR1624" s="28">
        <f t="shared" ref="AR1624:AS1643" ca="1" si="1006">RAND()</f>
        <v>0.38117343789844105</v>
      </c>
      <c r="AS1624" s="28">
        <f t="shared" ca="1" si="1006"/>
        <v>0.59863590979633807</v>
      </c>
      <c r="AT1624" s="28">
        <f>IF(Riskregister!$E$13="",0,COUNTIF(BN$4:BN$53,"&lt;"&amp;AR1624)*IF(AS1624&lt;0.5,Riskregister!$K$13+(Riskregister!$L$13-Riskregister!$K$13)*SQRT(AS1624/2),Riskregister!$L$13-(Riskregister!$L$13-Riskregister!$K$13)*SQRT((1-AS1624)/2)))</f>
        <v>0</v>
      </c>
      <c r="AU1624" s="28">
        <f t="shared" ref="AU1624:AV1643" ca="1" si="1007">RAND()</f>
        <v>3.8641055840407779E-2</v>
      </c>
      <c r="AV1624" s="28">
        <f t="shared" ca="1" si="1007"/>
        <v>0.7825312107917225</v>
      </c>
      <c r="AW1624" s="28">
        <f>IF(Riskregister!$E$14="",0,COUNTIF(BO$4:BO$53,"&lt;"&amp;AU1624)*IF(AV1624&lt;0.5,Riskregister!$K$14+(Riskregister!$L$14-Riskregister!$K$14)*SQRT(AV1624/2),Riskregister!$L$14-(Riskregister!$L$14-Riskregister!$K$14)*SQRT((1-AV1624)/2)))</f>
        <v>0</v>
      </c>
      <c r="AX1624" s="28">
        <f t="shared" ref="AX1624:AY1643" ca="1" si="1008">RAND()</f>
        <v>0.76344115760034248</v>
      </c>
      <c r="AY1624" s="28">
        <f t="shared" ca="1" si="1008"/>
        <v>0.70824236589938439</v>
      </c>
      <c r="AZ1624" s="28">
        <f>IF(Riskregister!$E$15="",0,COUNTIF(BP$4:BP$53,"&lt;"&amp;AX1624)*IF(AY1624&lt;0.5,Riskregister!$K$15+(Riskregister!$L$15-Riskregister!$K$15)*SQRT(AY1624/2),Riskregister!$L$15-(Riskregister!$L$15-Riskregister!$K$15)*SQRT((1-AY1624)/2)))</f>
        <v>0</v>
      </c>
      <c r="BA1624" s="28">
        <f t="shared" ref="BA1624:BB1643" ca="1" si="1009">RAND()</f>
        <v>0.73275227337902593</v>
      </c>
      <c r="BB1624" s="28">
        <f t="shared" ca="1" si="1009"/>
        <v>0.6114779834221955</v>
      </c>
      <c r="BC1624" s="28">
        <f>IF(Riskregister!$E$16="",0,COUNTIF(BQ$4:BQ$53,"&lt;"&amp;BA1624)*IF(BB1624&lt;0.5,Riskregister!$K$16+(Riskregister!$L$16-Riskregister!$K$16)*SQRT(BB1624/2),Riskregister!$L$16-(Riskregister!$L$16-Riskregister!$K$16)*SQRT((1-BB1624)/2)))</f>
        <v>0</v>
      </c>
      <c r="BD1624" s="28">
        <f t="shared" ca="1" si="997"/>
        <v>0</v>
      </c>
    </row>
    <row r="1625" spans="20:56" x14ac:dyDescent="0.35">
      <c r="T1625" s="28">
        <f t="shared" ca="1" si="998"/>
        <v>0.49897229238521601</v>
      </c>
      <c r="U1625" s="28">
        <f t="shared" ca="1" si="998"/>
        <v>0.57083371796705062</v>
      </c>
      <c r="V1625" s="28">
        <f ca="1">IF(Riskregister!$E$5="",0,COUNTIF(BF$4:BF$53,"&lt;"&amp;T1625)*IF(U1625&lt;0.5,Riskregister!$K$5+(Riskregister!$L$5-Riskregister!$K$5)*SQRT(U1625/2),Riskregister!$L$5-(Riskregister!$L$5-Riskregister!$K$5)*SQRT((1-U1625)/2)))</f>
        <v>0</v>
      </c>
      <c r="W1625" s="28">
        <f t="shared" ca="1" si="999"/>
        <v>0.56096787833697259</v>
      </c>
      <c r="X1625" s="28">
        <f t="shared" ca="1" si="999"/>
        <v>0.78917735569544323</v>
      </c>
      <c r="Y1625" s="28">
        <f ca="1">IF(Riskregister!$E$6="",0,COUNTIF(BG$4:BG$53,"&lt;"&amp;W1625)*IF(X1625&lt;0.5,Riskregister!$K$6+(Riskregister!$L$6-Riskregister!$K$6)*SQRT(X1625/2),Riskregister!$L$6-(Riskregister!$L$6-Riskregister!$K$6)*SQRT((1-X1625)/2)))</f>
        <v>0</v>
      </c>
      <c r="Z1625" s="28">
        <f t="shared" ca="1" si="1000"/>
        <v>0.39706849139842904</v>
      </c>
      <c r="AA1625" s="28">
        <f t="shared" ca="1" si="1000"/>
        <v>0.39356640902403994</v>
      </c>
      <c r="AB1625" s="28">
        <f ca="1">IF(Riskregister!$E$7="",0,COUNTIF(BH$4:BH$53,"&lt;"&amp;Z1625)*IF(AA1625&lt;0.5,Riskregister!$K$7+(Riskregister!$L$7-Riskregister!$K$7)*SQRT(AA1625/2),Riskregister!$L$7-(Riskregister!$L$7-Riskregister!$K$7)*SQRT((1-AA1625)/2)))</f>
        <v>0</v>
      </c>
      <c r="AC1625" s="28">
        <f t="shared" ca="1" si="1001"/>
        <v>0.73734566604716367</v>
      </c>
      <c r="AD1625" s="28">
        <f t="shared" ca="1" si="1001"/>
        <v>0.9379958747414997</v>
      </c>
      <c r="AE1625" s="28">
        <f ca="1">IF(Riskregister!$E$8="",0,COUNTIF(BI$4:BI$53,"&lt;"&amp;AC1625)*IF(AD1625&lt;0.5,Riskregister!$K$8+(Riskregister!$L$8-Riskregister!$K$8)*SQRT(AD1625/2),Riskregister!$L$8-(Riskregister!$L$8-Riskregister!$K$8)*SQRT((1-AD1625)/2)))</f>
        <v>0</v>
      </c>
      <c r="AF1625" s="28">
        <f t="shared" ca="1" si="1002"/>
        <v>0.16606277138306058</v>
      </c>
      <c r="AG1625" s="28">
        <f t="shared" ca="1" si="1002"/>
        <v>0.9698788268097438</v>
      </c>
      <c r="AH1625" s="28">
        <f>IF(Riskregister!$E$9="",0,COUNTIF(BJ$4:BJ$53,"&lt;"&amp;AF1625)*IF(AG1625&lt;0.5,Riskregister!$K$9+(Riskregister!$L$9-Riskregister!$K$9)*SQRT(AG1625/2),Riskregister!$L$9-(Riskregister!$L$9-Riskregister!$K$9)*SQRT((1-AG1625)/2)))</f>
        <v>0</v>
      </c>
      <c r="AI1625" s="28">
        <f t="shared" ca="1" si="1003"/>
        <v>0.79112594992665219</v>
      </c>
      <c r="AJ1625" s="28">
        <f t="shared" ca="1" si="1003"/>
        <v>0.46318647630221987</v>
      </c>
      <c r="AK1625" s="28">
        <f>IF(Riskregister!$E$10="",0,COUNTIF(BK$4:BK$53,"&lt;"&amp;AI1625)*IF(AJ1625&lt;0.5,Riskregister!$K$10+(Riskregister!$L$10-Riskregister!$K$10)*SQRT(AJ1625/2),Riskregister!$L$10-(Riskregister!$L$10-Riskregister!$K$10)*SQRT((1-AJ1625)/2)))</f>
        <v>0</v>
      </c>
      <c r="AL1625" s="28">
        <f t="shared" ca="1" si="1004"/>
        <v>0.31162021621946956</v>
      </c>
      <c r="AM1625" s="28">
        <f t="shared" ca="1" si="1004"/>
        <v>0.26059611399848093</v>
      </c>
      <c r="AN1625" s="28">
        <f>IF(Riskregister!$E$11="",0,COUNTIF(BL$4:BL$53,"&lt;"&amp;AL1625)*IF(AM1625&lt;0.5,Riskregister!$K$11+(Riskregister!$L$11-Riskregister!$K$11)*SQRT(AM1625/2),Riskregister!$L$11-(Riskregister!$L$11-Riskregister!$K$11)*SQRT((1-AM1625)/2)))</f>
        <v>0</v>
      </c>
      <c r="AO1625" s="28">
        <f t="shared" ca="1" si="1005"/>
        <v>0.5105316693068791</v>
      </c>
      <c r="AP1625" s="28">
        <f t="shared" ca="1" si="1005"/>
        <v>0.22555824303383321</v>
      </c>
      <c r="AQ1625" s="28">
        <f>IF(Riskregister!$E$12="",0,COUNTIF(BM$4:BM$53,"&lt;"&amp;AO1625)*IF(AP1625&lt;0.5,Riskregister!$K$12+(Riskregister!$L$12-Riskregister!$K$12)*SQRT(AP1625/2),Riskregister!$L$12-(Riskregister!$L$12-Riskregister!$K$12)*SQRT((1-AP1625)/2)))</f>
        <v>0</v>
      </c>
      <c r="AR1625" s="28">
        <f t="shared" ca="1" si="1006"/>
        <v>0.73355837014867065</v>
      </c>
      <c r="AS1625" s="28">
        <f t="shared" ca="1" si="1006"/>
        <v>0.66492479510094904</v>
      </c>
      <c r="AT1625" s="28">
        <f>IF(Riskregister!$E$13="",0,COUNTIF(BN$4:BN$53,"&lt;"&amp;AR1625)*IF(AS1625&lt;0.5,Riskregister!$K$13+(Riskregister!$L$13-Riskregister!$K$13)*SQRT(AS1625/2),Riskregister!$L$13-(Riskregister!$L$13-Riskregister!$K$13)*SQRT((1-AS1625)/2)))</f>
        <v>0</v>
      </c>
      <c r="AU1625" s="28">
        <f t="shared" ca="1" si="1007"/>
        <v>0.77995662989590075</v>
      </c>
      <c r="AV1625" s="28">
        <f t="shared" ca="1" si="1007"/>
        <v>0.12888985079519499</v>
      </c>
      <c r="AW1625" s="28">
        <f>IF(Riskregister!$E$14="",0,COUNTIF(BO$4:BO$53,"&lt;"&amp;AU1625)*IF(AV1625&lt;0.5,Riskregister!$K$14+(Riskregister!$L$14-Riskregister!$K$14)*SQRT(AV1625/2),Riskregister!$L$14-(Riskregister!$L$14-Riskregister!$K$14)*SQRT((1-AV1625)/2)))</f>
        <v>0</v>
      </c>
      <c r="AX1625" s="28">
        <f t="shared" ca="1" si="1008"/>
        <v>0.28394058923710241</v>
      </c>
      <c r="AY1625" s="28">
        <f t="shared" ca="1" si="1008"/>
        <v>0.46290290100649212</v>
      </c>
      <c r="AZ1625" s="28">
        <f>IF(Riskregister!$E$15="",0,COUNTIF(BP$4:BP$53,"&lt;"&amp;AX1625)*IF(AY1625&lt;0.5,Riskregister!$K$15+(Riskregister!$L$15-Riskregister!$K$15)*SQRT(AY1625/2),Riskregister!$L$15-(Riskregister!$L$15-Riskregister!$K$15)*SQRT((1-AY1625)/2)))</f>
        <v>0</v>
      </c>
      <c r="BA1625" s="28">
        <f t="shared" ca="1" si="1009"/>
        <v>0.16901627661579344</v>
      </c>
      <c r="BB1625" s="28">
        <f t="shared" ca="1" si="1009"/>
        <v>0.20376148728466148</v>
      </c>
      <c r="BC1625" s="28">
        <f>IF(Riskregister!$E$16="",0,COUNTIF(BQ$4:BQ$53,"&lt;"&amp;BA1625)*IF(BB1625&lt;0.5,Riskregister!$K$16+(Riskregister!$L$16-Riskregister!$K$16)*SQRT(BB1625/2),Riskregister!$L$16-(Riskregister!$L$16-Riskregister!$K$16)*SQRT((1-BB1625)/2)))</f>
        <v>0</v>
      </c>
      <c r="BD1625" s="28">
        <f t="shared" ca="1" si="997"/>
        <v>0</v>
      </c>
    </row>
    <row r="1626" spans="20:56" x14ac:dyDescent="0.35">
      <c r="T1626" s="28">
        <f t="shared" ca="1" si="998"/>
        <v>0.43168334498903005</v>
      </c>
      <c r="U1626" s="28">
        <f t="shared" ca="1" si="998"/>
        <v>0.10438363366393366</v>
      </c>
      <c r="V1626" s="28">
        <f ca="1">IF(Riskregister!$E$5="",0,COUNTIF(BF$4:BF$53,"&lt;"&amp;T1626)*IF(U1626&lt;0.5,Riskregister!$K$5+(Riskregister!$L$5-Riskregister!$K$5)*SQRT(U1626/2),Riskregister!$L$5-(Riskregister!$L$5-Riskregister!$K$5)*SQRT((1-U1626)/2)))</f>
        <v>0</v>
      </c>
      <c r="W1626" s="28">
        <f t="shared" ca="1" si="999"/>
        <v>0.64004359263340371</v>
      </c>
      <c r="X1626" s="28">
        <f t="shared" ca="1" si="999"/>
        <v>0.7829279683299879</v>
      </c>
      <c r="Y1626" s="28">
        <f ca="1">IF(Riskregister!$E$6="",0,COUNTIF(BG$4:BG$53,"&lt;"&amp;W1626)*IF(X1626&lt;0.5,Riskregister!$K$6+(Riskregister!$L$6-Riskregister!$K$6)*SQRT(X1626/2),Riskregister!$L$6-(Riskregister!$L$6-Riskregister!$K$6)*SQRT((1-X1626)/2)))</f>
        <v>1406993.5149550051</v>
      </c>
      <c r="Z1626" s="28">
        <f t="shared" ca="1" si="1000"/>
        <v>0.61942210650239671</v>
      </c>
      <c r="AA1626" s="28">
        <f t="shared" ca="1" si="1000"/>
        <v>0.34412581165957878</v>
      </c>
      <c r="AB1626" s="28">
        <f ca="1">IF(Riskregister!$E$7="",0,COUNTIF(BH$4:BH$53,"&lt;"&amp;Z1626)*IF(AA1626&lt;0.5,Riskregister!$K$7+(Riskregister!$L$7-Riskregister!$K$7)*SQRT(AA1626/2),Riskregister!$L$7-(Riskregister!$L$7-Riskregister!$K$7)*SQRT((1-AA1626)/2)))</f>
        <v>0</v>
      </c>
      <c r="AC1626" s="28">
        <f t="shared" ca="1" si="1001"/>
        <v>0.70796820946856531</v>
      </c>
      <c r="AD1626" s="28">
        <f t="shared" ca="1" si="1001"/>
        <v>0.62457026756641454</v>
      </c>
      <c r="AE1626" s="28">
        <f ca="1">IF(Riskregister!$E$8="",0,COUNTIF(BI$4:BI$53,"&lt;"&amp;AC1626)*IF(AD1626&lt;0.5,Riskregister!$K$8+(Riskregister!$L$8-Riskregister!$K$8)*SQRT(AD1626/2),Riskregister!$L$8-(Riskregister!$L$8-Riskregister!$K$8)*SQRT((1-AD1626)/2)))</f>
        <v>0</v>
      </c>
      <c r="AF1626" s="28">
        <f t="shared" ca="1" si="1002"/>
        <v>5.2214677455989733E-2</v>
      </c>
      <c r="AG1626" s="28">
        <f t="shared" ca="1" si="1002"/>
        <v>0.24773832279661645</v>
      </c>
      <c r="AH1626" s="28">
        <f>IF(Riskregister!$E$9="",0,COUNTIF(BJ$4:BJ$53,"&lt;"&amp;AF1626)*IF(AG1626&lt;0.5,Riskregister!$K$9+(Riskregister!$L$9-Riskregister!$K$9)*SQRT(AG1626/2),Riskregister!$L$9-(Riskregister!$L$9-Riskregister!$K$9)*SQRT((1-AG1626)/2)))</f>
        <v>0</v>
      </c>
      <c r="AI1626" s="28">
        <f t="shared" ca="1" si="1003"/>
        <v>7.5229644330555123E-2</v>
      </c>
      <c r="AJ1626" s="28">
        <f t="shared" ca="1" si="1003"/>
        <v>0.42082500938150835</v>
      </c>
      <c r="AK1626" s="28">
        <f>IF(Riskregister!$E$10="",0,COUNTIF(BK$4:BK$53,"&lt;"&amp;AI1626)*IF(AJ1626&lt;0.5,Riskregister!$K$10+(Riskregister!$L$10-Riskregister!$K$10)*SQRT(AJ1626/2),Riskregister!$L$10-(Riskregister!$L$10-Riskregister!$K$10)*SQRT((1-AJ1626)/2)))</f>
        <v>0</v>
      </c>
      <c r="AL1626" s="28">
        <f t="shared" ca="1" si="1004"/>
        <v>0.72529760435639989</v>
      </c>
      <c r="AM1626" s="28">
        <f t="shared" ca="1" si="1004"/>
        <v>0.61046482081424491</v>
      </c>
      <c r="AN1626" s="28">
        <f>IF(Riskregister!$E$11="",0,COUNTIF(BL$4:BL$53,"&lt;"&amp;AL1626)*IF(AM1626&lt;0.5,Riskregister!$K$11+(Riskregister!$L$11-Riskregister!$K$11)*SQRT(AM1626/2),Riskregister!$L$11-(Riskregister!$L$11-Riskregister!$K$11)*SQRT((1-AM1626)/2)))</f>
        <v>0</v>
      </c>
      <c r="AO1626" s="28">
        <f t="shared" ca="1" si="1005"/>
        <v>0.89464517393102705</v>
      </c>
      <c r="AP1626" s="28">
        <f t="shared" ca="1" si="1005"/>
        <v>7.4378731625541206E-2</v>
      </c>
      <c r="AQ1626" s="28">
        <f>IF(Riskregister!$E$12="",0,COUNTIF(BM$4:BM$53,"&lt;"&amp;AO1626)*IF(AP1626&lt;0.5,Riskregister!$K$12+(Riskregister!$L$12-Riskregister!$K$12)*SQRT(AP1626/2),Riskregister!$L$12-(Riskregister!$L$12-Riskregister!$K$12)*SQRT((1-AP1626)/2)))</f>
        <v>0</v>
      </c>
      <c r="AR1626" s="28">
        <f t="shared" ca="1" si="1006"/>
        <v>0.30520620734834025</v>
      </c>
      <c r="AS1626" s="28">
        <f t="shared" ca="1" si="1006"/>
        <v>0.86034471439159199</v>
      </c>
      <c r="AT1626" s="28">
        <f>IF(Riskregister!$E$13="",0,COUNTIF(BN$4:BN$53,"&lt;"&amp;AR1626)*IF(AS1626&lt;0.5,Riskregister!$K$13+(Riskregister!$L$13-Riskregister!$K$13)*SQRT(AS1626/2),Riskregister!$L$13-(Riskregister!$L$13-Riskregister!$K$13)*SQRT((1-AS1626)/2)))</f>
        <v>0</v>
      </c>
      <c r="AU1626" s="28">
        <f t="shared" ca="1" si="1007"/>
        <v>0.40213127821415295</v>
      </c>
      <c r="AV1626" s="28">
        <f t="shared" ca="1" si="1007"/>
        <v>0.62313967997560249</v>
      </c>
      <c r="AW1626" s="28">
        <f>IF(Riskregister!$E$14="",0,COUNTIF(BO$4:BO$53,"&lt;"&amp;AU1626)*IF(AV1626&lt;0.5,Riskregister!$K$14+(Riskregister!$L$14-Riskregister!$K$14)*SQRT(AV1626/2),Riskregister!$L$14-(Riskregister!$L$14-Riskregister!$K$14)*SQRT((1-AV1626)/2)))</f>
        <v>0</v>
      </c>
      <c r="AX1626" s="28">
        <f t="shared" ca="1" si="1008"/>
        <v>0.81105233544509547</v>
      </c>
      <c r="AY1626" s="28">
        <f t="shared" ca="1" si="1008"/>
        <v>0.71363754686404191</v>
      </c>
      <c r="AZ1626" s="28">
        <f>IF(Riskregister!$E$15="",0,COUNTIF(BP$4:BP$53,"&lt;"&amp;AX1626)*IF(AY1626&lt;0.5,Riskregister!$K$15+(Riskregister!$L$15-Riskregister!$K$15)*SQRT(AY1626/2),Riskregister!$L$15-(Riskregister!$L$15-Riskregister!$K$15)*SQRT((1-AY1626)/2)))</f>
        <v>0</v>
      </c>
      <c r="BA1626" s="28">
        <f t="shared" ca="1" si="1009"/>
        <v>0.73072895745479338</v>
      </c>
      <c r="BB1626" s="28">
        <f t="shared" ca="1" si="1009"/>
        <v>0.22255803340874281</v>
      </c>
      <c r="BC1626" s="28">
        <f>IF(Riskregister!$E$16="",0,COUNTIF(BQ$4:BQ$53,"&lt;"&amp;BA1626)*IF(BB1626&lt;0.5,Riskregister!$K$16+(Riskregister!$L$16-Riskregister!$K$16)*SQRT(BB1626/2),Riskregister!$L$16-(Riskregister!$L$16-Riskregister!$K$16)*SQRT((1-BB1626)/2)))</f>
        <v>0</v>
      </c>
      <c r="BD1626" s="28">
        <f t="shared" ca="1" si="997"/>
        <v>1406993.5149550051</v>
      </c>
    </row>
    <row r="1627" spans="20:56" x14ac:dyDescent="0.35">
      <c r="T1627" s="28">
        <f t="shared" ca="1" si="998"/>
        <v>0.61139132601689694</v>
      </c>
      <c r="U1627" s="28">
        <f t="shared" ca="1" si="998"/>
        <v>0.86684511208715898</v>
      </c>
      <c r="V1627" s="28">
        <f ca="1">IF(Riskregister!$E$5="",0,COUNTIF(BF$4:BF$53,"&lt;"&amp;T1627)*IF(U1627&lt;0.5,Riskregister!$K$5+(Riskregister!$L$5-Riskregister!$K$5)*SQRT(U1627/2),Riskregister!$L$5-(Riskregister!$L$5-Riskregister!$K$5)*SQRT((1-U1627)/2)))</f>
        <v>0</v>
      </c>
      <c r="W1627" s="28">
        <f t="shared" ca="1" si="999"/>
        <v>9.7162437760131115E-2</v>
      </c>
      <c r="X1627" s="28">
        <f t="shared" ca="1" si="999"/>
        <v>0.47267683996849008</v>
      </c>
      <c r="Y1627" s="28">
        <f ca="1">IF(Riskregister!$E$6="",0,COUNTIF(BG$4:BG$53,"&lt;"&amp;W1627)*IF(X1627&lt;0.5,Riskregister!$K$6+(Riskregister!$L$6-Riskregister!$K$6)*SQRT(X1627/2),Riskregister!$L$6-(Riskregister!$L$6-Riskregister!$K$6)*SQRT((1-X1627)/2)))</f>
        <v>0</v>
      </c>
      <c r="Z1627" s="28">
        <f t="shared" ca="1" si="1000"/>
        <v>1.4031391779063762E-2</v>
      </c>
      <c r="AA1627" s="28">
        <f t="shared" ca="1" si="1000"/>
        <v>0.19476192957841709</v>
      </c>
      <c r="AB1627" s="28">
        <f ca="1">IF(Riskregister!$E$7="",0,COUNTIF(BH$4:BH$53,"&lt;"&amp;Z1627)*IF(AA1627&lt;0.5,Riskregister!$K$7+(Riskregister!$L$7-Riskregister!$K$7)*SQRT(AA1627/2),Riskregister!$L$7-(Riskregister!$L$7-Riskregister!$K$7)*SQRT((1-AA1627)/2)))</f>
        <v>0</v>
      </c>
      <c r="AC1627" s="28">
        <f t="shared" ca="1" si="1001"/>
        <v>0.92733041454804821</v>
      </c>
      <c r="AD1627" s="28">
        <f t="shared" ca="1" si="1001"/>
        <v>0.64301766271535132</v>
      </c>
      <c r="AE1627" s="28">
        <f ca="1">IF(Riskregister!$E$8="",0,COUNTIF(BI$4:BI$53,"&lt;"&amp;AC1627)*IF(AD1627&lt;0.5,Riskregister!$K$8+(Riskregister!$L$8-Riskregister!$K$8)*SQRT(AD1627/2),Riskregister!$L$8-(Riskregister!$L$8-Riskregister!$K$8)*SQRT((1-AD1627)/2)))</f>
        <v>0</v>
      </c>
      <c r="AF1627" s="28">
        <f t="shared" ca="1" si="1002"/>
        <v>0.75999410640866671</v>
      </c>
      <c r="AG1627" s="28">
        <f t="shared" ca="1" si="1002"/>
        <v>0.58800276571732424</v>
      </c>
      <c r="AH1627" s="28">
        <f>IF(Riskregister!$E$9="",0,COUNTIF(BJ$4:BJ$53,"&lt;"&amp;AF1627)*IF(AG1627&lt;0.5,Riskregister!$K$9+(Riskregister!$L$9-Riskregister!$K$9)*SQRT(AG1627/2),Riskregister!$L$9-(Riskregister!$L$9-Riskregister!$K$9)*SQRT((1-AG1627)/2)))</f>
        <v>0</v>
      </c>
      <c r="AI1627" s="28">
        <f t="shared" ca="1" si="1003"/>
        <v>0.50871122850056416</v>
      </c>
      <c r="AJ1627" s="28">
        <f t="shared" ca="1" si="1003"/>
        <v>0.78786062853243244</v>
      </c>
      <c r="AK1627" s="28">
        <f>IF(Riskregister!$E$10="",0,COUNTIF(BK$4:BK$53,"&lt;"&amp;AI1627)*IF(AJ1627&lt;0.5,Riskregister!$K$10+(Riskregister!$L$10-Riskregister!$K$10)*SQRT(AJ1627/2),Riskregister!$L$10-(Riskregister!$L$10-Riskregister!$K$10)*SQRT((1-AJ1627)/2)))</f>
        <v>0</v>
      </c>
      <c r="AL1627" s="28">
        <f t="shared" ca="1" si="1004"/>
        <v>0.97686095058437195</v>
      </c>
      <c r="AM1627" s="28">
        <f t="shared" ca="1" si="1004"/>
        <v>0.29976914336865645</v>
      </c>
      <c r="AN1627" s="28">
        <f>IF(Riskregister!$E$11="",0,COUNTIF(BL$4:BL$53,"&lt;"&amp;AL1627)*IF(AM1627&lt;0.5,Riskregister!$K$11+(Riskregister!$L$11-Riskregister!$K$11)*SQRT(AM1627/2),Riskregister!$L$11-(Riskregister!$L$11-Riskregister!$K$11)*SQRT((1-AM1627)/2)))</f>
        <v>0</v>
      </c>
      <c r="AO1627" s="28">
        <f t="shared" ca="1" si="1005"/>
        <v>0.61041002310733017</v>
      </c>
      <c r="AP1627" s="28">
        <f t="shared" ca="1" si="1005"/>
        <v>0.88119393123221335</v>
      </c>
      <c r="AQ1627" s="28">
        <f>IF(Riskregister!$E$12="",0,COUNTIF(BM$4:BM$53,"&lt;"&amp;AO1627)*IF(AP1627&lt;0.5,Riskregister!$K$12+(Riskregister!$L$12-Riskregister!$K$12)*SQRT(AP1627/2),Riskregister!$L$12-(Riskregister!$L$12-Riskregister!$K$12)*SQRT((1-AP1627)/2)))</f>
        <v>0</v>
      </c>
      <c r="AR1627" s="28">
        <f t="shared" ca="1" si="1006"/>
        <v>0.21181495556613472</v>
      </c>
      <c r="AS1627" s="28">
        <f t="shared" ca="1" si="1006"/>
        <v>0.3471597844699591</v>
      </c>
      <c r="AT1627" s="28">
        <f>IF(Riskregister!$E$13="",0,COUNTIF(BN$4:BN$53,"&lt;"&amp;AR1627)*IF(AS1627&lt;0.5,Riskregister!$K$13+(Riskregister!$L$13-Riskregister!$K$13)*SQRT(AS1627/2),Riskregister!$L$13-(Riskregister!$L$13-Riskregister!$K$13)*SQRT((1-AS1627)/2)))</f>
        <v>0</v>
      </c>
      <c r="AU1627" s="28">
        <f t="shared" ca="1" si="1007"/>
        <v>0.27304042348438318</v>
      </c>
      <c r="AV1627" s="28">
        <f t="shared" ca="1" si="1007"/>
        <v>0.34919654539403044</v>
      </c>
      <c r="AW1627" s="28">
        <f>IF(Riskregister!$E$14="",0,COUNTIF(BO$4:BO$53,"&lt;"&amp;AU1627)*IF(AV1627&lt;0.5,Riskregister!$K$14+(Riskregister!$L$14-Riskregister!$K$14)*SQRT(AV1627/2),Riskregister!$L$14-(Riskregister!$L$14-Riskregister!$K$14)*SQRT((1-AV1627)/2)))</f>
        <v>0</v>
      </c>
      <c r="AX1627" s="28">
        <f t="shared" ca="1" si="1008"/>
        <v>0.94409219936915778</v>
      </c>
      <c r="AY1627" s="28">
        <f t="shared" ca="1" si="1008"/>
        <v>0.74923352799179765</v>
      </c>
      <c r="AZ1627" s="28">
        <f>IF(Riskregister!$E$15="",0,COUNTIF(BP$4:BP$53,"&lt;"&amp;AX1627)*IF(AY1627&lt;0.5,Riskregister!$K$15+(Riskregister!$L$15-Riskregister!$K$15)*SQRT(AY1627/2),Riskregister!$L$15-(Riskregister!$L$15-Riskregister!$K$15)*SQRT((1-AY1627)/2)))</f>
        <v>0</v>
      </c>
      <c r="BA1627" s="28">
        <f t="shared" ca="1" si="1009"/>
        <v>0.2391945188445519</v>
      </c>
      <c r="BB1627" s="28">
        <f t="shared" ca="1" si="1009"/>
        <v>0.52495992161677163</v>
      </c>
      <c r="BC1627" s="28">
        <f>IF(Riskregister!$E$16="",0,COUNTIF(BQ$4:BQ$53,"&lt;"&amp;BA1627)*IF(BB1627&lt;0.5,Riskregister!$K$16+(Riskregister!$L$16-Riskregister!$K$16)*SQRT(BB1627/2),Riskregister!$L$16-(Riskregister!$L$16-Riskregister!$K$16)*SQRT((1-BB1627)/2)))</f>
        <v>0</v>
      </c>
      <c r="BD1627" s="28">
        <f t="shared" ca="1" si="997"/>
        <v>0</v>
      </c>
    </row>
    <row r="1628" spans="20:56" x14ac:dyDescent="0.35">
      <c r="T1628" s="28">
        <f t="shared" ca="1" si="998"/>
        <v>0.34795765925548672</v>
      </c>
      <c r="U1628" s="28">
        <f t="shared" ca="1" si="998"/>
        <v>0.35295239445612248</v>
      </c>
      <c r="V1628" s="28">
        <f ca="1">IF(Riskregister!$E$5="",0,COUNTIF(BF$4:BF$53,"&lt;"&amp;T1628)*IF(U1628&lt;0.5,Riskregister!$K$5+(Riskregister!$L$5-Riskregister!$K$5)*SQRT(U1628/2),Riskregister!$L$5-(Riskregister!$L$5-Riskregister!$K$5)*SQRT((1-U1628)/2)))</f>
        <v>0</v>
      </c>
      <c r="W1628" s="28">
        <f t="shared" ca="1" si="999"/>
        <v>5.1320958677694484E-2</v>
      </c>
      <c r="X1628" s="28">
        <f t="shared" ca="1" si="999"/>
        <v>0.26291466349389503</v>
      </c>
      <c r="Y1628" s="28">
        <f ca="1">IF(Riskregister!$E$6="",0,COUNTIF(BG$4:BG$53,"&lt;"&amp;W1628)*IF(X1628&lt;0.5,Riskregister!$K$6+(Riskregister!$L$6-Riskregister!$K$6)*SQRT(X1628/2),Riskregister!$L$6-(Riskregister!$L$6-Riskregister!$K$6)*SQRT((1-X1628)/2)))</f>
        <v>0</v>
      </c>
      <c r="Z1628" s="28">
        <f t="shared" ca="1" si="1000"/>
        <v>0.48367460378313742</v>
      </c>
      <c r="AA1628" s="28">
        <f t="shared" ca="1" si="1000"/>
        <v>0.6095359480336684</v>
      </c>
      <c r="AB1628" s="28">
        <f ca="1">IF(Riskregister!$E$7="",0,COUNTIF(BH$4:BH$53,"&lt;"&amp;Z1628)*IF(AA1628&lt;0.5,Riskregister!$K$7+(Riskregister!$L$7-Riskregister!$K$7)*SQRT(AA1628/2),Riskregister!$L$7-(Riskregister!$L$7-Riskregister!$K$7)*SQRT((1-AA1628)/2)))</f>
        <v>0</v>
      </c>
      <c r="AC1628" s="28">
        <f t="shared" ca="1" si="1001"/>
        <v>0.70655925326001445</v>
      </c>
      <c r="AD1628" s="28">
        <f t="shared" ca="1" si="1001"/>
        <v>0.10729636922152919</v>
      </c>
      <c r="AE1628" s="28">
        <f ca="1">IF(Riskregister!$E$8="",0,COUNTIF(BI$4:BI$53,"&lt;"&amp;AC1628)*IF(AD1628&lt;0.5,Riskregister!$K$8+(Riskregister!$L$8-Riskregister!$K$8)*SQRT(AD1628/2),Riskregister!$L$8-(Riskregister!$L$8-Riskregister!$K$8)*SQRT((1-AD1628)/2)))</f>
        <v>0</v>
      </c>
      <c r="AF1628" s="28">
        <f t="shared" ca="1" si="1002"/>
        <v>0.7280362165737877</v>
      </c>
      <c r="AG1628" s="28">
        <f t="shared" ca="1" si="1002"/>
        <v>0.33766315740881558</v>
      </c>
      <c r="AH1628" s="28">
        <f>IF(Riskregister!$E$9="",0,COUNTIF(BJ$4:BJ$53,"&lt;"&amp;AF1628)*IF(AG1628&lt;0.5,Riskregister!$K$9+(Riskregister!$L$9-Riskregister!$K$9)*SQRT(AG1628/2),Riskregister!$L$9-(Riskregister!$L$9-Riskregister!$K$9)*SQRT((1-AG1628)/2)))</f>
        <v>0</v>
      </c>
      <c r="AI1628" s="28">
        <f t="shared" ca="1" si="1003"/>
        <v>0.6005135047063348</v>
      </c>
      <c r="AJ1628" s="28">
        <f t="shared" ca="1" si="1003"/>
        <v>5.5422506254563908E-2</v>
      </c>
      <c r="AK1628" s="28">
        <f>IF(Riskregister!$E$10="",0,COUNTIF(BK$4:BK$53,"&lt;"&amp;AI1628)*IF(AJ1628&lt;0.5,Riskregister!$K$10+(Riskregister!$L$10-Riskregister!$K$10)*SQRT(AJ1628/2),Riskregister!$L$10-(Riskregister!$L$10-Riskregister!$K$10)*SQRT((1-AJ1628)/2)))</f>
        <v>0</v>
      </c>
      <c r="AL1628" s="28">
        <f t="shared" ca="1" si="1004"/>
        <v>0.61756172750147564</v>
      </c>
      <c r="AM1628" s="28">
        <f t="shared" ca="1" si="1004"/>
        <v>0.97418196184156181</v>
      </c>
      <c r="AN1628" s="28">
        <f>IF(Riskregister!$E$11="",0,COUNTIF(BL$4:BL$53,"&lt;"&amp;AL1628)*IF(AM1628&lt;0.5,Riskregister!$K$11+(Riskregister!$L$11-Riskregister!$K$11)*SQRT(AM1628/2),Riskregister!$L$11-(Riskregister!$L$11-Riskregister!$K$11)*SQRT((1-AM1628)/2)))</f>
        <v>0</v>
      </c>
      <c r="AO1628" s="28">
        <f t="shared" ca="1" si="1005"/>
        <v>0.67585820376111683</v>
      </c>
      <c r="AP1628" s="28">
        <f t="shared" ca="1" si="1005"/>
        <v>0.97791759176909543</v>
      </c>
      <c r="AQ1628" s="28">
        <f>IF(Riskregister!$E$12="",0,COUNTIF(BM$4:BM$53,"&lt;"&amp;AO1628)*IF(AP1628&lt;0.5,Riskregister!$K$12+(Riskregister!$L$12-Riskregister!$K$12)*SQRT(AP1628/2),Riskregister!$L$12-(Riskregister!$L$12-Riskregister!$K$12)*SQRT((1-AP1628)/2)))</f>
        <v>0</v>
      </c>
      <c r="AR1628" s="28">
        <f t="shared" ca="1" si="1006"/>
        <v>0.64648084462563327</v>
      </c>
      <c r="AS1628" s="28">
        <f t="shared" ca="1" si="1006"/>
        <v>0.1397110146477788</v>
      </c>
      <c r="AT1628" s="28">
        <f>IF(Riskregister!$E$13="",0,COUNTIF(BN$4:BN$53,"&lt;"&amp;AR1628)*IF(AS1628&lt;0.5,Riskregister!$K$13+(Riskregister!$L$13-Riskregister!$K$13)*SQRT(AS1628/2),Riskregister!$L$13-(Riskregister!$L$13-Riskregister!$K$13)*SQRT((1-AS1628)/2)))</f>
        <v>0</v>
      </c>
      <c r="AU1628" s="28">
        <f t="shared" ca="1" si="1007"/>
        <v>0.45959478352351413</v>
      </c>
      <c r="AV1628" s="28">
        <f t="shared" ca="1" si="1007"/>
        <v>6.9371428721785033E-3</v>
      </c>
      <c r="AW1628" s="28">
        <f>IF(Riskregister!$E$14="",0,COUNTIF(BO$4:BO$53,"&lt;"&amp;AU1628)*IF(AV1628&lt;0.5,Riskregister!$K$14+(Riskregister!$L$14-Riskregister!$K$14)*SQRT(AV1628/2),Riskregister!$L$14-(Riskregister!$L$14-Riskregister!$K$14)*SQRT((1-AV1628)/2)))</f>
        <v>0</v>
      </c>
      <c r="AX1628" s="28">
        <f t="shared" ca="1" si="1008"/>
        <v>0.18581978204994043</v>
      </c>
      <c r="AY1628" s="28">
        <f t="shared" ca="1" si="1008"/>
        <v>0.61599049245459958</v>
      </c>
      <c r="AZ1628" s="28">
        <f>IF(Riskregister!$E$15="",0,COUNTIF(BP$4:BP$53,"&lt;"&amp;AX1628)*IF(AY1628&lt;0.5,Riskregister!$K$15+(Riskregister!$L$15-Riskregister!$K$15)*SQRT(AY1628/2),Riskregister!$L$15-(Riskregister!$L$15-Riskregister!$K$15)*SQRT((1-AY1628)/2)))</f>
        <v>0</v>
      </c>
      <c r="BA1628" s="28">
        <f t="shared" ca="1" si="1009"/>
        <v>0.84674471152680453</v>
      </c>
      <c r="BB1628" s="28">
        <f t="shared" ca="1" si="1009"/>
        <v>0.8537284429885903</v>
      </c>
      <c r="BC1628" s="28">
        <f>IF(Riskregister!$E$16="",0,COUNTIF(BQ$4:BQ$53,"&lt;"&amp;BA1628)*IF(BB1628&lt;0.5,Riskregister!$K$16+(Riskregister!$L$16-Riskregister!$K$16)*SQRT(BB1628/2),Riskregister!$L$16-(Riskregister!$L$16-Riskregister!$K$16)*SQRT((1-BB1628)/2)))</f>
        <v>0</v>
      </c>
      <c r="BD1628" s="28">
        <f t="shared" ca="1" si="997"/>
        <v>0</v>
      </c>
    </row>
    <row r="1629" spans="20:56" x14ac:dyDescent="0.35">
      <c r="T1629" s="28">
        <f t="shared" ca="1" si="998"/>
        <v>0.40438716524394858</v>
      </c>
      <c r="U1629" s="28">
        <f t="shared" ca="1" si="998"/>
        <v>0.55331451482890404</v>
      </c>
      <c r="V1629" s="28">
        <f ca="1">IF(Riskregister!$E$5="",0,COUNTIF(BF$4:BF$53,"&lt;"&amp;T1629)*IF(U1629&lt;0.5,Riskregister!$K$5+(Riskregister!$L$5-Riskregister!$K$5)*SQRT(U1629/2),Riskregister!$L$5-(Riskregister!$L$5-Riskregister!$K$5)*SQRT((1-U1629)/2)))</f>
        <v>0</v>
      </c>
      <c r="W1629" s="28">
        <f t="shared" ca="1" si="999"/>
        <v>0.1760644984849199</v>
      </c>
      <c r="X1629" s="28">
        <f t="shared" ca="1" si="999"/>
        <v>0.91198566613855858</v>
      </c>
      <c r="Y1629" s="28">
        <f ca="1">IF(Riskregister!$E$6="",0,COUNTIF(BG$4:BG$53,"&lt;"&amp;W1629)*IF(X1629&lt;0.5,Riskregister!$K$6+(Riskregister!$L$6-Riskregister!$K$6)*SQRT(X1629/2),Riskregister!$L$6-(Riskregister!$L$6-Riskregister!$K$6)*SQRT((1-X1629)/2)))</f>
        <v>0</v>
      </c>
      <c r="Z1629" s="28">
        <f t="shared" ca="1" si="1000"/>
        <v>0.51347771131991826</v>
      </c>
      <c r="AA1629" s="28">
        <f t="shared" ca="1" si="1000"/>
        <v>0.85522837484770386</v>
      </c>
      <c r="AB1629" s="28">
        <f ca="1">IF(Riskregister!$E$7="",0,COUNTIF(BH$4:BH$53,"&lt;"&amp;Z1629)*IF(AA1629&lt;0.5,Riskregister!$K$7+(Riskregister!$L$7-Riskregister!$K$7)*SQRT(AA1629/2),Riskregister!$L$7-(Riskregister!$L$7-Riskregister!$K$7)*SQRT((1-AA1629)/2)))</f>
        <v>0</v>
      </c>
      <c r="AC1629" s="28">
        <f t="shared" ca="1" si="1001"/>
        <v>0.83213513355558966</v>
      </c>
      <c r="AD1629" s="28">
        <f t="shared" ca="1" si="1001"/>
        <v>0.42446280192412089</v>
      </c>
      <c r="AE1629" s="28">
        <f ca="1">IF(Riskregister!$E$8="",0,COUNTIF(BI$4:BI$53,"&lt;"&amp;AC1629)*IF(AD1629&lt;0.5,Riskregister!$K$8+(Riskregister!$L$8-Riskregister!$K$8)*SQRT(AD1629/2),Riskregister!$L$8-(Riskregister!$L$8-Riskregister!$K$8)*SQRT((1-AD1629)/2)))</f>
        <v>0</v>
      </c>
      <c r="AF1629" s="28">
        <f t="shared" ca="1" si="1002"/>
        <v>0.11634672116648515</v>
      </c>
      <c r="AG1629" s="28">
        <f t="shared" ca="1" si="1002"/>
        <v>9.3678336928424866E-2</v>
      </c>
      <c r="AH1629" s="28">
        <f>IF(Riskregister!$E$9="",0,COUNTIF(BJ$4:BJ$53,"&lt;"&amp;AF1629)*IF(AG1629&lt;0.5,Riskregister!$K$9+(Riskregister!$L$9-Riskregister!$K$9)*SQRT(AG1629/2),Riskregister!$L$9-(Riskregister!$L$9-Riskregister!$K$9)*SQRT((1-AG1629)/2)))</f>
        <v>0</v>
      </c>
      <c r="AI1629" s="28">
        <f t="shared" ca="1" si="1003"/>
        <v>0.98332763654492716</v>
      </c>
      <c r="AJ1629" s="28">
        <f t="shared" ca="1" si="1003"/>
        <v>0.67930785581560682</v>
      </c>
      <c r="AK1629" s="28">
        <f>IF(Riskregister!$E$10="",0,COUNTIF(BK$4:BK$53,"&lt;"&amp;AI1629)*IF(AJ1629&lt;0.5,Riskregister!$K$10+(Riskregister!$L$10-Riskregister!$K$10)*SQRT(AJ1629/2),Riskregister!$L$10-(Riskregister!$L$10-Riskregister!$K$10)*SQRT((1-AJ1629)/2)))</f>
        <v>0</v>
      </c>
      <c r="AL1629" s="28">
        <f t="shared" ca="1" si="1004"/>
        <v>8.317758256835639E-2</v>
      </c>
      <c r="AM1629" s="28">
        <f t="shared" ca="1" si="1004"/>
        <v>0.88753783748272386</v>
      </c>
      <c r="AN1629" s="28">
        <f>IF(Riskregister!$E$11="",0,COUNTIF(BL$4:BL$53,"&lt;"&amp;AL1629)*IF(AM1629&lt;0.5,Riskregister!$K$11+(Riskregister!$L$11-Riskregister!$K$11)*SQRT(AM1629/2),Riskregister!$L$11-(Riskregister!$L$11-Riskregister!$K$11)*SQRT((1-AM1629)/2)))</f>
        <v>0</v>
      </c>
      <c r="AO1629" s="28">
        <f t="shared" ca="1" si="1005"/>
        <v>0.61394259723716871</v>
      </c>
      <c r="AP1629" s="28">
        <f t="shared" ca="1" si="1005"/>
        <v>0.75345945035820938</v>
      </c>
      <c r="AQ1629" s="28">
        <f>IF(Riskregister!$E$12="",0,COUNTIF(BM$4:BM$53,"&lt;"&amp;AO1629)*IF(AP1629&lt;0.5,Riskregister!$K$12+(Riskregister!$L$12-Riskregister!$K$12)*SQRT(AP1629/2),Riskregister!$L$12-(Riskregister!$L$12-Riskregister!$K$12)*SQRT((1-AP1629)/2)))</f>
        <v>0</v>
      </c>
      <c r="AR1629" s="28">
        <f t="shared" ca="1" si="1006"/>
        <v>0.78271123135032283</v>
      </c>
      <c r="AS1629" s="28">
        <f t="shared" ca="1" si="1006"/>
        <v>0.90613788855164823</v>
      </c>
      <c r="AT1629" s="28">
        <f>IF(Riskregister!$E$13="",0,COUNTIF(BN$4:BN$53,"&lt;"&amp;AR1629)*IF(AS1629&lt;0.5,Riskregister!$K$13+(Riskregister!$L$13-Riskregister!$K$13)*SQRT(AS1629/2),Riskregister!$L$13-(Riskregister!$L$13-Riskregister!$K$13)*SQRT((1-AS1629)/2)))</f>
        <v>0</v>
      </c>
      <c r="AU1629" s="28">
        <f t="shared" ca="1" si="1007"/>
        <v>0.53898500583916575</v>
      </c>
      <c r="AV1629" s="28">
        <f t="shared" ca="1" si="1007"/>
        <v>0.29843835880834646</v>
      </c>
      <c r="AW1629" s="28">
        <f>IF(Riskregister!$E$14="",0,COUNTIF(BO$4:BO$53,"&lt;"&amp;AU1629)*IF(AV1629&lt;0.5,Riskregister!$K$14+(Riskregister!$L$14-Riskregister!$K$14)*SQRT(AV1629/2),Riskregister!$L$14-(Riskregister!$L$14-Riskregister!$K$14)*SQRT((1-AV1629)/2)))</f>
        <v>0</v>
      </c>
      <c r="AX1629" s="28">
        <f t="shared" ca="1" si="1008"/>
        <v>0.44198552160172422</v>
      </c>
      <c r="AY1629" s="28">
        <f t="shared" ca="1" si="1008"/>
        <v>0.73586456834069836</v>
      </c>
      <c r="AZ1629" s="28">
        <f>IF(Riskregister!$E$15="",0,COUNTIF(BP$4:BP$53,"&lt;"&amp;AX1629)*IF(AY1629&lt;0.5,Riskregister!$K$15+(Riskregister!$L$15-Riskregister!$K$15)*SQRT(AY1629/2),Riskregister!$L$15-(Riskregister!$L$15-Riskregister!$K$15)*SQRT((1-AY1629)/2)))</f>
        <v>0</v>
      </c>
      <c r="BA1629" s="28">
        <f t="shared" ca="1" si="1009"/>
        <v>0.14124810746493555</v>
      </c>
      <c r="BB1629" s="28">
        <f t="shared" ca="1" si="1009"/>
        <v>0.25617247444093172</v>
      </c>
      <c r="BC1629" s="28">
        <f>IF(Riskregister!$E$16="",0,COUNTIF(BQ$4:BQ$53,"&lt;"&amp;BA1629)*IF(BB1629&lt;0.5,Riskregister!$K$16+(Riskregister!$L$16-Riskregister!$K$16)*SQRT(BB1629/2),Riskregister!$L$16-(Riskregister!$L$16-Riskregister!$K$16)*SQRT((1-BB1629)/2)))</f>
        <v>0</v>
      </c>
      <c r="BD1629" s="28">
        <f t="shared" ca="1" si="997"/>
        <v>0</v>
      </c>
    </row>
    <row r="1630" spans="20:56" x14ac:dyDescent="0.35">
      <c r="T1630" s="28">
        <f t="shared" ca="1" si="998"/>
        <v>0.10307233444748765</v>
      </c>
      <c r="U1630" s="28">
        <f t="shared" ca="1" si="998"/>
        <v>0.35267086092132849</v>
      </c>
      <c r="V1630" s="28">
        <f ca="1">IF(Riskregister!$E$5="",0,COUNTIF(BF$4:BF$53,"&lt;"&amp;T1630)*IF(U1630&lt;0.5,Riskregister!$K$5+(Riskregister!$L$5-Riskregister!$K$5)*SQRT(U1630/2),Riskregister!$L$5-(Riskregister!$L$5-Riskregister!$K$5)*SQRT((1-U1630)/2)))</f>
        <v>0</v>
      </c>
      <c r="W1630" s="28">
        <f t="shared" ca="1" si="999"/>
        <v>0.79126560362180076</v>
      </c>
      <c r="X1630" s="28">
        <f t="shared" ca="1" si="999"/>
        <v>0.16860591167640604</v>
      </c>
      <c r="Y1630" s="28">
        <f ca="1">IF(Riskregister!$E$6="",0,COUNTIF(BG$4:BG$53,"&lt;"&amp;W1630)*IF(X1630&lt;0.5,Riskregister!$K$6+(Riskregister!$L$6-Riskregister!$K$6)*SQRT(X1630/2),Riskregister!$L$6-(Riskregister!$L$6-Riskregister!$K$6)*SQRT((1-X1630)/2)))</f>
        <v>722629.48339696438</v>
      </c>
      <c r="Z1630" s="28">
        <f t="shared" ca="1" si="1000"/>
        <v>0.36587232610979581</v>
      </c>
      <c r="AA1630" s="28">
        <f t="shared" ca="1" si="1000"/>
        <v>0.95917373102823777</v>
      </c>
      <c r="AB1630" s="28">
        <f ca="1">IF(Riskregister!$E$7="",0,COUNTIF(BH$4:BH$53,"&lt;"&amp;Z1630)*IF(AA1630&lt;0.5,Riskregister!$K$7+(Riskregister!$L$7-Riskregister!$K$7)*SQRT(AA1630/2),Riskregister!$L$7-(Riskregister!$L$7-Riskregister!$K$7)*SQRT((1-AA1630)/2)))</f>
        <v>0</v>
      </c>
      <c r="AC1630" s="28">
        <f t="shared" ca="1" si="1001"/>
        <v>0.52762042852299851</v>
      </c>
      <c r="AD1630" s="28">
        <f t="shared" ca="1" si="1001"/>
        <v>0.42263502173590806</v>
      </c>
      <c r="AE1630" s="28">
        <f ca="1">IF(Riskregister!$E$8="",0,COUNTIF(BI$4:BI$53,"&lt;"&amp;AC1630)*IF(AD1630&lt;0.5,Riskregister!$K$8+(Riskregister!$L$8-Riskregister!$K$8)*SQRT(AD1630/2),Riskregister!$L$8-(Riskregister!$L$8-Riskregister!$K$8)*SQRT((1-AD1630)/2)))</f>
        <v>0</v>
      </c>
      <c r="AF1630" s="28">
        <f t="shared" ca="1" si="1002"/>
        <v>0.17437070603039151</v>
      </c>
      <c r="AG1630" s="28">
        <f t="shared" ca="1" si="1002"/>
        <v>0.10916938063818127</v>
      </c>
      <c r="AH1630" s="28">
        <f>IF(Riskregister!$E$9="",0,COUNTIF(BJ$4:BJ$53,"&lt;"&amp;AF1630)*IF(AG1630&lt;0.5,Riskregister!$K$9+(Riskregister!$L$9-Riskregister!$K$9)*SQRT(AG1630/2),Riskregister!$L$9-(Riskregister!$L$9-Riskregister!$K$9)*SQRT((1-AG1630)/2)))</f>
        <v>0</v>
      </c>
      <c r="AI1630" s="28">
        <f t="shared" ca="1" si="1003"/>
        <v>0.5781359717196749</v>
      </c>
      <c r="AJ1630" s="28">
        <f t="shared" ca="1" si="1003"/>
        <v>0.32850624443727927</v>
      </c>
      <c r="AK1630" s="28">
        <f>IF(Riskregister!$E$10="",0,COUNTIF(BK$4:BK$53,"&lt;"&amp;AI1630)*IF(AJ1630&lt;0.5,Riskregister!$K$10+(Riskregister!$L$10-Riskregister!$K$10)*SQRT(AJ1630/2),Riskregister!$L$10-(Riskregister!$L$10-Riskregister!$K$10)*SQRT((1-AJ1630)/2)))</f>
        <v>0</v>
      </c>
      <c r="AL1630" s="28">
        <f t="shared" ca="1" si="1004"/>
        <v>4.4030975013618745E-2</v>
      </c>
      <c r="AM1630" s="28">
        <f t="shared" ca="1" si="1004"/>
        <v>2.1073568860137559E-2</v>
      </c>
      <c r="AN1630" s="28">
        <f>IF(Riskregister!$E$11="",0,COUNTIF(BL$4:BL$53,"&lt;"&amp;AL1630)*IF(AM1630&lt;0.5,Riskregister!$K$11+(Riskregister!$L$11-Riskregister!$K$11)*SQRT(AM1630/2),Riskregister!$L$11-(Riskregister!$L$11-Riskregister!$K$11)*SQRT((1-AM1630)/2)))</f>
        <v>0</v>
      </c>
      <c r="AO1630" s="28">
        <f t="shared" ca="1" si="1005"/>
        <v>0.50172196247054668</v>
      </c>
      <c r="AP1630" s="28">
        <f t="shared" ca="1" si="1005"/>
        <v>0.26146371737548446</v>
      </c>
      <c r="AQ1630" s="28">
        <f>IF(Riskregister!$E$12="",0,COUNTIF(BM$4:BM$53,"&lt;"&amp;AO1630)*IF(AP1630&lt;0.5,Riskregister!$K$12+(Riskregister!$L$12-Riskregister!$K$12)*SQRT(AP1630/2),Riskregister!$L$12-(Riskregister!$L$12-Riskregister!$K$12)*SQRT((1-AP1630)/2)))</f>
        <v>0</v>
      </c>
      <c r="AR1630" s="28">
        <f t="shared" ca="1" si="1006"/>
        <v>0.46060416783913771</v>
      </c>
      <c r="AS1630" s="28">
        <f t="shared" ca="1" si="1006"/>
        <v>0.58800516004137537</v>
      </c>
      <c r="AT1630" s="28">
        <f>IF(Riskregister!$E$13="",0,COUNTIF(BN$4:BN$53,"&lt;"&amp;AR1630)*IF(AS1630&lt;0.5,Riskregister!$K$13+(Riskregister!$L$13-Riskregister!$K$13)*SQRT(AS1630/2),Riskregister!$L$13-(Riskregister!$L$13-Riskregister!$K$13)*SQRT((1-AS1630)/2)))</f>
        <v>0</v>
      </c>
      <c r="AU1630" s="28">
        <f t="shared" ca="1" si="1007"/>
        <v>0.10653053197334528</v>
      </c>
      <c r="AV1630" s="28">
        <f t="shared" ca="1" si="1007"/>
        <v>0.8293154502840423</v>
      </c>
      <c r="AW1630" s="28">
        <f>IF(Riskregister!$E$14="",0,COUNTIF(BO$4:BO$53,"&lt;"&amp;AU1630)*IF(AV1630&lt;0.5,Riskregister!$K$14+(Riskregister!$L$14-Riskregister!$K$14)*SQRT(AV1630/2),Riskregister!$L$14-(Riskregister!$L$14-Riskregister!$K$14)*SQRT((1-AV1630)/2)))</f>
        <v>0</v>
      </c>
      <c r="AX1630" s="28">
        <f t="shared" ca="1" si="1008"/>
        <v>6.7262871646025513E-3</v>
      </c>
      <c r="AY1630" s="28">
        <f t="shared" ca="1" si="1008"/>
        <v>0.9942581193325879</v>
      </c>
      <c r="AZ1630" s="28">
        <f>IF(Riskregister!$E$15="",0,COUNTIF(BP$4:BP$53,"&lt;"&amp;AX1630)*IF(AY1630&lt;0.5,Riskregister!$K$15+(Riskregister!$L$15-Riskregister!$K$15)*SQRT(AY1630/2),Riskregister!$L$15-(Riskregister!$L$15-Riskregister!$K$15)*SQRT((1-AY1630)/2)))</f>
        <v>0</v>
      </c>
      <c r="BA1630" s="28">
        <f t="shared" ca="1" si="1009"/>
        <v>0.7808371673981328</v>
      </c>
      <c r="BB1630" s="28">
        <f t="shared" ca="1" si="1009"/>
        <v>0.624317429803946</v>
      </c>
      <c r="BC1630" s="28">
        <f>IF(Riskregister!$E$16="",0,COUNTIF(BQ$4:BQ$53,"&lt;"&amp;BA1630)*IF(BB1630&lt;0.5,Riskregister!$K$16+(Riskregister!$L$16-Riskregister!$K$16)*SQRT(BB1630/2),Riskregister!$L$16-(Riskregister!$L$16-Riskregister!$K$16)*SQRT((1-BB1630)/2)))</f>
        <v>0</v>
      </c>
      <c r="BD1630" s="28">
        <f t="shared" ca="1" si="997"/>
        <v>722629.48339696438</v>
      </c>
    </row>
    <row r="1631" spans="20:56" x14ac:dyDescent="0.35">
      <c r="T1631" s="28">
        <f t="shared" ca="1" si="998"/>
        <v>3.2959883212155483E-2</v>
      </c>
      <c r="U1631" s="28">
        <f t="shared" ca="1" si="998"/>
        <v>0.17949338150080318</v>
      </c>
      <c r="V1631" s="28">
        <f ca="1">IF(Riskregister!$E$5="",0,COUNTIF(BF$4:BF$53,"&lt;"&amp;T1631)*IF(U1631&lt;0.5,Riskregister!$K$5+(Riskregister!$L$5-Riskregister!$K$5)*SQRT(U1631/2),Riskregister!$L$5-(Riskregister!$L$5-Riskregister!$K$5)*SQRT((1-U1631)/2)))</f>
        <v>0</v>
      </c>
      <c r="W1631" s="28">
        <f t="shared" ca="1" si="999"/>
        <v>0.66709267571695685</v>
      </c>
      <c r="X1631" s="28">
        <f t="shared" ca="1" si="999"/>
        <v>0.1910472959449524</v>
      </c>
      <c r="Y1631" s="28">
        <f ca="1">IF(Riskregister!$E$6="",0,COUNTIF(BG$4:BG$53,"&lt;"&amp;W1631)*IF(X1631&lt;0.5,Riskregister!$K$6+(Riskregister!$L$6-Riskregister!$K$6)*SQRT(X1631/2),Riskregister!$L$6-(Riskregister!$L$6-Riskregister!$K$6)*SQRT((1-X1631)/2)))</f>
        <v>756324.20352778374</v>
      </c>
      <c r="Z1631" s="28">
        <f t="shared" ca="1" si="1000"/>
        <v>0.93416909802152537</v>
      </c>
      <c r="AA1631" s="28">
        <f t="shared" ca="1" si="1000"/>
        <v>0.79320365455524022</v>
      </c>
      <c r="AB1631" s="28">
        <f ca="1">IF(Riskregister!$E$7="",0,COUNTIF(BH$4:BH$53,"&lt;"&amp;Z1631)*IF(AA1631&lt;0.5,Riskregister!$K$7+(Riskregister!$L$7-Riskregister!$K$7)*SQRT(AA1631/2),Riskregister!$L$7-(Riskregister!$L$7-Riskregister!$K$7)*SQRT((1-AA1631)/2)))</f>
        <v>287455.44811723876</v>
      </c>
      <c r="AC1631" s="28">
        <f t="shared" ca="1" si="1001"/>
        <v>0.34590623415128918</v>
      </c>
      <c r="AD1631" s="28">
        <f t="shared" ca="1" si="1001"/>
        <v>0.74101509269145482</v>
      </c>
      <c r="AE1631" s="28">
        <f ca="1">IF(Riskregister!$E$8="",0,COUNTIF(BI$4:BI$53,"&lt;"&amp;AC1631)*IF(AD1631&lt;0.5,Riskregister!$K$8+(Riskregister!$L$8-Riskregister!$K$8)*SQRT(AD1631/2),Riskregister!$L$8-(Riskregister!$L$8-Riskregister!$K$8)*SQRT((1-AD1631)/2)))</f>
        <v>0</v>
      </c>
      <c r="AF1631" s="28">
        <f t="shared" ca="1" si="1002"/>
        <v>0.45081751713995744</v>
      </c>
      <c r="AG1631" s="28">
        <f t="shared" ca="1" si="1002"/>
        <v>0.76391015954596431</v>
      </c>
      <c r="AH1631" s="28">
        <f>IF(Riskregister!$E$9="",0,COUNTIF(BJ$4:BJ$53,"&lt;"&amp;AF1631)*IF(AG1631&lt;0.5,Riskregister!$K$9+(Riskregister!$L$9-Riskregister!$K$9)*SQRT(AG1631/2),Riskregister!$L$9-(Riskregister!$L$9-Riskregister!$K$9)*SQRT((1-AG1631)/2)))</f>
        <v>0</v>
      </c>
      <c r="AI1631" s="28">
        <f t="shared" ca="1" si="1003"/>
        <v>0.68010249779767984</v>
      </c>
      <c r="AJ1631" s="28">
        <f t="shared" ca="1" si="1003"/>
        <v>0.17218812733445921</v>
      </c>
      <c r="AK1631" s="28">
        <f>IF(Riskregister!$E$10="",0,COUNTIF(BK$4:BK$53,"&lt;"&amp;AI1631)*IF(AJ1631&lt;0.5,Riskregister!$K$10+(Riskregister!$L$10-Riskregister!$K$10)*SQRT(AJ1631/2),Riskregister!$L$10-(Riskregister!$L$10-Riskregister!$K$10)*SQRT((1-AJ1631)/2)))</f>
        <v>0</v>
      </c>
      <c r="AL1631" s="28">
        <f t="shared" ca="1" si="1004"/>
        <v>0.287025641370103</v>
      </c>
      <c r="AM1631" s="28">
        <f t="shared" ca="1" si="1004"/>
        <v>0.63617387889707111</v>
      </c>
      <c r="AN1631" s="28">
        <f>IF(Riskregister!$E$11="",0,COUNTIF(BL$4:BL$53,"&lt;"&amp;AL1631)*IF(AM1631&lt;0.5,Riskregister!$K$11+(Riskregister!$L$11-Riskregister!$K$11)*SQRT(AM1631/2),Riskregister!$L$11-(Riskregister!$L$11-Riskregister!$K$11)*SQRT((1-AM1631)/2)))</f>
        <v>0</v>
      </c>
      <c r="AO1631" s="28">
        <f t="shared" ca="1" si="1005"/>
        <v>0.35294401230383166</v>
      </c>
      <c r="AP1631" s="28">
        <f t="shared" ca="1" si="1005"/>
        <v>0.74445723025628874</v>
      </c>
      <c r="AQ1631" s="28">
        <f>IF(Riskregister!$E$12="",0,COUNTIF(BM$4:BM$53,"&lt;"&amp;AO1631)*IF(AP1631&lt;0.5,Riskregister!$K$12+(Riskregister!$L$12-Riskregister!$K$12)*SQRT(AP1631/2),Riskregister!$L$12-(Riskregister!$L$12-Riskregister!$K$12)*SQRT((1-AP1631)/2)))</f>
        <v>0</v>
      </c>
      <c r="AR1631" s="28">
        <f t="shared" ca="1" si="1006"/>
        <v>0.77941138259514164</v>
      </c>
      <c r="AS1631" s="28">
        <f t="shared" ca="1" si="1006"/>
        <v>0.40264803810204652</v>
      </c>
      <c r="AT1631" s="28">
        <f>IF(Riskregister!$E$13="",0,COUNTIF(BN$4:BN$53,"&lt;"&amp;AR1631)*IF(AS1631&lt;0.5,Riskregister!$K$13+(Riskregister!$L$13-Riskregister!$K$13)*SQRT(AS1631/2),Riskregister!$L$13-(Riskregister!$L$13-Riskregister!$K$13)*SQRT((1-AS1631)/2)))</f>
        <v>0</v>
      </c>
      <c r="AU1631" s="28">
        <f t="shared" ca="1" si="1007"/>
        <v>0.50677644341868611</v>
      </c>
      <c r="AV1631" s="28">
        <f t="shared" ca="1" si="1007"/>
        <v>0.49408690852662229</v>
      </c>
      <c r="AW1631" s="28">
        <f>IF(Riskregister!$E$14="",0,COUNTIF(BO$4:BO$53,"&lt;"&amp;AU1631)*IF(AV1631&lt;0.5,Riskregister!$K$14+(Riskregister!$L$14-Riskregister!$K$14)*SQRT(AV1631/2),Riskregister!$L$14-(Riskregister!$L$14-Riskregister!$K$14)*SQRT((1-AV1631)/2)))</f>
        <v>0</v>
      </c>
      <c r="AX1631" s="28">
        <f t="shared" ca="1" si="1008"/>
        <v>0.63368614143656465</v>
      </c>
      <c r="AY1631" s="28">
        <f t="shared" ca="1" si="1008"/>
        <v>0.47957666337130977</v>
      </c>
      <c r="AZ1631" s="28">
        <f>IF(Riskregister!$E$15="",0,COUNTIF(BP$4:BP$53,"&lt;"&amp;AX1631)*IF(AY1631&lt;0.5,Riskregister!$K$15+(Riskregister!$L$15-Riskregister!$K$15)*SQRT(AY1631/2),Riskregister!$L$15-(Riskregister!$L$15-Riskregister!$K$15)*SQRT((1-AY1631)/2)))</f>
        <v>0</v>
      </c>
      <c r="BA1631" s="28">
        <f t="shared" ca="1" si="1009"/>
        <v>0.80271843008782473</v>
      </c>
      <c r="BB1631" s="28">
        <f t="shared" ca="1" si="1009"/>
        <v>0.93526863972415619</v>
      </c>
      <c r="BC1631" s="28">
        <f>IF(Riskregister!$E$16="",0,COUNTIF(BQ$4:BQ$53,"&lt;"&amp;BA1631)*IF(BB1631&lt;0.5,Riskregister!$K$16+(Riskregister!$L$16-Riskregister!$K$16)*SQRT(BB1631/2),Riskregister!$L$16-(Riskregister!$L$16-Riskregister!$K$16)*SQRT((1-BB1631)/2)))</f>
        <v>0</v>
      </c>
      <c r="BD1631" s="28">
        <f t="shared" ca="1" si="997"/>
        <v>1043779.6516450224</v>
      </c>
    </row>
    <row r="1632" spans="20:56" x14ac:dyDescent="0.35">
      <c r="T1632" s="28">
        <f t="shared" ca="1" si="998"/>
        <v>0.73722601059647619</v>
      </c>
      <c r="U1632" s="28">
        <f t="shared" ca="1" si="998"/>
        <v>0.41302051468053791</v>
      </c>
      <c r="V1632" s="28">
        <f ca="1">IF(Riskregister!$E$5="",0,COUNTIF(BF$4:BF$53,"&lt;"&amp;T1632)*IF(U1632&lt;0.5,Riskregister!$K$5+(Riskregister!$L$5-Riskregister!$K$5)*SQRT(U1632/2),Riskregister!$L$5-(Riskregister!$L$5-Riskregister!$K$5)*SQRT((1-U1632)/2)))</f>
        <v>354495.298506847</v>
      </c>
      <c r="W1632" s="28">
        <f t="shared" ca="1" si="999"/>
        <v>0.97480047164127848</v>
      </c>
      <c r="X1632" s="28">
        <f t="shared" ca="1" si="999"/>
        <v>0.80473979699196074</v>
      </c>
      <c r="Y1632" s="28">
        <f ca="1">IF(Riskregister!$E$6="",0,COUNTIF(BG$4:BG$53,"&lt;"&amp;W1632)*IF(X1632&lt;0.5,Riskregister!$K$6+(Riskregister!$L$6-Riskregister!$K$6)*SQRT(X1632/2),Riskregister!$L$6-(Riskregister!$L$6-Riskregister!$K$6)*SQRT((1-X1632)/2)))</f>
        <v>2875150.6254204102</v>
      </c>
      <c r="Z1632" s="28">
        <f t="shared" ca="1" si="1000"/>
        <v>0.34042235714271296</v>
      </c>
      <c r="AA1632" s="28">
        <f t="shared" ca="1" si="1000"/>
        <v>0.21902267163979661</v>
      </c>
      <c r="AB1632" s="28">
        <f ca="1">IF(Riskregister!$E$7="",0,COUNTIF(BH$4:BH$53,"&lt;"&amp;Z1632)*IF(AA1632&lt;0.5,Riskregister!$K$7+(Riskregister!$L$7-Riskregister!$K$7)*SQRT(AA1632/2),Riskregister!$L$7-(Riskregister!$L$7-Riskregister!$K$7)*SQRT((1-AA1632)/2)))</f>
        <v>0</v>
      </c>
      <c r="AC1632" s="28">
        <f t="shared" ca="1" si="1001"/>
        <v>0.80461761111210583</v>
      </c>
      <c r="AD1632" s="28">
        <f t="shared" ca="1" si="1001"/>
        <v>7.9014077757610157E-2</v>
      </c>
      <c r="AE1632" s="28">
        <f ca="1">IF(Riskregister!$E$8="",0,COUNTIF(BI$4:BI$53,"&lt;"&amp;AC1632)*IF(AD1632&lt;0.5,Riskregister!$K$8+(Riskregister!$L$8-Riskregister!$K$8)*SQRT(AD1632/2),Riskregister!$L$8-(Riskregister!$L$8-Riskregister!$K$8)*SQRT((1-AD1632)/2)))</f>
        <v>0</v>
      </c>
      <c r="AF1632" s="28">
        <f t="shared" ca="1" si="1002"/>
        <v>0.55996672241899059</v>
      </c>
      <c r="AG1632" s="28">
        <f t="shared" ca="1" si="1002"/>
        <v>0.48928706463521254</v>
      </c>
      <c r="AH1632" s="28">
        <f>IF(Riskregister!$E$9="",0,COUNTIF(BJ$4:BJ$53,"&lt;"&amp;AF1632)*IF(AG1632&lt;0.5,Riskregister!$K$9+(Riskregister!$L$9-Riskregister!$K$9)*SQRT(AG1632/2),Riskregister!$L$9-(Riskregister!$L$9-Riskregister!$K$9)*SQRT((1-AG1632)/2)))</f>
        <v>0</v>
      </c>
      <c r="AI1632" s="28">
        <f t="shared" ca="1" si="1003"/>
        <v>0.80932677322365343</v>
      </c>
      <c r="AJ1632" s="28">
        <f t="shared" ca="1" si="1003"/>
        <v>0.6188596767328608</v>
      </c>
      <c r="AK1632" s="28">
        <f>IF(Riskregister!$E$10="",0,COUNTIF(BK$4:BK$53,"&lt;"&amp;AI1632)*IF(AJ1632&lt;0.5,Riskregister!$K$10+(Riskregister!$L$10-Riskregister!$K$10)*SQRT(AJ1632/2),Riskregister!$L$10-(Riskregister!$L$10-Riskregister!$K$10)*SQRT((1-AJ1632)/2)))</f>
        <v>0</v>
      </c>
      <c r="AL1632" s="28">
        <f t="shared" ca="1" si="1004"/>
        <v>7.2346257489506183E-3</v>
      </c>
      <c r="AM1632" s="28">
        <f t="shared" ca="1" si="1004"/>
        <v>0.53643647441248443</v>
      </c>
      <c r="AN1632" s="28">
        <f>IF(Riskregister!$E$11="",0,COUNTIF(BL$4:BL$53,"&lt;"&amp;AL1632)*IF(AM1632&lt;0.5,Riskregister!$K$11+(Riskregister!$L$11-Riskregister!$K$11)*SQRT(AM1632/2),Riskregister!$L$11-(Riskregister!$L$11-Riskregister!$K$11)*SQRT((1-AM1632)/2)))</f>
        <v>0</v>
      </c>
      <c r="AO1632" s="28">
        <f t="shared" ca="1" si="1005"/>
        <v>0.21125381425174961</v>
      </c>
      <c r="AP1632" s="28">
        <f t="shared" ca="1" si="1005"/>
        <v>3.4357830955736746E-2</v>
      </c>
      <c r="AQ1632" s="28">
        <f>IF(Riskregister!$E$12="",0,COUNTIF(BM$4:BM$53,"&lt;"&amp;AO1632)*IF(AP1632&lt;0.5,Riskregister!$K$12+(Riskregister!$L$12-Riskregister!$K$12)*SQRT(AP1632/2),Riskregister!$L$12-(Riskregister!$L$12-Riskregister!$K$12)*SQRT((1-AP1632)/2)))</f>
        <v>0</v>
      </c>
      <c r="AR1632" s="28">
        <f t="shared" ca="1" si="1006"/>
        <v>0.21854771813063167</v>
      </c>
      <c r="AS1632" s="28">
        <f t="shared" ca="1" si="1006"/>
        <v>0.54946422268580108</v>
      </c>
      <c r="AT1632" s="28">
        <f>IF(Riskregister!$E$13="",0,COUNTIF(BN$4:BN$53,"&lt;"&amp;AR1632)*IF(AS1632&lt;0.5,Riskregister!$K$13+(Riskregister!$L$13-Riskregister!$K$13)*SQRT(AS1632/2),Riskregister!$L$13-(Riskregister!$L$13-Riskregister!$K$13)*SQRT((1-AS1632)/2)))</f>
        <v>0</v>
      </c>
      <c r="AU1632" s="28">
        <f t="shared" ca="1" si="1007"/>
        <v>0.44421530043461954</v>
      </c>
      <c r="AV1632" s="28">
        <f t="shared" ca="1" si="1007"/>
        <v>0.39978216525041887</v>
      </c>
      <c r="AW1632" s="28">
        <f>IF(Riskregister!$E$14="",0,COUNTIF(BO$4:BO$53,"&lt;"&amp;AU1632)*IF(AV1632&lt;0.5,Riskregister!$K$14+(Riskregister!$L$14-Riskregister!$K$14)*SQRT(AV1632/2),Riskregister!$L$14-(Riskregister!$L$14-Riskregister!$K$14)*SQRT((1-AV1632)/2)))</f>
        <v>0</v>
      </c>
      <c r="AX1632" s="28">
        <f t="shared" ca="1" si="1008"/>
        <v>8.0957478294760854E-3</v>
      </c>
      <c r="AY1632" s="28">
        <f t="shared" ca="1" si="1008"/>
        <v>0.31222363460688651</v>
      </c>
      <c r="AZ1632" s="28">
        <f>IF(Riskregister!$E$15="",0,COUNTIF(BP$4:BP$53,"&lt;"&amp;AX1632)*IF(AY1632&lt;0.5,Riskregister!$K$15+(Riskregister!$L$15-Riskregister!$K$15)*SQRT(AY1632/2),Riskregister!$L$15-(Riskregister!$L$15-Riskregister!$K$15)*SQRT((1-AY1632)/2)))</f>
        <v>0</v>
      </c>
      <c r="BA1632" s="28">
        <f t="shared" ca="1" si="1009"/>
        <v>0.50456500504589363</v>
      </c>
      <c r="BB1632" s="28">
        <f t="shared" ca="1" si="1009"/>
        <v>0.57348105903553581</v>
      </c>
      <c r="BC1632" s="28">
        <f>IF(Riskregister!$E$16="",0,COUNTIF(BQ$4:BQ$53,"&lt;"&amp;BA1632)*IF(BB1632&lt;0.5,Riskregister!$K$16+(Riskregister!$L$16-Riskregister!$K$16)*SQRT(BB1632/2),Riskregister!$L$16-(Riskregister!$L$16-Riskregister!$K$16)*SQRT((1-BB1632)/2)))</f>
        <v>0</v>
      </c>
      <c r="BD1632" s="28">
        <f t="shared" ca="1" si="997"/>
        <v>3229645.9239272573</v>
      </c>
    </row>
    <row r="1633" spans="20:56" x14ac:dyDescent="0.35">
      <c r="T1633" s="28">
        <f t="shared" ca="1" si="998"/>
        <v>0.48611272533851535</v>
      </c>
      <c r="U1633" s="28">
        <f t="shared" ca="1" si="998"/>
        <v>0.91997058143844712</v>
      </c>
      <c r="V1633" s="28">
        <f ca="1">IF(Riskregister!$E$5="",0,COUNTIF(BF$4:BF$53,"&lt;"&amp;T1633)*IF(U1633&lt;0.5,Riskregister!$K$5+(Riskregister!$L$5-Riskregister!$K$5)*SQRT(U1633/2),Riskregister!$L$5-(Riskregister!$L$5-Riskregister!$K$5)*SQRT((1-U1633)/2)))</f>
        <v>0</v>
      </c>
      <c r="W1633" s="28">
        <f t="shared" ca="1" si="999"/>
        <v>0.4337154276508346</v>
      </c>
      <c r="X1633" s="28">
        <f t="shared" ca="1" si="999"/>
        <v>0.22718832829796942</v>
      </c>
      <c r="Y1633" s="28">
        <f ca="1">IF(Riskregister!$E$6="",0,COUNTIF(BG$4:BG$53,"&lt;"&amp;W1633)*IF(X1633&lt;0.5,Riskregister!$K$6+(Riskregister!$L$6-Riskregister!$K$6)*SQRT(X1633/2),Riskregister!$L$6-(Riskregister!$L$6-Riskregister!$K$6)*SQRT((1-X1633)/2)))</f>
        <v>0</v>
      </c>
      <c r="Z1633" s="28">
        <f t="shared" ca="1" si="1000"/>
        <v>3.3272597370904822E-2</v>
      </c>
      <c r="AA1633" s="28">
        <f t="shared" ca="1" si="1000"/>
        <v>2.9845391573687374E-3</v>
      </c>
      <c r="AB1633" s="28">
        <f ca="1">IF(Riskregister!$E$7="",0,COUNTIF(BH$4:BH$53,"&lt;"&amp;Z1633)*IF(AA1633&lt;0.5,Riskregister!$K$7+(Riskregister!$L$7-Riskregister!$K$7)*SQRT(AA1633/2),Riskregister!$L$7-(Riskregister!$L$7-Riskregister!$K$7)*SQRT((1-AA1633)/2)))</f>
        <v>0</v>
      </c>
      <c r="AC1633" s="28">
        <f t="shared" ca="1" si="1001"/>
        <v>9.4683924896170391E-2</v>
      </c>
      <c r="AD1633" s="28">
        <f t="shared" ca="1" si="1001"/>
        <v>0.75519708239569305</v>
      </c>
      <c r="AE1633" s="28">
        <f ca="1">IF(Riskregister!$E$8="",0,COUNTIF(BI$4:BI$53,"&lt;"&amp;AC1633)*IF(AD1633&lt;0.5,Riskregister!$K$8+(Riskregister!$L$8-Riskregister!$K$8)*SQRT(AD1633/2),Riskregister!$L$8-(Riskregister!$L$8-Riskregister!$K$8)*SQRT((1-AD1633)/2)))</f>
        <v>0</v>
      </c>
      <c r="AF1633" s="28">
        <f t="shared" ca="1" si="1002"/>
        <v>0.16414254994002564</v>
      </c>
      <c r="AG1633" s="28">
        <f t="shared" ca="1" si="1002"/>
        <v>0.37979618508135782</v>
      </c>
      <c r="AH1633" s="28">
        <f>IF(Riskregister!$E$9="",0,COUNTIF(BJ$4:BJ$53,"&lt;"&amp;AF1633)*IF(AG1633&lt;0.5,Riskregister!$K$9+(Riskregister!$L$9-Riskregister!$K$9)*SQRT(AG1633/2),Riskregister!$L$9-(Riskregister!$L$9-Riskregister!$K$9)*SQRT((1-AG1633)/2)))</f>
        <v>0</v>
      </c>
      <c r="AI1633" s="28">
        <f t="shared" ca="1" si="1003"/>
        <v>0.39904103790302414</v>
      </c>
      <c r="AJ1633" s="28">
        <f t="shared" ca="1" si="1003"/>
        <v>0.80655781700083262</v>
      </c>
      <c r="AK1633" s="28">
        <f>IF(Riskregister!$E$10="",0,COUNTIF(BK$4:BK$53,"&lt;"&amp;AI1633)*IF(AJ1633&lt;0.5,Riskregister!$K$10+(Riskregister!$L$10-Riskregister!$K$10)*SQRT(AJ1633/2),Riskregister!$L$10-(Riskregister!$L$10-Riskregister!$K$10)*SQRT((1-AJ1633)/2)))</f>
        <v>0</v>
      </c>
      <c r="AL1633" s="28">
        <f t="shared" ca="1" si="1004"/>
        <v>0.21737582728967719</v>
      </c>
      <c r="AM1633" s="28">
        <f t="shared" ca="1" si="1004"/>
        <v>0.9256110693387879</v>
      </c>
      <c r="AN1633" s="28">
        <f>IF(Riskregister!$E$11="",0,COUNTIF(BL$4:BL$53,"&lt;"&amp;AL1633)*IF(AM1633&lt;0.5,Riskregister!$K$11+(Riskregister!$L$11-Riskregister!$K$11)*SQRT(AM1633/2),Riskregister!$L$11-(Riskregister!$L$11-Riskregister!$K$11)*SQRT((1-AM1633)/2)))</f>
        <v>0</v>
      </c>
      <c r="AO1633" s="28">
        <f t="shared" ca="1" si="1005"/>
        <v>0.70563038838751768</v>
      </c>
      <c r="AP1633" s="28">
        <f t="shared" ca="1" si="1005"/>
        <v>0.74864656629362503</v>
      </c>
      <c r="AQ1633" s="28">
        <f>IF(Riskregister!$E$12="",0,COUNTIF(BM$4:BM$53,"&lt;"&amp;AO1633)*IF(AP1633&lt;0.5,Riskregister!$K$12+(Riskregister!$L$12-Riskregister!$K$12)*SQRT(AP1633/2),Riskregister!$L$12-(Riskregister!$L$12-Riskregister!$K$12)*SQRT((1-AP1633)/2)))</f>
        <v>0</v>
      </c>
      <c r="AR1633" s="28">
        <f t="shared" ca="1" si="1006"/>
        <v>0.71899695169144784</v>
      </c>
      <c r="AS1633" s="28">
        <f t="shared" ca="1" si="1006"/>
        <v>0.27992648023179045</v>
      </c>
      <c r="AT1633" s="28">
        <f>IF(Riskregister!$E$13="",0,COUNTIF(BN$4:BN$53,"&lt;"&amp;AR1633)*IF(AS1633&lt;0.5,Riskregister!$K$13+(Riskregister!$L$13-Riskregister!$K$13)*SQRT(AS1633/2),Riskregister!$L$13-(Riskregister!$L$13-Riskregister!$K$13)*SQRT((1-AS1633)/2)))</f>
        <v>0</v>
      </c>
      <c r="AU1633" s="28">
        <f t="shared" ca="1" si="1007"/>
        <v>0.73974909390182242</v>
      </c>
      <c r="AV1633" s="28">
        <f t="shared" ca="1" si="1007"/>
        <v>0.72406858679055308</v>
      </c>
      <c r="AW1633" s="28">
        <f>IF(Riskregister!$E$14="",0,COUNTIF(BO$4:BO$53,"&lt;"&amp;AU1633)*IF(AV1633&lt;0.5,Riskregister!$K$14+(Riskregister!$L$14-Riskregister!$K$14)*SQRT(AV1633/2),Riskregister!$L$14-(Riskregister!$L$14-Riskregister!$K$14)*SQRT((1-AV1633)/2)))</f>
        <v>0</v>
      </c>
      <c r="AX1633" s="28">
        <f t="shared" ca="1" si="1008"/>
        <v>0.48145224761339589</v>
      </c>
      <c r="AY1633" s="28">
        <f t="shared" ca="1" si="1008"/>
        <v>0.41898400710292072</v>
      </c>
      <c r="AZ1633" s="28">
        <f>IF(Riskregister!$E$15="",0,COUNTIF(BP$4:BP$53,"&lt;"&amp;AX1633)*IF(AY1633&lt;0.5,Riskregister!$K$15+(Riskregister!$L$15-Riskregister!$K$15)*SQRT(AY1633/2),Riskregister!$L$15-(Riskregister!$L$15-Riskregister!$K$15)*SQRT((1-AY1633)/2)))</f>
        <v>0</v>
      </c>
      <c r="BA1633" s="28">
        <f t="shared" ca="1" si="1009"/>
        <v>0.56261047205645498</v>
      </c>
      <c r="BB1633" s="28">
        <f t="shared" ca="1" si="1009"/>
        <v>0.43479119159449608</v>
      </c>
      <c r="BC1633" s="28">
        <f>IF(Riskregister!$E$16="",0,COUNTIF(BQ$4:BQ$53,"&lt;"&amp;BA1633)*IF(BB1633&lt;0.5,Riskregister!$K$16+(Riskregister!$L$16-Riskregister!$K$16)*SQRT(BB1633/2),Riskregister!$L$16-(Riskregister!$L$16-Riskregister!$K$16)*SQRT((1-BB1633)/2)))</f>
        <v>0</v>
      </c>
      <c r="BD1633" s="28">
        <f t="shared" ca="1" si="997"/>
        <v>0</v>
      </c>
    </row>
    <row r="1634" spans="20:56" x14ac:dyDescent="0.35">
      <c r="T1634" s="28">
        <f t="shared" ca="1" si="998"/>
        <v>0.62655169650216302</v>
      </c>
      <c r="U1634" s="28">
        <f t="shared" ca="1" si="998"/>
        <v>0.418997923207861</v>
      </c>
      <c r="V1634" s="28">
        <f ca="1">IF(Riskregister!$E$5="",0,COUNTIF(BF$4:BF$53,"&lt;"&amp;T1634)*IF(U1634&lt;0.5,Riskregister!$K$5+(Riskregister!$L$5-Riskregister!$K$5)*SQRT(U1634/2),Riskregister!$L$5-(Riskregister!$L$5-Riskregister!$K$5)*SQRT((1-U1634)/2)))</f>
        <v>0</v>
      </c>
      <c r="W1634" s="28">
        <f t="shared" ca="1" si="999"/>
        <v>0.25714665374880219</v>
      </c>
      <c r="X1634" s="28">
        <f t="shared" ca="1" si="999"/>
        <v>0.21055717142190533</v>
      </c>
      <c r="Y1634" s="28">
        <f ca="1">IF(Riskregister!$E$6="",0,COUNTIF(BG$4:BG$53,"&lt;"&amp;W1634)*IF(X1634&lt;0.5,Riskregister!$K$6+(Riskregister!$L$6-Riskregister!$K$6)*SQRT(X1634/2),Riskregister!$L$6-(Riskregister!$L$6-Riskregister!$K$6)*SQRT((1-X1634)/2)))</f>
        <v>0</v>
      </c>
      <c r="Z1634" s="28">
        <f t="shared" ca="1" si="1000"/>
        <v>0.22547590752098146</v>
      </c>
      <c r="AA1634" s="28">
        <f t="shared" ca="1" si="1000"/>
        <v>0.71504154543726162</v>
      </c>
      <c r="AB1634" s="28">
        <f ca="1">IF(Riskregister!$E$7="",0,COUNTIF(BH$4:BH$53,"&lt;"&amp;Z1634)*IF(AA1634&lt;0.5,Riskregister!$K$7+(Riskregister!$L$7-Riskregister!$K$7)*SQRT(AA1634/2),Riskregister!$L$7-(Riskregister!$L$7-Riskregister!$K$7)*SQRT((1-AA1634)/2)))</f>
        <v>0</v>
      </c>
      <c r="AC1634" s="28">
        <f t="shared" ca="1" si="1001"/>
        <v>0.7487566872753707</v>
      </c>
      <c r="AD1634" s="28">
        <f t="shared" ca="1" si="1001"/>
        <v>0.59374144649844507</v>
      </c>
      <c r="AE1634" s="28">
        <f ca="1">IF(Riskregister!$E$8="",0,COUNTIF(BI$4:BI$53,"&lt;"&amp;AC1634)*IF(AD1634&lt;0.5,Riskregister!$K$8+(Riskregister!$L$8-Riskregister!$K$8)*SQRT(AD1634/2),Riskregister!$L$8-(Riskregister!$L$8-Riskregister!$K$8)*SQRT((1-AD1634)/2)))</f>
        <v>0</v>
      </c>
      <c r="AF1634" s="28">
        <f t="shared" ca="1" si="1002"/>
        <v>0.88423408328806252</v>
      </c>
      <c r="AG1634" s="28">
        <f t="shared" ca="1" si="1002"/>
        <v>7.2910728068952269E-3</v>
      </c>
      <c r="AH1634" s="28">
        <f>IF(Riskregister!$E$9="",0,COUNTIF(BJ$4:BJ$53,"&lt;"&amp;AF1634)*IF(AG1634&lt;0.5,Riskregister!$K$9+(Riskregister!$L$9-Riskregister!$K$9)*SQRT(AG1634/2),Riskregister!$L$9-(Riskregister!$L$9-Riskregister!$K$9)*SQRT((1-AG1634)/2)))</f>
        <v>0</v>
      </c>
      <c r="AI1634" s="28">
        <f t="shared" ca="1" si="1003"/>
        <v>0.69293460759074144</v>
      </c>
      <c r="AJ1634" s="28">
        <f t="shared" ca="1" si="1003"/>
        <v>0.24778224549617622</v>
      </c>
      <c r="AK1634" s="28">
        <f>IF(Riskregister!$E$10="",0,COUNTIF(BK$4:BK$53,"&lt;"&amp;AI1634)*IF(AJ1634&lt;0.5,Riskregister!$K$10+(Riskregister!$L$10-Riskregister!$K$10)*SQRT(AJ1634/2),Riskregister!$L$10-(Riskregister!$L$10-Riskregister!$K$10)*SQRT((1-AJ1634)/2)))</f>
        <v>0</v>
      </c>
      <c r="AL1634" s="28">
        <f t="shared" ca="1" si="1004"/>
        <v>0.61468593877872058</v>
      </c>
      <c r="AM1634" s="28">
        <f t="shared" ca="1" si="1004"/>
        <v>0.71481766766076016</v>
      </c>
      <c r="AN1634" s="28">
        <f>IF(Riskregister!$E$11="",0,COUNTIF(BL$4:BL$53,"&lt;"&amp;AL1634)*IF(AM1634&lt;0.5,Riskregister!$K$11+(Riskregister!$L$11-Riskregister!$K$11)*SQRT(AM1634/2),Riskregister!$L$11-(Riskregister!$L$11-Riskregister!$K$11)*SQRT((1-AM1634)/2)))</f>
        <v>0</v>
      </c>
      <c r="AO1634" s="28">
        <f t="shared" ca="1" si="1005"/>
        <v>0.13551197289560213</v>
      </c>
      <c r="AP1634" s="28">
        <f t="shared" ca="1" si="1005"/>
        <v>0.66753984860662197</v>
      </c>
      <c r="AQ1634" s="28">
        <f>IF(Riskregister!$E$12="",0,COUNTIF(BM$4:BM$53,"&lt;"&amp;AO1634)*IF(AP1634&lt;0.5,Riskregister!$K$12+(Riskregister!$L$12-Riskregister!$K$12)*SQRT(AP1634/2),Riskregister!$L$12-(Riskregister!$L$12-Riskregister!$K$12)*SQRT((1-AP1634)/2)))</f>
        <v>0</v>
      </c>
      <c r="AR1634" s="28">
        <f t="shared" ca="1" si="1006"/>
        <v>0.49549458586145512</v>
      </c>
      <c r="AS1634" s="28">
        <f t="shared" ca="1" si="1006"/>
        <v>0.20175921607741076</v>
      </c>
      <c r="AT1634" s="28">
        <f>IF(Riskregister!$E$13="",0,COUNTIF(BN$4:BN$53,"&lt;"&amp;AR1634)*IF(AS1634&lt;0.5,Riskregister!$K$13+(Riskregister!$L$13-Riskregister!$K$13)*SQRT(AS1634/2),Riskregister!$L$13-(Riskregister!$L$13-Riskregister!$K$13)*SQRT((1-AS1634)/2)))</f>
        <v>0</v>
      </c>
      <c r="AU1634" s="28">
        <f t="shared" ca="1" si="1007"/>
        <v>0.51855873492416726</v>
      </c>
      <c r="AV1634" s="28">
        <f t="shared" ca="1" si="1007"/>
        <v>0.72405748696046335</v>
      </c>
      <c r="AW1634" s="28">
        <f>IF(Riskregister!$E$14="",0,COUNTIF(BO$4:BO$53,"&lt;"&amp;AU1634)*IF(AV1634&lt;0.5,Riskregister!$K$14+(Riskregister!$L$14-Riskregister!$K$14)*SQRT(AV1634/2),Riskregister!$L$14-(Riskregister!$L$14-Riskregister!$K$14)*SQRT((1-AV1634)/2)))</f>
        <v>0</v>
      </c>
      <c r="AX1634" s="28">
        <f t="shared" ca="1" si="1008"/>
        <v>0.68133028495243197</v>
      </c>
      <c r="AY1634" s="28">
        <f t="shared" ca="1" si="1008"/>
        <v>0.55398662673961407</v>
      </c>
      <c r="AZ1634" s="28">
        <f>IF(Riskregister!$E$15="",0,COUNTIF(BP$4:BP$53,"&lt;"&amp;AX1634)*IF(AY1634&lt;0.5,Riskregister!$K$15+(Riskregister!$L$15-Riskregister!$K$15)*SQRT(AY1634/2),Riskregister!$L$15-(Riskregister!$L$15-Riskregister!$K$15)*SQRT((1-AY1634)/2)))</f>
        <v>0</v>
      </c>
      <c r="BA1634" s="28">
        <f t="shared" ca="1" si="1009"/>
        <v>0.33376360032923003</v>
      </c>
      <c r="BB1634" s="28">
        <f t="shared" ca="1" si="1009"/>
        <v>4.7979848899362021E-2</v>
      </c>
      <c r="BC1634" s="28">
        <f>IF(Riskregister!$E$16="",0,COUNTIF(BQ$4:BQ$53,"&lt;"&amp;BA1634)*IF(BB1634&lt;0.5,Riskregister!$K$16+(Riskregister!$L$16-Riskregister!$K$16)*SQRT(BB1634/2),Riskregister!$L$16-(Riskregister!$L$16-Riskregister!$K$16)*SQRT((1-BB1634)/2)))</f>
        <v>0</v>
      </c>
      <c r="BD1634" s="28">
        <f t="shared" ca="1" si="997"/>
        <v>0</v>
      </c>
    </row>
    <row r="1635" spans="20:56" x14ac:dyDescent="0.35">
      <c r="T1635" s="28">
        <f t="shared" ca="1" si="998"/>
        <v>0.64216522091151484</v>
      </c>
      <c r="U1635" s="28">
        <f t="shared" ca="1" si="998"/>
        <v>0.83142011442167907</v>
      </c>
      <c r="V1635" s="28">
        <f ca="1">IF(Riskregister!$E$5="",0,COUNTIF(BF$4:BF$53,"&lt;"&amp;T1635)*IF(U1635&lt;0.5,Riskregister!$K$5+(Riskregister!$L$5-Riskregister!$K$5)*SQRT(U1635/2),Riskregister!$L$5-(Riskregister!$L$5-Riskregister!$K$5)*SQRT((1-U1635)/2)))</f>
        <v>469352.71371052135</v>
      </c>
      <c r="W1635" s="28">
        <f t="shared" ca="1" si="999"/>
        <v>0.81422624827768653</v>
      </c>
      <c r="X1635" s="28">
        <f t="shared" ca="1" si="999"/>
        <v>0.98223173918675866</v>
      </c>
      <c r="Y1635" s="28">
        <f ca="1">IF(Riskregister!$E$6="",0,COUNTIF(BG$4:BG$53,"&lt;"&amp;W1635)*IF(X1635&lt;0.5,Riskregister!$K$6+(Riskregister!$L$6-Riskregister!$K$6)*SQRT(X1635/2),Riskregister!$L$6-(Riskregister!$L$6-Riskregister!$K$6)*SQRT((1-X1635)/2)))</f>
        <v>1830339.8027896613</v>
      </c>
      <c r="Z1635" s="28">
        <f t="shared" ca="1" si="1000"/>
        <v>0.86851853191215389</v>
      </c>
      <c r="AA1635" s="28">
        <f t="shared" ca="1" si="1000"/>
        <v>0.14490956903727015</v>
      </c>
      <c r="AB1635" s="28">
        <f ca="1">IF(Riskregister!$E$7="",0,COUNTIF(BH$4:BH$53,"&lt;"&amp;Z1635)*IF(AA1635&lt;0.5,Riskregister!$K$7+(Riskregister!$L$7-Riskregister!$K$7)*SQRT(AA1635/2),Riskregister!$L$7-(Riskregister!$L$7-Riskregister!$K$7)*SQRT((1-AA1635)/2)))</f>
        <v>144210.9924771669</v>
      </c>
      <c r="AC1635" s="28">
        <f t="shared" ca="1" si="1001"/>
        <v>0.37338490425538873</v>
      </c>
      <c r="AD1635" s="28">
        <f t="shared" ca="1" si="1001"/>
        <v>0.53024434155100153</v>
      </c>
      <c r="AE1635" s="28">
        <f ca="1">IF(Riskregister!$E$8="",0,COUNTIF(BI$4:BI$53,"&lt;"&amp;AC1635)*IF(AD1635&lt;0.5,Riskregister!$K$8+(Riskregister!$L$8-Riskregister!$K$8)*SQRT(AD1635/2),Riskregister!$L$8-(Riskregister!$L$8-Riskregister!$K$8)*SQRT((1-AD1635)/2)))</f>
        <v>0</v>
      </c>
      <c r="AF1635" s="28">
        <f t="shared" ca="1" si="1002"/>
        <v>0.91226015644794278</v>
      </c>
      <c r="AG1635" s="28">
        <f t="shared" ca="1" si="1002"/>
        <v>0.27459454263786665</v>
      </c>
      <c r="AH1635" s="28">
        <f>IF(Riskregister!$E$9="",0,COUNTIF(BJ$4:BJ$53,"&lt;"&amp;AF1635)*IF(AG1635&lt;0.5,Riskregister!$K$9+(Riskregister!$L$9-Riskregister!$K$9)*SQRT(AG1635/2),Riskregister!$L$9-(Riskregister!$L$9-Riskregister!$K$9)*SQRT((1-AG1635)/2)))</f>
        <v>0</v>
      </c>
      <c r="AI1635" s="28">
        <f t="shared" ca="1" si="1003"/>
        <v>0.79761231129601096</v>
      </c>
      <c r="AJ1635" s="28">
        <f t="shared" ca="1" si="1003"/>
        <v>0.58883505281912052</v>
      </c>
      <c r="AK1635" s="28">
        <f>IF(Riskregister!$E$10="",0,COUNTIF(BK$4:BK$53,"&lt;"&amp;AI1635)*IF(AJ1635&lt;0.5,Riskregister!$K$10+(Riskregister!$L$10-Riskregister!$K$10)*SQRT(AJ1635/2),Riskregister!$L$10-(Riskregister!$L$10-Riskregister!$K$10)*SQRT((1-AJ1635)/2)))</f>
        <v>0</v>
      </c>
      <c r="AL1635" s="28">
        <f t="shared" ca="1" si="1004"/>
        <v>0.40957482677904966</v>
      </c>
      <c r="AM1635" s="28">
        <f t="shared" ca="1" si="1004"/>
        <v>0.84721876759324599</v>
      </c>
      <c r="AN1635" s="28">
        <f>IF(Riskregister!$E$11="",0,COUNTIF(BL$4:BL$53,"&lt;"&amp;AL1635)*IF(AM1635&lt;0.5,Riskregister!$K$11+(Riskregister!$L$11-Riskregister!$K$11)*SQRT(AM1635/2),Riskregister!$L$11-(Riskregister!$L$11-Riskregister!$K$11)*SQRT((1-AM1635)/2)))</f>
        <v>0</v>
      </c>
      <c r="AO1635" s="28">
        <f t="shared" ca="1" si="1005"/>
        <v>0.17867733063619606</v>
      </c>
      <c r="AP1635" s="28">
        <f t="shared" ca="1" si="1005"/>
        <v>0.31974602637129135</v>
      </c>
      <c r="AQ1635" s="28">
        <f>IF(Riskregister!$E$12="",0,COUNTIF(BM$4:BM$53,"&lt;"&amp;AO1635)*IF(AP1635&lt;0.5,Riskregister!$K$12+(Riskregister!$L$12-Riskregister!$K$12)*SQRT(AP1635/2),Riskregister!$L$12-(Riskregister!$L$12-Riskregister!$K$12)*SQRT((1-AP1635)/2)))</f>
        <v>0</v>
      </c>
      <c r="AR1635" s="28">
        <f t="shared" ca="1" si="1006"/>
        <v>0.85545163259920964</v>
      </c>
      <c r="AS1635" s="28">
        <f t="shared" ca="1" si="1006"/>
        <v>0.7856804930728023</v>
      </c>
      <c r="AT1635" s="28">
        <f>IF(Riskregister!$E$13="",0,COUNTIF(BN$4:BN$53,"&lt;"&amp;AR1635)*IF(AS1635&lt;0.5,Riskregister!$K$13+(Riskregister!$L$13-Riskregister!$K$13)*SQRT(AS1635/2),Riskregister!$L$13-(Riskregister!$L$13-Riskregister!$K$13)*SQRT((1-AS1635)/2)))</f>
        <v>0</v>
      </c>
      <c r="AU1635" s="28">
        <f t="shared" ca="1" si="1007"/>
        <v>0.78329029245553716</v>
      </c>
      <c r="AV1635" s="28">
        <f t="shared" ca="1" si="1007"/>
        <v>0.17351087744997329</v>
      </c>
      <c r="AW1635" s="28">
        <f>IF(Riskregister!$E$14="",0,COUNTIF(BO$4:BO$53,"&lt;"&amp;AU1635)*IF(AV1635&lt;0.5,Riskregister!$K$14+(Riskregister!$L$14-Riskregister!$K$14)*SQRT(AV1635/2),Riskregister!$L$14-(Riskregister!$L$14-Riskregister!$K$14)*SQRT((1-AV1635)/2)))</f>
        <v>0</v>
      </c>
      <c r="AX1635" s="28">
        <f t="shared" ca="1" si="1008"/>
        <v>0.68760222094144041</v>
      </c>
      <c r="AY1635" s="28">
        <f t="shared" ca="1" si="1008"/>
        <v>0.78461596973793712</v>
      </c>
      <c r="AZ1635" s="28">
        <f>IF(Riskregister!$E$15="",0,COUNTIF(BP$4:BP$53,"&lt;"&amp;AX1635)*IF(AY1635&lt;0.5,Riskregister!$K$15+(Riskregister!$L$15-Riskregister!$K$15)*SQRT(AY1635/2),Riskregister!$L$15-(Riskregister!$L$15-Riskregister!$K$15)*SQRT((1-AY1635)/2)))</f>
        <v>0</v>
      </c>
      <c r="BA1635" s="28">
        <f t="shared" ca="1" si="1009"/>
        <v>0.4918578254731889</v>
      </c>
      <c r="BB1635" s="28">
        <f t="shared" ca="1" si="1009"/>
        <v>0.62177957749287582</v>
      </c>
      <c r="BC1635" s="28">
        <f>IF(Riskregister!$E$16="",0,COUNTIF(BQ$4:BQ$53,"&lt;"&amp;BA1635)*IF(BB1635&lt;0.5,Riskregister!$K$16+(Riskregister!$L$16-Riskregister!$K$16)*SQRT(BB1635/2),Riskregister!$L$16-(Riskregister!$L$16-Riskregister!$K$16)*SQRT((1-BB1635)/2)))</f>
        <v>0</v>
      </c>
      <c r="BD1635" s="28">
        <f t="shared" ca="1" si="997"/>
        <v>2443903.5089773494</v>
      </c>
    </row>
    <row r="1636" spans="20:56" x14ac:dyDescent="0.35">
      <c r="T1636" s="28">
        <f t="shared" ca="1" si="998"/>
        <v>9.1767730874314668E-2</v>
      </c>
      <c r="U1636" s="28">
        <f t="shared" ca="1" si="998"/>
        <v>0.43866059117502665</v>
      </c>
      <c r="V1636" s="28">
        <f ca="1">IF(Riskregister!$E$5="",0,COUNTIF(BF$4:BF$53,"&lt;"&amp;T1636)*IF(U1636&lt;0.5,Riskregister!$K$5+(Riskregister!$L$5-Riskregister!$K$5)*SQRT(U1636/2),Riskregister!$L$5-(Riskregister!$L$5-Riskregister!$K$5)*SQRT((1-U1636)/2)))</f>
        <v>0</v>
      </c>
      <c r="W1636" s="28">
        <f t="shared" ca="1" si="999"/>
        <v>0.18126693553672746</v>
      </c>
      <c r="X1636" s="28">
        <f t="shared" ca="1" si="999"/>
        <v>0.76847584301218408</v>
      </c>
      <c r="Y1636" s="28">
        <f ca="1">IF(Riskregister!$E$6="",0,COUNTIF(BG$4:BG$53,"&lt;"&amp;W1636)*IF(X1636&lt;0.5,Riskregister!$K$6+(Riskregister!$L$6-Riskregister!$K$6)*SQRT(X1636/2),Riskregister!$L$6-(Riskregister!$L$6-Riskregister!$K$6)*SQRT((1-X1636)/2)))</f>
        <v>0</v>
      </c>
      <c r="Z1636" s="28">
        <f t="shared" ca="1" si="1000"/>
        <v>2.2903983862552435E-2</v>
      </c>
      <c r="AA1636" s="28">
        <f t="shared" ca="1" si="1000"/>
        <v>0.12457307318496635</v>
      </c>
      <c r="AB1636" s="28">
        <f ca="1">IF(Riskregister!$E$7="",0,COUNTIF(BH$4:BH$53,"&lt;"&amp;Z1636)*IF(AA1636&lt;0.5,Riskregister!$K$7+(Riskregister!$L$7-Riskregister!$K$7)*SQRT(AA1636/2),Riskregister!$L$7-(Riskregister!$L$7-Riskregister!$K$7)*SQRT((1-AA1636)/2)))</f>
        <v>0</v>
      </c>
      <c r="AC1636" s="28">
        <f t="shared" ca="1" si="1001"/>
        <v>0.9862859369292386</v>
      </c>
      <c r="AD1636" s="28">
        <f t="shared" ca="1" si="1001"/>
        <v>0.19586894155537804</v>
      </c>
      <c r="AE1636" s="28">
        <f ca="1">IF(Riskregister!$E$8="",0,COUNTIF(BI$4:BI$53,"&lt;"&amp;AC1636)*IF(AD1636&lt;0.5,Riskregister!$K$8+(Riskregister!$L$8-Riskregister!$K$8)*SQRT(AD1636/2),Riskregister!$L$8-(Riskregister!$L$8-Riskregister!$K$8)*SQRT((1-AD1636)/2)))</f>
        <v>1770840.7321933776</v>
      </c>
      <c r="AF1636" s="28">
        <f t="shared" ca="1" si="1002"/>
        <v>0.68509880708457516</v>
      </c>
      <c r="AG1636" s="28">
        <f t="shared" ca="1" si="1002"/>
        <v>0.44189851259747936</v>
      </c>
      <c r="AH1636" s="28">
        <f>IF(Riskregister!$E$9="",0,COUNTIF(BJ$4:BJ$53,"&lt;"&amp;AF1636)*IF(AG1636&lt;0.5,Riskregister!$K$9+(Riskregister!$L$9-Riskregister!$K$9)*SQRT(AG1636/2),Riskregister!$L$9-(Riskregister!$L$9-Riskregister!$K$9)*SQRT((1-AG1636)/2)))</f>
        <v>0</v>
      </c>
      <c r="AI1636" s="28">
        <f t="shared" ca="1" si="1003"/>
        <v>0.73314716594880058</v>
      </c>
      <c r="AJ1636" s="28">
        <f t="shared" ca="1" si="1003"/>
        <v>0.53722036685338725</v>
      </c>
      <c r="AK1636" s="28">
        <f>IF(Riskregister!$E$10="",0,COUNTIF(BK$4:BK$53,"&lt;"&amp;AI1636)*IF(AJ1636&lt;0.5,Riskregister!$K$10+(Riskregister!$L$10-Riskregister!$K$10)*SQRT(AJ1636/2),Riskregister!$L$10-(Riskregister!$L$10-Riskregister!$K$10)*SQRT((1-AJ1636)/2)))</f>
        <v>0</v>
      </c>
      <c r="AL1636" s="28">
        <f t="shared" ca="1" si="1004"/>
        <v>0.19121770298716978</v>
      </c>
      <c r="AM1636" s="28">
        <f t="shared" ca="1" si="1004"/>
        <v>0.89537386896951376</v>
      </c>
      <c r="AN1636" s="28">
        <f>IF(Riskregister!$E$11="",0,COUNTIF(BL$4:BL$53,"&lt;"&amp;AL1636)*IF(AM1636&lt;0.5,Riskregister!$K$11+(Riskregister!$L$11-Riskregister!$K$11)*SQRT(AM1636/2),Riskregister!$L$11-(Riskregister!$L$11-Riskregister!$K$11)*SQRT((1-AM1636)/2)))</f>
        <v>0</v>
      </c>
      <c r="AO1636" s="28">
        <f t="shared" ca="1" si="1005"/>
        <v>0.62145796214726956</v>
      </c>
      <c r="AP1636" s="28">
        <f t="shared" ca="1" si="1005"/>
        <v>0.55008216862458847</v>
      </c>
      <c r="AQ1636" s="28">
        <f>IF(Riskregister!$E$12="",0,COUNTIF(BM$4:BM$53,"&lt;"&amp;AO1636)*IF(AP1636&lt;0.5,Riskregister!$K$12+(Riskregister!$L$12-Riskregister!$K$12)*SQRT(AP1636/2),Riskregister!$L$12-(Riskregister!$L$12-Riskregister!$K$12)*SQRT((1-AP1636)/2)))</f>
        <v>0</v>
      </c>
      <c r="AR1636" s="28">
        <f t="shared" ca="1" si="1006"/>
        <v>0.41762487815744964</v>
      </c>
      <c r="AS1636" s="28">
        <f t="shared" ca="1" si="1006"/>
        <v>0.13020095062528181</v>
      </c>
      <c r="AT1636" s="28">
        <f>IF(Riskregister!$E$13="",0,COUNTIF(BN$4:BN$53,"&lt;"&amp;AR1636)*IF(AS1636&lt;0.5,Riskregister!$K$13+(Riskregister!$L$13-Riskregister!$K$13)*SQRT(AS1636/2),Riskregister!$L$13-(Riskregister!$L$13-Riskregister!$K$13)*SQRT((1-AS1636)/2)))</f>
        <v>0</v>
      </c>
      <c r="AU1636" s="28">
        <f t="shared" ca="1" si="1007"/>
        <v>0.66485112817603897</v>
      </c>
      <c r="AV1636" s="28">
        <f t="shared" ca="1" si="1007"/>
        <v>0.6631118264695498</v>
      </c>
      <c r="AW1636" s="28">
        <f>IF(Riskregister!$E$14="",0,COUNTIF(BO$4:BO$53,"&lt;"&amp;AU1636)*IF(AV1636&lt;0.5,Riskregister!$K$14+(Riskregister!$L$14-Riskregister!$K$14)*SQRT(AV1636/2),Riskregister!$L$14-(Riskregister!$L$14-Riskregister!$K$14)*SQRT((1-AV1636)/2)))</f>
        <v>0</v>
      </c>
      <c r="AX1636" s="28">
        <f t="shared" ca="1" si="1008"/>
        <v>0.87009071232161117</v>
      </c>
      <c r="AY1636" s="28">
        <f t="shared" ca="1" si="1008"/>
        <v>0.66309975623522222</v>
      </c>
      <c r="AZ1636" s="28">
        <f>IF(Riskregister!$E$15="",0,COUNTIF(BP$4:BP$53,"&lt;"&amp;AX1636)*IF(AY1636&lt;0.5,Riskregister!$K$15+(Riskregister!$L$15-Riskregister!$K$15)*SQRT(AY1636/2),Riskregister!$L$15-(Riskregister!$L$15-Riskregister!$K$15)*SQRT((1-AY1636)/2)))</f>
        <v>0</v>
      </c>
      <c r="BA1636" s="28">
        <f t="shared" ca="1" si="1009"/>
        <v>0.66291568113239874</v>
      </c>
      <c r="BB1636" s="28">
        <f t="shared" ca="1" si="1009"/>
        <v>0.96803255252604281</v>
      </c>
      <c r="BC1636" s="28">
        <f>IF(Riskregister!$E$16="",0,COUNTIF(BQ$4:BQ$53,"&lt;"&amp;BA1636)*IF(BB1636&lt;0.5,Riskregister!$K$16+(Riskregister!$L$16-Riskregister!$K$16)*SQRT(BB1636/2),Riskregister!$L$16-(Riskregister!$L$16-Riskregister!$K$16)*SQRT((1-BB1636)/2)))</f>
        <v>0</v>
      </c>
      <c r="BD1636" s="28">
        <f t="shared" ca="1" si="997"/>
        <v>1770840.7321933776</v>
      </c>
    </row>
    <row r="1637" spans="20:56" x14ac:dyDescent="0.35">
      <c r="T1637" s="28">
        <f t="shared" ca="1" si="998"/>
        <v>0.24362685481264212</v>
      </c>
      <c r="U1637" s="28">
        <f t="shared" ca="1" si="998"/>
        <v>0.61701544694424582</v>
      </c>
      <c r="V1637" s="28">
        <f ca="1">IF(Riskregister!$E$5="",0,COUNTIF(BF$4:BF$53,"&lt;"&amp;T1637)*IF(U1637&lt;0.5,Riskregister!$K$5+(Riskregister!$L$5-Riskregister!$K$5)*SQRT(U1637/2),Riskregister!$L$5-(Riskregister!$L$5-Riskregister!$K$5)*SQRT((1-U1637)/2)))</f>
        <v>0</v>
      </c>
      <c r="W1637" s="28">
        <f t="shared" ca="1" si="999"/>
        <v>0.40960029709361234</v>
      </c>
      <c r="X1637" s="28">
        <f t="shared" ca="1" si="999"/>
        <v>0.1167340748694613</v>
      </c>
      <c r="Y1637" s="28">
        <f ca="1">IF(Riskregister!$E$6="",0,COUNTIF(BG$4:BG$53,"&lt;"&amp;W1637)*IF(X1637&lt;0.5,Riskregister!$K$6+(Riskregister!$L$6-Riskregister!$K$6)*SQRT(X1637/2),Riskregister!$L$6-(Riskregister!$L$6-Riskregister!$K$6)*SQRT((1-X1637)/2)))</f>
        <v>0</v>
      </c>
      <c r="Z1637" s="28">
        <f t="shared" ca="1" si="1000"/>
        <v>3.1523389951087832E-2</v>
      </c>
      <c r="AA1637" s="28">
        <f t="shared" ca="1" si="1000"/>
        <v>0.96128938325893654</v>
      </c>
      <c r="AB1637" s="28">
        <f ca="1">IF(Riskregister!$E$7="",0,COUNTIF(BH$4:BH$53,"&lt;"&amp;Z1637)*IF(AA1637&lt;0.5,Riskregister!$K$7+(Riskregister!$L$7-Riskregister!$K$7)*SQRT(AA1637/2),Riskregister!$L$7-(Riskregister!$L$7-Riskregister!$K$7)*SQRT((1-AA1637)/2)))</f>
        <v>0</v>
      </c>
      <c r="AC1637" s="28">
        <f t="shared" ca="1" si="1001"/>
        <v>0.9962820052418927</v>
      </c>
      <c r="AD1637" s="28">
        <f t="shared" ca="1" si="1001"/>
        <v>0.42675434685256275</v>
      </c>
      <c r="AE1637" s="28">
        <f ca="1">IF(Riskregister!$E$8="",0,COUNTIF(BI$4:BI$53,"&lt;"&amp;AC1637)*IF(AD1637&lt;0.5,Riskregister!$K$8+(Riskregister!$L$8-Riskregister!$K$8)*SQRT(AD1637/2),Riskregister!$L$8-(Riskregister!$L$8-Riskregister!$K$8)*SQRT((1-AD1637)/2)))</f>
        <v>2471060.054670657</v>
      </c>
      <c r="AF1637" s="28">
        <f t="shared" ca="1" si="1002"/>
        <v>0.61889963983916729</v>
      </c>
      <c r="AG1637" s="28">
        <f t="shared" ca="1" si="1002"/>
        <v>0.90990429643545034</v>
      </c>
      <c r="AH1637" s="28">
        <f>IF(Riskregister!$E$9="",0,COUNTIF(BJ$4:BJ$53,"&lt;"&amp;AF1637)*IF(AG1637&lt;0.5,Riskregister!$K$9+(Riskregister!$L$9-Riskregister!$K$9)*SQRT(AG1637/2),Riskregister!$L$9-(Riskregister!$L$9-Riskregister!$K$9)*SQRT((1-AG1637)/2)))</f>
        <v>0</v>
      </c>
      <c r="AI1637" s="28">
        <f t="shared" ca="1" si="1003"/>
        <v>0.40447424163475743</v>
      </c>
      <c r="AJ1637" s="28">
        <f t="shared" ca="1" si="1003"/>
        <v>0.3731770448607703</v>
      </c>
      <c r="AK1637" s="28">
        <f>IF(Riskregister!$E$10="",0,COUNTIF(BK$4:BK$53,"&lt;"&amp;AI1637)*IF(AJ1637&lt;0.5,Riskregister!$K$10+(Riskregister!$L$10-Riskregister!$K$10)*SQRT(AJ1637/2),Riskregister!$L$10-(Riskregister!$L$10-Riskregister!$K$10)*SQRT((1-AJ1637)/2)))</f>
        <v>0</v>
      </c>
      <c r="AL1637" s="28">
        <f t="shared" ca="1" si="1004"/>
        <v>0.85370264369110427</v>
      </c>
      <c r="AM1637" s="28">
        <f t="shared" ca="1" si="1004"/>
        <v>0.81622969979765336</v>
      </c>
      <c r="AN1637" s="28">
        <f>IF(Riskregister!$E$11="",0,COUNTIF(BL$4:BL$53,"&lt;"&amp;AL1637)*IF(AM1637&lt;0.5,Riskregister!$K$11+(Riskregister!$L$11-Riskregister!$K$11)*SQRT(AM1637/2),Riskregister!$L$11-(Riskregister!$L$11-Riskregister!$K$11)*SQRT((1-AM1637)/2)))</f>
        <v>0</v>
      </c>
      <c r="AO1637" s="28">
        <f t="shared" ca="1" si="1005"/>
        <v>0.54969335708797717</v>
      </c>
      <c r="AP1637" s="28">
        <f t="shared" ca="1" si="1005"/>
        <v>0.46713944894854553</v>
      </c>
      <c r="AQ1637" s="28">
        <f>IF(Riskregister!$E$12="",0,COUNTIF(BM$4:BM$53,"&lt;"&amp;AO1637)*IF(AP1637&lt;0.5,Riskregister!$K$12+(Riskregister!$L$12-Riskregister!$K$12)*SQRT(AP1637/2),Riskregister!$L$12-(Riskregister!$L$12-Riskregister!$K$12)*SQRT((1-AP1637)/2)))</f>
        <v>0</v>
      </c>
      <c r="AR1637" s="28">
        <f t="shared" ca="1" si="1006"/>
        <v>0.9951807000136883</v>
      </c>
      <c r="AS1637" s="28">
        <f t="shared" ca="1" si="1006"/>
        <v>0.89485109363526549</v>
      </c>
      <c r="AT1637" s="28">
        <f>IF(Riskregister!$E$13="",0,COUNTIF(BN$4:BN$53,"&lt;"&amp;AR1637)*IF(AS1637&lt;0.5,Riskregister!$K$13+(Riskregister!$L$13-Riskregister!$K$13)*SQRT(AS1637/2),Riskregister!$L$13-(Riskregister!$L$13-Riskregister!$K$13)*SQRT((1-AS1637)/2)))</f>
        <v>0</v>
      </c>
      <c r="AU1637" s="28">
        <f t="shared" ca="1" si="1007"/>
        <v>0.49091655777873633</v>
      </c>
      <c r="AV1637" s="28">
        <f t="shared" ca="1" si="1007"/>
        <v>0.72957709128593995</v>
      </c>
      <c r="AW1637" s="28">
        <f>IF(Riskregister!$E$14="",0,COUNTIF(BO$4:BO$53,"&lt;"&amp;AU1637)*IF(AV1637&lt;0.5,Riskregister!$K$14+(Riskregister!$L$14-Riskregister!$K$14)*SQRT(AV1637/2),Riskregister!$L$14-(Riskregister!$L$14-Riskregister!$K$14)*SQRT((1-AV1637)/2)))</f>
        <v>0</v>
      </c>
      <c r="AX1637" s="28">
        <f t="shared" ca="1" si="1008"/>
        <v>0.51133382128040006</v>
      </c>
      <c r="AY1637" s="28">
        <f t="shared" ca="1" si="1008"/>
        <v>0.41804783313467342</v>
      </c>
      <c r="AZ1637" s="28">
        <f>IF(Riskregister!$E$15="",0,COUNTIF(BP$4:BP$53,"&lt;"&amp;AX1637)*IF(AY1637&lt;0.5,Riskregister!$K$15+(Riskregister!$L$15-Riskregister!$K$15)*SQRT(AY1637/2),Riskregister!$L$15-(Riskregister!$L$15-Riskregister!$K$15)*SQRT((1-AY1637)/2)))</f>
        <v>0</v>
      </c>
      <c r="BA1637" s="28">
        <f t="shared" ca="1" si="1009"/>
        <v>0.78428844768723049</v>
      </c>
      <c r="BB1637" s="28">
        <f t="shared" ca="1" si="1009"/>
        <v>6.059789963146045E-3</v>
      </c>
      <c r="BC1637" s="28">
        <f>IF(Riskregister!$E$16="",0,COUNTIF(BQ$4:BQ$53,"&lt;"&amp;BA1637)*IF(BB1637&lt;0.5,Riskregister!$K$16+(Riskregister!$L$16-Riskregister!$K$16)*SQRT(BB1637/2),Riskregister!$L$16-(Riskregister!$L$16-Riskregister!$K$16)*SQRT((1-BB1637)/2)))</f>
        <v>0</v>
      </c>
      <c r="BD1637" s="28">
        <f t="shared" ca="1" si="997"/>
        <v>2471060.054670657</v>
      </c>
    </row>
    <row r="1638" spans="20:56" x14ac:dyDescent="0.35">
      <c r="T1638" s="28">
        <f t="shared" ca="1" si="998"/>
        <v>0.11417471891980213</v>
      </c>
      <c r="U1638" s="28">
        <f t="shared" ca="1" si="998"/>
        <v>0.88325848720604427</v>
      </c>
      <c r="V1638" s="28">
        <f ca="1">IF(Riskregister!$E$5="",0,COUNTIF(BF$4:BF$53,"&lt;"&amp;T1638)*IF(U1638&lt;0.5,Riskregister!$K$5+(Riskregister!$L$5-Riskregister!$K$5)*SQRT(U1638/2),Riskregister!$L$5-(Riskregister!$L$5-Riskregister!$K$5)*SQRT((1-U1638)/2)))</f>
        <v>0</v>
      </c>
      <c r="W1638" s="28">
        <f t="shared" ca="1" si="999"/>
        <v>0.7666410124811186</v>
      </c>
      <c r="X1638" s="28">
        <f t="shared" ca="1" si="999"/>
        <v>0.99343254060928854</v>
      </c>
      <c r="Y1638" s="28">
        <f ca="1">IF(Riskregister!$E$6="",0,COUNTIF(BG$4:BG$53,"&lt;"&amp;W1638)*IF(X1638&lt;0.5,Riskregister!$K$6+(Riskregister!$L$6-Riskregister!$K$6)*SQRT(X1638/2),Riskregister!$L$6-(Riskregister!$L$6-Riskregister!$K$6)*SQRT((1-X1638)/2)))</f>
        <v>1896853.094021427</v>
      </c>
      <c r="Z1638" s="28">
        <f t="shared" ca="1" si="1000"/>
        <v>0.78508550231705365</v>
      </c>
      <c r="AA1638" s="28">
        <f t="shared" ca="1" si="1000"/>
        <v>0.89840995737334839</v>
      </c>
      <c r="AB1638" s="28">
        <f ca="1">IF(Riskregister!$E$7="",0,COUNTIF(BH$4:BH$53,"&lt;"&amp;Z1638)*IF(AA1638&lt;0.5,Riskregister!$K$7+(Riskregister!$L$7-Riskregister!$K$7)*SQRT(AA1638/2),Riskregister!$L$7-(Riskregister!$L$7-Riskregister!$K$7)*SQRT((1-AA1638)/2)))</f>
        <v>321117.87204390077</v>
      </c>
      <c r="AC1638" s="28">
        <f t="shared" ca="1" si="1001"/>
        <v>0.41406630902131258</v>
      </c>
      <c r="AD1638" s="28">
        <f t="shared" ca="1" si="1001"/>
        <v>0.99988340036986423</v>
      </c>
      <c r="AE1638" s="28">
        <f ca="1">IF(Riskregister!$E$8="",0,COUNTIF(BI$4:BI$53,"&lt;"&amp;AC1638)*IF(AD1638&lt;0.5,Riskregister!$K$8+(Riskregister!$L$8-Riskregister!$K$8)*SQRT(AD1638/2),Riskregister!$L$8-(Riskregister!$L$8-Riskregister!$K$8)*SQRT((1-AD1638)/2)))</f>
        <v>0</v>
      </c>
      <c r="AF1638" s="28">
        <f t="shared" ca="1" si="1002"/>
        <v>0.45861665189655942</v>
      </c>
      <c r="AG1638" s="28">
        <f t="shared" ca="1" si="1002"/>
        <v>6.4385307272407655E-4</v>
      </c>
      <c r="AH1638" s="28">
        <f>IF(Riskregister!$E$9="",0,COUNTIF(BJ$4:BJ$53,"&lt;"&amp;AF1638)*IF(AG1638&lt;0.5,Riskregister!$K$9+(Riskregister!$L$9-Riskregister!$K$9)*SQRT(AG1638/2),Riskregister!$L$9-(Riskregister!$L$9-Riskregister!$K$9)*SQRT((1-AG1638)/2)))</f>
        <v>0</v>
      </c>
      <c r="AI1638" s="28">
        <f t="shared" ca="1" si="1003"/>
        <v>0.12242258172729392</v>
      </c>
      <c r="AJ1638" s="28">
        <f t="shared" ca="1" si="1003"/>
        <v>0.57910864512869331</v>
      </c>
      <c r="AK1638" s="28">
        <f>IF(Riskregister!$E$10="",0,COUNTIF(BK$4:BK$53,"&lt;"&amp;AI1638)*IF(AJ1638&lt;0.5,Riskregister!$K$10+(Riskregister!$L$10-Riskregister!$K$10)*SQRT(AJ1638/2),Riskregister!$L$10-(Riskregister!$L$10-Riskregister!$K$10)*SQRT((1-AJ1638)/2)))</f>
        <v>0</v>
      </c>
      <c r="AL1638" s="28">
        <f t="shared" ca="1" si="1004"/>
        <v>0.16898687559930614</v>
      </c>
      <c r="AM1638" s="28">
        <f t="shared" ca="1" si="1004"/>
        <v>0.63231571686190824</v>
      </c>
      <c r="AN1638" s="28">
        <f>IF(Riskregister!$E$11="",0,COUNTIF(BL$4:BL$53,"&lt;"&amp;AL1638)*IF(AM1638&lt;0.5,Riskregister!$K$11+(Riskregister!$L$11-Riskregister!$K$11)*SQRT(AM1638/2),Riskregister!$L$11-(Riskregister!$L$11-Riskregister!$K$11)*SQRT((1-AM1638)/2)))</f>
        <v>0</v>
      </c>
      <c r="AO1638" s="28">
        <f t="shared" ca="1" si="1005"/>
        <v>2.8243289973214458E-2</v>
      </c>
      <c r="AP1638" s="28">
        <f t="shared" ca="1" si="1005"/>
        <v>4.5315804389369219E-2</v>
      </c>
      <c r="AQ1638" s="28">
        <f>IF(Riskregister!$E$12="",0,COUNTIF(BM$4:BM$53,"&lt;"&amp;AO1638)*IF(AP1638&lt;0.5,Riskregister!$K$12+(Riskregister!$L$12-Riskregister!$K$12)*SQRT(AP1638/2),Riskregister!$L$12-(Riskregister!$L$12-Riskregister!$K$12)*SQRT((1-AP1638)/2)))</f>
        <v>0</v>
      </c>
      <c r="AR1638" s="28">
        <f t="shared" ca="1" si="1006"/>
        <v>0.19295674475198532</v>
      </c>
      <c r="AS1638" s="28">
        <f t="shared" ca="1" si="1006"/>
        <v>0.72361513057635829</v>
      </c>
      <c r="AT1638" s="28">
        <f>IF(Riskregister!$E$13="",0,COUNTIF(BN$4:BN$53,"&lt;"&amp;AR1638)*IF(AS1638&lt;0.5,Riskregister!$K$13+(Riskregister!$L$13-Riskregister!$K$13)*SQRT(AS1638/2),Riskregister!$L$13-(Riskregister!$L$13-Riskregister!$K$13)*SQRT((1-AS1638)/2)))</f>
        <v>0</v>
      </c>
      <c r="AU1638" s="28">
        <f t="shared" ca="1" si="1007"/>
        <v>7.5191102911740249E-2</v>
      </c>
      <c r="AV1638" s="28">
        <f t="shared" ca="1" si="1007"/>
        <v>0.19945028888321947</v>
      </c>
      <c r="AW1638" s="28">
        <f>IF(Riskregister!$E$14="",0,COUNTIF(BO$4:BO$53,"&lt;"&amp;AU1638)*IF(AV1638&lt;0.5,Riskregister!$K$14+(Riskregister!$L$14-Riskregister!$K$14)*SQRT(AV1638/2),Riskregister!$L$14-(Riskregister!$L$14-Riskregister!$K$14)*SQRT((1-AV1638)/2)))</f>
        <v>0</v>
      </c>
      <c r="AX1638" s="28">
        <f t="shared" ca="1" si="1008"/>
        <v>0.1928352439523352</v>
      </c>
      <c r="AY1638" s="28">
        <f t="shared" ca="1" si="1008"/>
        <v>4.444424070243258E-3</v>
      </c>
      <c r="AZ1638" s="28">
        <f>IF(Riskregister!$E$15="",0,COUNTIF(BP$4:BP$53,"&lt;"&amp;AX1638)*IF(AY1638&lt;0.5,Riskregister!$K$15+(Riskregister!$L$15-Riskregister!$K$15)*SQRT(AY1638/2),Riskregister!$L$15-(Riskregister!$L$15-Riskregister!$K$15)*SQRT((1-AY1638)/2)))</f>
        <v>0</v>
      </c>
      <c r="BA1638" s="28">
        <f t="shared" ca="1" si="1009"/>
        <v>0.56912490423945195</v>
      </c>
      <c r="BB1638" s="28">
        <f t="shared" ca="1" si="1009"/>
        <v>0.67449348161485745</v>
      </c>
      <c r="BC1638" s="28">
        <f>IF(Riskregister!$E$16="",0,COUNTIF(BQ$4:BQ$53,"&lt;"&amp;BA1638)*IF(BB1638&lt;0.5,Riskregister!$K$16+(Riskregister!$L$16-Riskregister!$K$16)*SQRT(BB1638/2),Riskregister!$L$16-(Riskregister!$L$16-Riskregister!$K$16)*SQRT((1-BB1638)/2)))</f>
        <v>0</v>
      </c>
      <c r="BD1638" s="28">
        <f t="shared" ca="1" si="997"/>
        <v>2217970.9660653276</v>
      </c>
    </row>
    <row r="1639" spans="20:56" x14ac:dyDescent="0.35">
      <c r="T1639" s="28">
        <f t="shared" ca="1" si="998"/>
        <v>3.9504379110356869E-2</v>
      </c>
      <c r="U1639" s="28">
        <f t="shared" ca="1" si="998"/>
        <v>0.34122268012355517</v>
      </c>
      <c r="V1639" s="28">
        <f ca="1">IF(Riskregister!$E$5="",0,COUNTIF(BF$4:BF$53,"&lt;"&amp;T1639)*IF(U1639&lt;0.5,Riskregister!$K$5+(Riskregister!$L$5-Riskregister!$K$5)*SQRT(U1639/2),Riskregister!$L$5-(Riskregister!$L$5-Riskregister!$K$5)*SQRT((1-U1639)/2)))</f>
        <v>0</v>
      </c>
      <c r="W1639" s="28">
        <f t="shared" ca="1" si="999"/>
        <v>0.40463312569260934</v>
      </c>
      <c r="X1639" s="28">
        <f t="shared" ca="1" si="999"/>
        <v>0.49973307346828311</v>
      </c>
      <c r="Y1639" s="28">
        <f ca="1">IF(Riskregister!$E$6="",0,COUNTIF(BG$4:BG$53,"&lt;"&amp;W1639)*IF(X1639&lt;0.5,Riskregister!$K$6+(Riskregister!$L$6-Riskregister!$K$6)*SQRT(X1639/2),Riskregister!$L$6-(Riskregister!$L$6-Riskregister!$K$6)*SQRT((1-X1639)/2)))</f>
        <v>0</v>
      </c>
      <c r="Z1639" s="28">
        <f t="shared" ca="1" si="1000"/>
        <v>0.18502908514043837</v>
      </c>
      <c r="AA1639" s="28">
        <f t="shared" ca="1" si="1000"/>
        <v>0.45848093241649801</v>
      </c>
      <c r="AB1639" s="28">
        <f ca="1">IF(Riskregister!$E$7="",0,COUNTIF(BH$4:BH$53,"&lt;"&amp;Z1639)*IF(AA1639&lt;0.5,Riskregister!$K$7+(Riskregister!$L$7-Riskregister!$K$7)*SQRT(AA1639/2),Riskregister!$L$7-(Riskregister!$L$7-Riskregister!$K$7)*SQRT((1-AA1639)/2)))</f>
        <v>0</v>
      </c>
      <c r="AC1639" s="28">
        <f t="shared" ca="1" si="1001"/>
        <v>0.95181811863897248</v>
      </c>
      <c r="AD1639" s="28">
        <f t="shared" ca="1" si="1001"/>
        <v>0.81604244833244333</v>
      </c>
      <c r="AE1639" s="28">
        <f ca="1">IF(Riskregister!$E$8="",0,COUNTIF(BI$4:BI$53,"&lt;"&amp;AC1639)*IF(AD1639&lt;0.5,Riskregister!$K$8+(Riskregister!$L$8-Riskregister!$K$8)*SQRT(AD1639/2),Riskregister!$L$8-(Riskregister!$L$8-Riskregister!$K$8)*SQRT((1-AD1639)/2)))</f>
        <v>0</v>
      </c>
      <c r="AF1639" s="28">
        <f t="shared" ca="1" si="1002"/>
        <v>4.2353566906413009E-2</v>
      </c>
      <c r="AG1639" s="28">
        <f t="shared" ca="1" si="1002"/>
        <v>0.30584167893189684</v>
      </c>
      <c r="AH1639" s="28">
        <f>IF(Riskregister!$E$9="",0,COUNTIF(BJ$4:BJ$53,"&lt;"&amp;AF1639)*IF(AG1639&lt;0.5,Riskregister!$K$9+(Riskregister!$L$9-Riskregister!$K$9)*SQRT(AG1639/2),Riskregister!$L$9-(Riskregister!$L$9-Riskregister!$K$9)*SQRT((1-AG1639)/2)))</f>
        <v>0</v>
      </c>
      <c r="AI1639" s="28">
        <f t="shared" ca="1" si="1003"/>
        <v>0.66444222247481033</v>
      </c>
      <c r="AJ1639" s="28">
        <f t="shared" ca="1" si="1003"/>
        <v>0.75199264305250257</v>
      </c>
      <c r="AK1639" s="28">
        <f>IF(Riskregister!$E$10="",0,COUNTIF(BK$4:BK$53,"&lt;"&amp;AI1639)*IF(AJ1639&lt;0.5,Riskregister!$K$10+(Riskregister!$L$10-Riskregister!$K$10)*SQRT(AJ1639/2),Riskregister!$L$10-(Riskregister!$L$10-Riskregister!$K$10)*SQRT((1-AJ1639)/2)))</f>
        <v>0</v>
      </c>
      <c r="AL1639" s="28">
        <f t="shared" ca="1" si="1004"/>
        <v>0.56847910947869906</v>
      </c>
      <c r="AM1639" s="28">
        <f t="shared" ca="1" si="1004"/>
        <v>0.77650102037983881</v>
      </c>
      <c r="AN1639" s="28">
        <f>IF(Riskregister!$E$11="",0,COUNTIF(BL$4:BL$53,"&lt;"&amp;AL1639)*IF(AM1639&lt;0.5,Riskregister!$K$11+(Riskregister!$L$11-Riskregister!$K$11)*SQRT(AM1639/2),Riskregister!$L$11-(Riskregister!$L$11-Riskregister!$K$11)*SQRT((1-AM1639)/2)))</f>
        <v>0</v>
      </c>
      <c r="AO1639" s="28">
        <f t="shared" ca="1" si="1005"/>
        <v>0.37599279416218345</v>
      </c>
      <c r="AP1639" s="28">
        <f t="shared" ca="1" si="1005"/>
        <v>0.21721700727288817</v>
      </c>
      <c r="AQ1639" s="28">
        <f>IF(Riskregister!$E$12="",0,COUNTIF(BM$4:BM$53,"&lt;"&amp;AO1639)*IF(AP1639&lt;0.5,Riskregister!$K$12+(Riskregister!$L$12-Riskregister!$K$12)*SQRT(AP1639/2),Riskregister!$L$12-(Riskregister!$L$12-Riskregister!$K$12)*SQRT((1-AP1639)/2)))</f>
        <v>0</v>
      </c>
      <c r="AR1639" s="28">
        <f t="shared" ca="1" si="1006"/>
        <v>0.78073849623883262</v>
      </c>
      <c r="AS1639" s="28">
        <f t="shared" ca="1" si="1006"/>
        <v>3.6813257030514079E-2</v>
      </c>
      <c r="AT1639" s="28">
        <f>IF(Riskregister!$E$13="",0,COUNTIF(BN$4:BN$53,"&lt;"&amp;AR1639)*IF(AS1639&lt;0.5,Riskregister!$K$13+(Riskregister!$L$13-Riskregister!$K$13)*SQRT(AS1639/2),Riskregister!$L$13-(Riskregister!$L$13-Riskregister!$K$13)*SQRT((1-AS1639)/2)))</f>
        <v>0</v>
      </c>
      <c r="AU1639" s="28">
        <f t="shared" ca="1" si="1007"/>
        <v>0.95233260518196661</v>
      </c>
      <c r="AV1639" s="28">
        <f t="shared" ca="1" si="1007"/>
        <v>0.35216471599787802</v>
      </c>
      <c r="AW1639" s="28">
        <f>IF(Riskregister!$E$14="",0,COUNTIF(BO$4:BO$53,"&lt;"&amp;AU1639)*IF(AV1639&lt;0.5,Riskregister!$K$14+(Riskregister!$L$14-Riskregister!$K$14)*SQRT(AV1639/2),Riskregister!$L$14-(Riskregister!$L$14-Riskregister!$K$14)*SQRT((1-AV1639)/2)))</f>
        <v>0</v>
      </c>
      <c r="AX1639" s="28">
        <f t="shared" ca="1" si="1008"/>
        <v>0.97879290371162431</v>
      </c>
      <c r="AY1639" s="28">
        <f t="shared" ca="1" si="1008"/>
        <v>0.8855435446508565</v>
      </c>
      <c r="AZ1639" s="28">
        <f>IF(Riskregister!$E$15="",0,COUNTIF(BP$4:BP$53,"&lt;"&amp;AX1639)*IF(AY1639&lt;0.5,Riskregister!$K$15+(Riskregister!$L$15-Riskregister!$K$15)*SQRT(AY1639/2),Riskregister!$L$15-(Riskregister!$L$15-Riskregister!$K$15)*SQRT((1-AY1639)/2)))</f>
        <v>0</v>
      </c>
      <c r="BA1639" s="28">
        <f t="shared" ca="1" si="1009"/>
        <v>0.54526005704002667</v>
      </c>
      <c r="BB1639" s="28">
        <f t="shared" ca="1" si="1009"/>
        <v>0.99183865675101857</v>
      </c>
      <c r="BC1639" s="28">
        <f>IF(Riskregister!$E$16="",0,COUNTIF(BQ$4:BQ$53,"&lt;"&amp;BA1639)*IF(BB1639&lt;0.5,Riskregister!$K$16+(Riskregister!$L$16-Riskregister!$K$16)*SQRT(BB1639/2),Riskregister!$L$16-(Riskregister!$L$16-Riskregister!$K$16)*SQRT((1-BB1639)/2)))</f>
        <v>0</v>
      </c>
      <c r="BD1639" s="28">
        <f t="shared" ca="1" si="997"/>
        <v>0</v>
      </c>
    </row>
    <row r="1640" spans="20:56" x14ac:dyDescent="0.35">
      <c r="T1640" s="28">
        <f t="shared" ca="1" si="998"/>
        <v>0.75250200841551196</v>
      </c>
      <c r="U1640" s="28">
        <f t="shared" ca="1" si="998"/>
        <v>0.22499800088316702</v>
      </c>
      <c r="V1640" s="28">
        <f ca="1">IF(Riskregister!$E$5="",0,COUNTIF(BF$4:BF$53,"&lt;"&amp;T1640)*IF(U1640&lt;0.5,Riskregister!$K$5+(Riskregister!$L$5-Riskregister!$K$5)*SQRT(U1640/2),Riskregister!$L$5-(Riskregister!$L$5-Riskregister!$K$5)*SQRT((1-U1640)/2)))</f>
        <v>300933.91795557638</v>
      </c>
      <c r="W1640" s="28">
        <f t="shared" ca="1" si="999"/>
        <v>0.35060145114496188</v>
      </c>
      <c r="X1640" s="28">
        <f t="shared" ca="1" si="999"/>
        <v>0.47355620559103506</v>
      </c>
      <c r="Y1640" s="28">
        <f ca="1">IF(Riskregister!$E$6="",0,COUNTIF(BG$4:BG$53,"&lt;"&amp;W1640)*IF(X1640&lt;0.5,Riskregister!$K$6+(Riskregister!$L$6-Riskregister!$K$6)*SQRT(X1640/2),Riskregister!$L$6-(Riskregister!$L$6-Riskregister!$K$6)*SQRT((1-X1640)/2)))</f>
        <v>0</v>
      </c>
      <c r="Z1640" s="28">
        <f t="shared" ca="1" si="1000"/>
        <v>0.64419156505454866</v>
      </c>
      <c r="AA1640" s="28">
        <f t="shared" ca="1" si="1000"/>
        <v>0.41924443032146508</v>
      </c>
      <c r="AB1640" s="28">
        <f ca="1">IF(Riskregister!$E$7="",0,COUNTIF(BH$4:BH$53,"&lt;"&amp;Z1640)*IF(AA1640&lt;0.5,Riskregister!$K$7+(Riskregister!$L$7-Riskregister!$K$7)*SQRT(AA1640/2),Riskregister!$L$7-(Riskregister!$L$7-Riskregister!$K$7)*SQRT((1-AA1640)/2)))</f>
        <v>0</v>
      </c>
      <c r="AC1640" s="28">
        <f t="shared" ca="1" si="1001"/>
        <v>0.78190269577751526</v>
      </c>
      <c r="AD1640" s="28">
        <f t="shared" ca="1" si="1001"/>
        <v>0.59232723709118162</v>
      </c>
      <c r="AE1640" s="28">
        <f ca="1">IF(Riskregister!$E$8="",0,COUNTIF(BI$4:BI$53,"&lt;"&amp;AC1640)*IF(AD1640&lt;0.5,Riskregister!$K$8+(Riskregister!$L$8-Riskregister!$K$8)*SQRT(AD1640/2),Riskregister!$L$8-(Riskregister!$L$8-Riskregister!$K$8)*SQRT((1-AD1640)/2)))</f>
        <v>0</v>
      </c>
      <c r="AF1640" s="28">
        <f t="shared" ca="1" si="1002"/>
        <v>5.7371996786438118E-2</v>
      </c>
      <c r="AG1640" s="28">
        <f t="shared" ca="1" si="1002"/>
        <v>5.2367195190695881E-2</v>
      </c>
      <c r="AH1640" s="28">
        <f>IF(Riskregister!$E$9="",0,COUNTIF(BJ$4:BJ$53,"&lt;"&amp;AF1640)*IF(AG1640&lt;0.5,Riskregister!$K$9+(Riskregister!$L$9-Riskregister!$K$9)*SQRT(AG1640/2),Riskregister!$L$9-(Riskregister!$L$9-Riskregister!$K$9)*SQRT((1-AG1640)/2)))</f>
        <v>0</v>
      </c>
      <c r="AI1640" s="28">
        <f t="shared" ca="1" si="1003"/>
        <v>0.64781700105335926</v>
      </c>
      <c r="AJ1640" s="28">
        <f t="shared" ca="1" si="1003"/>
        <v>0.61842397508271119</v>
      </c>
      <c r="AK1640" s="28">
        <f>IF(Riskregister!$E$10="",0,COUNTIF(BK$4:BK$53,"&lt;"&amp;AI1640)*IF(AJ1640&lt;0.5,Riskregister!$K$10+(Riskregister!$L$10-Riskregister!$K$10)*SQRT(AJ1640/2),Riskregister!$L$10-(Riskregister!$L$10-Riskregister!$K$10)*SQRT((1-AJ1640)/2)))</f>
        <v>0</v>
      </c>
      <c r="AL1640" s="28">
        <f t="shared" ca="1" si="1004"/>
        <v>0.15520948372013399</v>
      </c>
      <c r="AM1640" s="28">
        <f t="shared" ca="1" si="1004"/>
        <v>0.12652720970058884</v>
      </c>
      <c r="AN1640" s="28">
        <f>IF(Riskregister!$E$11="",0,COUNTIF(BL$4:BL$53,"&lt;"&amp;AL1640)*IF(AM1640&lt;0.5,Riskregister!$K$11+(Riskregister!$L$11-Riskregister!$K$11)*SQRT(AM1640/2),Riskregister!$L$11-(Riskregister!$L$11-Riskregister!$K$11)*SQRT((1-AM1640)/2)))</f>
        <v>0</v>
      </c>
      <c r="AO1640" s="28">
        <f t="shared" ca="1" si="1005"/>
        <v>0.76128377227072164</v>
      </c>
      <c r="AP1640" s="28">
        <f t="shared" ca="1" si="1005"/>
        <v>0.92493364033035474</v>
      </c>
      <c r="AQ1640" s="28">
        <f>IF(Riskregister!$E$12="",0,COUNTIF(BM$4:BM$53,"&lt;"&amp;AO1640)*IF(AP1640&lt;0.5,Riskregister!$K$12+(Riskregister!$L$12-Riskregister!$K$12)*SQRT(AP1640/2),Riskregister!$L$12-(Riskregister!$L$12-Riskregister!$K$12)*SQRT((1-AP1640)/2)))</f>
        <v>0</v>
      </c>
      <c r="AR1640" s="28">
        <f t="shared" ca="1" si="1006"/>
        <v>0.37207309266243604</v>
      </c>
      <c r="AS1640" s="28">
        <f t="shared" ca="1" si="1006"/>
        <v>0.81020733747339591</v>
      </c>
      <c r="AT1640" s="28">
        <f>IF(Riskregister!$E$13="",0,COUNTIF(BN$4:BN$53,"&lt;"&amp;AR1640)*IF(AS1640&lt;0.5,Riskregister!$K$13+(Riskregister!$L$13-Riskregister!$K$13)*SQRT(AS1640/2),Riskregister!$L$13-(Riskregister!$L$13-Riskregister!$K$13)*SQRT((1-AS1640)/2)))</f>
        <v>0</v>
      </c>
      <c r="AU1640" s="28">
        <f t="shared" ca="1" si="1007"/>
        <v>0.34520181560100371</v>
      </c>
      <c r="AV1640" s="28">
        <f t="shared" ca="1" si="1007"/>
        <v>0.12762552695633977</v>
      </c>
      <c r="AW1640" s="28">
        <f>IF(Riskregister!$E$14="",0,COUNTIF(BO$4:BO$53,"&lt;"&amp;AU1640)*IF(AV1640&lt;0.5,Riskregister!$K$14+(Riskregister!$L$14-Riskregister!$K$14)*SQRT(AV1640/2),Riskregister!$L$14-(Riskregister!$L$14-Riskregister!$K$14)*SQRT((1-AV1640)/2)))</f>
        <v>0</v>
      </c>
      <c r="AX1640" s="28">
        <f t="shared" ca="1" si="1008"/>
        <v>1.4682081024661398E-2</v>
      </c>
      <c r="AY1640" s="28">
        <f t="shared" ca="1" si="1008"/>
        <v>0.47947000086580416</v>
      </c>
      <c r="AZ1640" s="28">
        <f>IF(Riskregister!$E$15="",0,COUNTIF(BP$4:BP$53,"&lt;"&amp;AX1640)*IF(AY1640&lt;0.5,Riskregister!$K$15+(Riskregister!$L$15-Riskregister!$K$15)*SQRT(AY1640/2),Riskregister!$L$15-(Riskregister!$L$15-Riskregister!$K$15)*SQRT((1-AY1640)/2)))</f>
        <v>0</v>
      </c>
      <c r="BA1640" s="28">
        <f t="shared" ca="1" si="1009"/>
        <v>0.55531015404582296</v>
      </c>
      <c r="BB1640" s="28">
        <f t="shared" ca="1" si="1009"/>
        <v>0.39320585424851706</v>
      </c>
      <c r="BC1640" s="28">
        <f>IF(Riskregister!$E$16="",0,COUNTIF(BQ$4:BQ$53,"&lt;"&amp;BA1640)*IF(BB1640&lt;0.5,Riskregister!$K$16+(Riskregister!$L$16-Riskregister!$K$16)*SQRT(BB1640/2),Riskregister!$L$16-(Riskregister!$L$16-Riskregister!$K$16)*SQRT((1-BB1640)/2)))</f>
        <v>0</v>
      </c>
      <c r="BD1640" s="28">
        <f t="shared" ca="1" si="997"/>
        <v>300933.91795557638</v>
      </c>
    </row>
    <row r="1641" spans="20:56" x14ac:dyDescent="0.35">
      <c r="T1641" s="28">
        <f t="shared" ca="1" si="998"/>
        <v>0.54165145070930043</v>
      </c>
      <c r="U1641" s="28">
        <f t="shared" ca="1" si="998"/>
        <v>0.75301589529319912</v>
      </c>
      <c r="V1641" s="28">
        <f ca="1">IF(Riskregister!$E$5="",0,COUNTIF(BF$4:BF$53,"&lt;"&amp;T1641)*IF(U1641&lt;0.5,Riskregister!$K$5+(Riskregister!$L$5-Riskregister!$K$5)*SQRT(U1641/2),Riskregister!$L$5-(Riskregister!$L$5-Riskregister!$K$5)*SQRT((1-U1641)/2)))</f>
        <v>0</v>
      </c>
      <c r="W1641" s="28">
        <f t="shared" ca="1" si="999"/>
        <v>0.12534599391536716</v>
      </c>
      <c r="X1641" s="28">
        <f t="shared" ca="1" si="999"/>
        <v>0.57517471998777581</v>
      </c>
      <c r="Y1641" s="28">
        <f ca="1">IF(Riskregister!$E$6="",0,COUNTIF(BG$4:BG$53,"&lt;"&amp;W1641)*IF(X1641&lt;0.5,Riskregister!$K$6+(Riskregister!$L$6-Riskregister!$K$6)*SQRT(X1641/2),Riskregister!$L$6-(Riskregister!$L$6-Riskregister!$K$6)*SQRT((1-X1641)/2)))</f>
        <v>0</v>
      </c>
      <c r="Z1641" s="28">
        <f t="shared" ca="1" si="1000"/>
        <v>0.26345245313210486</v>
      </c>
      <c r="AA1641" s="28">
        <f t="shared" ca="1" si="1000"/>
        <v>0.69688659028609357</v>
      </c>
      <c r="AB1641" s="28">
        <f ca="1">IF(Riskregister!$E$7="",0,COUNTIF(BH$4:BH$53,"&lt;"&amp;Z1641)*IF(AA1641&lt;0.5,Riskregister!$K$7+(Riskregister!$L$7-Riskregister!$K$7)*SQRT(AA1641/2),Riskregister!$L$7-(Riskregister!$L$7-Riskregister!$K$7)*SQRT((1-AA1641)/2)))</f>
        <v>0</v>
      </c>
      <c r="AC1641" s="28">
        <f t="shared" ca="1" si="1001"/>
        <v>0.3921049934034555</v>
      </c>
      <c r="AD1641" s="28">
        <f t="shared" ca="1" si="1001"/>
        <v>0.79815028366246898</v>
      </c>
      <c r="AE1641" s="28">
        <f ca="1">IF(Riskregister!$E$8="",0,COUNTIF(BI$4:BI$53,"&lt;"&amp;AC1641)*IF(AD1641&lt;0.5,Riskregister!$K$8+(Riskregister!$L$8-Riskregister!$K$8)*SQRT(AD1641/2),Riskregister!$L$8-(Riskregister!$L$8-Riskregister!$K$8)*SQRT((1-AD1641)/2)))</f>
        <v>0</v>
      </c>
      <c r="AF1641" s="28">
        <f t="shared" ca="1" si="1002"/>
        <v>0.74132708301252015</v>
      </c>
      <c r="AG1641" s="28">
        <f t="shared" ca="1" si="1002"/>
        <v>0.73710148925338714</v>
      </c>
      <c r="AH1641" s="28">
        <f>IF(Riskregister!$E$9="",0,COUNTIF(BJ$4:BJ$53,"&lt;"&amp;AF1641)*IF(AG1641&lt;0.5,Riskregister!$K$9+(Riskregister!$L$9-Riskregister!$K$9)*SQRT(AG1641/2),Riskregister!$L$9-(Riskregister!$L$9-Riskregister!$K$9)*SQRT((1-AG1641)/2)))</f>
        <v>0</v>
      </c>
      <c r="AI1641" s="28">
        <f t="shared" ca="1" si="1003"/>
        <v>0.96779474491304596</v>
      </c>
      <c r="AJ1641" s="28">
        <f t="shared" ca="1" si="1003"/>
        <v>0.78884681110607813</v>
      </c>
      <c r="AK1641" s="28">
        <f>IF(Riskregister!$E$10="",0,COUNTIF(BK$4:BK$53,"&lt;"&amp;AI1641)*IF(AJ1641&lt;0.5,Riskregister!$K$10+(Riskregister!$L$10-Riskregister!$K$10)*SQRT(AJ1641/2),Riskregister!$L$10-(Riskregister!$L$10-Riskregister!$K$10)*SQRT((1-AJ1641)/2)))</f>
        <v>0</v>
      </c>
      <c r="AL1641" s="28">
        <f t="shared" ca="1" si="1004"/>
        <v>0.37323229031187855</v>
      </c>
      <c r="AM1641" s="28">
        <f t="shared" ca="1" si="1004"/>
        <v>1.5783209733353232E-3</v>
      </c>
      <c r="AN1641" s="28">
        <f>IF(Riskregister!$E$11="",0,COUNTIF(BL$4:BL$53,"&lt;"&amp;AL1641)*IF(AM1641&lt;0.5,Riskregister!$K$11+(Riskregister!$L$11-Riskregister!$K$11)*SQRT(AM1641/2),Riskregister!$L$11-(Riskregister!$L$11-Riskregister!$K$11)*SQRT((1-AM1641)/2)))</f>
        <v>0</v>
      </c>
      <c r="AO1641" s="28">
        <f t="shared" ca="1" si="1005"/>
        <v>0.48350422824435524</v>
      </c>
      <c r="AP1641" s="28">
        <f t="shared" ca="1" si="1005"/>
        <v>0.13569494981640418</v>
      </c>
      <c r="AQ1641" s="28">
        <f>IF(Riskregister!$E$12="",0,COUNTIF(BM$4:BM$53,"&lt;"&amp;AO1641)*IF(AP1641&lt;0.5,Riskregister!$K$12+(Riskregister!$L$12-Riskregister!$K$12)*SQRT(AP1641/2),Riskregister!$L$12-(Riskregister!$L$12-Riskregister!$K$12)*SQRT((1-AP1641)/2)))</f>
        <v>0</v>
      </c>
      <c r="AR1641" s="28">
        <f t="shared" ca="1" si="1006"/>
        <v>0.37550032165951763</v>
      </c>
      <c r="AS1641" s="28">
        <f t="shared" ca="1" si="1006"/>
        <v>0.27937687147734802</v>
      </c>
      <c r="AT1641" s="28">
        <f>IF(Riskregister!$E$13="",0,COUNTIF(BN$4:BN$53,"&lt;"&amp;AR1641)*IF(AS1641&lt;0.5,Riskregister!$K$13+(Riskregister!$L$13-Riskregister!$K$13)*SQRT(AS1641/2),Riskregister!$L$13-(Riskregister!$L$13-Riskregister!$K$13)*SQRT((1-AS1641)/2)))</f>
        <v>0</v>
      </c>
      <c r="AU1641" s="28">
        <f t="shared" ca="1" si="1007"/>
        <v>0.90993067362496949</v>
      </c>
      <c r="AV1641" s="28">
        <f t="shared" ca="1" si="1007"/>
        <v>0.4234029269587406</v>
      </c>
      <c r="AW1641" s="28">
        <f>IF(Riskregister!$E$14="",0,COUNTIF(BO$4:BO$53,"&lt;"&amp;AU1641)*IF(AV1641&lt;0.5,Riskregister!$K$14+(Riskregister!$L$14-Riskregister!$K$14)*SQRT(AV1641/2),Riskregister!$L$14-(Riskregister!$L$14-Riskregister!$K$14)*SQRT((1-AV1641)/2)))</f>
        <v>0</v>
      </c>
      <c r="AX1641" s="28">
        <f t="shared" ca="1" si="1008"/>
        <v>0.95808408272290546</v>
      </c>
      <c r="AY1641" s="28">
        <f t="shared" ca="1" si="1008"/>
        <v>0.37002627156792067</v>
      </c>
      <c r="AZ1641" s="28">
        <f>IF(Riskregister!$E$15="",0,COUNTIF(BP$4:BP$53,"&lt;"&amp;AX1641)*IF(AY1641&lt;0.5,Riskregister!$K$15+(Riskregister!$L$15-Riskregister!$K$15)*SQRT(AY1641/2),Riskregister!$L$15-(Riskregister!$L$15-Riskregister!$K$15)*SQRT((1-AY1641)/2)))</f>
        <v>0</v>
      </c>
      <c r="BA1641" s="28">
        <f t="shared" ca="1" si="1009"/>
        <v>0.85839722068733415</v>
      </c>
      <c r="BB1641" s="28">
        <f t="shared" ca="1" si="1009"/>
        <v>0.29391475725951066</v>
      </c>
      <c r="BC1641" s="28">
        <f>IF(Riskregister!$E$16="",0,COUNTIF(BQ$4:BQ$53,"&lt;"&amp;BA1641)*IF(BB1641&lt;0.5,Riskregister!$K$16+(Riskregister!$L$16-Riskregister!$K$16)*SQRT(BB1641/2),Riskregister!$L$16-(Riskregister!$L$16-Riskregister!$K$16)*SQRT((1-BB1641)/2)))</f>
        <v>0</v>
      </c>
      <c r="BD1641" s="28">
        <f t="shared" ca="1" si="997"/>
        <v>0</v>
      </c>
    </row>
    <row r="1642" spans="20:56" x14ac:dyDescent="0.35">
      <c r="T1642" s="28">
        <f t="shared" ca="1" si="998"/>
        <v>8.3572965324509085E-2</v>
      </c>
      <c r="U1642" s="28">
        <f t="shared" ca="1" si="998"/>
        <v>0.95683745878951953</v>
      </c>
      <c r="V1642" s="28">
        <f ca="1">IF(Riskregister!$E$5="",0,COUNTIF(BF$4:BF$53,"&lt;"&amp;T1642)*IF(U1642&lt;0.5,Riskregister!$K$5+(Riskregister!$L$5-Riskregister!$K$5)*SQRT(U1642/2),Riskregister!$L$5-(Riskregister!$L$5-Riskregister!$K$5)*SQRT((1-U1642)/2)))</f>
        <v>0</v>
      </c>
      <c r="W1642" s="28">
        <f t="shared" ca="1" si="999"/>
        <v>0.65614909463758364</v>
      </c>
      <c r="X1642" s="28">
        <f t="shared" ca="1" si="999"/>
        <v>0.56546105201174801</v>
      </c>
      <c r="Y1642" s="28">
        <f ca="1">IF(Riskregister!$E$6="",0,COUNTIF(BG$4:BG$53,"&lt;"&amp;W1642)*IF(X1642&lt;0.5,Riskregister!$K$6+(Riskregister!$L$6-Riskregister!$K$6)*SQRT(X1642/2),Riskregister!$L$6-(Riskregister!$L$6-Riskregister!$K$6)*SQRT((1-X1642)/2)))</f>
        <v>1160980.8728396185</v>
      </c>
      <c r="Z1642" s="28">
        <f t="shared" ca="1" si="1000"/>
        <v>0.33626005982313312</v>
      </c>
      <c r="AA1642" s="28">
        <f t="shared" ca="1" si="1000"/>
        <v>0.43074377645606998</v>
      </c>
      <c r="AB1642" s="28">
        <f ca="1">IF(Riskregister!$E$7="",0,COUNTIF(BH$4:BH$53,"&lt;"&amp;Z1642)*IF(AA1642&lt;0.5,Riskregister!$K$7+(Riskregister!$L$7-Riskregister!$K$7)*SQRT(AA1642/2),Riskregister!$L$7-(Riskregister!$L$7-Riskregister!$K$7)*SQRT((1-AA1642)/2)))</f>
        <v>0</v>
      </c>
      <c r="AC1642" s="28">
        <f t="shared" ca="1" si="1001"/>
        <v>1.5922793427305515E-2</v>
      </c>
      <c r="AD1642" s="28">
        <f t="shared" ca="1" si="1001"/>
        <v>0.61831668622239089</v>
      </c>
      <c r="AE1642" s="28">
        <f ca="1">IF(Riskregister!$E$8="",0,COUNTIF(BI$4:BI$53,"&lt;"&amp;AC1642)*IF(AD1642&lt;0.5,Riskregister!$K$8+(Riskregister!$L$8-Riskregister!$K$8)*SQRT(AD1642/2),Riskregister!$L$8-(Riskregister!$L$8-Riskregister!$K$8)*SQRT((1-AD1642)/2)))</f>
        <v>0</v>
      </c>
      <c r="AF1642" s="28">
        <f t="shared" ca="1" si="1002"/>
        <v>3.3273842579879864E-2</v>
      </c>
      <c r="AG1642" s="28">
        <f t="shared" ca="1" si="1002"/>
        <v>0.56777232421702206</v>
      </c>
      <c r="AH1642" s="28">
        <f>IF(Riskregister!$E$9="",0,COUNTIF(BJ$4:BJ$53,"&lt;"&amp;AF1642)*IF(AG1642&lt;0.5,Riskregister!$K$9+(Riskregister!$L$9-Riskregister!$K$9)*SQRT(AG1642/2),Riskregister!$L$9-(Riskregister!$L$9-Riskregister!$K$9)*SQRT((1-AG1642)/2)))</f>
        <v>0</v>
      </c>
      <c r="AI1642" s="28">
        <f t="shared" ca="1" si="1003"/>
        <v>0.54865074967159899</v>
      </c>
      <c r="AJ1642" s="28">
        <f t="shared" ca="1" si="1003"/>
        <v>0.62272508950297834</v>
      </c>
      <c r="AK1642" s="28">
        <f>IF(Riskregister!$E$10="",0,COUNTIF(BK$4:BK$53,"&lt;"&amp;AI1642)*IF(AJ1642&lt;0.5,Riskregister!$K$10+(Riskregister!$L$10-Riskregister!$K$10)*SQRT(AJ1642/2),Riskregister!$L$10-(Riskregister!$L$10-Riskregister!$K$10)*SQRT((1-AJ1642)/2)))</f>
        <v>0</v>
      </c>
      <c r="AL1642" s="28">
        <f t="shared" ca="1" si="1004"/>
        <v>0.79152762343695049</v>
      </c>
      <c r="AM1642" s="28">
        <f t="shared" ca="1" si="1004"/>
        <v>0.40520047051654451</v>
      </c>
      <c r="AN1642" s="28">
        <f>IF(Riskregister!$E$11="",0,COUNTIF(BL$4:BL$53,"&lt;"&amp;AL1642)*IF(AM1642&lt;0.5,Riskregister!$K$11+(Riskregister!$L$11-Riskregister!$K$11)*SQRT(AM1642/2),Riskregister!$L$11-(Riskregister!$L$11-Riskregister!$K$11)*SQRT((1-AM1642)/2)))</f>
        <v>0</v>
      </c>
      <c r="AO1642" s="28">
        <f t="shared" ca="1" si="1005"/>
        <v>0.90824693295438186</v>
      </c>
      <c r="AP1642" s="28">
        <f t="shared" ca="1" si="1005"/>
        <v>0.47786370394288635</v>
      </c>
      <c r="AQ1642" s="28">
        <f>IF(Riskregister!$E$12="",0,COUNTIF(BM$4:BM$53,"&lt;"&amp;AO1642)*IF(AP1642&lt;0.5,Riskregister!$K$12+(Riskregister!$L$12-Riskregister!$K$12)*SQRT(AP1642/2),Riskregister!$L$12-(Riskregister!$L$12-Riskregister!$K$12)*SQRT((1-AP1642)/2)))</f>
        <v>0</v>
      </c>
      <c r="AR1642" s="28">
        <f t="shared" ca="1" si="1006"/>
        <v>0.6974103039563001</v>
      </c>
      <c r="AS1642" s="28">
        <f t="shared" ca="1" si="1006"/>
        <v>0.9469797716877465</v>
      </c>
      <c r="AT1642" s="28">
        <f>IF(Riskregister!$E$13="",0,COUNTIF(BN$4:BN$53,"&lt;"&amp;AR1642)*IF(AS1642&lt;0.5,Riskregister!$K$13+(Riskregister!$L$13-Riskregister!$K$13)*SQRT(AS1642/2),Riskregister!$L$13-(Riskregister!$L$13-Riskregister!$K$13)*SQRT((1-AS1642)/2)))</f>
        <v>0</v>
      </c>
      <c r="AU1642" s="28">
        <f t="shared" ca="1" si="1007"/>
        <v>0.89745236596929623</v>
      </c>
      <c r="AV1642" s="28">
        <f t="shared" ca="1" si="1007"/>
        <v>0.38524600884432569</v>
      </c>
      <c r="AW1642" s="28">
        <f>IF(Riskregister!$E$14="",0,COUNTIF(BO$4:BO$53,"&lt;"&amp;AU1642)*IF(AV1642&lt;0.5,Riskregister!$K$14+(Riskregister!$L$14-Riskregister!$K$14)*SQRT(AV1642/2),Riskregister!$L$14-(Riskregister!$L$14-Riskregister!$K$14)*SQRT((1-AV1642)/2)))</f>
        <v>0</v>
      </c>
      <c r="AX1642" s="28">
        <f t="shared" ca="1" si="1008"/>
        <v>0.29501678414619636</v>
      </c>
      <c r="AY1642" s="28">
        <f t="shared" ca="1" si="1008"/>
        <v>0.3069957945021593</v>
      </c>
      <c r="AZ1642" s="28">
        <f>IF(Riskregister!$E$15="",0,COUNTIF(BP$4:BP$53,"&lt;"&amp;AX1642)*IF(AY1642&lt;0.5,Riskregister!$K$15+(Riskregister!$L$15-Riskregister!$K$15)*SQRT(AY1642/2),Riskregister!$L$15-(Riskregister!$L$15-Riskregister!$K$15)*SQRT((1-AY1642)/2)))</f>
        <v>0</v>
      </c>
      <c r="BA1642" s="28">
        <f t="shared" ca="1" si="1009"/>
        <v>9.1649961800161051E-2</v>
      </c>
      <c r="BB1642" s="28">
        <f t="shared" ca="1" si="1009"/>
        <v>0.82411889450936116</v>
      </c>
      <c r="BC1642" s="28">
        <f>IF(Riskregister!$E$16="",0,COUNTIF(BQ$4:BQ$53,"&lt;"&amp;BA1642)*IF(BB1642&lt;0.5,Riskregister!$K$16+(Riskregister!$L$16-Riskregister!$K$16)*SQRT(BB1642/2),Riskregister!$L$16-(Riskregister!$L$16-Riskregister!$K$16)*SQRT((1-BB1642)/2)))</f>
        <v>0</v>
      </c>
      <c r="BD1642" s="28">
        <f t="shared" ca="1" si="997"/>
        <v>1160980.8728396185</v>
      </c>
    </row>
    <row r="1643" spans="20:56" x14ac:dyDescent="0.35">
      <c r="T1643" s="28">
        <f t="shared" ca="1" si="998"/>
        <v>0.68502163991548171</v>
      </c>
      <c r="U1643" s="28">
        <f t="shared" ca="1" si="998"/>
        <v>0.72987197302809592</v>
      </c>
      <c r="V1643" s="28">
        <f ca="1">IF(Riskregister!$E$5="",0,COUNTIF(BF$4:BF$53,"&lt;"&amp;T1643)*IF(U1643&lt;0.5,Riskregister!$K$5+(Riskregister!$L$5-Riskregister!$K$5)*SQRT(U1643/2),Riskregister!$L$5-(Riskregister!$L$5-Riskregister!$K$5)*SQRT((1-U1643)/2)))</f>
        <v>434620.24691364029</v>
      </c>
      <c r="W1643" s="28">
        <f t="shared" ca="1" si="999"/>
        <v>0.35387983360110553</v>
      </c>
      <c r="X1643" s="28">
        <f t="shared" ca="1" si="999"/>
        <v>0.71426552209342542</v>
      </c>
      <c r="Y1643" s="28">
        <f ca="1">IF(Riskregister!$E$6="",0,COUNTIF(BG$4:BG$53,"&lt;"&amp;W1643)*IF(X1643&lt;0.5,Riskregister!$K$6+(Riskregister!$L$6-Riskregister!$K$6)*SQRT(X1643/2),Riskregister!$L$6-(Riskregister!$L$6-Riskregister!$K$6)*SQRT((1-X1643)/2)))</f>
        <v>0</v>
      </c>
      <c r="Z1643" s="28">
        <f t="shared" ca="1" si="1000"/>
        <v>9.0025376795394352E-2</v>
      </c>
      <c r="AA1643" s="28">
        <f t="shared" ca="1" si="1000"/>
        <v>0.62541079295589241</v>
      </c>
      <c r="AB1643" s="28">
        <f ca="1">IF(Riskregister!$E$7="",0,COUNTIF(BH$4:BH$53,"&lt;"&amp;Z1643)*IF(AA1643&lt;0.5,Riskregister!$K$7+(Riskregister!$L$7-Riskregister!$K$7)*SQRT(AA1643/2),Riskregister!$L$7-(Riskregister!$L$7-Riskregister!$K$7)*SQRT((1-AA1643)/2)))</f>
        <v>0</v>
      </c>
      <c r="AC1643" s="28">
        <f t="shared" ca="1" si="1001"/>
        <v>0.6768867422683077</v>
      </c>
      <c r="AD1643" s="28">
        <f t="shared" ca="1" si="1001"/>
        <v>4.709492614400268E-2</v>
      </c>
      <c r="AE1643" s="28">
        <f ca="1">IF(Riskregister!$E$8="",0,COUNTIF(BI$4:BI$53,"&lt;"&amp;AC1643)*IF(AD1643&lt;0.5,Riskregister!$K$8+(Riskregister!$L$8-Riskregister!$K$8)*SQRT(AD1643/2),Riskregister!$L$8-(Riskregister!$L$8-Riskregister!$K$8)*SQRT((1-AD1643)/2)))</f>
        <v>0</v>
      </c>
      <c r="AF1643" s="28">
        <f t="shared" ca="1" si="1002"/>
        <v>0.84560835602035611</v>
      </c>
      <c r="AG1643" s="28">
        <f t="shared" ca="1" si="1002"/>
        <v>1.5118311401631113E-2</v>
      </c>
      <c r="AH1643" s="28">
        <f>IF(Riskregister!$E$9="",0,COUNTIF(BJ$4:BJ$53,"&lt;"&amp;AF1643)*IF(AG1643&lt;0.5,Riskregister!$K$9+(Riskregister!$L$9-Riskregister!$K$9)*SQRT(AG1643/2),Riskregister!$L$9-(Riskregister!$L$9-Riskregister!$K$9)*SQRT((1-AG1643)/2)))</f>
        <v>0</v>
      </c>
      <c r="AI1643" s="28">
        <f t="shared" ca="1" si="1003"/>
        <v>0.41426206043975844</v>
      </c>
      <c r="AJ1643" s="28">
        <f t="shared" ca="1" si="1003"/>
        <v>0.87081958089465084</v>
      </c>
      <c r="AK1643" s="28">
        <f>IF(Riskregister!$E$10="",0,COUNTIF(BK$4:BK$53,"&lt;"&amp;AI1643)*IF(AJ1643&lt;0.5,Riskregister!$K$10+(Riskregister!$L$10-Riskregister!$K$10)*SQRT(AJ1643/2),Riskregister!$L$10-(Riskregister!$L$10-Riskregister!$K$10)*SQRT((1-AJ1643)/2)))</f>
        <v>0</v>
      </c>
      <c r="AL1643" s="28">
        <f t="shared" ca="1" si="1004"/>
        <v>0.67834860855300139</v>
      </c>
      <c r="AM1643" s="28">
        <f t="shared" ca="1" si="1004"/>
        <v>0.5966784700083303</v>
      </c>
      <c r="AN1643" s="28">
        <f>IF(Riskregister!$E$11="",0,COUNTIF(BL$4:BL$53,"&lt;"&amp;AL1643)*IF(AM1643&lt;0.5,Riskregister!$K$11+(Riskregister!$L$11-Riskregister!$K$11)*SQRT(AM1643/2),Riskregister!$L$11-(Riskregister!$L$11-Riskregister!$K$11)*SQRT((1-AM1643)/2)))</f>
        <v>0</v>
      </c>
      <c r="AO1643" s="28">
        <f t="shared" ca="1" si="1005"/>
        <v>0.28262388852005005</v>
      </c>
      <c r="AP1643" s="28">
        <f t="shared" ca="1" si="1005"/>
        <v>9.0749287791808131E-2</v>
      </c>
      <c r="AQ1643" s="28">
        <f>IF(Riskregister!$E$12="",0,COUNTIF(BM$4:BM$53,"&lt;"&amp;AO1643)*IF(AP1643&lt;0.5,Riskregister!$K$12+(Riskregister!$L$12-Riskregister!$K$12)*SQRT(AP1643/2),Riskregister!$L$12-(Riskregister!$L$12-Riskregister!$K$12)*SQRT((1-AP1643)/2)))</f>
        <v>0</v>
      </c>
      <c r="AR1643" s="28">
        <f t="shared" ca="1" si="1006"/>
        <v>0.23218186639928151</v>
      </c>
      <c r="AS1643" s="28">
        <f t="shared" ca="1" si="1006"/>
        <v>0.8057608023738948</v>
      </c>
      <c r="AT1643" s="28">
        <f>IF(Riskregister!$E$13="",0,COUNTIF(BN$4:BN$53,"&lt;"&amp;AR1643)*IF(AS1643&lt;0.5,Riskregister!$K$13+(Riskregister!$L$13-Riskregister!$K$13)*SQRT(AS1643/2),Riskregister!$L$13-(Riskregister!$L$13-Riskregister!$K$13)*SQRT((1-AS1643)/2)))</f>
        <v>0</v>
      </c>
      <c r="AU1643" s="28">
        <f t="shared" ca="1" si="1007"/>
        <v>0.91954750995345713</v>
      </c>
      <c r="AV1643" s="28">
        <f t="shared" ca="1" si="1007"/>
        <v>0.82054219396179229</v>
      </c>
      <c r="AW1643" s="28">
        <f>IF(Riskregister!$E$14="",0,COUNTIF(BO$4:BO$53,"&lt;"&amp;AU1643)*IF(AV1643&lt;0.5,Riskregister!$K$14+(Riskregister!$L$14-Riskregister!$K$14)*SQRT(AV1643/2),Riskregister!$L$14-(Riskregister!$L$14-Riskregister!$K$14)*SQRT((1-AV1643)/2)))</f>
        <v>0</v>
      </c>
      <c r="AX1643" s="28">
        <f t="shared" ca="1" si="1008"/>
        <v>0.75512547595340906</v>
      </c>
      <c r="AY1643" s="28">
        <f t="shared" ca="1" si="1008"/>
        <v>0.35098130275779849</v>
      </c>
      <c r="AZ1643" s="28">
        <f>IF(Riskregister!$E$15="",0,COUNTIF(BP$4:BP$53,"&lt;"&amp;AX1643)*IF(AY1643&lt;0.5,Riskregister!$K$15+(Riskregister!$L$15-Riskregister!$K$15)*SQRT(AY1643/2),Riskregister!$L$15-(Riskregister!$L$15-Riskregister!$K$15)*SQRT((1-AY1643)/2)))</f>
        <v>0</v>
      </c>
      <c r="BA1643" s="28">
        <f t="shared" ca="1" si="1009"/>
        <v>0.56266380775674141</v>
      </c>
      <c r="BB1643" s="28">
        <f t="shared" ca="1" si="1009"/>
        <v>3.8816622985463067E-2</v>
      </c>
      <c r="BC1643" s="28">
        <f>IF(Riskregister!$E$16="",0,COUNTIF(BQ$4:BQ$53,"&lt;"&amp;BA1643)*IF(BB1643&lt;0.5,Riskregister!$K$16+(Riskregister!$L$16-Riskregister!$K$16)*SQRT(BB1643/2),Riskregister!$L$16-(Riskregister!$L$16-Riskregister!$K$16)*SQRT((1-BB1643)/2)))</f>
        <v>0</v>
      </c>
      <c r="BD1643" s="28">
        <f t="shared" ca="1" si="997"/>
        <v>434620.24691364029</v>
      </c>
    </row>
    <row r="1644" spans="20:56" x14ac:dyDescent="0.35">
      <c r="T1644" s="28">
        <f t="shared" ref="T1644:U1663" ca="1" si="1010">RAND()</f>
        <v>0.8758970987549638</v>
      </c>
      <c r="U1644" s="28">
        <f t="shared" ca="1" si="1010"/>
        <v>0.53704897510766025</v>
      </c>
      <c r="V1644" s="28">
        <f ca="1">IF(Riskregister!$E$5="",0,COUNTIF(BF$4:BF$53,"&lt;"&amp;T1644)*IF(U1644&lt;0.5,Riskregister!$K$5+(Riskregister!$L$5-Riskregister!$K$5)*SQRT(U1644/2),Riskregister!$L$5-(Riskregister!$L$5-Riskregister!$K$5)*SQRT((1-U1644)/2)))</f>
        <v>383496.44051344239</v>
      </c>
      <c r="W1644" s="28">
        <f t="shared" ref="W1644:X1663" ca="1" si="1011">RAND()</f>
        <v>1.9194835610862881E-2</v>
      </c>
      <c r="X1644" s="28">
        <f t="shared" ca="1" si="1011"/>
        <v>0.23692205274622447</v>
      </c>
      <c r="Y1644" s="28">
        <f ca="1">IF(Riskregister!$E$6="",0,COUNTIF(BG$4:BG$53,"&lt;"&amp;W1644)*IF(X1644&lt;0.5,Riskregister!$K$6+(Riskregister!$L$6-Riskregister!$K$6)*SQRT(X1644/2),Riskregister!$L$6-(Riskregister!$L$6-Riskregister!$K$6)*SQRT((1-X1644)/2)))</f>
        <v>0</v>
      </c>
      <c r="Z1644" s="28">
        <f t="shared" ref="Z1644:AA1663" ca="1" si="1012">RAND()</f>
        <v>0.16225831774680255</v>
      </c>
      <c r="AA1644" s="28">
        <f t="shared" ca="1" si="1012"/>
        <v>7.2546873337840379E-2</v>
      </c>
      <c r="AB1644" s="28">
        <f ca="1">IF(Riskregister!$E$7="",0,COUNTIF(BH$4:BH$53,"&lt;"&amp;Z1644)*IF(AA1644&lt;0.5,Riskregister!$K$7+(Riskregister!$L$7-Riskregister!$K$7)*SQRT(AA1644/2),Riskregister!$L$7-(Riskregister!$L$7-Riskregister!$K$7)*SQRT((1-AA1644)/2)))</f>
        <v>0</v>
      </c>
      <c r="AC1644" s="28">
        <f t="shared" ref="AC1644:AD1663" ca="1" si="1013">RAND()</f>
        <v>0.40454604467342903</v>
      </c>
      <c r="AD1644" s="28">
        <f t="shared" ca="1" si="1013"/>
        <v>0.21249923382427738</v>
      </c>
      <c r="AE1644" s="28">
        <f ca="1">IF(Riskregister!$E$8="",0,COUNTIF(BI$4:BI$53,"&lt;"&amp;AC1644)*IF(AD1644&lt;0.5,Riskregister!$K$8+(Riskregister!$L$8-Riskregister!$K$8)*SQRT(AD1644/2),Riskregister!$L$8-(Riskregister!$L$8-Riskregister!$K$8)*SQRT((1-AD1644)/2)))</f>
        <v>0</v>
      </c>
      <c r="AF1644" s="28">
        <f t="shared" ref="AF1644:AG1663" ca="1" si="1014">RAND()</f>
        <v>0.55905225366185463</v>
      </c>
      <c r="AG1644" s="28">
        <f t="shared" ca="1" si="1014"/>
        <v>2.6183172069616623E-2</v>
      </c>
      <c r="AH1644" s="28">
        <f>IF(Riskregister!$E$9="",0,COUNTIF(BJ$4:BJ$53,"&lt;"&amp;AF1644)*IF(AG1644&lt;0.5,Riskregister!$K$9+(Riskregister!$L$9-Riskregister!$K$9)*SQRT(AG1644/2),Riskregister!$L$9-(Riskregister!$L$9-Riskregister!$K$9)*SQRT((1-AG1644)/2)))</f>
        <v>0</v>
      </c>
      <c r="AI1644" s="28">
        <f t="shared" ref="AI1644:AJ1663" ca="1" si="1015">RAND()</f>
        <v>0.80698871993365784</v>
      </c>
      <c r="AJ1644" s="28">
        <f t="shared" ca="1" si="1015"/>
        <v>0.65789644524134594</v>
      </c>
      <c r="AK1644" s="28">
        <f>IF(Riskregister!$E$10="",0,COUNTIF(BK$4:BK$53,"&lt;"&amp;AI1644)*IF(AJ1644&lt;0.5,Riskregister!$K$10+(Riskregister!$L$10-Riskregister!$K$10)*SQRT(AJ1644/2),Riskregister!$L$10-(Riskregister!$L$10-Riskregister!$K$10)*SQRT((1-AJ1644)/2)))</f>
        <v>0</v>
      </c>
      <c r="AL1644" s="28">
        <f t="shared" ref="AL1644:AM1663" ca="1" si="1016">RAND()</f>
        <v>1.2967226283350453E-2</v>
      </c>
      <c r="AM1644" s="28">
        <f t="shared" ca="1" si="1016"/>
        <v>0.76180512779574239</v>
      </c>
      <c r="AN1644" s="28">
        <f>IF(Riskregister!$E$11="",0,COUNTIF(BL$4:BL$53,"&lt;"&amp;AL1644)*IF(AM1644&lt;0.5,Riskregister!$K$11+(Riskregister!$L$11-Riskregister!$K$11)*SQRT(AM1644/2),Riskregister!$L$11-(Riskregister!$L$11-Riskregister!$K$11)*SQRT((1-AM1644)/2)))</f>
        <v>0</v>
      </c>
      <c r="AO1644" s="28">
        <f t="shared" ref="AO1644:AP1663" ca="1" si="1017">RAND()</f>
        <v>0.86741000119075373</v>
      </c>
      <c r="AP1644" s="28">
        <f t="shared" ca="1" si="1017"/>
        <v>0.61466937537708954</v>
      </c>
      <c r="AQ1644" s="28">
        <f>IF(Riskregister!$E$12="",0,COUNTIF(BM$4:BM$53,"&lt;"&amp;AO1644)*IF(AP1644&lt;0.5,Riskregister!$K$12+(Riskregister!$L$12-Riskregister!$K$12)*SQRT(AP1644/2),Riskregister!$L$12-(Riskregister!$L$12-Riskregister!$K$12)*SQRT((1-AP1644)/2)))</f>
        <v>0</v>
      </c>
      <c r="AR1644" s="28">
        <f t="shared" ref="AR1644:AS1663" ca="1" si="1018">RAND()</f>
        <v>5.939609680076785E-2</v>
      </c>
      <c r="AS1644" s="28">
        <f t="shared" ca="1" si="1018"/>
        <v>0.53026162938122778</v>
      </c>
      <c r="AT1644" s="28">
        <f>IF(Riskregister!$E$13="",0,COUNTIF(BN$4:BN$53,"&lt;"&amp;AR1644)*IF(AS1644&lt;0.5,Riskregister!$K$13+(Riskregister!$L$13-Riskregister!$K$13)*SQRT(AS1644/2),Riskregister!$L$13-(Riskregister!$L$13-Riskregister!$K$13)*SQRT((1-AS1644)/2)))</f>
        <v>0</v>
      </c>
      <c r="AU1644" s="28">
        <f t="shared" ref="AU1644:AV1663" ca="1" si="1019">RAND()</f>
        <v>0.1614462059934122</v>
      </c>
      <c r="AV1644" s="28">
        <f t="shared" ca="1" si="1019"/>
        <v>0.96905247315186305</v>
      </c>
      <c r="AW1644" s="28">
        <f>IF(Riskregister!$E$14="",0,COUNTIF(BO$4:BO$53,"&lt;"&amp;AU1644)*IF(AV1644&lt;0.5,Riskregister!$K$14+(Riskregister!$L$14-Riskregister!$K$14)*SQRT(AV1644/2),Riskregister!$L$14-(Riskregister!$L$14-Riskregister!$K$14)*SQRT((1-AV1644)/2)))</f>
        <v>0</v>
      </c>
      <c r="AX1644" s="28">
        <f t="shared" ref="AX1644:AY1663" ca="1" si="1020">RAND()</f>
        <v>0.22032877534291095</v>
      </c>
      <c r="AY1644" s="28">
        <f t="shared" ca="1" si="1020"/>
        <v>0.87544416596870289</v>
      </c>
      <c r="AZ1644" s="28">
        <f>IF(Riskregister!$E$15="",0,COUNTIF(BP$4:BP$53,"&lt;"&amp;AX1644)*IF(AY1644&lt;0.5,Riskregister!$K$15+(Riskregister!$L$15-Riskregister!$K$15)*SQRT(AY1644/2),Riskregister!$L$15-(Riskregister!$L$15-Riskregister!$K$15)*SQRT((1-AY1644)/2)))</f>
        <v>0</v>
      </c>
      <c r="BA1644" s="28">
        <f t="shared" ref="BA1644:BB1663" ca="1" si="1021">RAND()</f>
        <v>0.3567257867403143</v>
      </c>
      <c r="BB1644" s="28">
        <f t="shared" ca="1" si="1021"/>
        <v>0.61343440666777516</v>
      </c>
      <c r="BC1644" s="28">
        <f>IF(Riskregister!$E$16="",0,COUNTIF(BQ$4:BQ$53,"&lt;"&amp;BA1644)*IF(BB1644&lt;0.5,Riskregister!$K$16+(Riskregister!$L$16-Riskregister!$K$16)*SQRT(BB1644/2),Riskregister!$L$16-(Riskregister!$L$16-Riskregister!$K$16)*SQRT((1-BB1644)/2)))</f>
        <v>0</v>
      </c>
      <c r="BD1644" s="28">
        <f t="shared" ca="1" si="997"/>
        <v>383496.44051344239</v>
      </c>
    </row>
    <row r="1645" spans="20:56" x14ac:dyDescent="0.35">
      <c r="T1645" s="28">
        <f t="shared" ca="1" si="1010"/>
        <v>0.11818733060879516</v>
      </c>
      <c r="U1645" s="28">
        <f t="shared" ca="1" si="1010"/>
        <v>0.86228530023444583</v>
      </c>
      <c r="V1645" s="28">
        <f ca="1">IF(Riskregister!$E$5="",0,COUNTIF(BF$4:BF$53,"&lt;"&amp;T1645)*IF(U1645&lt;0.5,Riskregister!$K$5+(Riskregister!$L$5-Riskregister!$K$5)*SQRT(U1645/2),Riskregister!$L$5-(Riskregister!$L$5-Riskregister!$K$5)*SQRT((1-U1645)/2)))</f>
        <v>0</v>
      </c>
      <c r="W1645" s="28">
        <f t="shared" ca="1" si="1011"/>
        <v>0.12509460343992296</v>
      </c>
      <c r="X1645" s="28">
        <f t="shared" ca="1" si="1011"/>
        <v>1.3353626291460641E-2</v>
      </c>
      <c r="Y1645" s="28">
        <f ca="1">IF(Riskregister!$E$6="",0,COUNTIF(BG$4:BG$53,"&lt;"&amp;W1645)*IF(X1645&lt;0.5,Riskregister!$K$6+(Riskregister!$L$6-Riskregister!$K$6)*SQRT(X1645/2),Riskregister!$L$6-(Riskregister!$L$6-Riskregister!$K$6)*SQRT((1-X1645)/2)))</f>
        <v>0</v>
      </c>
      <c r="Z1645" s="28">
        <f t="shared" ca="1" si="1012"/>
        <v>0.14604509276077393</v>
      </c>
      <c r="AA1645" s="28">
        <f t="shared" ca="1" si="1012"/>
        <v>0.62843976492708575</v>
      </c>
      <c r="AB1645" s="28">
        <f ca="1">IF(Riskregister!$E$7="",0,COUNTIF(BH$4:BH$53,"&lt;"&amp;Z1645)*IF(AA1645&lt;0.5,Riskregister!$K$7+(Riskregister!$L$7-Riskregister!$K$7)*SQRT(AA1645/2),Riskregister!$L$7-(Riskregister!$L$7-Riskregister!$K$7)*SQRT((1-AA1645)/2)))</f>
        <v>0</v>
      </c>
      <c r="AC1645" s="28">
        <f t="shared" ca="1" si="1013"/>
        <v>0.13437200589520626</v>
      </c>
      <c r="AD1645" s="28">
        <f t="shared" ca="1" si="1013"/>
        <v>0.356543226949391</v>
      </c>
      <c r="AE1645" s="28">
        <f ca="1">IF(Riskregister!$E$8="",0,COUNTIF(BI$4:BI$53,"&lt;"&amp;AC1645)*IF(AD1645&lt;0.5,Riskregister!$K$8+(Riskregister!$L$8-Riskregister!$K$8)*SQRT(AD1645/2),Riskregister!$L$8-(Riskregister!$L$8-Riskregister!$K$8)*SQRT((1-AD1645)/2)))</f>
        <v>0</v>
      </c>
      <c r="AF1645" s="28">
        <f t="shared" ca="1" si="1014"/>
        <v>0.68676800564427776</v>
      </c>
      <c r="AG1645" s="28">
        <f t="shared" ca="1" si="1014"/>
        <v>0.56610264279098876</v>
      </c>
      <c r="AH1645" s="28">
        <f>IF(Riskregister!$E$9="",0,COUNTIF(BJ$4:BJ$53,"&lt;"&amp;AF1645)*IF(AG1645&lt;0.5,Riskregister!$K$9+(Riskregister!$L$9-Riskregister!$K$9)*SQRT(AG1645/2),Riskregister!$L$9-(Riskregister!$L$9-Riskregister!$K$9)*SQRT((1-AG1645)/2)))</f>
        <v>0</v>
      </c>
      <c r="AI1645" s="28">
        <f t="shared" ca="1" si="1015"/>
        <v>0.17648232814329612</v>
      </c>
      <c r="AJ1645" s="28">
        <f t="shared" ca="1" si="1015"/>
        <v>1.2211470896484666E-2</v>
      </c>
      <c r="AK1645" s="28">
        <f>IF(Riskregister!$E$10="",0,COUNTIF(BK$4:BK$53,"&lt;"&amp;AI1645)*IF(AJ1645&lt;0.5,Riskregister!$K$10+(Riskregister!$L$10-Riskregister!$K$10)*SQRT(AJ1645/2),Riskregister!$L$10-(Riskregister!$L$10-Riskregister!$K$10)*SQRT((1-AJ1645)/2)))</f>
        <v>0</v>
      </c>
      <c r="AL1645" s="28">
        <f t="shared" ca="1" si="1016"/>
        <v>0.11825215922376786</v>
      </c>
      <c r="AM1645" s="28">
        <f t="shared" ca="1" si="1016"/>
        <v>9.4209506915738928E-3</v>
      </c>
      <c r="AN1645" s="28">
        <f>IF(Riskregister!$E$11="",0,COUNTIF(BL$4:BL$53,"&lt;"&amp;AL1645)*IF(AM1645&lt;0.5,Riskregister!$K$11+(Riskregister!$L$11-Riskregister!$K$11)*SQRT(AM1645/2),Riskregister!$L$11-(Riskregister!$L$11-Riskregister!$K$11)*SQRT((1-AM1645)/2)))</f>
        <v>0</v>
      </c>
      <c r="AO1645" s="28">
        <f t="shared" ca="1" si="1017"/>
        <v>0.64185910819100001</v>
      </c>
      <c r="AP1645" s="28">
        <f t="shared" ca="1" si="1017"/>
        <v>0.49019804465027839</v>
      </c>
      <c r="AQ1645" s="28">
        <f>IF(Riskregister!$E$12="",0,COUNTIF(BM$4:BM$53,"&lt;"&amp;AO1645)*IF(AP1645&lt;0.5,Riskregister!$K$12+(Riskregister!$L$12-Riskregister!$K$12)*SQRT(AP1645/2),Riskregister!$L$12-(Riskregister!$L$12-Riskregister!$K$12)*SQRT((1-AP1645)/2)))</f>
        <v>0</v>
      </c>
      <c r="AR1645" s="28">
        <f t="shared" ca="1" si="1018"/>
        <v>0.99500849348426879</v>
      </c>
      <c r="AS1645" s="28">
        <f t="shared" ca="1" si="1018"/>
        <v>0.30265474384694813</v>
      </c>
      <c r="AT1645" s="28">
        <f>IF(Riskregister!$E$13="",0,COUNTIF(BN$4:BN$53,"&lt;"&amp;AR1645)*IF(AS1645&lt;0.5,Riskregister!$K$13+(Riskregister!$L$13-Riskregister!$K$13)*SQRT(AS1645/2),Riskregister!$L$13-(Riskregister!$L$13-Riskregister!$K$13)*SQRT((1-AS1645)/2)))</f>
        <v>0</v>
      </c>
      <c r="AU1645" s="28">
        <f t="shared" ca="1" si="1019"/>
        <v>0.61272519393018865</v>
      </c>
      <c r="AV1645" s="28">
        <f t="shared" ca="1" si="1019"/>
        <v>0.35751581245830322</v>
      </c>
      <c r="AW1645" s="28">
        <f>IF(Riskregister!$E$14="",0,COUNTIF(BO$4:BO$53,"&lt;"&amp;AU1645)*IF(AV1645&lt;0.5,Riskregister!$K$14+(Riskregister!$L$14-Riskregister!$K$14)*SQRT(AV1645/2),Riskregister!$L$14-(Riskregister!$L$14-Riskregister!$K$14)*SQRT((1-AV1645)/2)))</f>
        <v>0</v>
      </c>
      <c r="AX1645" s="28">
        <f t="shared" ca="1" si="1020"/>
        <v>0.42944605351035969</v>
      </c>
      <c r="AY1645" s="28">
        <f t="shared" ca="1" si="1020"/>
        <v>0.19917992432034637</v>
      </c>
      <c r="AZ1645" s="28">
        <f>IF(Riskregister!$E$15="",0,COUNTIF(BP$4:BP$53,"&lt;"&amp;AX1645)*IF(AY1645&lt;0.5,Riskregister!$K$15+(Riskregister!$L$15-Riskregister!$K$15)*SQRT(AY1645/2),Riskregister!$L$15-(Riskregister!$L$15-Riskregister!$K$15)*SQRT((1-AY1645)/2)))</f>
        <v>0</v>
      </c>
      <c r="BA1645" s="28">
        <f t="shared" ca="1" si="1021"/>
        <v>6.4354496444704368E-2</v>
      </c>
      <c r="BB1645" s="28">
        <f t="shared" ca="1" si="1021"/>
        <v>0.47183743089045926</v>
      </c>
      <c r="BC1645" s="28">
        <f>IF(Riskregister!$E$16="",0,COUNTIF(BQ$4:BQ$53,"&lt;"&amp;BA1645)*IF(BB1645&lt;0.5,Riskregister!$K$16+(Riskregister!$L$16-Riskregister!$K$16)*SQRT(BB1645/2),Riskregister!$L$16-(Riskregister!$L$16-Riskregister!$K$16)*SQRT((1-BB1645)/2)))</f>
        <v>0</v>
      </c>
      <c r="BD1645" s="28">
        <f t="shared" ca="1" si="997"/>
        <v>0</v>
      </c>
    </row>
    <row r="1646" spans="20:56" x14ac:dyDescent="0.35">
      <c r="T1646" s="28">
        <f t="shared" ca="1" si="1010"/>
        <v>0.47497366755999193</v>
      </c>
      <c r="U1646" s="28">
        <f t="shared" ca="1" si="1010"/>
        <v>0.44140282035470024</v>
      </c>
      <c r="V1646" s="28">
        <f ca="1">IF(Riskregister!$E$5="",0,COUNTIF(BF$4:BF$53,"&lt;"&amp;T1646)*IF(U1646&lt;0.5,Riskregister!$K$5+(Riskregister!$L$5-Riskregister!$K$5)*SQRT(U1646/2),Riskregister!$L$5-(Riskregister!$L$5-Riskregister!$K$5)*SQRT((1-U1646)/2)))</f>
        <v>0</v>
      </c>
      <c r="W1646" s="28">
        <f t="shared" ca="1" si="1011"/>
        <v>6.5693143784318009E-2</v>
      </c>
      <c r="X1646" s="28">
        <f t="shared" ca="1" si="1011"/>
        <v>0.27847075017511336</v>
      </c>
      <c r="Y1646" s="28">
        <f ca="1">IF(Riskregister!$E$6="",0,COUNTIF(BG$4:BG$53,"&lt;"&amp;W1646)*IF(X1646&lt;0.5,Riskregister!$K$6+(Riskregister!$L$6-Riskregister!$K$6)*SQRT(X1646/2),Riskregister!$L$6-(Riskregister!$L$6-Riskregister!$K$6)*SQRT((1-X1646)/2)))</f>
        <v>0</v>
      </c>
      <c r="Z1646" s="28">
        <f t="shared" ca="1" si="1012"/>
        <v>0.97768496519718606</v>
      </c>
      <c r="AA1646" s="28">
        <f t="shared" ca="1" si="1012"/>
        <v>0.27933908504334493</v>
      </c>
      <c r="AB1646" s="28">
        <f ca="1">IF(Riskregister!$E$7="",0,COUNTIF(BH$4:BH$53,"&lt;"&amp;Z1646)*IF(AA1646&lt;0.5,Riskregister!$K$7+(Riskregister!$L$7-Riskregister!$K$7)*SQRT(AA1646/2),Riskregister!$L$7-(Riskregister!$L$7-Riskregister!$K$7)*SQRT((1-AA1646)/2)))</f>
        <v>361606.71978299698</v>
      </c>
      <c r="AC1646" s="28">
        <f t="shared" ca="1" si="1013"/>
        <v>0.60034548162894097</v>
      </c>
      <c r="AD1646" s="28">
        <f t="shared" ca="1" si="1013"/>
        <v>0.24700070910477268</v>
      </c>
      <c r="AE1646" s="28">
        <f ca="1">IF(Riskregister!$E$8="",0,COUNTIF(BI$4:BI$53,"&lt;"&amp;AC1646)*IF(AD1646&lt;0.5,Riskregister!$K$8+(Riskregister!$L$8-Riskregister!$K$8)*SQRT(AD1646/2),Riskregister!$L$8-(Riskregister!$L$8-Riskregister!$K$8)*SQRT((1-AD1646)/2)))</f>
        <v>0</v>
      </c>
      <c r="AF1646" s="28">
        <f t="shared" ca="1" si="1014"/>
        <v>0.94557520932231243</v>
      </c>
      <c r="AG1646" s="28">
        <f t="shared" ca="1" si="1014"/>
        <v>0.37054927880359778</v>
      </c>
      <c r="AH1646" s="28">
        <f>IF(Riskregister!$E$9="",0,COUNTIF(BJ$4:BJ$53,"&lt;"&amp;AF1646)*IF(AG1646&lt;0.5,Riskregister!$K$9+(Riskregister!$L$9-Riskregister!$K$9)*SQRT(AG1646/2),Riskregister!$L$9-(Riskregister!$L$9-Riskregister!$K$9)*SQRT((1-AG1646)/2)))</f>
        <v>0</v>
      </c>
      <c r="AI1646" s="28">
        <f t="shared" ca="1" si="1015"/>
        <v>0.32594463849066235</v>
      </c>
      <c r="AJ1646" s="28">
        <f t="shared" ca="1" si="1015"/>
        <v>0.25690434776288684</v>
      </c>
      <c r="AK1646" s="28">
        <f>IF(Riskregister!$E$10="",0,COUNTIF(BK$4:BK$53,"&lt;"&amp;AI1646)*IF(AJ1646&lt;0.5,Riskregister!$K$10+(Riskregister!$L$10-Riskregister!$K$10)*SQRT(AJ1646/2),Riskregister!$L$10-(Riskregister!$L$10-Riskregister!$K$10)*SQRT((1-AJ1646)/2)))</f>
        <v>0</v>
      </c>
      <c r="AL1646" s="28">
        <f t="shared" ca="1" si="1016"/>
        <v>9.0172086355541192E-2</v>
      </c>
      <c r="AM1646" s="28">
        <f t="shared" ca="1" si="1016"/>
        <v>0.2358686806477438</v>
      </c>
      <c r="AN1646" s="28">
        <f>IF(Riskregister!$E$11="",0,COUNTIF(BL$4:BL$53,"&lt;"&amp;AL1646)*IF(AM1646&lt;0.5,Riskregister!$K$11+(Riskregister!$L$11-Riskregister!$K$11)*SQRT(AM1646/2),Riskregister!$L$11-(Riskregister!$L$11-Riskregister!$K$11)*SQRT((1-AM1646)/2)))</f>
        <v>0</v>
      </c>
      <c r="AO1646" s="28">
        <f t="shared" ca="1" si="1017"/>
        <v>0.23322517187198888</v>
      </c>
      <c r="AP1646" s="28">
        <f t="shared" ca="1" si="1017"/>
        <v>0.25693380575770464</v>
      </c>
      <c r="AQ1646" s="28">
        <f>IF(Riskregister!$E$12="",0,COUNTIF(BM$4:BM$53,"&lt;"&amp;AO1646)*IF(AP1646&lt;0.5,Riskregister!$K$12+(Riskregister!$L$12-Riskregister!$K$12)*SQRT(AP1646/2),Riskregister!$L$12-(Riskregister!$L$12-Riskregister!$K$12)*SQRT((1-AP1646)/2)))</f>
        <v>0</v>
      </c>
      <c r="AR1646" s="28">
        <f t="shared" ca="1" si="1018"/>
        <v>0.80882215547641778</v>
      </c>
      <c r="AS1646" s="28">
        <f t="shared" ca="1" si="1018"/>
        <v>0.35646387760166987</v>
      </c>
      <c r="AT1646" s="28">
        <f>IF(Riskregister!$E$13="",0,COUNTIF(BN$4:BN$53,"&lt;"&amp;AR1646)*IF(AS1646&lt;0.5,Riskregister!$K$13+(Riskregister!$L$13-Riskregister!$K$13)*SQRT(AS1646/2),Riskregister!$L$13-(Riskregister!$L$13-Riskregister!$K$13)*SQRT((1-AS1646)/2)))</f>
        <v>0</v>
      </c>
      <c r="AU1646" s="28">
        <f t="shared" ca="1" si="1019"/>
        <v>0.52680173801376939</v>
      </c>
      <c r="AV1646" s="28">
        <f t="shared" ca="1" si="1019"/>
        <v>0.38063374008068984</v>
      </c>
      <c r="AW1646" s="28">
        <f>IF(Riskregister!$E$14="",0,COUNTIF(BO$4:BO$53,"&lt;"&amp;AU1646)*IF(AV1646&lt;0.5,Riskregister!$K$14+(Riskregister!$L$14-Riskregister!$K$14)*SQRT(AV1646/2),Riskregister!$L$14-(Riskregister!$L$14-Riskregister!$K$14)*SQRT((1-AV1646)/2)))</f>
        <v>0</v>
      </c>
      <c r="AX1646" s="28">
        <f t="shared" ca="1" si="1020"/>
        <v>0.2763469692737861</v>
      </c>
      <c r="AY1646" s="28">
        <f t="shared" ca="1" si="1020"/>
        <v>0.7304406963445752</v>
      </c>
      <c r="AZ1646" s="28">
        <f>IF(Riskregister!$E$15="",0,COUNTIF(BP$4:BP$53,"&lt;"&amp;AX1646)*IF(AY1646&lt;0.5,Riskregister!$K$15+(Riskregister!$L$15-Riskregister!$K$15)*SQRT(AY1646/2),Riskregister!$L$15-(Riskregister!$L$15-Riskregister!$K$15)*SQRT((1-AY1646)/2)))</f>
        <v>0</v>
      </c>
      <c r="BA1646" s="28">
        <f t="shared" ca="1" si="1021"/>
        <v>0.34921285525215295</v>
      </c>
      <c r="BB1646" s="28">
        <f t="shared" ca="1" si="1021"/>
        <v>0.94632476529674991</v>
      </c>
      <c r="BC1646" s="28">
        <f>IF(Riskregister!$E$16="",0,COUNTIF(BQ$4:BQ$53,"&lt;"&amp;BA1646)*IF(BB1646&lt;0.5,Riskregister!$K$16+(Riskregister!$L$16-Riskregister!$K$16)*SQRT(BB1646/2),Riskregister!$L$16-(Riskregister!$L$16-Riskregister!$K$16)*SQRT((1-BB1646)/2)))</f>
        <v>0</v>
      </c>
      <c r="BD1646" s="28">
        <f t="shared" ca="1" si="997"/>
        <v>361606.71978299698</v>
      </c>
    </row>
    <row r="1647" spans="20:56" x14ac:dyDescent="0.35">
      <c r="T1647" s="28">
        <f t="shared" ca="1" si="1010"/>
        <v>0.95074247904242093</v>
      </c>
      <c r="U1647" s="28">
        <f t="shared" ca="1" si="1010"/>
        <v>0.78921495884251092</v>
      </c>
      <c r="V1647" s="28">
        <f ca="1">IF(Riskregister!$E$5="",0,COUNTIF(BF$4:BF$53,"&lt;"&amp;T1647)*IF(U1647&lt;0.5,Riskregister!$K$5+(Riskregister!$L$5-Riskregister!$K$5)*SQRT(U1647/2),Riskregister!$L$5-(Riskregister!$L$5-Riskregister!$K$5)*SQRT((1-U1647)/2)))</f>
        <v>907822.07190004399</v>
      </c>
      <c r="W1647" s="28">
        <f t="shared" ca="1" si="1011"/>
        <v>0.32457397676346089</v>
      </c>
      <c r="X1647" s="28">
        <f t="shared" ca="1" si="1011"/>
        <v>9.6709926674908409E-2</v>
      </c>
      <c r="Y1647" s="28">
        <f ca="1">IF(Riskregister!$E$6="",0,COUNTIF(BG$4:BG$53,"&lt;"&amp;W1647)*IF(X1647&lt;0.5,Riskregister!$K$6+(Riskregister!$L$6-Riskregister!$K$6)*SQRT(X1647/2),Riskregister!$L$6-(Riskregister!$L$6-Riskregister!$K$6)*SQRT((1-X1647)/2)))</f>
        <v>0</v>
      </c>
      <c r="Z1647" s="28">
        <f t="shared" ca="1" si="1012"/>
        <v>0.83010919928831006</v>
      </c>
      <c r="AA1647" s="28">
        <f t="shared" ca="1" si="1012"/>
        <v>0.80073082585490352</v>
      </c>
      <c r="AB1647" s="28">
        <f ca="1">IF(Riskregister!$E$7="",0,COUNTIF(BH$4:BH$53,"&lt;"&amp;Z1647)*IF(AA1647&lt;0.5,Riskregister!$K$7+(Riskregister!$L$7-Riskregister!$K$7)*SQRT(AA1647/2),Riskregister!$L$7-(Riskregister!$L$7-Riskregister!$K$7)*SQRT((1-AA1647)/2)))</f>
        <v>289522.68596500385</v>
      </c>
      <c r="AC1647" s="28">
        <f t="shared" ca="1" si="1013"/>
        <v>0.82915995738132342</v>
      </c>
      <c r="AD1647" s="28">
        <f t="shared" ca="1" si="1013"/>
        <v>0.47981179639819582</v>
      </c>
      <c r="AE1647" s="28">
        <f ca="1">IF(Riskregister!$E$8="",0,COUNTIF(BI$4:BI$53,"&lt;"&amp;AC1647)*IF(AD1647&lt;0.5,Riskregister!$K$8+(Riskregister!$L$8-Riskregister!$K$8)*SQRT(AD1647/2),Riskregister!$L$8-(Riskregister!$L$8-Riskregister!$K$8)*SQRT((1-AD1647)/2)))</f>
        <v>0</v>
      </c>
      <c r="AF1647" s="28">
        <f t="shared" ca="1" si="1014"/>
        <v>8.6794303145441676E-2</v>
      </c>
      <c r="AG1647" s="28">
        <f t="shared" ca="1" si="1014"/>
        <v>0.12092897528048518</v>
      </c>
      <c r="AH1647" s="28">
        <f>IF(Riskregister!$E$9="",0,COUNTIF(BJ$4:BJ$53,"&lt;"&amp;AF1647)*IF(AG1647&lt;0.5,Riskregister!$K$9+(Riskregister!$L$9-Riskregister!$K$9)*SQRT(AG1647/2),Riskregister!$L$9-(Riskregister!$L$9-Riskregister!$K$9)*SQRT((1-AG1647)/2)))</f>
        <v>0</v>
      </c>
      <c r="AI1647" s="28">
        <f t="shared" ca="1" si="1015"/>
        <v>0.81292683566853463</v>
      </c>
      <c r="AJ1647" s="28">
        <f t="shared" ca="1" si="1015"/>
        <v>0.7150578062792543</v>
      </c>
      <c r="AK1647" s="28">
        <f>IF(Riskregister!$E$10="",0,COUNTIF(BK$4:BK$53,"&lt;"&amp;AI1647)*IF(AJ1647&lt;0.5,Riskregister!$K$10+(Riskregister!$L$10-Riskregister!$K$10)*SQRT(AJ1647/2),Riskregister!$L$10-(Riskregister!$L$10-Riskregister!$K$10)*SQRT((1-AJ1647)/2)))</f>
        <v>0</v>
      </c>
      <c r="AL1647" s="28">
        <f t="shared" ca="1" si="1016"/>
        <v>0.49499374847725575</v>
      </c>
      <c r="AM1647" s="28">
        <f t="shared" ca="1" si="1016"/>
        <v>0.34391688847803958</v>
      </c>
      <c r="AN1647" s="28">
        <f>IF(Riskregister!$E$11="",0,COUNTIF(BL$4:BL$53,"&lt;"&amp;AL1647)*IF(AM1647&lt;0.5,Riskregister!$K$11+(Riskregister!$L$11-Riskregister!$K$11)*SQRT(AM1647/2),Riskregister!$L$11-(Riskregister!$L$11-Riskregister!$K$11)*SQRT((1-AM1647)/2)))</f>
        <v>0</v>
      </c>
      <c r="AO1647" s="28">
        <f t="shared" ca="1" si="1017"/>
        <v>0.82849417139638826</v>
      </c>
      <c r="AP1647" s="28">
        <f t="shared" ca="1" si="1017"/>
        <v>0.83055572066750627</v>
      </c>
      <c r="AQ1647" s="28">
        <f>IF(Riskregister!$E$12="",0,COUNTIF(BM$4:BM$53,"&lt;"&amp;AO1647)*IF(AP1647&lt;0.5,Riskregister!$K$12+(Riskregister!$L$12-Riskregister!$K$12)*SQRT(AP1647/2),Riskregister!$L$12-(Riskregister!$L$12-Riskregister!$K$12)*SQRT((1-AP1647)/2)))</f>
        <v>0</v>
      </c>
      <c r="AR1647" s="28">
        <f t="shared" ca="1" si="1018"/>
        <v>0.45529422864523317</v>
      </c>
      <c r="AS1647" s="28">
        <f t="shared" ca="1" si="1018"/>
        <v>0.30202286261711819</v>
      </c>
      <c r="AT1647" s="28">
        <f>IF(Riskregister!$E$13="",0,COUNTIF(BN$4:BN$53,"&lt;"&amp;AR1647)*IF(AS1647&lt;0.5,Riskregister!$K$13+(Riskregister!$L$13-Riskregister!$K$13)*SQRT(AS1647/2),Riskregister!$L$13-(Riskregister!$L$13-Riskregister!$K$13)*SQRT((1-AS1647)/2)))</f>
        <v>0</v>
      </c>
      <c r="AU1647" s="28">
        <f t="shared" ca="1" si="1019"/>
        <v>0.6946491555553248</v>
      </c>
      <c r="AV1647" s="28">
        <f t="shared" ca="1" si="1019"/>
        <v>0.23418599216274572</v>
      </c>
      <c r="AW1647" s="28">
        <f>IF(Riskregister!$E$14="",0,COUNTIF(BO$4:BO$53,"&lt;"&amp;AU1647)*IF(AV1647&lt;0.5,Riskregister!$K$14+(Riskregister!$L$14-Riskregister!$K$14)*SQRT(AV1647/2),Riskregister!$L$14-(Riskregister!$L$14-Riskregister!$K$14)*SQRT((1-AV1647)/2)))</f>
        <v>0</v>
      </c>
      <c r="AX1647" s="28">
        <f t="shared" ca="1" si="1020"/>
        <v>0.17271268697065334</v>
      </c>
      <c r="AY1647" s="28">
        <f t="shared" ca="1" si="1020"/>
        <v>0.94893215893525562</v>
      </c>
      <c r="AZ1647" s="28">
        <f>IF(Riskregister!$E$15="",0,COUNTIF(BP$4:BP$53,"&lt;"&amp;AX1647)*IF(AY1647&lt;0.5,Riskregister!$K$15+(Riskregister!$L$15-Riskregister!$K$15)*SQRT(AY1647/2),Riskregister!$L$15-(Riskregister!$L$15-Riskregister!$K$15)*SQRT((1-AY1647)/2)))</f>
        <v>0</v>
      </c>
      <c r="BA1647" s="28">
        <f t="shared" ca="1" si="1021"/>
        <v>0.33561329269522067</v>
      </c>
      <c r="BB1647" s="28">
        <f t="shared" ca="1" si="1021"/>
        <v>0.77465756787101681</v>
      </c>
      <c r="BC1647" s="28">
        <f>IF(Riskregister!$E$16="",0,COUNTIF(BQ$4:BQ$53,"&lt;"&amp;BA1647)*IF(BB1647&lt;0.5,Riskregister!$K$16+(Riskregister!$L$16-Riskregister!$K$16)*SQRT(BB1647/2),Riskregister!$L$16-(Riskregister!$L$16-Riskregister!$K$16)*SQRT((1-BB1647)/2)))</f>
        <v>0</v>
      </c>
      <c r="BD1647" s="28">
        <f t="shared" ca="1" si="997"/>
        <v>1197344.7578650478</v>
      </c>
    </row>
    <row r="1648" spans="20:56" x14ac:dyDescent="0.35">
      <c r="T1648" s="28">
        <f t="shared" ca="1" si="1010"/>
        <v>0.97546808245169325</v>
      </c>
      <c r="U1648" s="28">
        <f t="shared" ca="1" si="1010"/>
        <v>0.4383626095481743</v>
      </c>
      <c r="V1648" s="28">
        <f ca="1">IF(Riskregister!$E$5="",0,COUNTIF(BF$4:BF$53,"&lt;"&amp;T1648)*IF(U1648&lt;0.5,Riskregister!$K$5+(Riskregister!$L$5-Riskregister!$K$5)*SQRT(U1648/2),Riskregister!$L$5-(Riskregister!$L$5-Riskregister!$K$5)*SQRT((1-U1648)/2)))</f>
        <v>721351.22744215489</v>
      </c>
      <c r="W1648" s="28">
        <f t="shared" ca="1" si="1011"/>
        <v>0.22789653914658092</v>
      </c>
      <c r="X1648" s="28">
        <f t="shared" ca="1" si="1011"/>
        <v>0.62531067859381739</v>
      </c>
      <c r="Y1648" s="28">
        <f ca="1">IF(Riskregister!$E$6="",0,COUNTIF(BG$4:BG$53,"&lt;"&amp;W1648)*IF(X1648&lt;0.5,Riskregister!$K$6+(Riskregister!$L$6-Riskregister!$K$6)*SQRT(X1648/2),Riskregister!$L$6-(Riskregister!$L$6-Riskregister!$K$6)*SQRT((1-X1648)/2)))</f>
        <v>0</v>
      </c>
      <c r="Z1648" s="28">
        <f t="shared" ca="1" si="1012"/>
        <v>0.55371203598560748</v>
      </c>
      <c r="AA1648" s="28">
        <f t="shared" ca="1" si="1012"/>
        <v>7.6313987494774582E-2</v>
      </c>
      <c r="AB1648" s="28">
        <f ca="1">IF(Riskregister!$E$7="",0,COUNTIF(BH$4:BH$53,"&lt;"&amp;Z1648)*IF(AA1648&lt;0.5,Riskregister!$K$7+(Riskregister!$L$7-Riskregister!$K$7)*SQRT(AA1648/2),Riskregister!$L$7-(Riskregister!$L$7-Riskregister!$K$7)*SQRT((1-AA1648)/2)))</f>
        <v>0</v>
      </c>
      <c r="AC1648" s="28">
        <f t="shared" ca="1" si="1013"/>
        <v>0.81686075567972549</v>
      </c>
      <c r="AD1648" s="28">
        <f t="shared" ca="1" si="1013"/>
        <v>0.81319869682085233</v>
      </c>
      <c r="AE1648" s="28">
        <f ca="1">IF(Riskregister!$E$8="",0,COUNTIF(BI$4:BI$53,"&lt;"&amp;AC1648)*IF(AD1648&lt;0.5,Riskregister!$K$8+(Riskregister!$L$8-Riskregister!$K$8)*SQRT(AD1648/2),Riskregister!$L$8-(Riskregister!$L$8-Riskregister!$K$8)*SQRT((1-AD1648)/2)))</f>
        <v>0</v>
      </c>
      <c r="AF1648" s="28">
        <f t="shared" ca="1" si="1014"/>
        <v>0.74038966270633921</v>
      </c>
      <c r="AG1648" s="28">
        <f t="shared" ca="1" si="1014"/>
        <v>0.22806095991137865</v>
      </c>
      <c r="AH1648" s="28">
        <f>IF(Riskregister!$E$9="",0,COUNTIF(BJ$4:BJ$53,"&lt;"&amp;AF1648)*IF(AG1648&lt;0.5,Riskregister!$K$9+(Riskregister!$L$9-Riskregister!$K$9)*SQRT(AG1648/2),Riskregister!$L$9-(Riskregister!$L$9-Riskregister!$K$9)*SQRT((1-AG1648)/2)))</f>
        <v>0</v>
      </c>
      <c r="AI1648" s="28">
        <f t="shared" ca="1" si="1015"/>
        <v>0.69704657340607579</v>
      </c>
      <c r="AJ1648" s="28">
        <f t="shared" ca="1" si="1015"/>
        <v>0.59729433186781522</v>
      </c>
      <c r="AK1648" s="28">
        <f>IF(Riskregister!$E$10="",0,COUNTIF(BK$4:BK$53,"&lt;"&amp;AI1648)*IF(AJ1648&lt;0.5,Riskregister!$K$10+(Riskregister!$L$10-Riskregister!$K$10)*SQRT(AJ1648/2),Riskregister!$L$10-(Riskregister!$L$10-Riskregister!$K$10)*SQRT((1-AJ1648)/2)))</f>
        <v>0</v>
      </c>
      <c r="AL1648" s="28">
        <f t="shared" ca="1" si="1016"/>
        <v>0.67922412568198032</v>
      </c>
      <c r="AM1648" s="28">
        <f t="shared" ca="1" si="1016"/>
        <v>0.60628018782216497</v>
      </c>
      <c r="AN1648" s="28">
        <f>IF(Riskregister!$E$11="",0,COUNTIF(BL$4:BL$53,"&lt;"&amp;AL1648)*IF(AM1648&lt;0.5,Riskregister!$K$11+(Riskregister!$L$11-Riskregister!$K$11)*SQRT(AM1648/2),Riskregister!$L$11-(Riskregister!$L$11-Riskregister!$K$11)*SQRT((1-AM1648)/2)))</f>
        <v>0</v>
      </c>
      <c r="AO1648" s="28">
        <f t="shared" ca="1" si="1017"/>
        <v>0.56912388402336689</v>
      </c>
      <c r="AP1648" s="28">
        <f t="shared" ca="1" si="1017"/>
        <v>0.64861296349465192</v>
      </c>
      <c r="AQ1648" s="28">
        <f>IF(Riskregister!$E$12="",0,COUNTIF(BM$4:BM$53,"&lt;"&amp;AO1648)*IF(AP1648&lt;0.5,Riskregister!$K$12+(Riskregister!$L$12-Riskregister!$K$12)*SQRT(AP1648/2),Riskregister!$L$12-(Riskregister!$L$12-Riskregister!$K$12)*SQRT((1-AP1648)/2)))</f>
        <v>0</v>
      </c>
      <c r="AR1648" s="28">
        <f t="shared" ca="1" si="1018"/>
        <v>0.97660725256884362</v>
      </c>
      <c r="AS1648" s="28">
        <f t="shared" ca="1" si="1018"/>
        <v>0.29488121113195709</v>
      </c>
      <c r="AT1648" s="28">
        <f>IF(Riskregister!$E$13="",0,COUNTIF(BN$4:BN$53,"&lt;"&amp;AR1648)*IF(AS1648&lt;0.5,Riskregister!$K$13+(Riskregister!$L$13-Riskregister!$K$13)*SQRT(AS1648/2),Riskregister!$L$13-(Riskregister!$L$13-Riskregister!$K$13)*SQRT((1-AS1648)/2)))</f>
        <v>0</v>
      </c>
      <c r="AU1648" s="28">
        <f t="shared" ca="1" si="1019"/>
        <v>0.52850327181998946</v>
      </c>
      <c r="AV1648" s="28">
        <f t="shared" ca="1" si="1019"/>
        <v>0.99486915243099949</v>
      </c>
      <c r="AW1648" s="28">
        <f>IF(Riskregister!$E$14="",0,COUNTIF(BO$4:BO$53,"&lt;"&amp;AU1648)*IF(AV1648&lt;0.5,Riskregister!$K$14+(Riskregister!$L$14-Riskregister!$K$14)*SQRT(AV1648/2),Riskregister!$L$14-(Riskregister!$L$14-Riskregister!$K$14)*SQRT((1-AV1648)/2)))</f>
        <v>0</v>
      </c>
      <c r="AX1648" s="28">
        <f t="shared" ca="1" si="1020"/>
        <v>0.70788012927194399</v>
      </c>
      <c r="AY1648" s="28">
        <f t="shared" ca="1" si="1020"/>
        <v>6.3058704670353682E-2</v>
      </c>
      <c r="AZ1648" s="28">
        <f>IF(Riskregister!$E$15="",0,COUNTIF(BP$4:BP$53,"&lt;"&amp;AX1648)*IF(AY1648&lt;0.5,Riskregister!$K$15+(Riskregister!$L$15-Riskregister!$K$15)*SQRT(AY1648/2),Riskregister!$L$15-(Riskregister!$L$15-Riskregister!$K$15)*SQRT((1-AY1648)/2)))</f>
        <v>0</v>
      </c>
      <c r="BA1648" s="28">
        <f t="shared" ca="1" si="1021"/>
        <v>0.27056878504579496</v>
      </c>
      <c r="BB1648" s="28">
        <f t="shared" ca="1" si="1021"/>
        <v>0.21121114115135209</v>
      </c>
      <c r="BC1648" s="28">
        <f>IF(Riskregister!$E$16="",0,COUNTIF(BQ$4:BQ$53,"&lt;"&amp;BA1648)*IF(BB1648&lt;0.5,Riskregister!$K$16+(Riskregister!$L$16-Riskregister!$K$16)*SQRT(BB1648/2),Riskregister!$L$16-(Riskregister!$L$16-Riskregister!$K$16)*SQRT((1-BB1648)/2)))</f>
        <v>0</v>
      </c>
      <c r="BD1648" s="28">
        <f t="shared" ca="1" si="997"/>
        <v>721351.22744215489</v>
      </c>
    </row>
    <row r="1649" spans="20:56" x14ac:dyDescent="0.35">
      <c r="T1649" s="28">
        <f t="shared" ca="1" si="1010"/>
        <v>8.4542192058717158E-2</v>
      </c>
      <c r="U1649" s="28">
        <f t="shared" ca="1" si="1010"/>
        <v>0.5185904907037302</v>
      </c>
      <c r="V1649" s="28">
        <f ca="1">IF(Riskregister!$E$5="",0,COUNTIF(BF$4:BF$53,"&lt;"&amp;T1649)*IF(U1649&lt;0.5,Riskregister!$K$5+(Riskregister!$L$5-Riskregister!$K$5)*SQRT(U1649/2),Riskregister!$L$5-(Riskregister!$L$5-Riskregister!$K$5)*SQRT((1-U1649)/2)))</f>
        <v>0</v>
      </c>
      <c r="W1649" s="28">
        <f t="shared" ca="1" si="1011"/>
        <v>0.57608794381607742</v>
      </c>
      <c r="X1649" s="28">
        <f t="shared" ca="1" si="1011"/>
        <v>0.20762403566946541</v>
      </c>
      <c r="Y1649" s="28">
        <f ca="1">IF(Riskregister!$E$6="",0,COUNTIF(BG$4:BG$53,"&lt;"&amp;W1649)*IF(X1649&lt;0.5,Riskregister!$K$6+(Riskregister!$L$6-Riskregister!$K$6)*SQRT(X1649/2),Riskregister!$L$6-(Riskregister!$L$6-Riskregister!$K$6)*SQRT((1-X1649)/2)))</f>
        <v>0</v>
      </c>
      <c r="Z1649" s="28">
        <f t="shared" ca="1" si="1012"/>
        <v>0.58921959164009108</v>
      </c>
      <c r="AA1649" s="28">
        <f t="shared" ca="1" si="1012"/>
        <v>3.2606692527356707E-2</v>
      </c>
      <c r="AB1649" s="28">
        <f ca="1">IF(Riskregister!$E$7="",0,COUNTIF(BH$4:BH$53,"&lt;"&amp;Z1649)*IF(AA1649&lt;0.5,Riskregister!$K$7+(Riskregister!$L$7-Riskregister!$K$7)*SQRT(AA1649/2),Riskregister!$L$7-(Riskregister!$L$7-Riskregister!$K$7)*SQRT((1-AA1649)/2)))</f>
        <v>0</v>
      </c>
      <c r="AC1649" s="28">
        <f t="shared" ca="1" si="1013"/>
        <v>0.34442948896195047</v>
      </c>
      <c r="AD1649" s="28">
        <f t="shared" ca="1" si="1013"/>
        <v>0.87782717904985619</v>
      </c>
      <c r="AE1649" s="28">
        <f ca="1">IF(Riskregister!$E$8="",0,COUNTIF(BI$4:BI$53,"&lt;"&amp;AC1649)*IF(AD1649&lt;0.5,Riskregister!$K$8+(Riskregister!$L$8-Riskregister!$K$8)*SQRT(AD1649/2),Riskregister!$L$8-(Riskregister!$L$8-Riskregister!$K$8)*SQRT((1-AD1649)/2)))</f>
        <v>0</v>
      </c>
      <c r="AF1649" s="28">
        <f t="shared" ca="1" si="1014"/>
        <v>7.661614828258656E-2</v>
      </c>
      <c r="AG1649" s="28">
        <f t="shared" ca="1" si="1014"/>
        <v>0.15717444537249015</v>
      </c>
      <c r="AH1649" s="28">
        <f>IF(Riskregister!$E$9="",0,COUNTIF(BJ$4:BJ$53,"&lt;"&amp;AF1649)*IF(AG1649&lt;0.5,Riskregister!$K$9+(Riskregister!$L$9-Riskregister!$K$9)*SQRT(AG1649/2),Riskregister!$L$9-(Riskregister!$L$9-Riskregister!$K$9)*SQRT((1-AG1649)/2)))</f>
        <v>0</v>
      </c>
      <c r="AI1649" s="28">
        <f t="shared" ca="1" si="1015"/>
        <v>0.60224894505332149</v>
      </c>
      <c r="AJ1649" s="28">
        <f t="shared" ca="1" si="1015"/>
        <v>0.61533429436004983</v>
      </c>
      <c r="AK1649" s="28">
        <f>IF(Riskregister!$E$10="",0,COUNTIF(BK$4:BK$53,"&lt;"&amp;AI1649)*IF(AJ1649&lt;0.5,Riskregister!$K$10+(Riskregister!$L$10-Riskregister!$K$10)*SQRT(AJ1649/2),Riskregister!$L$10-(Riskregister!$L$10-Riskregister!$K$10)*SQRT((1-AJ1649)/2)))</f>
        <v>0</v>
      </c>
      <c r="AL1649" s="28">
        <f t="shared" ca="1" si="1016"/>
        <v>0.28519738046890208</v>
      </c>
      <c r="AM1649" s="28">
        <f t="shared" ca="1" si="1016"/>
        <v>0.86384553659740704</v>
      </c>
      <c r="AN1649" s="28">
        <f>IF(Riskregister!$E$11="",0,COUNTIF(BL$4:BL$53,"&lt;"&amp;AL1649)*IF(AM1649&lt;0.5,Riskregister!$K$11+(Riskregister!$L$11-Riskregister!$K$11)*SQRT(AM1649/2),Riskregister!$L$11-(Riskregister!$L$11-Riskregister!$K$11)*SQRT((1-AM1649)/2)))</f>
        <v>0</v>
      </c>
      <c r="AO1649" s="28">
        <f t="shared" ca="1" si="1017"/>
        <v>0.93831246135647572</v>
      </c>
      <c r="AP1649" s="28">
        <f t="shared" ca="1" si="1017"/>
        <v>0.30113886772001974</v>
      </c>
      <c r="AQ1649" s="28">
        <f>IF(Riskregister!$E$12="",0,COUNTIF(BM$4:BM$53,"&lt;"&amp;AO1649)*IF(AP1649&lt;0.5,Riskregister!$K$12+(Riskregister!$L$12-Riskregister!$K$12)*SQRT(AP1649/2),Riskregister!$L$12-(Riskregister!$L$12-Riskregister!$K$12)*SQRT((1-AP1649)/2)))</f>
        <v>0</v>
      </c>
      <c r="AR1649" s="28">
        <f t="shared" ca="1" si="1018"/>
        <v>0.31614158358169064</v>
      </c>
      <c r="AS1649" s="28">
        <f t="shared" ca="1" si="1018"/>
        <v>0.35386664742589968</v>
      </c>
      <c r="AT1649" s="28">
        <f>IF(Riskregister!$E$13="",0,COUNTIF(BN$4:BN$53,"&lt;"&amp;AR1649)*IF(AS1649&lt;0.5,Riskregister!$K$13+(Riskregister!$L$13-Riskregister!$K$13)*SQRT(AS1649/2),Riskregister!$L$13-(Riskregister!$L$13-Riskregister!$K$13)*SQRT((1-AS1649)/2)))</f>
        <v>0</v>
      </c>
      <c r="AU1649" s="28">
        <f t="shared" ca="1" si="1019"/>
        <v>0.10717104294493995</v>
      </c>
      <c r="AV1649" s="28">
        <f t="shared" ca="1" si="1019"/>
        <v>0.13312615228759805</v>
      </c>
      <c r="AW1649" s="28">
        <f>IF(Riskregister!$E$14="",0,COUNTIF(BO$4:BO$53,"&lt;"&amp;AU1649)*IF(AV1649&lt;0.5,Riskregister!$K$14+(Riskregister!$L$14-Riskregister!$K$14)*SQRT(AV1649/2),Riskregister!$L$14-(Riskregister!$L$14-Riskregister!$K$14)*SQRT((1-AV1649)/2)))</f>
        <v>0</v>
      </c>
      <c r="AX1649" s="28">
        <f t="shared" ca="1" si="1020"/>
        <v>0.30305102656741345</v>
      </c>
      <c r="AY1649" s="28">
        <f t="shared" ca="1" si="1020"/>
        <v>0.71581418072413461</v>
      </c>
      <c r="AZ1649" s="28">
        <f>IF(Riskregister!$E$15="",0,COUNTIF(BP$4:BP$53,"&lt;"&amp;AX1649)*IF(AY1649&lt;0.5,Riskregister!$K$15+(Riskregister!$L$15-Riskregister!$K$15)*SQRT(AY1649/2),Riskregister!$L$15-(Riskregister!$L$15-Riskregister!$K$15)*SQRT((1-AY1649)/2)))</f>
        <v>0</v>
      </c>
      <c r="BA1649" s="28">
        <f t="shared" ca="1" si="1021"/>
        <v>0.79339598836122438</v>
      </c>
      <c r="BB1649" s="28">
        <f t="shared" ca="1" si="1021"/>
        <v>0.41089458672443901</v>
      </c>
      <c r="BC1649" s="28">
        <f>IF(Riskregister!$E$16="",0,COUNTIF(BQ$4:BQ$53,"&lt;"&amp;BA1649)*IF(BB1649&lt;0.5,Riskregister!$K$16+(Riskregister!$L$16-Riskregister!$K$16)*SQRT(BB1649/2),Riskregister!$L$16-(Riskregister!$L$16-Riskregister!$K$16)*SQRT((1-BB1649)/2)))</f>
        <v>0</v>
      </c>
      <c r="BD1649" s="28">
        <f t="shared" ca="1" si="997"/>
        <v>0</v>
      </c>
    </row>
    <row r="1650" spans="20:56" x14ac:dyDescent="0.35">
      <c r="T1650" s="28">
        <f t="shared" ca="1" si="1010"/>
        <v>0.48963878030586749</v>
      </c>
      <c r="U1650" s="28">
        <f t="shared" ca="1" si="1010"/>
        <v>0.49629313413239939</v>
      </c>
      <c r="V1650" s="28">
        <f ca="1">IF(Riskregister!$E$5="",0,COUNTIF(BF$4:BF$53,"&lt;"&amp;T1650)*IF(U1650&lt;0.5,Riskregister!$K$5+(Riskregister!$L$5-Riskregister!$K$5)*SQRT(U1650/2),Riskregister!$L$5-(Riskregister!$L$5-Riskregister!$K$5)*SQRT((1-U1650)/2)))</f>
        <v>0</v>
      </c>
      <c r="W1650" s="28">
        <f t="shared" ca="1" si="1011"/>
        <v>0.22895911172802041</v>
      </c>
      <c r="X1650" s="28">
        <f t="shared" ca="1" si="1011"/>
        <v>0.56397307623691095</v>
      </c>
      <c r="Y1650" s="28">
        <f ca="1">IF(Riskregister!$E$6="",0,COUNTIF(BG$4:BG$53,"&lt;"&amp;W1650)*IF(X1650&lt;0.5,Riskregister!$K$6+(Riskregister!$L$6-Riskregister!$K$6)*SQRT(X1650/2),Riskregister!$L$6-(Riskregister!$L$6-Riskregister!$K$6)*SQRT((1-X1650)/2)))</f>
        <v>0</v>
      </c>
      <c r="Z1650" s="28">
        <f t="shared" ca="1" si="1012"/>
        <v>0.48423279004609976</v>
      </c>
      <c r="AA1650" s="28">
        <f t="shared" ca="1" si="1012"/>
        <v>0.39554204189792375</v>
      </c>
      <c r="AB1650" s="28">
        <f ca="1">IF(Riskregister!$E$7="",0,COUNTIF(BH$4:BH$53,"&lt;"&amp;Z1650)*IF(AA1650&lt;0.5,Riskregister!$K$7+(Riskregister!$L$7-Riskregister!$K$7)*SQRT(AA1650/2),Riskregister!$L$7-(Riskregister!$L$7-Riskregister!$K$7)*SQRT((1-AA1650)/2)))</f>
        <v>0</v>
      </c>
      <c r="AC1650" s="28">
        <f t="shared" ca="1" si="1013"/>
        <v>0.20745050023109879</v>
      </c>
      <c r="AD1650" s="28">
        <f t="shared" ca="1" si="1013"/>
        <v>0.36053899037293013</v>
      </c>
      <c r="AE1650" s="28">
        <f ca="1">IF(Riskregister!$E$8="",0,COUNTIF(BI$4:BI$53,"&lt;"&amp;AC1650)*IF(AD1650&lt;0.5,Riskregister!$K$8+(Riskregister!$L$8-Riskregister!$K$8)*SQRT(AD1650/2),Riskregister!$L$8-(Riskregister!$L$8-Riskregister!$K$8)*SQRT((1-AD1650)/2)))</f>
        <v>0</v>
      </c>
      <c r="AF1650" s="28">
        <f t="shared" ca="1" si="1014"/>
        <v>0.17895237998084024</v>
      </c>
      <c r="AG1650" s="28">
        <f t="shared" ca="1" si="1014"/>
        <v>0.93366319923914576</v>
      </c>
      <c r="AH1650" s="28">
        <f>IF(Riskregister!$E$9="",0,COUNTIF(BJ$4:BJ$53,"&lt;"&amp;AF1650)*IF(AG1650&lt;0.5,Riskregister!$K$9+(Riskregister!$L$9-Riskregister!$K$9)*SQRT(AG1650/2),Riskregister!$L$9-(Riskregister!$L$9-Riskregister!$K$9)*SQRT((1-AG1650)/2)))</f>
        <v>0</v>
      </c>
      <c r="AI1650" s="28">
        <f t="shared" ca="1" si="1015"/>
        <v>0.8373460595229576</v>
      </c>
      <c r="AJ1650" s="28">
        <f t="shared" ca="1" si="1015"/>
        <v>0.13778878557223051</v>
      </c>
      <c r="AK1650" s="28">
        <f>IF(Riskregister!$E$10="",0,COUNTIF(BK$4:BK$53,"&lt;"&amp;AI1650)*IF(AJ1650&lt;0.5,Riskregister!$K$10+(Riskregister!$L$10-Riskregister!$K$10)*SQRT(AJ1650/2),Riskregister!$L$10-(Riskregister!$L$10-Riskregister!$K$10)*SQRT((1-AJ1650)/2)))</f>
        <v>0</v>
      </c>
      <c r="AL1650" s="28">
        <f t="shared" ca="1" si="1016"/>
        <v>0.3297784441534638</v>
      </c>
      <c r="AM1650" s="28">
        <f t="shared" ca="1" si="1016"/>
        <v>0.21813168034892949</v>
      </c>
      <c r="AN1650" s="28">
        <f>IF(Riskregister!$E$11="",0,COUNTIF(BL$4:BL$53,"&lt;"&amp;AL1650)*IF(AM1650&lt;0.5,Riskregister!$K$11+(Riskregister!$L$11-Riskregister!$K$11)*SQRT(AM1650/2),Riskregister!$L$11-(Riskregister!$L$11-Riskregister!$K$11)*SQRT((1-AM1650)/2)))</f>
        <v>0</v>
      </c>
      <c r="AO1650" s="28">
        <f t="shared" ca="1" si="1017"/>
        <v>0.37457439244215207</v>
      </c>
      <c r="AP1650" s="28">
        <f t="shared" ca="1" si="1017"/>
        <v>0.2964713166506705</v>
      </c>
      <c r="AQ1650" s="28">
        <f>IF(Riskregister!$E$12="",0,COUNTIF(BM$4:BM$53,"&lt;"&amp;AO1650)*IF(AP1650&lt;0.5,Riskregister!$K$12+(Riskregister!$L$12-Riskregister!$K$12)*SQRT(AP1650/2),Riskregister!$L$12-(Riskregister!$L$12-Riskregister!$K$12)*SQRT((1-AP1650)/2)))</f>
        <v>0</v>
      </c>
      <c r="AR1650" s="28">
        <f t="shared" ca="1" si="1018"/>
        <v>4.2076405450922061E-2</v>
      </c>
      <c r="AS1650" s="28">
        <f t="shared" ca="1" si="1018"/>
        <v>0.71984034692551568</v>
      </c>
      <c r="AT1650" s="28">
        <f>IF(Riskregister!$E$13="",0,COUNTIF(BN$4:BN$53,"&lt;"&amp;AR1650)*IF(AS1650&lt;0.5,Riskregister!$K$13+(Riskregister!$L$13-Riskregister!$K$13)*SQRT(AS1650/2),Riskregister!$L$13-(Riskregister!$L$13-Riskregister!$K$13)*SQRT((1-AS1650)/2)))</f>
        <v>0</v>
      </c>
      <c r="AU1650" s="28">
        <f t="shared" ca="1" si="1019"/>
        <v>0.17944606067012758</v>
      </c>
      <c r="AV1650" s="28">
        <f t="shared" ca="1" si="1019"/>
        <v>0.85283800842166035</v>
      </c>
      <c r="AW1650" s="28">
        <f>IF(Riskregister!$E$14="",0,COUNTIF(BO$4:BO$53,"&lt;"&amp;AU1650)*IF(AV1650&lt;0.5,Riskregister!$K$14+(Riskregister!$L$14-Riskregister!$K$14)*SQRT(AV1650/2),Riskregister!$L$14-(Riskregister!$L$14-Riskregister!$K$14)*SQRT((1-AV1650)/2)))</f>
        <v>0</v>
      </c>
      <c r="AX1650" s="28">
        <f t="shared" ca="1" si="1020"/>
        <v>0.66970164062099002</v>
      </c>
      <c r="AY1650" s="28">
        <f t="shared" ca="1" si="1020"/>
        <v>0.79648494220068755</v>
      </c>
      <c r="AZ1650" s="28">
        <f>IF(Riskregister!$E$15="",0,COUNTIF(BP$4:BP$53,"&lt;"&amp;AX1650)*IF(AY1650&lt;0.5,Riskregister!$K$15+(Riskregister!$L$15-Riskregister!$K$15)*SQRT(AY1650/2),Riskregister!$L$15-(Riskregister!$L$15-Riskregister!$K$15)*SQRT((1-AY1650)/2)))</f>
        <v>0</v>
      </c>
      <c r="BA1650" s="28">
        <f t="shared" ca="1" si="1021"/>
        <v>0.36153051499887467</v>
      </c>
      <c r="BB1650" s="28">
        <f t="shared" ca="1" si="1021"/>
        <v>0.92723609569647381</v>
      </c>
      <c r="BC1650" s="28">
        <f>IF(Riskregister!$E$16="",0,COUNTIF(BQ$4:BQ$53,"&lt;"&amp;BA1650)*IF(BB1650&lt;0.5,Riskregister!$K$16+(Riskregister!$L$16-Riskregister!$K$16)*SQRT(BB1650/2),Riskregister!$L$16-(Riskregister!$L$16-Riskregister!$K$16)*SQRT((1-BB1650)/2)))</f>
        <v>0</v>
      </c>
      <c r="BD1650" s="28">
        <f t="shared" ca="1" si="997"/>
        <v>0</v>
      </c>
    </row>
    <row r="1651" spans="20:56" x14ac:dyDescent="0.35">
      <c r="T1651" s="28">
        <f t="shared" ca="1" si="1010"/>
        <v>0.47366556464923304</v>
      </c>
      <c r="U1651" s="28">
        <f t="shared" ca="1" si="1010"/>
        <v>0.4070234018987603</v>
      </c>
      <c r="V1651" s="28">
        <f ca="1">IF(Riskregister!$E$5="",0,COUNTIF(BF$4:BF$53,"&lt;"&amp;T1651)*IF(U1651&lt;0.5,Riskregister!$K$5+(Riskregister!$L$5-Riskregister!$K$5)*SQRT(U1651/2),Riskregister!$L$5-(Riskregister!$L$5-Riskregister!$K$5)*SQRT((1-U1651)/2)))</f>
        <v>0</v>
      </c>
      <c r="W1651" s="28">
        <f t="shared" ca="1" si="1011"/>
        <v>0.30543559398824394</v>
      </c>
      <c r="X1651" s="28">
        <f t="shared" ca="1" si="1011"/>
        <v>0.79535679406022541</v>
      </c>
      <c r="Y1651" s="28">
        <f ca="1">IF(Riskregister!$E$6="",0,COUNTIF(BG$4:BG$53,"&lt;"&amp;W1651)*IF(X1651&lt;0.5,Riskregister!$K$6+(Riskregister!$L$6-Riskregister!$K$6)*SQRT(X1651/2),Riskregister!$L$6-(Riskregister!$L$6-Riskregister!$K$6)*SQRT((1-X1651)/2)))</f>
        <v>0</v>
      </c>
      <c r="Z1651" s="28">
        <f t="shared" ca="1" si="1012"/>
        <v>0.17812050112660027</v>
      </c>
      <c r="AA1651" s="28">
        <f t="shared" ca="1" si="1012"/>
        <v>0.96553031025674108</v>
      </c>
      <c r="AB1651" s="28">
        <f ca="1">IF(Riskregister!$E$7="",0,COUNTIF(BH$4:BH$53,"&lt;"&amp;Z1651)*IF(AA1651&lt;0.5,Riskregister!$K$7+(Riskregister!$L$7-Riskregister!$K$7)*SQRT(AA1651/2),Riskregister!$L$7-(Riskregister!$L$7-Riskregister!$K$7)*SQRT((1-AA1651)/2)))</f>
        <v>0</v>
      </c>
      <c r="AC1651" s="28">
        <f t="shared" ca="1" si="1013"/>
        <v>0.87658968820079763</v>
      </c>
      <c r="AD1651" s="28">
        <f t="shared" ca="1" si="1013"/>
        <v>0.60903066072236223</v>
      </c>
      <c r="AE1651" s="28">
        <f ca="1">IF(Riskregister!$E$8="",0,COUNTIF(BI$4:BI$53,"&lt;"&amp;AC1651)*IF(AD1651&lt;0.5,Riskregister!$K$8+(Riskregister!$L$8-Riskregister!$K$8)*SQRT(AD1651/2),Riskregister!$L$8-(Riskregister!$L$8-Riskregister!$K$8)*SQRT((1-AD1651)/2)))</f>
        <v>0</v>
      </c>
      <c r="AF1651" s="28">
        <f t="shared" ca="1" si="1014"/>
        <v>0.44259839623594421</v>
      </c>
      <c r="AG1651" s="28">
        <f t="shared" ca="1" si="1014"/>
        <v>0.46862749779205148</v>
      </c>
      <c r="AH1651" s="28">
        <f>IF(Riskregister!$E$9="",0,COUNTIF(BJ$4:BJ$53,"&lt;"&amp;AF1651)*IF(AG1651&lt;0.5,Riskregister!$K$9+(Riskregister!$L$9-Riskregister!$K$9)*SQRT(AG1651/2),Riskregister!$L$9-(Riskregister!$L$9-Riskregister!$K$9)*SQRT((1-AG1651)/2)))</f>
        <v>0</v>
      </c>
      <c r="AI1651" s="28">
        <f t="shared" ca="1" si="1015"/>
        <v>0.32439836548358669</v>
      </c>
      <c r="AJ1651" s="28">
        <f t="shared" ca="1" si="1015"/>
        <v>0.45306829012604366</v>
      </c>
      <c r="AK1651" s="28">
        <f>IF(Riskregister!$E$10="",0,COUNTIF(BK$4:BK$53,"&lt;"&amp;AI1651)*IF(AJ1651&lt;0.5,Riskregister!$K$10+(Riskregister!$L$10-Riskregister!$K$10)*SQRT(AJ1651/2),Riskregister!$L$10-(Riskregister!$L$10-Riskregister!$K$10)*SQRT((1-AJ1651)/2)))</f>
        <v>0</v>
      </c>
      <c r="AL1651" s="28">
        <f t="shared" ca="1" si="1016"/>
        <v>0.7855531928692735</v>
      </c>
      <c r="AM1651" s="28">
        <f t="shared" ca="1" si="1016"/>
        <v>0.32050810662100404</v>
      </c>
      <c r="AN1651" s="28">
        <f>IF(Riskregister!$E$11="",0,COUNTIF(BL$4:BL$53,"&lt;"&amp;AL1651)*IF(AM1651&lt;0.5,Riskregister!$K$11+(Riskregister!$L$11-Riskregister!$K$11)*SQRT(AM1651/2),Riskregister!$L$11-(Riskregister!$L$11-Riskregister!$K$11)*SQRT((1-AM1651)/2)))</f>
        <v>0</v>
      </c>
      <c r="AO1651" s="28">
        <f t="shared" ca="1" si="1017"/>
        <v>0.53927582007414265</v>
      </c>
      <c r="AP1651" s="28">
        <f t="shared" ca="1" si="1017"/>
        <v>0.44617042925767136</v>
      </c>
      <c r="AQ1651" s="28">
        <f>IF(Riskregister!$E$12="",0,COUNTIF(BM$4:BM$53,"&lt;"&amp;AO1651)*IF(AP1651&lt;0.5,Riskregister!$K$12+(Riskregister!$L$12-Riskregister!$K$12)*SQRT(AP1651/2),Riskregister!$L$12-(Riskregister!$L$12-Riskregister!$K$12)*SQRT((1-AP1651)/2)))</f>
        <v>0</v>
      </c>
      <c r="AR1651" s="28">
        <f t="shared" ca="1" si="1018"/>
        <v>0.94173684746879893</v>
      </c>
      <c r="AS1651" s="28">
        <f t="shared" ca="1" si="1018"/>
        <v>0.20235242568041745</v>
      </c>
      <c r="AT1651" s="28">
        <f>IF(Riskregister!$E$13="",0,COUNTIF(BN$4:BN$53,"&lt;"&amp;AR1651)*IF(AS1651&lt;0.5,Riskregister!$K$13+(Riskregister!$L$13-Riskregister!$K$13)*SQRT(AS1651/2),Riskregister!$L$13-(Riskregister!$L$13-Riskregister!$K$13)*SQRT((1-AS1651)/2)))</f>
        <v>0</v>
      </c>
      <c r="AU1651" s="28">
        <f t="shared" ca="1" si="1019"/>
        <v>0.90638445897006903</v>
      </c>
      <c r="AV1651" s="28">
        <f t="shared" ca="1" si="1019"/>
        <v>0.91429278059609509</v>
      </c>
      <c r="AW1651" s="28">
        <f>IF(Riskregister!$E$14="",0,COUNTIF(BO$4:BO$53,"&lt;"&amp;AU1651)*IF(AV1651&lt;0.5,Riskregister!$K$14+(Riskregister!$L$14-Riskregister!$K$14)*SQRT(AV1651/2),Riskregister!$L$14-(Riskregister!$L$14-Riskregister!$K$14)*SQRT((1-AV1651)/2)))</f>
        <v>0</v>
      </c>
      <c r="AX1651" s="28">
        <f t="shared" ca="1" si="1020"/>
        <v>0.41874212413110645</v>
      </c>
      <c r="AY1651" s="28">
        <f t="shared" ca="1" si="1020"/>
        <v>0.13193214833261024</v>
      </c>
      <c r="AZ1651" s="28">
        <f>IF(Riskregister!$E$15="",0,COUNTIF(BP$4:BP$53,"&lt;"&amp;AX1651)*IF(AY1651&lt;0.5,Riskregister!$K$15+(Riskregister!$L$15-Riskregister!$K$15)*SQRT(AY1651/2),Riskregister!$L$15-(Riskregister!$L$15-Riskregister!$K$15)*SQRT((1-AY1651)/2)))</f>
        <v>0</v>
      </c>
      <c r="BA1651" s="28">
        <f t="shared" ca="1" si="1021"/>
        <v>0.96975814937387206</v>
      </c>
      <c r="BB1651" s="28">
        <f t="shared" ca="1" si="1021"/>
        <v>0.10987344180947889</v>
      </c>
      <c r="BC1651" s="28">
        <f>IF(Riskregister!$E$16="",0,COUNTIF(BQ$4:BQ$53,"&lt;"&amp;BA1651)*IF(BB1651&lt;0.5,Riskregister!$K$16+(Riskregister!$L$16-Riskregister!$K$16)*SQRT(BB1651/2),Riskregister!$L$16-(Riskregister!$L$16-Riskregister!$K$16)*SQRT((1-BB1651)/2)))</f>
        <v>0</v>
      </c>
      <c r="BD1651" s="28">
        <f t="shared" ca="1" si="997"/>
        <v>0</v>
      </c>
    </row>
    <row r="1652" spans="20:56" x14ac:dyDescent="0.35">
      <c r="T1652" s="28">
        <f t="shared" ca="1" si="1010"/>
        <v>0.197737453246699</v>
      </c>
      <c r="U1652" s="28">
        <f t="shared" ca="1" si="1010"/>
        <v>4.1193196010165578E-2</v>
      </c>
      <c r="V1652" s="28">
        <f ca="1">IF(Riskregister!$E$5="",0,COUNTIF(BF$4:BF$53,"&lt;"&amp;T1652)*IF(U1652&lt;0.5,Riskregister!$K$5+(Riskregister!$L$5-Riskregister!$K$5)*SQRT(U1652/2),Riskregister!$L$5-(Riskregister!$L$5-Riskregister!$K$5)*SQRT((1-U1652)/2)))</f>
        <v>0</v>
      </c>
      <c r="W1652" s="28">
        <f t="shared" ca="1" si="1011"/>
        <v>0.35293969802873981</v>
      </c>
      <c r="X1652" s="28">
        <f t="shared" ca="1" si="1011"/>
        <v>0.83403274935390392</v>
      </c>
      <c r="Y1652" s="28">
        <f ca="1">IF(Riskregister!$E$6="",0,COUNTIF(BG$4:BG$53,"&lt;"&amp;W1652)*IF(X1652&lt;0.5,Riskregister!$K$6+(Riskregister!$L$6-Riskregister!$K$6)*SQRT(X1652/2),Riskregister!$L$6-(Riskregister!$L$6-Riskregister!$K$6)*SQRT((1-X1652)/2)))</f>
        <v>0</v>
      </c>
      <c r="Z1652" s="28">
        <f t="shared" ca="1" si="1012"/>
        <v>9.6921605793909293E-4</v>
      </c>
      <c r="AA1652" s="28">
        <f t="shared" ca="1" si="1012"/>
        <v>0.90279074121919645</v>
      </c>
      <c r="AB1652" s="28">
        <f ca="1">IF(Riskregister!$E$7="",0,COUNTIF(BH$4:BH$53,"&lt;"&amp;Z1652)*IF(AA1652&lt;0.5,Riskregister!$K$7+(Riskregister!$L$7-Riskregister!$K$7)*SQRT(AA1652/2),Riskregister!$L$7-(Riskregister!$L$7-Riskregister!$K$7)*SQRT((1-AA1652)/2)))</f>
        <v>0</v>
      </c>
      <c r="AC1652" s="28">
        <f t="shared" ca="1" si="1013"/>
        <v>0.69707195885744877</v>
      </c>
      <c r="AD1652" s="28">
        <f t="shared" ca="1" si="1013"/>
        <v>0.31713968575856433</v>
      </c>
      <c r="AE1652" s="28">
        <f ca="1">IF(Riskregister!$E$8="",0,COUNTIF(BI$4:BI$53,"&lt;"&amp;AC1652)*IF(AD1652&lt;0.5,Riskregister!$K$8+(Riskregister!$L$8-Riskregister!$K$8)*SQRT(AD1652/2),Riskregister!$L$8-(Riskregister!$L$8-Riskregister!$K$8)*SQRT((1-AD1652)/2)))</f>
        <v>0</v>
      </c>
      <c r="AF1652" s="28">
        <f t="shared" ca="1" si="1014"/>
        <v>0.93454953670965679</v>
      </c>
      <c r="AG1652" s="28">
        <f t="shared" ca="1" si="1014"/>
        <v>0.5464383878245973</v>
      </c>
      <c r="AH1652" s="28">
        <f>IF(Riskregister!$E$9="",0,COUNTIF(BJ$4:BJ$53,"&lt;"&amp;AF1652)*IF(AG1652&lt;0.5,Riskregister!$K$9+(Riskregister!$L$9-Riskregister!$K$9)*SQRT(AG1652/2),Riskregister!$L$9-(Riskregister!$L$9-Riskregister!$K$9)*SQRT((1-AG1652)/2)))</f>
        <v>0</v>
      </c>
      <c r="AI1652" s="28">
        <f t="shared" ca="1" si="1015"/>
        <v>0.58138056083506628</v>
      </c>
      <c r="AJ1652" s="28">
        <f t="shared" ca="1" si="1015"/>
        <v>0.51904204600395176</v>
      </c>
      <c r="AK1652" s="28">
        <f>IF(Riskregister!$E$10="",0,COUNTIF(BK$4:BK$53,"&lt;"&amp;AI1652)*IF(AJ1652&lt;0.5,Riskregister!$K$10+(Riskregister!$L$10-Riskregister!$K$10)*SQRT(AJ1652/2),Riskregister!$L$10-(Riskregister!$L$10-Riskregister!$K$10)*SQRT((1-AJ1652)/2)))</f>
        <v>0</v>
      </c>
      <c r="AL1652" s="28">
        <f t="shared" ca="1" si="1016"/>
        <v>0.49146515322218232</v>
      </c>
      <c r="AM1652" s="28">
        <f t="shared" ca="1" si="1016"/>
        <v>0.30552021433319199</v>
      </c>
      <c r="AN1652" s="28">
        <f>IF(Riskregister!$E$11="",0,COUNTIF(BL$4:BL$53,"&lt;"&amp;AL1652)*IF(AM1652&lt;0.5,Riskregister!$K$11+(Riskregister!$L$11-Riskregister!$K$11)*SQRT(AM1652/2),Riskregister!$L$11-(Riskregister!$L$11-Riskregister!$K$11)*SQRT((1-AM1652)/2)))</f>
        <v>0</v>
      </c>
      <c r="AO1652" s="28">
        <f t="shared" ca="1" si="1017"/>
        <v>0.83120686113768893</v>
      </c>
      <c r="AP1652" s="28">
        <f t="shared" ca="1" si="1017"/>
        <v>0.46660777478370463</v>
      </c>
      <c r="AQ1652" s="28">
        <f>IF(Riskregister!$E$12="",0,COUNTIF(BM$4:BM$53,"&lt;"&amp;AO1652)*IF(AP1652&lt;0.5,Riskregister!$K$12+(Riskregister!$L$12-Riskregister!$K$12)*SQRT(AP1652/2),Riskregister!$L$12-(Riskregister!$L$12-Riskregister!$K$12)*SQRT((1-AP1652)/2)))</f>
        <v>0</v>
      </c>
      <c r="AR1652" s="28">
        <f t="shared" ca="1" si="1018"/>
        <v>0.15467551177528427</v>
      </c>
      <c r="AS1652" s="28">
        <f t="shared" ca="1" si="1018"/>
        <v>1.7277153591660599E-2</v>
      </c>
      <c r="AT1652" s="28">
        <f>IF(Riskregister!$E$13="",0,COUNTIF(BN$4:BN$53,"&lt;"&amp;AR1652)*IF(AS1652&lt;0.5,Riskregister!$K$13+(Riskregister!$L$13-Riskregister!$K$13)*SQRT(AS1652/2),Riskregister!$L$13-(Riskregister!$L$13-Riskregister!$K$13)*SQRT((1-AS1652)/2)))</f>
        <v>0</v>
      </c>
      <c r="AU1652" s="28">
        <f t="shared" ca="1" si="1019"/>
        <v>0.38933508793862248</v>
      </c>
      <c r="AV1652" s="28">
        <f t="shared" ca="1" si="1019"/>
        <v>0.41832431249785607</v>
      </c>
      <c r="AW1652" s="28">
        <f>IF(Riskregister!$E$14="",0,COUNTIF(BO$4:BO$53,"&lt;"&amp;AU1652)*IF(AV1652&lt;0.5,Riskregister!$K$14+(Riskregister!$L$14-Riskregister!$K$14)*SQRT(AV1652/2),Riskregister!$L$14-(Riskregister!$L$14-Riskregister!$K$14)*SQRT((1-AV1652)/2)))</f>
        <v>0</v>
      </c>
      <c r="AX1652" s="28">
        <f t="shared" ca="1" si="1020"/>
        <v>0.32824686051361296</v>
      </c>
      <c r="AY1652" s="28">
        <f t="shared" ca="1" si="1020"/>
        <v>0.59180047230322108</v>
      </c>
      <c r="AZ1652" s="28">
        <f>IF(Riskregister!$E$15="",0,COUNTIF(BP$4:BP$53,"&lt;"&amp;AX1652)*IF(AY1652&lt;0.5,Riskregister!$K$15+(Riskregister!$L$15-Riskregister!$K$15)*SQRT(AY1652/2),Riskregister!$L$15-(Riskregister!$L$15-Riskregister!$K$15)*SQRT((1-AY1652)/2)))</f>
        <v>0</v>
      </c>
      <c r="BA1652" s="28">
        <f t="shared" ca="1" si="1021"/>
        <v>0.46467881985309223</v>
      </c>
      <c r="BB1652" s="28">
        <f t="shared" ca="1" si="1021"/>
        <v>0.82244604436314517</v>
      </c>
      <c r="BC1652" s="28">
        <f>IF(Riskregister!$E$16="",0,COUNTIF(BQ$4:BQ$53,"&lt;"&amp;BA1652)*IF(BB1652&lt;0.5,Riskregister!$K$16+(Riskregister!$L$16-Riskregister!$K$16)*SQRT(BB1652/2),Riskregister!$L$16-(Riskregister!$L$16-Riskregister!$K$16)*SQRT((1-BB1652)/2)))</f>
        <v>0</v>
      </c>
      <c r="BD1652" s="28">
        <f t="shared" ca="1" si="997"/>
        <v>0</v>
      </c>
    </row>
    <row r="1653" spans="20:56" x14ac:dyDescent="0.35">
      <c r="T1653" s="28">
        <f t="shared" ca="1" si="1010"/>
        <v>0.81686742757564279</v>
      </c>
      <c r="U1653" s="28">
        <f t="shared" ca="1" si="1010"/>
        <v>0.33304917049440819</v>
      </c>
      <c r="V1653" s="28">
        <f ca="1">IF(Riskregister!$E$5="",0,COUNTIF(BF$4:BF$53,"&lt;"&amp;T1653)*IF(U1653&lt;0.5,Riskregister!$K$5+(Riskregister!$L$5-Riskregister!$K$5)*SQRT(U1653/2),Riskregister!$L$5-(Riskregister!$L$5-Riskregister!$K$5)*SQRT((1-U1653)/2)))</f>
        <v>333633.40794245154</v>
      </c>
      <c r="W1653" s="28">
        <f t="shared" ca="1" si="1011"/>
        <v>7.4555494636397768E-2</v>
      </c>
      <c r="X1653" s="28">
        <f t="shared" ca="1" si="1011"/>
        <v>0.41955246104615873</v>
      </c>
      <c r="Y1653" s="28">
        <f ca="1">IF(Riskregister!$E$6="",0,COUNTIF(BG$4:BG$53,"&lt;"&amp;W1653)*IF(X1653&lt;0.5,Riskregister!$K$6+(Riskregister!$L$6-Riskregister!$K$6)*SQRT(X1653/2),Riskregister!$L$6-(Riskregister!$L$6-Riskregister!$K$6)*SQRT((1-X1653)/2)))</f>
        <v>0</v>
      </c>
      <c r="Z1653" s="28">
        <f t="shared" ca="1" si="1012"/>
        <v>0.68397888110042016</v>
      </c>
      <c r="AA1653" s="28">
        <f t="shared" ca="1" si="1012"/>
        <v>0.86000344739489099</v>
      </c>
      <c r="AB1653" s="28">
        <f ca="1">IF(Riskregister!$E$7="",0,COUNTIF(BH$4:BH$53,"&lt;"&amp;Z1653)*IF(AA1653&lt;0.5,Riskregister!$K$7+(Riskregister!$L$7-Riskregister!$K$7)*SQRT(AA1653/2),Riskregister!$L$7-(Riskregister!$L$7-Riskregister!$K$7)*SQRT((1-AA1653)/2)))</f>
        <v>0</v>
      </c>
      <c r="AC1653" s="28">
        <f t="shared" ca="1" si="1013"/>
        <v>0.39210830916197525</v>
      </c>
      <c r="AD1653" s="28">
        <f t="shared" ca="1" si="1013"/>
        <v>0.30464877676647628</v>
      </c>
      <c r="AE1653" s="28">
        <f ca="1">IF(Riskregister!$E$8="",0,COUNTIF(BI$4:BI$53,"&lt;"&amp;AC1653)*IF(AD1653&lt;0.5,Riskregister!$K$8+(Riskregister!$L$8-Riskregister!$K$8)*SQRT(AD1653/2),Riskregister!$L$8-(Riskregister!$L$8-Riskregister!$K$8)*SQRT((1-AD1653)/2)))</f>
        <v>0</v>
      </c>
      <c r="AF1653" s="28">
        <f t="shared" ca="1" si="1014"/>
        <v>0.5775332904568925</v>
      </c>
      <c r="AG1653" s="28">
        <f t="shared" ca="1" si="1014"/>
        <v>0.44703003299508481</v>
      </c>
      <c r="AH1653" s="28">
        <f>IF(Riskregister!$E$9="",0,COUNTIF(BJ$4:BJ$53,"&lt;"&amp;AF1653)*IF(AG1653&lt;0.5,Riskregister!$K$9+(Riskregister!$L$9-Riskregister!$K$9)*SQRT(AG1653/2),Riskregister!$L$9-(Riskregister!$L$9-Riskregister!$K$9)*SQRT((1-AG1653)/2)))</f>
        <v>0</v>
      </c>
      <c r="AI1653" s="28">
        <f t="shared" ca="1" si="1015"/>
        <v>0.26975471767720594</v>
      </c>
      <c r="AJ1653" s="28">
        <f t="shared" ca="1" si="1015"/>
        <v>0.95576592203360911</v>
      </c>
      <c r="AK1653" s="28">
        <f>IF(Riskregister!$E$10="",0,COUNTIF(BK$4:BK$53,"&lt;"&amp;AI1653)*IF(AJ1653&lt;0.5,Riskregister!$K$10+(Riskregister!$L$10-Riskregister!$K$10)*SQRT(AJ1653/2),Riskregister!$L$10-(Riskregister!$L$10-Riskregister!$K$10)*SQRT((1-AJ1653)/2)))</f>
        <v>0</v>
      </c>
      <c r="AL1653" s="28">
        <f t="shared" ca="1" si="1016"/>
        <v>0.1350662040240912</v>
      </c>
      <c r="AM1653" s="28">
        <f t="shared" ca="1" si="1016"/>
        <v>0.94820466184481822</v>
      </c>
      <c r="AN1653" s="28">
        <f>IF(Riskregister!$E$11="",0,COUNTIF(BL$4:BL$53,"&lt;"&amp;AL1653)*IF(AM1653&lt;0.5,Riskregister!$K$11+(Riskregister!$L$11-Riskregister!$K$11)*SQRT(AM1653/2),Riskregister!$L$11-(Riskregister!$L$11-Riskregister!$K$11)*SQRT((1-AM1653)/2)))</f>
        <v>0</v>
      </c>
      <c r="AO1653" s="28">
        <f t="shared" ca="1" si="1017"/>
        <v>0.54337825314283106</v>
      </c>
      <c r="AP1653" s="28">
        <f t="shared" ca="1" si="1017"/>
        <v>0.16092392050444981</v>
      </c>
      <c r="AQ1653" s="28">
        <f>IF(Riskregister!$E$12="",0,COUNTIF(BM$4:BM$53,"&lt;"&amp;AO1653)*IF(AP1653&lt;0.5,Riskregister!$K$12+(Riskregister!$L$12-Riskregister!$K$12)*SQRT(AP1653/2),Riskregister!$L$12-(Riskregister!$L$12-Riskregister!$K$12)*SQRT((1-AP1653)/2)))</f>
        <v>0</v>
      </c>
      <c r="AR1653" s="28">
        <f t="shared" ca="1" si="1018"/>
        <v>0.15084871365855912</v>
      </c>
      <c r="AS1653" s="28">
        <f t="shared" ca="1" si="1018"/>
        <v>0.83865437332415493</v>
      </c>
      <c r="AT1653" s="28">
        <f>IF(Riskregister!$E$13="",0,COUNTIF(BN$4:BN$53,"&lt;"&amp;AR1653)*IF(AS1653&lt;0.5,Riskregister!$K$13+(Riskregister!$L$13-Riskregister!$K$13)*SQRT(AS1653/2),Riskregister!$L$13-(Riskregister!$L$13-Riskregister!$K$13)*SQRT((1-AS1653)/2)))</f>
        <v>0</v>
      </c>
      <c r="AU1653" s="28">
        <f t="shared" ca="1" si="1019"/>
        <v>0.52503819694789733</v>
      </c>
      <c r="AV1653" s="28">
        <f t="shared" ca="1" si="1019"/>
        <v>0.87438458123357921</v>
      </c>
      <c r="AW1653" s="28">
        <f>IF(Riskregister!$E$14="",0,COUNTIF(BO$4:BO$53,"&lt;"&amp;AU1653)*IF(AV1653&lt;0.5,Riskregister!$K$14+(Riskregister!$L$14-Riskregister!$K$14)*SQRT(AV1653/2),Riskregister!$L$14-(Riskregister!$L$14-Riskregister!$K$14)*SQRT((1-AV1653)/2)))</f>
        <v>0</v>
      </c>
      <c r="AX1653" s="28">
        <f t="shared" ca="1" si="1020"/>
        <v>0.79413283061717799</v>
      </c>
      <c r="AY1653" s="28">
        <f t="shared" ca="1" si="1020"/>
        <v>0.58514242911398862</v>
      </c>
      <c r="AZ1653" s="28">
        <f>IF(Riskregister!$E$15="",0,COUNTIF(BP$4:BP$53,"&lt;"&amp;AX1653)*IF(AY1653&lt;0.5,Riskregister!$K$15+(Riskregister!$L$15-Riskregister!$K$15)*SQRT(AY1653/2),Riskregister!$L$15-(Riskregister!$L$15-Riskregister!$K$15)*SQRT((1-AY1653)/2)))</f>
        <v>0</v>
      </c>
      <c r="BA1653" s="28">
        <f t="shared" ca="1" si="1021"/>
        <v>0.17746592370873371</v>
      </c>
      <c r="BB1653" s="28">
        <f t="shared" ca="1" si="1021"/>
        <v>3.1395520206177974E-2</v>
      </c>
      <c r="BC1653" s="28">
        <f>IF(Riskregister!$E$16="",0,COUNTIF(BQ$4:BQ$53,"&lt;"&amp;BA1653)*IF(BB1653&lt;0.5,Riskregister!$K$16+(Riskregister!$L$16-Riskregister!$K$16)*SQRT(BB1653/2),Riskregister!$L$16-(Riskregister!$L$16-Riskregister!$K$16)*SQRT((1-BB1653)/2)))</f>
        <v>0</v>
      </c>
      <c r="BD1653" s="28">
        <f t="shared" ca="1" si="997"/>
        <v>333633.40794245154</v>
      </c>
    </row>
    <row r="1654" spans="20:56" x14ac:dyDescent="0.35">
      <c r="T1654" s="28">
        <f t="shared" ca="1" si="1010"/>
        <v>0.612631233533111</v>
      </c>
      <c r="U1654" s="28">
        <f t="shared" ca="1" si="1010"/>
        <v>0.90770972924215176</v>
      </c>
      <c r="V1654" s="28">
        <f ca="1">IF(Riskregister!$E$5="",0,COUNTIF(BF$4:BF$53,"&lt;"&amp;T1654)*IF(U1654&lt;0.5,Riskregister!$K$5+(Riskregister!$L$5-Riskregister!$K$5)*SQRT(U1654/2),Riskregister!$L$5-(Riskregister!$L$5-Riskregister!$K$5)*SQRT((1-U1654)/2)))</f>
        <v>0</v>
      </c>
      <c r="W1654" s="28">
        <f t="shared" ca="1" si="1011"/>
        <v>0.70213659097035563</v>
      </c>
      <c r="X1654" s="28">
        <f t="shared" ca="1" si="1011"/>
        <v>0.17743839232439873</v>
      </c>
      <c r="Y1654" s="28">
        <f ca="1">IF(Riskregister!$E$6="",0,COUNTIF(BG$4:BG$53,"&lt;"&amp;W1654)*IF(X1654&lt;0.5,Riskregister!$K$6+(Riskregister!$L$6-Riskregister!$K$6)*SQRT(X1654/2),Riskregister!$L$6-(Riskregister!$L$6-Riskregister!$K$6)*SQRT((1-X1654)/2)))</f>
        <v>736143.8198520299</v>
      </c>
      <c r="Z1654" s="28">
        <f t="shared" ca="1" si="1012"/>
        <v>0.4929054180777046</v>
      </c>
      <c r="AA1654" s="28">
        <f t="shared" ca="1" si="1012"/>
        <v>0.75793187046158017</v>
      </c>
      <c r="AB1654" s="28">
        <f ca="1">IF(Riskregister!$E$7="",0,COUNTIF(BH$4:BH$53,"&lt;"&amp;Z1654)*IF(AA1654&lt;0.5,Riskregister!$K$7+(Riskregister!$L$7-Riskregister!$K$7)*SQRT(AA1654/2),Riskregister!$L$7-(Riskregister!$L$7-Riskregister!$K$7)*SQRT((1-AA1654)/2)))</f>
        <v>0</v>
      </c>
      <c r="AC1654" s="28">
        <f t="shared" ca="1" si="1013"/>
        <v>0.45650360234952048</v>
      </c>
      <c r="AD1654" s="28">
        <f t="shared" ca="1" si="1013"/>
        <v>5.2595600069653692E-2</v>
      </c>
      <c r="AE1654" s="28">
        <f ca="1">IF(Riskregister!$E$8="",0,COUNTIF(BI$4:BI$53,"&lt;"&amp;AC1654)*IF(AD1654&lt;0.5,Riskregister!$K$8+(Riskregister!$L$8-Riskregister!$K$8)*SQRT(AD1654/2),Riskregister!$L$8-(Riskregister!$L$8-Riskregister!$K$8)*SQRT((1-AD1654)/2)))</f>
        <v>0</v>
      </c>
      <c r="AF1654" s="28">
        <f t="shared" ca="1" si="1014"/>
        <v>0.70796857774010158</v>
      </c>
      <c r="AG1654" s="28">
        <f t="shared" ca="1" si="1014"/>
        <v>0.75152107918423638</v>
      </c>
      <c r="AH1654" s="28">
        <f>IF(Riskregister!$E$9="",0,COUNTIF(BJ$4:BJ$53,"&lt;"&amp;AF1654)*IF(AG1654&lt;0.5,Riskregister!$K$9+(Riskregister!$L$9-Riskregister!$K$9)*SQRT(AG1654/2),Riskregister!$L$9-(Riskregister!$L$9-Riskregister!$K$9)*SQRT((1-AG1654)/2)))</f>
        <v>0</v>
      </c>
      <c r="AI1654" s="28">
        <f t="shared" ca="1" si="1015"/>
        <v>0.51404216962046057</v>
      </c>
      <c r="AJ1654" s="28">
        <f t="shared" ca="1" si="1015"/>
        <v>4.8047925508360567E-2</v>
      </c>
      <c r="AK1654" s="28">
        <f>IF(Riskregister!$E$10="",0,COUNTIF(BK$4:BK$53,"&lt;"&amp;AI1654)*IF(AJ1654&lt;0.5,Riskregister!$K$10+(Riskregister!$L$10-Riskregister!$K$10)*SQRT(AJ1654/2),Riskregister!$L$10-(Riskregister!$L$10-Riskregister!$K$10)*SQRT((1-AJ1654)/2)))</f>
        <v>0</v>
      </c>
      <c r="AL1654" s="28">
        <f t="shared" ca="1" si="1016"/>
        <v>0.95256493232993122</v>
      </c>
      <c r="AM1654" s="28">
        <f t="shared" ca="1" si="1016"/>
        <v>0.82924873624492457</v>
      </c>
      <c r="AN1654" s="28">
        <f>IF(Riskregister!$E$11="",0,COUNTIF(BL$4:BL$53,"&lt;"&amp;AL1654)*IF(AM1654&lt;0.5,Riskregister!$K$11+(Riskregister!$L$11-Riskregister!$K$11)*SQRT(AM1654/2),Riskregister!$L$11-(Riskregister!$L$11-Riskregister!$K$11)*SQRT((1-AM1654)/2)))</f>
        <v>0</v>
      </c>
      <c r="AO1654" s="28">
        <f t="shared" ca="1" si="1017"/>
        <v>0.56635213762342385</v>
      </c>
      <c r="AP1654" s="28">
        <f t="shared" ca="1" si="1017"/>
        <v>0.9050822886645945</v>
      </c>
      <c r="AQ1654" s="28">
        <f>IF(Riskregister!$E$12="",0,COUNTIF(BM$4:BM$53,"&lt;"&amp;AO1654)*IF(AP1654&lt;0.5,Riskregister!$K$12+(Riskregister!$L$12-Riskregister!$K$12)*SQRT(AP1654/2),Riskregister!$L$12-(Riskregister!$L$12-Riskregister!$K$12)*SQRT((1-AP1654)/2)))</f>
        <v>0</v>
      </c>
      <c r="AR1654" s="28">
        <f t="shared" ca="1" si="1018"/>
        <v>0.5825574031737567</v>
      </c>
      <c r="AS1654" s="28">
        <f t="shared" ca="1" si="1018"/>
        <v>0.33508286388761233</v>
      </c>
      <c r="AT1654" s="28">
        <f>IF(Riskregister!$E$13="",0,COUNTIF(BN$4:BN$53,"&lt;"&amp;AR1654)*IF(AS1654&lt;0.5,Riskregister!$K$13+(Riskregister!$L$13-Riskregister!$K$13)*SQRT(AS1654/2),Riskregister!$L$13-(Riskregister!$L$13-Riskregister!$K$13)*SQRT((1-AS1654)/2)))</f>
        <v>0</v>
      </c>
      <c r="AU1654" s="28">
        <f t="shared" ca="1" si="1019"/>
        <v>0.41628693416054585</v>
      </c>
      <c r="AV1654" s="28">
        <f t="shared" ca="1" si="1019"/>
        <v>0.7262095306421954</v>
      </c>
      <c r="AW1654" s="28">
        <f>IF(Riskregister!$E$14="",0,COUNTIF(BO$4:BO$53,"&lt;"&amp;AU1654)*IF(AV1654&lt;0.5,Riskregister!$K$14+(Riskregister!$L$14-Riskregister!$K$14)*SQRT(AV1654/2),Riskregister!$L$14-(Riskregister!$L$14-Riskregister!$K$14)*SQRT((1-AV1654)/2)))</f>
        <v>0</v>
      </c>
      <c r="AX1654" s="28">
        <f t="shared" ca="1" si="1020"/>
        <v>0.31009541600170643</v>
      </c>
      <c r="AY1654" s="28">
        <f t="shared" ca="1" si="1020"/>
        <v>0.67056130514442103</v>
      </c>
      <c r="AZ1654" s="28">
        <f>IF(Riskregister!$E$15="",0,COUNTIF(BP$4:BP$53,"&lt;"&amp;AX1654)*IF(AY1654&lt;0.5,Riskregister!$K$15+(Riskregister!$L$15-Riskregister!$K$15)*SQRT(AY1654/2),Riskregister!$L$15-(Riskregister!$L$15-Riskregister!$K$15)*SQRT((1-AY1654)/2)))</f>
        <v>0</v>
      </c>
      <c r="BA1654" s="28">
        <f t="shared" ca="1" si="1021"/>
        <v>0.4007093255290215</v>
      </c>
      <c r="BB1654" s="28">
        <f t="shared" ca="1" si="1021"/>
        <v>0.41081072381654893</v>
      </c>
      <c r="BC1654" s="28">
        <f>IF(Riskregister!$E$16="",0,COUNTIF(BQ$4:BQ$53,"&lt;"&amp;BA1654)*IF(BB1654&lt;0.5,Riskregister!$K$16+(Riskregister!$L$16-Riskregister!$K$16)*SQRT(BB1654/2),Riskregister!$L$16-(Riskregister!$L$16-Riskregister!$K$16)*SQRT((1-BB1654)/2)))</f>
        <v>0</v>
      </c>
      <c r="BD1654" s="28">
        <f t="shared" ca="1" si="997"/>
        <v>736143.8198520299</v>
      </c>
    </row>
    <row r="1655" spans="20:56" x14ac:dyDescent="0.35">
      <c r="T1655" s="28">
        <f t="shared" ca="1" si="1010"/>
        <v>0.12627730050469788</v>
      </c>
      <c r="U1655" s="28">
        <f t="shared" ca="1" si="1010"/>
        <v>0.40247168552323265</v>
      </c>
      <c r="V1655" s="28">
        <f ca="1">IF(Riskregister!$E$5="",0,COUNTIF(BF$4:BF$53,"&lt;"&amp;T1655)*IF(U1655&lt;0.5,Riskregister!$K$5+(Riskregister!$L$5-Riskregister!$K$5)*SQRT(U1655/2),Riskregister!$L$5-(Riskregister!$L$5-Riskregister!$K$5)*SQRT((1-U1655)/2)))</f>
        <v>0</v>
      </c>
      <c r="W1655" s="28">
        <f t="shared" ca="1" si="1011"/>
        <v>0.25723641372603623</v>
      </c>
      <c r="X1655" s="28">
        <f t="shared" ca="1" si="1011"/>
        <v>0.57275941795843277</v>
      </c>
      <c r="Y1655" s="28">
        <f ca="1">IF(Riskregister!$E$6="",0,COUNTIF(BG$4:BG$53,"&lt;"&amp;W1655)*IF(X1655&lt;0.5,Riskregister!$K$6+(Riskregister!$L$6-Riskregister!$K$6)*SQRT(X1655/2),Riskregister!$L$6-(Riskregister!$L$6-Riskregister!$K$6)*SQRT((1-X1655)/2)))</f>
        <v>0</v>
      </c>
      <c r="Z1655" s="28">
        <f t="shared" ca="1" si="1012"/>
        <v>0.33056169784326528</v>
      </c>
      <c r="AA1655" s="28">
        <f t="shared" ca="1" si="1012"/>
        <v>0.72692328738126277</v>
      </c>
      <c r="AB1655" s="28">
        <f ca="1">IF(Riskregister!$E$7="",0,COUNTIF(BH$4:BH$53,"&lt;"&amp;Z1655)*IF(AA1655&lt;0.5,Riskregister!$K$7+(Riskregister!$L$7-Riskregister!$K$7)*SQRT(AA1655/2),Riskregister!$L$7-(Riskregister!$L$7-Riskregister!$K$7)*SQRT((1-AA1655)/2)))</f>
        <v>0</v>
      </c>
      <c r="AC1655" s="28">
        <f t="shared" ca="1" si="1013"/>
        <v>0.65153800106970672</v>
      </c>
      <c r="AD1655" s="28">
        <f t="shared" ca="1" si="1013"/>
        <v>9.5097279814578828E-2</v>
      </c>
      <c r="AE1655" s="28">
        <f ca="1">IF(Riskregister!$E$8="",0,COUNTIF(BI$4:BI$53,"&lt;"&amp;AC1655)*IF(AD1655&lt;0.5,Riskregister!$K$8+(Riskregister!$L$8-Riskregister!$K$8)*SQRT(AD1655/2),Riskregister!$L$8-(Riskregister!$L$8-Riskregister!$K$8)*SQRT((1-AD1655)/2)))</f>
        <v>0</v>
      </c>
      <c r="AF1655" s="28">
        <f t="shared" ca="1" si="1014"/>
        <v>0.41293004509439357</v>
      </c>
      <c r="AG1655" s="28">
        <f t="shared" ca="1" si="1014"/>
        <v>0.16026046148206974</v>
      </c>
      <c r="AH1655" s="28">
        <f>IF(Riskregister!$E$9="",0,COUNTIF(BJ$4:BJ$53,"&lt;"&amp;AF1655)*IF(AG1655&lt;0.5,Riskregister!$K$9+(Riskregister!$L$9-Riskregister!$K$9)*SQRT(AG1655/2),Riskregister!$L$9-(Riskregister!$L$9-Riskregister!$K$9)*SQRT((1-AG1655)/2)))</f>
        <v>0</v>
      </c>
      <c r="AI1655" s="28">
        <f t="shared" ca="1" si="1015"/>
        <v>0.87752288153407521</v>
      </c>
      <c r="AJ1655" s="28">
        <f t="shared" ca="1" si="1015"/>
        <v>0.79312370331187521</v>
      </c>
      <c r="AK1655" s="28">
        <f>IF(Riskregister!$E$10="",0,COUNTIF(BK$4:BK$53,"&lt;"&amp;AI1655)*IF(AJ1655&lt;0.5,Riskregister!$K$10+(Riskregister!$L$10-Riskregister!$K$10)*SQRT(AJ1655/2),Riskregister!$L$10-(Riskregister!$L$10-Riskregister!$K$10)*SQRT((1-AJ1655)/2)))</f>
        <v>0</v>
      </c>
      <c r="AL1655" s="28">
        <f t="shared" ca="1" si="1016"/>
        <v>0.40650396702245184</v>
      </c>
      <c r="AM1655" s="28">
        <f t="shared" ca="1" si="1016"/>
        <v>0.24567992391812299</v>
      </c>
      <c r="AN1655" s="28">
        <f>IF(Riskregister!$E$11="",0,COUNTIF(BL$4:BL$53,"&lt;"&amp;AL1655)*IF(AM1655&lt;0.5,Riskregister!$K$11+(Riskregister!$L$11-Riskregister!$K$11)*SQRT(AM1655/2),Riskregister!$L$11-(Riskregister!$L$11-Riskregister!$K$11)*SQRT((1-AM1655)/2)))</f>
        <v>0</v>
      </c>
      <c r="AO1655" s="28">
        <f t="shared" ca="1" si="1017"/>
        <v>0.84145592719741535</v>
      </c>
      <c r="AP1655" s="28">
        <f t="shared" ca="1" si="1017"/>
        <v>0.1487664479709726</v>
      </c>
      <c r="AQ1655" s="28">
        <f>IF(Riskregister!$E$12="",0,COUNTIF(BM$4:BM$53,"&lt;"&amp;AO1655)*IF(AP1655&lt;0.5,Riskregister!$K$12+(Riskregister!$L$12-Riskregister!$K$12)*SQRT(AP1655/2),Riskregister!$L$12-(Riskregister!$L$12-Riskregister!$K$12)*SQRT((1-AP1655)/2)))</f>
        <v>0</v>
      </c>
      <c r="AR1655" s="28">
        <f t="shared" ca="1" si="1018"/>
        <v>0.74538622370496865</v>
      </c>
      <c r="AS1655" s="28">
        <f t="shared" ca="1" si="1018"/>
        <v>0.16088787205339516</v>
      </c>
      <c r="AT1655" s="28">
        <f>IF(Riskregister!$E$13="",0,COUNTIF(BN$4:BN$53,"&lt;"&amp;AR1655)*IF(AS1655&lt;0.5,Riskregister!$K$13+(Riskregister!$L$13-Riskregister!$K$13)*SQRT(AS1655/2),Riskregister!$L$13-(Riskregister!$L$13-Riskregister!$K$13)*SQRT((1-AS1655)/2)))</f>
        <v>0</v>
      </c>
      <c r="AU1655" s="28">
        <f t="shared" ca="1" si="1019"/>
        <v>0.91737132021490564</v>
      </c>
      <c r="AV1655" s="28">
        <f t="shared" ca="1" si="1019"/>
        <v>0.8736522358948593</v>
      </c>
      <c r="AW1655" s="28">
        <f>IF(Riskregister!$E$14="",0,COUNTIF(BO$4:BO$53,"&lt;"&amp;AU1655)*IF(AV1655&lt;0.5,Riskregister!$K$14+(Riskregister!$L$14-Riskregister!$K$14)*SQRT(AV1655/2),Riskregister!$L$14-(Riskregister!$L$14-Riskregister!$K$14)*SQRT((1-AV1655)/2)))</f>
        <v>0</v>
      </c>
      <c r="AX1655" s="28">
        <f t="shared" ca="1" si="1020"/>
        <v>0.73443545906217134</v>
      </c>
      <c r="AY1655" s="28">
        <f t="shared" ca="1" si="1020"/>
        <v>0.135152361433725</v>
      </c>
      <c r="AZ1655" s="28">
        <f>IF(Riskregister!$E$15="",0,COUNTIF(BP$4:BP$53,"&lt;"&amp;AX1655)*IF(AY1655&lt;0.5,Riskregister!$K$15+(Riskregister!$L$15-Riskregister!$K$15)*SQRT(AY1655/2),Riskregister!$L$15-(Riskregister!$L$15-Riskregister!$K$15)*SQRT((1-AY1655)/2)))</f>
        <v>0</v>
      </c>
      <c r="BA1655" s="28">
        <f t="shared" ca="1" si="1021"/>
        <v>6.503357444704494E-2</v>
      </c>
      <c r="BB1655" s="28">
        <f t="shared" ca="1" si="1021"/>
        <v>0.46589422308738937</v>
      </c>
      <c r="BC1655" s="28">
        <f>IF(Riskregister!$E$16="",0,COUNTIF(BQ$4:BQ$53,"&lt;"&amp;BA1655)*IF(BB1655&lt;0.5,Riskregister!$K$16+(Riskregister!$L$16-Riskregister!$K$16)*SQRT(BB1655/2),Riskregister!$L$16-(Riskregister!$L$16-Riskregister!$K$16)*SQRT((1-BB1655)/2)))</f>
        <v>0</v>
      </c>
      <c r="BD1655" s="28">
        <f t="shared" ca="1" si="997"/>
        <v>0</v>
      </c>
    </row>
    <row r="1656" spans="20:56" x14ac:dyDescent="0.35">
      <c r="T1656" s="28">
        <f t="shared" ca="1" si="1010"/>
        <v>0.45947188917486836</v>
      </c>
      <c r="U1656" s="28">
        <f t="shared" ca="1" si="1010"/>
        <v>0.57135474986885992</v>
      </c>
      <c r="V1656" s="28">
        <f ca="1">IF(Riskregister!$E$5="",0,COUNTIF(BF$4:BF$53,"&lt;"&amp;T1656)*IF(U1656&lt;0.5,Riskregister!$K$5+(Riskregister!$L$5-Riskregister!$K$5)*SQRT(U1656/2),Riskregister!$L$5-(Riskregister!$L$5-Riskregister!$K$5)*SQRT((1-U1656)/2)))</f>
        <v>0</v>
      </c>
      <c r="W1656" s="28">
        <f t="shared" ca="1" si="1011"/>
        <v>0.22859797884225908</v>
      </c>
      <c r="X1656" s="28">
        <f t="shared" ca="1" si="1011"/>
        <v>0.80564277516883909</v>
      </c>
      <c r="Y1656" s="28">
        <f ca="1">IF(Riskregister!$E$6="",0,COUNTIF(BG$4:BG$53,"&lt;"&amp;W1656)*IF(X1656&lt;0.5,Riskregister!$K$6+(Riskregister!$L$6-Riskregister!$K$6)*SQRT(X1656/2),Riskregister!$L$6-(Riskregister!$L$6-Riskregister!$K$6)*SQRT((1-X1656)/2)))</f>
        <v>0</v>
      </c>
      <c r="Z1656" s="28">
        <f t="shared" ca="1" si="1012"/>
        <v>0.70279072055704661</v>
      </c>
      <c r="AA1656" s="28">
        <f t="shared" ca="1" si="1012"/>
        <v>0.56456902514837526</v>
      </c>
      <c r="AB1656" s="28">
        <f ca="1">IF(Riskregister!$E$7="",0,COUNTIF(BH$4:BH$53,"&lt;"&amp;Z1656)*IF(AA1656&lt;0.5,Riskregister!$K$7+(Riskregister!$L$7-Riskregister!$K$7)*SQRT(AA1656/2),Riskregister!$L$7-(Riskregister!$L$7-Riskregister!$K$7)*SQRT((1-AA1656)/2)))</f>
        <v>0</v>
      </c>
      <c r="AC1656" s="28">
        <f t="shared" ca="1" si="1013"/>
        <v>0.80294803971043238</v>
      </c>
      <c r="AD1656" s="28">
        <f t="shared" ca="1" si="1013"/>
        <v>0.32337647043370887</v>
      </c>
      <c r="AE1656" s="28">
        <f ca="1">IF(Riskregister!$E$8="",0,COUNTIF(BI$4:BI$53,"&lt;"&amp;AC1656)*IF(AD1656&lt;0.5,Riskregister!$K$8+(Riskregister!$L$8-Riskregister!$K$8)*SQRT(AD1656/2),Riskregister!$L$8-(Riskregister!$L$8-Riskregister!$K$8)*SQRT((1-AD1656)/2)))</f>
        <v>0</v>
      </c>
      <c r="AF1656" s="28">
        <f t="shared" ca="1" si="1014"/>
        <v>0.56387401263337866</v>
      </c>
      <c r="AG1656" s="28">
        <f t="shared" ca="1" si="1014"/>
        <v>0.90449981549312963</v>
      </c>
      <c r="AH1656" s="28">
        <f>IF(Riskregister!$E$9="",0,COUNTIF(BJ$4:BJ$53,"&lt;"&amp;AF1656)*IF(AG1656&lt;0.5,Riskregister!$K$9+(Riskregister!$L$9-Riskregister!$K$9)*SQRT(AG1656/2),Riskregister!$L$9-(Riskregister!$L$9-Riskregister!$K$9)*SQRT((1-AG1656)/2)))</f>
        <v>0</v>
      </c>
      <c r="AI1656" s="28">
        <f t="shared" ca="1" si="1015"/>
        <v>0.73215905659179614</v>
      </c>
      <c r="AJ1656" s="28">
        <f t="shared" ca="1" si="1015"/>
        <v>0.89115809233682419</v>
      </c>
      <c r="AK1656" s="28">
        <f>IF(Riskregister!$E$10="",0,COUNTIF(BK$4:BK$53,"&lt;"&amp;AI1656)*IF(AJ1656&lt;0.5,Riskregister!$K$10+(Riskregister!$L$10-Riskregister!$K$10)*SQRT(AJ1656/2),Riskregister!$L$10-(Riskregister!$L$10-Riskregister!$K$10)*SQRT((1-AJ1656)/2)))</f>
        <v>0</v>
      </c>
      <c r="AL1656" s="28">
        <f t="shared" ca="1" si="1016"/>
        <v>0.64432079235695261</v>
      </c>
      <c r="AM1656" s="28">
        <f t="shared" ca="1" si="1016"/>
        <v>0.35945905758236407</v>
      </c>
      <c r="AN1656" s="28">
        <f>IF(Riskregister!$E$11="",0,COUNTIF(BL$4:BL$53,"&lt;"&amp;AL1656)*IF(AM1656&lt;0.5,Riskregister!$K$11+(Riskregister!$L$11-Riskregister!$K$11)*SQRT(AM1656/2),Riskregister!$L$11-(Riskregister!$L$11-Riskregister!$K$11)*SQRT((1-AM1656)/2)))</f>
        <v>0</v>
      </c>
      <c r="AO1656" s="28">
        <f t="shared" ca="1" si="1017"/>
        <v>0.11359469414467838</v>
      </c>
      <c r="AP1656" s="28">
        <f t="shared" ca="1" si="1017"/>
        <v>0.18431780330723802</v>
      </c>
      <c r="AQ1656" s="28">
        <f>IF(Riskregister!$E$12="",0,COUNTIF(BM$4:BM$53,"&lt;"&amp;AO1656)*IF(AP1656&lt;0.5,Riskregister!$K$12+(Riskregister!$L$12-Riskregister!$K$12)*SQRT(AP1656/2),Riskregister!$L$12-(Riskregister!$L$12-Riskregister!$K$12)*SQRT((1-AP1656)/2)))</f>
        <v>0</v>
      </c>
      <c r="AR1656" s="28">
        <f t="shared" ca="1" si="1018"/>
        <v>0.85255933221373126</v>
      </c>
      <c r="AS1656" s="28">
        <f t="shared" ca="1" si="1018"/>
        <v>0.48850682296744241</v>
      </c>
      <c r="AT1656" s="28">
        <f>IF(Riskregister!$E$13="",0,COUNTIF(BN$4:BN$53,"&lt;"&amp;AR1656)*IF(AS1656&lt;0.5,Riskregister!$K$13+(Riskregister!$L$13-Riskregister!$K$13)*SQRT(AS1656/2),Riskregister!$L$13-(Riskregister!$L$13-Riskregister!$K$13)*SQRT((1-AS1656)/2)))</f>
        <v>0</v>
      </c>
      <c r="AU1656" s="28">
        <f t="shared" ca="1" si="1019"/>
        <v>0.118672534955927</v>
      </c>
      <c r="AV1656" s="28">
        <f t="shared" ca="1" si="1019"/>
        <v>0.82403358394555526</v>
      </c>
      <c r="AW1656" s="28">
        <f>IF(Riskregister!$E$14="",0,COUNTIF(BO$4:BO$53,"&lt;"&amp;AU1656)*IF(AV1656&lt;0.5,Riskregister!$K$14+(Riskregister!$L$14-Riskregister!$K$14)*SQRT(AV1656/2),Riskregister!$L$14-(Riskregister!$L$14-Riskregister!$K$14)*SQRT((1-AV1656)/2)))</f>
        <v>0</v>
      </c>
      <c r="AX1656" s="28">
        <f t="shared" ca="1" si="1020"/>
        <v>0.68897136740495957</v>
      </c>
      <c r="AY1656" s="28">
        <f t="shared" ca="1" si="1020"/>
        <v>2.8251105556143297E-2</v>
      </c>
      <c r="AZ1656" s="28">
        <f>IF(Riskregister!$E$15="",0,COUNTIF(BP$4:BP$53,"&lt;"&amp;AX1656)*IF(AY1656&lt;0.5,Riskregister!$K$15+(Riskregister!$L$15-Riskregister!$K$15)*SQRT(AY1656/2),Riskregister!$L$15-(Riskregister!$L$15-Riskregister!$K$15)*SQRT((1-AY1656)/2)))</f>
        <v>0</v>
      </c>
      <c r="BA1656" s="28">
        <f t="shared" ca="1" si="1021"/>
        <v>2.1905278827158092E-2</v>
      </c>
      <c r="BB1656" s="28">
        <f t="shared" ca="1" si="1021"/>
        <v>0.80737235667933049</v>
      </c>
      <c r="BC1656" s="28">
        <f>IF(Riskregister!$E$16="",0,COUNTIF(BQ$4:BQ$53,"&lt;"&amp;BA1656)*IF(BB1656&lt;0.5,Riskregister!$K$16+(Riskregister!$L$16-Riskregister!$K$16)*SQRT(BB1656/2),Riskregister!$L$16-(Riskregister!$L$16-Riskregister!$K$16)*SQRT((1-BB1656)/2)))</f>
        <v>0</v>
      </c>
      <c r="BD1656" s="28">
        <f t="shared" ca="1" si="997"/>
        <v>0</v>
      </c>
    </row>
    <row r="1657" spans="20:56" x14ac:dyDescent="0.35">
      <c r="T1657" s="28">
        <f t="shared" ca="1" si="1010"/>
        <v>0.32653363779678313</v>
      </c>
      <c r="U1657" s="28">
        <f t="shared" ca="1" si="1010"/>
        <v>0.47661040682133804</v>
      </c>
      <c r="V1657" s="28">
        <f ca="1">IF(Riskregister!$E$5="",0,COUNTIF(BF$4:BF$53,"&lt;"&amp;T1657)*IF(U1657&lt;0.5,Riskregister!$K$5+(Riskregister!$L$5-Riskregister!$K$5)*SQRT(U1657/2),Riskregister!$L$5-(Riskregister!$L$5-Riskregister!$K$5)*SQRT((1-U1657)/2)))</f>
        <v>0</v>
      </c>
      <c r="W1657" s="28">
        <f t="shared" ca="1" si="1011"/>
        <v>0.54419958691048387</v>
      </c>
      <c r="X1657" s="28">
        <f t="shared" ca="1" si="1011"/>
        <v>0.29285672101215676</v>
      </c>
      <c r="Y1657" s="28">
        <f ca="1">IF(Riskregister!$E$6="",0,COUNTIF(BG$4:BG$53,"&lt;"&amp;W1657)*IF(X1657&lt;0.5,Riskregister!$K$6+(Riskregister!$L$6-Riskregister!$K$6)*SQRT(X1657/2),Riskregister!$L$6-(Riskregister!$L$6-Riskregister!$K$6)*SQRT((1-X1657)/2)))</f>
        <v>0</v>
      </c>
      <c r="Z1657" s="28">
        <f t="shared" ca="1" si="1012"/>
        <v>0.32024009233101991</v>
      </c>
      <c r="AA1657" s="28">
        <f t="shared" ca="1" si="1012"/>
        <v>6.4946124005782035E-2</v>
      </c>
      <c r="AB1657" s="28">
        <f ca="1">IF(Riskregister!$E$7="",0,COUNTIF(BH$4:BH$53,"&lt;"&amp;Z1657)*IF(AA1657&lt;0.5,Riskregister!$K$7+(Riskregister!$L$7-Riskregister!$K$7)*SQRT(AA1657/2),Riskregister!$L$7-(Riskregister!$L$7-Riskregister!$K$7)*SQRT((1-AA1657)/2)))</f>
        <v>0</v>
      </c>
      <c r="AC1657" s="28">
        <f t="shared" ca="1" si="1013"/>
        <v>0.43612258611509847</v>
      </c>
      <c r="AD1657" s="28">
        <f t="shared" ca="1" si="1013"/>
        <v>0.87228492505075306</v>
      </c>
      <c r="AE1657" s="28">
        <f ca="1">IF(Riskregister!$E$8="",0,COUNTIF(BI$4:BI$53,"&lt;"&amp;AC1657)*IF(AD1657&lt;0.5,Riskregister!$K$8+(Riskregister!$L$8-Riskregister!$K$8)*SQRT(AD1657/2),Riskregister!$L$8-(Riskregister!$L$8-Riskregister!$K$8)*SQRT((1-AD1657)/2)))</f>
        <v>0</v>
      </c>
      <c r="AF1657" s="28">
        <f t="shared" ca="1" si="1014"/>
        <v>0.55546903658042246</v>
      </c>
      <c r="AG1657" s="28">
        <f t="shared" ca="1" si="1014"/>
        <v>0.13662753194724331</v>
      </c>
      <c r="AH1657" s="28">
        <f>IF(Riskregister!$E$9="",0,COUNTIF(BJ$4:BJ$53,"&lt;"&amp;AF1657)*IF(AG1657&lt;0.5,Riskregister!$K$9+(Riskregister!$L$9-Riskregister!$K$9)*SQRT(AG1657/2),Riskregister!$L$9-(Riskregister!$L$9-Riskregister!$K$9)*SQRT((1-AG1657)/2)))</f>
        <v>0</v>
      </c>
      <c r="AI1657" s="28">
        <f t="shared" ca="1" si="1015"/>
        <v>0.69414968607352134</v>
      </c>
      <c r="AJ1657" s="28">
        <f t="shared" ca="1" si="1015"/>
        <v>3.0773467489021655E-2</v>
      </c>
      <c r="AK1657" s="28">
        <f>IF(Riskregister!$E$10="",0,COUNTIF(BK$4:BK$53,"&lt;"&amp;AI1657)*IF(AJ1657&lt;0.5,Riskregister!$K$10+(Riskregister!$L$10-Riskregister!$K$10)*SQRT(AJ1657/2),Riskregister!$L$10-(Riskregister!$L$10-Riskregister!$K$10)*SQRT((1-AJ1657)/2)))</f>
        <v>0</v>
      </c>
      <c r="AL1657" s="28">
        <f t="shared" ca="1" si="1016"/>
        <v>0.24217353130390162</v>
      </c>
      <c r="AM1657" s="28">
        <f t="shared" ca="1" si="1016"/>
        <v>0.10557589960334557</v>
      </c>
      <c r="AN1657" s="28">
        <f>IF(Riskregister!$E$11="",0,COUNTIF(BL$4:BL$53,"&lt;"&amp;AL1657)*IF(AM1657&lt;0.5,Riskregister!$K$11+(Riskregister!$L$11-Riskregister!$K$11)*SQRT(AM1657/2),Riskregister!$L$11-(Riskregister!$L$11-Riskregister!$K$11)*SQRT((1-AM1657)/2)))</f>
        <v>0</v>
      </c>
      <c r="AO1657" s="28">
        <f t="shared" ca="1" si="1017"/>
        <v>0.42810415294357618</v>
      </c>
      <c r="AP1657" s="28">
        <f t="shared" ca="1" si="1017"/>
        <v>0.17064687562624969</v>
      </c>
      <c r="AQ1657" s="28">
        <f>IF(Riskregister!$E$12="",0,COUNTIF(BM$4:BM$53,"&lt;"&amp;AO1657)*IF(AP1657&lt;0.5,Riskregister!$K$12+(Riskregister!$L$12-Riskregister!$K$12)*SQRT(AP1657/2),Riskregister!$L$12-(Riskregister!$L$12-Riskregister!$K$12)*SQRT((1-AP1657)/2)))</f>
        <v>0</v>
      </c>
      <c r="AR1657" s="28">
        <f t="shared" ca="1" si="1018"/>
        <v>0.29912326495028863</v>
      </c>
      <c r="AS1657" s="28">
        <f t="shared" ca="1" si="1018"/>
        <v>5.945019707279664E-2</v>
      </c>
      <c r="AT1657" s="28">
        <f>IF(Riskregister!$E$13="",0,COUNTIF(BN$4:BN$53,"&lt;"&amp;AR1657)*IF(AS1657&lt;0.5,Riskregister!$K$13+(Riskregister!$L$13-Riskregister!$K$13)*SQRT(AS1657/2),Riskregister!$L$13-(Riskregister!$L$13-Riskregister!$K$13)*SQRT((1-AS1657)/2)))</f>
        <v>0</v>
      </c>
      <c r="AU1657" s="28">
        <f t="shared" ca="1" si="1019"/>
        <v>0.3742046012341147</v>
      </c>
      <c r="AV1657" s="28">
        <f t="shared" ca="1" si="1019"/>
        <v>0.51590236787625721</v>
      </c>
      <c r="AW1657" s="28">
        <f>IF(Riskregister!$E$14="",0,COUNTIF(BO$4:BO$53,"&lt;"&amp;AU1657)*IF(AV1657&lt;0.5,Riskregister!$K$14+(Riskregister!$L$14-Riskregister!$K$14)*SQRT(AV1657/2),Riskregister!$L$14-(Riskregister!$L$14-Riskregister!$K$14)*SQRT((1-AV1657)/2)))</f>
        <v>0</v>
      </c>
      <c r="AX1657" s="28">
        <f t="shared" ca="1" si="1020"/>
        <v>0.22494981146213566</v>
      </c>
      <c r="AY1657" s="28">
        <f t="shared" ca="1" si="1020"/>
        <v>0.4736679694080993</v>
      </c>
      <c r="AZ1657" s="28">
        <f>IF(Riskregister!$E$15="",0,COUNTIF(BP$4:BP$53,"&lt;"&amp;AX1657)*IF(AY1657&lt;0.5,Riskregister!$K$15+(Riskregister!$L$15-Riskregister!$K$15)*SQRT(AY1657/2),Riskregister!$L$15-(Riskregister!$L$15-Riskregister!$K$15)*SQRT((1-AY1657)/2)))</f>
        <v>0</v>
      </c>
      <c r="BA1657" s="28">
        <f t="shared" ca="1" si="1021"/>
        <v>0.38797620362970875</v>
      </c>
      <c r="BB1657" s="28">
        <f t="shared" ca="1" si="1021"/>
        <v>0.47934942286196458</v>
      </c>
      <c r="BC1657" s="28">
        <f>IF(Riskregister!$E$16="",0,COUNTIF(BQ$4:BQ$53,"&lt;"&amp;BA1657)*IF(BB1657&lt;0.5,Riskregister!$K$16+(Riskregister!$L$16-Riskregister!$K$16)*SQRT(BB1657/2),Riskregister!$L$16-(Riskregister!$L$16-Riskregister!$K$16)*SQRT((1-BB1657)/2)))</f>
        <v>0</v>
      </c>
      <c r="BD1657" s="28">
        <f t="shared" ca="1" si="997"/>
        <v>0</v>
      </c>
    </row>
    <row r="1658" spans="20:56" x14ac:dyDescent="0.35">
      <c r="T1658" s="28">
        <f t="shared" ca="1" si="1010"/>
        <v>0.42903514836759793</v>
      </c>
      <c r="U1658" s="28">
        <f t="shared" ca="1" si="1010"/>
        <v>0.88063299473316925</v>
      </c>
      <c r="V1658" s="28">
        <f ca="1">IF(Riskregister!$E$5="",0,COUNTIF(BF$4:BF$53,"&lt;"&amp;T1658)*IF(U1658&lt;0.5,Riskregister!$K$5+(Riskregister!$L$5-Riskregister!$K$5)*SQRT(U1658/2),Riskregister!$L$5-(Riskregister!$L$5-Riskregister!$K$5)*SQRT((1-U1658)/2)))</f>
        <v>0</v>
      </c>
      <c r="W1658" s="28">
        <f t="shared" ca="1" si="1011"/>
        <v>3.1647286523508344E-2</v>
      </c>
      <c r="X1658" s="28">
        <f t="shared" ca="1" si="1011"/>
        <v>6.4420687446525626E-2</v>
      </c>
      <c r="Y1658" s="28">
        <f ca="1">IF(Riskregister!$E$6="",0,COUNTIF(BG$4:BG$53,"&lt;"&amp;W1658)*IF(X1658&lt;0.5,Riskregister!$K$6+(Riskregister!$L$6-Riskregister!$K$6)*SQRT(X1658/2),Riskregister!$L$6-(Riskregister!$L$6-Riskregister!$K$6)*SQRT((1-X1658)/2)))</f>
        <v>0</v>
      </c>
      <c r="Z1658" s="28">
        <f t="shared" ca="1" si="1012"/>
        <v>0.77771012302554432</v>
      </c>
      <c r="AA1658" s="28">
        <f t="shared" ca="1" si="1012"/>
        <v>0.41666584786985739</v>
      </c>
      <c r="AB1658" s="28">
        <f ca="1">IF(Riskregister!$E$7="",0,COUNTIF(BH$4:BH$53,"&lt;"&amp;Z1658)*IF(AA1658&lt;0.5,Riskregister!$K$7+(Riskregister!$L$7-Riskregister!$K$7)*SQRT(AA1658/2),Riskregister!$L$7-(Riskregister!$L$7-Riskregister!$K$7)*SQRT((1-AA1658)/2)))</f>
        <v>209752.25563987749</v>
      </c>
      <c r="AC1658" s="28">
        <f t="shared" ca="1" si="1013"/>
        <v>9.6428432942818554E-2</v>
      </c>
      <c r="AD1658" s="28">
        <f t="shared" ca="1" si="1013"/>
        <v>0.4365686797148719</v>
      </c>
      <c r="AE1658" s="28">
        <f ca="1">IF(Riskregister!$E$8="",0,COUNTIF(BI$4:BI$53,"&lt;"&amp;AC1658)*IF(AD1658&lt;0.5,Riskregister!$K$8+(Riskregister!$L$8-Riskregister!$K$8)*SQRT(AD1658/2),Riskregister!$L$8-(Riskregister!$L$8-Riskregister!$K$8)*SQRT((1-AD1658)/2)))</f>
        <v>0</v>
      </c>
      <c r="AF1658" s="28">
        <f t="shared" ca="1" si="1014"/>
        <v>0.84131785683974714</v>
      </c>
      <c r="AG1658" s="28">
        <f t="shared" ca="1" si="1014"/>
        <v>9.0106683287914935E-2</v>
      </c>
      <c r="AH1658" s="28">
        <f>IF(Riskregister!$E$9="",0,COUNTIF(BJ$4:BJ$53,"&lt;"&amp;AF1658)*IF(AG1658&lt;0.5,Riskregister!$K$9+(Riskregister!$L$9-Riskregister!$K$9)*SQRT(AG1658/2),Riskregister!$L$9-(Riskregister!$L$9-Riskregister!$K$9)*SQRT((1-AG1658)/2)))</f>
        <v>0</v>
      </c>
      <c r="AI1658" s="28">
        <f t="shared" ca="1" si="1015"/>
        <v>0.52514983787496927</v>
      </c>
      <c r="AJ1658" s="28">
        <f t="shared" ca="1" si="1015"/>
        <v>0.49485565436505763</v>
      </c>
      <c r="AK1658" s="28">
        <f>IF(Riskregister!$E$10="",0,COUNTIF(BK$4:BK$53,"&lt;"&amp;AI1658)*IF(AJ1658&lt;0.5,Riskregister!$K$10+(Riskregister!$L$10-Riskregister!$K$10)*SQRT(AJ1658/2),Riskregister!$L$10-(Riskregister!$L$10-Riskregister!$K$10)*SQRT((1-AJ1658)/2)))</f>
        <v>0</v>
      </c>
      <c r="AL1658" s="28">
        <f t="shared" ca="1" si="1016"/>
        <v>0.97795574963108944</v>
      </c>
      <c r="AM1658" s="28">
        <f t="shared" ca="1" si="1016"/>
        <v>0.3404578400071353</v>
      </c>
      <c r="AN1658" s="28">
        <f>IF(Riskregister!$E$11="",0,COUNTIF(BL$4:BL$53,"&lt;"&amp;AL1658)*IF(AM1658&lt;0.5,Riskregister!$K$11+(Riskregister!$L$11-Riskregister!$K$11)*SQRT(AM1658/2),Riskregister!$L$11-(Riskregister!$L$11-Riskregister!$K$11)*SQRT((1-AM1658)/2)))</f>
        <v>0</v>
      </c>
      <c r="AO1658" s="28">
        <f t="shared" ca="1" si="1017"/>
        <v>0.84773887268617332</v>
      </c>
      <c r="AP1658" s="28">
        <f t="shared" ca="1" si="1017"/>
        <v>0.87770705522528236</v>
      </c>
      <c r="AQ1658" s="28">
        <f>IF(Riskregister!$E$12="",0,COUNTIF(BM$4:BM$53,"&lt;"&amp;AO1658)*IF(AP1658&lt;0.5,Riskregister!$K$12+(Riskregister!$L$12-Riskregister!$K$12)*SQRT(AP1658/2),Riskregister!$L$12-(Riskregister!$L$12-Riskregister!$K$12)*SQRT((1-AP1658)/2)))</f>
        <v>0</v>
      </c>
      <c r="AR1658" s="28">
        <f t="shared" ca="1" si="1018"/>
        <v>0.88814381492939876</v>
      </c>
      <c r="AS1658" s="28">
        <f t="shared" ca="1" si="1018"/>
        <v>0.59256769822613531</v>
      </c>
      <c r="AT1658" s="28">
        <f>IF(Riskregister!$E$13="",0,COUNTIF(BN$4:BN$53,"&lt;"&amp;AR1658)*IF(AS1658&lt;0.5,Riskregister!$K$13+(Riskregister!$L$13-Riskregister!$K$13)*SQRT(AS1658/2),Riskregister!$L$13-(Riskregister!$L$13-Riskregister!$K$13)*SQRT((1-AS1658)/2)))</f>
        <v>0</v>
      </c>
      <c r="AU1658" s="28">
        <f t="shared" ca="1" si="1019"/>
        <v>0.71699217246986613</v>
      </c>
      <c r="AV1658" s="28">
        <f t="shared" ca="1" si="1019"/>
        <v>0.21231119124582287</v>
      </c>
      <c r="AW1658" s="28">
        <f>IF(Riskregister!$E$14="",0,COUNTIF(BO$4:BO$53,"&lt;"&amp;AU1658)*IF(AV1658&lt;0.5,Riskregister!$K$14+(Riskregister!$L$14-Riskregister!$K$14)*SQRT(AV1658/2),Riskregister!$L$14-(Riskregister!$L$14-Riskregister!$K$14)*SQRT((1-AV1658)/2)))</f>
        <v>0</v>
      </c>
      <c r="AX1658" s="28">
        <f t="shared" ca="1" si="1020"/>
        <v>0.75863831505143531</v>
      </c>
      <c r="AY1658" s="28">
        <f t="shared" ca="1" si="1020"/>
        <v>7.5948739087930095E-2</v>
      </c>
      <c r="AZ1658" s="28">
        <f>IF(Riskregister!$E$15="",0,COUNTIF(BP$4:BP$53,"&lt;"&amp;AX1658)*IF(AY1658&lt;0.5,Riskregister!$K$15+(Riskregister!$L$15-Riskregister!$K$15)*SQRT(AY1658/2),Riskregister!$L$15-(Riskregister!$L$15-Riskregister!$K$15)*SQRT((1-AY1658)/2)))</f>
        <v>0</v>
      </c>
      <c r="BA1658" s="28">
        <f t="shared" ca="1" si="1021"/>
        <v>0.69389331601777848</v>
      </c>
      <c r="BB1658" s="28">
        <f t="shared" ca="1" si="1021"/>
        <v>0.98034087365588285</v>
      </c>
      <c r="BC1658" s="28">
        <f>IF(Riskregister!$E$16="",0,COUNTIF(BQ$4:BQ$53,"&lt;"&amp;BA1658)*IF(BB1658&lt;0.5,Riskregister!$K$16+(Riskregister!$L$16-Riskregister!$K$16)*SQRT(BB1658/2),Riskregister!$L$16-(Riskregister!$L$16-Riskregister!$K$16)*SQRT((1-BB1658)/2)))</f>
        <v>0</v>
      </c>
      <c r="BD1658" s="28">
        <f t="shared" ca="1" si="997"/>
        <v>209752.25563987749</v>
      </c>
    </row>
    <row r="1659" spans="20:56" x14ac:dyDescent="0.35">
      <c r="T1659" s="28">
        <f t="shared" ca="1" si="1010"/>
        <v>0.5859587227134232</v>
      </c>
      <c r="U1659" s="28">
        <f t="shared" ca="1" si="1010"/>
        <v>0.39847415297297428</v>
      </c>
      <c r="V1659" s="28">
        <f ca="1">IF(Riskregister!$E$5="",0,COUNTIF(BF$4:BF$53,"&lt;"&amp;T1659)*IF(U1659&lt;0.5,Riskregister!$K$5+(Riskregister!$L$5-Riskregister!$K$5)*SQRT(U1659/2),Riskregister!$L$5-(Riskregister!$L$5-Riskregister!$K$5)*SQRT((1-U1659)/2)))</f>
        <v>0</v>
      </c>
      <c r="W1659" s="28">
        <f t="shared" ca="1" si="1011"/>
        <v>0.64979020703664669</v>
      </c>
      <c r="X1659" s="28">
        <f t="shared" ca="1" si="1011"/>
        <v>0.46230330185554913</v>
      </c>
      <c r="Y1659" s="28">
        <f ca="1">IF(Riskregister!$E$6="",0,COUNTIF(BG$4:BG$53,"&lt;"&amp;W1659)*IF(X1659&lt;0.5,Riskregister!$K$6+(Riskregister!$L$6-Riskregister!$K$6)*SQRT(X1659/2),Riskregister!$L$6-(Riskregister!$L$6-Riskregister!$K$6)*SQRT((1-X1659)/2)))</f>
        <v>1065408.1979077789</v>
      </c>
      <c r="Z1659" s="28">
        <f t="shared" ca="1" si="1012"/>
        <v>0.94657646589612843</v>
      </c>
      <c r="AA1659" s="28">
        <f t="shared" ca="1" si="1012"/>
        <v>0.2046877214815005</v>
      </c>
      <c r="AB1659" s="28">
        <f ca="1">IF(Riskregister!$E$7="",0,COUNTIF(BH$4:BH$53,"&lt;"&amp;Z1659)*IF(AA1659&lt;0.5,Riskregister!$K$7+(Riskregister!$L$7-Riskregister!$K$7)*SQRT(AA1659/2),Riskregister!$L$7-(Riskregister!$L$7-Riskregister!$K$7)*SQRT((1-AA1659)/2)))</f>
        <v>161969.29463358206</v>
      </c>
      <c r="AC1659" s="28">
        <f t="shared" ca="1" si="1013"/>
        <v>0.56633161974243984</v>
      </c>
      <c r="AD1659" s="28">
        <f t="shared" ca="1" si="1013"/>
        <v>0.47392886916251087</v>
      </c>
      <c r="AE1659" s="28">
        <f ca="1">IF(Riskregister!$E$8="",0,COUNTIF(BI$4:BI$53,"&lt;"&amp;AC1659)*IF(AD1659&lt;0.5,Riskregister!$K$8+(Riskregister!$L$8-Riskregister!$K$8)*SQRT(AD1659/2),Riskregister!$L$8-(Riskregister!$L$8-Riskregister!$K$8)*SQRT((1-AD1659)/2)))</f>
        <v>0</v>
      </c>
      <c r="AF1659" s="28">
        <f t="shared" ca="1" si="1014"/>
        <v>0.83801414710049227</v>
      </c>
      <c r="AG1659" s="28">
        <f t="shared" ca="1" si="1014"/>
        <v>0.55228802232902696</v>
      </c>
      <c r="AH1659" s="28">
        <f>IF(Riskregister!$E$9="",0,COUNTIF(BJ$4:BJ$53,"&lt;"&amp;AF1659)*IF(AG1659&lt;0.5,Riskregister!$K$9+(Riskregister!$L$9-Riskregister!$K$9)*SQRT(AG1659/2),Riskregister!$L$9-(Riskregister!$L$9-Riskregister!$K$9)*SQRT((1-AG1659)/2)))</f>
        <v>0</v>
      </c>
      <c r="AI1659" s="28">
        <f t="shared" ca="1" si="1015"/>
        <v>0.82176906187697973</v>
      </c>
      <c r="AJ1659" s="28">
        <f t="shared" ca="1" si="1015"/>
        <v>0.46100242683508363</v>
      </c>
      <c r="AK1659" s="28">
        <f>IF(Riskregister!$E$10="",0,COUNTIF(BK$4:BK$53,"&lt;"&amp;AI1659)*IF(AJ1659&lt;0.5,Riskregister!$K$10+(Riskregister!$L$10-Riskregister!$K$10)*SQRT(AJ1659/2),Riskregister!$L$10-(Riskregister!$L$10-Riskregister!$K$10)*SQRT((1-AJ1659)/2)))</f>
        <v>0</v>
      </c>
      <c r="AL1659" s="28">
        <f t="shared" ca="1" si="1016"/>
        <v>0.99269238236002255</v>
      </c>
      <c r="AM1659" s="28">
        <f t="shared" ca="1" si="1016"/>
        <v>0.66215745605442877</v>
      </c>
      <c r="AN1659" s="28">
        <f>IF(Riskregister!$E$11="",0,COUNTIF(BL$4:BL$53,"&lt;"&amp;AL1659)*IF(AM1659&lt;0.5,Riskregister!$K$11+(Riskregister!$L$11-Riskregister!$K$11)*SQRT(AM1659/2),Riskregister!$L$11-(Riskregister!$L$11-Riskregister!$K$11)*SQRT((1-AM1659)/2)))</f>
        <v>0</v>
      </c>
      <c r="AO1659" s="28">
        <f t="shared" ca="1" si="1017"/>
        <v>0.96220435016516481</v>
      </c>
      <c r="AP1659" s="28">
        <f t="shared" ca="1" si="1017"/>
        <v>0.29321947700459339</v>
      </c>
      <c r="AQ1659" s="28">
        <f>IF(Riskregister!$E$12="",0,COUNTIF(BM$4:BM$53,"&lt;"&amp;AO1659)*IF(AP1659&lt;0.5,Riskregister!$K$12+(Riskregister!$L$12-Riskregister!$K$12)*SQRT(AP1659/2),Riskregister!$L$12-(Riskregister!$L$12-Riskregister!$K$12)*SQRT((1-AP1659)/2)))</f>
        <v>0</v>
      </c>
      <c r="AR1659" s="28">
        <f t="shared" ca="1" si="1018"/>
        <v>0.37057670242156826</v>
      </c>
      <c r="AS1659" s="28">
        <f t="shared" ca="1" si="1018"/>
        <v>3.0275495131768304E-2</v>
      </c>
      <c r="AT1659" s="28">
        <f>IF(Riskregister!$E$13="",0,COUNTIF(BN$4:BN$53,"&lt;"&amp;AR1659)*IF(AS1659&lt;0.5,Riskregister!$K$13+(Riskregister!$L$13-Riskregister!$K$13)*SQRT(AS1659/2),Riskregister!$L$13-(Riskregister!$L$13-Riskregister!$K$13)*SQRT((1-AS1659)/2)))</f>
        <v>0</v>
      </c>
      <c r="AU1659" s="28">
        <f t="shared" ca="1" si="1019"/>
        <v>0.21960837624397</v>
      </c>
      <c r="AV1659" s="28">
        <f t="shared" ca="1" si="1019"/>
        <v>5.869206328737564E-2</v>
      </c>
      <c r="AW1659" s="28">
        <f>IF(Riskregister!$E$14="",0,COUNTIF(BO$4:BO$53,"&lt;"&amp;AU1659)*IF(AV1659&lt;0.5,Riskregister!$K$14+(Riskregister!$L$14-Riskregister!$K$14)*SQRT(AV1659/2),Riskregister!$L$14-(Riskregister!$L$14-Riskregister!$K$14)*SQRT((1-AV1659)/2)))</f>
        <v>0</v>
      </c>
      <c r="AX1659" s="28">
        <f t="shared" ca="1" si="1020"/>
        <v>0.7741922384665888</v>
      </c>
      <c r="AY1659" s="28">
        <f t="shared" ca="1" si="1020"/>
        <v>0.68571988704829512</v>
      </c>
      <c r="AZ1659" s="28">
        <f>IF(Riskregister!$E$15="",0,COUNTIF(BP$4:BP$53,"&lt;"&amp;AX1659)*IF(AY1659&lt;0.5,Riskregister!$K$15+(Riskregister!$L$15-Riskregister!$K$15)*SQRT(AY1659/2),Riskregister!$L$15-(Riskregister!$L$15-Riskregister!$K$15)*SQRT((1-AY1659)/2)))</f>
        <v>0</v>
      </c>
      <c r="BA1659" s="28">
        <f t="shared" ca="1" si="1021"/>
        <v>0.92761968310333243</v>
      </c>
      <c r="BB1659" s="28">
        <f t="shared" ca="1" si="1021"/>
        <v>0.39956408865008375</v>
      </c>
      <c r="BC1659" s="28">
        <f>IF(Riskregister!$E$16="",0,COUNTIF(BQ$4:BQ$53,"&lt;"&amp;BA1659)*IF(BB1659&lt;0.5,Riskregister!$K$16+(Riskregister!$L$16-Riskregister!$K$16)*SQRT(BB1659/2),Riskregister!$L$16-(Riskregister!$L$16-Riskregister!$K$16)*SQRT((1-BB1659)/2)))</f>
        <v>0</v>
      </c>
      <c r="BD1659" s="28">
        <f t="shared" ca="1" si="997"/>
        <v>1227377.4925413609</v>
      </c>
    </row>
    <row r="1660" spans="20:56" x14ac:dyDescent="0.35">
      <c r="T1660" s="28">
        <f t="shared" ca="1" si="1010"/>
        <v>0.17606884394633726</v>
      </c>
      <c r="U1660" s="28">
        <f t="shared" ca="1" si="1010"/>
        <v>0.52177262150153869</v>
      </c>
      <c r="V1660" s="28">
        <f ca="1">IF(Riskregister!$E$5="",0,COUNTIF(BF$4:BF$53,"&lt;"&amp;T1660)*IF(U1660&lt;0.5,Riskregister!$K$5+(Riskregister!$L$5-Riskregister!$K$5)*SQRT(U1660/2),Riskregister!$L$5-(Riskregister!$L$5-Riskregister!$K$5)*SQRT((1-U1660)/2)))</f>
        <v>0</v>
      </c>
      <c r="W1660" s="28">
        <f t="shared" ca="1" si="1011"/>
        <v>0.5370905989016117</v>
      </c>
      <c r="X1660" s="28">
        <f t="shared" ca="1" si="1011"/>
        <v>0.27312071034143881</v>
      </c>
      <c r="Y1660" s="28">
        <f ca="1">IF(Riskregister!$E$6="",0,COUNTIF(BG$4:BG$53,"&lt;"&amp;W1660)*IF(X1660&lt;0.5,Riskregister!$K$6+(Riskregister!$L$6-Riskregister!$K$6)*SQRT(X1660/2),Riskregister!$L$6-(Riskregister!$L$6-Riskregister!$K$6)*SQRT((1-X1660)/2)))</f>
        <v>0</v>
      </c>
      <c r="Z1660" s="28">
        <f t="shared" ca="1" si="1012"/>
        <v>0.88058529980054889</v>
      </c>
      <c r="AA1660" s="28">
        <f t="shared" ca="1" si="1012"/>
        <v>0.1610845458120187</v>
      </c>
      <c r="AB1660" s="28">
        <f ca="1">IF(Riskregister!$E$7="",0,COUNTIF(BH$4:BH$53,"&lt;"&amp;Z1660)*IF(AA1660&lt;0.5,Riskregister!$K$7+(Riskregister!$L$7-Riskregister!$K$7)*SQRT(AA1660/2),Riskregister!$L$7-(Riskregister!$L$7-Riskregister!$K$7)*SQRT((1-AA1660)/2)))</f>
        <v>149329.89696454006</v>
      </c>
      <c r="AC1660" s="28">
        <f t="shared" ca="1" si="1013"/>
        <v>0.13786418426997249</v>
      </c>
      <c r="AD1660" s="28">
        <f t="shared" ca="1" si="1013"/>
        <v>0.24348551441543465</v>
      </c>
      <c r="AE1660" s="28">
        <f ca="1">IF(Riskregister!$E$8="",0,COUNTIF(BI$4:BI$53,"&lt;"&amp;AC1660)*IF(AD1660&lt;0.5,Riskregister!$K$8+(Riskregister!$L$8-Riskregister!$K$8)*SQRT(AD1660/2),Riskregister!$L$8-(Riskregister!$L$8-Riskregister!$K$8)*SQRT((1-AD1660)/2)))</f>
        <v>0</v>
      </c>
      <c r="AF1660" s="28">
        <f t="shared" ca="1" si="1014"/>
        <v>0.21402075974971879</v>
      </c>
      <c r="AG1660" s="28">
        <f t="shared" ca="1" si="1014"/>
        <v>0.10921895143303773</v>
      </c>
      <c r="AH1660" s="28">
        <f>IF(Riskregister!$E$9="",0,COUNTIF(BJ$4:BJ$53,"&lt;"&amp;AF1660)*IF(AG1660&lt;0.5,Riskregister!$K$9+(Riskregister!$L$9-Riskregister!$K$9)*SQRT(AG1660/2),Riskregister!$L$9-(Riskregister!$L$9-Riskregister!$K$9)*SQRT((1-AG1660)/2)))</f>
        <v>0</v>
      </c>
      <c r="AI1660" s="28">
        <f t="shared" ca="1" si="1015"/>
        <v>4.3433247397687835E-2</v>
      </c>
      <c r="AJ1660" s="28">
        <f t="shared" ca="1" si="1015"/>
        <v>0.19801572613499152</v>
      </c>
      <c r="AK1660" s="28">
        <f>IF(Riskregister!$E$10="",0,COUNTIF(BK$4:BK$53,"&lt;"&amp;AI1660)*IF(AJ1660&lt;0.5,Riskregister!$K$10+(Riskregister!$L$10-Riskregister!$K$10)*SQRT(AJ1660/2),Riskregister!$L$10-(Riskregister!$L$10-Riskregister!$K$10)*SQRT((1-AJ1660)/2)))</f>
        <v>0</v>
      </c>
      <c r="AL1660" s="28">
        <f t="shared" ca="1" si="1016"/>
        <v>4.6156545475155797E-2</v>
      </c>
      <c r="AM1660" s="28">
        <f t="shared" ca="1" si="1016"/>
        <v>0.94894048585405555</v>
      </c>
      <c r="AN1660" s="28">
        <f>IF(Riskregister!$E$11="",0,COUNTIF(BL$4:BL$53,"&lt;"&amp;AL1660)*IF(AM1660&lt;0.5,Riskregister!$K$11+(Riskregister!$L$11-Riskregister!$K$11)*SQRT(AM1660/2),Riskregister!$L$11-(Riskregister!$L$11-Riskregister!$K$11)*SQRT((1-AM1660)/2)))</f>
        <v>0</v>
      </c>
      <c r="AO1660" s="28">
        <f t="shared" ca="1" si="1017"/>
        <v>0.18064374666801419</v>
      </c>
      <c r="AP1660" s="28">
        <f t="shared" ca="1" si="1017"/>
        <v>0.14918190027069556</v>
      </c>
      <c r="AQ1660" s="28">
        <f>IF(Riskregister!$E$12="",0,COUNTIF(BM$4:BM$53,"&lt;"&amp;AO1660)*IF(AP1660&lt;0.5,Riskregister!$K$12+(Riskregister!$L$12-Riskregister!$K$12)*SQRT(AP1660/2),Riskregister!$L$12-(Riskregister!$L$12-Riskregister!$K$12)*SQRT((1-AP1660)/2)))</f>
        <v>0</v>
      </c>
      <c r="AR1660" s="28">
        <f t="shared" ca="1" si="1018"/>
        <v>0.77649771427475689</v>
      </c>
      <c r="AS1660" s="28">
        <f t="shared" ca="1" si="1018"/>
        <v>0.87883952614928573</v>
      </c>
      <c r="AT1660" s="28">
        <f>IF(Riskregister!$E$13="",0,COUNTIF(BN$4:BN$53,"&lt;"&amp;AR1660)*IF(AS1660&lt;0.5,Riskregister!$K$13+(Riskregister!$L$13-Riskregister!$K$13)*SQRT(AS1660/2),Riskregister!$L$13-(Riskregister!$L$13-Riskregister!$K$13)*SQRT((1-AS1660)/2)))</f>
        <v>0</v>
      </c>
      <c r="AU1660" s="28">
        <f t="shared" ca="1" si="1019"/>
        <v>0.7619725313580199</v>
      </c>
      <c r="AV1660" s="28">
        <f t="shared" ca="1" si="1019"/>
        <v>0.17638110582174293</v>
      </c>
      <c r="AW1660" s="28">
        <f>IF(Riskregister!$E$14="",0,COUNTIF(BO$4:BO$53,"&lt;"&amp;AU1660)*IF(AV1660&lt;0.5,Riskregister!$K$14+(Riskregister!$L$14-Riskregister!$K$14)*SQRT(AV1660/2),Riskregister!$L$14-(Riskregister!$L$14-Riskregister!$K$14)*SQRT((1-AV1660)/2)))</f>
        <v>0</v>
      </c>
      <c r="AX1660" s="28">
        <f t="shared" ca="1" si="1020"/>
        <v>0.85595350173569584</v>
      </c>
      <c r="AY1660" s="28">
        <f t="shared" ca="1" si="1020"/>
        <v>0.80588523501435727</v>
      </c>
      <c r="AZ1660" s="28">
        <f>IF(Riskregister!$E$15="",0,COUNTIF(BP$4:BP$53,"&lt;"&amp;AX1660)*IF(AY1660&lt;0.5,Riskregister!$K$15+(Riskregister!$L$15-Riskregister!$K$15)*SQRT(AY1660/2),Riskregister!$L$15-(Riskregister!$L$15-Riskregister!$K$15)*SQRT((1-AY1660)/2)))</f>
        <v>0</v>
      </c>
      <c r="BA1660" s="28">
        <f t="shared" ca="1" si="1021"/>
        <v>0.49465570599744557</v>
      </c>
      <c r="BB1660" s="28">
        <f t="shared" ca="1" si="1021"/>
        <v>0.54579796300340544</v>
      </c>
      <c r="BC1660" s="28">
        <f>IF(Riskregister!$E$16="",0,COUNTIF(BQ$4:BQ$53,"&lt;"&amp;BA1660)*IF(BB1660&lt;0.5,Riskregister!$K$16+(Riskregister!$L$16-Riskregister!$K$16)*SQRT(BB1660/2),Riskregister!$L$16-(Riskregister!$L$16-Riskregister!$K$16)*SQRT((1-BB1660)/2)))</f>
        <v>0</v>
      </c>
      <c r="BD1660" s="28">
        <f t="shared" ca="1" si="997"/>
        <v>149329.89696454006</v>
      </c>
    </row>
    <row r="1661" spans="20:56" x14ac:dyDescent="0.35">
      <c r="T1661" s="28">
        <f t="shared" ca="1" si="1010"/>
        <v>0.74919472260079634</v>
      </c>
      <c r="U1661" s="28">
        <f t="shared" ca="1" si="1010"/>
        <v>0.55808829231874169</v>
      </c>
      <c r="V1661" s="28">
        <f ca="1">IF(Riskregister!$E$5="",0,COUNTIF(BF$4:BF$53,"&lt;"&amp;T1661)*IF(U1661&lt;0.5,Riskregister!$K$5+(Riskregister!$L$5-Riskregister!$K$5)*SQRT(U1661/2),Riskregister!$L$5-(Riskregister!$L$5-Riskregister!$K$5)*SQRT((1-U1661)/2)))</f>
        <v>388473.26314924774</v>
      </c>
      <c r="W1661" s="28">
        <f t="shared" ca="1" si="1011"/>
        <v>0.60041029451678707</v>
      </c>
      <c r="X1661" s="28">
        <f t="shared" ca="1" si="1011"/>
        <v>0.15737331635388696</v>
      </c>
      <c r="Y1661" s="28">
        <f ca="1">IF(Riskregister!$E$6="",0,COUNTIF(BG$4:BG$53,"&lt;"&amp;W1661)*IF(X1661&lt;0.5,Riskregister!$K$6+(Riskregister!$L$6-Riskregister!$K$6)*SQRT(X1661/2),Riskregister!$L$6-(Riskregister!$L$6-Riskregister!$K$6)*SQRT((1-X1661)/2)))</f>
        <v>0</v>
      </c>
      <c r="Z1661" s="28">
        <f t="shared" ca="1" si="1012"/>
        <v>0.41206407712438575</v>
      </c>
      <c r="AA1661" s="28">
        <f t="shared" ca="1" si="1012"/>
        <v>0.26460484454691613</v>
      </c>
      <c r="AB1661" s="28">
        <f ca="1">IF(Riskregister!$E$7="",0,COUNTIF(BH$4:BH$53,"&lt;"&amp;Z1661)*IF(AA1661&lt;0.5,Riskregister!$K$7+(Riskregister!$L$7-Riskregister!$K$7)*SQRT(AA1661/2),Riskregister!$L$7-(Riskregister!$L$7-Riskregister!$K$7)*SQRT((1-AA1661)/2)))</f>
        <v>0</v>
      </c>
      <c r="AC1661" s="28">
        <f t="shared" ca="1" si="1013"/>
        <v>0.88854310710488582</v>
      </c>
      <c r="AD1661" s="28">
        <f t="shared" ca="1" si="1013"/>
        <v>0.56217107125381183</v>
      </c>
      <c r="AE1661" s="28">
        <f ca="1">IF(Riskregister!$E$8="",0,COUNTIF(BI$4:BI$53,"&lt;"&amp;AC1661)*IF(AD1661&lt;0.5,Riskregister!$K$8+(Riskregister!$L$8-Riskregister!$K$8)*SQRT(AD1661/2),Riskregister!$L$8-(Riskregister!$L$8-Riskregister!$K$8)*SQRT((1-AD1661)/2)))</f>
        <v>0</v>
      </c>
      <c r="AF1661" s="28">
        <f t="shared" ca="1" si="1014"/>
        <v>0.59854437056145715</v>
      </c>
      <c r="AG1661" s="28">
        <f t="shared" ca="1" si="1014"/>
        <v>0.51241777052500459</v>
      </c>
      <c r="AH1661" s="28">
        <f>IF(Riskregister!$E$9="",0,COUNTIF(BJ$4:BJ$53,"&lt;"&amp;AF1661)*IF(AG1661&lt;0.5,Riskregister!$K$9+(Riskregister!$L$9-Riskregister!$K$9)*SQRT(AG1661/2),Riskregister!$L$9-(Riskregister!$L$9-Riskregister!$K$9)*SQRT((1-AG1661)/2)))</f>
        <v>0</v>
      </c>
      <c r="AI1661" s="28">
        <f t="shared" ca="1" si="1015"/>
        <v>0.57338583268455434</v>
      </c>
      <c r="AJ1661" s="28">
        <f t="shared" ca="1" si="1015"/>
        <v>0.13883489018619366</v>
      </c>
      <c r="AK1661" s="28">
        <f>IF(Riskregister!$E$10="",0,COUNTIF(BK$4:BK$53,"&lt;"&amp;AI1661)*IF(AJ1661&lt;0.5,Riskregister!$K$10+(Riskregister!$L$10-Riskregister!$K$10)*SQRT(AJ1661/2),Riskregister!$L$10-(Riskregister!$L$10-Riskregister!$K$10)*SQRT((1-AJ1661)/2)))</f>
        <v>0</v>
      </c>
      <c r="AL1661" s="28">
        <f t="shared" ca="1" si="1016"/>
        <v>0.73766757885198286</v>
      </c>
      <c r="AM1661" s="28">
        <f t="shared" ca="1" si="1016"/>
        <v>5.9768718474745075E-2</v>
      </c>
      <c r="AN1661" s="28">
        <f>IF(Riskregister!$E$11="",0,COUNTIF(BL$4:BL$53,"&lt;"&amp;AL1661)*IF(AM1661&lt;0.5,Riskregister!$K$11+(Riskregister!$L$11-Riskregister!$K$11)*SQRT(AM1661/2),Riskregister!$L$11-(Riskregister!$L$11-Riskregister!$K$11)*SQRT((1-AM1661)/2)))</f>
        <v>0</v>
      </c>
      <c r="AO1661" s="28">
        <f t="shared" ca="1" si="1017"/>
        <v>0.54070174181871822</v>
      </c>
      <c r="AP1661" s="28">
        <f t="shared" ca="1" si="1017"/>
        <v>0.50500746407334862</v>
      </c>
      <c r="AQ1661" s="28">
        <f>IF(Riskregister!$E$12="",0,COUNTIF(BM$4:BM$53,"&lt;"&amp;AO1661)*IF(AP1661&lt;0.5,Riskregister!$K$12+(Riskregister!$L$12-Riskregister!$K$12)*SQRT(AP1661/2),Riskregister!$L$12-(Riskregister!$L$12-Riskregister!$K$12)*SQRT((1-AP1661)/2)))</f>
        <v>0</v>
      </c>
      <c r="AR1661" s="28">
        <f t="shared" ca="1" si="1018"/>
        <v>0.81042474600876946</v>
      </c>
      <c r="AS1661" s="28">
        <f t="shared" ca="1" si="1018"/>
        <v>0.73842996036830433</v>
      </c>
      <c r="AT1661" s="28">
        <f>IF(Riskregister!$E$13="",0,COUNTIF(BN$4:BN$53,"&lt;"&amp;AR1661)*IF(AS1661&lt;0.5,Riskregister!$K$13+(Riskregister!$L$13-Riskregister!$K$13)*SQRT(AS1661/2),Riskregister!$L$13-(Riskregister!$L$13-Riskregister!$K$13)*SQRT((1-AS1661)/2)))</f>
        <v>0</v>
      </c>
      <c r="AU1661" s="28">
        <f t="shared" ca="1" si="1019"/>
        <v>0.81779256435621017</v>
      </c>
      <c r="AV1661" s="28">
        <f t="shared" ca="1" si="1019"/>
        <v>0.52660068706316543</v>
      </c>
      <c r="AW1661" s="28">
        <f>IF(Riskregister!$E$14="",0,COUNTIF(BO$4:BO$53,"&lt;"&amp;AU1661)*IF(AV1661&lt;0.5,Riskregister!$K$14+(Riskregister!$L$14-Riskregister!$K$14)*SQRT(AV1661/2),Riskregister!$L$14-(Riskregister!$L$14-Riskregister!$K$14)*SQRT((1-AV1661)/2)))</f>
        <v>0</v>
      </c>
      <c r="AX1661" s="28">
        <f t="shared" ca="1" si="1020"/>
        <v>0.11371266306264172</v>
      </c>
      <c r="AY1661" s="28">
        <f t="shared" ca="1" si="1020"/>
        <v>0.56472977042309003</v>
      </c>
      <c r="AZ1661" s="28">
        <f>IF(Riskregister!$E$15="",0,COUNTIF(BP$4:BP$53,"&lt;"&amp;AX1661)*IF(AY1661&lt;0.5,Riskregister!$K$15+(Riskregister!$L$15-Riskregister!$K$15)*SQRT(AY1661/2),Riskregister!$L$15-(Riskregister!$L$15-Riskregister!$K$15)*SQRT((1-AY1661)/2)))</f>
        <v>0</v>
      </c>
      <c r="BA1661" s="28">
        <f t="shared" ca="1" si="1021"/>
        <v>1.3772272571923816E-2</v>
      </c>
      <c r="BB1661" s="28">
        <f t="shared" ca="1" si="1021"/>
        <v>0.93148771257995178</v>
      </c>
      <c r="BC1661" s="28">
        <f>IF(Riskregister!$E$16="",0,COUNTIF(BQ$4:BQ$53,"&lt;"&amp;BA1661)*IF(BB1661&lt;0.5,Riskregister!$K$16+(Riskregister!$L$16-Riskregister!$K$16)*SQRT(BB1661/2),Riskregister!$L$16-(Riskregister!$L$16-Riskregister!$K$16)*SQRT((1-BB1661)/2)))</f>
        <v>0</v>
      </c>
      <c r="BD1661" s="28">
        <f t="shared" ca="1" si="997"/>
        <v>388473.26314924774</v>
      </c>
    </row>
    <row r="1662" spans="20:56" x14ac:dyDescent="0.35">
      <c r="T1662" s="28">
        <f t="shared" ca="1" si="1010"/>
        <v>0.2868001352413776</v>
      </c>
      <c r="U1662" s="28">
        <f t="shared" ca="1" si="1010"/>
        <v>0.72389414325852908</v>
      </c>
      <c r="V1662" s="28">
        <f ca="1">IF(Riskregister!$E$5="",0,COUNTIF(BF$4:BF$53,"&lt;"&amp;T1662)*IF(U1662&lt;0.5,Riskregister!$K$5+(Riskregister!$L$5-Riskregister!$K$5)*SQRT(U1662/2),Riskregister!$L$5-(Riskregister!$L$5-Riskregister!$K$5)*SQRT((1-U1662)/2)))</f>
        <v>0</v>
      </c>
      <c r="W1662" s="28">
        <f t="shared" ca="1" si="1011"/>
        <v>9.1305746618164818E-2</v>
      </c>
      <c r="X1662" s="28">
        <f t="shared" ca="1" si="1011"/>
        <v>5.5370774115586108E-2</v>
      </c>
      <c r="Y1662" s="28">
        <f ca="1">IF(Riskregister!$E$6="",0,COUNTIF(BG$4:BG$53,"&lt;"&amp;W1662)*IF(X1662&lt;0.5,Riskregister!$K$6+(Riskregister!$L$6-Riskregister!$K$6)*SQRT(X1662/2),Riskregister!$L$6-(Riskregister!$L$6-Riskregister!$K$6)*SQRT((1-X1662)/2)))</f>
        <v>0</v>
      </c>
      <c r="Z1662" s="28">
        <f t="shared" ca="1" si="1012"/>
        <v>0.13098675897243472</v>
      </c>
      <c r="AA1662" s="28">
        <f t="shared" ca="1" si="1012"/>
        <v>2.8988350457115342E-3</v>
      </c>
      <c r="AB1662" s="28">
        <f ca="1">IF(Riskregister!$E$7="",0,COUNTIF(BH$4:BH$53,"&lt;"&amp;Z1662)*IF(AA1662&lt;0.5,Riskregister!$K$7+(Riskregister!$L$7-Riskregister!$K$7)*SQRT(AA1662/2),Riskregister!$L$7-(Riskregister!$L$7-Riskregister!$K$7)*SQRT((1-AA1662)/2)))</f>
        <v>0</v>
      </c>
      <c r="AC1662" s="28">
        <f t="shared" ca="1" si="1013"/>
        <v>0.62606062387709094</v>
      </c>
      <c r="AD1662" s="28">
        <f t="shared" ca="1" si="1013"/>
        <v>0.80211625981422185</v>
      </c>
      <c r="AE1662" s="28">
        <f ca="1">IF(Riskregister!$E$8="",0,COUNTIF(BI$4:BI$53,"&lt;"&amp;AC1662)*IF(AD1662&lt;0.5,Riskregister!$K$8+(Riskregister!$L$8-Riskregister!$K$8)*SQRT(AD1662/2),Riskregister!$L$8-(Riskregister!$L$8-Riskregister!$K$8)*SQRT((1-AD1662)/2)))</f>
        <v>0</v>
      </c>
      <c r="AF1662" s="28">
        <f t="shared" ca="1" si="1014"/>
        <v>0.58851545781318682</v>
      </c>
      <c r="AG1662" s="28">
        <f t="shared" ca="1" si="1014"/>
        <v>0.25737007529634781</v>
      </c>
      <c r="AH1662" s="28">
        <f>IF(Riskregister!$E$9="",0,COUNTIF(BJ$4:BJ$53,"&lt;"&amp;AF1662)*IF(AG1662&lt;0.5,Riskregister!$K$9+(Riskregister!$L$9-Riskregister!$K$9)*SQRT(AG1662/2),Riskregister!$L$9-(Riskregister!$L$9-Riskregister!$K$9)*SQRT((1-AG1662)/2)))</f>
        <v>0</v>
      </c>
      <c r="AI1662" s="28">
        <f t="shared" ca="1" si="1015"/>
        <v>3.2270231781256542E-2</v>
      </c>
      <c r="AJ1662" s="28">
        <f t="shared" ca="1" si="1015"/>
        <v>0.48242546157489763</v>
      </c>
      <c r="AK1662" s="28">
        <f>IF(Riskregister!$E$10="",0,COUNTIF(BK$4:BK$53,"&lt;"&amp;AI1662)*IF(AJ1662&lt;0.5,Riskregister!$K$10+(Riskregister!$L$10-Riskregister!$K$10)*SQRT(AJ1662/2),Riskregister!$L$10-(Riskregister!$L$10-Riskregister!$K$10)*SQRT((1-AJ1662)/2)))</f>
        <v>0</v>
      </c>
      <c r="AL1662" s="28">
        <f t="shared" ca="1" si="1016"/>
        <v>0.99116017460694272</v>
      </c>
      <c r="AM1662" s="28">
        <f t="shared" ca="1" si="1016"/>
        <v>0.11488731596677448</v>
      </c>
      <c r="AN1662" s="28">
        <f>IF(Riskregister!$E$11="",0,COUNTIF(BL$4:BL$53,"&lt;"&amp;AL1662)*IF(AM1662&lt;0.5,Riskregister!$K$11+(Riskregister!$L$11-Riskregister!$K$11)*SQRT(AM1662/2),Riskregister!$L$11-(Riskregister!$L$11-Riskregister!$K$11)*SQRT((1-AM1662)/2)))</f>
        <v>0</v>
      </c>
      <c r="AO1662" s="28">
        <f t="shared" ca="1" si="1017"/>
        <v>0.13050492054039908</v>
      </c>
      <c r="AP1662" s="28">
        <f t="shared" ca="1" si="1017"/>
        <v>0.35295991757338829</v>
      </c>
      <c r="AQ1662" s="28">
        <f>IF(Riskregister!$E$12="",0,COUNTIF(BM$4:BM$53,"&lt;"&amp;AO1662)*IF(AP1662&lt;0.5,Riskregister!$K$12+(Riskregister!$L$12-Riskregister!$K$12)*SQRT(AP1662/2),Riskregister!$L$12-(Riskregister!$L$12-Riskregister!$K$12)*SQRT((1-AP1662)/2)))</f>
        <v>0</v>
      </c>
      <c r="AR1662" s="28">
        <f t="shared" ca="1" si="1018"/>
        <v>0.63725418214402674</v>
      </c>
      <c r="AS1662" s="28">
        <f t="shared" ca="1" si="1018"/>
        <v>0.36252469532912457</v>
      </c>
      <c r="AT1662" s="28">
        <f>IF(Riskregister!$E$13="",0,COUNTIF(BN$4:BN$53,"&lt;"&amp;AR1662)*IF(AS1662&lt;0.5,Riskregister!$K$13+(Riskregister!$L$13-Riskregister!$K$13)*SQRT(AS1662/2),Riskregister!$L$13-(Riskregister!$L$13-Riskregister!$K$13)*SQRT((1-AS1662)/2)))</f>
        <v>0</v>
      </c>
      <c r="AU1662" s="28">
        <f t="shared" ca="1" si="1019"/>
        <v>0.5995105763800388</v>
      </c>
      <c r="AV1662" s="28">
        <f t="shared" ca="1" si="1019"/>
        <v>0.20648892512234285</v>
      </c>
      <c r="AW1662" s="28">
        <f>IF(Riskregister!$E$14="",0,COUNTIF(BO$4:BO$53,"&lt;"&amp;AU1662)*IF(AV1662&lt;0.5,Riskregister!$K$14+(Riskregister!$L$14-Riskregister!$K$14)*SQRT(AV1662/2),Riskregister!$L$14-(Riskregister!$L$14-Riskregister!$K$14)*SQRT((1-AV1662)/2)))</f>
        <v>0</v>
      </c>
      <c r="AX1662" s="28">
        <f t="shared" ca="1" si="1020"/>
        <v>0.63550684119104051</v>
      </c>
      <c r="AY1662" s="28">
        <f t="shared" ca="1" si="1020"/>
        <v>0.80650251969033271</v>
      </c>
      <c r="AZ1662" s="28">
        <f>IF(Riskregister!$E$15="",0,COUNTIF(BP$4:BP$53,"&lt;"&amp;AX1662)*IF(AY1662&lt;0.5,Riskregister!$K$15+(Riskregister!$L$15-Riskregister!$K$15)*SQRT(AY1662/2),Riskregister!$L$15-(Riskregister!$L$15-Riskregister!$K$15)*SQRT((1-AY1662)/2)))</f>
        <v>0</v>
      </c>
      <c r="BA1662" s="28">
        <f t="shared" ca="1" si="1021"/>
        <v>0.74026569761093863</v>
      </c>
      <c r="BB1662" s="28">
        <f t="shared" ca="1" si="1021"/>
        <v>0.72733418729101718</v>
      </c>
      <c r="BC1662" s="28">
        <f>IF(Riskregister!$E$16="",0,COUNTIF(BQ$4:BQ$53,"&lt;"&amp;BA1662)*IF(BB1662&lt;0.5,Riskregister!$K$16+(Riskregister!$L$16-Riskregister!$K$16)*SQRT(BB1662/2),Riskregister!$L$16-(Riskregister!$L$16-Riskregister!$K$16)*SQRT((1-BB1662)/2)))</f>
        <v>0</v>
      </c>
      <c r="BD1662" s="28">
        <f t="shared" ca="1" si="997"/>
        <v>0</v>
      </c>
    </row>
    <row r="1663" spans="20:56" x14ac:dyDescent="0.35">
      <c r="T1663" s="28">
        <f t="shared" ca="1" si="1010"/>
        <v>0.64255867963118185</v>
      </c>
      <c r="U1663" s="28">
        <f t="shared" ca="1" si="1010"/>
        <v>0.18260761340601794</v>
      </c>
      <c r="V1663" s="28">
        <f ca="1">IF(Riskregister!$E$5="",0,COUNTIF(BF$4:BF$53,"&lt;"&amp;T1663)*IF(U1663&lt;0.5,Riskregister!$K$5+(Riskregister!$L$5-Riskregister!$K$5)*SQRT(U1663/2),Riskregister!$L$5-(Riskregister!$L$5-Riskregister!$K$5)*SQRT((1-U1663)/2)))</f>
        <v>285974.33896643633</v>
      </c>
      <c r="W1663" s="28">
        <f t="shared" ca="1" si="1011"/>
        <v>0.52856061337856852</v>
      </c>
      <c r="X1663" s="28">
        <f t="shared" ca="1" si="1011"/>
        <v>0.84657977937731088</v>
      </c>
      <c r="Y1663" s="28">
        <f ca="1">IF(Riskregister!$E$6="",0,COUNTIF(BG$4:BG$53,"&lt;"&amp;W1663)*IF(X1663&lt;0.5,Riskregister!$K$6+(Riskregister!$L$6-Riskregister!$K$6)*SQRT(X1663/2),Riskregister!$L$6-(Riskregister!$L$6-Riskregister!$K$6)*SQRT((1-X1663)/2)))</f>
        <v>0</v>
      </c>
      <c r="Z1663" s="28">
        <f t="shared" ca="1" si="1012"/>
        <v>0.29243564955592616</v>
      </c>
      <c r="AA1663" s="28">
        <f t="shared" ca="1" si="1012"/>
        <v>0.84865743895864354</v>
      </c>
      <c r="AB1663" s="28">
        <f ca="1">IF(Riskregister!$E$7="",0,COUNTIF(BH$4:BH$53,"&lt;"&amp;Z1663)*IF(AA1663&lt;0.5,Riskregister!$K$7+(Riskregister!$L$7-Riskregister!$K$7)*SQRT(AA1663/2),Riskregister!$L$7-(Riskregister!$L$7-Riskregister!$K$7)*SQRT((1-AA1663)/2)))</f>
        <v>0</v>
      </c>
      <c r="AC1663" s="28">
        <f t="shared" ca="1" si="1013"/>
        <v>0.5258753670682329</v>
      </c>
      <c r="AD1663" s="28">
        <f t="shared" ca="1" si="1013"/>
        <v>0.51936975341153979</v>
      </c>
      <c r="AE1663" s="28">
        <f ca="1">IF(Riskregister!$E$8="",0,COUNTIF(BI$4:BI$53,"&lt;"&amp;AC1663)*IF(AD1663&lt;0.5,Riskregister!$K$8+(Riskregister!$L$8-Riskregister!$K$8)*SQRT(AD1663/2),Riskregister!$L$8-(Riskregister!$L$8-Riskregister!$K$8)*SQRT((1-AD1663)/2)))</f>
        <v>0</v>
      </c>
      <c r="AF1663" s="28">
        <f t="shared" ca="1" si="1014"/>
        <v>0.38239501371824858</v>
      </c>
      <c r="AG1663" s="28">
        <f t="shared" ca="1" si="1014"/>
        <v>0.17756002289085759</v>
      </c>
      <c r="AH1663" s="28">
        <f>IF(Riskregister!$E$9="",0,COUNTIF(BJ$4:BJ$53,"&lt;"&amp;AF1663)*IF(AG1663&lt;0.5,Riskregister!$K$9+(Riskregister!$L$9-Riskregister!$K$9)*SQRT(AG1663/2),Riskregister!$L$9-(Riskregister!$L$9-Riskregister!$K$9)*SQRT((1-AG1663)/2)))</f>
        <v>0</v>
      </c>
      <c r="AI1663" s="28">
        <f t="shared" ca="1" si="1015"/>
        <v>0.90737467210572365</v>
      </c>
      <c r="AJ1663" s="28">
        <f t="shared" ca="1" si="1015"/>
        <v>0.82774588034436858</v>
      </c>
      <c r="AK1663" s="28">
        <f>IF(Riskregister!$E$10="",0,COUNTIF(BK$4:BK$53,"&lt;"&amp;AI1663)*IF(AJ1663&lt;0.5,Riskregister!$K$10+(Riskregister!$L$10-Riskregister!$K$10)*SQRT(AJ1663/2),Riskregister!$L$10-(Riskregister!$L$10-Riskregister!$K$10)*SQRT((1-AJ1663)/2)))</f>
        <v>0</v>
      </c>
      <c r="AL1663" s="28">
        <f t="shared" ca="1" si="1016"/>
        <v>0.81877101050794343</v>
      </c>
      <c r="AM1663" s="28">
        <f t="shared" ca="1" si="1016"/>
        <v>0.47001138573253076</v>
      </c>
      <c r="AN1663" s="28">
        <f>IF(Riskregister!$E$11="",0,COUNTIF(BL$4:BL$53,"&lt;"&amp;AL1663)*IF(AM1663&lt;0.5,Riskregister!$K$11+(Riskregister!$L$11-Riskregister!$K$11)*SQRT(AM1663/2),Riskregister!$L$11-(Riskregister!$L$11-Riskregister!$K$11)*SQRT((1-AM1663)/2)))</f>
        <v>0</v>
      </c>
      <c r="AO1663" s="28">
        <f t="shared" ca="1" si="1017"/>
        <v>0.43542303971455065</v>
      </c>
      <c r="AP1663" s="28">
        <f t="shared" ca="1" si="1017"/>
        <v>0.63968968045736962</v>
      </c>
      <c r="AQ1663" s="28">
        <f>IF(Riskregister!$E$12="",0,COUNTIF(BM$4:BM$53,"&lt;"&amp;AO1663)*IF(AP1663&lt;0.5,Riskregister!$K$12+(Riskregister!$L$12-Riskregister!$K$12)*SQRT(AP1663/2),Riskregister!$L$12-(Riskregister!$L$12-Riskregister!$K$12)*SQRT((1-AP1663)/2)))</f>
        <v>0</v>
      </c>
      <c r="AR1663" s="28">
        <f t="shared" ca="1" si="1018"/>
        <v>0.40354247343379823</v>
      </c>
      <c r="AS1663" s="28">
        <f t="shared" ca="1" si="1018"/>
        <v>0.47083528499791116</v>
      </c>
      <c r="AT1663" s="28">
        <f>IF(Riskregister!$E$13="",0,COUNTIF(BN$4:BN$53,"&lt;"&amp;AR1663)*IF(AS1663&lt;0.5,Riskregister!$K$13+(Riskregister!$L$13-Riskregister!$K$13)*SQRT(AS1663/2),Riskregister!$L$13-(Riskregister!$L$13-Riskregister!$K$13)*SQRT((1-AS1663)/2)))</f>
        <v>0</v>
      </c>
      <c r="AU1663" s="28">
        <f t="shared" ca="1" si="1019"/>
        <v>0.91247448775750306</v>
      </c>
      <c r="AV1663" s="28">
        <f t="shared" ca="1" si="1019"/>
        <v>0.51950480095233087</v>
      </c>
      <c r="AW1663" s="28">
        <f>IF(Riskregister!$E$14="",0,COUNTIF(BO$4:BO$53,"&lt;"&amp;AU1663)*IF(AV1663&lt;0.5,Riskregister!$K$14+(Riskregister!$L$14-Riskregister!$K$14)*SQRT(AV1663/2),Riskregister!$L$14-(Riskregister!$L$14-Riskregister!$K$14)*SQRT((1-AV1663)/2)))</f>
        <v>0</v>
      </c>
      <c r="AX1663" s="28">
        <f t="shared" ca="1" si="1020"/>
        <v>2.7137196059814905E-2</v>
      </c>
      <c r="AY1663" s="28">
        <f t="shared" ca="1" si="1020"/>
        <v>0.25727483249458483</v>
      </c>
      <c r="AZ1663" s="28">
        <f>IF(Riskregister!$E$15="",0,COUNTIF(BP$4:BP$53,"&lt;"&amp;AX1663)*IF(AY1663&lt;0.5,Riskregister!$K$15+(Riskregister!$L$15-Riskregister!$K$15)*SQRT(AY1663/2),Riskregister!$L$15-(Riskregister!$L$15-Riskregister!$K$15)*SQRT((1-AY1663)/2)))</f>
        <v>0</v>
      </c>
      <c r="BA1663" s="28">
        <f t="shared" ca="1" si="1021"/>
        <v>0.74984153272053955</v>
      </c>
      <c r="BB1663" s="28">
        <f t="shared" ca="1" si="1021"/>
        <v>0.24379927451964201</v>
      </c>
      <c r="BC1663" s="28">
        <f>IF(Riskregister!$E$16="",0,COUNTIF(BQ$4:BQ$53,"&lt;"&amp;BA1663)*IF(BB1663&lt;0.5,Riskregister!$K$16+(Riskregister!$L$16-Riskregister!$K$16)*SQRT(BB1663/2),Riskregister!$L$16-(Riskregister!$L$16-Riskregister!$K$16)*SQRT((1-BB1663)/2)))</f>
        <v>0</v>
      </c>
      <c r="BD1663" s="28">
        <f t="shared" ca="1" si="997"/>
        <v>285974.33896643633</v>
      </c>
    </row>
    <row r="1664" spans="20:56" x14ac:dyDescent="0.35">
      <c r="T1664" s="28">
        <f t="shared" ref="T1664:U1683" ca="1" si="1022">RAND()</f>
        <v>0.35221644843607047</v>
      </c>
      <c r="U1664" s="28">
        <f t="shared" ca="1" si="1022"/>
        <v>0.40646226982154265</v>
      </c>
      <c r="V1664" s="28">
        <f ca="1">IF(Riskregister!$E$5="",0,COUNTIF(BF$4:BF$53,"&lt;"&amp;T1664)*IF(U1664&lt;0.5,Riskregister!$K$5+(Riskregister!$L$5-Riskregister!$K$5)*SQRT(U1664/2),Riskregister!$L$5-(Riskregister!$L$5-Riskregister!$K$5)*SQRT((1-U1664)/2)))</f>
        <v>0</v>
      </c>
      <c r="W1664" s="28">
        <f t="shared" ref="W1664:X1683" ca="1" si="1023">RAND()</f>
        <v>0.60719665436997394</v>
      </c>
      <c r="X1664" s="28">
        <f t="shared" ca="1" si="1023"/>
        <v>0.47488267622381497</v>
      </c>
      <c r="Y1664" s="28">
        <f ca="1">IF(Riskregister!$E$6="",0,COUNTIF(BG$4:BG$53,"&lt;"&amp;W1664)*IF(X1664&lt;0.5,Riskregister!$K$6+(Riskregister!$L$6-Riskregister!$K$6)*SQRT(X1664/2),Riskregister!$L$6-(Riskregister!$L$6-Riskregister!$K$6)*SQRT((1-X1664)/2)))</f>
        <v>1077103.1498532998</v>
      </c>
      <c r="Z1664" s="28">
        <f t="shared" ref="Z1664:AA1683" ca="1" si="1024">RAND()</f>
        <v>0.66596798124953982</v>
      </c>
      <c r="AA1664" s="28">
        <f t="shared" ca="1" si="1024"/>
        <v>0.38946709543393088</v>
      </c>
      <c r="AB1664" s="28">
        <f ca="1">IF(Riskregister!$E$7="",0,COUNTIF(BH$4:BH$53,"&lt;"&amp;Z1664)*IF(AA1664&lt;0.5,Riskregister!$K$7+(Riskregister!$L$7-Riskregister!$K$7)*SQRT(AA1664/2),Riskregister!$L$7-(Riskregister!$L$7-Riskregister!$K$7)*SQRT((1-AA1664)/2)))</f>
        <v>0</v>
      </c>
      <c r="AC1664" s="28">
        <f t="shared" ref="AC1664:AD1683" ca="1" si="1025">RAND()</f>
        <v>0.53112480859893174</v>
      </c>
      <c r="AD1664" s="28">
        <f t="shared" ca="1" si="1025"/>
        <v>0.76037127485907574</v>
      </c>
      <c r="AE1664" s="28">
        <f ca="1">IF(Riskregister!$E$8="",0,COUNTIF(BI$4:BI$53,"&lt;"&amp;AC1664)*IF(AD1664&lt;0.5,Riskregister!$K$8+(Riskregister!$L$8-Riskregister!$K$8)*SQRT(AD1664/2),Riskregister!$L$8-(Riskregister!$L$8-Riskregister!$K$8)*SQRT((1-AD1664)/2)))</f>
        <v>0</v>
      </c>
      <c r="AF1664" s="28">
        <f t="shared" ref="AF1664:AG1683" ca="1" si="1026">RAND()</f>
        <v>0.33324762210505054</v>
      </c>
      <c r="AG1664" s="28">
        <f t="shared" ca="1" si="1026"/>
        <v>0.36632302840101383</v>
      </c>
      <c r="AH1664" s="28">
        <f>IF(Riskregister!$E$9="",0,COUNTIF(BJ$4:BJ$53,"&lt;"&amp;AF1664)*IF(AG1664&lt;0.5,Riskregister!$K$9+(Riskregister!$L$9-Riskregister!$K$9)*SQRT(AG1664/2),Riskregister!$L$9-(Riskregister!$L$9-Riskregister!$K$9)*SQRT((1-AG1664)/2)))</f>
        <v>0</v>
      </c>
      <c r="AI1664" s="28">
        <f t="shared" ref="AI1664:AJ1683" ca="1" si="1027">RAND()</f>
        <v>3.3645407362838831E-2</v>
      </c>
      <c r="AJ1664" s="28">
        <f t="shared" ca="1" si="1027"/>
        <v>0.37890810874295622</v>
      </c>
      <c r="AK1664" s="28">
        <f>IF(Riskregister!$E$10="",0,COUNTIF(BK$4:BK$53,"&lt;"&amp;AI1664)*IF(AJ1664&lt;0.5,Riskregister!$K$10+(Riskregister!$L$10-Riskregister!$K$10)*SQRT(AJ1664/2),Riskregister!$L$10-(Riskregister!$L$10-Riskregister!$K$10)*SQRT((1-AJ1664)/2)))</f>
        <v>0</v>
      </c>
      <c r="AL1664" s="28">
        <f t="shared" ref="AL1664:AM1683" ca="1" si="1028">RAND()</f>
        <v>0.31270938287525984</v>
      </c>
      <c r="AM1664" s="28">
        <f t="shared" ca="1" si="1028"/>
        <v>0.11252427892213646</v>
      </c>
      <c r="AN1664" s="28">
        <f>IF(Riskregister!$E$11="",0,COUNTIF(BL$4:BL$53,"&lt;"&amp;AL1664)*IF(AM1664&lt;0.5,Riskregister!$K$11+(Riskregister!$L$11-Riskregister!$K$11)*SQRT(AM1664/2),Riskregister!$L$11-(Riskregister!$L$11-Riskregister!$K$11)*SQRT((1-AM1664)/2)))</f>
        <v>0</v>
      </c>
      <c r="AO1664" s="28">
        <f t="shared" ref="AO1664:AP1683" ca="1" si="1029">RAND()</f>
        <v>0.77795318343062414</v>
      </c>
      <c r="AP1664" s="28">
        <f t="shared" ca="1" si="1029"/>
        <v>0.24526858853319633</v>
      </c>
      <c r="AQ1664" s="28">
        <f>IF(Riskregister!$E$12="",0,COUNTIF(BM$4:BM$53,"&lt;"&amp;AO1664)*IF(AP1664&lt;0.5,Riskregister!$K$12+(Riskregister!$L$12-Riskregister!$K$12)*SQRT(AP1664/2),Riskregister!$L$12-(Riskregister!$L$12-Riskregister!$K$12)*SQRT((1-AP1664)/2)))</f>
        <v>0</v>
      </c>
      <c r="AR1664" s="28">
        <f t="shared" ref="AR1664:AS1683" ca="1" si="1030">RAND()</f>
        <v>0.39520373634235584</v>
      </c>
      <c r="AS1664" s="28">
        <f t="shared" ca="1" si="1030"/>
        <v>0.21716762843130977</v>
      </c>
      <c r="AT1664" s="28">
        <f>IF(Riskregister!$E$13="",0,COUNTIF(BN$4:BN$53,"&lt;"&amp;AR1664)*IF(AS1664&lt;0.5,Riskregister!$K$13+(Riskregister!$L$13-Riskregister!$K$13)*SQRT(AS1664/2),Riskregister!$L$13-(Riskregister!$L$13-Riskregister!$K$13)*SQRT((1-AS1664)/2)))</f>
        <v>0</v>
      </c>
      <c r="AU1664" s="28">
        <f t="shared" ref="AU1664:AV1683" ca="1" si="1031">RAND()</f>
        <v>0.66663814380903719</v>
      </c>
      <c r="AV1664" s="28">
        <f t="shared" ca="1" si="1031"/>
        <v>0.91993280710126302</v>
      </c>
      <c r="AW1664" s="28">
        <f>IF(Riskregister!$E$14="",0,COUNTIF(BO$4:BO$53,"&lt;"&amp;AU1664)*IF(AV1664&lt;0.5,Riskregister!$K$14+(Riskregister!$L$14-Riskregister!$K$14)*SQRT(AV1664/2),Riskregister!$L$14-(Riskregister!$L$14-Riskregister!$K$14)*SQRT((1-AV1664)/2)))</f>
        <v>0</v>
      </c>
      <c r="AX1664" s="28">
        <f t="shared" ref="AX1664:AY1683" ca="1" si="1032">RAND()</f>
        <v>0.47528360582418294</v>
      </c>
      <c r="AY1664" s="28">
        <f t="shared" ca="1" si="1032"/>
        <v>0.89940950815217113</v>
      </c>
      <c r="AZ1664" s="28">
        <f>IF(Riskregister!$E$15="",0,COUNTIF(BP$4:BP$53,"&lt;"&amp;AX1664)*IF(AY1664&lt;0.5,Riskregister!$K$15+(Riskregister!$L$15-Riskregister!$K$15)*SQRT(AY1664/2),Riskregister!$L$15-(Riskregister!$L$15-Riskregister!$K$15)*SQRT((1-AY1664)/2)))</f>
        <v>0</v>
      </c>
      <c r="BA1664" s="28">
        <f t="shared" ref="BA1664:BB1683" ca="1" si="1033">RAND()</f>
        <v>0.43122272820124996</v>
      </c>
      <c r="BB1664" s="28">
        <f t="shared" ca="1" si="1033"/>
        <v>0.14658123378774168</v>
      </c>
      <c r="BC1664" s="28">
        <f>IF(Riskregister!$E$16="",0,COUNTIF(BQ$4:BQ$53,"&lt;"&amp;BA1664)*IF(BB1664&lt;0.5,Riskregister!$K$16+(Riskregister!$L$16-Riskregister!$K$16)*SQRT(BB1664/2),Riskregister!$L$16-(Riskregister!$L$16-Riskregister!$K$16)*SQRT((1-BB1664)/2)))</f>
        <v>0</v>
      </c>
      <c r="BD1664" s="28">
        <f t="shared" ca="1" si="997"/>
        <v>1077103.1498532998</v>
      </c>
    </row>
    <row r="1665" spans="20:56" x14ac:dyDescent="0.35">
      <c r="T1665" s="28">
        <f t="shared" ca="1" si="1022"/>
        <v>7.2174854243692077E-2</v>
      </c>
      <c r="U1665" s="28">
        <f t="shared" ca="1" si="1022"/>
        <v>0.51397922075420965</v>
      </c>
      <c r="V1665" s="28">
        <f ca="1">IF(Riskregister!$E$5="",0,COUNTIF(BF$4:BF$53,"&lt;"&amp;T1665)*IF(U1665&lt;0.5,Riskregister!$K$5+(Riskregister!$L$5-Riskregister!$K$5)*SQRT(U1665/2),Riskregister!$L$5-(Riskregister!$L$5-Riskregister!$K$5)*SQRT((1-U1665)/2)))</f>
        <v>0</v>
      </c>
      <c r="W1665" s="28">
        <f t="shared" ca="1" si="1023"/>
        <v>0.1136373995189337</v>
      </c>
      <c r="X1665" s="28">
        <f t="shared" ca="1" si="1023"/>
        <v>0.4969817748095906</v>
      </c>
      <c r="Y1665" s="28">
        <f ca="1">IF(Riskregister!$E$6="",0,COUNTIF(BG$4:BG$53,"&lt;"&amp;W1665)*IF(X1665&lt;0.5,Riskregister!$K$6+(Riskregister!$L$6-Riskregister!$K$6)*SQRT(X1665/2),Riskregister!$L$6-(Riskregister!$L$6-Riskregister!$K$6)*SQRT((1-X1665)/2)))</f>
        <v>0</v>
      </c>
      <c r="Z1665" s="28">
        <f t="shared" ca="1" si="1024"/>
        <v>6.3313648824336655E-2</v>
      </c>
      <c r="AA1665" s="28">
        <f t="shared" ca="1" si="1024"/>
        <v>0.62635401033651594</v>
      </c>
      <c r="AB1665" s="28">
        <f ca="1">IF(Riskregister!$E$7="",0,COUNTIF(BH$4:BH$53,"&lt;"&amp;Z1665)*IF(AA1665&lt;0.5,Riskregister!$K$7+(Riskregister!$L$7-Riskregister!$K$7)*SQRT(AA1665/2),Riskregister!$L$7-(Riskregister!$L$7-Riskregister!$K$7)*SQRT((1-AA1665)/2)))</f>
        <v>0</v>
      </c>
      <c r="AC1665" s="28">
        <f t="shared" ca="1" si="1025"/>
        <v>0.57238102036979421</v>
      </c>
      <c r="AD1665" s="28">
        <f t="shared" ca="1" si="1025"/>
        <v>4.8686668910871256E-2</v>
      </c>
      <c r="AE1665" s="28">
        <f ca="1">IF(Riskregister!$E$8="",0,COUNTIF(BI$4:BI$53,"&lt;"&amp;AC1665)*IF(AD1665&lt;0.5,Riskregister!$K$8+(Riskregister!$L$8-Riskregister!$K$8)*SQRT(AD1665/2),Riskregister!$L$8-(Riskregister!$L$8-Riskregister!$K$8)*SQRT((1-AD1665)/2)))</f>
        <v>0</v>
      </c>
      <c r="AF1665" s="28">
        <f t="shared" ca="1" si="1026"/>
        <v>0.46175001201415034</v>
      </c>
      <c r="AG1665" s="28">
        <f t="shared" ca="1" si="1026"/>
        <v>0.17849144899134983</v>
      </c>
      <c r="AH1665" s="28">
        <f>IF(Riskregister!$E$9="",0,COUNTIF(BJ$4:BJ$53,"&lt;"&amp;AF1665)*IF(AG1665&lt;0.5,Riskregister!$K$9+(Riskregister!$L$9-Riskregister!$K$9)*SQRT(AG1665/2),Riskregister!$L$9-(Riskregister!$L$9-Riskregister!$K$9)*SQRT((1-AG1665)/2)))</f>
        <v>0</v>
      </c>
      <c r="AI1665" s="28">
        <f t="shared" ca="1" si="1027"/>
        <v>0.54056429991585497</v>
      </c>
      <c r="AJ1665" s="28">
        <f t="shared" ca="1" si="1027"/>
        <v>0.59698093266635033</v>
      </c>
      <c r="AK1665" s="28">
        <f>IF(Riskregister!$E$10="",0,COUNTIF(BK$4:BK$53,"&lt;"&amp;AI1665)*IF(AJ1665&lt;0.5,Riskregister!$K$10+(Riskregister!$L$10-Riskregister!$K$10)*SQRT(AJ1665/2),Riskregister!$L$10-(Riskregister!$L$10-Riskregister!$K$10)*SQRT((1-AJ1665)/2)))</f>
        <v>0</v>
      </c>
      <c r="AL1665" s="28">
        <f t="shared" ca="1" si="1028"/>
        <v>8.3557970648906577E-2</v>
      </c>
      <c r="AM1665" s="28">
        <f t="shared" ca="1" si="1028"/>
        <v>0.22719459655659546</v>
      </c>
      <c r="AN1665" s="28">
        <f>IF(Riskregister!$E$11="",0,COUNTIF(BL$4:BL$53,"&lt;"&amp;AL1665)*IF(AM1665&lt;0.5,Riskregister!$K$11+(Riskregister!$L$11-Riskregister!$K$11)*SQRT(AM1665/2),Riskregister!$L$11-(Riskregister!$L$11-Riskregister!$K$11)*SQRT((1-AM1665)/2)))</f>
        <v>0</v>
      </c>
      <c r="AO1665" s="28">
        <f t="shared" ca="1" si="1029"/>
        <v>0.94518482714754515</v>
      </c>
      <c r="AP1665" s="28">
        <f t="shared" ca="1" si="1029"/>
        <v>0.41721056154632208</v>
      </c>
      <c r="AQ1665" s="28">
        <f>IF(Riskregister!$E$12="",0,COUNTIF(BM$4:BM$53,"&lt;"&amp;AO1665)*IF(AP1665&lt;0.5,Riskregister!$K$12+(Riskregister!$L$12-Riskregister!$K$12)*SQRT(AP1665/2),Riskregister!$L$12-(Riskregister!$L$12-Riskregister!$K$12)*SQRT((1-AP1665)/2)))</f>
        <v>0</v>
      </c>
      <c r="AR1665" s="28">
        <f t="shared" ca="1" si="1030"/>
        <v>0.39133351669185157</v>
      </c>
      <c r="AS1665" s="28">
        <f t="shared" ca="1" si="1030"/>
        <v>0.897123401833125</v>
      </c>
      <c r="AT1665" s="28">
        <f>IF(Riskregister!$E$13="",0,COUNTIF(BN$4:BN$53,"&lt;"&amp;AR1665)*IF(AS1665&lt;0.5,Riskregister!$K$13+(Riskregister!$L$13-Riskregister!$K$13)*SQRT(AS1665/2),Riskregister!$L$13-(Riskregister!$L$13-Riskregister!$K$13)*SQRT((1-AS1665)/2)))</f>
        <v>0</v>
      </c>
      <c r="AU1665" s="28">
        <f t="shared" ca="1" si="1031"/>
        <v>0.96112197904847663</v>
      </c>
      <c r="AV1665" s="28">
        <f t="shared" ca="1" si="1031"/>
        <v>0.86194995623126236</v>
      </c>
      <c r="AW1665" s="28">
        <f>IF(Riskregister!$E$14="",0,COUNTIF(BO$4:BO$53,"&lt;"&amp;AU1665)*IF(AV1665&lt;0.5,Riskregister!$K$14+(Riskregister!$L$14-Riskregister!$K$14)*SQRT(AV1665/2),Riskregister!$L$14-(Riskregister!$L$14-Riskregister!$K$14)*SQRT((1-AV1665)/2)))</f>
        <v>0</v>
      </c>
      <c r="AX1665" s="28">
        <f t="shared" ca="1" si="1032"/>
        <v>5.4056531917873851E-2</v>
      </c>
      <c r="AY1665" s="28">
        <f t="shared" ca="1" si="1032"/>
        <v>0.13649827023951389</v>
      </c>
      <c r="AZ1665" s="28">
        <f>IF(Riskregister!$E$15="",0,COUNTIF(BP$4:BP$53,"&lt;"&amp;AX1665)*IF(AY1665&lt;0.5,Riskregister!$K$15+(Riskregister!$L$15-Riskregister!$K$15)*SQRT(AY1665/2),Riskregister!$L$15-(Riskregister!$L$15-Riskregister!$K$15)*SQRT((1-AY1665)/2)))</f>
        <v>0</v>
      </c>
      <c r="BA1665" s="28">
        <f t="shared" ca="1" si="1033"/>
        <v>0.51403931186456364</v>
      </c>
      <c r="BB1665" s="28">
        <f t="shared" ca="1" si="1033"/>
        <v>0.13525081262413896</v>
      </c>
      <c r="BC1665" s="28">
        <f>IF(Riskregister!$E$16="",0,COUNTIF(BQ$4:BQ$53,"&lt;"&amp;BA1665)*IF(BB1665&lt;0.5,Riskregister!$K$16+(Riskregister!$L$16-Riskregister!$K$16)*SQRT(BB1665/2),Riskregister!$L$16-(Riskregister!$L$16-Riskregister!$K$16)*SQRT((1-BB1665)/2)))</f>
        <v>0</v>
      </c>
      <c r="BD1665" s="28">
        <f t="shared" ca="1" si="997"/>
        <v>0</v>
      </c>
    </row>
    <row r="1666" spans="20:56" x14ac:dyDescent="0.35">
      <c r="T1666" s="28">
        <f t="shared" ca="1" si="1022"/>
        <v>0.76601571550378211</v>
      </c>
      <c r="U1666" s="28">
        <f t="shared" ca="1" si="1022"/>
        <v>3.4992658445486602E-2</v>
      </c>
      <c r="V1666" s="28">
        <f ca="1">IF(Riskregister!$E$5="",0,COUNTIF(BF$4:BF$53,"&lt;"&amp;T1666)*IF(U1666&lt;0.5,Riskregister!$K$5+(Riskregister!$L$5-Riskregister!$K$5)*SQRT(U1666/2),Riskregister!$L$5-(Riskregister!$L$5-Riskregister!$K$5)*SQRT((1-U1666)/2)))</f>
        <v>209523.16076625566</v>
      </c>
      <c r="W1666" s="28">
        <f t="shared" ca="1" si="1023"/>
        <v>0.83569165995823302</v>
      </c>
      <c r="X1666" s="28">
        <f t="shared" ca="1" si="1023"/>
        <v>0.72504231181906842</v>
      </c>
      <c r="Y1666" s="28">
        <f ca="1">IF(Riskregister!$E$6="",0,COUNTIF(BG$4:BG$53,"&lt;"&amp;W1666)*IF(X1666&lt;0.5,Riskregister!$K$6+(Riskregister!$L$6-Riskregister!$K$6)*SQRT(X1666/2),Riskregister!$L$6-(Riskregister!$L$6-Riskregister!$K$6)*SQRT((1-X1666)/2)))</f>
        <v>1332593.4860573285</v>
      </c>
      <c r="Z1666" s="28">
        <f t="shared" ca="1" si="1024"/>
        <v>0.81864913244770166</v>
      </c>
      <c r="AA1666" s="28">
        <f t="shared" ca="1" si="1024"/>
        <v>0.14812593609521096</v>
      </c>
      <c r="AB1666" s="28">
        <f ca="1">IF(Riskregister!$E$7="",0,COUNTIF(BH$4:BH$53,"&lt;"&amp;Z1666)*IF(AA1666&lt;0.5,Riskregister!$K$7+(Riskregister!$L$7-Riskregister!$K$7)*SQRT(AA1666/2),Riskregister!$L$7-(Riskregister!$L$7-Riskregister!$K$7)*SQRT((1-AA1666)/2)))</f>
        <v>145250.79309817671</v>
      </c>
      <c r="AC1666" s="28">
        <f t="shared" ca="1" si="1025"/>
        <v>0.92209589005899895</v>
      </c>
      <c r="AD1666" s="28">
        <f t="shared" ca="1" si="1025"/>
        <v>0.87812822544567626</v>
      </c>
      <c r="AE1666" s="28">
        <f ca="1">IF(Riskregister!$E$8="",0,COUNTIF(BI$4:BI$53,"&lt;"&amp;AC1666)*IF(AD1666&lt;0.5,Riskregister!$K$8+(Riskregister!$L$8-Riskregister!$K$8)*SQRT(AD1666/2),Riskregister!$L$8-(Riskregister!$L$8-Riskregister!$K$8)*SQRT((1-AD1666)/2)))</f>
        <v>0</v>
      </c>
      <c r="AF1666" s="28">
        <f t="shared" ca="1" si="1026"/>
        <v>6.6272840422111456E-2</v>
      </c>
      <c r="AG1666" s="28">
        <f t="shared" ca="1" si="1026"/>
        <v>4.6083351939318895E-3</v>
      </c>
      <c r="AH1666" s="28">
        <f>IF(Riskregister!$E$9="",0,COUNTIF(BJ$4:BJ$53,"&lt;"&amp;AF1666)*IF(AG1666&lt;0.5,Riskregister!$K$9+(Riskregister!$L$9-Riskregister!$K$9)*SQRT(AG1666/2),Riskregister!$L$9-(Riskregister!$L$9-Riskregister!$K$9)*SQRT((1-AG1666)/2)))</f>
        <v>0</v>
      </c>
      <c r="AI1666" s="28">
        <f t="shared" ca="1" si="1027"/>
        <v>0.81994935940889246</v>
      </c>
      <c r="AJ1666" s="28">
        <f t="shared" ca="1" si="1027"/>
        <v>0.8565419623868612</v>
      </c>
      <c r="AK1666" s="28">
        <f>IF(Riskregister!$E$10="",0,COUNTIF(BK$4:BK$53,"&lt;"&amp;AI1666)*IF(AJ1666&lt;0.5,Riskregister!$K$10+(Riskregister!$L$10-Riskregister!$K$10)*SQRT(AJ1666/2),Riskregister!$L$10-(Riskregister!$L$10-Riskregister!$K$10)*SQRT((1-AJ1666)/2)))</f>
        <v>0</v>
      </c>
      <c r="AL1666" s="28">
        <f t="shared" ca="1" si="1028"/>
        <v>0.28783591624922034</v>
      </c>
      <c r="AM1666" s="28">
        <f t="shared" ca="1" si="1028"/>
        <v>0.28335728504288571</v>
      </c>
      <c r="AN1666" s="28">
        <f>IF(Riskregister!$E$11="",0,COUNTIF(BL$4:BL$53,"&lt;"&amp;AL1666)*IF(AM1666&lt;0.5,Riskregister!$K$11+(Riskregister!$L$11-Riskregister!$K$11)*SQRT(AM1666/2),Riskregister!$L$11-(Riskregister!$L$11-Riskregister!$K$11)*SQRT((1-AM1666)/2)))</f>
        <v>0</v>
      </c>
      <c r="AO1666" s="28">
        <f t="shared" ca="1" si="1029"/>
        <v>7.0459487400160614E-2</v>
      </c>
      <c r="AP1666" s="28">
        <f t="shared" ca="1" si="1029"/>
        <v>0.25068802135082358</v>
      </c>
      <c r="AQ1666" s="28">
        <f>IF(Riskregister!$E$12="",0,COUNTIF(BM$4:BM$53,"&lt;"&amp;AO1666)*IF(AP1666&lt;0.5,Riskregister!$K$12+(Riskregister!$L$12-Riskregister!$K$12)*SQRT(AP1666/2),Riskregister!$L$12-(Riskregister!$L$12-Riskregister!$K$12)*SQRT((1-AP1666)/2)))</f>
        <v>0</v>
      </c>
      <c r="AR1666" s="28">
        <f t="shared" ca="1" si="1030"/>
        <v>0.54555577995913918</v>
      </c>
      <c r="AS1666" s="28">
        <f t="shared" ca="1" si="1030"/>
        <v>0.77350013730035005</v>
      </c>
      <c r="AT1666" s="28">
        <f>IF(Riskregister!$E$13="",0,COUNTIF(BN$4:BN$53,"&lt;"&amp;AR1666)*IF(AS1666&lt;0.5,Riskregister!$K$13+(Riskregister!$L$13-Riskregister!$K$13)*SQRT(AS1666/2),Riskregister!$L$13-(Riskregister!$L$13-Riskregister!$K$13)*SQRT((1-AS1666)/2)))</f>
        <v>0</v>
      </c>
      <c r="AU1666" s="28">
        <f t="shared" ca="1" si="1031"/>
        <v>0.48042991396254064</v>
      </c>
      <c r="AV1666" s="28">
        <f t="shared" ca="1" si="1031"/>
        <v>2.1211735097801387E-3</v>
      </c>
      <c r="AW1666" s="28">
        <f>IF(Riskregister!$E$14="",0,COUNTIF(BO$4:BO$53,"&lt;"&amp;AU1666)*IF(AV1666&lt;0.5,Riskregister!$K$14+(Riskregister!$L$14-Riskregister!$K$14)*SQRT(AV1666/2),Riskregister!$L$14-(Riskregister!$L$14-Riskregister!$K$14)*SQRT((1-AV1666)/2)))</f>
        <v>0</v>
      </c>
      <c r="AX1666" s="28">
        <f t="shared" ca="1" si="1032"/>
        <v>0.18381626249557204</v>
      </c>
      <c r="AY1666" s="28">
        <f t="shared" ca="1" si="1032"/>
        <v>3.166430797480102E-2</v>
      </c>
      <c r="AZ1666" s="28">
        <f>IF(Riskregister!$E$15="",0,COUNTIF(BP$4:BP$53,"&lt;"&amp;AX1666)*IF(AY1666&lt;0.5,Riskregister!$K$15+(Riskregister!$L$15-Riskregister!$K$15)*SQRT(AY1666/2),Riskregister!$L$15-(Riskregister!$L$15-Riskregister!$K$15)*SQRT((1-AY1666)/2)))</f>
        <v>0</v>
      </c>
      <c r="BA1666" s="28">
        <f t="shared" ca="1" si="1033"/>
        <v>4.7888485759944199E-2</v>
      </c>
      <c r="BB1666" s="28">
        <f t="shared" ca="1" si="1033"/>
        <v>0.11418251624420339</v>
      </c>
      <c r="BC1666" s="28">
        <f>IF(Riskregister!$E$16="",0,COUNTIF(BQ$4:BQ$53,"&lt;"&amp;BA1666)*IF(BB1666&lt;0.5,Riskregister!$K$16+(Riskregister!$L$16-Riskregister!$K$16)*SQRT(BB1666/2),Riskregister!$L$16-(Riskregister!$L$16-Riskregister!$K$16)*SQRT((1-BB1666)/2)))</f>
        <v>0</v>
      </c>
      <c r="BD1666" s="28">
        <f t="shared" ca="1" si="997"/>
        <v>1687367.4399217609</v>
      </c>
    </row>
    <row r="1667" spans="20:56" x14ac:dyDescent="0.35">
      <c r="T1667" s="28">
        <f t="shared" ca="1" si="1022"/>
        <v>0.26678364651163278</v>
      </c>
      <c r="U1667" s="28">
        <f t="shared" ca="1" si="1022"/>
        <v>1.5561553221638658E-2</v>
      </c>
      <c r="V1667" s="28">
        <f ca="1">IF(Riskregister!$E$5="",0,COUNTIF(BF$4:BF$53,"&lt;"&amp;T1667)*IF(U1667&lt;0.5,Riskregister!$K$5+(Riskregister!$L$5-Riskregister!$K$5)*SQRT(U1667/2),Riskregister!$L$5-(Riskregister!$L$5-Riskregister!$K$5)*SQRT((1-U1667)/2)))</f>
        <v>0</v>
      </c>
      <c r="W1667" s="28">
        <f t="shared" ca="1" si="1023"/>
        <v>0.66309829714029023</v>
      </c>
      <c r="X1667" s="28">
        <f t="shared" ca="1" si="1023"/>
        <v>0.44650653206697621</v>
      </c>
      <c r="Y1667" s="28">
        <f ca="1">IF(Riskregister!$E$6="",0,COUNTIF(BG$4:BG$53,"&lt;"&amp;W1667)*IF(X1667&lt;0.5,Riskregister!$K$6+(Riskregister!$L$6-Riskregister!$K$6)*SQRT(X1667/2),Riskregister!$L$6-(Riskregister!$L$6-Riskregister!$K$6)*SQRT((1-X1667)/2)))</f>
        <v>1050494.3162352713</v>
      </c>
      <c r="Z1667" s="28">
        <f t="shared" ca="1" si="1024"/>
        <v>0.12268864282097491</v>
      </c>
      <c r="AA1667" s="28">
        <f t="shared" ca="1" si="1024"/>
        <v>0.10254980129181401</v>
      </c>
      <c r="AB1667" s="28">
        <f ca="1">IF(Riskregister!$E$7="",0,COUNTIF(BH$4:BH$53,"&lt;"&amp;Z1667)*IF(AA1667&lt;0.5,Riskregister!$K$7+(Riskregister!$L$7-Riskregister!$K$7)*SQRT(AA1667/2),Riskregister!$L$7-(Riskregister!$L$7-Riskregister!$K$7)*SQRT((1-AA1667)/2)))</f>
        <v>0</v>
      </c>
      <c r="AC1667" s="28">
        <f t="shared" ca="1" si="1025"/>
        <v>0.3473681592997887</v>
      </c>
      <c r="AD1667" s="28">
        <f t="shared" ca="1" si="1025"/>
        <v>0.48433327753054367</v>
      </c>
      <c r="AE1667" s="28">
        <f ca="1">IF(Riskregister!$E$8="",0,COUNTIF(BI$4:BI$53,"&lt;"&amp;AC1667)*IF(AD1667&lt;0.5,Riskregister!$K$8+(Riskregister!$L$8-Riskregister!$K$8)*SQRT(AD1667/2),Riskregister!$L$8-(Riskregister!$L$8-Riskregister!$K$8)*SQRT((1-AD1667)/2)))</f>
        <v>0</v>
      </c>
      <c r="AF1667" s="28">
        <f t="shared" ca="1" si="1026"/>
        <v>0.82490927952495363</v>
      </c>
      <c r="AG1667" s="28">
        <f t="shared" ca="1" si="1026"/>
        <v>0.55798463957645461</v>
      </c>
      <c r="AH1667" s="28">
        <f>IF(Riskregister!$E$9="",0,COUNTIF(BJ$4:BJ$53,"&lt;"&amp;AF1667)*IF(AG1667&lt;0.5,Riskregister!$K$9+(Riskregister!$L$9-Riskregister!$K$9)*SQRT(AG1667/2),Riskregister!$L$9-(Riskregister!$L$9-Riskregister!$K$9)*SQRT((1-AG1667)/2)))</f>
        <v>0</v>
      </c>
      <c r="AI1667" s="28">
        <f t="shared" ca="1" si="1027"/>
        <v>0.47760671294221035</v>
      </c>
      <c r="AJ1667" s="28">
        <f t="shared" ca="1" si="1027"/>
        <v>0.49384432216868479</v>
      </c>
      <c r="AK1667" s="28">
        <f>IF(Riskregister!$E$10="",0,COUNTIF(BK$4:BK$53,"&lt;"&amp;AI1667)*IF(AJ1667&lt;0.5,Riskregister!$K$10+(Riskregister!$L$10-Riskregister!$K$10)*SQRT(AJ1667/2),Riskregister!$L$10-(Riskregister!$L$10-Riskregister!$K$10)*SQRT((1-AJ1667)/2)))</f>
        <v>0</v>
      </c>
      <c r="AL1667" s="28">
        <f t="shared" ca="1" si="1028"/>
        <v>0.59421314299212435</v>
      </c>
      <c r="AM1667" s="28">
        <f t="shared" ca="1" si="1028"/>
        <v>8.1951915045932799E-2</v>
      </c>
      <c r="AN1667" s="28">
        <f>IF(Riskregister!$E$11="",0,COUNTIF(BL$4:BL$53,"&lt;"&amp;AL1667)*IF(AM1667&lt;0.5,Riskregister!$K$11+(Riskregister!$L$11-Riskregister!$K$11)*SQRT(AM1667/2),Riskregister!$L$11-(Riskregister!$L$11-Riskregister!$K$11)*SQRT((1-AM1667)/2)))</f>
        <v>0</v>
      </c>
      <c r="AO1667" s="28">
        <f t="shared" ca="1" si="1029"/>
        <v>0.2613142091391788</v>
      </c>
      <c r="AP1667" s="28">
        <f t="shared" ca="1" si="1029"/>
        <v>0.97713745917684935</v>
      </c>
      <c r="AQ1667" s="28">
        <f>IF(Riskregister!$E$12="",0,COUNTIF(BM$4:BM$53,"&lt;"&amp;AO1667)*IF(AP1667&lt;0.5,Riskregister!$K$12+(Riskregister!$L$12-Riskregister!$K$12)*SQRT(AP1667/2),Riskregister!$L$12-(Riskregister!$L$12-Riskregister!$K$12)*SQRT((1-AP1667)/2)))</f>
        <v>0</v>
      </c>
      <c r="AR1667" s="28">
        <f t="shared" ca="1" si="1030"/>
        <v>0.10206806760034048</v>
      </c>
      <c r="AS1667" s="28">
        <f t="shared" ca="1" si="1030"/>
        <v>0.74745774521627506</v>
      </c>
      <c r="AT1667" s="28">
        <f>IF(Riskregister!$E$13="",0,COUNTIF(BN$4:BN$53,"&lt;"&amp;AR1667)*IF(AS1667&lt;0.5,Riskregister!$K$13+(Riskregister!$L$13-Riskregister!$K$13)*SQRT(AS1667/2),Riskregister!$L$13-(Riskregister!$L$13-Riskregister!$K$13)*SQRT((1-AS1667)/2)))</f>
        <v>0</v>
      </c>
      <c r="AU1667" s="28">
        <f t="shared" ca="1" si="1031"/>
        <v>0.19338994817344535</v>
      </c>
      <c r="AV1667" s="28">
        <f t="shared" ca="1" si="1031"/>
        <v>0.68499087682285531</v>
      </c>
      <c r="AW1667" s="28">
        <f>IF(Riskregister!$E$14="",0,COUNTIF(BO$4:BO$53,"&lt;"&amp;AU1667)*IF(AV1667&lt;0.5,Riskregister!$K$14+(Riskregister!$L$14-Riskregister!$K$14)*SQRT(AV1667/2),Riskregister!$L$14-(Riskregister!$L$14-Riskregister!$K$14)*SQRT((1-AV1667)/2)))</f>
        <v>0</v>
      </c>
      <c r="AX1667" s="28">
        <f t="shared" ca="1" si="1032"/>
        <v>0.16825423352585378</v>
      </c>
      <c r="AY1667" s="28">
        <f t="shared" ca="1" si="1032"/>
        <v>0.86054790073194132</v>
      </c>
      <c r="AZ1667" s="28">
        <f>IF(Riskregister!$E$15="",0,COUNTIF(BP$4:BP$53,"&lt;"&amp;AX1667)*IF(AY1667&lt;0.5,Riskregister!$K$15+(Riskregister!$L$15-Riskregister!$K$15)*SQRT(AY1667/2),Riskregister!$L$15-(Riskregister!$L$15-Riskregister!$K$15)*SQRT((1-AY1667)/2)))</f>
        <v>0</v>
      </c>
      <c r="BA1667" s="28">
        <f t="shared" ca="1" si="1033"/>
        <v>0.70312070669814508</v>
      </c>
      <c r="BB1667" s="28">
        <f t="shared" ca="1" si="1033"/>
        <v>0.55120575554352091</v>
      </c>
      <c r="BC1667" s="28">
        <f>IF(Riskregister!$E$16="",0,COUNTIF(BQ$4:BQ$53,"&lt;"&amp;BA1667)*IF(BB1667&lt;0.5,Riskregister!$K$16+(Riskregister!$L$16-Riskregister!$K$16)*SQRT(BB1667/2),Riskregister!$L$16-(Riskregister!$L$16-Riskregister!$K$16)*SQRT((1-BB1667)/2)))</f>
        <v>0</v>
      </c>
      <c r="BD1667" s="28">
        <f t="shared" ca="1" si="997"/>
        <v>1050494.3162352713</v>
      </c>
    </row>
    <row r="1668" spans="20:56" x14ac:dyDescent="0.35">
      <c r="T1668" s="28">
        <f t="shared" ca="1" si="1022"/>
        <v>0.86153609202576176</v>
      </c>
      <c r="U1668" s="28">
        <f t="shared" ca="1" si="1022"/>
        <v>0.79031015990930331</v>
      </c>
      <c r="V1668" s="28">
        <f ca="1">IF(Riskregister!$E$5="",0,COUNTIF(BF$4:BF$53,"&lt;"&amp;T1668)*IF(U1668&lt;0.5,Riskregister!$K$5+(Riskregister!$L$5-Riskregister!$K$5)*SQRT(U1668/2),Riskregister!$L$5-(Riskregister!$L$5-Riskregister!$K$5)*SQRT((1-U1668)/2)))</f>
        <v>454291.05617985199</v>
      </c>
      <c r="W1668" s="28">
        <f t="shared" ca="1" si="1023"/>
        <v>0.11387693237787389</v>
      </c>
      <c r="X1668" s="28">
        <f t="shared" ca="1" si="1023"/>
        <v>0.27727239464452613</v>
      </c>
      <c r="Y1668" s="28">
        <f ca="1">IF(Riskregister!$E$6="",0,COUNTIF(BG$4:BG$53,"&lt;"&amp;W1668)*IF(X1668&lt;0.5,Riskregister!$K$6+(Riskregister!$L$6-Riskregister!$K$6)*SQRT(X1668/2),Riskregister!$L$6-(Riskregister!$L$6-Riskregister!$K$6)*SQRT((1-X1668)/2)))</f>
        <v>0</v>
      </c>
      <c r="Z1668" s="28">
        <f t="shared" ca="1" si="1024"/>
        <v>0.20678699584935079</v>
      </c>
      <c r="AA1668" s="28">
        <f t="shared" ca="1" si="1024"/>
        <v>0.56867192354295093</v>
      </c>
      <c r="AB1668" s="28">
        <f ca="1">IF(Riskregister!$E$7="",0,COUNTIF(BH$4:BH$53,"&lt;"&amp;Z1668)*IF(AA1668&lt;0.5,Riskregister!$K$7+(Riskregister!$L$7-Riskregister!$K$7)*SQRT(AA1668/2),Riskregister!$L$7-(Riskregister!$L$7-Riskregister!$K$7)*SQRT((1-AA1668)/2)))</f>
        <v>0</v>
      </c>
      <c r="AC1668" s="28">
        <f t="shared" ca="1" si="1025"/>
        <v>0.80220137648707179</v>
      </c>
      <c r="AD1668" s="28">
        <f t="shared" ca="1" si="1025"/>
        <v>0.55502989217119236</v>
      </c>
      <c r="AE1668" s="28">
        <f ca="1">IF(Riskregister!$E$8="",0,COUNTIF(BI$4:BI$53,"&lt;"&amp;AC1668)*IF(AD1668&lt;0.5,Riskregister!$K$8+(Riskregister!$L$8-Riskregister!$K$8)*SQRT(AD1668/2),Riskregister!$L$8-(Riskregister!$L$8-Riskregister!$K$8)*SQRT((1-AD1668)/2)))</f>
        <v>0</v>
      </c>
      <c r="AF1668" s="28">
        <f t="shared" ca="1" si="1026"/>
        <v>0.60821615322090394</v>
      </c>
      <c r="AG1668" s="28">
        <f t="shared" ca="1" si="1026"/>
        <v>6.4525594238377781E-2</v>
      </c>
      <c r="AH1668" s="28">
        <f>IF(Riskregister!$E$9="",0,COUNTIF(BJ$4:BJ$53,"&lt;"&amp;AF1668)*IF(AG1668&lt;0.5,Riskregister!$K$9+(Riskregister!$L$9-Riskregister!$K$9)*SQRT(AG1668/2),Riskregister!$L$9-(Riskregister!$L$9-Riskregister!$K$9)*SQRT((1-AG1668)/2)))</f>
        <v>0</v>
      </c>
      <c r="AI1668" s="28">
        <f t="shared" ca="1" si="1027"/>
        <v>0.11257479419355576</v>
      </c>
      <c r="AJ1668" s="28">
        <f t="shared" ca="1" si="1027"/>
        <v>2.7037265900319185E-2</v>
      </c>
      <c r="AK1668" s="28">
        <f>IF(Riskregister!$E$10="",0,COUNTIF(BK$4:BK$53,"&lt;"&amp;AI1668)*IF(AJ1668&lt;0.5,Riskregister!$K$10+(Riskregister!$L$10-Riskregister!$K$10)*SQRT(AJ1668/2),Riskregister!$L$10-(Riskregister!$L$10-Riskregister!$K$10)*SQRT((1-AJ1668)/2)))</f>
        <v>0</v>
      </c>
      <c r="AL1668" s="28">
        <f t="shared" ca="1" si="1028"/>
        <v>0.63188297596912701</v>
      </c>
      <c r="AM1668" s="28">
        <f t="shared" ca="1" si="1028"/>
        <v>0.99533064208351163</v>
      </c>
      <c r="AN1668" s="28">
        <f>IF(Riskregister!$E$11="",0,COUNTIF(BL$4:BL$53,"&lt;"&amp;AL1668)*IF(AM1668&lt;0.5,Riskregister!$K$11+(Riskregister!$L$11-Riskregister!$K$11)*SQRT(AM1668/2),Riskregister!$L$11-(Riskregister!$L$11-Riskregister!$K$11)*SQRT((1-AM1668)/2)))</f>
        <v>0</v>
      </c>
      <c r="AO1668" s="28">
        <f t="shared" ca="1" si="1029"/>
        <v>0.31486579619939603</v>
      </c>
      <c r="AP1668" s="28">
        <f t="shared" ca="1" si="1029"/>
        <v>0.58357213068442459</v>
      </c>
      <c r="AQ1668" s="28">
        <f>IF(Riskregister!$E$12="",0,COUNTIF(BM$4:BM$53,"&lt;"&amp;AO1668)*IF(AP1668&lt;0.5,Riskregister!$K$12+(Riskregister!$L$12-Riskregister!$K$12)*SQRT(AP1668/2),Riskregister!$L$12-(Riskregister!$L$12-Riskregister!$K$12)*SQRT((1-AP1668)/2)))</f>
        <v>0</v>
      </c>
      <c r="AR1668" s="28">
        <f t="shared" ca="1" si="1030"/>
        <v>0.79056672162052288</v>
      </c>
      <c r="AS1668" s="28">
        <f t="shared" ca="1" si="1030"/>
        <v>0.84964369619578617</v>
      </c>
      <c r="AT1668" s="28">
        <f>IF(Riskregister!$E$13="",0,COUNTIF(BN$4:BN$53,"&lt;"&amp;AR1668)*IF(AS1668&lt;0.5,Riskregister!$K$13+(Riskregister!$L$13-Riskregister!$K$13)*SQRT(AS1668/2),Riskregister!$L$13-(Riskregister!$L$13-Riskregister!$K$13)*SQRT((1-AS1668)/2)))</f>
        <v>0</v>
      </c>
      <c r="AU1668" s="28">
        <f t="shared" ca="1" si="1031"/>
        <v>0.2335703341855262</v>
      </c>
      <c r="AV1668" s="28">
        <f t="shared" ca="1" si="1031"/>
        <v>0.13303558096585333</v>
      </c>
      <c r="AW1668" s="28">
        <f>IF(Riskregister!$E$14="",0,COUNTIF(BO$4:BO$53,"&lt;"&amp;AU1668)*IF(AV1668&lt;0.5,Riskregister!$K$14+(Riskregister!$L$14-Riskregister!$K$14)*SQRT(AV1668/2),Riskregister!$L$14-(Riskregister!$L$14-Riskregister!$K$14)*SQRT((1-AV1668)/2)))</f>
        <v>0</v>
      </c>
      <c r="AX1668" s="28">
        <f t="shared" ca="1" si="1032"/>
        <v>0.43219816375886133</v>
      </c>
      <c r="AY1668" s="28">
        <f t="shared" ca="1" si="1032"/>
        <v>0.91302742621062305</v>
      </c>
      <c r="AZ1668" s="28">
        <f>IF(Riskregister!$E$15="",0,COUNTIF(BP$4:BP$53,"&lt;"&amp;AX1668)*IF(AY1668&lt;0.5,Riskregister!$K$15+(Riskregister!$L$15-Riskregister!$K$15)*SQRT(AY1668/2),Riskregister!$L$15-(Riskregister!$L$15-Riskregister!$K$15)*SQRT((1-AY1668)/2)))</f>
        <v>0</v>
      </c>
      <c r="BA1668" s="28">
        <f t="shared" ca="1" si="1033"/>
        <v>0.82502712803563016</v>
      </c>
      <c r="BB1668" s="28">
        <f t="shared" ca="1" si="1033"/>
        <v>0.66604676189991474</v>
      </c>
      <c r="BC1668" s="28">
        <f>IF(Riskregister!$E$16="",0,COUNTIF(BQ$4:BQ$53,"&lt;"&amp;BA1668)*IF(BB1668&lt;0.5,Riskregister!$K$16+(Riskregister!$L$16-Riskregister!$K$16)*SQRT(BB1668/2),Riskregister!$L$16-(Riskregister!$L$16-Riskregister!$K$16)*SQRT((1-BB1668)/2)))</f>
        <v>0</v>
      </c>
      <c r="BD1668" s="28">
        <f t="shared" ref="BD1668:BD1731" ca="1" si="1034">V1668+Y1668+AB1668+AE1668+AH1668+AK1668+AN1668+AQ1668+AT1668+AW1668+AZ1668+BC1668</f>
        <v>454291.05617985199</v>
      </c>
    </row>
    <row r="1669" spans="20:56" x14ac:dyDescent="0.35">
      <c r="T1669" s="28">
        <f t="shared" ca="1" si="1022"/>
        <v>0.80707273619859532</v>
      </c>
      <c r="U1669" s="28">
        <f t="shared" ca="1" si="1022"/>
        <v>0.24534594230490836</v>
      </c>
      <c r="V1669" s="28">
        <f ca="1">IF(Riskregister!$E$5="",0,COUNTIF(BF$4:BF$53,"&lt;"&amp;T1669)*IF(U1669&lt;0.5,Riskregister!$K$5+(Riskregister!$L$5-Riskregister!$K$5)*SQRT(U1669/2),Riskregister!$L$5-(Riskregister!$L$5-Riskregister!$K$5)*SQRT((1-U1669)/2)))</f>
        <v>307611.1565161933</v>
      </c>
      <c r="W1669" s="28">
        <f t="shared" ca="1" si="1023"/>
        <v>0.54019172364747037</v>
      </c>
      <c r="X1669" s="28">
        <f t="shared" ca="1" si="1023"/>
        <v>0.67421626902338672</v>
      </c>
      <c r="Y1669" s="28">
        <f ca="1">IF(Riskregister!$E$6="",0,COUNTIF(BG$4:BG$53,"&lt;"&amp;W1669)*IF(X1669&lt;0.5,Riskregister!$K$6+(Riskregister!$L$6-Riskregister!$K$6)*SQRT(X1669/2),Riskregister!$L$6-(Riskregister!$L$6-Riskregister!$K$6)*SQRT((1-X1669)/2)))</f>
        <v>0</v>
      </c>
      <c r="Z1669" s="28">
        <f t="shared" ca="1" si="1024"/>
        <v>0.810470671379109</v>
      </c>
      <c r="AA1669" s="28">
        <f t="shared" ca="1" si="1024"/>
        <v>0.60010837433266073</v>
      </c>
      <c r="AB1669" s="28">
        <f ca="1">IF(Riskregister!$E$7="",0,COUNTIF(BH$4:BH$53,"&lt;"&amp;Z1669)*IF(AA1669&lt;0.5,Riskregister!$K$7+(Riskregister!$L$7-Riskregister!$K$7)*SQRT(AA1669/2),Riskregister!$L$7-(Riskregister!$L$7-Riskregister!$K$7)*SQRT((1-AA1669)/2)))</f>
        <v>243496.44709424477</v>
      </c>
      <c r="AC1669" s="28">
        <f t="shared" ca="1" si="1025"/>
        <v>0.80416655590867081</v>
      </c>
      <c r="AD1669" s="28">
        <f t="shared" ca="1" si="1025"/>
        <v>0.79746722488785049</v>
      </c>
      <c r="AE1669" s="28">
        <f ca="1">IF(Riskregister!$E$8="",0,COUNTIF(BI$4:BI$53,"&lt;"&amp;AC1669)*IF(AD1669&lt;0.5,Riskregister!$K$8+(Riskregister!$L$8-Riskregister!$K$8)*SQRT(AD1669/2),Riskregister!$L$8-(Riskregister!$L$8-Riskregister!$K$8)*SQRT((1-AD1669)/2)))</f>
        <v>0</v>
      </c>
      <c r="AF1669" s="28">
        <f t="shared" ca="1" si="1026"/>
        <v>0.5934634808948801</v>
      </c>
      <c r="AG1669" s="28">
        <f t="shared" ca="1" si="1026"/>
        <v>0.37181397947785444</v>
      </c>
      <c r="AH1669" s="28">
        <f>IF(Riskregister!$E$9="",0,COUNTIF(BJ$4:BJ$53,"&lt;"&amp;AF1669)*IF(AG1669&lt;0.5,Riskregister!$K$9+(Riskregister!$L$9-Riskregister!$K$9)*SQRT(AG1669/2),Riskregister!$L$9-(Riskregister!$L$9-Riskregister!$K$9)*SQRT((1-AG1669)/2)))</f>
        <v>0</v>
      </c>
      <c r="AI1669" s="28">
        <f t="shared" ca="1" si="1027"/>
        <v>1.1096925038466265E-3</v>
      </c>
      <c r="AJ1669" s="28">
        <f t="shared" ca="1" si="1027"/>
        <v>0.66244893986704612</v>
      </c>
      <c r="AK1669" s="28">
        <f>IF(Riskregister!$E$10="",0,COUNTIF(BK$4:BK$53,"&lt;"&amp;AI1669)*IF(AJ1669&lt;0.5,Riskregister!$K$10+(Riskregister!$L$10-Riskregister!$K$10)*SQRT(AJ1669/2),Riskregister!$L$10-(Riskregister!$L$10-Riskregister!$K$10)*SQRT((1-AJ1669)/2)))</f>
        <v>0</v>
      </c>
      <c r="AL1669" s="28">
        <f t="shared" ca="1" si="1028"/>
        <v>0.70351093323225211</v>
      </c>
      <c r="AM1669" s="28">
        <f t="shared" ca="1" si="1028"/>
        <v>0.16481780729074336</v>
      </c>
      <c r="AN1669" s="28">
        <f>IF(Riskregister!$E$11="",0,COUNTIF(BL$4:BL$53,"&lt;"&amp;AL1669)*IF(AM1669&lt;0.5,Riskregister!$K$11+(Riskregister!$L$11-Riskregister!$K$11)*SQRT(AM1669/2),Riskregister!$L$11-(Riskregister!$L$11-Riskregister!$K$11)*SQRT((1-AM1669)/2)))</f>
        <v>0</v>
      </c>
      <c r="AO1669" s="28">
        <f t="shared" ca="1" si="1029"/>
        <v>0.96013877429524974</v>
      </c>
      <c r="AP1669" s="28">
        <f t="shared" ca="1" si="1029"/>
        <v>0.55467707586944737</v>
      </c>
      <c r="AQ1669" s="28">
        <f>IF(Riskregister!$E$12="",0,COUNTIF(BM$4:BM$53,"&lt;"&amp;AO1669)*IF(AP1669&lt;0.5,Riskregister!$K$12+(Riskregister!$L$12-Riskregister!$K$12)*SQRT(AP1669/2),Riskregister!$L$12-(Riskregister!$L$12-Riskregister!$K$12)*SQRT((1-AP1669)/2)))</f>
        <v>0</v>
      </c>
      <c r="AR1669" s="28">
        <f t="shared" ca="1" si="1030"/>
        <v>0.10128528929985114</v>
      </c>
      <c r="AS1669" s="28">
        <f t="shared" ca="1" si="1030"/>
        <v>0.21129577754456208</v>
      </c>
      <c r="AT1669" s="28">
        <f>IF(Riskregister!$E$13="",0,COUNTIF(BN$4:BN$53,"&lt;"&amp;AR1669)*IF(AS1669&lt;0.5,Riskregister!$K$13+(Riskregister!$L$13-Riskregister!$K$13)*SQRT(AS1669/2),Riskregister!$L$13-(Riskregister!$L$13-Riskregister!$K$13)*SQRT((1-AS1669)/2)))</f>
        <v>0</v>
      </c>
      <c r="AU1669" s="28">
        <f t="shared" ca="1" si="1031"/>
        <v>2.5497556866553417E-2</v>
      </c>
      <c r="AV1669" s="28">
        <f t="shared" ca="1" si="1031"/>
        <v>0.70492139996386383</v>
      </c>
      <c r="AW1669" s="28">
        <f>IF(Riskregister!$E$14="",0,COUNTIF(BO$4:BO$53,"&lt;"&amp;AU1669)*IF(AV1669&lt;0.5,Riskregister!$K$14+(Riskregister!$L$14-Riskregister!$K$14)*SQRT(AV1669/2),Riskregister!$L$14-(Riskregister!$L$14-Riskregister!$K$14)*SQRT((1-AV1669)/2)))</f>
        <v>0</v>
      </c>
      <c r="AX1669" s="28">
        <f t="shared" ca="1" si="1032"/>
        <v>0.97037206933892373</v>
      </c>
      <c r="AY1669" s="28">
        <f t="shared" ca="1" si="1032"/>
        <v>0.99038373056352602</v>
      </c>
      <c r="AZ1669" s="28">
        <f>IF(Riskregister!$E$15="",0,COUNTIF(BP$4:BP$53,"&lt;"&amp;AX1669)*IF(AY1669&lt;0.5,Riskregister!$K$15+(Riskregister!$L$15-Riskregister!$K$15)*SQRT(AY1669/2),Riskregister!$L$15-(Riskregister!$L$15-Riskregister!$K$15)*SQRT((1-AY1669)/2)))</f>
        <v>0</v>
      </c>
      <c r="BA1669" s="28">
        <f t="shared" ca="1" si="1033"/>
        <v>0.79946657231660612</v>
      </c>
      <c r="BB1669" s="28">
        <f t="shared" ca="1" si="1033"/>
        <v>0.55449926686861351</v>
      </c>
      <c r="BC1669" s="28">
        <f>IF(Riskregister!$E$16="",0,COUNTIF(BQ$4:BQ$53,"&lt;"&amp;BA1669)*IF(BB1669&lt;0.5,Riskregister!$K$16+(Riskregister!$L$16-Riskregister!$K$16)*SQRT(BB1669/2),Riskregister!$L$16-(Riskregister!$L$16-Riskregister!$K$16)*SQRT((1-BB1669)/2)))</f>
        <v>0</v>
      </c>
      <c r="BD1669" s="28">
        <f t="shared" ca="1" si="1034"/>
        <v>551107.60361043806</v>
      </c>
    </row>
    <row r="1670" spans="20:56" x14ac:dyDescent="0.35">
      <c r="T1670" s="28">
        <f t="shared" ca="1" si="1022"/>
        <v>0.58206281299400464</v>
      </c>
      <c r="U1670" s="28">
        <f t="shared" ca="1" si="1022"/>
        <v>0.40786283532544665</v>
      </c>
      <c r="V1670" s="28">
        <f ca="1">IF(Riskregister!$E$5="",0,COUNTIF(BF$4:BF$53,"&lt;"&amp;T1670)*IF(U1670&lt;0.5,Riskregister!$K$5+(Riskregister!$L$5-Riskregister!$K$5)*SQRT(U1670/2),Riskregister!$L$5-(Riskregister!$L$5-Riskregister!$K$5)*SQRT((1-U1670)/2)))</f>
        <v>0</v>
      </c>
      <c r="W1670" s="28">
        <f t="shared" ca="1" si="1023"/>
        <v>0.57736249858693811</v>
      </c>
      <c r="X1670" s="28">
        <f t="shared" ca="1" si="1023"/>
        <v>0.23802521099688245</v>
      </c>
      <c r="Y1670" s="28">
        <f ca="1">IF(Riskregister!$E$6="",0,COUNTIF(BG$4:BG$53,"&lt;"&amp;W1670)*IF(X1670&lt;0.5,Riskregister!$K$6+(Riskregister!$L$6-Riskregister!$K$6)*SQRT(X1670/2),Riskregister!$L$6-(Riskregister!$L$6-Riskregister!$K$6)*SQRT((1-X1670)/2)))</f>
        <v>0</v>
      </c>
      <c r="Z1670" s="28">
        <f t="shared" ca="1" si="1024"/>
        <v>0.60078192721983126</v>
      </c>
      <c r="AA1670" s="28">
        <f t="shared" ca="1" si="1024"/>
        <v>0.82400965673678217</v>
      </c>
      <c r="AB1670" s="28">
        <f ca="1">IF(Riskregister!$E$7="",0,COUNTIF(BH$4:BH$53,"&lt;"&amp;Z1670)*IF(AA1670&lt;0.5,Riskregister!$K$7+(Riskregister!$L$7-Riskregister!$K$7)*SQRT(AA1670/2),Riskregister!$L$7-(Riskregister!$L$7-Riskregister!$K$7)*SQRT((1-AA1670)/2)))</f>
        <v>0</v>
      </c>
      <c r="AC1670" s="28">
        <f t="shared" ca="1" si="1025"/>
        <v>0.96053085499989488</v>
      </c>
      <c r="AD1670" s="28">
        <f t="shared" ca="1" si="1025"/>
        <v>0.41242116519604799</v>
      </c>
      <c r="AE1670" s="28">
        <f ca="1">IF(Riskregister!$E$8="",0,COUNTIF(BI$4:BI$53,"&lt;"&amp;AC1670)*IF(AD1670&lt;0.5,Riskregister!$K$8+(Riskregister!$L$8-Riskregister!$K$8)*SQRT(AD1670/2),Riskregister!$L$8-(Riskregister!$L$8-Riskregister!$K$8)*SQRT((1-AD1670)/2)))</f>
        <v>0</v>
      </c>
      <c r="AF1670" s="28">
        <f t="shared" ca="1" si="1026"/>
        <v>0.9615751921129051</v>
      </c>
      <c r="AG1670" s="28">
        <f t="shared" ca="1" si="1026"/>
        <v>0.94482736042145476</v>
      </c>
      <c r="AH1670" s="28">
        <f>IF(Riskregister!$E$9="",0,COUNTIF(BJ$4:BJ$53,"&lt;"&amp;AF1670)*IF(AG1670&lt;0.5,Riskregister!$K$9+(Riskregister!$L$9-Riskregister!$K$9)*SQRT(AG1670/2),Riskregister!$L$9-(Riskregister!$L$9-Riskregister!$K$9)*SQRT((1-AG1670)/2)))</f>
        <v>0</v>
      </c>
      <c r="AI1670" s="28">
        <f t="shared" ca="1" si="1027"/>
        <v>0.57725762249182433</v>
      </c>
      <c r="AJ1670" s="28">
        <f t="shared" ca="1" si="1027"/>
        <v>0.14042031168147151</v>
      </c>
      <c r="AK1670" s="28">
        <f>IF(Riskregister!$E$10="",0,COUNTIF(BK$4:BK$53,"&lt;"&amp;AI1670)*IF(AJ1670&lt;0.5,Riskregister!$K$10+(Riskregister!$L$10-Riskregister!$K$10)*SQRT(AJ1670/2),Riskregister!$L$10-(Riskregister!$L$10-Riskregister!$K$10)*SQRT((1-AJ1670)/2)))</f>
        <v>0</v>
      </c>
      <c r="AL1670" s="28">
        <f t="shared" ca="1" si="1028"/>
        <v>0.15570510635555079</v>
      </c>
      <c r="AM1670" s="28">
        <f t="shared" ca="1" si="1028"/>
        <v>0.65847455277049072</v>
      </c>
      <c r="AN1670" s="28">
        <f>IF(Riskregister!$E$11="",0,COUNTIF(BL$4:BL$53,"&lt;"&amp;AL1670)*IF(AM1670&lt;0.5,Riskregister!$K$11+(Riskregister!$L$11-Riskregister!$K$11)*SQRT(AM1670/2),Riskregister!$L$11-(Riskregister!$L$11-Riskregister!$K$11)*SQRT((1-AM1670)/2)))</f>
        <v>0</v>
      </c>
      <c r="AO1670" s="28">
        <f t="shared" ca="1" si="1029"/>
        <v>0.11308790571787208</v>
      </c>
      <c r="AP1670" s="28">
        <f t="shared" ca="1" si="1029"/>
        <v>0.95112785176482528</v>
      </c>
      <c r="AQ1670" s="28">
        <f>IF(Riskregister!$E$12="",0,COUNTIF(BM$4:BM$53,"&lt;"&amp;AO1670)*IF(AP1670&lt;0.5,Riskregister!$K$12+(Riskregister!$L$12-Riskregister!$K$12)*SQRT(AP1670/2),Riskregister!$L$12-(Riskregister!$L$12-Riskregister!$K$12)*SQRT((1-AP1670)/2)))</f>
        <v>0</v>
      </c>
      <c r="AR1670" s="28">
        <f t="shared" ca="1" si="1030"/>
        <v>0.18773900627918505</v>
      </c>
      <c r="AS1670" s="28">
        <f t="shared" ca="1" si="1030"/>
        <v>0.49527063485956846</v>
      </c>
      <c r="AT1670" s="28">
        <f>IF(Riskregister!$E$13="",0,COUNTIF(BN$4:BN$53,"&lt;"&amp;AR1670)*IF(AS1670&lt;0.5,Riskregister!$K$13+(Riskregister!$L$13-Riskregister!$K$13)*SQRT(AS1670/2),Riskregister!$L$13-(Riskregister!$L$13-Riskregister!$K$13)*SQRT((1-AS1670)/2)))</f>
        <v>0</v>
      </c>
      <c r="AU1670" s="28">
        <f t="shared" ca="1" si="1031"/>
        <v>0.98610648676404034</v>
      </c>
      <c r="AV1670" s="28">
        <f t="shared" ca="1" si="1031"/>
        <v>7.5021373400037117E-2</v>
      </c>
      <c r="AW1670" s="28">
        <f>IF(Riskregister!$E$14="",0,COUNTIF(BO$4:BO$53,"&lt;"&amp;AU1670)*IF(AV1670&lt;0.5,Riskregister!$K$14+(Riskregister!$L$14-Riskregister!$K$14)*SQRT(AV1670/2),Riskregister!$L$14-(Riskregister!$L$14-Riskregister!$K$14)*SQRT((1-AV1670)/2)))</f>
        <v>0</v>
      </c>
      <c r="AX1670" s="28">
        <f t="shared" ca="1" si="1032"/>
        <v>0.61822308566167261</v>
      </c>
      <c r="AY1670" s="28">
        <f t="shared" ca="1" si="1032"/>
        <v>0.39953739949490685</v>
      </c>
      <c r="AZ1670" s="28">
        <f>IF(Riskregister!$E$15="",0,COUNTIF(BP$4:BP$53,"&lt;"&amp;AX1670)*IF(AY1670&lt;0.5,Riskregister!$K$15+(Riskregister!$L$15-Riskregister!$K$15)*SQRT(AY1670/2),Riskregister!$L$15-(Riskregister!$L$15-Riskregister!$K$15)*SQRT((1-AY1670)/2)))</f>
        <v>0</v>
      </c>
      <c r="BA1670" s="28">
        <f t="shared" ca="1" si="1033"/>
        <v>0.44929522057909654</v>
      </c>
      <c r="BB1670" s="28">
        <f t="shared" ca="1" si="1033"/>
        <v>0.74636676838537419</v>
      </c>
      <c r="BC1670" s="28">
        <f>IF(Riskregister!$E$16="",0,COUNTIF(BQ$4:BQ$53,"&lt;"&amp;BA1670)*IF(BB1670&lt;0.5,Riskregister!$K$16+(Riskregister!$L$16-Riskregister!$K$16)*SQRT(BB1670/2),Riskregister!$L$16-(Riskregister!$L$16-Riskregister!$K$16)*SQRT((1-BB1670)/2)))</f>
        <v>0</v>
      </c>
      <c r="BD1670" s="28">
        <f t="shared" ca="1" si="1034"/>
        <v>0</v>
      </c>
    </row>
    <row r="1671" spans="20:56" x14ac:dyDescent="0.35">
      <c r="T1671" s="28">
        <f t="shared" ca="1" si="1022"/>
        <v>0.43947127723587798</v>
      </c>
      <c r="U1671" s="28">
        <f t="shared" ca="1" si="1022"/>
        <v>0.71942728200789474</v>
      </c>
      <c r="V1671" s="28">
        <f ca="1">IF(Riskregister!$E$5="",0,COUNTIF(BF$4:BF$53,"&lt;"&amp;T1671)*IF(U1671&lt;0.5,Riskregister!$K$5+(Riskregister!$L$5-Riskregister!$K$5)*SQRT(U1671/2),Riskregister!$L$5-(Riskregister!$L$5-Riskregister!$K$5)*SQRT((1-U1671)/2)))</f>
        <v>0</v>
      </c>
      <c r="W1671" s="28">
        <f t="shared" ca="1" si="1023"/>
        <v>0.71423103223619233</v>
      </c>
      <c r="X1671" s="28">
        <f t="shared" ca="1" si="1023"/>
        <v>0.75132046653344464</v>
      </c>
      <c r="Y1671" s="28">
        <f ca="1">IF(Riskregister!$E$6="",0,COUNTIF(BG$4:BG$53,"&lt;"&amp;W1671)*IF(X1671&lt;0.5,Riskregister!$K$6+(Riskregister!$L$6-Riskregister!$K$6)*SQRT(X1671/2),Riskregister!$L$6-(Riskregister!$L$6-Riskregister!$K$6)*SQRT((1-X1671)/2)))</f>
        <v>1365286.8016057806</v>
      </c>
      <c r="Z1671" s="28">
        <f t="shared" ca="1" si="1024"/>
        <v>0.2793927713230816</v>
      </c>
      <c r="AA1671" s="28">
        <f t="shared" ca="1" si="1024"/>
        <v>0.41686330978639297</v>
      </c>
      <c r="AB1671" s="28">
        <f ca="1">IF(Riskregister!$E$7="",0,COUNTIF(BH$4:BH$53,"&lt;"&amp;Z1671)*IF(AA1671&lt;0.5,Riskregister!$K$7+(Riskregister!$L$7-Riskregister!$K$7)*SQRT(AA1671/2),Riskregister!$L$7-(Riskregister!$L$7-Riskregister!$K$7)*SQRT((1-AA1671)/2)))</f>
        <v>0</v>
      </c>
      <c r="AC1671" s="28">
        <f t="shared" ca="1" si="1025"/>
        <v>7.2455005036020759E-2</v>
      </c>
      <c r="AD1671" s="28">
        <f t="shared" ca="1" si="1025"/>
        <v>0.90809494742899355</v>
      </c>
      <c r="AE1671" s="28">
        <f ca="1">IF(Riskregister!$E$8="",0,COUNTIF(BI$4:BI$53,"&lt;"&amp;AC1671)*IF(AD1671&lt;0.5,Riskregister!$K$8+(Riskregister!$L$8-Riskregister!$K$8)*SQRT(AD1671/2),Riskregister!$L$8-(Riskregister!$L$8-Riskregister!$K$8)*SQRT((1-AD1671)/2)))</f>
        <v>0</v>
      </c>
      <c r="AF1671" s="28">
        <f t="shared" ca="1" si="1026"/>
        <v>0.55307632179869992</v>
      </c>
      <c r="AG1671" s="28">
        <f t="shared" ca="1" si="1026"/>
        <v>0.29702477598017296</v>
      </c>
      <c r="AH1671" s="28">
        <f>IF(Riskregister!$E$9="",0,COUNTIF(BJ$4:BJ$53,"&lt;"&amp;AF1671)*IF(AG1671&lt;0.5,Riskregister!$K$9+(Riskregister!$L$9-Riskregister!$K$9)*SQRT(AG1671/2),Riskregister!$L$9-(Riskregister!$L$9-Riskregister!$K$9)*SQRT((1-AG1671)/2)))</f>
        <v>0</v>
      </c>
      <c r="AI1671" s="28">
        <f t="shared" ca="1" si="1027"/>
        <v>0.46298902439787171</v>
      </c>
      <c r="AJ1671" s="28">
        <f t="shared" ca="1" si="1027"/>
        <v>0.37848244489553862</v>
      </c>
      <c r="AK1671" s="28">
        <f>IF(Riskregister!$E$10="",0,COUNTIF(BK$4:BK$53,"&lt;"&amp;AI1671)*IF(AJ1671&lt;0.5,Riskregister!$K$10+(Riskregister!$L$10-Riskregister!$K$10)*SQRT(AJ1671/2),Riskregister!$L$10-(Riskregister!$L$10-Riskregister!$K$10)*SQRT((1-AJ1671)/2)))</f>
        <v>0</v>
      </c>
      <c r="AL1671" s="28">
        <f t="shared" ca="1" si="1028"/>
        <v>4.356320951071746E-3</v>
      </c>
      <c r="AM1671" s="28">
        <f t="shared" ca="1" si="1028"/>
        <v>0.90495709355965104</v>
      </c>
      <c r="AN1671" s="28">
        <f>IF(Riskregister!$E$11="",0,COUNTIF(BL$4:BL$53,"&lt;"&amp;AL1671)*IF(AM1671&lt;0.5,Riskregister!$K$11+(Riskregister!$L$11-Riskregister!$K$11)*SQRT(AM1671/2),Riskregister!$L$11-(Riskregister!$L$11-Riskregister!$K$11)*SQRT((1-AM1671)/2)))</f>
        <v>0</v>
      </c>
      <c r="AO1671" s="28">
        <f t="shared" ca="1" si="1029"/>
        <v>0.63653216264003187</v>
      </c>
      <c r="AP1671" s="28">
        <f t="shared" ca="1" si="1029"/>
        <v>0.85896141709926477</v>
      </c>
      <c r="AQ1671" s="28">
        <f>IF(Riskregister!$E$12="",0,COUNTIF(BM$4:BM$53,"&lt;"&amp;AO1671)*IF(AP1671&lt;0.5,Riskregister!$K$12+(Riskregister!$L$12-Riskregister!$K$12)*SQRT(AP1671/2),Riskregister!$L$12-(Riskregister!$L$12-Riskregister!$K$12)*SQRT((1-AP1671)/2)))</f>
        <v>0</v>
      </c>
      <c r="AR1671" s="28">
        <f t="shared" ca="1" si="1030"/>
        <v>4.229378316540322E-2</v>
      </c>
      <c r="AS1671" s="28">
        <f t="shared" ca="1" si="1030"/>
        <v>0.95963992102620022</v>
      </c>
      <c r="AT1671" s="28">
        <f>IF(Riskregister!$E$13="",0,COUNTIF(BN$4:BN$53,"&lt;"&amp;AR1671)*IF(AS1671&lt;0.5,Riskregister!$K$13+(Riskregister!$L$13-Riskregister!$K$13)*SQRT(AS1671/2),Riskregister!$L$13-(Riskregister!$L$13-Riskregister!$K$13)*SQRT((1-AS1671)/2)))</f>
        <v>0</v>
      </c>
      <c r="AU1671" s="28">
        <f t="shared" ca="1" si="1031"/>
        <v>0.24373565722595791</v>
      </c>
      <c r="AV1671" s="28">
        <f t="shared" ca="1" si="1031"/>
        <v>0.34353758489413599</v>
      </c>
      <c r="AW1671" s="28">
        <f>IF(Riskregister!$E$14="",0,COUNTIF(BO$4:BO$53,"&lt;"&amp;AU1671)*IF(AV1671&lt;0.5,Riskregister!$K$14+(Riskregister!$L$14-Riskregister!$K$14)*SQRT(AV1671/2),Riskregister!$L$14-(Riskregister!$L$14-Riskregister!$K$14)*SQRT((1-AV1671)/2)))</f>
        <v>0</v>
      </c>
      <c r="AX1671" s="28">
        <f t="shared" ca="1" si="1032"/>
        <v>0.28912542755453208</v>
      </c>
      <c r="AY1671" s="28">
        <f t="shared" ca="1" si="1032"/>
        <v>0.54375558941914737</v>
      </c>
      <c r="AZ1671" s="28">
        <f>IF(Riskregister!$E$15="",0,COUNTIF(BP$4:BP$53,"&lt;"&amp;AX1671)*IF(AY1671&lt;0.5,Riskregister!$K$15+(Riskregister!$L$15-Riskregister!$K$15)*SQRT(AY1671/2),Riskregister!$L$15-(Riskregister!$L$15-Riskregister!$K$15)*SQRT((1-AY1671)/2)))</f>
        <v>0</v>
      </c>
      <c r="BA1671" s="28">
        <f t="shared" ca="1" si="1033"/>
        <v>0.6364578377207436</v>
      </c>
      <c r="BB1671" s="28">
        <f t="shared" ca="1" si="1033"/>
        <v>0.1120622839634845</v>
      </c>
      <c r="BC1671" s="28">
        <f>IF(Riskregister!$E$16="",0,COUNTIF(BQ$4:BQ$53,"&lt;"&amp;BA1671)*IF(BB1671&lt;0.5,Riskregister!$K$16+(Riskregister!$L$16-Riskregister!$K$16)*SQRT(BB1671/2),Riskregister!$L$16-(Riskregister!$L$16-Riskregister!$K$16)*SQRT((1-BB1671)/2)))</f>
        <v>0</v>
      </c>
      <c r="BD1671" s="28">
        <f t="shared" ca="1" si="1034"/>
        <v>1365286.8016057806</v>
      </c>
    </row>
    <row r="1672" spans="20:56" x14ac:dyDescent="0.35">
      <c r="T1672" s="28">
        <f t="shared" ca="1" si="1022"/>
        <v>0.5109776078384265</v>
      </c>
      <c r="U1672" s="28">
        <f t="shared" ca="1" si="1022"/>
        <v>6.9462186882730204E-2</v>
      </c>
      <c r="V1672" s="28">
        <f ca="1">IF(Riskregister!$E$5="",0,COUNTIF(BF$4:BF$53,"&lt;"&amp;T1672)*IF(U1672&lt;0.5,Riskregister!$K$5+(Riskregister!$L$5-Riskregister!$K$5)*SQRT(U1672/2),Riskregister!$L$5-(Riskregister!$L$5-Riskregister!$K$5)*SQRT((1-U1672)/2)))</f>
        <v>0</v>
      </c>
      <c r="W1672" s="28">
        <f t="shared" ca="1" si="1023"/>
        <v>0.5699598014174807</v>
      </c>
      <c r="X1672" s="28">
        <f t="shared" ca="1" si="1023"/>
        <v>0.12881472802927074</v>
      </c>
      <c r="Y1672" s="28">
        <f ca="1">IF(Riskregister!$E$6="",0,COUNTIF(BG$4:BG$53,"&lt;"&amp;W1672)*IF(X1672&lt;0.5,Riskregister!$K$6+(Riskregister!$L$6-Riskregister!$K$6)*SQRT(X1672/2),Riskregister!$L$6-(Riskregister!$L$6-Riskregister!$K$6)*SQRT((1-X1672)/2)))</f>
        <v>0</v>
      </c>
      <c r="Z1672" s="28">
        <f t="shared" ca="1" si="1024"/>
        <v>0.12131787242760417</v>
      </c>
      <c r="AA1672" s="28">
        <f t="shared" ca="1" si="1024"/>
        <v>0.19705869651296026</v>
      </c>
      <c r="AB1672" s="28">
        <f ca="1">IF(Riskregister!$E$7="",0,COUNTIF(BH$4:BH$53,"&lt;"&amp;Z1672)*IF(AA1672&lt;0.5,Riskregister!$K$7+(Riskregister!$L$7-Riskregister!$K$7)*SQRT(AA1672/2),Riskregister!$L$7-(Riskregister!$L$7-Riskregister!$K$7)*SQRT((1-AA1672)/2)))</f>
        <v>0</v>
      </c>
      <c r="AC1672" s="28">
        <f t="shared" ca="1" si="1025"/>
        <v>0.14525515223250118</v>
      </c>
      <c r="AD1672" s="28">
        <f t="shared" ca="1" si="1025"/>
        <v>0.88532205179603662</v>
      </c>
      <c r="AE1672" s="28">
        <f ca="1">IF(Riskregister!$E$8="",0,COUNTIF(BI$4:BI$53,"&lt;"&amp;AC1672)*IF(AD1672&lt;0.5,Riskregister!$K$8+(Riskregister!$L$8-Riskregister!$K$8)*SQRT(AD1672/2),Riskregister!$L$8-(Riskregister!$L$8-Riskregister!$K$8)*SQRT((1-AD1672)/2)))</f>
        <v>0</v>
      </c>
      <c r="AF1672" s="28">
        <f t="shared" ca="1" si="1026"/>
        <v>0.4739735031614033</v>
      </c>
      <c r="AG1672" s="28">
        <f t="shared" ca="1" si="1026"/>
        <v>0.27248343449819679</v>
      </c>
      <c r="AH1672" s="28">
        <f>IF(Riskregister!$E$9="",0,COUNTIF(BJ$4:BJ$53,"&lt;"&amp;AF1672)*IF(AG1672&lt;0.5,Riskregister!$K$9+(Riskregister!$L$9-Riskregister!$K$9)*SQRT(AG1672/2),Riskregister!$L$9-(Riskregister!$L$9-Riskregister!$K$9)*SQRT((1-AG1672)/2)))</f>
        <v>0</v>
      </c>
      <c r="AI1672" s="28">
        <f t="shared" ca="1" si="1027"/>
        <v>0.1057171603253898</v>
      </c>
      <c r="AJ1672" s="28">
        <f t="shared" ca="1" si="1027"/>
        <v>0.48697559504461285</v>
      </c>
      <c r="AK1672" s="28">
        <f>IF(Riskregister!$E$10="",0,COUNTIF(BK$4:BK$53,"&lt;"&amp;AI1672)*IF(AJ1672&lt;0.5,Riskregister!$K$10+(Riskregister!$L$10-Riskregister!$K$10)*SQRT(AJ1672/2),Riskregister!$L$10-(Riskregister!$L$10-Riskregister!$K$10)*SQRT((1-AJ1672)/2)))</f>
        <v>0</v>
      </c>
      <c r="AL1672" s="28">
        <f t="shared" ca="1" si="1028"/>
        <v>0.81316191892415723</v>
      </c>
      <c r="AM1672" s="28">
        <f t="shared" ca="1" si="1028"/>
        <v>0.33308459092986031</v>
      </c>
      <c r="AN1672" s="28">
        <f>IF(Riskregister!$E$11="",0,COUNTIF(BL$4:BL$53,"&lt;"&amp;AL1672)*IF(AM1672&lt;0.5,Riskregister!$K$11+(Riskregister!$L$11-Riskregister!$K$11)*SQRT(AM1672/2),Riskregister!$L$11-(Riskregister!$L$11-Riskregister!$K$11)*SQRT((1-AM1672)/2)))</f>
        <v>0</v>
      </c>
      <c r="AO1672" s="28">
        <f t="shared" ca="1" si="1029"/>
        <v>0.12899369355427492</v>
      </c>
      <c r="AP1672" s="28">
        <f t="shared" ca="1" si="1029"/>
        <v>0.61279303977364574</v>
      </c>
      <c r="AQ1672" s="28">
        <f>IF(Riskregister!$E$12="",0,COUNTIF(BM$4:BM$53,"&lt;"&amp;AO1672)*IF(AP1672&lt;0.5,Riskregister!$K$12+(Riskregister!$L$12-Riskregister!$K$12)*SQRT(AP1672/2),Riskregister!$L$12-(Riskregister!$L$12-Riskregister!$K$12)*SQRT((1-AP1672)/2)))</f>
        <v>0</v>
      </c>
      <c r="AR1672" s="28">
        <f t="shared" ca="1" si="1030"/>
        <v>0.92694501511649841</v>
      </c>
      <c r="AS1672" s="28">
        <f t="shared" ca="1" si="1030"/>
        <v>0.83180528354594296</v>
      </c>
      <c r="AT1672" s="28">
        <f>IF(Riskregister!$E$13="",0,COUNTIF(BN$4:BN$53,"&lt;"&amp;AR1672)*IF(AS1672&lt;0.5,Riskregister!$K$13+(Riskregister!$L$13-Riskregister!$K$13)*SQRT(AS1672/2),Riskregister!$L$13-(Riskregister!$L$13-Riskregister!$K$13)*SQRT((1-AS1672)/2)))</f>
        <v>0</v>
      </c>
      <c r="AU1672" s="28">
        <f t="shared" ca="1" si="1031"/>
        <v>0.91955867809255865</v>
      </c>
      <c r="AV1672" s="28">
        <f t="shared" ca="1" si="1031"/>
        <v>0.80502425280645629</v>
      </c>
      <c r="AW1672" s="28">
        <f>IF(Riskregister!$E$14="",0,COUNTIF(BO$4:BO$53,"&lt;"&amp;AU1672)*IF(AV1672&lt;0.5,Riskregister!$K$14+(Riskregister!$L$14-Riskregister!$K$14)*SQRT(AV1672/2),Riskregister!$L$14-(Riskregister!$L$14-Riskregister!$K$14)*SQRT((1-AV1672)/2)))</f>
        <v>0</v>
      </c>
      <c r="AX1672" s="28">
        <f t="shared" ca="1" si="1032"/>
        <v>0.41165274045357847</v>
      </c>
      <c r="AY1672" s="28">
        <f t="shared" ca="1" si="1032"/>
        <v>0.83253755371915283</v>
      </c>
      <c r="AZ1672" s="28">
        <f>IF(Riskregister!$E$15="",0,COUNTIF(BP$4:BP$53,"&lt;"&amp;AX1672)*IF(AY1672&lt;0.5,Riskregister!$K$15+(Riskregister!$L$15-Riskregister!$K$15)*SQRT(AY1672/2),Riskregister!$L$15-(Riskregister!$L$15-Riskregister!$K$15)*SQRT((1-AY1672)/2)))</f>
        <v>0</v>
      </c>
      <c r="BA1672" s="28">
        <f t="shared" ca="1" si="1033"/>
        <v>0.62849191724765996</v>
      </c>
      <c r="BB1672" s="28">
        <f t="shared" ca="1" si="1033"/>
        <v>7.1607029541066791E-2</v>
      </c>
      <c r="BC1672" s="28">
        <f>IF(Riskregister!$E$16="",0,COUNTIF(BQ$4:BQ$53,"&lt;"&amp;BA1672)*IF(BB1672&lt;0.5,Riskregister!$K$16+(Riskregister!$L$16-Riskregister!$K$16)*SQRT(BB1672/2),Riskregister!$L$16-(Riskregister!$L$16-Riskregister!$K$16)*SQRT((1-BB1672)/2)))</f>
        <v>0</v>
      </c>
      <c r="BD1672" s="28">
        <f t="shared" ca="1" si="1034"/>
        <v>0</v>
      </c>
    </row>
    <row r="1673" spans="20:56" x14ac:dyDescent="0.35">
      <c r="T1673" s="28">
        <f t="shared" ca="1" si="1022"/>
        <v>0.4247411483903295</v>
      </c>
      <c r="U1673" s="28">
        <f t="shared" ca="1" si="1022"/>
        <v>0.14414682412612156</v>
      </c>
      <c r="V1673" s="28">
        <f ca="1">IF(Riskregister!$E$5="",0,COUNTIF(BF$4:BF$53,"&lt;"&amp;T1673)*IF(U1673&lt;0.5,Riskregister!$K$5+(Riskregister!$L$5-Riskregister!$K$5)*SQRT(U1673/2),Riskregister!$L$5-(Riskregister!$L$5-Riskregister!$K$5)*SQRT((1-U1673)/2)))</f>
        <v>0</v>
      </c>
      <c r="W1673" s="28">
        <f t="shared" ca="1" si="1023"/>
        <v>0.37145158737344808</v>
      </c>
      <c r="X1673" s="28">
        <f t="shared" ca="1" si="1023"/>
        <v>0.14958275737479787</v>
      </c>
      <c r="Y1673" s="28">
        <f ca="1">IF(Riskregister!$E$6="",0,COUNTIF(BG$4:BG$53,"&lt;"&amp;W1673)*IF(X1673&lt;0.5,Riskregister!$K$6+(Riskregister!$L$6-Riskregister!$K$6)*SQRT(X1673/2),Riskregister!$L$6-(Riskregister!$L$6-Riskregister!$K$6)*SQRT((1-X1673)/2)))</f>
        <v>0</v>
      </c>
      <c r="Z1673" s="28">
        <f t="shared" ca="1" si="1024"/>
        <v>0.99761971517001535</v>
      </c>
      <c r="AA1673" s="28">
        <f t="shared" ca="1" si="1024"/>
        <v>0.36352918448625171</v>
      </c>
      <c r="AB1673" s="28">
        <f ca="1">IF(Riskregister!$E$7="",0,COUNTIF(BH$4:BH$53,"&lt;"&amp;Z1673)*IF(AA1673&lt;0.5,Riskregister!$K$7+(Riskregister!$L$7-Riskregister!$K$7)*SQRT(AA1673/2),Riskregister!$L$7-(Riskregister!$L$7-Riskregister!$K$7)*SQRT((1-AA1673)/2)))</f>
        <v>597655.51816999447</v>
      </c>
      <c r="AC1673" s="28">
        <f t="shared" ca="1" si="1025"/>
        <v>0.45306771493795261</v>
      </c>
      <c r="AD1673" s="28">
        <f t="shared" ca="1" si="1025"/>
        <v>0.64308168220755013</v>
      </c>
      <c r="AE1673" s="28">
        <f ca="1">IF(Riskregister!$E$8="",0,COUNTIF(BI$4:BI$53,"&lt;"&amp;AC1673)*IF(AD1673&lt;0.5,Riskregister!$K$8+(Riskregister!$L$8-Riskregister!$K$8)*SQRT(AD1673/2),Riskregister!$L$8-(Riskregister!$L$8-Riskregister!$K$8)*SQRT((1-AD1673)/2)))</f>
        <v>0</v>
      </c>
      <c r="AF1673" s="28">
        <f t="shared" ca="1" si="1026"/>
        <v>0.18078669378197743</v>
      </c>
      <c r="AG1673" s="28">
        <f t="shared" ca="1" si="1026"/>
        <v>0.51166117987624427</v>
      </c>
      <c r="AH1673" s="28">
        <f>IF(Riskregister!$E$9="",0,COUNTIF(BJ$4:BJ$53,"&lt;"&amp;AF1673)*IF(AG1673&lt;0.5,Riskregister!$K$9+(Riskregister!$L$9-Riskregister!$K$9)*SQRT(AG1673/2),Riskregister!$L$9-(Riskregister!$L$9-Riskregister!$K$9)*SQRT((1-AG1673)/2)))</f>
        <v>0</v>
      </c>
      <c r="AI1673" s="28">
        <f t="shared" ca="1" si="1027"/>
        <v>0.12113534819501504</v>
      </c>
      <c r="AJ1673" s="28">
        <f t="shared" ca="1" si="1027"/>
        <v>0.58525752709324252</v>
      </c>
      <c r="AK1673" s="28">
        <f>IF(Riskregister!$E$10="",0,COUNTIF(BK$4:BK$53,"&lt;"&amp;AI1673)*IF(AJ1673&lt;0.5,Riskregister!$K$10+(Riskregister!$L$10-Riskregister!$K$10)*SQRT(AJ1673/2),Riskregister!$L$10-(Riskregister!$L$10-Riskregister!$K$10)*SQRT((1-AJ1673)/2)))</f>
        <v>0</v>
      </c>
      <c r="AL1673" s="28">
        <f t="shared" ca="1" si="1028"/>
        <v>4.9301269082754118E-2</v>
      </c>
      <c r="AM1673" s="28">
        <f t="shared" ca="1" si="1028"/>
        <v>0.72954449861099802</v>
      </c>
      <c r="AN1673" s="28">
        <f>IF(Riskregister!$E$11="",0,COUNTIF(BL$4:BL$53,"&lt;"&amp;AL1673)*IF(AM1673&lt;0.5,Riskregister!$K$11+(Riskregister!$L$11-Riskregister!$K$11)*SQRT(AM1673/2),Riskregister!$L$11-(Riskregister!$L$11-Riskregister!$K$11)*SQRT((1-AM1673)/2)))</f>
        <v>0</v>
      </c>
      <c r="AO1673" s="28">
        <f t="shared" ca="1" si="1029"/>
        <v>0.53619974557670091</v>
      </c>
      <c r="AP1673" s="28">
        <f t="shared" ca="1" si="1029"/>
        <v>0.84514870636329942</v>
      </c>
      <c r="AQ1673" s="28">
        <f>IF(Riskregister!$E$12="",0,COUNTIF(BM$4:BM$53,"&lt;"&amp;AO1673)*IF(AP1673&lt;0.5,Riskregister!$K$12+(Riskregister!$L$12-Riskregister!$K$12)*SQRT(AP1673/2),Riskregister!$L$12-(Riskregister!$L$12-Riskregister!$K$12)*SQRT((1-AP1673)/2)))</f>
        <v>0</v>
      </c>
      <c r="AR1673" s="28">
        <f t="shared" ca="1" si="1030"/>
        <v>8.1326485438415586E-2</v>
      </c>
      <c r="AS1673" s="28">
        <f t="shared" ca="1" si="1030"/>
        <v>0.76555079578311458</v>
      </c>
      <c r="AT1673" s="28">
        <f>IF(Riskregister!$E$13="",0,COUNTIF(BN$4:BN$53,"&lt;"&amp;AR1673)*IF(AS1673&lt;0.5,Riskregister!$K$13+(Riskregister!$L$13-Riskregister!$K$13)*SQRT(AS1673/2),Riskregister!$L$13-(Riskregister!$L$13-Riskregister!$K$13)*SQRT((1-AS1673)/2)))</f>
        <v>0</v>
      </c>
      <c r="AU1673" s="28">
        <f t="shared" ca="1" si="1031"/>
        <v>0.43039985757730514</v>
      </c>
      <c r="AV1673" s="28">
        <f t="shared" ca="1" si="1031"/>
        <v>0.93858845062423135</v>
      </c>
      <c r="AW1673" s="28">
        <f>IF(Riskregister!$E$14="",0,COUNTIF(BO$4:BO$53,"&lt;"&amp;AU1673)*IF(AV1673&lt;0.5,Riskregister!$K$14+(Riskregister!$L$14-Riskregister!$K$14)*SQRT(AV1673/2),Riskregister!$L$14-(Riskregister!$L$14-Riskregister!$K$14)*SQRT((1-AV1673)/2)))</f>
        <v>0</v>
      </c>
      <c r="AX1673" s="28">
        <f t="shared" ca="1" si="1032"/>
        <v>0.83706036854947286</v>
      </c>
      <c r="AY1673" s="28">
        <f t="shared" ca="1" si="1032"/>
        <v>0.16168261444199838</v>
      </c>
      <c r="AZ1673" s="28">
        <f>IF(Riskregister!$E$15="",0,COUNTIF(BP$4:BP$53,"&lt;"&amp;AX1673)*IF(AY1673&lt;0.5,Riskregister!$K$15+(Riskregister!$L$15-Riskregister!$K$15)*SQRT(AY1673/2),Riskregister!$L$15-(Riskregister!$L$15-Riskregister!$K$15)*SQRT((1-AY1673)/2)))</f>
        <v>0</v>
      </c>
      <c r="BA1673" s="28">
        <f t="shared" ca="1" si="1033"/>
        <v>0.56097812191715857</v>
      </c>
      <c r="BB1673" s="28">
        <f t="shared" ca="1" si="1033"/>
        <v>0.4202549059389693</v>
      </c>
      <c r="BC1673" s="28">
        <f>IF(Riskregister!$E$16="",0,COUNTIF(BQ$4:BQ$53,"&lt;"&amp;BA1673)*IF(BB1673&lt;0.5,Riskregister!$K$16+(Riskregister!$L$16-Riskregister!$K$16)*SQRT(BB1673/2),Riskregister!$L$16-(Riskregister!$L$16-Riskregister!$K$16)*SQRT((1-BB1673)/2)))</f>
        <v>0</v>
      </c>
      <c r="BD1673" s="28">
        <f t="shared" ca="1" si="1034"/>
        <v>597655.51816999447</v>
      </c>
    </row>
    <row r="1674" spans="20:56" x14ac:dyDescent="0.35">
      <c r="T1674" s="28">
        <f t="shared" ca="1" si="1022"/>
        <v>0.75019584098401115</v>
      </c>
      <c r="U1674" s="28">
        <f t="shared" ca="1" si="1022"/>
        <v>0.14807075711362838</v>
      </c>
      <c r="V1674" s="28">
        <f ca="1">IF(Riskregister!$E$5="",0,COUNTIF(BF$4:BF$53,"&lt;"&amp;T1674)*IF(U1674&lt;0.5,Riskregister!$K$5+(Riskregister!$L$5-Riskregister!$K$5)*SQRT(U1674/2),Riskregister!$L$5-(Riskregister!$L$5-Riskregister!$K$5)*SQRT((1-U1674)/2)))</f>
        <v>272442.4932682885</v>
      </c>
      <c r="W1674" s="28">
        <f t="shared" ca="1" si="1023"/>
        <v>0.37432791458954773</v>
      </c>
      <c r="X1674" s="28">
        <f t="shared" ca="1" si="1023"/>
        <v>0.32591490610816454</v>
      </c>
      <c r="Y1674" s="28">
        <f ca="1">IF(Riskregister!$E$6="",0,COUNTIF(BG$4:BG$53,"&lt;"&amp;W1674)*IF(X1674&lt;0.5,Riskregister!$K$6+(Riskregister!$L$6-Riskregister!$K$6)*SQRT(X1674/2),Riskregister!$L$6-(Riskregister!$L$6-Riskregister!$K$6)*SQRT((1-X1674)/2)))</f>
        <v>0</v>
      </c>
      <c r="Z1674" s="28">
        <f t="shared" ca="1" si="1024"/>
        <v>0.66485260701418247</v>
      </c>
      <c r="AA1674" s="28">
        <f t="shared" ca="1" si="1024"/>
        <v>0.64813332898956344</v>
      </c>
      <c r="AB1674" s="28">
        <f ca="1">IF(Riskregister!$E$7="",0,COUNTIF(BH$4:BH$53,"&lt;"&amp;Z1674)*IF(AA1674&lt;0.5,Riskregister!$K$7+(Riskregister!$L$7-Riskregister!$K$7)*SQRT(AA1674/2),Riskregister!$L$7-(Riskregister!$L$7-Riskregister!$K$7)*SQRT((1-AA1674)/2)))</f>
        <v>0</v>
      </c>
      <c r="AC1674" s="28">
        <f t="shared" ca="1" si="1025"/>
        <v>0.61320937266882047</v>
      </c>
      <c r="AD1674" s="28">
        <f t="shared" ca="1" si="1025"/>
        <v>0.64186583062470171</v>
      </c>
      <c r="AE1674" s="28">
        <f ca="1">IF(Riskregister!$E$8="",0,COUNTIF(BI$4:BI$53,"&lt;"&amp;AC1674)*IF(AD1674&lt;0.5,Riskregister!$K$8+(Riskregister!$L$8-Riskregister!$K$8)*SQRT(AD1674/2),Riskregister!$L$8-(Riskregister!$L$8-Riskregister!$K$8)*SQRT((1-AD1674)/2)))</f>
        <v>0</v>
      </c>
      <c r="AF1674" s="28">
        <f t="shared" ca="1" si="1026"/>
        <v>0.34147701268356545</v>
      </c>
      <c r="AG1674" s="28">
        <f t="shared" ca="1" si="1026"/>
        <v>0.69396593551520303</v>
      </c>
      <c r="AH1674" s="28">
        <f>IF(Riskregister!$E$9="",0,COUNTIF(BJ$4:BJ$53,"&lt;"&amp;AF1674)*IF(AG1674&lt;0.5,Riskregister!$K$9+(Riskregister!$L$9-Riskregister!$K$9)*SQRT(AG1674/2),Riskregister!$L$9-(Riskregister!$L$9-Riskregister!$K$9)*SQRT((1-AG1674)/2)))</f>
        <v>0</v>
      </c>
      <c r="AI1674" s="28">
        <f t="shared" ca="1" si="1027"/>
        <v>0.66625746897645621</v>
      </c>
      <c r="AJ1674" s="28">
        <f t="shared" ca="1" si="1027"/>
        <v>0.10203518309227566</v>
      </c>
      <c r="AK1674" s="28">
        <f>IF(Riskregister!$E$10="",0,COUNTIF(BK$4:BK$53,"&lt;"&amp;AI1674)*IF(AJ1674&lt;0.5,Riskregister!$K$10+(Riskregister!$L$10-Riskregister!$K$10)*SQRT(AJ1674/2),Riskregister!$L$10-(Riskregister!$L$10-Riskregister!$K$10)*SQRT((1-AJ1674)/2)))</f>
        <v>0</v>
      </c>
      <c r="AL1674" s="28">
        <f t="shared" ca="1" si="1028"/>
        <v>0.34691608044407551</v>
      </c>
      <c r="AM1674" s="28">
        <f t="shared" ca="1" si="1028"/>
        <v>1.3819276660903546E-3</v>
      </c>
      <c r="AN1674" s="28">
        <f>IF(Riskregister!$E$11="",0,COUNTIF(BL$4:BL$53,"&lt;"&amp;AL1674)*IF(AM1674&lt;0.5,Riskregister!$K$11+(Riskregister!$L$11-Riskregister!$K$11)*SQRT(AM1674/2),Riskregister!$L$11-(Riskregister!$L$11-Riskregister!$K$11)*SQRT((1-AM1674)/2)))</f>
        <v>0</v>
      </c>
      <c r="AO1674" s="28">
        <f t="shared" ca="1" si="1029"/>
        <v>0.40891606731177332</v>
      </c>
      <c r="AP1674" s="28">
        <f t="shared" ca="1" si="1029"/>
        <v>0.25380664453514779</v>
      </c>
      <c r="AQ1674" s="28">
        <f>IF(Riskregister!$E$12="",0,COUNTIF(BM$4:BM$53,"&lt;"&amp;AO1674)*IF(AP1674&lt;0.5,Riskregister!$K$12+(Riskregister!$L$12-Riskregister!$K$12)*SQRT(AP1674/2),Riskregister!$L$12-(Riskregister!$L$12-Riskregister!$K$12)*SQRT((1-AP1674)/2)))</f>
        <v>0</v>
      </c>
      <c r="AR1674" s="28">
        <f t="shared" ca="1" si="1030"/>
        <v>1.9917502005867282E-3</v>
      </c>
      <c r="AS1674" s="28">
        <f t="shared" ca="1" si="1030"/>
        <v>4.8758039855686275E-2</v>
      </c>
      <c r="AT1674" s="28">
        <f>IF(Riskregister!$E$13="",0,COUNTIF(BN$4:BN$53,"&lt;"&amp;AR1674)*IF(AS1674&lt;0.5,Riskregister!$K$13+(Riskregister!$L$13-Riskregister!$K$13)*SQRT(AS1674/2),Riskregister!$L$13-(Riskregister!$L$13-Riskregister!$K$13)*SQRT((1-AS1674)/2)))</f>
        <v>0</v>
      </c>
      <c r="AU1674" s="28">
        <f t="shared" ca="1" si="1031"/>
        <v>0.19949662794119116</v>
      </c>
      <c r="AV1674" s="28">
        <f t="shared" ca="1" si="1031"/>
        <v>0.94989498073161605</v>
      </c>
      <c r="AW1674" s="28">
        <f>IF(Riskregister!$E$14="",0,COUNTIF(BO$4:BO$53,"&lt;"&amp;AU1674)*IF(AV1674&lt;0.5,Riskregister!$K$14+(Riskregister!$L$14-Riskregister!$K$14)*SQRT(AV1674/2),Riskregister!$L$14-(Riskregister!$L$14-Riskregister!$K$14)*SQRT((1-AV1674)/2)))</f>
        <v>0</v>
      </c>
      <c r="AX1674" s="28">
        <f t="shared" ca="1" si="1032"/>
        <v>0.49006942693278766</v>
      </c>
      <c r="AY1674" s="28">
        <f t="shared" ca="1" si="1032"/>
        <v>0.10010299982622572</v>
      </c>
      <c r="AZ1674" s="28">
        <f>IF(Riskregister!$E$15="",0,COUNTIF(BP$4:BP$53,"&lt;"&amp;AX1674)*IF(AY1674&lt;0.5,Riskregister!$K$15+(Riskregister!$L$15-Riskregister!$K$15)*SQRT(AY1674/2),Riskregister!$L$15-(Riskregister!$L$15-Riskregister!$K$15)*SQRT((1-AY1674)/2)))</f>
        <v>0</v>
      </c>
      <c r="BA1674" s="28">
        <f t="shared" ca="1" si="1033"/>
        <v>0.80973155138803887</v>
      </c>
      <c r="BB1674" s="28">
        <f t="shared" ca="1" si="1033"/>
        <v>5.7425451875381839E-2</v>
      </c>
      <c r="BC1674" s="28">
        <f>IF(Riskregister!$E$16="",0,COUNTIF(BQ$4:BQ$53,"&lt;"&amp;BA1674)*IF(BB1674&lt;0.5,Riskregister!$K$16+(Riskregister!$L$16-Riskregister!$K$16)*SQRT(BB1674/2),Riskregister!$L$16-(Riskregister!$L$16-Riskregister!$K$16)*SQRT((1-BB1674)/2)))</f>
        <v>0</v>
      </c>
      <c r="BD1674" s="28">
        <f t="shared" ca="1" si="1034"/>
        <v>272442.4932682885</v>
      </c>
    </row>
    <row r="1675" spans="20:56" x14ac:dyDescent="0.35">
      <c r="T1675" s="28">
        <f t="shared" ca="1" si="1022"/>
        <v>0.46631834045666853</v>
      </c>
      <c r="U1675" s="28">
        <f t="shared" ca="1" si="1022"/>
        <v>0.46268219961765544</v>
      </c>
      <c r="V1675" s="28">
        <f ca="1">IF(Riskregister!$E$5="",0,COUNTIF(BF$4:BF$53,"&lt;"&amp;T1675)*IF(U1675&lt;0.5,Riskregister!$K$5+(Riskregister!$L$5-Riskregister!$K$5)*SQRT(U1675/2),Riskregister!$L$5-(Riskregister!$L$5-Riskregister!$K$5)*SQRT((1-U1675)/2)))</f>
        <v>0</v>
      </c>
      <c r="W1675" s="28">
        <f t="shared" ca="1" si="1023"/>
        <v>0.93932010829790691</v>
      </c>
      <c r="X1675" s="28">
        <f t="shared" ca="1" si="1023"/>
        <v>0.2799965242335124</v>
      </c>
      <c r="Y1675" s="28">
        <f ca="1">IF(Riskregister!$E$6="",0,COUNTIF(BG$4:BG$53,"&lt;"&amp;W1675)*IF(X1675&lt;0.5,Riskregister!$K$6+(Riskregister!$L$6-Riskregister!$K$6)*SQRT(X1675/2),Riskregister!$L$6-(Riskregister!$L$6-Riskregister!$K$6)*SQRT((1-X1675)/2)))</f>
        <v>1746988.2987736606</v>
      </c>
      <c r="Z1675" s="28">
        <f t="shared" ca="1" si="1024"/>
        <v>0.70636995666162428</v>
      </c>
      <c r="AA1675" s="28">
        <f t="shared" ca="1" si="1024"/>
        <v>0.22965642059026381</v>
      </c>
      <c r="AB1675" s="28">
        <f ca="1">IF(Riskregister!$E$7="",0,COUNTIF(BH$4:BH$53,"&lt;"&amp;Z1675)*IF(AA1675&lt;0.5,Riskregister!$K$7+(Riskregister!$L$7-Riskregister!$K$7)*SQRT(AA1675/2),Riskregister!$L$7-(Riskregister!$L$7-Riskregister!$K$7)*SQRT((1-AA1675)/2)))</f>
        <v>168602.09003703797</v>
      </c>
      <c r="AC1675" s="28">
        <f t="shared" ca="1" si="1025"/>
        <v>0.93555391715829217</v>
      </c>
      <c r="AD1675" s="28">
        <f t="shared" ca="1" si="1025"/>
        <v>0.42668053432341579</v>
      </c>
      <c r="AE1675" s="28">
        <f ca="1">IF(Riskregister!$E$8="",0,COUNTIF(BI$4:BI$53,"&lt;"&amp;AC1675)*IF(AD1675&lt;0.5,Riskregister!$K$8+(Riskregister!$L$8-Riskregister!$K$8)*SQRT(AD1675/2),Riskregister!$L$8-(Riskregister!$L$8-Riskregister!$K$8)*SQRT((1-AD1675)/2)))</f>
        <v>0</v>
      </c>
      <c r="AF1675" s="28">
        <f t="shared" ca="1" si="1026"/>
        <v>0.89416030368744048</v>
      </c>
      <c r="AG1675" s="28">
        <f t="shared" ca="1" si="1026"/>
        <v>0.39093593216787015</v>
      </c>
      <c r="AH1675" s="28">
        <f>IF(Riskregister!$E$9="",0,COUNTIF(BJ$4:BJ$53,"&lt;"&amp;AF1675)*IF(AG1675&lt;0.5,Riskregister!$K$9+(Riskregister!$L$9-Riskregister!$K$9)*SQRT(AG1675/2),Riskregister!$L$9-(Riskregister!$L$9-Riskregister!$K$9)*SQRT((1-AG1675)/2)))</f>
        <v>0</v>
      </c>
      <c r="AI1675" s="28">
        <f t="shared" ca="1" si="1027"/>
        <v>2.8480995803902509E-2</v>
      </c>
      <c r="AJ1675" s="28">
        <f t="shared" ca="1" si="1027"/>
        <v>0.31944111521399265</v>
      </c>
      <c r="AK1675" s="28">
        <f>IF(Riskregister!$E$10="",0,COUNTIF(BK$4:BK$53,"&lt;"&amp;AI1675)*IF(AJ1675&lt;0.5,Riskregister!$K$10+(Riskregister!$L$10-Riskregister!$K$10)*SQRT(AJ1675/2),Riskregister!$L$10-(Riskregister!$L$10-Riskregister!$K$10)*SQRT((1-AJ1675)/2)))</f>
        <v>0</v>
      </c>
      <c r="AL1675" s="28">
        <f t="shared" ca="1" si="1028"/>
        <v>0.34186713702884053</v>
      </c>
      <c r="AM1675" s="28">
        <f t="shared" ca="1" si="1028"/>
        <v>0.3868344308194307</v>
      </c>
      <c r="AN1675" s="28">
        <f>IF(Riskregister!$E$11="",0,COUNTIF(BL$4:BL$53,"&lt;"&amp;AL1675)*IF(AM1675&lt;0.5,Riskregister!$K$11+(Riskregister!$L$11-Riskregister!$K$11)*SQRT(AM1675/2),Riskregister!$L$11-(Riskregister!$L$11-Riskregister!$K$11)*SQRT((1-AM1675)/2)))</f>
        <v>0</v>
      </c>
      <c r="AO1675" s="28">
        <f t="shared" ca="1" si="1029"/>
        <v>5.4398702171716384E-2</v>
      </c>
      <c r="AP1675" s="28">
        <f t="shared" ca="1" si="1029"/>
        <v>0.887436679148075</v>
      </c>
      <c r="AQ1675" s="28">
        <f>IF(Riskregister!$E$12="",0,COUNTIF(BM$4:BM$53,"&lt;"&amp;AO1675)*IF(AP1675&lt;0.5,Riskregister!$K$12+(Riskregister!$L$12-Riskregister!$K$12)*SQRT(AP1675/2),Riskregister!$L$12-(Riskregister!$L$12-Riskregister!$K$12)*SQRT((1-AP1675)/2)))</f>
        <v>0</v>
      </c>
      <c r="AR1675" s="28">
        <f t="shared" ca="1" si="1030"/>
        <v>0.48856475879013195</v>
      </c>
      <c r="AS1675" s="28">
        <f t="shared" ca="1" si="1030"/>
        <v>0.43171384751636255</v>
      </c>
      <c r="AT1675" s="28">
        <f>IF(Riskregister!$E$13="",0,COUNTIF(BN$4:BN$53,"&lt;"&amp;AR1675)*IF(AS1675&lt;0.5,Riskregister!$K$13+(Riskregister!$L$13-Riskregister!$K$13)*SQRT(AS1675/2),Riskregister!$L$13-(Riskregister!$L$13-Riskregister!$K$13)*SQRT((1-AS1675)/2)))</f>
        <v>0</v>
      </c>
      <c r="AU1675" s="28">
        <f t="shared" ca="1" si="1031"/>
        <v>0.27067869055578264</v>
      </c>
      <c r="AV1675" s="28">
        <f t="shared" ca="1" si="1031"/>
        <v>0.60091299394257602</v>
      </c>
      <c r="AW1675" s="28">
        <f>IF(Riskregister!$E$14="",0,COUNTIF(BO$4:BO$53,"&lt;"&amp;AU1675)*IF(AV1675&lt;0.5,Riskregister!$K$14+(Riskregister!$L$14-Riskregister!$K$14)*SQRT(AV1675/2),Riskregister!$L$14-(Riskregister!$L$14-Riskregister!$K$14)*SQRT((1-AV1675)/2)))</f>
        <v>0</v>
      </c>
      <c r="AX1675" s="28">
        <f t="shared" ca="1" si="1032"/>
        <v>0.49940519512062154</v>
      </c>
      <c r="AY1675" s="28">
        <f t="shared" ca="1" si="1032"/>
        <v>0.33806349843232875</v>
      </c>
      <c r="AZ1675" s="28">
        <f>IF(Riskregister!$E$15="",0,COUNTIF(BP$4:BP$53,"&lt;"&amp;AX1675)*IF(AY1675&lt;0.5,Riskregister!$K$15+(Riskregister!$L$15-Riskregister!$K$15)*SQRT(AY1675/2),Riskregister!$L$15-(Riskregister!$L$15-Riskregister!$K$15)*SQRT((1-AY1675)/2)))</f>
        <v>0</v>
      </c>
      <c r="BA1675" s="28">
        <f t="shared" ca="1" si="1033"/>
        <v>0.15409737831746639</v>
      </c>
      <c r="BB1675" s="28">
        <f t="shared" ca="1" si="1033"/>
        <v>0.5453964558256571</v>
      </c>
      <c r="BC1675" s="28">
        <f>IF(Riskregister!$E$16="",0,COUNTIF(BQ$4:BQ$53,"&lt;"&amp;BA1675)*IF(BB1675&lt;0.5,Riskregister!$K$16+(Riskregister!$L$16-Riskregister!$K$16)*SQRT(BB1675/2),Riskregister!$L$16-(Riskregister!$L$16-Riskregister!$K$16)*SQRT((1-BB1675)/2)))</f>
        <v>0</v>
      </c>
      <c r="BD1675" s="28">
        <f t="shared" ca="1" si="1034"/>
        <v>1915590.3888106984</v>
      </c>
    </row>
    <row r="1676" spans="20:56" x14ac:dyDescent="0.35">
      <c r="T1676" s="28">
        <f t="shared" ca="1" si="1022"/>
        <v>1.3491204262654932E-2</v>
      </c>
      <c r="U1676" s="28">
        <f t="shared" ca="1" si="1022"/>
        <v>0.35480917838943304</v>
      </c>
      <c r="V1676" s="28">
        <f ca="1">IF(Riskregister!$E$5="",0,COUNTIF(BF$4:BF$53,"&lt;"&amp;T1676)*IF(U1676&lt;0.5,Riskregister!$K$5+(Riskregister!$L$5-Riskregister!$K$5)*SQRT(U1676/2),Riskregister!$L$5-(Riskregister!$L$5-Riskregister!$K$5)*SQRT((1-U1676)/2)))</f>
        <v>0</v>
      </c>
      <c r="W1676" s="28">
        <f t="shared" ca="1" si="1023"/>
        <v>0.64470996616468701</v>
      </c>
      <c r="X1676" s="28">
        <f t="shared" ca="1" si="1023"/>
        <v>0.12417727680164747</v>
      </c>
      <c r="Y1676" s="28">
        <f ca="1">IF(Riskregister!$E$6="",0,COUNTIF(BG$4:BG$53,"&lt;"&amp;W1676)*IF(X1676&lt;0.5,Riskregister!$K$6+(Riskregister!$L$6-Riskregister!$K$6)*SQRT(X1676/2),Riskregister!$L$6-(Riskregister!$L$6-Riskregister!$K$6)*SQRT((1-X1676)/2)))</f>
        <v>648516.65344630065</v>
      </c>
      <c r="Z1676" s="28">
        <f t="shared" ca="1" si="1024"/>
        <v>0.78731185188489328</v>
      </c>
      <c r="AA1676" s="28">
        <f t="shared" ca="1" si="1024"/>
        <v>0.56304944363507814</v>
      </c>
      <c r="AB1676" s="28">
        <f ca="1">IF(Riskregister!$E$7="",0,COUNTIF(BH$4:BH$53,"&lt;"&amp;Z1676)*IF(AA1676&lt;0.5,Riskregister!$K$7+(Riskregister!$L$7-Riskregister!$K$7)*SQRT(AA1676/2),Riskregister!$L$7-(Riskregister!$L$7-Riskregister!$K$7)*SQRT((1-AA1676)/2)))</f>
        <v>236405.31311392944</v>
      </c>
      <c r="AC1676" s="28">
        <f t="shared" ca="1" si="1025"/>
        <v>0.65265087703000435</v>
      </c>
      <c r="AD1676" s="28">
        <f t="shared" ca="1" si="1025"/>
        <v>0.15131843568598657</v>
      </c>
      <c r="AE1676" s="28">
        <f ca="1">IF(Riskregister!$E$8="",0,COUNTIF(BI$4:BI$53,"&lt;"&amp;AC1676)*IF(AD1676&lt;0.5,Riskregister!$K$8+(Riskregister!$L$8-Riskregister!$K$8)*SQRT(AD1676/2),Riskregister!$L$8-(Riskregister!$L$8-Riskregister!$K$8)*SQRT((1-AD1676)/2)))</f>
        <v>0</v>
      </c>
      <c r="AF1676" s="28">
        <f t="shared" ca="1" si="1026"/>
        <v>0.66840496459580512</v>
      </c>
      <c r="AG1676" s="28">
        <f t="shared" ca="1" si="1026"/>
        <v>0.1878600092574465</v>
      </c>
      <c r="AH1676" s="28">
        <f>IF(Riskregister!$E$9="",0,COUNTIF(BJ$4:BJ$53,"&lt;"&amp;AF1676)*IF(AG1676&lt;0.5,Riskregister!$K$9+(Riskregister!$L$9-Riskregister!$K$9)*SQRT(AG1676/2),Riskregister!$L$9-(Riskregister!$L$9-Riskregister!$K$9)*SQRT((1-AG1676)/2)))</f>
        <v>0</v>
      </c>
      <c r="AI1676" s="28">
        <f t="shared" ca="1" si="1027"/>
        <v>0.82482134785991679</v>
      </c>
      <c r="AJ1676" s="28">
        <f t="shared" ca="1" si="1027"/>
        <v>0.10549165266509675</v>
      </c>
      <c r="AK1676" s="28">
        <f>IF(Riskregister!$E$10="",0,COUNTIF(BK$4:BK$53,"&lt;"&amp;AI1676)*IF(AJ1676&lt;0.5,Riskregister!$K$10+(Riskregister!$L$10-Riskregister!$K$10)*SQRT(AJ1676/2),Riskregister!$L$10-(Riskregister!$L$10-Riskregister!$K$10)*SQRT((1-AJ1676)/2)))</f>
        <v>0</v>
      </c>
      <c r="AL1676" s="28">
        <f t="shared" ca="1" si="1028"/>
        <v>0.18681729479025699</v>
      </c>
      <c r="AM1676" s="28">
        <f t="shared" ca="1" si="1028"/>
        <v>0.82956328882499175</v>
      </c>
      <c r="AN1676" s="28">
        <f>IF(Riskregister!$E$11="",0,COUNTIF(BL$4:BL$53,"&lt;"&amp;AL1676)*IF(AM1676&lt;0.5,Riskregister!$K$11+(Riskregister!$L$11-Riskregister!$K$11)*SQRT(AM1676/2),Riskregister!$L$11-(Riskregister!$L$11-Riskregister!$K$11)*SQRT((1-AM1676)/2)))</f>
        <v>0</v>
      </c>
      <c r="AO1676" s="28">
        <f t="shared" ca="1" si="1029"/>
        <v>0.7002774437024667</v>
      </c>
      <c r="AP1676" s="28">
        <f t="shared" ca="1" si="1029"/>
        <v>0.89403686317208841</v>
      </c>
      <c r="AQ1676" s="28">
        <f>IF(Riskregister!$E$12="",0,COUNTIF(BM$4:BM$53,"&lt;"&amp;AO1676)*IF(AP1676&lt;0.5,Riskregister!$K$12+(Riskregister!$L$12-Riskregister!$K$12)*SQRT(AP1676/2),Riskregister!$L$12-(Riskregister!$L$12-Riskregister!$K$12)*SQRT((1-AP1676)/2)))</f>
        <v>0</v>
      </c>
      <c r="AR1676" s="28">
        <f t="shared" ca="1" si="1030"/>
        <v>0.10800855397974984</v>
      </c>
      <c r="AS1676" s="28">
        <f t="shared" ca="1" si="1030"/>
        <v>0.52602758927508209</v>
      </c>
      <c r="AT1676" s="28">
        <f>IF(Riskregister!$E$13="",0,COUNTIF(BN$4:BN$53,"&lt;"&amp;AR1676)*IF(AS1676&lt;0.5,Riskregister!$K$13+(Riskregister!$L$13-Riskregister!$K$13)*SQRT(AS1676/2),Riskregister!$L$13-(Riskregister!$L$13-Riskregister!$K$13)*SQRT((1-AS1676)/2)))</f>
        <v>0</v>
      </c>
      <c r="AU1676" s="28">
        <f t="shared" ca="1" si="1031"/>
        <v>0.75823561076296819</v>
      </c>
      <c r="AV1676" s="28">
        <f t="shared" ca="1" si="1031"/>
        <v>0.82404420409164614</v>
      </c>
      <c r="AW1676" s="28">
        <f>IF(Riskregister!$E$14="",0,COUNTIF(BO$4:BO$53,"&lt;"&amp;AU1676)*IF(AV1676&lt;0.5,Riskregister!$K$14+(Riskregister!$L$14-Riskregister!$K$14)*SQRT(AV1676/2),Riskregister!$L$14-(Riskregister!$L$14-Riskregister!$K$14)*SQRT((1-AV1676)/2)))</f>
        <v>0</v>
      </c>
      <c r="AX1676" s="28">
        <f t="shared" ca="1" si="1032"/>
        <v>0.60997829584058316</v>
      </c>
      <c r="AY1676" s="28">
        <f t="shared" ca="1" si="1032"/>
        <v>9.2216089063248408E-2</v>
      </c>
      <c r="AZ1676" s="28">
        <f>IF(Riskregister!$E$15="",0,COUNTIF(BP$4:BP$53,"&lt;"&amp;AX1676)*IF(AY1676&lt;0.5,Riskregister!$K$15+(Riskregister!$L$15-Riskregister!$K$15)*SQRT(AY1676/2),Riskregister!$L$15-(Riskregister!$L$15-Riskregister!$K$15)*SQRT((1-AY1676)/2)))</f>
        <v>0</v>
      </c>
      <c r="BA1676" s="28">
        <f t="shared" ca="1" si="1033"/>
        <v>0.38638664034154169</v>
      </c>
      <c r="BB1676" s="28">
        <f t="shared" ca="1" si="1033"/>
        <v>0.41634446115035562</v>
      </c>
      <c r="BC1676" s="28">
        <f>IF(Riskregister!$E$16="",0,COUNTIF(BQ$4:BQ$53,"&lt;"&amp;BA1676)*IF(BB1676&lt;0.5,Riskregister!$K$16+(Riskregister!$L$16-Riskregister!$K$16)*SQRT(BB1676/2),Riskregister!$L$16-(Riskregister!$L$16-Riskregister!$K$16)*SQRT((1-BB1676)/2)))</f>
        <v>0</v>
      </c>
      <c r="BD1676" s="28">
        <f t="shared" ca="1" si="1034"/>
        <v>884921.96656023012</v>
      </c>
    </row>
    <row r="1677" spans="20:56" x14ac:dyDescent="0.35">
      <c r="T1677" s="28">
        <f t="shared" ca="1" si="1022"/>
        <v>9.1349893502948309E-2</v>
      </c>
      <c r="U1677" s="28">
        <f t="shared" ca="1" si="1022"/>
        <v>0.27796091794057354</v>
      </c>
      <c r="V1677" s="28">
        <f ca="1">IF(Riskregister!$E$5="",0,COUNTIF(BF$4:BF$53,"&lt;"&amp;T1677)*IF(U1677&lt;0.5,Riskregister!$K$5+(Riskregister!$L$5-Riskregister!$K$5)*SQRT(U1677/2),Riskregister!$L$5-(Riskregister!$L$5-Riskregister!$K$5)*SQRT((1-U1677)/2)))</f>
        <v>0</v>
      </c>
      <c r="W1677" s="28">
        <f t="shared" ca="1" si="1023"/>
        <v>0.90234076099425409</v>
      </c>
      <c r="X1677" s="28">
        <f t="shared" ca="1" si="1023"/>
        <v>0.91479158285132589</v>
      </c>
      <c r="Y1677" s="28">
        <f ca="1">IF(Riskregister!$E$6="",0,COUNTIF(BG$4:BG$53,"&lt;"&amp;W1677)*IF(X1677&lt;0.5,Riskregister!$K$6+(Riskregister!$L$6-Riskregister!$K$6)*SQRT(X1677/2),Riskregister!$L$6-(Riskregister!$L$6-Riskregister!$K$6)*SQRT((1-X1677)/2)))</f>
        <v>1628465.8349749623</v>
      </c>
      <c r="Z1677" s="28">
        <f t="shared" ca="1" si="1024"/>
        <v>0.51023931742872008</v>
      </c>
      <c r="AA1677" s="28">
        <f t="shared" ca="1" si="1024"/>
        <v>0.43297847155641256</v>
      </c>
      <c r="AB1677" s="28">
        <f ca="1">IF(Riskregister!$E$7="",0,COUNTIF(BH$4:BH$53,"&lt;"&amp;Z1677)*IF(AA1677&lt;0.5,Riskregister!$K$7+(Riskregister!$L$7-Riskregister!$K$7)*SQRT(AA1677/2),Riskregister!$L$7-(Riskregister!$L$7-Riskregister!$K$7)*SQRT((1-AA1677)/2)))</f>
        <v>0</v>
      </c>
      <c r="AC1677" s="28">
        <f t="shared" ca="1" si="1025"/>
        <v>0.30457876977123499</v>
      </c>
      <c r="AD1677" s="28">
        <f t="shared" ca="1" si="1025"/>
        <v>0.60797756965235039</v>
      </c>
      <c r="AE1677" s="28">
        <f ca="1">IF(Riskregister!$E$8="",0,COUNTIF(BI$4:BI$53,"&lt;"&amp;AC1677)*IF(AD1677&lt;0.5,Riskregister!$K$8+(Riskregister!$L$8-Riskregister!$K$8)*SQRT(AD1677/2),Riskregister!$L$8-(Riskregister!$L$8-Riskregister!$K$8)*SQRT((1-AD1677)/2)))</f>
        <v>0</v>
      </c>
      <c r="AF1677" s="28">
        <f t="shared" ca="1" si="1026"/>
        <v>0.45336315994259668</v>
      </c>
      <c r="AG1677" s="28">
        <f t="shared" ca="1" si="1026"/>
        <v>0.34854219859807556</v>
      </c>
      <c r="AH1677" s="28">
        <f>IF(Riskregister!$E$9="",0,COUNTIF(BJ$4:BJ$53,"&lt;"&amp;AF1677)*IF(AG1677&lt;0.5,Riskregister!$K$9+(Riskregister!$L$9-Riskregister!$K$9)*SQRT(AG1677/2),Riskregister!$L$9-(Riskregister!$L$9-Riskregister!$K$9)*SQRT((1-AG1677)/2)))</f>
        <v>0</v>
      </c>
      <c r="AI1677" s="28">
        <f t="shared" ca="1" si="1027"/>
        <v>0.20049671574254913</v>
      </c>
      <c r="AJ1677" s="28">
        <f t="shared" ca="1" si="1027"/>
        <v>0.74292196894438023</v>
      </c>
      <c r="AK1677" s="28">
        <f>IF(Riskregister!$E$10="",0,COUNTIF(BK$4:BK$53,"&lt;"&amp;AI1677)*IF(AJ1677&lt;0.5,Riskregister!$K$10+(Riskregister!$L$10-Riskregister!$K$10)*SQRT(AJ1677/2),Riskregister!$L$10-(Riskregister!$L$10-Riskregister!$K$10)*SQRT((1-AJ1677)/2)))</f>
        <v>0</v>
      </c>
      <c r="AL1677" s="28">
        <f t="shared" ca="1" si="1028"/>
        <v>0.89508764224495052</v>
      </c>
      <c r="AM1677" s="28">
        <f t="shared" ca="1" si="1028"/>
        <v>0.31980936885748312</v>
      </c>
      <c r="AN1677" s="28">
        <f>IF(Riskregister!$E$11="",0,COUNTIF(BL$4:BL$53,"&lt;"&amp;AL1677)*IF(AM1677&lt;0.5,Riskregister!$K$11+(Riskregister!$L$11-Riskregister!$K$11)*SQRT(AM1677/2),Riskregister!$L$11-(Riskregister!$L$11-Riskregister!$K$11)*SQRT((1-AM1677)/2)))</f>
        <v>0</v>
      </c>
      <c r="AO1677" s="28">
        <f t="shared" ca="1" si="1029"/>
        <v>0.87232964425586212</v>
      </c>
      <c r="AP1677" s="28">
        <f t="shared" ca="1" si="1029"/>
        <v>0.39587170324258558</v>
      </c>
      <c r="AQ1677" s="28">
        <f>IF(Riskregister!$E$12="",0,COUNTIF(BM$4:BM$53,"&lt;"&amp;AO1677)*IF(AP1677&lt;0.5,Riskregister!$K$12+(Riskregister!$L$12-Riskregister!$K$12)*SQRT(AP1677/2),Riskregister!$L$12-(Riskregister!$L$12-Riskregister!$K$12)*SQRT((1-AP1677)/2)))</f>
        <v>0</v>
      </c>
      <c r="AR1677" s="28">
        <f t="shared" ca="1" si="1030"/>
        <v>0.97432746175616358</v>
      </c>
      <c r="AS1677" s="28">
        <f t="shared" ca="1" si="1030"/>
        <v>2.360984850242076E-2</v>
      </c>
      <c r="AT1677" s="28">
        <f>IF(Riskregister!$E$13="",0,COUNTIF(BN$4:BN$53,"&lt;"&amp;AR1677)*IF(AS1677&lt;0.5,Riskregister!$K$13+(Riskregister!$L$13-Riskregister!$K$13)*SQRT(AS1677/2),Riskregister!$L$13-(Riskregister!$L$13-Riskregister!$K$13)*SQRT((1-AS1677)/2)))</f>
        <v>0</v>
      </c>
      <c r="AU1677" s="28">
        <f t="shared" ca="1" si="1031"/>
        <v>0.70170008188346589</v>
      </c>
      <c r="AV1677" s="28">
        <f t="shared" ca="1" si="1031"/>
        <v>8.9110990086753716E-3</v>
      </c>
      <c r="AW1677" s="28">
        <f>IF(Riskregister!$E$14="",0,COUNTIF(BO$4:BO$53,"&lt;"&amp;AU1677)*IF(AV1677&lt;0.5,Riskregister!$K$14+(Riskregister!$L$14-Riskregister!$K$14)*SQRT(AV1677/2),Riskregister!$L$14-(Riskregister!$L$14-Riskregister!$K$14)*SQRT((1-AV1677)/2)))</f>
        <v>0</v>
      </c>
      <c r="AX1677" s="28">
        <f t="shared" ca="1" si="1032"/>
        <v>1.6327554639012254E-2</v>
      </c>
      <c r="AY1677" s="28">
        <f t="shared" ca="1" si="1032"/>
        <v>0.67163334466400693</v>
      </c>
      <c r="AZ1677" s="28">
        <f>IF(Riskregister!$E$15="",0,COUNTIF(BP$4:BP$53,"&lt;"&amp;AX1677)*IF(AY1677&lt;0.5,Riskregister!$K$15+(Riskregister!$L$15-Riskregister!$K$15)*SQRT(AY1677/2),Riskregister!$L$15-(Riskregister!$L$15-Riskregister!$K$15)*SQRT((1-AY1677)/2)))</f>
        <v>0</v>
      </c>
      <c r="BA1677" s="28">
        <f t="shared" ca="1" si="1033"/>
        <v>0.94783172651671599</v>
      </c>
      <c r="BB1677" s="28">
        <f t="shared" ca="1" si="1033"/>
        <v>0.66501174850031863</v>
      </c>
      <c r="BC1677" s="28">
        <f>IF(Riskregister!$E$16="",0,COUNTIF(BQ$4:BQ$53,"&lt;"&amp;BA1677)*IF(BB1677&lt;0.5,Riskregister!$K$16+(Riskregister!$L$16-Riskregister!$K$16)*SQRT(BB1677/2),Riskregister!$L$16-(Riskregister!$L$16-Riskregister!$K$16)*SQRT((1-BB1677)/2)))</f>
        <v>0</v>
      </c>
      <c r="BD1677" s="28">
        <f t="shared" ca="1" si="1034"/>
        <v>1628465.8349749623</v>
      </c>
    </row>
    <row r="1678" spans="20:56" x14ac:dyDescent="0.35">
      <c r="T1678" s="28">
        <f t="shared" ca="1" si="1022"/>
        <v>0.73968607206693593</v>
      </c>
      <c r="U1678" s="28">
        <f t="shared" ca="1" si="1022"/>
        <v>0.87807626244280768</v>
      </c>
      <c r="V1678" s="28">
        <f ca="1">IF(Riskregister!$E$5="",0,COUNTIF(BF$4:BF$53,"&lt;"&amp;T1678)*IF(U1678&lt;0.5,Riskregister!$K$5+(Riskregister!$L$5-Riskregister!$K$5)*SQRT(U1678/2),Riskregister!$L$5-(Riskregister!$L$5-Riskregister!$K$5)*SQRT((1-U1678)/2)))</f>
        <v>488892.94159385859</v>
      </c>
      <c r="W1678" s="28">
        <f t="shared" ca="1" si="1023"/>
        <v>0.70528546331448749</v>
      </c>
      <c r="X1678" s="28">
        <f t="shared" ca="1" si="1023"/>
        <v>4.8826389561455796E-2</v>
      </c>
      <c r="Y1678" s="28">
        <f ca="1">IF(Riskregister!$E$6="",0,COUNTIF(BG$4:BG$53,"&lt;"&amp;W1678)*IF(X1678&lt;0.5,Riskregister!$K$6+(Riskregister!$L$6-Riskregister!$K$6)*SQRT(X1678/2),Riskregister!$L$6-(Riskregister!$L$6-Riskregister!$K$6)*SQRT((1-X1678)/2)))</f>
        <v>481245.00189258193</v>
      </c>
      <c r="Z1678" s="28">
        <f t="shared" ca="1" si="1024"/>
        <v>4.7940178636428854E-2</v>
      </c>
      <c r="AA1678" s="28">
        <f t="shared" ca="1" si="1024"/>
        <v>0.82517916583747131</v>
      </c>
      <c r="AB1678" s="28">
        <f ca="1">IF(Riskregister!$E$7="",0,COUNTIF(BH$4:BH$53,"&lt;"&amp;Z1678)*IF(AA1678&lt;0.5,Riskregister!$K$7+(Riskregister!$L$7-Riskregister!$K$7)*SQRT(AA1678/2),Riskregister!$L$7-(Riskregister!$L$7-Riskregister!$K$7)*SQRT((1-AA1678)/2)))</f>
        <v>0</v>
      </c>
      <c r="AC1678" s="28">
        <f t="shared" ca="1" si="1025"/>
        <v>0.52398975592089969</v>
      </c>
      <c r="AD1678" s="28">
        <f t="shared" ca="1" si="1025"/>
        <v>0.86230657955374224</v>
      </c>
      <c r="AE1678" s="28">
        <f ca="1">IF(Riskregister!$E$8="",0,COUNTIF(BI$4:BI$53,"&lt;"&amp;AC1678)*IF(AD1678&lt;0.5,Riskregister!$K$8+(Riskregister!$L$8-Riskregister!$K$8)*SQRT(AD1678/2),Riskregister!$L$8-(Riskregister!$L$8-Riskregister!$K$8)*SQRT((1-AD1678)/2)))</f>
        <v>0</v>
      </c>
      <c r="AF1678" s="28">
        <f t="shared" ca="1" si="1026"/>
        <v>0.70096312632688051</v>
      </c>
      <c r="AG1678" s="28">
        <f t="shared" ca="1" si="1026"/>
        <v>0.54536426271490945</v>
      </c>
      <c r="AH1678" s="28">
        <f>IF(Riskregister!$E$9="",0,COUNTIF(BJ$4:BJ$53,"&lt;"&amp;AF1678)*IF(AG1678&lt;0.5,Riskregister!$K$9+(Riskregister!$L$9-Riskregister!$K$9)*SQRT(AG1678/2),Riskregister!$L$9-(Riskregister!$L$9-Riskregister!$K$9)*SQRT((1-AG1678)/2)))</f>
        <v>0</v>
      </c>
      <c r="AI1678" s="28">
        <f t="shared" ca="1" si="1027"/>
        <v>0.67482568304273027</v>
      </c>
      <c r="AJ1678" s="28">
        <f t="shared" ca="1" si="1027"/>
        <v>0.46040073393124326</v>
      </c>
      <c r="AK1678" s="28">
        <f>IF(Riskregister!$E$10="",0,COUNTIF(BK$4:BK$53,"&lt;"&amp;AI1678)*IF(AJ1678&lt;0.5,Riskregister!$K$10+(Riskregister!$L$10-Riskregister!$K$10)*SQRT(AJ1678/2),Riskregister!$L$10-(Riskregister!$L$10-Riskregister!$K$10)*SQRT((1-AJ1678)/2)))</f>
        <v>0</v>
      </c>
      <c r="AL1678" s="28">
        <f t="shared" ca="1" si="1028"/>
        <v>0.5678582242993131</v>
      </c>
      <c r="AM1678" s="28">
        <f t="shared" ca="1" si="1028"/>
        <v>0.62964428265959882</v>
      </c>
      <c r="AN1678" s="28">
        <f>IF(Riskregister!$E$11="",0,COUNTIF(BL$4:BL$53,"&lt;"&amp;AL1678)*IF(AM1678&lt;0.5,Riskregister!$K$11+(Riskregister!$L$11-Riskregister!$K$11)*SQRT(AM1678/2),Riskregister!$L$11-(Riskregister!$L$11-Riskregister!$K$11)*SQRT((1-AM1678)/2)))</f>
        <v>0</v>
      </c>
      <c r="AO1678" s="28">
        <f t="shared" ca="1" si="1029"/>
        <v>0.63293887748481192</v>
      </c>
      <c r="AP1678" s="28">
        <f t="shared" ca="1" si="1029"/>
        <v>0.80793241913268343</v>
      </c>
      <c r="AQ1678" s="28">
        <f>IF(Riskregister!$E$12="",0,COUNTIF(BM$4:BM$53,"&lt;"&amp;AO1678)*IF(AP1678&lt;0.5,Riskregister!$K$12+(Riskregister!$L$12-Riskregister!$K$12)*SQRT(AP1678/2),Riskregister!$L$12-(Riskregister!$L$12-Riskregister!$K$12)*SQRT((1-AP1678)/2)))</f>
        <v>0</v>
      </c>
      <c r="AR1678" s="28">
        <f t="shared" ca="1" si="1030"/>
        <v>0.23136759733705337</v>
      </c>
      <c r="AS1678" s="28">
        <f t="shared" ca="1" si="1030"/>
        <v>0.88248707347453448</v>
      </c>
      <c r="AT1678" s="28">
        <f>IF(Riskregister!$E$13="",0,COUNTIF(BN$4:BN$53,"&lt;"&amp;AR1678)*IF(AS1678&lt;0.5,Riskregister!$K$13+(Riskregister!$L$13-Riskregister!$K$13)*SQRT(AS1678/2),Riskregister!$L$13-(Riskregister!$L$13-Riskregister!$K$13)*SQRT((1-AS1678)/2)))</f>
        <v>0</v>
      </c>
      <c r="AU1678" s="28">
        <f t="shared" ca="1" si="1031"/>
        <v>0.90534127763850381</v>
      </c>
      <c r="AV1678" s="28">
        <f t="shared" ca="1" si="1031"/>
        <v>0.54832440562213047</v>
      </c>
      <c r="AW1678" s="28">
        <f>IF(Riskregister!$E$14="",0,COUNTIF(BO$4:BO$53,"&lt;"&amp;AU1678)*IF(AV1678&lt;0.5,Riskregister!$K$14+(Riskregister!$L$14-Riskregister!$K$14)*SQRT(AV1678/2),Riskregister!$L$14-(Riskregister!$L$14-Riskregister!$K$14)*SQRT((1-AV1678)/2)))</f>
        <v>0</v>
      </c>
      <c r="AX1678" s="28">
        <f t="shared" ca="1" si="1032"/>
        <v>0.24878149160012719</v>
      </c>
      <c r="AY1678" s="28">
        <f t="shared" ca="1" si="1032"/>
        <v>0.21185427354516162</v>
      </c>
      <c r="AZ1678" s="28">
        <f>IF(Riskregister!$E$15="",0,COUNTIF(BP$4:BP$53,"&lt;"&amp;AX1678)*IF(AY1678&lt;0.5,Riskregister!$K$15+(Riskregister!$L$15-Riskregister!$K$15)*SQRT(AY1678/2),Riskregister!$L$15-(Riskregister!$L$15-Riskregister!$K$15)*SQRT((1-AY1678)/2)))</f>
        <v>0</v>
      </c>
      <c r="BA1678" s="28">
        <f t="shared" ca="1" si="1033"/>
        <v>0.96326464657201927</v>
      </c>
      <c r="BB1678" s="28">
        <f t="shared" ca="1" si="1033"/>
        <v>0.68523698564077395</v>
      </c>
      <c r="BC1678" s="28">
        <f>IF(Riskregister!$E$16="",0,COUNTIF(BQ$4:BQ$53,"&lt;"&amp;BA1678)*IF(BB1678&lt;0.5,Riskregister!$K$16+(Riskregister!$L$16-Riskregister!$K$16)*SQRT(BB1678/2),Riskregister!$L$16-(Riskregister!$L$16-Riskregister!$K$16)*SQRT((1-BB1678)/2)))</f>
        <v>0</v>
      </c>
      <c r="BD1678" s="28">
        <f t="shared" ca="1" si="1034"/>
        <v>970137.94348644046</v>
      </c>
    </row>
    <row r="1679" spans="20:56" x14ac:dyDescent="0.35">
      <c r="T1679" s="28">
        <f t="shared" ca="1" si="1022"/>
        <v>0.59451308868142283</v>
      </c>
      <c r="U1679" s="28">
        <f t="shared" ca="1" si="1022"/>
        <v>0.21428319083456981</v>
      </c>
      <c r="V1679" s="28">
        <f ca="1">IF(Riskregister!$E$5="",0,COUNTIF(BF$4:BF$53,"&lt;"&amp;T1679)*IF(U1679&lt;0.5,Riskregister!$K$5+(Riskregister!$L$5-Riskregister!$K$5)*SQRT(U1679/2),Riskregister!$L$5-(Riskregister!$L$5-Riskregister!$K$5)*SQRT((1-U1679)/2)))</f>
        <v>0</v>
      </c>
      <c r="W1679" s="28">
        <f t="shared" ca="1" si="1023"/>
        <v>0.67133513469944217</v>
      </c>
      <c r="X1679" s="28">
        <f t="shared" ca="1" si="1023"/>
        <v>0.48342550343440638</v>
      </c>
      <c r="Y1679" s="28">
        <f ca="1">IF(Riskregister!$E$6="",0,COUNTIF(BG$4:BG$53,"&lt;"&amp;W1679)*IF(X1679&lt;0.5,Riskregister!$K$6+(Riskregister!$L$6-Riskregister!$K$6)*SQRT(X1679/2),Riskregister!$L$6-(Riskregister!$L$6-Riskregister!$K$6)*SQRT((1-X1679)/2)))</f>
        <v>1084957.2393984571</v>
      </c>
      <c r="Z1679" s="28">
        <f t="shared" ca="1" si="1024"/>
        <v>1.6735101544074427E-2</v>
      </c>
      <c r="AA1679" s="28">
        <f t="shared" ca="1" si="1024"/>
        <v>0.63851550923856315</v>
      </c>
      <c r="AB1679" s="28">
        <f ca="1">IF(Riskregister!$E$7="",0,COUNTIF(BH$4:BH$53,"&lt;"&amp;Z1679)*IF(AA1679&lt;0.5,Riskregister!$K$7+(Riskregister!$L$7-Riskregister!$K$7)*SQRT(AA1679/2),Riskregister!$L$7-(Riskregister!$L$7-Riskregister!$K$7)*SQRT((1-AA1679)/2)))</f>
        <v>0</v>
      </c>
      <c r="AC1679" s="28">
        <f t="shared" ca="1" si="1025"/>
        <v>0.24521448222471642</v>
      </c>
      <c r="AD1679" s="28">
        <f t="shared" ca="1" si="1025"/>
        <v>7.2484989586915405E-2</v>
      </c>
      <c r="AE1679" s="28">
        <f ca="1">IF(Riskregister!$E$8="",0,COUNTIF(BI$4:BI$53,"&lt;"&amp;AC1679)*IF(AD1679&lt;0.5,Riskregister!$K$8+(Riskregister!$L$8-Riskregister!$K$8)*SQRT(AD1679/2),Riskregister!$L$8-(Riskregister!$L$8-Riskregister!$K$8)*SQRT((1-AD1679)/2)))</f>
        <v>0</v>
      </c>
      <c r="AF1679" s="28">
        <f t="shared" ca="1" si="1026"/>
        <v>0.69417563703882035</v>
      </c>
      <c r="AG1679" s="28">
        <f t="shared" ca="1" si="1026"/>
        <v>0.29125401487887426</v>
      </c>
      <c r="AH1679" s="28">
        <f>IF(Riskregister!$E$9="",0,COUNTIF(BJ$4:BJ$53,"&lt;"&amp;AF1679)*IF(AG1679&lt;0.5,Riskregister!$K$9+(Riskregister!$L$9-Riskregister!$K$9)*SQRT(AG1679/2),Riskregister!$L$9-(Riskregister!$L$9-Riskregister!$K$9)*SQRT((1-AG1679)/2)))</f>
        <v>0</v>
      </c>
      <c r="AI1679" s="28">
        <f t="shared" ca="1" si="1027"/>
        <v>0.4732097397860614</v>
      </c>
      <c r="AJ1679" s="28">
        <f t="shared" ca="1" si="1027"/>
        <v>0.3201342030660197</v>
      </c>
      <c r="AK1679" s="28">
        <f>IF(Riskregister!$E$10="",0,COUNTIF(BK$4:BK$53,"&lt;"&amp;AI1679)*IF(AJ1679&lt;0.5,Riskregister!$K$10+(Riskregister!$L$10-Riskregister!$K$10)*SQRT(AJ1679/2),Riskregister!$L$10-(Riskregister!$L$10-Riskregister!$K$10)*SQRT((1-AJ1679)/2)))</f>
        <v>0</v>
      </c>
      <c r="AL1679" s="28">
        <f t="shared" ca="1" si="1028"/>
        <v>0.7178227475019151</v>
      </c>
      <c r="AM1679" s="28">
        <f t="shared" ca="1" si="1028"/>
        <v>0.19000190223571689</v>
      </c>
      <c r="AN1679" s="28">
        <f>IF(Riskregister!$E$11="",0,COUNTIF(BL$4:BL$53,"&lt;"&amp;AL1679)*IF(AM1679&lt;0.5,Riskregister!$K$11+(Riskregister!$L$11-Riskregister!$K$11)*SQRT(AM1679/2),Riskregister!$L$11-(Riskregister!$L$11-Riskregister!$K$11)*SQRT((1-AM1679)/2)))</f>
        <v>0</v>
      </c>
      <c r="AO1679" s="28">
        <f t="shared" ca="1" si="1029"/>
        <v>0.9453496806070778</v>
      </c>
      <c r="AP1679" s="28">
        <f t="shared" ca="1" si="1029"/>
        <v>0.98474205184900077</v>
      </c>
      <c r="AQ1679" s="28">
        <f>IF(Riskregister!$E$12="",0,COUNTIF(BM$4:BM$53,"&lt;"&amp;AO1679)*IF(AP1679&lt;0.5,Riskregister!$K$12+(Riskregister!$L$12-Riskregister!$K$12)*SQRT(AP1679/2),Riskregister!$L$12-(Riskregister!$L$12-Riskregister!$K$12)*SQRT((1-AP1679)/2)))</f>
        <v>0</v>
      </c>
      <c r="AR1679" s="28">
        <f t="shared" ca="1" si="1030"/>
        <v>0.18242029969287865</v>
      </c>
      <c r="AS1679" s="28">
        <f t="shared" ca="1" si="1030"/>
        <v>0.19630662884712702</v>
      </c>
      <c r="AT1679" s="28">
        <f>IF(Riskregister!$E$13="",0,COUNTIF(BN$4:BN$53,"&lt;"&amp;AR1679)*IF(AS1679&lt;0.5,Riskregister!$K$13+(Riskregister!$L$13-Riskregister!$K$13)*SQRT(AS1679/2),Riskregister!$L$13-(Riskregister!$L$13-Riskregister!$K$13)*SQRT((1-AS1679)/2)))</f>
        <v>0</v>
      </c>
      <c r="AU1679" s="28">
        <f t="shared" ca="1" si="1031"/>
        <v>0.88529239277235561</v>
      </c>
      <c r="AV1679" s="28">
        <f t="shared" ca="1" si="1031"/>
        <v>0.99044111148478808</v>
      </c>
      <c r="AW1679" s="28">
        <f>IF(Riskregister!$E$14="",0,COUNTIF(BO$4:BO$53,"&lt;"&amp;AU1679)*IF(AV1679&lt;0.5,Riskregister!$K$14+(Riskregister!$L$14-Riskregister!$K$14)*SQRT(AV1679/2),Riskregister!$L$14-(Riskregister!$L$14-Riskregister!$K$14)*SQRT((1-AV1679)/2)))</f>
        <v>0</v>
      </c>
      <c r="AX1679" s="28">
        <f t="shared" ca="1" si="1032"/>
        <v>0.57420148418234829</v>
      </c>
      <c r="AY1679" s="28">
        <f t="shared" ca="1" si="1032"/>
        <v>8.8095214326867732E-2</v>
      </c>
      <c r="AZ1679" s="28">
        <f>IF(Riskregister!$E$15="",0,COUNTIF(BP$4:BP$53,"&lt;"&amp;AX1679)*IF(AY1679&lt;0.5,Riskregister!$K$15+(Riskregister!$L$15-Riskregister!$K$15)*SQRT(AY1679/2),Riskregister!$L$15-(Riskregister!$L$15-Riskregister!$K$15)*SQRT((1-AY1679)/2)))</f>
        <v>0</v>
      </c>
      <c r="BA1679" s="28">
        <f t="shared" ca="1" si="1033"/>
        <v>0.61564568790589524</v>
      </c>
      <c r="BB1679" s="28">
        <f t="shared" ca="1" si="1033"/>
        <v>0.11803420166437162</v>
      </c>
      <c r="BC1679" s="28">
        <f>IF(Riskregister!$E$16="",0,COUNTIF(BQ$4:BQ$53,"&lt;"&amp;BA1679)*IF(BB1679&lt;0.5,Riskregister!$K$16+(Riskregister!$L$16-Riskregister!$K$16)*SQRT(BB1679/2),Riskregister!$L$16-(Riskregister!$L$16-Riskregister!$K$16)*SQRT((1-BB1679)/2)))</f>
        <v>0</v>
      </c>
      <c r="BD1679" s="28">
        <f t="shared" ca="1" si="1034"/>
        <v>1084957.2393984571</v>
      </c>
    </row>
    <row r="1680" spans="20:56" x14ac:dyDescent="0.35">
      <c r="T1680" s="28">
        <f t="shared" ca="1" si="1022"/>
        <v>0.1212006248239953</v>
      </c>
      <c r="U1680" s="28">
        <f t="shared" ca="1" si="1022"/>
        <v>0.66464427125191561</v>
      </c>
      <c r="V1680" s="28">
        <f ca="1">IF(Riskregister!$E$5="",0,COUNTIF(BF$4:BF$53,"&lt;"&amp;T1680)*IF(U1680&lt;0.5,Riskregister!$K$5+(Riskregister!$L$5-Riskregister!$K$5)*SQRT(U1680/2),Riskregister!$L$5-(Riskregister!$L$5-Riskregister!$K$5)*SQRT((1-U1680)/2)))</f>
        <v>0</v>
      </c>
      <c r="W1680" s="28">
        <f t="shared" ca="1" si="1023"/>
        <v>0.20459984203286796</v>
      </c>
      <c r="X1680" s="28">
        <f t="shared" ca="1" si="1023"/>
        <v>0.21029033054081481</v>
      </c>
      <c r="Y1680" s="28">
        <f ca="1">IF(Riskregister!$E$6="",0,COUNTIF(BG$4:BG$53,"&lt;"&amp;W1680)*IF(X1680&lt;0.5,Riskregister!$K$6+(Riskregister!$L$6-Riskregister!$K$6)*SQRT(X1680/2),Riskregister!$L$6-(Riskregister!$L$6-Riskregister!$K$6)*SQRT((1-X1680)/2)))</f>
        <v>0</v>
      </c>
      <c r="Z1680" s="28">
        <f t="shared" ca="1" si="1024"/>
        <v>0.64429734715089826</v>
      </c>
      <c r="AA1680" s="28">
        <f t="shared" ca="1" si="1024"/>
        <v>0.83259279921986173</v>
      </c>
      <c r="AB1680" s="28">
        <f ca="1">IF(Riskregister!$E$7="",0,COUNTIF(BH$4:BH$53,"&lt;"&amp;Z1680)*IF(AA1680&lt;0.5,Riskregister!$K$7+(Riskregister!$L$7-Riskregister!$K$7)*SQRT(AA1680/2),Riskregister!$L$7-(Riskregister!$L$7-Riskregister!$K$7)*SQRT((1-AA1680)/2)))</f>
        <v>0</v>
      </c>
      <c r="AC1680" s="28">
        <f t="shared" ca="1" si="1025"/>
        <v>0.5620861895260556</v>
      </c>
      <c r="AD1680" s="28">
        <f t="shared" ca="1" si="1025"/>
        <v>9.7372650761293755E-2</v>
      </c>
      <c r="AE1680" s="28">
        <f ca="1">IF(Riskregister!$E$8="",0,COUNTIF(BI$4:BI$53,"&lt;"&amp;AC1680)*IF(AD1680&lt;0.5,Riskregister!$K$8+(Riskregister!$L$8-Riskregister!$K$8)*SQRT(AD1680/2),Riskregister!$L$8-(Riskregister!$L$8-Riskregister!$K$8)*SQRT((1-AD1680)/2)))</f>
        <v>0</v>
      </c>
      <c r="AF1680" s="28">
        <f t="shared" ca="1" si="1026"/>
        <v>0.1150516228974694</v>
      </c>
      <c r="AG1680" s="28">
        <f t="shared" ca="1" si="1026"/>
        <v>0.85461047842868687</v>
      </c>
      <c r="AH1680" s="28">
        <f>IF(Riskregister!$E$9="",0,COUNTIF(BJ$4:BJ$53,"&lt;"&amp;AF1680)*IF(AG1680&lt;0.5,Riskregister!$K$9+(Riskregister!$L$9-Riskregister!$K$9)*SQRT(AG1680/2),Riskregister!$L$9-(Riskregister!$L$9-Riskregister!$K$9)*SQRT((1-AG1680)/2)))</f>
        <v>0</v>
      </c>
      <c r="AI1680" s="28">
        <f t="shared" ca="1" si="1027"/>
        <v>0.24234164002124869</v>
      </c>
      <c r="AJ1680" s="28">
        <f t="shared" ca="1" si="1027"/>
        <v>0.47392783331326727</v>
      </c>
      <c r="AK1680" s="28">
        <f>IF(Riskregister!$E$10="",0,COUNTIF(BK$4:BK$53,"&lt;"&amp;AI1680)*IF(AJ1680&lt;0.5,Riskregister!$K$10+(Riskregister!$L$10-Riskregister!$K$10)*SQRT(AJ1680/2),Riskregister!$L$10-(Riskregister!$L$10-Riskregister!$K$10)*SQRT((1-AJ1680)/2)))</f>
        <v>0</v>
      </c>
      <c r="AL1680" s="28">
        <f t="shared" ca="1" si="1028"/>
        <v>0.85605173460525419</v>
      </c>
      <c r="AM1680" s="28">
        <f t="shared" ca="1" si="1028"/>
        <v>0.58179417864086191</v>
      </c>
      <c r="AN1680" s="28">
        <f>IF(Riskregister!$E$11="",0,COUNTIF(BL$4:BL$53,"&lt;"&amp;AL1680)*IF(AM1680&lt;0.5,Riskregister!$K$11+(Riskregister!$L$11-Riskregister!$K$11)*SQRT(AM1680/2),Riskregister!$L$11-(Riskregister!$L$11-Riskregister!$K$11)*SQRT((1-AM1680)/2)))</f>
        <v>0</v>
      </c>
      <c r="AO1680" s="28">
        <f t="shared" ca="1" si="1029"/>
        <v>0.67581724220058625</v>
      </c>
      <c r="AP1680" s="28">
        <f t="shared" ca="1" si="1029"/>
        <v>6.7667215718211216E-3</v>
      </c>
      <c r="AQ1680" s="28">
        <f>IF(Riskregister!$E$12="",0,COUNTIF(BM$4:BM$53,"&lt;"&amp;AO1680)*IF(AP1680&lt;0.5,Riskregister!$K$12+(Riskregister!$L$12-Riskregister!$K$12)*SQRT(AP1680/2),Riskregister!$L$12-(Riskregister!$L$12-Riskregister!$K$12)*SQRT((1-AP1680)/2)))</f>
        <v>0</v>
      </c>
      <c r="AR1680" s="28">
        <f t="shared" ca="1" si="1030"/>
        <v>0.60013509307106117</v>
      </c>
      <c r="AS1680" s="28">
        <f t="shared" ca="1" si="1030"/>
        <v>0.49895340192286985</v>
      </c>
      <c r="AT1680" s="28">
        <f>IF(Riskregister!$E$13="",0,COUNTIF(BN$4:BN$53,"&lt;"&amp;AR1680)*IF(AS1680&lt;0.5,Riskregister!$K$13+(Riskregister!$L$13-Riskregister!$K$13)*SQRT(AS1680/2),Riskregister!$L$13-(Riskregister!$L$13-Riskregister!$K$13)*SQRT((1-AS1680)/2)))</f>
        <v>0</v>
      </c>
      <c r="AU1680" s="28">
        <f t="shared" ca="1" si="1031"/>
        <v>0.87685260298459233</v>
      </c>
      <c r="AV1680" s="28">
        <f t="shared" ca="1" si="1031"/>
        <v>0.45406522832449892</v>
      </c>
      <c r="AW1680" s="28">
        <f>IF(Riskregister!$E$14="",0,COUNTIF(BO$4:BO$53,"&lt;"&amp;AU1680)*IF(AV1680&lt;0.5,Riskregister!$K$14+(Riskregister!$L$14-Riskregister!$K$14)*SQRT(AV1680/2),Riskregister!$L$14-(Riskregister!$L$14-Riskregister!$K$14)*SQRT((1-AV1680)/2)))</f>
        <v>0</v>
      </c>
      <c r="AX1680" s="28">
        <f t="shared" ca="1" si="1032"/>
        <v>0.71070745808254909</v>
      </c>
      <c r="AY1680" s="28">
        <f t="shared" ca="1" si="1032"/>
        <v>3.0606333240077999E-2</v>
      </c>
      <c r="AZ1680" s="28">
        <f>IF(Riskregister!$E$15="",0,COUNTIF(BP$4:BP$53,"&lt;"&amp;AX1680)*IF(AY1680&lt;0.5,Riskregister!$K$15+(Riskregister!$L$15-Riskregister!$K$15)*SQRT(AY1680/2),Riskregister!$L$15-(Riskregister!$L$15-Riskregister!$K$15)*SQRT((1-AY1680)/2)))</f>
        <v>0</v>
      </c>
      <c r="BA1680" s="28">
        <f t="shared" ca="1" si="1033"/>
        <v>8.3513290313697586E-2</v>
      </c>
      <c r="BB1680" s="28">
        <f t="shared" ca="1" si="1033"/>
        <v>0.90965578899633615</v>
      </c>
      <c r="BC1680" s="28">
        <f>IF(Riskregister!$E$16="",0,COUNTIF(BQ$4:BQ$53,"&lt;"&amp;BA1680)*IF(BB1680&lt;0.5,Riskregister!$K$16+(Riskregister!$L$16-Riskregister!$K$16)*SQRT(BB1680/2),Riskregister!$L$16-(Riskregister!$L$16-Riskregister!$K$16)*SQRT((1-BB1680)/2)))</f>
        <v>0</v>
      </c>
      <c r="BD1680" s="28">
        <f t="shared" ca="1" si="1034"/>
        <v>0</v>
      </c>
    </row>
    <row r="1681" spans="20:56" x14ac:dyDescent="0.35">
      <c r="T1681" s="28">
        <f t="shared" ca="1" si="1022"/>
        <v>0.35037240047383111</v>
      </c>
      <c r="U1681" s="28">
        <f t="shared" ca="1" si="1022"/>
        <v>0.92515623569476613</v>
      </c>
      <c r="V1681" s="28">
        <f ca="1">IF(Riskregister!$E$5="",0,COUNTIF(BF$4:BF$53,"&lt;"&amp;T1681)*IF(U1681&lt;0.5,Riskregister!$K$5+(Riskregister!$L$5-Riskregister!$K$5)*SQRT(U1681/2),Riskregister!$L$5-(Riskregister!$L$5-Riskregister!$K$5)*SQRT((1-U1681)/2)))</f>
        <v>0</v>
      </c>
      <c r="W1681" s="28">
        <f t="shared" ca="1" si="1023"/>
        <v>0.35236386516334717</v>
      </c>
      <c r="X1681" s="28">
        <f t="shared" ca="1" si="1023"/>
        <v>0.38185287096961029</v>
      </c>
      <c r="Y1681" s="28">
        <f ca="1">IF(Riskregister!$E$6="",0,COUNTIF(BG$4:BG$53,"&lt;"&amp;W1681)*IF(X1681&lt;0.5,Riskregister!$K$6+(Riskregister!$L$6-Riskregister!$K$6)*SQRT(X1681/2),Riskregister!$L$6-(Riskregister!$L$6-Riskregister!$K$6)*SQRT((1-X1681)/2)))</f>
        <v>0</v>
      </c>
      <c r="Z1681" s="28">
        <f t="shared" ca="1" si="1024"/>
        <v>0.92031941598036127</v>
      </c>
      <c r="AA1681" s="28">
        <f t="shared" ca="1" si="1024"/>
        <v>0.41926703533330212</v>
      </c>
      <c r="AB1681" s="28">
        <f ca="1">IF(Riskregister!$E$7="",0,COUNTIF(BH$4:BH$53,"&lt;"&amp;Z1681)*IF(AA1681&lt;0.5,Riskregister!$K$7+(Riskregister!$L$7-Riskregister!$K$7)*SQRT(AA1681/2),Riskregister!$L$7-(Riskregister!$L$7-Riskregister!$K$7)*SQRT((1-AA1681)/2)))</f>
        <v>210250.13545755509</v>
      </c>
      <c r="AC1681" s="28">
        <f t="shared" ca="1" si="1025"/>
        <v>0.25550217903706163</v>
      </c>
      <c r="AD1681" s="28">
        <f t="shared" ca="1" si="1025"/>
        <v>0.61367106385572356</v>
      </c>
      <c r="AE1681" s="28">
        <f ca="1">IF(Riskregister!$E$8="",0,COUNTIF(BI$4:BI$53,"&lt;"&amp;AC1681)*IF(AD1681&lt;0.5,Riskregister!$K$8+(Riskregister!$L$8-Riskregister!$K$8)*SQRT(AD1681/2),Riskregister!$L$8-(Riskregister!$L$8-Riskregister!$K$8)*SQRT((1-AD1681)/2)))</f>
        <v>0</v>
      </c>
      <c r="AF1681" s="28">
        <f t="shared" ca="1" si="1026"/>
        <v>0.90192391825440577</v>
      </c>
      <c r="AG1681" s="28">
        <f t="shared" ca="1" si="1026"/>
        <v>0.1022421229997158</v>
      </c>
      <c r="AH1681" s="28">
        <f>IF(Riskregister!$E$9="",0,COUNTIF(BJ$4:BJ$53,"&lt;"&amp;AF1681)*IF(AG1681&lt;0.5,Riskregister!$K$9+(Riskregister!$L$9-Riskregister!$K$9)*SQRT(AG1681/2),Riskregister!$L$9-(Riskregister!$L$9-Riskregister!$K$9)*SQRT((1-AG1681)/2)))</f>
        <v>0</v>
      </c>
      <c r="AI1681" s="28">
        <f t="shared" ca="1" si="1027"/>
        <v>1.404910351721822E-2</v>
      </c>
      <c r="AJ1681" s="28">
        <f t="shared" ca="1" si="1027"/>
        <v>0.69007760352115433</v>
      </c>
      <c r="AK1681" s="28">
        <f>IF(Riskregister!$E$10="",0,COUNTIF(BK$4:BK$53,"&lt;"&amp;AI1681)*IF(AJ1681&lt;0.5,Riskregister!$K$10+(Riskregister!$L$10-Riskregister!$K$10)*SQRT(AJ1681/2),Riskregister!$L$10-(Riskregister!$L$10-Riskregister!$K$10)*SQRT((1-AJ1681)/2)))</f>
        <v>0</v>
      </c>
      <c r="AL1681" s="28">
        <f t="shared" ca="1" si="1028"/>
        <v>7.3150659021906317E-2</v>
      </c>
      <c r="AM1681" s="28">
        <f t="shared" ca="1" si="1028"/>
        <v>0.10798593582328508</v>
      </c>
      <c r="AN1681" s="28">
        <f>IF(Riskregister!$E$11="",0,COUNTIF(BL$4:BL$53,"&lt;"&amp;AL1681)*IF(AM1681&lt;0.5,Riskregister!$K$11+(Riskregister!$L$11-Riskregister!$K$11)*SQRT(AM1681/2),Riskregister!$L$11-(Riskregister!$L$11-Riskregister!$K$11)*SQRT((1-AM1681)/2)))</f>
        <v>0</v>
      </c>
      <c r="AO1681" s="28">
        <f t="shared" ca="1" si="1029"/>
        <v>0.51853240150959379</v>
      </c>
      <c r="AP1681" s="28">
        <f t="shared" ca="1" si="1029"/>
        <v>0.75496838689405465</v>
      </c>
      <c r="AQ1681" s="28">
        <f>IF(Riskregister!$E$12="",0,COUNTIF(BM$4:BM$53,"&lt;"&amp;AO1681)*IF(AP1681&lt;0.5,Riskregister!$K$12+(Riskregister!$L$12-Riskregister!$K$12)*SQRT(AP1681/2),Riskregister!$L$12-(Riskregister!$L$12-Riskregister!$K$12)*SQRT((1-AP1681)/2)))</f>
        <v>0</v>
      </c>
      <c r="AR1681" s="28">
        <f t="shared" ca="1" si="1030"/>
        <v>0.7436679915287584</v>
      </c>
      <c r="AS1681" s="28">
        <f t="shared" ca="1" si="1030"/>
        <v>0.3406308965754592</v>
      </c>
      <c r="AT1681" s="28">
        <f>IF(Riskregister!$E$13="",0,COUNTIF(BN$4:BN$53,"&lt;"&amp;AR1681)*IF(AS1681&lt;0.5,Riskregister!$K$13+(Riskregister!$L$13-Riskregister!$K$13)*SQRT(AS1681/2),Riskregister!$L$13-(Riskregister!$L$13-Riskregister!$K$13)*SQRT((1-AS1681)/2)))</f>
        <v>0</v>
      </c>
      <c r="AU1681" s="28">
        <f t="shared" ca="1" si="1031"/>
        <v>0.21467088135795376</v>
      </c>
      <c r="AV1681" s="28">
        <f t="shared" ca="1" si="1031"/>
        <v>0.48111219546516726</v>
      </c>
      <c r="AW1681" s="28">
        <f>IF(Riskregister!$E$14="",0,COUNTIF(BO$4:BO$53,"&lt;"&amp;AU1681)*IF(AV1681&lt;0.5,Riskregister!$K$14+(Riskregister!$L$14-Riskregister!$K$14)*SQRT(AV1681/2),Riskregister!$L$14-(Riskregister!$L$14-Riskregister!$K$14)*SQRT((1-AV1681)/2)))</f>
        <v>0</v>
      </c>
      <c r="AX1681" s="28">
        <f t="shared" ca="1" si="1032"/>
        <v>1.4741238020084424E-2</v>
      </c>
      <c r="AY1681" s="28">
        <f t="shared" ca="1" si="1032"/>
        <v>0.81487437984254241</v>
      </c>
      <c r="AZ1681" s="28">
        <f>IF(Riskregister!$E$15="",0,COUNTIF(BP$4:BP$53,"&lt;"&amp;AX1681)*IF(AY1681&lt;0.5,Riskregister!$K$15+(Riskregister!$L$15-Riskregister!$K$15)*SQRT(AY1681/2),Riskregister!$L$15-(Riskregister!$L$15-Riskregister!$K$15)*SQRT((1-AY1681)/2)))</f>
        <v>0</v>
      </c>
      <c r="BA1681" s="28">
        <f t="shared" ca="1" si="1033"/>
        <v>0.12463396178453556</v>
      </c>
      <c r="BB1681" s="28">
        <f t="shared" ca="1" si="1033"/>
        <v>0.43160673300321739</v>
      </c>
      <c r="BC1681" s="28">
        <f>IF(Riskregister!$E$16="",0,COUNTIF(BQ$4:BQ$53,"&lt;"&amp;BA1681)*IF(BB1681&lt;0.5,Riskregister!$K$16+(Riskregister!$L$16-Riskregister!$K$16)*SQRT(BB1681/2),Riskregister!$L$16-(Riskregister!$L$16-Riskregister!$K$16)*SQRT((1-BB1681)/2)))</f>
        <v>0</v>
      </c>
      <c r="BD1681" s="28">
        <f t="shared" ca="1" si="1034"/>
        <v>210250.13545755509</v>
      </c>
    </row>
    <row r="1682" spans="20:56" x14ac:dyDescent="0.35">
      <c r="T1682" s="28">
        <f t="shared" ca="1" si="1022"/>
        <v>0.23003369803057117</v>
      </c>
      <c r="U1682" s="28">
        <f t="shared" ca="1" si="1022"/>
        <v>0.70071692013724307</v>
      </c>
      <c r="V1682" s="28">
        <f ca="1">IF(Riskregister!$E$5="",0,COUNTIF(BF$4:BF$53,"&lt;"&amp;T1682)*IF(U1682&lt;0.5,Riskregister!$K$5+(Riskregister!$L$5-Riskregister!$K$5)*SQRT(U1682/2),Riskregister!$L$5-(Riskregister!$L$5-Riskregister!$K$5)*SQRT((1-U1682)/2)))</f>
        <v>0</v>
      </c>
      <c r="W1682" s="28">
        <f t="shared" ca="1" si="1023"/>
        <v>0.24545539880537781</v>
      </c>
      <c r="X1682" s="28">
        <f t="shared" ca="1" si="1023"/>
        <v>0.29372775123807382</v>
      </c>
      <c r="Y1682" s="28">
        <f ca="1">IF(Riskregister!$E$6="",0,COUNTIF(BG$4:BG$53,"&lt;"&amp;W1682)*IF(X1682&lt;0.5,Riskregister!$K$6+(Riskregister!$L$6-Riskregister!$K$6)*SQRT(X1682/2),Riskregister!$L$6-(Riskregister!$L$6-Riskregister!$K$6)*SQRT((1-X1682)/2)))</f>
        <v>0</v>
      </c>
      <c r="Z1682" s="28">
        <f t="shared" ca="1" si="1024"/>
        <v>0.64180839025515624</v>
      </c>
      <c r="AA1682" s="28">
        <f t="shared" ca="1" si="1024"/>
        <v>0.50624752214063784</v>
      </c>
      <c r="AB1682" s="28">
        <f ca="1">IF(Riskregister!$E$7="",0,COUNTIF(BH$4:BH$53,"&lt;"&amp;Z1682)*IF(AA1682&lt;0.5,Riskregister!$K$7+(Riskregister!$L$7-Riskregister!$K$7)*SQRT(AA1682/2),Riskregister!$L$7-(Riskregister!$L$7-Riskregister!$K$7)*SQRT((1-AA1682)/2)))</f>
        <v>0</v>
      </c>
      <c r="AC1682" s="28">
        <f t="shared" ca="1" si="1025"/>
        <v>0.97128382216641029</v>
      </c>
      <c r="AD1682" s="28">
        <f t="shared" ca="1" si="1025"/>
        <v>8.0121975521669664E-2</v>
      </c>
      <c r="AE1682" s="28">
        <f ca="1">IF(Riskregister!$E$8="",0,COUNTIF(BI$4:BI$53,"&lt;"&amp;AC1682)*IF(AD1682&lt;0.5,Riskregister!$K$8+(Riskregister!$L$8-Riskregister!$K$8)*SQRT(AD1682/2),Riskregister!$L$8-(Riskregister!$L$8-Riskregister!$K$8)*SQRT((1-AD1682)/2)))</f>
        <v>1240716.3332465538</v>
      </c>
      <c r="AF1682" s="28">
        <f t="shared" ca="1" si="1026"/>
        <v>0.33132420770568938</v>
      </c>
      <c r="AG1682" s="28">
        <f t="shared" ca="1" si="1026"/>
        <v>0.48468615807018656</v>
      </c>
      <c r="AH1682" s="28">
        <f>IF(Riskregister!$E$9="",0,COUNTIF(BJ$4:BJ$53,"&lt;"&amp;AF1682)*IF(AG1682&lt;0.5,Riskregister!$K$9+(Riskregister!$L$9-Riskregister!$K$9)*SQRT(AG1682/2),Riskregister!$L$9-(Riskregister!$L$9-Riskregister!$K$9)*SQRT((1-AG1682)/2)))</f>
        <v>0</v>
      </c>
      <c r="AI1682" s="28">
        <f t="shared" ca="1" si="1027"/>
        <v>0.20245878132904838</v>
      </c>
      <c r="AJ1682" s="28">
        <f t="shared" ca="1" si="1027"/>
        <v>0.86393586465367234</v>
      </c>
      <c r="AK1682" s="28">
        <f>IF(Riskregister!$E$10="",0,COUNTIF(BK$4:BK$53,"&lt;"&amp;AI1682)*IF(AJ1682&lt;0.5,Riskregister!$K$10+(Riskregister!$L$10-Riskregister!$K$10)*SQRT(AJ1682/2),Riskregister!$L$10-(Riskregister!$L$10-Riskregister!$K$10)*SQRT((1-AJ1682)/2)))</f>
        <v>0</v>
      </c>
      <c r="AL1682" s="28">
        <f t="shared" ca="1" si="1028"/>
        <v>0.5822594978655492</v>
      </c>
      <c r="AM1682" s="28">
        <f t="shared" ca="1" si="1028"/>
        <v>7.6057530594613398E-2</v>
      </c>
      <c r="AN1682" s="28">
        <f>IF(Riskregister!$E$11="",0,COUNTIF(BL$4:BL$53,"&lt;"&amp;AL1682)*IF(AM1682&lt;0.5,Riskregister!$K$11+(Riskregister!$L$11-Riskregister!$K$11)*SQRT(AM1682/2),Riskregister!$L$11-(Riskregister!$L$11-Riskregister!$K$11)*SQRT((1-AM1682)/2)))</f>
        <v>0</v>
      </c>
      <c r="AO1682" s="28">
        <f t="shared" ca="1" si="1029"/>
        <v>0.35173979141589451</v>
      </c>
      <c r="AP1682" s="28">
        <f t="shared" ca="1" si="1029"/>
        <v>0.9398433890359027</v>
      </c>
      <c r="AQ1682" s="28">
        <f>IF(Riskregister!$E$12="",0,COUNTIF(BM$4:BM$53,"&lt;"&amp;AO1682)*IF(AP1682&lt;0.5,Riskregister!$K$12+(Riskregister!$L$12-Riskregister!$K$12)*SQRT(AP1682/2),Riskregister!$L$12-(Riskregister!$L$12-Riskregister!$K$12)*SQRT((1-AP1682)/2)))</f>
        <v>0</v>
      </c>
      <c r="AR1682" s="28">
        <f t="shared" ca="1" si="1030"/>
        <v>0.61097782847204574</v>
      </c>
      <c r="AS1682" s="28">
        <f t="shared" ca="1" si="1030"/>
        <v>0.78128066794017204</v>
      </c>
      <c r="AT1682" s="28">
        <f>IF(Riskregister!$E$13="",0,COUNTIF(BN$4:BN$53,"&lt;"&amp;AR1682)*IF(AS1682&lt;0.5,Riskregister!$K$13+(Riskregister!$L$13-Riskregister!$K$13)*SQRT(AS1682/2),Riskregister!$L$13-(Riskregister!$L$13-Riskregister!$K$13)*SQRT((1-AS1682)/2)))</f>
        <v>0</v>
      </c>
      <c r="AU1682" s="28">
        <f t="shared" ca="1" si="1031"/>
        <v>0.88522404142250777</v>
      </c>
      <c r="AV1682" s="28">
        <f t="shared" ca="1" si="1031"/>
        <v>0.50342203088521242</v>
      </c>
      <c r="AW1682" s="28">
        <f>IF(Riskregister!$E$14="",0,COUNTIF(BO$4:BO$53,"&lt;"&amp;AU1682)*IF(AV1682&lt;0.5,Riskregister!$K$14+(Riskregister!$L$14-Riskregister!$K$14)*SQRT(AV1682/2),Riskregister!$L$14-(Riskregister!$L$14-Riskregister!$K$14)*SQRT((1-AV1682)/2)))</f>
        <v>0</v>
      </c>
      <c r="AX1682" s="28">
        <f t="shared" ca="1" si="1032"/>
        <v>0.5862029533024028</v>
      </c>
      <c r="AY1682" s="28">
        <f t="shared" ca="1" si="1032"/>
        <v>0.45187497179496605</v>
      </c>
      <c r="AZ1682" s="28">
        <f>IF(Riskregister!$E$15="",0,COUNTIF(BP$4:BP$53,"&lt;"&amp;AX1682)*IF(AY1682&lt;0.5,Riskregister!$K$15+(Riskregister!$L$15-Riskregister!$K$15)*SQRT(AY1682/2),Riskregister!$L$15-(Riskregister!$L$15-Riskregister!$K$15)*SQRT((1-AY1682)/2)))</f>
        <v>0</v>
      </c>
      <c r="BA1682" s="28">
        <f t="shared" ca="1" si="1033"/>
        <v>0.74759290731598782</v>
      </c>
      <c r="BB1682" s="28">
        <f t="shared" ca="1" si="1033"/>
        <v>0.20354675961932334</v>
      </c>
      <c r="BC1682" s="28">
        <f>IF(Riskregister!$E$16="",0,COUNTIF(BQ$4:BQ$53,"&lt;"&amp;BA1682)*IF(BB1682&lt;0.5,Riskregister!$K$16+(Riskregister!$L$16-Riskregister!$K$16)*SQRT(BB1682/2),Riskregister!$L$16-(Riskregister!$L$16-Riskregister!$K$16)*SQRT((1-BB1682)/2)))</f>
        <v>0</v>
      </c>
      <c r="BD1682" s="28">
        <f t="shared" ca="1" si="1034"/>
        <v>1240716.3332465538</v>
      </c>
    </row>
    <row r="1683" spans="20:56" x14ac:dyDescent="0.35">
      <c r="T1683" s="28">
        <f t="shared" ca="1" si="1022"/>
        <v>8.1216860285630132E-2</v>
      </c>
      <c r="U1683" s="28">
        <f t="shared" ca="1" si="1022"/>
        <v>0.17245045437500861</v>
      </c>
      <c r="V1683" s="28">
        <f ca="1">IF(Riskregister!$E$5="",0,COUNTIF(BF$4:BF$53,"&lt;"&amp;T1683)*IF(U1683&lt;0.5,Riskregister!$K$5+(Riskregister!$L$5-Riskregister!$K$5)*SQRT(U1683/2),Riskregister!$L$5-(Riskregister!$L$5-Riskregister!$K$5)*SQRT((1-U1683)/2)))</f>
        <v>0</v>
      </c>
      <c r="W1683" s="28">
        <f t="shared" ca="1" si="1023"/>
        <v>0.95453432878276867</v>
      </c>
      <c r="X1683" s="28">
        <f t="shared" ca="1" si="1023"/>
        <v>0.77398298569942281</v>
      </c>
      <c r="Y1683" s="28">
        <f ca="1">IF(Riskregister!$E$6="",0,COUNTIF(BG$4:BG$53,"&lt;"&amp;W1683)*IF(X1683&lt;0.5,Riskregister!$K$6+(Riskregister!$L$6-Riskregister!$K$6)*SQRT(X1683/2),Riskregister!$L$6-(Riskregister!$L$6-Riskregister!$K$6)*SQRT((1-X1683)/2)))</f>
        <v>2789797.4332089112</v>
      </c>
      <c r="Z1683" s="28">
        <f t="shared" ca="1" si="1024"/>
        <v>0.37879356513141582</v>
      </c>
      <c r="AA1683" s="28">
        <f t="shared" ca="1" si="1024"/>
        <v>0.56340173477371536</v>
      </c>
      <c r="AB1683" s="28">
        <f ca="1">IF(Riskregister!$E$7="",0,COUNTIF(BH$4:BH$53,"&lt;"&amp;Z1683)*IF(AA1683&lt;0.5,Riskregister!$K$7+(Riskregister!$L$7-Riskregister!$K$7)*SQRT(AA1683/2),Riskregister!$L$7-(Riskregister!$L$7-Riskregister!$K$7)*SQRT((1-AA1683)/2)))</f>
        <v>0</v>
      </c>
      <c r="AC1683" s="28">
        <f t="shared" ca="1" si="1025"/>
        <v>0.98987529582982703</v>
      </c>
      <c r="AD1683" s="28">
        <f t="shared" ca="1" si="1025"/>
        <v>4.7198687882853085E-2</v>
      </c>
      <c r="AE1683" s="28">
        <f ca="1">IF(Riskregister!$E$8="",0,COUNTIF(BI$4:BI$53,"&lt;"&amp;AC1683)*IF(AD1683&lt;0.5,Riskregister!$K$8+(Riskregister!$L$8-Riskregister!$K$8)*SQRT(AD1683/2),Riskregister!$L$8-(Riskregister!$L$8-Riskregister!$K$8)*SQRT((1-AD1683)/2)))</f>
        <v>1022017.6643726331</v>
      </c>
      <c r="AF1683" s="28">
        <f t="shared" ca="1" si="1026"/>
        <v>0.6218797941787072</v>
      </c>
      <c r="AG1683" s="28">
        <f t="shared" ca="1" si="1026"/>
        <v>0.55555546918890031</v>
      </c>
      <c r="AH1683" s="28">
        <f>IF(Riskregister!$E$9="",0,COUNTIF(BJ$4:BJ$53,"&lt;"&amp;AF1683)*IF(AG1683&lt;0.5,Riskregister!$K$9+(Riskregister!$L$9-Riskregister!$K$9)*SQRT(AG1683/2),Riskregister!$L$9-(Riskregister!$L$9-Riskregister!$K$9)*SQRT((1-AG1683)/2)))</f>
        <v>0</v>
      </c>
      <c r="AI1683" s="28">
        <f t="shared" ca="1" si="1027"/>
        <v>0.83686353757885557</v>
      </c>
      <c r="AJ1683" s="28">
        <f t="shared" ca="1" si="1027"/>
        <v>0.82565955522945467</v>
      </c>
      <c r="AK1683" s="28">
        <f>IF(Riskregister!$E$10="",0,COUNTIF(BK$4:BK$53,"&lt;"&amp;AI1683)*IF(AJ1683&lt;0.5,Riskregister!$K$10+(Riskregister!$L$10-Riskregister!$K$10)*SQRT(AJ1683/2),Riskregister!$L$10-(Riskregister!$L$10-Riskregister!$K$10)*SQRT((1-AJ1683)/2)))</f>
        <v>0</v>
      </c>
      <c r="AL1683" s="28">
        <f t="shared" ca="1" si="1028"/>
        <v>0.49518719413222356</v>
      </c>
      <c r="AM1683" s="28">
        <f t="shared" ca="1" si="1028"/>
        <v>7.2845528154387162E-3</v>
      </c>
      <c r="AN1683" s="28">
        <f>IF(Riskregister!$E$11="",0,COUNTIF(BL$4:BL$53,"&lt;"&amp;AL1683)*IF(AM1683&lt;0.5,Riskregister!$K$11+(Riskregister!$L$11-Riskregister!$K$11)*SQRT(AM1683/2),Riskregister!$L$11-(Riskregister!$L$11-Riskregister!$K$11)*SQRT((1-AM1683)/2)))</f>
        <v>0</v>
      </c>
      <c r="AO1683" s="28">
        <f t="shared" ca="1" si="1029"/>
        <v>9.0983670229785929E-2</v>
      </c>
      <c r="AP1683" s="28">
        <f t="shared" ca="1" si="1029"/>
        <v>0.91415527214642001</v>
      </c>
      <c r="AQ1683" s="28">
        <f>IF(Riskregister!$E$12="",0,COUNTIF(BM$4:BM$53,"&lt;"&amp;AO1683)*IF(AP1683&lt;0.5,Riskregister!$K$12+(Riskregister!$L$12-Riskregister!$K$12)*SQRT(AP1683/2),Riskregister!$L$12-(Riskregister!$L$12-Riskregister!$K$12)*SQRT((1-AP1683)/2)))</f>
        <v>0</v>
      </c>
      <c r="AR1683" s="28">
        <f t="shared" ca="1" si="1030"/>
        <v>0.89500131325217458</v>
      </c>
      <c r="AS1683" s="28">
        <f t="shared" ca="1" si="1030"/>
        <v>0.18511946791243206</v>
      </c>
      <c r="AT1683" s="28">
        <f>IF(Riskregister!$E$13="",0,COUNTIF(BN$4:BN$53,"&lt;"&amp;AR1683)*IF(AS1683&lt;0.5,Riskregister!$K$13+(Riskregister!$L$13-Riskregister!$K$13)*SQRT(AS1683/2),Riskregister!$L$13-(Riskregister!$L$13-Riskregister!$K$13)*SQRT((1-AS1683)/2)))</f>
        <v>0</v>
      </c>
      <c r="AU1683" s="28">
        <f t="shared" ca="1" si="1031"/>
        <v>0.21071232992440558</v>
      </c>
      <c r="AV1683" s="28">
        <f t="shared" ca="1" si="1031"/>
        <v>0.7424853352603602</v>
      </c>
      <c r="AW1683" s="28">
        <f>IF(Riskregister!$E$14="",0,COUNTIF(BO$4:BO$53,"&lt;"&amp;AU1683)*IF(AV1683&lt;0.5,Riskregister!$K$14+(Riskregister!$L$14-Riskregister!$K$14)*SQRT(AV1683/2),Riskregister!$L$14-(Riskregister!$L$14-Riskregister!$K$14)*SQRT((1-AV1683)/2)))</f>
        <v>0</v>
      </c>
      <c r="AX1683" s="28">
        <f t="shared" ca="1" si="1032"/>
        <v>0.56365486992953762</v>
      </c>
      <c r="AY1683" s="28">
        <f t="shared" ca="1" si="1032"/>
        <v>0.23349328085959986</v>
      </c>
      <c r="AZ1683" s="28">
        <f>IF(Riskregister!$E$15="",0,COUNTIF(BP$4:BP$53,"&lt;"&amp;AX1683)*IF(AY1683&lt;0.5,Riskregister!$K$15+(Riskregister!$L$15-Riskregister!$K$15)*SQRT(AY1683/2),Riskregister!$L$15-(Riskregister!$L$15-Riskregister!$K$15)*SQRT((1-AY1683)/2)))</f>
        <v>0</v>
      </c>
      <c r="BA1683" s="28">
        <f t="shared" ca="1" si="1033"/>
        <v>0.59823356714806919</v>
      </c>
      <c r="BB1683" s="28">
        <f t="shared" ca="1" si="1033"/>
        <v>3.8906427613077055E-2</v>
      </c>
      <c r="BC1683" s="28">
        <f>IF(Riskregister!$E$16="",0,COUNTIF(BQ$4:BQ$53,"&lt;"&amp;BA1683)*IF(BB1683&lt;0.5,Riskregister!$K$16+(Riskregister!$L$16-Riskregister!$K$16)*SQRT(BB1683/2),Riskregister!$L$16-(Riskregister!$L$16-Riskregister!$K$16)*SQRT((1-BB1683)/2)))</f>
        <v>0</v>
      </c>
      <c r="BD1683" s="28">
        <f t="shared" ca="1" si="1034"/>
        <v>3811815.0975815444</v>
      </c>
    </row>
    <row r="1684" spans="20:56" x14ac:dyDescent="0.35">
      <c r="T1684" s="28">
        <f t="shared" ref="T1684:U1703" ca="1" si="1035">RAND()</f>
        <v>0.38010628228987642</v>
      </c>
      <c r="U1684" s="28">
        <f t="shared" ca="1" si="1035"/>
        <v>0.77927351981177562</v>
      </c>
      <c r="V1684" s="28">
        <f ca="1">IF(Riskregister!$E$5="",0,COUNTIF(BF$4:BF$53,"&lt;"&amp;T1684)*IF(U1684&lt;0.5,Riskregister!$K$5+(Riskregister!$L$5-Riskregister!$K$5)*SQRT(U1684/2),Riskregister!$L$5-(Riskregister!$L$5-Riskregister!$K$5)*SQRT((1-U1684)/2)))</f>
        <v>0</v>
      </c>
      <c r="W1684" s="28">
        <f t="shared" ref="W1684:X1703" ca="1" si="1036">RAND()</f>
        <v>3.5855916330091886E-2</v>
      </c>
      <c r="X1684" s="28">
        <f t="shared" ca="1" si="1036"/>
        <v>0.22797717622689939</v>
      </c>
      <c r="Y1684" s="28">
        <f ca="1">IF(Riskregister!$E$6="",0,COUNTIF(BG$4:BG$53,"&lt;"&amp;W1684)*IF(X1684&lt;0.5,Riskregister!$K$6+(Riskregister!$L$6-Riskregister!$K$6)*SQRT(X1684/2),Riskregister!$L$6-(Riskregister!$L$6-Riskregister!$K$6)*SQRT((1-X1684)/2)))</f>
        <v>0</v>
      </c>
      <c r="Z1684" s="28">
        <f t="shared" ref="Z1684:AA1703" ca="1" si="1037">RAND()</f>
        <v>0.42305926086682522</v>
      </c>
      <c r="AA1684" s="28">
        <f t="shared" ca="1" si="1037"/>
        <v>0.8205692386645953</v>
      </c>
      <c r="AB1684" s="28">
        <f ca="1">IF(Riskregister!$E$7="",0,COUNTIF(BH$4:BH$53,"&lt;"&amp;Z1684)*IF(AA1684&lt;0.5,Riskregister!$K$7+(Riskregister!$L$7-Riskregister!$K$7)*SQRT(AA1684/2),Riskregister!$L$7-(Riskregister!$L$7-Riskregister!$K$7)*SQRT((1-AA1684)/2)))</f>
        <v>0</v>
      </c>
      <c r="AC1684" s="28">
        <f t="shared" ref="AC1684:AD1703" ca="1" si="1038">RAND()</f>
        <v>0.47431512349986493</v>
      </c>
      <c r="AD1684" s="28">
        <f t="shared" ca="1" si="1038"/>
        <v>0.39773138196719804</v>
      </c>
      <c r="AE1684" s="28">
        <f ca="1">IF(Riskregister!$E$8="",0,COUNTIF(BI$4:BI$53,"&lt;"&amp;AC1684)*IF(AD1684&lt;0.5,Riskregister!$K$8+(Riskregister!$L$8-Riskregister!$K$8)*SQRT(AD1684/2),Riskregister!$L$8-(Riskregister!$L$8-Riskregister!$K$8)*SQRT((1-AD1684)/2)))</f>
        <v>0</v>
      </c>
      <c r="AF1684" s="28">
        <f t="shared" ref="AF1684:AG1703" ca="1" si="1039">RAND()</f>
        <v>0.18887048629932413</v>
      </c>
      <c r="AG1684" s="28">
        <f t="shared" ca="1" si="1039"/>
        <v>0.79716161405806674</v>
      </c>
      <c r="AH1684" s="28">
        <f>IF(Riskregister!$E$9="",0,COUNTIF(BJ$4:BJ$53,"&lt;"&amp;AF1684)*IF(AG1684&lt;0.5,Riskregister!$K$9+(Riskregister!$L$9-Riskregister!$K$9)*SQRT(AG1684/2),Riskregister!$L$9-(Riskregister!$L$9-Riskregister!$K$9)*SQRT((1-AG1684)/2)))</f>
        <v>0</v>
      </c>
      <c r="AI1684" s="28">
        <f t="shared" ref="AI1684:AJ1703" ca="1" si="1040">RAND()</f>
        <v>0.93069944681750727</v>
      </c>
      <c r="AJ1684" s="28">
        <f t="shared" ca="1" si="1040"/>
        <v>0.87767702068945375</v>
      </c>
      <c r="AK1684" s="28">
        <f>IF(Riskregister!$E$10="",0,COUNTIF(BK$4:BK$53,"&lt;"&amp;AI1684)*IF(AJ1684&lt;0.5,Riskregister!$K$10+(Riskregister!$L$10-Riskregister!$K$10)*SQRT(AJ1684/2),Riskregister!$L$10-(Riskregister!$L$10-Riskregister!$K$10)*SQRT((1-AJ1684)/2)))</f>
        <v>0</v>
      </c>
      <c r="AL1684" s="28">
        <f t="shared" ref="AL1684:AM1703" ca="1" si="1041">RAND()</f>
        <v>0.38401799571138784</v>
      </c>
      <c r="AM1684" s="28">
        <f t="shared" ca="1" si="1041"/>
        <v>0.31865162463099972</v>
      </c>
      <c r="AN1684" s="28">
        <f>IF(Riskregister!$E$11="",0,COUNTIF(BL$4:BL$53,"&lt;"&amp;AL1684)*IF(AM1684&lt;0.5,Riskregister!$K$11+(Riskregister!$L$11-Riskregister!$K$11)*SQRT(AM1684/2),Riskregister!$L$11-(Riskregister!$L$11-Riskregister!$K$11)*SQRT((1-AM1684)/2)))</f>
        <v>0</v>
      </c>
      <c r="AO1684" s="28">
        <f t="shared" ref="AO1684:AP1703" ca="1" si="1042">RAND()</f>
        <v>0.21364938073431994</v>
      </c>
      <c r="AP1684" s="28">
        <f t="shared" ca="1" si="1042"/>
        <v>0.73374865204645701</v>
      </c>
      <c r="AQ1684" s="28">
        <f>IF(Riskregister!$E$12="",0,COUNTIF(BM$4:BM$53,"&lt;"&amp;AO1684)*IF(AP1684&lt;0.5,Riskregister!$K$12+(Riskregister!$L$12-Riskregister!$K$12)*SQRT(AP1684/2),Riskregister!$L$12-(Riskregister!$L$12-Riskregister!$K$12)*SQRT((1-AP1684)/2)))</f>
        <v>0</v>
      </c>
      <c r="AR1684" s="28">
        <f t="shared" ref="AR1684:AS1703" ca="1" si="1043">RAND()</f>
        <v>0.52491413705406842</v>
      </c>
      <c r="AS1684" s="28">
        <f t="shared" ca="1" si="1043"/>
        <v>1.0572539408540416E-2</v>
      </c>
      <c r="AT1684" s="28">
        <f>IF(Riskregister!$E$13="",0,COUNTIF(BN$4:BN$53,"&lt;"&amp;AR1684)*IF(AS1684&lt;0.5,Riskregister!$K$13+(Riskregister!$L$13-Riskregister!$K$13)*SQRT(AS1684/2),Riskregister!$L$13-(Riskregister!$L$13-Riskregister!$K$13)*SQRT((1-AS1684)/2)))</f>
        <v>0</v>
      </c>
      <c r="AU1684" s="28">
        <f t="shared" ref="AU1684:AV1703" ca="1" si="1044">RAND()</f>
        <v>0.41263485243504572</v>
      </c>
      <c r="AV1684" s="28">
        <f t="shared" ca="1" si="1044"/>
        <v>0.48349719146983994</v>
      </c>
      <c r="AW1684" s="28">
        <f>IF(Riskregister!$E$14="",0,COUNTIF(BO$4:BO$53,"&lt;"&amp;AU1684)*IF(AV1684&lt;0.5,Riskregister!$K$14+(Riskregister!$L$14-Riskregister!$K$14)*SQRT(AV1684/2),Riskregister!$L$14-(Riskregister!$L$14-Riskregister!$K$14)*SQRT((1-AV1684)/2)))</f>
        <v>0</v>
      </c>
      <c r="AX1684" s="28">
        <f t="shared" ref="AX1684:AY1703" ca="1" si="1045">RAND()</f>
        <v>0.46126098686964889</v>
      </c>
      <c r="AY1684" s="28">
        <f t="shared" ca="1" si="1045"/>
        <v>0.15081912622319571</v>
      </c>
      <c r="AZ1684" s="28">
        <f>IF(Riskregister!$E$15="",0,COUNTIF(BP$4:BP$53,"&lt;"&amp;AX1684)*IF(AY1684&lt;0.5,Riskregister!$K$15+(Riskregister!$L$15-Riskregister!$K$15)*SQRT(AY1684/2),Riskregister!$L$15-(Riskregister!$L$15-Riskregister!$K$15)*SQRT((1-AY1684)/2)))</f>
        <v>0</v>
      </c>
      <c r="BA1684" s="28">
        <f t="shared" ref="BA1684:BB1703" ca="1" si="1046">RAND()</f>
        <v>0.11807720464487048</v>
      </c>
      <c r="BB1684" s="28">
        <f t="shared" ca="1" si="1046"/>
        <v>0.53201225831945553</v>
      </c>
      <c r="BC1684" s="28">
        <f>IF(Riskregister!$E$16="",0,COUNTIF(BQ$4:BQ$53,"&lt;"&amp;BA1684)*IF(BB1684&lt;0.5,Riskregister!$K$16+(Riskregister!$L$16-Riskregister!$K$16)*SQRT(BB1684/2),Riskregister!$L$16-(Riskregister!$L$16-Riskregister!$K$16)*SQRT((1-BB1684)/2)))</f>
        <v>0</v>
      </c>
      <c r="BD1684" s="28">
        <f t="shared" ca="1" si="1034"/>
        <v>0</v>
      </c>
    </row>
    <row r="1685" spans="20:56" x14ac:dyDescent="0.35">
      <c r="T1685" s="28">
        <f t="shared" ca="1" si="1035"/>
        <v>0.14046868251123645</v>
      </c>
      <c r="U1685" s="28">
        <f t="shared" ca="1" si="1035"/>
        <v>0.63548182434907174</v>
      </c>
      <c r="V1685" s="28">
        <f ca="1">IF(Riskregister!$E$5="",0,COUNTIF(BF$4:BF$53,"&lt;"&amp;T1685)*IF(U1685&lt;0.5,Riskregister!$K$5+(Riskregister!$L$5-Riskregister!$K$5)*SQRT(U1685/2),Riskregister!$L$5-(Riskregister!$L$5-Riskregister!$K$5)*SQRT((1-U1685)/2)))</f>
        <v>0</v>
      </c>
      <c r="W1685" s="28">
        <f t="shared" ca="1" si="1036"/>
        <v>4.0974058749080777E-2</v>
      </c>
      <c r="X1685" s="28">
        <f t="shared" ca="1" si="1036"/>
        <v>0.30064202401604201</v>
      </c>
      <c r="Y1685" s="28">
        <f ca="1">IF(Riskregister!$E$6="",0,COUNTIF(BG$4:BG$53,"&lt;"&amp;W1685)*IF(X1685&lt;0.5,Riskregister!$K$6+(Riskregister!$L$6-Riskregister!$K$6)*SQRT(X1685/2),Riskregister!$L$6-(Riskregister!$L$6-Riskregister!$K$6)*SQRT((1-X1685)/2)))</f>
        <v>0</v>
      </c>
      <c r="Z1685" s="28">
        <f t="shared" ca="1" si="1037"/>
        <v>0.43690200177026994</v>
      </c>
      <c r="AA1685" s="28">
        <f t="shared" ca="1" si="1037"/>
        <v>0.87543635214030902</v>
      </c>
      <c r="AB1685" s="28">
        <f ca="1">IF(Riskregister!$E$7="",0,COUNTIF(BH$4:BH$53,"&lt;"&amp;Z1685)*IF(AA1685&lt;0.5,Riskregister!$K$7+(Riskregister!$L$7-Riskregister!$K$7)*SQRT(AA1685/2),Riskregister!$L$7-(Riskregister!$L$7-Riskregister!$K$7)*SQRT((1-AA1685)/2)))</f>
        <v>0</v>
      </c>
      <c r="AC1685" s="28">
        <f t="shared" ca="1" si="1038"/>
        <v>0.16610047439884412</v>
      </c>
      <c r="AD1685" s="28">
        <f t="shared" ca="1" si="1038"/>
        <v>0.56335465855419709</v>
      </c>
      <c r="AE1685" s="28">
        <f ca="1">IF(Riskregister!$E$8="",0,COUNTIF(BI$4:BI$53,"&lt;"&amp;AC1685)*IF(AD1685&lt;0.5,Riskregister!$K$8+(Riskregister!$L$8-Riskregister!$K$8)*SQRT(AD1685/2),Riskregister!$L$8-(Riskregister!$L$8-Riskregister!$K$8)*SQRT((1-AD1685)/2)))</f>
        <v>0</v>
      </c>
      <c r="AF1685" s="28">
        <f t="shared" ca="1" si="1039"/>
        <v>0.61851099627985251</v>
      </c>
      <c r="AG1685" s="28">
        <f t="shared" ca="1" si="1039"/>
        <v>0.52313847302919092</v>
      </c>
      <c r="AH1685" s="28">
        <f>IF(Riskregister!$E$9="",0,COUNTIF(BJ$4:BJ$53,"&lt;"&amp;AF1685)*IF(AG1685&lt;0.5,Riskregister!$K$9+(Riskregister!$L$9-Riskregister!$K$9)*SQRT(AG1685/2),Riskregister!$L$9-(Riskregister!$L$9-Riskregister!$K$9)*SQRT((1-AG1685)/2)))</f>
        <v>0</v>
      </c>
      <c r="AI1685" s="28">
        <f t="shared" ca="1" si="1040"/>
        <v>5.1381406191701395E-2</v>
      </c>
      <c r="AJ1685" s="28">
        <f t="shared" ca="1" si="1040"/>
        <v>0.46630116566016422</v>
      </c>
      <c r="AK1685" s="28">
        <f>IF(Riskregister!$E$10="",0,COUNTIF(BK$4:BK$53,"&lt;"&amp;AI1685)*IF(AJ1685&lt;0.5,Riskregister!$K$10+(Riskregister!$L$10-Riskregister!$K$10)*SQRT(AJ1685/2),Riskregister!$L$10-(Riskregister!$L$10-Riskregister!$K$10)*SQRT((1-AJ1685)/2)))</f>
        <v>0</v>
      </c>
      <c r="AL1685" s="28">
        <f t="shared" ca="1" si="1041"/>
        <v>0.52127446696783331</v>
      </c>
      <c r="AM1685" s="28">
        <f t="shared" ca="1" si="1041"/>
        <v>4.6325332850087109E-2</v>
      </c>
      <c r="AN1685" s="28">
        <f>IF(Riskregister!$E$11="",0,COUNTIF(BL$4:BL$53,"&lt;"&amp;AL1685)*IF(AM1685&lt;0.5,Riskregister!$K$11+(Riskregister!$L$11-Riskregister!$K$11)*SQRT(AM1685/2),Riskregister!$L$11-(Riskregister!$L$11-Riskregister!$K$11)*SQRT((1-AM1685)/2)))</f>
        <v>0</v>
      </c>
      <c r="AO1685" s="28">
        <f t="shared" ca="1" si="1042"/>
        <v>0.81765715892946922</v>
      </c>
      <c r="AP1685" s="28">
        <f t="shared" ca="1" si="1042"/>
        <v>0.19063349672567576</v>
      </c>
      <c r="AQ1685" s="28">
        <f>IF(Riskregister!$E$12="",0,COUNTIF(BM$4:BM$53,"&lt;"&amp;AO1685)*IF(AP1685&lt;0.5,Riskregister!$K$12+(Riskregister!$L$12-Riskregister!$K$12)*SQRT(AP1685/2),Riskregister!$L$12-(Riskregister!$L$12-Riskregister!$K$12)*SQRT((1-AP1685)/2)))</f>
        <v>0</v>
      </c>
      <c r="AR1685" s="28">
        <f t="shared" ca="1" si="1043"/>
        <v>0.22697348442054255</v>
      </c>
      <c r="AS1685" s="28">
        <f t="shared" ca="1" si="1043"/>
        <v>0.2997844338566179</v>
      </c>
      <c r="AT1685" s="28">
        <f>IF(Riskregister!$E$13="",0,COUNTIF(BN$4:BN$53,"&lt;"&amp;AR1685)*IF(AS1685&lt;0.5,Riskregister!$K$13+(Riskregister!$L$13-Riskregister!$K$13)*SQRT(AS1685/2),Riskregister!$L$13-(Riskregister!$L$13-Riskregister!$K$13)*SQRT((1-AS1685)/2)))</f>
        <v>0</v>
      </c>
      <c r="AU1685" s="28">
        <f t="shared" ca="1" si="1044"/>
        <v>0.73878820092167297</v>
      </c>
      <c r="AV1685" s="28">
        <f t="shared" ca="1" si="1044"/>
        <v>0.47461450041279507</v>
      </c>
      <c r="AW1685" s="28">
        <f>IF(Riskregister!$E$14="",0,COUNTIF(BO$4:BO$53,"&lt;"&amp;AU1685)*IF(AV1685&lt;0.5,Riskregister!$K$14+(Riskregister!$L$14-Riskregister!$K$14)*SQRT(AV1685/2),Riskregister!$L$14-(Riskregister!$L$14-Riskregister!$K$14)*SQRT((1-AV1685)/2)))</f>
        <v>0</v>
      </c>
      <c r="AX1685" s="28">
        <f t="shared" ca="1" si="1045"/>
        <v>0.55844937934780858</v>
      </c>
      <c r="AY1685" s="28">
        <f t="shared" ca="1" si="1045"/>
        <v>0.93319623977234967</v>
      </c>
      <c r="AZ1685" s="28">
        <f>IF(Riskregister!$E$15="",0,COUNTIF(BP$4:BP$53,"&lt;"&amp;AX1685)*IF(AY1685&lt;0.5,Riskregister!$K$15+(Riskregister!$L$15-Riskregister!$K$15)*SQRT(AY1685/2),Riskregister!$L$15-(Riskregister!$L$15-Riskregister!$K$15)*SQRT((1-AY1685)/2)))</f>
        <v>0</v>
      </c>
      <c r="BA1685" s="28">
        <f t="shared" ca="1" si="1046"/>
        <v>0.32435086944035474</v>
      </c>
      <c r="BB1685" s="28">
        <f t="shared" ca="1" si="1046"/>
        <v>0.80770833653713059</v>
      </c>
      <c r="BC1685" s="28">
        <f>IF(Riskregister!$E$16="",0,COUNTIF(BQ$4:BQ$53,"&lt;"&amp;BA1685)*IF(BB1685&lt;0.5,Riskregister!$K$16+(Riskregister!$L$16-Riskregister!$K$16)*SQRT(BB1685/2),Riskregister!$L$16-(Riskregister!$L$16-Riskregister!$K$16)*SQRT((1-BB1685)/2)))</f>
        <v>0</v>
      </c>
      <c r="BD1685" s="28">
        <f t="shared" ca="1" si="1034"/>
        <v>0</v>
      </c>
    </row>
    <row r="1686" spans="20:56" x14ac:dyDescent="0.35">
      <c r="T1686" s="28">
        <f t="shared" ca="1" si="1035"/>
        <v>0.8913135439566906</v>
      </c>
      <c r="U1686" s="28">
        <f t="shared" ca="1" si="1035"/>
        <v>0.43478578319112515</v>
      </c>
      <c r="V1686" s="28">
        <f ca="1">IF(Riskregister!$E$5="",0,COUNTIF(BF$4:BF$53,"&lt;"&amp;T1686)*IF(U1686&lt;0.5,Riskregister!$K$5+(Riskregister!$L$5-Riskregister!$K$5)*SQRT(U1686/2),Riskregister!$L$5-(Riskregister!$L$5-Riskregister!$K$5)*SQRT((1-U1686)/2)))</f>
        <v>359814.34781277808</v>
      </c>
      <c r="W1686" s="28">
        <f t="shared" ca="1" si="1036"/>
        <v>0.744659759529684</v>
      </c>
      <c r="X1686" s="28">
        <f t="shared" ca="1" si="1036"/>
        <v>5.3384829726244365E-2</v>
      </c>
      <c r="Y1686" s="28">
        <f ca="1">IF(Riskregister!$E$6="",0,COUNTIF(BG$4:BG$53,"&lt;"&amp;W1686)*IF(X1686&lt;0.5,Riskregister!$K$6+(Riskregister!$L$6-Riskregister!$K$6)*SQRT(X1686/2),Riskregister!$L$6-(Riskregister!$L$6-Riskregister!$K$6)*SQRT((1-X1686)/2)))</f>
        <v>494080.64226758596</v>
      </c>
      <c r="Z1686" s="28">
        <f t="shared" ca="1" si="1037"/>
        <v>0.46257384091883202</v>
      </c>
      <c r="AA1686" s="28">
        <f t="shared" ca="1" si="1037"/>
        <v>0.43421091801242739</v>
      </c>
      <c r="AB1686" s="28">
        <f ca="1">IF(Riskregister!$E$7="",0,COUNTIF(BH$4:BH$53,"&lt;"&amp;Z1686)*IF(AA1686&lt;0.5,Riskregister!$K$7+(Riskregister!$L$7-Riskregister!$K$7)*SQRT(AA1686/2),Riskregister!$L$7-(Riskregister!$L$7-Riskregister!$K$7)*SQRT((1-AA1686)/2)))</f>
        <v>0</v>
      </c>
      <c r="AC1686" s="28">
        <f t="shared" ca="1" si="1038"/>
        <v>0.89688603006752854</v>
      </c>
      <c r="AD1686" s="28">
        <f t="shared" ca="1" si="1038"/>
        <v>0.21930368662106037</v>
      </c>
      <c r="AE1686" s="28">
        <f ca="1">IF(Riskregister!$E$8="",0,COUNTIF(BI$4:BI$53,"&lt;"&amp;AC1686)*IF(AD1686&lt;0.5,Riskregister!$K$8+(Riskregister!$L$8-Riskregister!$K$8)*SQRT(AD1686/2),Riskregister!$L$8-(Riskregister!$L$8-Riskregister!$K$8)*SQRT((1-AD1686)/2)))</f>
        <v>0</v>
      </c>
      <c r="AF1686" s="28">
        <f t="shared" ca="1" si="1039"/>
        <v>0.66225348331666622</v>
      </c>
      <c r="AG1686" s="28">
        <f t="shared" ca="1" si="1039"/>
        <v>0.86154433088424032</v>
      </c>
      <c r="AH1686" s="28">
        <f>IF(Riskregister!$E$9="",0,COUNTIF(BJ$4:BJ$53,"&lt;"&amp;AF1686)*IF(AG1686&lt;0.5,Riskregister!$K$9+(Riskregister!$L$9-Riskregister!$K$9)*SQRT(AG1686/2),Riskregister!$L$9-(Riskregister!$L$9-Riskregister!$K$9)*SQRT((1-AG1686)/2)))</f>
        <v>0</v>
      </c>
      <c r="AI1686" s="28">
        <f t="shared" ca="1" si="1040"/>
        <v>0.86413071320556867</v>
      </c>
      <c r="AJ1686" s="28">
        <f t="shared" ca="1" si="1040"/>
        <v>0.62556822630255515</v>
      </c>
      <c r="AK1686" s="28">
        <f>IF(Riskregister!$E$10="",0,COUNTIF(BK$4:BK$53,"&lt;"&amp;AI1686)*IF(AJ1686&lt;0.5,Riskregister!$K$10+(Riskregister!$L$10-Riskregister!$K$10)*SQRT(AJ1686/2),Riskregister!$L$10-(Riskregister!$L$10-Riskregister!$K$10)*SQRT((1-AJ1686)/2)))</f>
        <v>0</v>
      </c>
      <c r="AL1686" s="28">
        <f t="shared" ca="1" si="1041"/>
        <v>0.99347038007907618</v>
      </c>
      <c r="AM1686" s="28">
        <f t="shared" ca="1" si="1041"/>
        <v>0.45874197518397253</v>
      </c>
      <c r="AN1686" s="28">
        <f>IF(Riskregister!$E$11="",0,COUNTIF(BL$4:BL$53,"&lt;"&amp;AL1686)*IF(AM1686&lt;0.5,Riskregister!$K$11+(Riskregister!$L$11-Riskregister!$K$11)*SQRT(AM1686/2),Riskregister!$L$11-(Riskregister!$L$11-Riskregister!$K$11)*SQRT((1-AM1686)/2)))</f>
        <v>0</v>
      </c>
      <c r="AO1686" s="28">
        <f t="shared" ca="1" si="1042"/>
        <v>0.7575618979986275</v>
      </c>
      <c r="AP1686" s="28">
        <f t="shared" ca="1" si="1042"/>
        <v>0.98826182604889445</v>
      </c>
      <c r="AQ1686" s="28">
        <f>IF(Riskregister!$E$12="",0,COUNTIF(BM$4:BM$53,"&lt;"&amp;AO1686)*IF(AP1686&lt;0.5,Riskregister!$K$12+(Riskregister!$L$12-Riskregister!$K$12)*SQRT(AP1686/2),Riskregister!$L$12-(Riskregister!$L$12-Riskregister!$K$12)*SQRT((1-AP1686)/2)))</f>
        <v>0</v>
      </c>
      <c r="AR1686" s="28">
        <f t="shared" ca="1" si="1043"/>
        <v>0.26759324956175079</v>
      </c>
      <c r="AS1686" s="28">
        <f t="shared" ca="1" si="1043"/>
        <v>0.99666516930709403</v>
      </c>
      <c r="AT1686" s="28">
        <f>IF(Riskregister!$E$13="",0,COUNTIF(BN$4:BN$53,"&lt;"&amp;AR1686)*IF(AS1686&lt;0.5,Riskregister!$K$13+(Riskregister!$L$13-Riskregister!$K$13)*SQRT(AS1686/2),Riskregister!$L$13-(Riskregister!$L$13-Riskregister!$K$13)*SQRT((1-AS1686)/2)))</f>
        <v>0</v>
      </c>
      <c r="AU1686" s="28">
        <f t="shared" ca="1" si="1044"/>
        <v>0.1036137229666263</v>
      </c>
      <c r="AV1686" s="28">
        <f t="shared" ca="1" si="1044"/>
        <v>0.79387076034615756</v>
      </c>
      <c r="AW1686" s="28">
        <f>IF(Riskregister!$E$14="",0,COUNTIF(BO$4:BO$53,"&lt;"&amp;AU1686)*IF(AV1686&lt;0.5,Riskregister!$K$14+(Riskregister!$L$14-Riskregister!$K$14)*SQRT(AV1686/2),Riskregister!$L$14-(Riskregister!$L$14-Riskregister!$K$14)*SQRT((1-AV1686)/2)))</f>
        <v>0</v>
      </c>
      <c r="AX1686" s="28">
        <f t="shared" ca="1" si="1045"/>
        <v>0.84382395625879358</v>
      </c>
      <c r="AY1686" s="28">
        <f t="shared" ca="1" si="1045"/>
        <v>0.63407723720627363</v>
      </c>
      <c r="AZ1686" s="28">
        <f>IF(Riskregister!$E$15="",0,COUNTIF(BP$4:BP$53,"&lt;"&amp;AX1686)*IF(AY1686&lt;0.5,Riskregister!$K$15+(Riskregister!$L$15-Riskregister!$K$15)*SQRT(AY1686/2),Riskregister!$L$15-(Riskregister!$L$15-Riskregister!$K$15)*SQRT((1-AY1686)/2)))</f>
        <v>0</v>
      </c>
      <c r="BA1686" s="28">
        <f t="shared" ca="1" si="1046"/>
        <v>0.4129487442024099</v>
      </c>
      <c r="BB1686" s="28">
        <f t="shared" ca="1" si="1046"/>
        <v>0.19515861035900606</v>
      </c>
      <c r="BC1686" s="28">
        <f>IF(Riskregister!$E$16="",0,COUNTIF(BQ$4:BQ$53,"&lt;"&amp;BA1686)*IF(BB1686&lt;0.5,Riskregister!$K$16+(Riskregister!$L$16-Riskregister!$K$16)*SQRT(BB1686/2),Riskregister!$L$16-(Riskregister!$L$16-Riskregister!$K$16)*SQRT((1-BB1686)/2)))</f>
        <v>0</v>
      </c>
      <c r="BD1686" s="28">
        <f t="shared" ca="1" si="1034"/>
        <v>853894.99008036405</v>
      </c>
    </row>
    <row r="1687" spans="20:56" x14ac:dyDescent="0.35">
      <c r="T1687" s="28">
        <f t="shared" ca="1" si="1035"/>
        <v>0.23063028417626597</v>
      </c>
      <c r="U1687" s="28">
        <f t="shared" ca="1" si="1035"/>
        <v>0.94648770596590892</v>
      </c>
      <c r="V1687" s="28">
        <f ca="1">IF(Riskregister!$E$5="",0,COUNTIF(BF$4:BF$53,"&lt;"&amp;T1687)*IF(U1687&lt;0.5,Riskregister!$K$5+(Riskregister!$L$5-Riskregister!$K$5)*SQRT(U1687/2),Riskregister!$L$5-(Riskregister!$L$5-Riskregister!$K$5)*SQRT((1-U1687)/2)))</f>
        <v>0</v>
      </c>
      <c r="W1687" s="28">
        <f t="shared" ca="1" si="1036"/>
        <v>0.22287821161126598</v>
      </c>
      <c r="X1687" s="28">
        <f t="shared" ca="1" si="1036"/>
        <v>0.87317449000994285</v>
      </c>
      <c r="Y1687" s="28">
        <f ca="1">IF(Riskregister!$E$6="",0,COUNTIF(BG$4:BG$53,"&lt;"&amp;W1687)*IF(X1687&lt;0.5,Riskregister!$K$6+(Riskregister!$L$6-Riskregister!$K$6)*SQRT(X1687/2),Riskregister!$L$6-(Riskregister!$L$6-Riskregister!$K$6)*SQRT((1-X1687)/2)))</f>
        <v>0</v>
      </c>
      <c r="Z1687" s="28">
        <f t="shared" ca="1" si="1037"/>
        <v>0.25781352341986929</v>
      </c>
      <c r="AA1687" s="28">
        <f t="shared" ca="1" si="1037"/>
        <v>0.60642509714302595</v>
      </c>
      <c r="AB1687" s="28">
        <f ca="1">IF(Riskregister!$E$7="",0,COUNTIF(BH$4:BH$53,"&lt;"&amp;Z1687)*IF(AA1687&lt;0.5,Riskregister!$K$7+(Riskregister!$L$7-Riskregister!$K$7)*SQRT(AA1687/2),Riskregister!$L$7-(Riskregister!$L$7-Riskregister!$K$7)*SQRT((1-AA1687)/2)))</f>
        <v>0</v>
      </c>
      <c r="AC1687" s="28">
        <f t="shared" ca="1" si="1038"/>
        <v>0.18667248081233212</v>
      </c>
      <c r="AD1687" s="28">
        <f t="shared" ca="1" si="1038"/>
        <v>0.93125483180659185</v>
      </c>
      <c r="AE1687" s="28">
        <f ca="1">IF(Riskregister!$E$8="",0,COUNTIF(BI$4:BI$53,"&lt;"&amp;AC1687)*IF(AD1687&lt;0.5,Riskregister!$K$8+(Riskregister!$L$8-Riskregister!$K$8)*SQRT(AD1687/2),Riskregister!$L$8-(Riskregister!$L$8-Riskregister!$K$8)*SQRT((1-AD1687)/2)))</f>
        <v>0</v>
      </c>
      <c r="AF1687" s="28">
        <f t="shared" ca="1" si="1039"/>
        <v>0.98226515105552381</v>
      </c>
      <c r="AG1687" s="28">
        <f t="shared" ca="1" si="1039"/>
        <v>0.82096538019342691</v>
      </c>
      <c r="AH1687" s="28">
        <f>IF(Riskregister!$E$9="",0,COUNTIF(BJ$4:BJ$53,"&lt;"&amp;AF1687)*IF(AG1687&lt;0.5,Riskregister!$K$9+(Riskregister!$L$9-Riskregister!$K$9)*SQRT(AG1687/2),Riskregister!$L$9-(Riskregister!$L$9-Riskregister!$K$9)*SQRT((1-AG1687)/2)))</f>
        <v>0</v>
      </c>
      <c r="AI1687" s="28">
        <f t="shared" ca="1" si="1040"/>
        <v>0.76168639180928477</v>
      </c>
      <c r="AJ1687" s="28">
        <f t="shared" ca="1" si="1040"/>
        <v>0.84092079243682361</v>
      </c>
      <c r="AK1687" s="28">
        <f>IF(Riskregister!$E$10="",0,COUNTIF(BK$4:BK$53,"&lt;"&amp;AI1687)*IF(AJ1687&lt;0.5,Riskregister!$K$10+(Riskregister!$L$10-Riskregister!$K$10)*SQRT(AJ1687/2),Riskregister!$L$10-(Riskregister!$L$10-Riskregister!$K$10)*SQRT((1-AJ1687)/2)))</f>
        <v>0</v>
      </c>
      <c r="AL1687" s="28">
        <f t="shared" ca="1" si="1041"/>
        <v>0.10869889315418846</v>
      </c>
      <c r="AM1687" s="28">
        <f t="shared" ca="1" si="1041"/>
        <v>0.39477784854867293</v>
      </c>
      <c r="AN1687" s="28">
        <f>IF(Riskregister!$E$11="",0,COUNTIF(BL$4:BL$53,"&lt;"&amp;AL1687)*IF(AM1687&lt;0.5,Riskregister!$K$11+(Riskregister!$L$11-Riskregister!$K$11)*SQRT(AM1687/2),Riskregister!$L$11-(Riskregister!$L$11-Riskregister!$K$11)*SQRT((1-AM1687)/2)))</f>
        <v>0</v>
      </c>
      <c r="AO1687" s="28">
        <f t="shared" ca="1" si="1042"/>
        <v>0.18776941262338298</v>
      </c>
      <c r="AP1687" s="28">
        <f t="shared" ca="1" si="1042"/>
        <v>0.39421177667311003</v>
      </c>
      <c r="AQ1687" s="28">
        <f>IF(Riskregister!$E$12="",0,COUNTIF(BM$4:BM$53,"&lt;"&amp;AO1687)*IF(AP1687&lt;0.5,Riskregister!$K$12+(Riskregister!$L$12-Riskregister!$K$12)*SQRT(AP1687/2),Riskregister!$L$12-(Riskregister!$L$12-Riskregister!$K$12)*SQRT((1-AP1687)/2)))</f>
        <v>0</v>
      </c>
      <c r="AR1687" s="28">
        <f t="shared" ca="1" si="1043"/>
        <v>9.1370621649258243E-3</v>
      </c>
      <c r="AS1687" s="28">
        <f t="shared" ca="1" si="1043"/>
        <v>0.2844823678775551</v>
      </c>
      <c r="AT1687" s="28">
        <f>IF(Riskregister!$E$13="",0,COUNTIF(BN$4:BN$53,"&lt;"&amp;AR1687)*IF(AS1687&lt;0.5,Riskregister!$K$13+(Riskregister!$L$13-Riskregister!$K$13)*SQRT(AS1687/2),Riskregister!$L$13-(Riskregister!$L$13-Riskregister!$K$13)*SQRT((1-AS1687)/2)))</f>
        <v>0</v>
      </c>
      <c r="AU1687" s="28">
        <f t="shared" ca="1" si="1044"/>
        <v>0.29183469590076105</v>
      </c>
      <c r="AV1687" s="28">
        <f t="shared" ca="1" si="1044"/>
        <v>0.52813001019989914</v>
      </c>
      <c r="AW1687" s="28">
        <f>IF(Riskregister!$E$14="",0,COUNTIF(BO$4:BO$53,"&lt;"&amp;AU1687)*IF(AV1687&lt;0.5,Riskregister!$K$14+(Riskregister!$L$14-Riskregister!$K$14)*SQRT(AV1687/2),Riskregister!$L$14-(Riskregister!$L$14-Riskregister!$K$14)*SQRT((1-AV1687)/2)))</f>
        <v>0</v>
      </c>
      <c r="AX1687" s="28">
        <f t="shared" ca="1" si="1045"/>
        <v>0.52834785374007687</v>
      </c>
      <c r="AY1687" s="28">
        <f t="shared" ca="1" si="1045"/>
        <v>0.66094004171808185</v>
      </c>
      <c r="AZ1687" s="28">
        <f>IF(Riskregister!$E$15="",0,COUNTIF(BP$4:BP$53,"&lt;"&amp;AX1687)*IF(AY1687&lt;0.5,Riskregister!$K$15+(Riskregister!$L$15-Riskregister!$K$15)*SQRT(AY1687/2),Riskregister!$L$15-(Riskregister!$L$15-Riskregister!$K$15)*SQRT((1-AY1687)/2)))</f>
        <v>0</v>
      </c>
      <c r="BA1687" s="28">
        <f t="shared" ca="1" si="1046"/>
        <v>0.82850893470574494</v>
      </c>
      <c r="BB1687" s="28">
        <f t="shared" ca="1" si="1046"/>
        <v>0.4677504054013597</v>
      </c>
      <c r="BC1687" s="28">
        <f>IF(Riskregister!$E$16="",0,COUNTIF(BQ$4:BQ$53,"&lt;"&amp;BA1687)*IF(BB1687&lt;0.5,Riskregister!$K$16+(Riskregister!$L$16-Riskregister!$K$16)*SQRT(BB1687/2),Riskregister!$L$16-(Riskregister!$L$16-Riskregister!$K$16)*SQRT((1-BB1687)/2)))</f>
        <v>0</v>
      </c>
      <c r="BD1687" s="28">
        <f t="shared" ca="1" si="1034"/>
        <v>0</v>
      </c>
    </row>
    <row r="1688" spans="20:56" x14ac:dyDescent="0.35">
      <c r="T1688" s="28">
        <f t="shared" ca="1" si="1035"/>
        <v>0.25897348383290897</v>
      </c>
      <c r="U1688" s="28">
        <f t="shared" ca="1" si="1035"/>
        <v>0.36594893825814345</v>
      </c>
      <c r="V1688" s="28">
        <f ca="1">IF(Riskregister!$E$5="",0,COUNTIF(BF$4:BF$53,"&lt;"&amp;T1688)*IF(U1688&lt;0.5,Riskregister!$K$5+(Riskregister!$L$5-Riskregister!$K$5)*SQRT(U1688/2),Riskregister!$L$5-(Riskregister!$L$5-Riskregister!$K$5)*SQRT((1-U1688)/2)))</f>
        <v>0</v>
      </c>
      <c r="W1688" s="28">
        <f t="shared" ca="1" si="1036"/>
        <v>0.46955479468204553</v>
      </c>
      <c r="X1688" s="28">
        <f t="shared" ca="1" si="1036"/>
        <v>0.76787860661510166</v>
      </c>
      <c r="Y1688" s="28">
        <f ca="1">IF(Riskregister!$E$6="",0,COUNTIF(BG$4:BG$53,"&lt;"&amp;W1688)*IF(X1688&lt;0.5,Riskregister!$K$6+(Riskregister!$L$6-Riskregister!$K$6)*SQRT(X1688/2),Riskregister!$L$6-(Riskregister!$L$6-Riskregister!$K$6)*SQRT((1-X1688)/2)))</f>
        <v>0</v>
      </c>
      <c r="Z1688" s="28">
        <f t="shared" ca="1" si="1037"/>
        <v>0.25246068337163108</v>
      </c>
      <c r="AA1688" s="28">
        <f t="shared" ca="1" si="1037"/>
        <v>0.41297513781919337</v>
      </c>
      <c r="AB1688" s="28">
        <f ca="1">IF(Riskregister!$E$7="",0,COUNTIF(BH$4:BH$53,"&lt;"&amp;Z1688)*IF(AA1688&lt;0.5,Riskregister!$K$7+(Riskregister!$L$7-Riskregister!$K$7)*SQRT(AA1688/2),Riskregister!$L$7-(Riskregister!$L$7-Riskregister!$K$7)*SQRT((1-AA1688)/2)))</f>
        <v>0</v>
      </c>
      <c r="AC1688" s="28">
        <f t="shared" ca="1" si="1038"/>
        <v>0.36739802796182419</v>
      </c>
      <c r="AD1688" s="28">
        <f t="shared" ca="1" si="1038"/>
        <v>7.135954856547333E-2</v>
      </c>
      <c r="AE1688" s="28">
        <f ca="1">IF(Riskregister!$E$8="",0,COUNTIF(BI$4:BI$53,"&lt;"&amp;AC1688)*IF(AD1688&lt;0.5,Riskregister!$K$8+(Riskregister!$L$8-Riskregister!$K$8)*SQRT(AD1688/2),Riskregister!$L$8-(Riskregister!$L$8-Riskregister!$K$8)*SQRT((1-AD1688)/2)))</f>
        <v>0</v>
      </c>
      <c r="AF1688" s="28">
        <f t="shared" ca="1" si="1039"/>
        <v>0.60727661860162985</v>
      </c>
      <c r="AG1688" s="28">
        <f t="shared" ca="1" si="1039"/>
        <v>1.2342373669973039E-2</v>
      </c>
      <c r="AH1688" s="28">
        <f>IF(Riskregister!$E$9="",0,COUNTIF(BJ$4:BJ$53,"&lt;"&amp;AF1688)*IF(AG1688&lt;0.5,Riskregister!$K$9+(Riskregister!$L$9-Riskregister!$K$9)*SQRT(AG1688/2),Riskregister!$L$9-(Riskregister!$L$9-Riskregister!$K$9)*SQRT((1-AG1688)/2)))</f>
        <v>0</v>
      </c>
      <c r="AI1688" s="28">
        <f t="shared" ca="1" si="1040"/>
        <v>0.8513489505005094</v>
      </c>
      <c r="AJ1688" s="28">
        <f t="shared" ca="1" si="1040"/>
        <v>0.80071436320382372</v>
      </c>
      <c r="AK1688" s="28">
        <f>IF(Riskregister!$E$10="",0,COUNTIF(BK$4:BK$53,"&lt;"&amp;AI1688)*IF(AJ1688&lt;0.5,Riskregister!$K$10+(Riskregister!$L$10-Riskregister!$K$10)*SQRT(AJ1688/2),Riskregister!$L$10-(Riskregister!$L$10-Riskregister!$K$10)*SQRT((1-AJ1688)/2)))</f>
        <v>0</v>
      </c>
      <c r="AL1688" s="28">
        <f t="shared" ca="1" si="1041"/>
        <v>0.82337171596954939</v>
      </c>
      <c r="AM1688" s="28">
        <f t="shared" ca="1" si="1041"/>
        <v>6.8282549352922439E-2</v>
      </c>
      <c r="AN1688" s="28">
        <f>IF(Riskregister!$E$11="",0,COUNTIF(BL$4:BL$53,"&lt;"&amp;AL1688)*IF(AM1688&lt;0.5,Riskregister!$K$11+(Riskregister!$L$11-Riskregister!$K$11)*SQRT(AM1688/2),Riskregister!$L$11-(Riskregister!$L$11-Riskregister!$K$11)*SQRT((1-AM1688)/2)))</f>
        <v>0</v>
      </c>
      <c r="AO1688" s="28">
        <f t="shared" ca="1" si="1042"/>
        <v>0.79591315561242915</v>
      </c>
      <c r="AP1688" s="28">
        <f t="shared" ca="1" si="1042"/>
        <v>0.85154320543668505</v>
      </c>
      <c r="AQ1688" s="28">
        <f>IF(Riskregister!$E$12="",0,COUNTIF(BM$4:BM$53,"&lt;"&amp;AO1688)*IF(AP1688&lt;0.5,Riskregister!$K$12+(Riskregister!$L$12-Riskregister!$K$12)*SQRT(AP1688/2),Riskregister!$L$12-(Riskregister!$L$12-Riskregister!$K$12)*SQRT((1-AP1688)/2)))</f>
        <v>0</v>
      </c>
      <c r="AR1688" s="28">
        <f t="shared" ca="1" si="1043"/>
        <v>0.18403386454631143</v>
      </c>
      <c r="AS1688" s="28">
        <f t="shared" ca="1" si="1043"/>
        <v>0.85882192860628326</v>
      </c>
      <c r="AT1688" s="28">
        <f>IF(Riskregister!$E$13="",0,COUNTIF(BN$4:BN$53,"&lt;"&amp;AR1688)*IF(AS1688&lt;0.5,Riskregister!$K$13+(Riskregister!$L$13-Riskregister!$K$13)*SQRT(AS1688/2),Riskregister!$L$13-(Riskregister!$L$13-Riskregister!$K$13)*SQRT((1-AS1688)/2)))</f>
        <v>0</v>
      </c>
      <c r="AU1688" s="28">
        <f t="shared" ca="1" si="1044"/>
        <v>0.91179797398534557</v>
      </c>
      <c r="AV1688" s="28">
        <f t="shared" ca="1" si="1044"/>
        <v>0.2792140827556282</v>
      </c>
      <c r="AW1688" s="28">
        <f>IF(Riskregister!$E$14="",0,COUNTIF(BO$4:BO$53,"&lt;"&amp;AU1688)*IF(AV1688&lt;0.5,Riskregister!$K$14+(Riskregister!$L$14-Riskregister!$K$14)*SQRT(AV1688/2),Riskregister!$L$14-(Riskregister!$L$14-Riskregister!$K$14)*SQRT((1-AV1688)/2)))</f>
        <v>0</v>
      </c>
      <c r="AX1688" s="28">
        <f t="shared" ca="1" si="1045"/>
        <v>0.2030153690448413</v>
      </c>
      <c r="AY1688" s="28">
        <f t="shared" ca="1" si="1045"/>
        <v>0.29872929112020108</v>
      </c>
      <c r="AZ1688" s="28">
        <f>IF(Riskregister!$E$15="",0,COUNTIF(BP$4:BP$53,"&lt;"&amp;AX1688)*IF(AY1688&lt;0.5,Riskregister!$K$15+(Riskregister!$L$15-Riskregister!$K$15)*SQRT(AY1688/2),Riskregister!$L$15-(Riskregister!$L$15-Riskregister!$K$15)*SQRT((1-AY1688)/2)))</f>
        <v>0</v>
      </c>
      <c r="BA1688" s="28">
        <f t="shared" ca="1" si="1046"/>
        <v>0.16924657477096494</v>
      </c>
      <c r="BB1688" s="28">
        <f t="shared" ca="1" si="1046"/>
        <v>2.531239692553966E-2</v>
      </c>
      <c r="BC1688" s="28">
        <f>IF(Riskregister!$E$16="",0,COUNTIF(BQ$4:BQ$53,"&lt;"&amp;BA1688)*IF(BB1688&lt;0.5,Riskregister!$K$16+(Riskregister!$L$16-Riskregister!$K$16)*SQRT(BB1688/2),Riskregister!$L$16-(Riskregister!$L$16-Riskregister!$K$16)*SQRT((1-BB1688)/2)))</f>
        <v>0</v>
      </c>
      <c r="BD1688" s="28">
        <f t="shared" ca="1" si="1034"/>
        <v>0</v>
      </c>
    </row>
    <row r="1689" spans="20:56" x14ac:dyDescent="0.35">
      <c r="T1689" s="28">
        <f t="shared" ca="1" si="1035"/>
        <v>0.82773670731773541</v>
      </c>
      <c r="U1689" s="28">
        <f t="shared" ca="1" si="1035"/>
        <v>0.73640944294726063</v>
      </c>
      <c r="V1689" s="28">
        <f ca="1">IF(Riskregister!$E$5="",0,COUNTIF(BF$4:BF$53,"&lt;"&amp;T1689)*IF(U1689&lt;0.5,Riskregister!$K$5+(Riskregister!$L$5-Riskregister!$K$5)*SQRT(U1689/2),Riskregister!$L$5-(Riskregister!$L$5-Riskregister!$K$5)*SQRT((1-U1689)/2)))</f>
        <v>436633.71246921888</v>
      </c>
      <c r="W1689" s="28">
        <f t="shared" ca="1" si="1036"/>
        <v>0.66190212210563559</v>
      </c>
      <c r="X1689" s="28">
        <f t="shared" ca="1" si="1036"/>
        <v>0.46847029822343822</v>
      </c>
      <c r="Y1689" s="28">
        <f ca="1">IF(Riskregister!$E$6="",0,COUNTIF(BG$4:BG$53,"&lt;"&amp;W1689)*IF(X1689&lt;0.5,Riskregister!$K$6+(Riskregister!$L$6-Riskregister!$K$6)*SQRT(X1689/2),Riskregister!$L$6-(Riskregister!$L$6-Riskregister!$K$6)*SQRT((1-X1689)/2)))</f>
        <v>1071161.2268242715</v>
      </c>
      <c r="Z1689" s="28">
        <f t="shared" ca="1" si="1037"/>
        <v>0.21676229931184798</v>
      </c>
      <c r="AA1689" s="28">
        <f t="shared" ca="1" si="1037"/>
        <v>0.65101983804547126</v>
      </c>
      <c r="AB1689" s="28">
        <f ca="1">IF(Riskregister!$E$7="",0,COUNTIF(BH$4:BH$53,"&lt;"&amp;Z1689)*IF(AA1689&lt;0.5,Riskregister!$K$7+(Riskregister!$L$7-Riskregister!$K$7)*SQRT(AA1689/2),Riskregister!$L$7-(Riskregister!$L$7-Riskregister!$K$7)*SQRT((1-AA1689)/2)))</f>
        <v>0</v>
      </c>
      <c r="AC1689" s="28">
        <f t="shared" ca="1" si="1038"/>
        <v>0.78594306498527511</v>
      </c>
      <c r="AD1689" s="28">
        <f t="shared" ca="1" si="1038"/>
        <v>9.5098066212234156E-2</v>
      </c>
      <c r="AE1689" s="28">
        <f ca="1">IF(Riskregister!$E$8="",0,COUNTIF(BI$4:BI$53,"&lt;"&amp;AC1689)*IF(AD1689&lt;0.5,Riskregister!$K$8+(Riskregister!$L$8-Riskregister!$K$8)*SQRT(AD1689/2),Riskregister!$L$8-(Riskregister!$L$8-Riskregister!$K$8)*SQRT((1-AD1689)/2)))</f>
        <v>0</v>
      </c>
      <c r="AF1689" s="28">
        <f t="shared" ca="1" si="1039"/>
        <v>0.45277477210169292</v>
      </c>
      <c r="AG1689" s="28">
        <f t="shared" ca="1" si="1039"/>
        <v>4.2946194710527741E-2</v>
      </c>
      <c r="AH1689" s="28">
        <f>IF(Riskregister!$E$9="",0,COUNTIF(BJ$4:BJ$53,"&lt;"&amp;AF1689)*IF(AG1689&lt;0.5,Riskregister!$K$9+(Riskregister!$L$9-Riskregister!$K$9)*SQRT(AG1689/2),Riskregister!$L$9-(Riskregister!$L$9-Riskregister!$K$9)*SQRT((1-AG1689)/2)))</f>
        <v>0</v>
      </c>
      <c r="AI1689" s="28">
        <f t="shared" ca="1" si="1040"/>
        <v>0.43772525334850454</v>
      </c>
      <c r="AJ1689" s="28">
        <f t="shared" ca="1" si="1040"/>
        <v>0.59886290703469314</v>
      </c>
      <c r="AK1689" s="28">
        <f>IF(Riskregister!$E$10="",0,COUNTIF(BK$4:BK$53,"&lt;"&amp;AI1689)*IF(AJ1689&lt;0.5,Riskregister!$K$10+(Riskregister!$L$10-Riskregister!$K$10)*SQRT(AJ1689/2),Riskregister!$L$10-(Riskregister!$L$10-Riskregister!$K$10)*SQRT((1-AJ1689)/2)))</f>
        <v>0</v>
      </c>
      <c r="AL1689" s="28">
        <f t="shared" ca="1" si="1041"/>
        <v>0.96750533004947115</v>
      </c>
      <c r="AM1689" s="28">
        <f t="shared" ca="1" si="1041"/>
        <v>0.81473345669370734</v>
      </c>
      <c r="AN1689" s="28">
        <f>IF(Riskregister!$E$11="",0,COUNTIF(BL$4:BL$53,"&lt;"&amp;AL1689)*IF(AM1689&lt;0.5,Riskregister!$K$11+(Riskregister!$L$11-Riskregister!$K$11)*SQRT(AM1689/2),Riskregister!$L$11-(Riskregister!$L$11-Riskregister!$K$11)*SQRT((1-AM1689)/2)))</f>
        <v>0</v>
      </c>
      <c r="AO1689" s="28">
        <f t="shared" ca="1" si="1042"/>
        <v>0.7372256059205019</v>
      </c>
      <c r="AP1689" s="28">
        <f t="shared" ca="1" si="1042"/>
        <v>0.57112878442778847</v>
      </c>
      <c r="AQ1689" s="28">
        <f>IF(Riskregister!$E$12="",0,COUNTIF(BM$4:BM$53,"&lt;"&amp;AO1689)*IF(AP1689&lt;0.5,Riskregister!$K$12+(Riskregister!$L$12-Riskregister!$K$12)*SQRT(AP1689/2),Riskregister!$L$12-(Riskregister!$L$12-Riskregister!$K$12)*SQRT((1-AP1689)/2)))</f>
        <v>0</v>
      </c>
      <c r="AR1689" s="28">
        <f t="shared" ca="1" si="1043"/>
        <v>0.75728957904024063</v>
      </c>
      <c r="AS1689" s="28">
        <f t="shared" ca="1" si="1043"/>
        <v>0.78263856626976314</v>
      </c>
      <c r="AT1689" s="28">
        <f>IF(Riskregister!$E$13="",0,COUNTIF(BN$4:BN$53,"&lt;"&amp;AR1689)*IF(AS1689&lt;0.5,Riskregister!$K$13+(Riskregister!$L$13-Riskregister!$K$13)*SQRT(AS1689/2),Riskregister!$L$13-(Riskregister!$L$13-Riskregister!$K$13)*SQRT((1-AS1689)/2)))</f>
        <v>0</v>
      </c>
      <c r="AU1689" s="28">
        <f t="shared" ca="1" si="1044"/>
        <v>0.45666355232470968</v>
      </c>
      <c r="AV1689" s="28">
        <f t="shared" ca="1" si="1044"/>
        <v>0.92978325601806866</v>
      </c>
      <c r="AW1689" s="28">
        <f>IF(Riskregister!$E$14="",0,COUNTIF(BO$4:BO$53,"&lt;"&amp;AU1689)*IF(AV1689&lt;0.5,Riskregister!$K$14+(Riskregister!$L$14-Riskregister!$K$14)*SQRT(AV1689/2),Riskregister!$L$14-(Riskregister!$L$14-Riskregister!$K$14)*SQRT((1-AV1689)/2)))</f>
        <v>0</v>
      </c>
      <c r="AX1689" s="28">
        <f t="shared" ca="1" si="1045"/>
        <v>0.26060343073180137</v>
      </c>
      <c r="AY1689" s="28">
        <f t="shared" ca="1" si="1045"/>
        <v>0.7612336023654741</v>
      </c>
      <c r="AZ1689" s="28">
        <f>IF(Riskregister!$E$15="",0,COUNTIF(BP$4:BP$53,"&lt;"&amp;AX1689)*IF(AY1689&lt;0.5,Riskregister!$K$15+(Riskregister!$L$15-Riskregister!$K$15)*SQRT(AY1689/2),Riskregister!$L$15-(Riskregister!$L$15-Riskregister!$K$15)*SQRT((1-AY1689)/2)))</f>
        <v>0</v>
      </c>
      <c r="BA1689" s="28">
        <f t="shared" ca="1" si="1046"/>
        <v>0.63766483252171302</v>
      </c>
      <c r="BB1689" s="28">
        <f t="shared" ca="1" si="1046"/>
        <v>2.687316561914399E-2</v>
      </c>
      <c r="BC1689" s="28">
        <f>IF(Riskregister!$E$16="",0,COUNTIF(BQ$4:BQ$53,"&lt;"&amp;BA1689)*IF(BB1689&lt;0.5,Riskregister!$K$16+(Riskregister!$L$16-Riskregister!$K$16)*SQRT(BB1689/2),Riskregister!$L$16-(Riskregister!$L$16-Riskregister!$K$16)*SQRT((1-BB1689)/2)))</f>
        <v>0</v>
      </c>
      <c r="BD1689" s="28">
        <f t="shared" ca="1" si="1034"/>
        <v>1507794.9392934903</v>
      </c>
    </row>
    <row r="1690" spans="20:56" x14ac:dyDescent="0.35">
      <c r="T1690" s="28">
        <f t="shared" ca="1" si="1035"/>
        <v>0.26208440917769849</v>
      </c>
      <c r="U1690" s="28">
        <f t="shared" ca="1" si="1035"/>
        <v>0.20378522750740047</v>
      </c>
      <c r="V1690" s="28">
        <f ca="1">IF(Riskregister!$E$5="",0,COUNTIF(BF$4:BF$53,"&lt;"&amp;T1690)*IF(U1690&lt;0.5,Riskregister!$K$5+(Riskregister!$L$5-Riskregister!$K$5)*SQRT(U1690/2),Riskregister!$L$5-(Riskregister!$L$5-Riskregister!$K$5)*SQRT((1-U1690)/2)))</f>
        <v>0</v>
      </c>
      <c r="W1690" s="28">
        <f t="shared" ca="1" si="1036"/>
        <v>0.98367478165540667</v>
      </c>
      <c r="X1690" s="28">
        <f t="shared" ca="1" si="1036"/>
        <v>0.36986720927569139</v>
      </c>
      <c r="Y1690" s="28">
        <f ca="1">IF(Riskregister!$E$6="",0,COUNTIF(BG$4:BG$53,"&lt;"&amp;W1690)*IF(X1690&lt;0.5,Riskregister!$K$6+(Riskregister!$L$6-Riskregister!$K$6)*SQRT(X1690/2),Riskregister!$L$6-(Riskregister!$L$6-Riskregister!$K$6)*SQRT((1-X1690)/2)))</f>
        <v>1948140.6641860683</v>
      </c>
      <c r="Z1690" s="28">
        <f t="shared" ca="1" si="1037"/>
        <v>0.71617540456226747</v>
      </c>
      <c r="AA1690" s="28">
        <f t="shared" ca="1" si="1037"/>
        <v>0.99027207519323623</v>
      </c>
      <c r="AB1690" s="28">
        <f ca="1">IF(Riskregister!$E$7="",0,COUNTIF(BH$4:BH$53,"&lt;"&amp;Z1690)*IF(AA1690&lt;0.5,Riskregister!$K$7+(Riskregister!$L$7-Riskregister!$K$7)*SQRT(AA1690/2),Riskregister!$L$7-(Riskregister!$L$7-Riskregister!$K$7)*SQRT((1-AA1690)/2)))</f>
        <v>375590.26025508915</v>
      </c>
      <c r="AC1690" s="28">
        <f t="shared" ca="1" si="1038"/>
        <v>0.66488672412840299</v>
      </c>
      <c r="AD1690" s="28">
        <f t="shared" ca="1" si="1038"/>
        <v>0.13726737817238632</v>
      </c>
      <c r="AE1690" s="28">
        <f ca="1">IF(Riskregister!$E$8="",0,COUNTIF(BI$4:BI$53,"&lt;"&amp;AC1690)*IF(AD1690&lt;0.5,Riskregister!$K$8+(Riskregister!$L$8-Riskregister!$K$8)*SQRT(AD1690/2),Riskregister!$L$8-(Riskregister!$L$8-Riskregister!$K$8)*SQRT((1-AD1690)/2)))</f>
        <v>0</v>
      </c>
      <c r="AF1690" s="28">
        <f t="shared" ca="1" si="1039"/>
        <v>9.2824447401260834E-2</v>
      </c>
      <c r="AG1690" s="28">
        <f t="shared" ca="1" si="1039"/>
        <v>0.97595473836145563</v>
      </c>
      <c r="AH1690" s="28">
        <f>IF(Riskregister!$E$9="",0,COUNTIF(BJ$4:BJ$53,"&lt;"&amp;AF1690)*IF(AG1690&lt;0.5,Riskregister!$K$9+(Riskregister!$L$9-Riskregister!$K$9)*SQRT(AG1690/2),Riskregister!$L$9-(Riskregister!$L$9-Riskregister!$K$9)*SQRT((1-AG1690)/2)))</f>
        <v>0</v>
      </c>
      <c r="AI1690" s="28">
        <f t="shared" ca="1" si="1040"/>
        <v>0.6101846482606661</v>
      </c>
      <c r="AJ1690" s="28">
        <f t="shared" ca="1" si="1040"/>
        <v>0.73470810658016072</v>
      </c>
      <c r="AK1690" s="28">
        <f>IF(Riskregister!$E$10="",0,COUNTIF(BK$4:BK$53,"&lt;"&amp;AI1690)*IF(AJ1690&lt;0.5,Riskregister!$K$10+(Riskregister!$L$10-Riskregister!$K$10)*SQRT(AJ1690/2),Riskregister!$L$10-(Riskregister!$L$10-Riskregister!$K$10)*SQRT((1-AJ1690)/2)))</f>
        <v>0</v>
      </c>
      <c r="AL1690" s="28">
        <f t="shared" ca="1" si="1041"/>
        <v>0.1204060767530567</v>
      </c>
      <c r="AM1690" s="28">
        <f t="shared" ca="1" si="1041"/>
        <v>0.28344132318241111</v>
      </c>
      <c r="AN1690" s="28">
        <f>IF(Riskregister!$E$11="",0,COUNTIF(BL$4:BL$53,"&lt;"&amp;AL1690)*IF(AM1690&lt;0.5,Riskregister!$K$11+(Riskregister!$L$11-Riskregister!$K$11)*SQRT(AM1690/2),Riskregister!$L$11-(Riskregister!$L$11-Riskregister!$K$11)*SQRT((1-AM1690)/2)))</f>
        <v>0</v>
      </c>
      <c r="AO1690" s="28">
        <f t="shared" ca="1" si="1042"/>
        <v>0.40587584602024851</v>
      </c>
      <c r="AP1690" s="28">
        <f t="shared" ca="1" si="1042"/>
        <v>7.7383183429866498E-2</v>
      </c>
      <c r="AQ1690" s="28">
        <f>IF(Riskregister!$E$12="",0,COUNTIF(BM$4:BM$53,"&lt;"&amp;AO1690)*IF(AP1690&lt;0.5,Riskregister!$K$12+(Riskregister!$L$12-Riskregister!$K$12)*SQRT(AP1690/2),Riskregister!$L$12-(Riskregister!$L$12-Riskregister!$K$12)*SQRT((1-AP1690)/2)))</f>
        <v>0</v>
      </c>
      <c r="AR1690" s="28">
        <f t="shared" ca="1" si="1043"/>
        <v>0.30006531994795793</v>
      </c>
      <c r="AS1690" s="28">
        <f t="shared" ca="1" si="1043"/>
        <v>0.14128463317319595</v>
      </c>
      <c r="AT1690" s="28">
        <f>IF(Riskregister!$E$13="",0,COUNTIF(BN$4:BN$53,"&lt;"&amp;AR1690)*IF(AS1690&lt;0.5,Riskregister!$K$13+(Riskregister!$L$13-Riskregister!$K$13)*SQRT(AS1690/2),Riskregister!$L$13-(Riskregister!$L$13-Riskregister!$K$13)*SQRT((1-AS1690)/2)))</f>
        <v>0</v>
      </c>
      <c r="AU1690" s="28">
        <f t="shared" ca="1" si="1044"/>
        <v>0.66220722429325618</v>
      </c>
      <c r="AV1690" s="28">
        <f t="shared" ca="1" si="1044"/>
        <v>0.28834822404966165</v>
      </c>
      <c r="AW1690" s="28">
        <f>IF(Riskregister!$E$14="",0,COUNTIF(BO$4:BO$53,"&lt;"&amp;AU1690)*IF(AV1690&lt;0.5,Riskregister!$K$14+(Riskregister!$L$14-Riskregister!$K$14)*SQRT(AV1690/2),Riskregister!$L$14-(Riskregister!$L$14-Riskregister!$K$14)*SQRT((1-AV1690)/2)))</f>
        <v>0</v>
      </c>
      <c r="AX1690" s="28">
        <f t="shared" ca="1" si="1045"/>
        <v>0.97393075722088729</v>
      </c>
      <c r="AY1690" s="28">
        <f t="shared" ca="1" si="1045"/>
        <v>0.87145597757188553</v>
      </c>
      <c r="AZ1690" s="28">
        <f>IF(Riskregister!$E$15="",0,COUNTIF(BP$4:BP$53,"&lt;"&amp;AX1690)*IF(AY1690&lt;0.5,Riskregister!$K$15+(Riskregister!$L$15-Riskregister!$K$15)*SQRT(AY1690/2),Riskregister!$L$15-(Riskregister!$L$15-Riskregister!$K$15)*SQRT((1-AY1690)/2)))</f>
        <v>0</v>
      </c>
      <c r="BA1690" s="28">
        <f t="shared" ca="1" si="1046"/>
        <v>0.27137546416732361</v>
      </c>
      <c r="BB1690" s="28">
        <f t="shared" ca="1" si="1046"/>
        <v>0.15384056477526231</v>
      </c>
      <c r="BC1690" s="28">
        <f>IF(Riskregister!$E$16="",0,COUNTIF(BQ$4:BQ$53,"&lt;"&amp;BA1690)*IF(BB1690&lt;0.5,Riskregister!$K$16+(Riskregister!$L$16-Riskregister!$K$16)*SQRT(BB1690/2),Riskregister!$L$16-(Riskregister!$L$16-Riskregister!$K$16)*SQRT((1-BB1690)/2)))</f>
        <v>0</v>
      </c>
      <c r="BD1690" s="28">
        <f t="shared" ca="1" si="1034"/>
        <v>2323730.9244411574</v>
      </c>
    </row>
    <row r="1691" spans="20:56" x14ac:dyDescent="0.35">
      <c r="T1691" s="28">
        <f t="shared" ca="1" si="1035"/>
        <v>0.78547507153822838</v>
      </c>
      <c r="U1691" s="28">
        <f t="shared" ca="1" si="1035"/>
        <v>0.86262936331467988</v>
      </c>
      <c r="V1691" s="28">
        <f ca="1">IF(Riskregister!$E$5="",0,COUNTIF(BF$4:BF$53,"&lt;"&amp;T1691)*IF(U1691&lt;0.5,Riskregister!$K$5+(Riskregister!$L$5-Riskregister!$K$5)*SQRT(U1691/2),Riskregister!$L$5-(Riskregister!$L$5-Riskregister!$K$5)*SQRT((1-U1691)/2)))</f>
        <v>482064.52202840464</v>
      </c>
      <c r="W1691" s="28">
        <f t="shared" ca="1" si="1036"/>
        <v>0.87850330512038544</v>
      </c>
      <c r="X1691" s="28">
        <f t="shared" ca="1" si="1036"/>
        <v>0.4274673707335872</v>
      </c>
      <c r="Y1691" s="28">
        <f ca="1">IF(Riskregister!$E$6="",0,COUNTIF(BG$4:BG$53,"&lt;"&amp;W1691)*IF(X1691&lt;0.5,Riskregister!$K$6+(Riskregister!$L$6-Riskregister!$K$6)*SQRT(X1691/2),Riskregister!$L$6-(Riskregister!$L$6-Riskregister!$K$6)*SQRT((1-X1691)/2)))</f>
        <v>1032164.1307989736</v>
      </c>
      <c r="Z1691" s="28">
        <f t="shared" ca="1" si="1037"/>
        <v>0.15498668348444433</v>
      </c>
      <c r="AA1691" s="28">
        <f t="shared" ca="1" si="1037"/>
        <v>0.82233711469992787</v>
      </c>
      <c r="AB1691" s="28">
        <f ca="1">IF(Riskregister!$E$7="",0,COUNTIF(BH$4:BH$53,"&lt;"&amp;Z1691)*IF(AA1691&lt;0.5,Riskregister!$K$7+(Riskregister!$L$7-Riskregister!$K$7)*SQRT(AA1691/2),Riskregister!$L$7-(Riskregister!$L$7-Riskregister!$K$7)*SQRT((1-AA1691)/2)))</f>
        <v>0</v>
      </c>
      <c r="AC1691" s="28">
        <f t="shared" ca="1" si="1038"/>
        <v>0.42650096796753989</v>
      </c>
      <c r="AD1691" s="28">
        <f t="shared" ca="1" si="1038"/>
        <v>0.41302940485132711</v>
      </c>
      <c r="AE1691" s="28">
        <f ca="1">IF(Riskregister!$E$8="",0,COUNTIF(BI$4:BI$53,"&lt;"&amp;AC1691)*IF(AD1691&lt;0.5,Riskregister!$K$8+(Riskregister!$L$8-Riskregister!$K$8)*SQRT(AD1691/2),Riskregister!$L$8-(Riskregister!$L$8-Riskregister!$K$8)*SQRT((1-AD1691)/2)))</f>
        <v>0</v>
      </c>
      <c r="AF1691" s="28">
        <f t="shared" ca="1" si="1039"/>
        <v>0.45044157061441381</v>
      </c>
      <c r="AG1691" s="28">
        <f t="shared" ca="1" si="1039"/>
        <v>0.92844989306519654</v>
      </c>
      <c r="AH1691" s="28">
        <f>IF(Riskregister!$E$9="",0,COUNTIF(BJ$4:BJ$53,"&lt;"&amp;AF1691)*IF(AG1691&lt;0.5,Riskregister!$K$9+(Riskregister!$L$9-Riskregister!$K$9)*SQRT(AG1691/2),Riskregister!$L$9-(Riskregister!$L$9-Riskregister!$K$9)*SQRT((1-AG1691)/2)))</f>
        <v>0</v>
      </c>
      <c r="AI1691" s="28">
        <f t="shared" ca="1" si="1040"/>
        <v>0.54514205764284163</v>
      </c>
      <c r="AJ1691" s="28">
        <f t="shared" ca="1" si="1040"/>
        <v>0.82273318672794238</v>
      </c>
      <c r="AK1691" s="28">
        <f>IF(Riskregister!$E$10="",0,COUNTIF(BK$4:BK$53,"&lt;"&amp;AI1691)*IF(AJ1691&lt;0.5,Riskregister!$K$10+(Riskregister!$L$10-Riskregister!$K$10)*SQRT(AJ1691/2),Riskregister!$L$10-(Riskregister!$L$10-Riskregister!$K$10)*SQRT((1-AJ1691)/2)))</f>
        <v>0</v>
      </c>
      <c r="AL1691" s="28">
        <f t="shared" ca="1" si="1041"/>
        <v>0.7309190978420107</v>
      </c>
      <c r="AM1691" s="28">
        <f t="shared" ca="1" si="1041"/>
        <v>0.90449108681794976</v>
      </c>
      <c r="AN1691" s="28">
        <f>IF(Riskregister!$E$11="",0,COUNTIF(BL$4:BL$53,"&lt;"&amp;AL1691)*IF(AM1691&lt;0.5,Riskregister!$K$11+(Riskregister!$L$11-Riskregister!$K$11)*SQRT(AM1691/2),Riskregister!$L$11-(Riskregister!$L$11-Riskregister!$K$11)*SQRT((1-AM1691)/2)))</f>
        <v>0</v>
      </c>
      <c r="AO1691" s="28">
        <f t="shared" ca="1" si="1042"/>
        <v>0.73835995417532685</v>
      </c>
      <c r="AP1691" s="28">
        <f t="shared" ca="1" si="1042"/>
        <v>7.9385433451029441E-2</v>
      </c>
      <c r="AQ1691" s="28">
        <f>IF(Riskregister!$E$12="",0,COUNTIF(BM$4:BM$53,"&lt;"&amp;AO1691)*IF(AP1691&lt;0.5,Riskregister!$K$12+(Riskregister!$L$12-Riskregister!$K$12)*SQRT(AP1691/2),Riskregister!$L$12-(Riskregister!$L$12-Riskregister!$K$12)*SQRT((1-AP1691)/2)))</f>
        <v>0</v>
      </c>
      <c r="AR1691" s="28">
        <f t="shared" ca="1" si="1043"/>
        <v>0.5671388440876578</v>
      </c>
      <c r="AS1691" s="28">
        <f t="shared" ca="1" si="1043"/>
        <v>0.3364177494286763</v>
      </c>
      <c r="AT1691" s="28">
        <f>IF(Riskregister!$E$13="",0,COUNTIF(BN$4:BN$53,"&lt;"&amp;AR1691)*IF(AS1691&lt;0.5,Riskregister!$K$13+(Riskregister!$L$13-Riskregister!$K$13)*SQRT(AS1691/2),Riskregister!$L$13-(Riskregister!$L$13-Riskregister!$K$13)*SQRT((1-AS1691)/2)))</f>
        <v>0</v>
      </c>
      <c r="AU1691" s="28">
        <f t="shared" ca="1" si="1044"/>
        <v>0.20617874878903975</v>
      </c>
      <c r="AV1691" s="28">
        <f t="shared" ca="1" si="1044"/>
        <v>0.4569566758977659</v>
      </c>
      <c r="AW1691" s="28">
        <f>IF(Riskregister!$E$14="",0,COUNTIF(BO$4:BO$53,"&lt;"&amp;AU1691)*IF(AV1691&lt;0.5,Riskregister!$K$14+(Riskregister!$L$14-Riskregister!$K$14)*SQRT(AV1691/2),Riskregister!$L$14-(Riskregister!$L$14-Riskregister!$K$14)*SQRT((1-AV1691)/2)))</f>
        <v>0</v>
      </c>
      <c r="AX1691" s="28">
        <f t="shared" ca="1" si="1045"/>
        <v>0.63766929949542039</v>
      </c>
      <c r="AY1691" s="28">
        <f t="shared" ca="1" si="1045"/>
        <v>0.93881395250319943</v>
      </c>
      <c r="AZ1691" s="28">
        <f>IF(Riskregister!$E$15="",0,COUNTIF(BP$4:BP$53,"&lt;"&amp;AX1691)*IF(AY1691&lt;0.5,Riskregister!$K$15+(Riskregister!$L$15-Riskregister!$K$15)*SQRT(AY1691/2),Riskregister!$L$15-(Riskregister!$L$15-Riskregister!$K$15)*SQRT((1-AY1691)/2)))</f>
        <v>0</v>
      </c>
      <c r="BA1691" s="28">
        <f t="shared" ca="1" si="1046"/>
        <v>8.3136396103205112E-2</v>
      </c>
      <c r="BB1691" s="28">
        <f t="shared" ca="1" si="1046"/>
        <v>0.85627300943559237</v>
      </c>
      <c r="BC1691" s="28">
        <f>IF(Riskregister!$E$16="",0,COUNTIF(BQ$4:BQ$53,"&lt;"&amp;BA1691)*IF(BB1691&lt;0.5,Riskregister!$K$16+(Riskregister!$L$16-Riskregister!$K$16)*SQRT(BB1691/2),Riskregister!$L$16-(Riskregister!$L$16-Riskregister!$K$16)*SQRT((1-BB1691)/2)))</f>
        <v>0</v>
      </c>
      <c r="BD1691" s="28">
        <f t="shared" ca="1" si="1034"/>
        <v>1514228.6528273784</v>
      </c>
    </row>
    <row r="1692" spans="20:56" x14ac:dyDescent="0.35">
      <c r="T1692" s="28">
        <f t="shared" ca="1" si="1035"/>
        <v>0.62510899264878828</v>
      </c>
      <c r="U1692" s="28">
        <f t="shared" ca="1" si="1035"/>
        <v>5.3569099376488349E-2</v>
      </c>
      <c r="V1692" s="28">
        <f ca="1">IF(Riskregister!$E$5="",0,COUNTIF(BF$4:BF$53,"&lt;"&amp;T1692)*IF(U1692&lt;0.5,Riskregister!$K$5+(Riskregister!$L$5-Riskregister!$K$5)*SQRT(U1692/2),Riskregister!$L$5-(Riskregister!$L$5-Riskregister!$K$5)*SQRT((1-U1692)/2)))</f>
        <v>0</v>
      </c>
      <c r="W1692" s="28">
        <f t="shared" ca="1" si="1036"/>
        <v>0.8383350160138453</v>
      </c>
      <c r="X1692" s="28">
        <f t="shared" ca="1" si="1036"/>
        <v>0.56982615572262063</v>
      </c>
      <c r="Y1692" s="28">
        <f ca="1">IF(Riskregister!$E$6="",0,COUNTIF(BG$4:BG$53,"&lt;"&amp;W1692)*IF(X1692&lt;0.5,Riskregister!$K$6+(Riskregister!$L$6-Riskregister!$K$6)*SQRT(X1692/2),Riskregister!$L$6-(Riskregister!$L$6-Riskregister!$K$6)*SQRT((1-X1692)/2)))</f>
        <v>1165205.6374595272</v>
      </c>
      <c r="Z1692" s="28">
        <f t="shared" ca="1" si="1037"/>
        <v>0.69370644676720483</v>
      </c>
      <c r="AA1692" s="28">
        <f t="shared" ca="1" si="1037"/>
        <v>0.36859530870952528</v>
      </c>
      <c r="AB1692" s="28">
        <f ca="1">IF(Riskregister!$E$7="",0,COUNTIF(BH$4:BH$53,"&lt;"&amp;Z1692)*IF(AA1692&lt;0.5,Riskregister!$K$7+(Riskregister!$L$7-Riskregister!$K$7)*SQRT(AA1692/2),Riskregister!$L$7-(Riskregister!$L$7-Riskregister!$K$7)*SQRT((1-AA1692)/2)))</f>
        <v>0</v>
      </c>
      <c r="AC1692" s="28">
        <f t="shared" ca="1" si="1038"/>
        <v>0.92059101466479332</v>
      </c>
      <c r="AD1692" s="28">
        <f t="shared" ca="1" si="1038"/>
        <v>0.31488018562584408</v>
      </c>
      <c r="AE1692" s="28">
        <f ca="1">IF(Riskregister!$E$8="",0,COUNTIF(BI$4:BI$53,"&lt;"&amp;AC1692)*IF(AD1692&lt;0.5,Riskregister!$K$8+(Riskregister!$L$8-Riskregister!$K$8)*SQRT(AD1692/2),Riskregister!$L$8-(Riskregister!$L$8-Riskregister!$K$8)*SQRT((1-AD1692)/2)))</f>
        <v>0</v>
      </c>
      <c r="AF1692" s="28">
        <f t="shared" ca="1" si="1039"/>
        <v>4.8760019598319104E-2</v>
      </c>
      <c r="AG1692" s="28">
        <f t="shared" ca="1" si="1039"/>
        <v>0.58361928754377068</v>
      </c>
      <c r="AH1692" s="28">
        <f>IF(Riskregister!$E$9="",0,COUNTIF(BJ$4:BJ$53,"&lt;"&amp;AF1692)*IF(AG1692&lt;0.5,Riskregister!$K$9+(Riskregister!$L$9-Riskregister!$K$9)*SQRT(AG1692/2),Riskregister!$L$9-(Riskregister!$L$9-Riskregister!$K$9)*SQRT((1-AG1692)/2)))</f>
        <v>0</v>
      </c>
      <c r="AI1692" s="28">
        <f t="shared" ca="1" si="1040"/>
        <v>0.76228901298466611</v>
      </c>
      <c r="AJ1692" s="28">
        <f t="shared" ca="1" si="1040"/>
        <v>0.27261659244669179</v>
      </c>
      <c r="AK1692" s="28">
        <f>IF(Riskregister!$E$10="",0,COUNTIF(BK$4:BK$53,"&lt;"&amp;AI1692)*IF(AJ1692&lt;0.5,Riskregister!$K$10+(Riskregister!$L$10-Riskregister!$K$10)*SQRT(AJ1692/2),Riskregister!$L$10-(Riskregister!$L$10-Riskregister!$K$10)*SQRT((1-AJ1692)/2)))</f>
        <v>0</v>
      </c>
      <c r="AL1692" s="28">
        <f t="shared" ca="1" si="1041"/>
        <v>0.30874441769307726</v>
      </c>
      <c r="AM1692" s="28">
        <f t="shared" ca="1" si="1041"/>
        <v>0.21850360649712752</v>
      </c>
      <c r="AN1692" s="28">
        <f>IF(Riskregister!$E$11="",0,COUNTIF(BL$4:BL$53,"&lt;"&amp;AL1692)*IF(AM1692&lt;0.5,Riskregister!$K$11+(Riskregister!$L$11-Riskregister!$K$11)*SQRT(AM1692/2),Riskregister!$L$11-(Riskregister!$L$11-Riskregister!$K$11)*SQRT((1-AM1692)/2)))</f>
        <v>0</v>
      </c>
      <c r="AO1692" s="28">
        <f t="shared" ca="1" si="1042"/>
        <v>0.43931125002176719</v>
      </c>
      <c r="AP1692" s="28">
        <f t="shared" ca="1" si="1042"/>
        <v>0.86741298196505834</v>
      </c>
      <c r="AQ1692" s="28">
        <f>IF(Riskregister!$E$12="",0,COUNTIF(BM$4:BM$53,"&lt;"&amp;AO1692)*IF(AP1692&lt;0.5,Riskregister!$K$12+(Riskregister!$L$12-Riskregister!$K$12)*SQRT(AP1692/2),Riskregister!$L$12-(Riskregister!$L$12-Riskregister!$K$12)*SQRT((1-AP1692)/2)))</f>
        <v>0</v>
      </c>
      <c r="AR1692" s="28">
        <f t="shared" ca="1" si="1043"/>
        <v>0.71084762405567226</v>
      </c>
      <c r="AS1692" s="28">
        <f t="shared" ca="1" si="1043"/>
        <v>0.49790917820574021</v>
      </c>
      <c r="AT1692" s="28">
        <f>IF(Riskregister!$E$13="",0,COUNTIF(BN$4:BN$53,"&lt;"&amp;AR1692)*IF(AS1692&lt;0.5,Riskregister!$K$13+(Riskregister!$L$13-Riskregister!$K$13)*SQRT(AS1692/2),Riskregister!$L$13-(Riskregister!$L$13-Riskregister!$K$13)*SQRT((1-AS1692)/2)))</f>
        <v>0</v>
      </c>
      <c r="AU1692" s="28">
        <f t="shared" ca="1" si="1044"/>
        <v>0.83312648627257957</v>
      </c>
      <c r="AV1692" s="28">
        <f t="shared" ca="1" si="1044"/>
        <v>0.21044977664099995</v>
      </c>
      <c r="AW1692" s="28">
        <f>IF(Riskregister!$E$14="",0,COUNTIF(BO$4:BO$53,"&lt;"&amp;AU1692)*IF(AV1692&lt;0.5,Riskregister!$K$14+(Riskregister!$L$14-Riskregister!$K$14)*SQRT(AV1692/2),Riskregister!$L$14-(Riskregister!$L$14-Riskregister!$K$14)*SQRT((1-AV1692)/2)))</f>
        <v>0</v>
      </c>
      <c r="AX1692" s="28">
        <f t="shared" ca="1" si="1045"/>
        <v>0.11028361744563786</v>
      </c>
      <c r="AY1692" s="28">
        <f t="shared" ca="1" si="1045"/>
        <v>0.72616754418887286</v>
      </c>
      <c r="AZ1692" s="28">
        <f>IF(Riskregister!$E$15="",0,COUNTIF(BP$4:BP$53,"&lt;"&amp;AX1692)*IF(AY1692&lt;0.5,Riskregister!$K$15+(Riskregister!$L$15-Riskregister!$K$15)*SQRT(AY1692/2),Riskregister!$L$15-(Riskregister!$L$15-Riskregister!$K$15)*SQRT((1-AY1692)/2)))</f>
        <v>0</v>
      </c>
      <c r="BA1692" s="28">
        <f t="shared" ca="1" si="1046"/>
        <v>0.26305746271963881</v>
      </c>
      <c r="BB1692" s="28">
        <f t="shared" ca="1" si="1046"/>
        <v>0.87904690891177062</v>
      </c>
      <c r="BC1692" s="28">
        <f>IF(Riskregister!$E$16="",0,COUNTIF(BQ$4:BQ$53,"&lt;"&amp;BA1692)*IF(BB1692&lt;0.5,Riskregister!$K$16+(Riskregister!$L$16-Riskregister!$K$16)*SQRT(BB1692/2),Riskregister!$L$16-(Riskregister!$L$16-Riskregister!$K$16)*SQRT((1-BB1692)/2)))</f>
        <v>0</v>
      </c>
      <c r="BD1692" s="28">
        <f t="shared" ca="1" si="1034"/>
        <v>1165205.6374595272</v>
      </c>
    </row>
    <row r="1693" spans="20:56" x14ac:dyDescent="0.35">
      <c r="T1693" s="28">
        <f t="shared" ca="1" si="1035"/>
        <v>0.51511937779625694</v>
      </c>
      <c r="U1693" s="28">
        <f t="shared" ca="1" si="1035"/>
        <v>0.2271746424474812</v>
      </c>
      <c r="V1693" s="28">
        <f ca="1">IF(Riskregister!$E$5="",0,COUNTIF(BF$4:BF$53,"&lt;"&amp;T1693)*IF(U1693&lt;0.5,Riskregister!$K$5+(Riskregister!$L$5-Riskregister!$K$5)*SQRT(U1693/2),Riskregister!$L$5-(Riskregister!$L$5-Riskregister!$K$5)*SQRT((1-U1693)/2)))</f>
        <v>0</v>
      </c>
      <c r="W1693" s="28">
        <f t="shared" ca="1" si="1036"/>
        <v>0.55246278883501077</v>
      </c>
      <c r="X1693" s="28">
        <f t="shared" ca="1" si="1036"/>
        <v>0.84531430781590333</v>
      </c>
      <c r="Y1693" s="28">
        <f ca="1">IF(Riskregister!$E$6="",0,COUNTIF(BG$4:BG$53,"&lt;"&amp;W1693)*IF(X1693&lt;0.5,Riskregister!$K$6+(Riskregister!$L$6-Riskregister!$K$6)*SQRT(X1693/2),Riskregister!$L$6-(Riskregister!$L$6-Riskregister!$K$6)*SQRT((1-X1693)/2)))</f>
        <v>0</v>
      </c>
      <c r="Z1693" s="28">
        <f t="shared" ca="1" si="1037"/>
        <v>0.32886352435126431</v>
      </c>
      <c r="AA1693" s="28">
        <f t="shared" ca="1" si="1037"/>
        <v>0.15762115485648409</v>
      </c>
      <c r="AB1693" s="28">
        <f ca="1">IF(Riskregister!$E$7="",0,COUNTIF(BH$4:BH$53,"&lt;"&amp;Z1693)*IF(AA1693&lt;0.5,Riskregister!$K$7+(Riskregister!$L$7-Riskregister!$K$7)*SQRT(AA1693/2),Riskregister!$L$7-(Riskregister!$L$7-Riskregister!$K$7)*SQRT((1-AA1693)/2)))</f>
        <v>0</v>
      </c>
      <c r="AC1693" s="28">
        <f t="shared" ca="1" si="1038"/>
        <v>0.71844417488243351</v>
      </c>
      <c r="AD1693" s="28">
        <f t="shared" ca="1" si="1038"/>
        <v>0.82912514422488715</v>
      </c>
      <c r="AE1693" s="28">
        <f ca="1">IF(Riskregister!$E$8="",0,COUNTIF(BI$4:BI$53,"&lt;"&amp;AC1693)*IF(AD1693&lt;0.5,Riskregister!$K$8+(Riskregister!$L$8-Riskregister!$K$8)*SQRT(AD1693/2),Riskregister!$L$8-(Riskregister!$L$8-Riskregister!$K$8)*SQRT((1-AD1693)/2)))</f>
        <v>0</v>
      </c>
      <c r="AF1693" s="28">
        <f t="shared" ca="1" si="1039"/>
        <v>0.27057327152534139</v>
      </c>
      <c r="AG1693" s="28">
        <f t="shared" ca="1" si="1039"/>
        <v>0.45308595874282676</v>
      </c>
      <c r="AH1693" s="28">
        <f>IF(Riskregister!$E$9="",0,COUNTIF(BJ$4:BJ$53,"&lt;"&amp;AF1693)*IF(AG1693&lt;0.5,Riskregister!$K$9+(Riskregister!$L$9-Riskregister!$K$9)*SQRT(AG1693/2),Riskregister!$L$9-(Riskregister!$L$9-Riskregister!$K$9)*SQRT((1-AG1693)/2)))</f>
        <v>0</v>
      </c>
      <c r="AI1693" s="28">
        <f t="shared" ca="1" si="1040"/>
        <v>5.6813399984966817E-2</v>
      </c>
      <c r="AJ1693" s="28">
        <f t="shared" ca="1" si="1040"/>
        <v>0.45072775002845833</v>
      </c>
      <c r="AK1693" s="28">
        <f>IF(Riskregister!$E$10="",0,COUNTIF(BK$4:BK$53,"&lt;"&amp;AI1693)*IF(AJ1693&lt;0.5,Riskregister!$K$10+(Riskregister!$L$10-Riskregister!$K$10)*SQRT(AJ1693/2),Riskregister!$L$10-(Riskregister!$L$10-Riskregister!$K$10)*SQRT((1-AJ1693)/2)))</f>
        <v>0</v>
      </c>
      <c r="AL1693" s="28">
        <f t="shared" ca="1" si="1041"/>
        <v>0.88229453111985023</v>
      </c>
      <c r="AM1693" s="28">
        <f t="shared" ca="1" si="1041"/>
        <v>0.55133698703981815</v>
      </c>
      <c r="AN1693" s="28">
        <f>IF(Riskregister!$E$11="",0,COUNTIF(BL$4:BL$53,"&lt;"&amp;AL1693)*IF(AM1693&lt;0.5,Riskregister!$K$11+(Riskregister!$L$11-Riskregister!$K$11)*SQRT(AM1693/2),Riskregister!$L$11-(Riskregister!$L$11-Riskregister!$K$11)*SQRT((1-AM1693)/2)))</f>
        <v>0</v>
      </c>
      <c r="AO1693" s="28">
        <f t="shared" ca="1" si="1042"/>
        <v>0.54073563276729208</v>
      </c>
      <c r="AP1693" s="28">
        <f t="shared" ca="1" si="1042"/>
        <v>0.63267162015578737</v>
      </c>
      <c r="AQ1693" s="28">
        <f>IF(Riskregister!$E$12="",0,COUNTIF(BM$4:BM$53,"&lt;"&amp;AO1693)*IF(AP1693&lt;0.5,Riskregister!$K$12+(Riskregister!$L$12-Riskregister!$K$12)*SQRT(AP1693/2),Riskregister!$L$12-(Riskregister!$L$12-Riskregister!$K$12)*SQRT((1-AP1693)/2)))</f>
        <v>0</v>
      </c>
      <c r="AR1693" s="28">
        <f t="shared" ca="1" si="1043"/>
        <v>0.14964415173554146</v>
      </c>
      <c r="AS1693" s="28">
        <f t="shared" ca="1" si="1043"/>
        <v>0.52814131555442789</v>
      </c>
      <c r="AT1693" s="28">
        <f>IF(Riskregister!$E$13="",0,COUNTIF(BN$4:BN$53,"&lt;"&amp;AR1693)*IF(AS1693&lt;0.5,Riskregister!$K$13+(Riskregister!$L$13-Riskregister!$K$13)*SQRT(AS1693/2),Riskregister!$L$13-(Riskregister!$L$13-Riskregister!$K$13)*SQRT((1-AS1693)/2)))</f>
        <v>0</v>
      </c>
      <c r="AU1693" s="28">
        <f t="shared" ca="1" si="1044"/>
        <v>0.59580215577755713</v>
      </c>
      <c r="AV1693" s="28">
        <f t="shared" ca="1" si="1044"/>
        <v>0.24539234270280252</v>
      </c>
      <c r="AW1693" s="28">
        <f>IF(Riskregister!$E$14="",0,COUNTIF(BO$4:BO$53,"&lt;"&amp;AU1693)*IF(AV1693&lt;0.5,Riskregister!$K$14+(Riskregister!$L$14-Riskregister!$K$14)*SQRT(AV1693/2),Riskregister!$L$14-(Riskregister!$L$14-Riskregister!$K$14)*SQRT((1-AV1693)/2)))</f>
        <v>0</v>
      </c>
      <c r="AX1693" s="28">
        <f t="shared" ca="1" si="1045"/>
        <v>4.7887431234796107E-2</v>
      </c>
      <c r="AY1693" s="28">
        <f t="shared" ca="1" si="1045"/>
        <v>0.79352498332242949</v>
      </c>
      <c r="AZ1693" s="28">
        <f>IF(Riskregister!$E$15="",0,COUNTIF(BP$4:BP$53,"&lt;"&amp;AX1693)*IF(AY1693&lt;0.5,Riskregister!$K$15+(Riskregister!$L$15-Riskregister!$K$15)*SQRT(AY1693/2),Riskregister!$L$15-(Riskregister!$L$15-Riskregister!$K$15)*SQRT((1-AY1693)/2)))</f>
        <v>0</v>
      </c>
      <c r="BA1693" s="28">
        <f t="shared" ca="1" si="1046"/>
        <v>0.92013816737232701</v>
      </c>
      <c r="BB1693" s="28">
        <f t="shared" ca="1" si="1046"/>
        <v>0.9391853127109272</v>
      </c>
      <c r="BC1693" s="28">
        <f>IF(Riskregister!$E$16="",0,COUNTIF(BQ$4:BQ$53,"&lt;"&amp;BA1693)*IF(BB1693&lt;0.5,Riskregister!$K$16+(Riskregister!$L$16-Riskregister!$K$16)*SQRT(BB1693/2),Riskregister!$L$16-(Riskregister!$L$16-Riskregister!$K$16)*SQRT((1-BB1693)/2)))</f>
        <v>0</v>
      </c>
      <c r="BD1693" s="28">
        <f t="shared" ca="1" si="1034"/>
        <v>0</v>
      </c>
    </row>
    <row r="1694" spans="20:56" x14ac:dyDescent="0.35">
      <c r="T1694" s="28">
        <f t="shared" ca="1" si="1035"/>
        <v>4.525724469917547E-2</v>
      </c>
      <c r="U1694" s="28">
        <f t="shared" ca="1" si="1035"/>
        <v>0.10114925309118616</v>
      </c>
      <c r="V1694" s="28">
        <f ca="1">IF(Riskregister!$E$5="",0,COUNTIF(BF$4:BF$53,"&lt;"&amp;T1694)*IF(U1694&lt;0.5,Riskregister!$K$5+(Riskregister!$L$5-Riskregister!$K$5)*SQRT(U1694/2),Riskregister!$L$5-(Riskregister!$L$5-Riskregister!$K$5)*SQRT((1-U1694)/2)))</f>
        <v>0</v>
      </c>
      <c r="W1694" s="28">
        <f t="shared" ca="1" si="1036"/>
        <v>0.56969024423513526</v>
      </c>
      <c r="X1694" s="28">
        <f t="shared" ca="1" si="1036"/>
        <v>0.76721776658073104</v>
      </c>
      <c r="Y1694" s="28">
        <f ca="1">IF(Riskregister!$E$6="",0,COUNTIF(BG$4:BG$53,"&lt;"&amp;W1694)*IF(X1694&lt;0.5,Riskregister!$K$6+(Riskregister!$L$6-Riskregister!$K$6)*SQRT(X1694/2),Riskregister!$L$6-(Riskregister!$L$6-Riskregister!$K$6)*SQRT((1-X1694)/2)))</f>
        <v>0</v>
      </c>
      <c r="Z1694" s="28">
        <f t="shared" ca="1" si="1037"/>
        <v>5.7494461029631405E-2</v>
      </c>
      <c r="AA1694" s="28">
        <f t="shared" ca="1" si="1037"/>
        <v>0.76632888590802639</v>
      </c>
      <c r="AB1694" s="28">
        <f ca="1">IF(Riskregister!$E$7="",0,COUNTIF(BH$4:BH$53,"&lt;"&amp;Z1694)*IF(AA1694&lt;0.5,Riskregister!$K$7+(Riskregister!$L$7-Riskregister!$K$7)*SQRT(AA1694/2),Riskregister!$L$7-(Riskregister!$L$7-Riskregister!$K$7)*SQRT((1-AA1694)/2)))</f>
        <v>0</v>
      </c>
      <c r="AC1694" s="28">
        <f t="shared" ca="1" si="1038"/>
        <v>0.92477118537085079</v>
      </c>
      <c r="AD1694" s="28">
        <f t="shared" ca="1" si="1038"/>
        <v>0.41626906454479051</v>
      </c>
      <c r="AE1694" s="28">
        <f ca="1">IF(Riskregister!$E$8="",0,COUNTIF(BI$4:BI$53,"&lt;"&amp;AC1694)*IF(AD1694&lt;0.5,Riskregister!$K$8+(Riskregister!$L$8-Riskregister!$K$8)*SQRT(AD1694/2),Riskregister!$L$8-(Riskregister!$L$8-Riskregister!$K$8)*SQRT((1-AD1694)/2)))</f>
        <v>0</v>
      </c>
      <c r="AF1694" s="28">
        <f t="shared" ca="1" si="1039"/>
        <v>0.20475555850980187</v>
      </c>
      <c r="AG1694" s="28">
        <f t="shared" ca="1" si="1039"/>
        <v>7.2552671790713785E-2</v>
      </c>
      <c r="AH1694" s="28">
        <f>IF(Riskregister!$E$9="",0,COUNTIF(BJ$4:BJ$53,"&lt;"&amp;AF1694)*IF(AG1694&lt;0.5,Riskregister!$K$9+(Riskregister!$L$9-Riskregister!$K$9)*SQRT(AG1694/2),Riskregister!$L$9-(Riskregister!$L$9-Riskregister!$K$9)*SQRT((1-AG1694)/2)))</f>
        <v>0</v>
      </c>
      <c r="AI1694" s="28">
        <f t="shared" ca="1" si="1040"/>
        <v>0.42533437780002081</v>
      </c>
      <c r="AJ1694" s="28">
        <f t="shared" ca="1" si="1040"/>
        <v>0.80107073922764638</v>
      </c>
      <c r="AK1694" s="28">
        <f>IF(Riskregister!$E$10="",0,COUNTIF(BK$4:BK$53,"&lt;"&amp;AI1694)*IF(AJ1694&lt;0.5,Riskregister!$K$10+(Riskregister!$L$10-Riskregister!$K$10)*SQRT(AJ1694/2),Riskregister!$L$10-(Riskregister!$L$10-Riskregister!$K$10)*SQRT((1-AJ1694)/2)))</f>
        <v>0</v>
      </c>
      <c r="AL1694" s="28">
        <f t="shared" ca="1" si="1041"/>
        <v>0.60544274305579182</v>
      </c>
      <c r="AM1694" s="28">
        <f t="shared" ca="1" si="1041"/>
        <v>0.42638273407943439</v>
      </c>
      <c r="AN1694" s="28">
        <f>IF(Riskregister!$E$11="",0,COUNTIF(BL$4:BL$53,"&lt;"&amp;AL1694)*IF(AM1694&lt;0.5,Riskregister!$K$11+(Riskregister!$L$11-Riskregister!$K$11)*SQRT(AM1694/2),Riskregister!$L$11-(Riskregister!$L$11-Riskregister!$K$11)*SQRT((1-AM1694)/2)))</f>
        <v>0</v>
      </c>
      <c r="AO1694" s="28">
        <f t="shared" ca="1" si="1042"/>
        <v>0.70417887325399708</v>
      </c>
      <c r="AP1694" s="28">
        <f t="shared" ca="1" si="1042"/>
        <v>0.60870135066049391</v>
      </c>
      <c r="AQ1694" s="28">
        <f>IF(Riskregister!$E$12="",0,COUNTIF(BM$4:BM$53,"&lt;"&amp;AO1694)*IF(AP1694&lt;0.5,Riskregister!$K$12+(Riskregister!$L$12-Riskregister!$K$12)*SQRT(AP1694/2),Riskregister!$L$12-(Riskregister!$L$12-Riskregister!$K$12)*SQRT((1-AP1694)/2)))</f>
        <v>0</v>
      </c>
      <c r="AR1694" s="28">
        <f t="shared" ca="1" si="1043"/>
        <v>0.88736537738615806</v>
      </c>
      <c r="AS1694" s="28">
        <f t="shared" ca="1" si="1043"/>
        <v>9.8627804157968013E-2</v>
      </c>
      <c r="AT1694" s="28">
        <f>IF(Riskregister!$E$13="",0,COUNTIF(BN$4:BN$53,"&lt;"&amp;AR1694)*IF(AS1694&lt;0.5,Riskregister!$K$13+(Riskregister!$L$13-Riskregister!$K$13)*SQRT(AS1694/2),Riskregister!$L$13-(Riskregister!$L$13-Riskregister!$K$13)*SQRT((1-AS1694)/2)))</f>
        <v>0</v>
      </c>
      <c r="AU1694" s="28">
        <f t="shared" ca="1" si="1044"/>
        <v>0.19202838097789099</v>
      </c>
      <c r="AV1694" s="28">
        <f t="shared" ca="1" si="1044"/>
        <v>0.12422314159949666</v>
      </c>
      <c r="AW1694" s="28">
        <f>IF(Riskregister!$E$14="",0,COUNTIF(BO$4:BO$53,"&lt;"&amp;AU1694)*IF(AV1694&lt;0.5,Riskregister!$K$14+(Riskregister!$L$14-Riskregister!$K$14)*SQRT(AV1694/2),Riskregister!$L$14-(Riskregister!$L$14-Riskregister!$K$14)*SQRT((1-AV1694)/2)))</f>
        <v>0</v>
      </c>
      <c r="AX1694" s="28">
        <f t="shared" ca="1" si="1045"/>
        <v>0.99617404071742177</v>
      </c>
      <c r="AY1694" s="28">
        <f t="shared" ca="1" si="1045"/>
        <v>0.29380963380765379</v>
      </c>
      <c r="AZ1694" s="28">
        <f>IF(Riskregister!$E$15="",0,COUNTIF(BP$4:BP$53,"&lt;"&amp;AX1694)*IF(AY1694&lt;0.5,Riskregister!$K$15+(Riskregister!$L$15-Riskregister!$K$15)*SQRT(AY1694/2),Riskregister!$L$15-(Riskregister!$L$15-Riskregister!$K$15)*SQRT((1-AY1694)/2)))</f>
        <v>0</v>
      </c>
      <c r="BA1694" s="28">
        <f t="shared" ca="1" si="1046"/>
        <v>0.57088691673830538</v>
      </c>
      <c r="BB1694" s="28">
        <f t="shared" ca="1" si="1046"/>
        <v>6.9985214094068882E-2</v>
      </c>
      <c r="BC1694" s="28">
        <f>IF(Riskregister!$E$16="",0,COUNTIF(BQ$4:BQ$53,"&lt;"&amp;BA1694)*IF(BB1694&lt;0.5,Riskregister!$K$16+(Riskregister!$L$16-Riskregister!$K$16)*SQRT(BB1694/2),Riskregister!$L$16-(Riskregister!$L$16-Riskregister!$K$16)*SQRT((1-BB1694)/2)))</f>
        <v>0</v>
      </c>
      <c r="BD1694" s="28">
        <f t="shared" ca="1" si="1034"/>
        <v>0</v>
      </c>
    </row>
    <row r="1695" spans="20:56" x14ac:dyDescent="0.35">
      <c r="T1695" s="28">
        <f t="shared" ca="1" si="1035"/>
        <v>0.28256528289092653</v>
      </c>
      <c r="U1695" s="28">
        <f t="shared" ca="1" si="1035"/>
        <v>0.4540819073414627</v>
      </c>
      <c r="V1695" s="28">
        <f ca="1">IF(Riskregister!$E$5="",0,COUNTIF(BF$4:BF$53,"&lt;"&amp;T1695)*IF(U1695&lt;0.5,Riskregister!$K$5+(Riskregister!$L$5-Riskregister!$K$5)*SQRT(U1695/2),Riskregister!$L$5-(Riskregister!$L$5-Riskregister!$K$5)*SQRT((1-U1695)/2)))</f>
        <v>0</v>
      </c>
      <c r="W1695" s="28">
        <f t="shared" ca="1" si="1036"/>
        <v>0.49996112134048354</v>
      </c>
      <c r="X1695" s="28">
        <f t="shared" ca="1" si="1036"/>
        <v>0.3158514662801768</v>
      </c>
      <c r="Y1695" s="28">
        <f ca="1">IF(Riskregister!$E$6="",0,COUNTIF(BG$4:BG$53,"&lt;"&amp;W1695)*IF(X1695&lt;0.5,Riskregister!$K$6+(Riskregister!$L$6-Riskregister!$K$6)*SQRT(X1695/2),Riskregister!$L$6-(Riskregister!$L$6-Riskregister!$K$6)*SQRT((1-X1695)/2)))</f>
        <v>0</v>
      </c>
      <c r="Z1695" s="28">
        <f t="shared" ca="1" si="1037"/>
        <v>0.78352757103157555</v>
      </c>
      <c r="AA1695" s="28">
        <f t="shared" ca="1" si="1037"/>
        <v>0.48672530706305706</v>
      </c>
      <c r="AB1695" s="28">
        <f ca="1">IF(Riskregister!$E$7="",0,COUNTIF(BH$4:BH$53,"&lt;"&amp;Z1695)*IF(AA1695&lt;0.5,Riskregister!$K$7+(Riskregister!$L$7-Riskregister!$K$7)*SQRT(AA1695/2),Riskregister!$L$7-(Riskregister!$L$7-Riskregister!$K$7)*SQRT((1-AA1695)/2)))</f>
        <v>222661.30156353</v>
      </c>
      <c r="AC1695" s="28">
        <f t="shared" ca="1" si="1038"/>
        <v>0.44927461874453878</v>
      </c>
      <c r="AD1695" s="28">
        <f t="shared" ca="1" si="1038"/>
        <v>0.43335599538790937</v>
      </c>
      <c r="AE1695" s="28">
        <f ca="1">IF(Riskregister!$E$8="",0,COUNTIF(BI$4:BI$53,"&lt;"&amp;AC1695)*IF(AD1695&lt;0.5,Riskregister!$K$8+(Riskregister!$L$8-Riskregister!$K$8)*SQRT(AD1695/2),Riskregister!$L$8-(Riskregister!$L$8-Riskregister!$K$8)*SQRT((1-AD1695)/2)))</f>
        <v>0</v>
      </c>
      <c r="AF1695" s="28">
        <f t="shared" ca="1" si="1039"/>
        <v>0.28734449458751488</v>
      </c>
      <c r="AG1695" s="28">
        <f t="shared" ca="1" si="1039"/>
        <v>0.5752500188807772</v>
      </c>
      <c r="AH1695" s="28">
        <f>IF(Riskregister!$E$9="",0,COUNTIF(BJ$4:BJ$53,"&lt;"&amp;AF1695)*IF(AG1695&lt;0.5,Riskregister!$K$9+(Riskregister!$L$9-Riskregister!$K$9)*SQRT(AG1695/2),Riskregister!$L$9-(Riskregister!$L$9-Riskregister!$K$9)*SQRT((1-AG1695)/2)))</f>
        <v>0</v>
      </c>
      <c r="AI1695" s="28">
        <f t="shared" ca="1" si="1040"/>
        <v>0.52179341897223863</v>
      </c>
      <c r="AJ1695" s="28">
        <f t="shared" ca="1" si="1040"/>
        <v>0.50107817738352745</v>
      </c>
      <c r="AK1695" s="28">
        <f>IF(Riskregister!$E$10="",0,COUNTIF(BK$4:BK$53,"&lt;"&amp;AI1695)*IF(AJ1695&lt;0.5,Riskregister!$K$10+(Riskregister!$L$10-Riskregister!$K$10)*SQRT(AJ1695/2),Riskregister!$L$10-(Riskregister!$L$10-Riskregister!$K$10)*SQRT((1-AJ1695)/2)))</f>
        <v>0</v>
      </c>
      <c r="AL1695" s="28">
        <f t="shared" ca="1" si="1041"/>
        <v>0.56133253712839681</v>
      </c>
      <c r="AM1695" s="28">
        <f t="shared" ca="1" si="1041"/>
        <v>0.27171231283073571</v>
      </c>
      <c r="AN1695" s="28">
        <f>IF(Riskregister!$E$11="",0,COUNTIF(BL$4:BL$53,"&lt;"&amp;AL1695)*IF(AM1695&lt;0.5,Riskregister!$K$11+(Riskregister!$L$11-Riskregister!$K$11)*SQRT(AM1695/2),Riskregister!$L$11-(Riskregister!$L$11-Riskregister!$K$11)*SQRT((1-AM1695)/2)))</f>
        <v>0</v>
      </c>
      <c r="AO1695" s="28">
        <f t="shared" ca="1" si="1042"/>
        <v>0.18250342509025119</v>
      </c>
      <c r="AP1695" s="28">
        <f t="shared" ca="1" si="1042"/>
        <v>0.84631804709123526</v>
      </c>
      <c r="AQ1695" s="28">
        <f>IF(Riskregister!$E$12="",0,COUNTIF(BM$4:BM$53,"&lt;"&amp;AO1695)*IF(AP1695&lt;0.5,Riskregister!$K$12+(Riskregister!$L$12-Riskregister!$K$12)*SQRT(AP1695/2),Riskregister!$L$12-(Riskregister!$L$12-Riskregister!$K$12)*SQRT((1-AP1695)/2)))</f>
        <v>0</v>
      </c>
      <c r="AR1695" s="28">
        <f t="shared" ca="1" si="1043"/>
        <v>0.67804424123428397</v>
      </c>
      <c r="AS1695" s="28">
        <f t="shared" ca="1" si="1043"/>
        <v>2.9716831454170589E-2</v>
      </c>
      <c r="AT1695" s="28">
        <f>IF(Riskregister!$E$13="",0,COUNTIF(BN$4:BN$53,"&lt;"&amp;AR1695)*IF(AS1695&lt;0.5,Riskregister!$K$13+(Riskregister!$L$13-Riskregister!$K$13)*SQRT(AS1695/2),Riskregister!$L$13-(Riskregister!$L$13-Riskregister!$K$13)*SQRT((1-AS1695)/2)))</f>
        <v>0</v>
      </c>
      <c r="AU1695" s="28">
        <f t="shared" ca="1" si="1044"/>
        <v>0.81196730385467519</v>
      </c>
      <c r="AV1695" s="28">
        <f t="shared" ca="1" si="1044"/>
        <v>0.92302783962208945</v>
      </c>
      <c r="AW1695" s="28">
        <f>IF(Riskregister!$E$14="",0,COUNTIF(BO$4:BO$53,"&lt;"&amp;AU1695)*IF(AV1695&lt;0.5,Riskregister!$K$14+(Riskregister!$L$14-Riskregister!$K$14)*SQRT(AV1695/2),Riskregister!$L$14-(Riskregister!$L$14-Riskregister!$K$14)*SQRT((1-AV1695)/2)))</f>
        <v>0</v>
      </c>
      <c r="AX1695" s="28">
        <f t="shared" ca="1" si="1045"/>
        <v>0.21650605830252601</v>
      </c>
      <c r="AY1695" s="28">
        <f t="shared" ca="1" si="1045"/>
        <v>0.2841151928022847</v>
      </c>
      <c r="AZ1695" s="28">
        <f>IF(Riskregister!$E$15="",0,COUNTIF(BP$4:BP$53,"&lt;"&amp;AX1695)*IF(AY1695&lt;0.5,Riskregister!$K$15+(Riskregister!$L$15-Riskregister!$K$15)*SQRT(AY1695/2),Riskregister!$L$15-(Riskregister!$L$15-Riskregister!$K$15)*SQRT((1-AY1695)/2)))</f>
        <v>0</v>
      </c>
      <c r="BA1695" s="28">
        <f t="shared" ca="1" si="1046"/>
        <v>0.92408506299695869</v>
      </c>
      <c r="BB1695" s="28">
        <f t="shared" ca="1" si="1046"/>
        <v>0.94984812726205758</v>
      </c>
      <c r="BC1695" s="28">
        <f>IF(Riskregister!$E$16="",0,COUNTIF(BQ$4:BQ$53,"&lt;"&amp;BA1695)*IF(BB1695&lt;0.5,Riskregister!$K$16+(Riskregister!$L$16-Riskregister!$K$16)*SQRT(BB1695/2),Riskregister!$L$16-(Riskregister!$L$16-Riskregister!$K$16)*SQRT((1-BB1695)/2)))</f>
        <v>0</v>
      </c>
      <c r="BD1695" s="28">
        <f t="shared" ca="1" si="1034"/>
        <v>222661.30156353</v>
      </c>
    </row>
    <row r="1696" spans="20:56" x14ac:dyDescent="0.35">
      <c r="T1696" s="28">
        <f t="shared" ca="1" si="1035"/>
        <v>0.99014982363018145</v>
      </c>
      <c r="U1696" s="28">
        <f t="shared" ca="1" si="1035"/>
        <v>0.59832403682581914</v>
      </c>
      <c r="V1696" s="28">
        <f ca="1">IF(Riskregister!$E$5="",0,COUNTIF(BF$4:BF$53,"&lt;"&amp;T1696)*IF(U1696&lt;0.5,Riskregister!$K$5+(Riskregister!$L$5-Riskregister!$K$5)*SQRT(U1696/2),Riskregister!$L$5-(Riskregister!$L$5-Riskregister!$K$5)*SQRT((1-U1696)/2)))</f>
        <v>1194998.1640999159</v>
      </c>
      <c r="W1696" s="28">
        <f t="shared" ca="1" si="1036"/>
        <v>0.90853189578327986</v>
      </c>
      <c r="X1696" s="28">
        <f t="shared" ca="1" si="1036"/>
        <v>0.28057644455667341</v>
      </c>
      <c r="Y1696" s="28">
        <f ca="1">IF(Riskregister!$E$6="",0,COUNTIF(BG$4:BG$53,"&lt;"&amp;W1696)*IF(X1696&lt;0.5,Riskregister!$K$6+(Riskregister!$L$6-Riskregister!$K$6)*SQRT(X1696/2),Riskregister!$L$6-(Riskregister!$L$6-Riskregister!$K$6)*SQRT((1-X1696)/2)))</f>
        <v>874191.24896561133</v>
      </c>
      <c r="Z1696" s="28">
        <f t="shared" ca="1" si="1037"/>
        <v>0.51304815554070693</v>
      </c>
      <c r="AA1696" s="28">
        <f t="shared" ca="1" si="1037"/>
        <v>0.99937122804588852</v>
      </c>
      <c r="AB1696" s="28">
        <f ca="1">IF(Riskregister!$E$7="",0,COUNTIF(BH$4:BH$53,"&lt;"&amp;Z1696)*IF(AA1696&lt;0.5,Riskregister!$K$7+(Riskregister!$L$7-Riskregister!$K$7)*SQRT(AA1696/2),Riskregister!$L$7-(Riskregister!$L$7-Riskregister!$K$7)*SQRT((1-AA1696)/2)))</f>
        <v>0</v>
      </c>
      <c r="AC1696" s="28">
        <f t="shared" ca="1" si="1038"/>
        <v>0.32106200130693296</v>
      </c>
      <c r="AD1696" s="28">
        <f t="shared" ca="1" si="1038"/>
        <v>0.64433390412503722</v>
      </c>
      <c r="AE1696" s="28">
        <f ca="1">IF(Riskregister!$E$8="",0,COUNTIF(BI$4:BI$53,"&lt;"&amp;AC1696)*IF(AD1696&lt;0.5,Riskregister!$K$8+(Riskregister!$L$8-Riskregister!$K$8)*SQRT(AD1696/2),Riskregister!$L$8-(Riskregister!$L$8-Riskregister!$K$8)*SQRT((1-AD1696)/2)))</f>
        <v>0</v>
      </c>
      <c r="AF1696" s="28">
        <f t="shared" ca="1" si="1039"/>
        <v>0.16455243961007693</v>
      </c>
      <c r="AG1696" s="28">
        <f t="shared" ca="1" si="1039"/>
        <v>0.69102200086488585</v>
      </c>
      <c r="AH1696" s="28">
        <f>IF(Riskregister!$E$9="",0,COUNTIF(BJ$4:BJ$53,"&lt;"&amp;AF1696)*IF(AG1696&lt;0.5,Riskregister!$K$9+(Riskregister!$L$9-Riskregister!$K$9)*SQRT(AG1696/2),Riskregister!$L$9-(Riskregister!$L$9-Riskregister!$K$9)*SQRT((1-AG1696)/2)))</f>
        <v>0</v>
      </c>
      <c r="AI1696" s="28">
        <f t="shared" ca="1" si="1040"/>
        <v>0.46258348193659793</v>
      </c>
      <c r="AJ1696" s="28">
        <f t="shared" ca="1" si="1040"/>
        <v>0.58256164341614691</v>
      </c>
      <c r="AK1696" s="28">
        <f>IF(Riskregister!$E$10="",0,COUNTIF(BK$4:BK$53,"&lt;"&amp;AI1696)*IF(AJ1696&lt;0.5,Riskregister!$K$10+(Riskregister!$L$10-Riskregister!$K$10)*SQRT(AJ1696/2),Riskregister!$L$10-(Riskregister!$L$10-Riskregister!$K$10)*SQRT((1-AJ1696)/2)))</f>
        <v>0</v>
      </c>
      <c r="AL1696" s="28">
        <f t="shared" ca="1" si="1041"/>
        <v>0.89075677984817769</v>
      </c>
      <c r="AM1696" s="28">
        <f t="shared" ca="1" si="1041"/>
        <v>0.57459013337877818</v>
      </c>
      <c r="AN1696" s="28">
        <f>IF(Riskregister!$E$11="",0,COUNTIF(BL$4:BL$53,"&lt;"&amp;AL1696)*IF(AM1696&lt;0.5,Riskregister!$K$11+(Riskregister!$L$11-Riskregister!$K$11)*SQRT(AM1696/2),Riskregister!$L$11-(Riskregister!$L$11-Riskregister!$K$11)*SQRT((1-AM1696)/2)))</f>
        <v>0</v>
      </c>
      <c r="AO1696" s="28">
        <f t="shared" ca="1" si="1042"/>
        <v>0.61192832696239452</v>
      </c>
      <c r="AP1696" s="28">
        <f t="shared" ca="1" si="1042"/>
        <v>4.3446306123751222E-2</v>
      </c>
      <c r="AQ1696" s="28">
        <f>IF(Riskregister!$E$12="",0,COUNTIF(BM$4:BM$53,"&lt;"&amp;AO1696)*IF(AP1696&lt;0.5,Riskregister!$K$12+(Riskregister!$L$12-Riskregister!$K$12)*SQRT(AP1696/2),Riskregister!$L$12-(Riskregister!$L$12-Riskregister!$K$12)*SQRT((1-AP1696)/2)))</f>
        <v>0</v>
      </c>
      <c r="AR1696" s="28">
        <f t="shared" ca="1" si="1043"/>
        <v>0.73225998676918691</v>
      </c>
      <c r="AS1696" s="28">
        <f t="shared" ca="1" si="1043"/>
        <v>1.3806763944911982E-2</v>
      </c>
      <c r="AT1696" s="28">
        <f>IF(Riskregister!$E$13="",0,COUNTIF(BN$4:BN$53,"&lt;"&amp;AR1696)*IF(AS1696&lt;0.5,Riskregister!$K$13+(Riskregister!$L$13-Riskregister!$K$13)*SQRT(AS1696/2),Riskregister!$L$13-(Riskregister!$L$13-Riskregister!$K$13)*SQRT((1-AS1696)/2)))</f>
        <v>0</v>
      </c>
      <c r="AU1696" s="28">
        <f t="shared" ca="1" si="1044"/>
        <v>0.96018989368597452</v>
      </c>
      <c r="AV1696" s="28">
        <f t="shared" ca="1" si="1044"/>
        <v>0.54536028759670208</v>
      </c>
      <c r="AW1696" s="28">
        <f>IF(Riskregister!$E$14="",0,COUNTIF(BO$4:BO$53,"&lt;"&amp;AU1696)*IF(AV1696&lt;0.5,Riskregister!$K$14+(Riskregister!$L$14-Riskregister!$K$14)*SQRT(AV1696/2),Riskregister!$L$14-(Riskregister!$L$14-Riskregister!$K$14)*SQRT((1-AV1696)/2)))</f>
        <v>0</v>
      </c>
      <c r="AX1696" s="28">
        <f t="shared" ca="1" si="1045"/>
        <v>0.84427734109700403</v>
      </c>
      <c r="AY1696" s="28">
        <f t="shared" ca="1" si="1045"/>
        <v>0.89179072775912094</v>
      </c>
      <c r="AZ1696" s="28">
        <f>IF(Riskregister!$E$15="",0,COUNTIF(BP$4:BP$53,"&lt;"&amp;AX1696)*IF(AY1696&lt;0.5,Riskregister!$K$15+(Riskregister!$L$15-Riskregister!$K$15)*SQRT(AY1696/2),Riskregister!$L$15-(Riskregister!$L$15-Riskregister!$K$15)*SQRT((1-AY1696)/2)))</f>
        <v>0</v>
      </c>
      <c r="BA1696" s="28">
        <f t="shared" ca="1" si="1046"/>
        <v>0.57730401101506823</v>
      </c>
      <c r="BB1696" s="28">
        <f t="shared" ca="1" si="1046"/>
        <v>0.45457014284077069</v>
      </c>
      <c r="BC1696" s="28">
        <f>IF(Riskregister!$E$16="",0,COUNTIF(BQ$4:BQ$53,"&lt;"&amp;BA1696)*IF(BB1696&lt;0.5,Riskregister!$K$16+(Riskregister!$L$16-Riskregister!$K$16)*SQRT(BB1696/2),Riskregister!$L$16-(Riskregister!$L$16-Riskregister!$K$16)*SQRT((1-BB1696)/2)))</f>
        <v>0</v>
      </c>
      <c r="BD1696" s="28">
        <f t="shared" ca="1" si="1034"/>
        <v>2069189.4130655271</v>
      </c>
    </row>
    <row r="1697" spans="20:56" x14ac:dyDescent="0.35">
      <c r="T1697" s="28">
        <f t="shared" ca="1" si="1035"/>
        <v>0.73789703872167178</v>
      </c>
      <c r="U1697" s="28">
        <f t="shared" ca="1" si="1035"/>
        <v>0.29720852309170576</v>
      </c>
      <c r="V1697" s="28">
        <f ca="1">IF(Riskregister!$E$5="",0,COUNTIF(BF$4:BF$53,"&lt;"&amp;T1697)*IF(U1697&lt;0.5,Riskregister!$K$5+(Riskregister!$L$5-Riskregister!$K$5)*SQRT(U1697/2),Riskregister!$L$5-(Riskregister!$L$5-Riskregister!$K$5)*SQRT((1-U1697)/2)))</f>
        <v>323471.50475808757</v>
      </c>
      <c r="W1697" s="28">
        <f t="shared" ca="1" si="1036"/>
        <v>0.66486188621783304</v>
      </c>
      <c r="X1697" s="28">
        <f t="shared" ca="1" si="1036"/>
        <v>0.26243231561174984</v>
      </c>
      <c r="Y1697" s="28">
        <f ca="1">IF(Riskregister!$E$6="",0,COUNTIF(BG$4:BG$53,"&lt;"&amp;W1697)*IF(X1697&lt;0.5,Riskregister!$K$6+(Riskregister!$L$6-Riskregister!$K$6)*SQRT(X1697/2),Riskregister!$L$6-(Riskregister!$L$6-Riskregister!$K$6)*SQRT((1-X1697)/2)))</f>
        <v>852027.87616100791</v>
      </c>
      <c r="Z1697" s="28">
        <f t="shared" ca="1" si="1037"/>
        <v>0.84792094761524472</v>
      </c>
      <c r="AA1697" s="28">
        <f t="shared" ca="1" si="1037"/>
        <v>0.66837378173983164</v>
      </c>
      <c r="AB1697" s="28">
        <f ca="1">IF(Riskregister!$E$7="",0,COUNTIF(BH$4:BH$53,"&lt;"&amp;Z1697)*IF(AA1697&lt;0.5,Riskregister!$K$7+(Riskregister!$L$7-Riskregister!$K$7)*SQRT(AA1697/2),Riskregister!$L$7-(Riskregister!$L$7-Riskregister!$K$7)*SQRT((1-AA1697)/2)))</f>
        <v>257479.45457431301</v>
      </c>
      <c r="AC1697" s="28">
        <f t="shared" ca="1" si="1038"/>
        <v>0.73115304011293369</v>
      </c>
      <c r="AD1697" s="28">
        <f t="shared" ca="1" si="1038"/>
        <v>0.49933469122424512</v>
      </c>
      <c r="AE1697" s="28">
        <f ca="1">IF(Riskregister!$E$8="",0,COUNTIF(BI$4:BI$53,"&lt;"&amp;AC1697)*IF(AD1697&lt;0.5,Riskregister!$K$8+(Riskregister!$L$8-Riskregister!$K$8)*SQRT(AD1697/2),Riskregister!$L$8-(Riskregister!$L$8-Riskregister!$K$8)*SQRT((1-AD1697)/2)))</f>
        <v>0</v>
      </c>
      <c r="AF1697" s="28">
        <f t="shared" ca="1" si="1039"/>
        <v>0.66633396710466253</v>
      </c>
      <c r="AG1697" s="28">
        <f t="shared" ca="1" si="1039"/>
        <v>0.81269723735020383</v>
      </c>
      <c r="AH1697" s="28">
        <f>IF(Riskregister!$E$9="",0,COUNTIF(BJ$4:BJ$53,"&lt;"&amp;AF1697)*IF(AG1697&lt;0.5,Riskregister!$K$9+(Riskregister!$L$9-Riskregister!$K$9)*SQRT(AG1697/2),Riskregister!$L$9-(Riskregister!$L$9-Riskregister!$K$9)*SQRT((1-AG1697)/2)))</f>
        <v>0</v>
      </c>
      <c r="AI1697" s="28">
        <f t="shared" ca="1" si="1040"/>
        <v>0.64216752193846549</v>
      </c>
      <c r="AJ1697" s="28">
        <f t="shared" ca="1" si="1040"/>
        <v>8.6103958617130605E-2</v>
      </c>
      <c r="AK1697" s="28">
        <f>IF(Riskregister!$E$10="",0,COUNTIF(BK$4:BK$53,"&lt;"&amp;AI1697)*IF(AJ1697&lt;0.5,Riskregister!$K$10+(Riskregister!$L$10-Riskregister!$K$10)*SQRT(AJ1697/2),Riskregister!$L$10-(Riskregister!$L$10-Riskregister!$K$10)*SQRT((1-AJ1697)/2)))</f>
        <v>0</v>
      </c>
      <c r="AL1697" s="28">
        <f t="shared" ca="1" si="1041"/>
        <v>0.18509855010701748</v>
      </c>
      <c r="AM1697" s="28">
        <f t="shared" ca="1" si="1041"/>
        <v>0.16775750693950386</v>
      </c>
      <c r="AN1697" s="28">
        <f>IF(Riskregister!$E$11="",0,COUNTIF(BL$4:BL$53,"&lt;"&amp;AL1697)*IF(AM1697&lt;0.5,Riskregister!$K$11+(Riskregister!$L$11-Riskregister!$K$11)*SQRT(AM1697/2),Riskregister!$L$11-(Riskregister!$L$11-Riskregister!$K$11)*SQRT((1-AM1697)/2)))</f>
        <v>0</v>
      </c>
      <c r="AO1697" s="28">
        <f t="shared" ca="1" si="1042"/>
        <v>0.57277949708014964</v>
      </c>
      <c r="AP1697" s="28">
        <f t="shared" ca="1" si="1042"/>
        <v>3.8456165741009296E-2</v>
      </c>
      <c r="AQ1697" s="28">
        <f>IF(Riskregister!$E$12="",0,COUNTIF(BM$4:BM$53,"&lt;"&amp;AO1697)*IF(AP1697&lt;0.5,Riskregister!$K$12+(Riskregister!$L$12-Riskregister!$K$12)*SQRT(AP1697/2),Riskregister!$L$12-(Riskregister!$L$12-Riskregister!$K$12)*SQRT((1-AP1697)/2)))</f>
        <v>0</v>
      </c>
      <c r="AR1697" s="28">
        <f t="shared" ca="1" si="1043"/>
        <v>0.14338435809021211</v>
      </c>
      <c r="AS1697" s="28">
        <f t="shared" ca="1" si="1043"/>
        <v>3.3727600454402262E-2</v>
      </c>
      <c r="AT1697" s="28">
        <f>IF(Riskregister!$E$13="",0,COUNTIF(BN$4:BN$53,"&lt;"&amp;AR1697)*IF(AS1697&lt;0.5,Riskregister!$K$13+(Riskregister!$L$13-Riskregister!$K$13)*SQRT(AS1697/2),Riskregister!$L$13-(Riskregister!$L$13-Riskregister!$K$13)*SQRT((1-AS1697)/2)))</f>
        <v>0</v>
      </c>
      <c r="AU1697" s="28">
        <f t="shared" ca="1" si="1044"/>
        <v>0.75008934281629491</v>
      </c>
      <c r="AV1697" s="28">
        <f t="shared" ca="1" si="1044"/>
        <v>0.76662570355371429</v>
      </c>
      <c r="AW1697" s="28">
        <f>IF(Riskregister!$E$14="",0,COUNTIF(BO$4:BO$53,"&lt;"&amp;AU1697)*IF(AV1697&lt;0.5,Riskregister!$K$14+(Riskregister!$L$14-Riskregister!$K$14)*SQRT(AV1697/2),Riskregister!$L$14-(Riskregister!$L$14-Riskregister!$K$14)*SQRT((1-AV1697)/2)))</f>
        <v>0</v>
      </c>
      <c r="AX1697" s="28">
        <f t="shared" ca="1" si="1045"/>
        <v>2.5582650717727917E-2</v>
      </c>
      <c r="AY1697" s="28">
        <f t="shared" ca="1" si="1045"/>
        <v>0.99713309310908915</v>
      </c>
      <c r="AZ1697" s="28">
        <f>IF(Riskregister!$E$15="",0,COUNTIF(BP$4:BP$53,"&lt;"&amp;AX1697)*IF(AY1697&lt;0.5,Riskregister!$K$15+(Riskregister!$L$15-Riskregister!$K$15)*SQRT(AY1697/2),Riskregister!$L$15-(Riskregister!$L$15-Riskregister!$K$15)*SQRT((1-AY1697)/2)))</f>
        <v>0</v>
      </c>
      <c r="BA1697" s="28">
        <f t="shared" ca="1" si="1046"/>
        <v>0.72512573154772886</v>
      </c>
      <c r="BB1697" s="28">
        <f t="shared" ca="1" si="1046"/>
        <v>0.44958465559920457</v>
      </c>
      <c r="BC1697" s="28">
        <f>IF(Riskregister!$E$16="",0,COUNTIF(BQ$4:BQ$53,"&lt;"&amp;BA1697)*IF(BB1697&lt;0.5,Riskregister!$K$16+(Riskregister!$L$16-Riskregister!$K$16)*SQRT(BB1697/2),Riskregister!$L$16-(Riskregister!$L$16-Riskregister!$K$16)*SQRT((1-BB1697)/2)))</f>
        <v>0</v>
      </c>
      <c r="BD1697" s="28">
        <f t="shared" ca="1" si="1034"/>
        <v>1432978.8354934086</v>
      </c>
    </row>
    <row r="1698" spans="20:56" x14ac:dyDescent="0.35">
      <c r="T1698" s="28">
        <f t="shared" ca="1" si="1035"/>
        <v>0.94392827380848099</v>
      </c>
      <c r="U1698" s="28">
        <f t="shared" ca="1" si="1035"/>
        <v>0.7950425112195818</v>
      </c>
      <c r="V1698" s="28">
        <f ca="1">IF(Riskregister!$E$5="",0,COUNTIF(BF$4:BF$53,"&lt;"&amp;T1698)*IF(U1698&lt;0.5,Riskregister!$K$5+(Riskregister!$L$5-Riskregister!$K$5)*SQRT(U1698/2),Riskregister!$L$5-(Riskregister!$L$5-Riskregister!$K$5)*SQRT((1-U1698)/2)))</f>
        <v>911889.28698142897</v>
      </c>
      <c r="W1698" s="28">
        <f t="shared" ca="1" si="1036"/>
        <v>0.16051242609854199</v>
      </c>
      <c r="X1698" s="28">
        <f t="shared" ca="1" si="1036"/>
        <v>0.44650640658119867</v>
      </c>
      <c r="Y1698" s="28">
        <f ca="1">IF(Riskregister!$E$6="",0,COUNTIF(BG$4:BG$53,"&lt;"&amp;W1698)*IF(X1698&lt;0.5,Riskregister!$K$6+(Riskregister!$L$6-Riskregister!$K$6)*SQRT(X1698/2),Riskregister!$L$6-(Riskregister!$L$6-Riskregister!$K$6)*SQRT((1-X1698)/2)))</f>
        <v>0</v>
      </c>
      <c r="Z1698" s="28">
        <f t="shared" ca="1" si="1037"/>
        <v>0.16532917787623891</v>
      </c>
      <c r="AA1698" s="28">
        <f t="shared" ca="1" si="1037"/>
        <v>0.86847249389465353</v>
      </c>
      <c r="AB1698" s="28">
        <f ca="1">IF(Riskregister!$E$7="",0,COUNTIF(BH$4:BH$53,"&lt;"&amp;Z1698)*IF(AA1698&lt;0.5,Riskregister!$K$7+(Riskregister!$L$7-Riskregister!$K$7)*SQRT(AA1698/2),Riskregister!$L$7-(Riskregister!$L$7-Riskregister!$K$7)*SQRT((1-AA1698)/2)))</f>
        <v>0</v>
      </c>
      <c r="AC1698" s="28">
        <f t="shared" ca="1" si="1038"/>
        <v>0.15639989917855623</v>
      </c>
      <c r="AD1698" s="28">
        <f t="shared" ca="1" si="1038"/>
        <v>0.45760254812501355</v>
      </c>
      <c r="AE1698" s="28">
        <f ca="1">IF(Riskregister!$E$8="",0,COUNTIF(BI$4:BI$53,"&lt;"&amp;AC1698)*IF(AD1698&lt;0.5,Riskregister!$K$8+(Riskregister!$L$8-Riskregister!$K$8)*SQRT(AD1698/2),Riskregister!$L$8-(Riskregister!$L$8-Riskregister!$K$8)*SQRT((1-AD1698)/2)))</f>
        <v>0</v>
      </c>
      <c r="AF1698" s="28">
        <f t="shared" ca="1" si="1039"/>
        <v>0.17286564235649216</v>
      </c>
      <c r="AG1698" s="28">
        <f t="shared" ca="1" si="1039"/>
        <v>0.91678521599774088</v>
      </c>
      <c r="AH1698" s="28">
        <f>IF(Riskregister!$E$9="",0,COUNTIF(BJ$4:BJ$53,"&lt;"&amp;AF1698)*IF(AG1698&lt;0.5,Riskregister!$K$9+(Riskregister!$L$9-Riskregister!$K$9)*SQRT(AG1698/2),Riskregister!$L$9-(Riskregister!$L$9-Riskregister!$K$9)*SQRT((1-AG1698)/2)))</f>
        <v>0</v>
      </c>
      <c r="AI1698" s="28">
        <f t="shared" ca="1" si="1040"/>
        <v>0.90410710908297287</v>
      </c>
      <c r="AJ1698" s="28">
        <f t="shared" ca="1" si="1040"/>
        <v>0.12496632517007644</v>
      </c>
      <c r="AK1698" s="28">
        <f>IF(Riskregister!$E$10="",0,COUNTIF(BK$4:BK$53,"&lt;"&amp;AI1698)*IF(AJ1698&lt;0.5,Riskregister!$K$10+(Riskregister!$L$10-Riskregister!$K$10)*SQRT(AJ1698/2),Riskregister!$L$10-(Riskregister!$L$10-Riskregister!$K$10)*SQRT((1-AJ1698)/2)))</f>
        <v>0</v>
      </c>
      <c r="AL1698" s="28">
        <f t="shared" ca="1" si="1041"/>
        <v>0.23994585508271393</v>
      </c>
      <c r="AM1698" s="28">
        <f t="shared" ca="1" si="1041"/>
        <v>0.96689192286640591</v>
      </c>
      <c r="AN1698" s="28">
        <f>IF(Riskregister!$E$11="",0,COUNTIF(BL$4:BL$53,"&lt;"&amp;AL1698)*IF(AM1698&lt;0.5,Riskregister!$K$11+(Riskregister!$L$11-Riskregister!$K$11)*SQRT(AM1698/2),Riskregister!$L$11-(Riskregister!$L$11-Riskregister!$K$11)*SQRT((1-AM1698)/2)))</f>
        <v>0</v>
      </c>
      <c r="AO1698" s="28">
        <f t="shared" ca="1" si="1042"/>
        <v>0.70907374949174806</v>
      </c>
      <c r="AP1698" s="28">
        <f t="shared" ca="1" si="1042"/>
        <v>0.44089284091584324</v>
      </c>
      <c r="AQ1698" s="28">
        <f>IF(Riskregister!$E$12="",0,COUNTIF(BM$4:BM$53,"&lt;"&amp;AO1698)*IF(AP1698&lt;0.5,Riskregister!$K$12+(Riskregister!$L$12-Riskregister!$K$12)*SQRT(AP1698/2),Riskregister!$L$12-(Riskregister!$L$12-Riskregister!$K$12)*SQRT((1-AP1698)/2)))</f>
        <v>0</v>
      </c>
      <c r="AR1698" s="28">
        <f t="shared" ca="1" si="1043"/>
        <v>1.1341126541936641E-2</v>
      </c>
      <c r="AS1698" s="28">
        <f t="shared" ca="1" si="1043"/>
        <v>0.85994410598773252</v>
      </c>
      <c r="AT1698" s="28">
        <f>IF(Riskregister!$E$13="",0,COUNTIF(BN$4:BN$53,"&lt;"&amp;AR1698)*IF(AS1698&lt;0.5,Riskregister!$K$13+(Riskregister!$L$13-Riskregister!$K$13)*SQRT(AS1698/2),Riskregister!$L$13-(Riskregister!$L$13-Riskregister!$K$13)*SQRT((1-AS1698)/2)))</f>
        <v>0</v>
      </c>
      <c r="AU1698" s="28">
        <f t="shared" ca="1" si="1044"/>
        <v>0.85005138108041056</v>
      </c>
      <c r="AV1698" s="28">
        <f t="shared" ca="1" si="1044"/>
        <v>0.10547442815428087</v>
      </c>
      <c r="AW1698" s="28">
        <f>IF(Riskregister!$E$14="",0,COUNTIF(BO$4:BO$53,"&lt;"&amp;AU1698)*IF(AV1698&lt;0.5,Riskregister!$K$14+(Riskregister!$L$14-Riskregister!$K$14)*SQRT(AV1698/2),Riskregister!$L$14-(Riskregister!$L$14-Riskregister!$K$14)*SQRT((1-AV1698)/2)))</f>
        <v>0</v>
      </c>
      <c r="AX1698" s="28">
        <f t="shared" ca="1" si="1045"/>
        <v>3.667145423564977E-2</v>
      </c>
      <c r="AY1698" s="28">
        <f t="shared" ca="1" si="1045"/>
        <v>0.25236519300817772</v>
      </c>
      <c r="AZ1698" s="28">
        <f>IF(Riskregister!$E$15="",0,COUNTIF(BP$4:BP$53,"&lt;"&amp;AX1698)*IF(AY1698&lt;0.5,Riskregister!$K$15+(Riskregister!$L$15-Riskregister!$K$15)*SQRT(AY1698/2),Riskregister!$L$15-(Riskregister!$L$15-Riskregister!$K$15)*SQRT((1-AY1698)/2)))</f>
        <v>0</v>
      </c>
      <c r="BA1698" s="28">
        <f t="shared" ca="1" si="1046"/>
        <v>0.90421484032729416</v>
      </c>
      <c r="BB1698" s="28">
        <f t="shared" ca="1" si="1046"/>
        <v>0.25638968928613293</v>
      </c>
      <c r="BC1698" s="28">
        <f>IF(Riskregister!$E$16="",0,COUNTIF(BQ$4:BQ$53,"&lt;"&amp;BA1698)*IF(BB1698&lt;0.5,Riskregister!$K$16+(Riskregister!$L$16-Riskregister!$K$16)*SQRT(BB1698/2),Riskregister!$L$16-(Riskregister!$L$16-Riskregister!$K$16)*SQRT((1-BB1698)/2)))</f>
        <v>0</v>
      </c>
      <c r="BD1698" s="28">
        <f t="shared" ca="1" si="1034"/>
        <v>911889.28698142897</v>
      </c>
    </row>
    <row r="1699" spans="20:56" x14ac:dyDescent="0.35">
      <c r="T1699" s="28">
        <f t="shared" ca="1" si="1035"/>
        <v>0.3935659978764029</v>
      </c>
      <c r="U1699" s="28">
        <f t="shared" ca="1" si="1035"/>
        <v>0.70046449987720261</v>
      </c>
      <c r="V1699" s="28">
        <f ca="1">IF(Riskregister!$E$5="",0,COUNTIF(BF$4:BF$53,"&lt;"&amp;T1699)*IF(U1699&lt;0.5,Riskregister!$K$5+(Riskregister!$L$5-Riskregister!$K$5)*SQRT(U1699/2),Riskregister!$L$5-(Riskregister!$L$5-Riskregister!$K$5)*SQRT((1-U1699)/2)))</f>
        <v>0</v>
      </c>
      <c r="W1699" s="28">
        <f t="shared" ca="1" si="1036"/>
        <v>0.11968151391878867</v>
      </c>
      <c r="X1699" s="28">
        <f t="shared" ca="1" si="1036"/>
        <v>0.70628641722483387</v>
      </c>
      <c r="Y1699" s="28">
        <f ca="1">IF(Riskregister!$E$6="",0,COUNTIF(BG$4:BG$53,"&lt;"&amp;W1699)*IF(X1699&lt;0.5,Riskregister!$K$6+(Riskregister!$L$6-Riskregister!$K$6)*SQRT(X1699/2),Riskregister!$L$6-(Riskregister!$L$6-Riskregister!$K$6)*SQRT((1-X1699)/2)))</f>
        <v>0</v>
      </c>
      <c r="Z1699" s="28">
        <f t="shared" ca="1" si="1037"/>
        <v>0.35282153927627435</v>
      </c>
      <c r="AA1699" s="28">
        <f t="shared" ca="1" si="1037"/>
        <v>0.73527051284235101</v>
      </c>
      <c r="AB1699" s="28">
        <f ca="1">IF(Riskregister!$E$7="",0,COUNTIF(BH$4:BH$53,"&lt;"&amp;Z1699)*IF(AA1699&lt;0.5,Riskregister!$K$7+(Riskregister!$L$7-Riskregister!$K$7)*SQRT(AA1699/2),Riskregister!$L$7-(Riskregister!$L$7-Riskregister!$K$7)*SQRT((1-AA1699)/2)))</f>
        <v>0</v>
      </c>
      <c r="AC1699" s="28">
        <f t="shared" ca="1" si="1038"/>
        <v>0.55896090653189223</v>
      </c>
      <c r="AD1699" s="28">
        <f t="shared" ca="1" si="1038"/>
        <v>0.69809967079234914</v>
      </c>
      <c r="AE1699" s="28">
        <f ca="1">IF(Riskregister!$E$8="",0,COUNTIF(BI$4:BI$53,"&lt;"&amp;AC1699)*IF(AD1699&lt;0.5,Riskregister!$K$8+(Riskregister!$L$8-Riskregister!$K$8)*SQRT(AD1699/2),Riskregister!$L$8-(Riskregister!$L$8-Riskregister!$K$8)*SQRT((1-AD1699)/2)))</f>
        <v>0</v>
      </c>
      <c r="AF1699" s="28">
        <f t="shared" ca="1" si="1039"/>
        <v>8.3880337996927401E-2</v>
      </c>
      <c r="AG1699" s="28">
        <f t="shared" ca="1" si="1039"/>
        <v>0.99060730975127109</v>
      </c>
      <c r="AH1699" s="28">
        <f>IF(Riskregister!$E$9="",0,COUNTIF(BJ$4:BJ$53,"&lt;"&amp;AF1699)*IF(AG1699&lt;0.5,Riskregister!$K$9+(Riskregister!$L$9-Riskregister!$K$9)*SQRT(AG1699/2),Riskregister!$L$9-(Riskregister!$L$9-Riskregister!$K$9)*SQRT((1-AG1699)/2)))</f>
        <v>0</v>
      </c>
      <c r="AI1699" s="28">
        <f t="shared" ca="1" si="1040"/>
        <v>0.18098251803219934</v>
      </c>
      <c r="AJ1699" s="28">
        <f t="shared" ca="1" si="1040"/>
        <v>0.43064668019885954</v>
      </c>
      <c r="AK1699" s="28">
        <f>IF(Riskregister!$E$10="",0,COUNTIF(BK$4:BK$53,"&lt;"&amp;AI1699)*IF(AJ1699&lt;0.5,Riskregister!$K$10+(Riskregister!$L$10-Riskregister!$K$10)*SQRT(AJ1699/2),Riskregister!$L$10-(Riskregister!$L$10-Riskregister!$K$10)*SQRT((1-AJ1699)/2)))</f>
        <v>0</v>
      </c>
      <c r="AL1699" s="28">
        <f t="shared" ca="1" si="1041"/>
        <v>0.86526940156556931</v>
      </c>
      <c r="AM1699" s="28">
        <f t="shared" ca="1" si="1041"/>
        <v>6.2224405513290448E-2</v>
      </c>
      <c r="AN1699" s="28">
        <f>IF(Riskregister!$E$11="",0,COUNTIF(BL$4:BL$53,"&lt;"&amp;AL1699)*IF(AM1699&lt;0.5,Riskregister!$K$11+(Riskregister!$L$11-Riskregister!$K$11)*SQRT(AM1699/2),Riskregister!$L$11-(Riskregister!$L$11-Riskregister!$K$11)*SQRT((1-AM1699)/2)))</f>
        <v>0</v>
      </c>
      <c r="AO1699" s="28">
        <f t="shared" ca="1" si="1042"/>
        <v>0.85628498887105808</v>
      </c>
      <c r="AP1699" s="28">
        <f t="shared" ca="1" si="1042"/>
        <v>0.48803429258004694</v>
      </c>
      <c r="AQ1699" s="28">
        <f>IF(Riskregister!$E$12="",0,COUNTIF(BM$4:BM$53,"&lt;"&amp;AO1699)*IF(AP1699&lt;0.5,Riskregister!$K$12+(Riskregister!$L$12-Riskregister!$K$12)*SQRT(AP1699/2),Riskregister!$L$12-(Riskregister!$L$12-Riskregister!$K$12)*SQRT((1-AP1699)/2)))</f>
        <v>0</v>
      </c>
      <c r="AR1699" s="28">
        <f t="shared" ca="1" si="1043"/>
        <v>0.69331709688198839</v>
      </c>
      <c r="AS1699" s="28">
        <f t="shared" ca="1" si="1043"/>
        <v>0.79304477704367105</v>
      </c>
      <c r="AT1699" s="28">
        <f>IF(Riskregister!$E$13="",0,COUNTIF(BN$4:BN$53,"&lt;"&amp;AR1699)*IF(AS1699&lt;0.5,Riskregister!$K$13+(Riskregister!$L$13-Riskregister!$K$13)*SQRT(AS1699/2),Riskregister!$L$13-(Riskregister!$L$13-Riskregister!$K$13)*SQRT((1-AS1699)/2)))</f>
        <v>0</v>
      </c>
      <c r="AU1699" s="28">
        <f t="shared" ca="1" si="1044"/>
        <v>0.11860759300349411</v>
      </c>
      <c r="AV1699" s="28">
        <f t="shared" ca="1" si="1044"/>
        <v>0.93410825259569186</v>
      </c>
      <c r="AW1699" s="28">
        <f>IF(Riskregister!$E$14="",0,COUNTIF(BO$4:BO$53,"&lt;"&amp;AU1699)*IF(AV1699&lt;0.5,Riskregister!$K$14+(Riskregister!$L$14-Riskregister!$K$14)*SQRT(AV1699/2),Riskregister!$L$14-(Riskregister!$L$14-Riskregister!$K$14)*SQRT((1-AV1699)/2)))</f>
        <v>0</v>
      </c>
      <c r="AX1699" s="28">
        <f t="shared" ca="1" si="1045"/>
        <v>0.82283023588135562</v>
      </c>
      <c r="AY1699" s="28">
        <f t="shared" ca="1" si="1045"/>
        <v>0.9962639159526977</v>
      </c>
      <c r="AZ1699" s="28">
        <f>IF(Riskregister!$E$15="",0,COUNTIF(BP$4:BP$53,"&lt;"&amp;AX1699)*IF(AY1699&lt;0.5,Riskregister!$K$15+(Riskregister!$L$15-Riskregister!$K$15)*SQRT(AY1699/2),Riskregister!$L$15-(Riskregister!$L$15-Riskregister!$K$15)*SQRT((1-AY1699)/2)))</f>
        <v>0</v>
      </c>
      <c r="BA1699" s="28">
        <f t="shared" ca="1" si="1046"/>
        <v>0.76324228596138921</v>
      </c>
      <c r="BB1699" s="28">
        <f t="shared" ca="1" si="1046"/>
        <v>0.12893198438299658</v>
      </c>
      <c r="BC1699" s="28">
        <f>IF(Riskregister!$E$16="",0,COUNTIF(BQ$4:BQ$53,"&lt;"&amp;BA1699)*IF(BB1699&lt;0.5,Riskregister!$K$16+(Riskregister!$L$16-Riskregister!$K$16)*SQRT(BB1699/2),Riskregister!$L$16-(Riskregister!$L$16-Riskregister!$K$16)*SQRT((1-BB1699)/2)))</f>
        <v>0</v>
      </c>
      <c r="BD1699" s="28">
        <f t="shared" ca="1" si="1034"/>
        <v>0</v>
      </c>
    </row>
    <row r="1700" spans="20:56" x14ac:dyDescent="0.35">
      <c r="T1700" s="28">
        <f t="shared" ca="1" si="1035"/>
        <v>0.98943515662251813</v>
      </c>
      <c r="U1700" s="28">
        <f t="shared" ca="1" si="1035"/>
        <v>0.806442678169218</v>
      </c>
      <c r="V1700" s="28">
        <f ca="1">IF(Riskregister!$E$5="",0,COUNTIF(BF$4:BF$53,"&lt;"&amp;T1700)*IF(U1700&lt;0.5,Riskregister!$K$5+(Riskregister!$L$5-Riskregister!$K$5)*SQRT(U1700/2),Riskregister!$L$5-(Riskregister!$L$5-Riskregister!$K$5)*SQRT((1-U1700)/2)))</f>
        <v>1380024.8703574222</v>
      </c>
      <c r="W1700" s="28">
        <f t="shared" ca="1" si="1036"/>
        <v>0.14608358481781369</v>
      </c>
      <c r="X1700" s="28">
        <f t="shared" ca="1" si="1036"/>
        <v>0.77026911234540696</v>
      </c>
      <c r="Y1700" s="28">
        <f ca="1">IF(Riskregister!$E$6="",0,COUNTIF(BG$4:BG$53,"&lt;"&amp;W1700)*IF(X1700&lt;0.5,Riskregister!$K$6+(Riskregister!$L$6-Riskregister!$K$6)*SQRT(X1700/2),Riskregister!$L$6-(Riskregister!$L$6-Riskregister!$K$6)*SQRT((1-X1700)/2)))</f>
        <v>0</v>
      </c>
      <c r="Z1700" s="28">
        <f t="shared" ca="1" si="1037"/>
        <v>0.29486654441479776</v>
      </c>
      <c r="AA1700" s="28">
        <f t="shared" ca="1" si="1037"/>
        <v>0.4401956527634554</v>
      </c>
      <c r="AB1700" s="28">
        <f ca="1">IF(Riskregister!$E$7="",0,COUNTIF(BH$4:BH$53,"&lt;"&amp;Z1700)*IF(AA1700&lt;0.5,Riskregister!$K$7+(Riskregister!$L$7-Riskregister!$K$7)*SQRT(AA1700/2),Riskregister!$L$7-(Riskregister!$L$7-Riskregister!$K$7)*SQRT((1-AA1700)/2)))</f>
        <v>0</v>
      </c>
      <c r="AC1700" s="28">
        <f t="shared" ca="1" si="1038"/>
        <v>0.25784184125906351</v>
      </c>
      <c r="AD1700" s="28">
        <f t="shared" ca="1" si="1038"/>
        <v>0.1026732306377901</v>
      </c>
      <c r="AE1700" s="28">
        <f ca="1">IF(Riskregister!$E$8="",0,COUNTIF(BI$4:BI$53,"&lt;"&amp;AC1700)*IF(AD1700&lt;0.5,Riskregister!$K$8+(Riskregister!$L$8-Riskregister!$K$8)*SQRT(AD1700/2),Riskregister!$L$8-(Riskregister!$L$8-Riskregister!$K$8)*SQRT((1-AD1700)/2)))</f>
        <v>0</v>
      </c>
      <c r="AF1700" s="28">
        <f t="shared" ca="1" si="1039"/>
        <v>0.41810196096948637</v>
      </c>
      <c r="AG1700" s="28">
        <f t="shared" ca="1" si="1039"/>
        <v>0.20699609387051621</v>
      </c>
      <c r="AH1700" s="28">
        <f>IF(Riskregister!$E$9="",0,COUNTIF(BJ$4:BJ$53,"&lt;"&amp;AF1700)*IF(AG1700&lt;0.5,Riskregister!$K$9+(Riskregister!$L$9-Riskregister!$K$9)*SQRT(AG1700/2),Riskregister!$L$9-(Riskregister!$L$9-Riskregister!$K$9)*SQRT((1-AG1700)/2)))</f>
        <v>0</v>
      </c>
      <c r="AI1700" s="28">
        <f t="shared" ca="1" si="1040"/>
        <v>0.56644264313356851</v>
      </c>
      <c r="AJ1700" s="28">
        <f t="shared" ca="1" si="1040"/>
        <v>0.43766834583289704</v>
      </c>
      <c r="AK1700" s="28">
        <f>IF(Riskregister!$E$10="",0,COUNTIF(BK$4:BK$53,"&lt;"&amp;AI1700)*IF(AJ1700&lt;0.5,Riskregister!$K$10+(Riskregister!$L$10-Riskregister!$K$10)*SQRT(AJ1700/2),Riskregister!$L$10-(Riskregister!$L$10-Riskregister!$K$10)*SQRT((1-AJ1700)/2)))</f>
        <v>0</v>
      </c>
      <c r="AL1700" s="28">
        <f t="shared" ca="1" si="1041"/>
        <v>0.59932967037040896</v>
      </c>
      <c r="AM1700" s="28">
        <f t="shared" ca="1" si="1041"/>
        <v>0.76303271608958922</v>
      </c>
      <c r="AN1700" s="28">
        <f>IF(Riskregister!$E$11="",0,COUNTIF(BL$4:BL$53,"&lt;"&amp;AL1700)*IF(AM1700&lt;0.5,Riskregister!$K$11+(Riskregister!$L$11-Riskregister!$K$11)*SQRT(AM1700/2),Riskregister!$L$11-(Riskregister!$L$11-Riskregister!$K$11)*SQRT((1-AM1700)/2)))</f>
        <v>0</v>
      </c>
      <c r="AO1700" s="28">
        <f t="shared" ca="1" si="1042"/>
        <v>0.90197132861622942</v>
      </c>
      <c r="AP1700" s="28">
        <f t="shared" ca="1" si="1042"/>
        <v>0.48283186813854773</v>
      </c>
      <c r="AQ1700" s="28">
        <f>IF(Riskregister!$E$12="",0,COUNTIF(BM$4:BM$53,"&lt;"&amp;AO1700)*IF(AP1700&lt;0.5,Riskregister!$K$12+(Riskregister!$L$12-Riskregister!$K$12)*SQRT(AP1700/2),Riskregister!$L$12-(Riskregister!$L$12-Riskregister!$K$12)*SQRT((1-AP1700)/2)))</f>
        <v>0</v>
      </c>
      <c r="AR1700" s="28">
        <f t="shared" ca="1" si="1043"/>
        <v>0.53148091837762679</v>
      </c>
      <c r="AS1700" s="28">
        <f t="shared" ca="1" si="1043"/>
        <v>0.76860212793329852</v>
      </c>
      <c r="AT1700" s="28">
        <f>IF(Riskregister!$E$13="",0,COUNTIF(BN$4:BN$53,"&lt;"&amp;AR1700)*IF(AS1700&lt;0.5,Riskregister!$K$13+(Riskregister!$L$13-Riskregister!$K$13)*SQRT(AS1700/2),Riskregister!$L$13-(Riskregister!$L$13-Riskregister!$K$13)*SQRT((1-AS1700)/2)))</f>
        <v>0</v>
      </c>
      <c r="AU1700" s="28">
        <f t="shared" ca="1" si="1044"/>
        <v>0.3137894206211721</v>
      </c>
      <c r="AV1700" s="28">
        <f t="shared" ca="1" si="1044"/>
        <v>0.32373311396571947</v>
      </c>
      <c r="AW1700" s="28">
        <f>IF(Riskregister!$E$14="",0,COUNTIF(BO$4:BO$53,"&lt;"&amp;AU1700)*IF(AV1700&lt;0.5,Riskregister!$K$14+(Riskregister!$L$14-Riskregister!$K$14)*SQRT(AV1700/2),Riskregister!$L$14-(Riskregister!$L$14-Riskregister!$K$14)*SQRT((1-AV1700)/2)))</f>
        <v>0</v>
      </c>
      <c r="AX1700" s="28">
        <f t="shared" ca="1" si="1045"/>
        <v>0.73616012879683523</v>
      </c>
      <c r="AY1700" s="28">
        <f t="shared" ca="1" si="1045"/>
        <v>0.16279968230258213</v>
      </c>
      <c r="AZ1700" s="28">
        <f>IF(Riskregister!$E$15="",0,COUNTIF(BP$4:BP$53,"&lt;"&amp;AX1700)*IF(AY1700&lt;0.5,Riskregister!$K$15+(Riskregister!$L$15-Riskregister!$K$15)*SQRT(AY1700/2),Riskregister!$L$15-(Riskregister!$L$15-Riskregister!$K$15)*SQRT((1-AY1700)/2)))</f>
        <v>0</v>
      </c>
      <c r="BA1700" s="28">
        <f t="shared" ca="1" si="1046"/>
        <v>0.30060140070163377</v>
      </c>
      <c r="BB1700" s="28">
        <f t="shared" ca="1" si="1046"/>
        <v>9.3618527329776158E-2</v>
      </c>
      <c r="BC1700" s="28">
        <f>IF(Riskregister!$E$16="",0,COUNTIF(BQ$4:BQ$53,"&lt;"&amp;BA1700)*IF(BB1700&lt;0.5,Riskregister!$K$16+(Riskregister!$L$16-Riskregister!$K$16)*SQRT(BB1700/2),Riskregister!$L$16-(Riskregister!$L$16-Riskregister!$K$16)*SQRT((1-BB1700)/2)))</f>
        <v>0</v>
      </c>
      <c r="BD1700" s="28">
        <f t="shared" ca="1" si="1034"/>
        <v>1380024.8703574222</v>
      </c>
    </row>
    <row r="1701" spans="20:56" x14ac:dyDescent="0.35">
      <c r="T1701" s="28">
        <f t="shared" ca="1" si="1035"/>
        <v>0.54563601661245764</v>
      </c>
      <c r="U1701" s="28">
        <f t="shared" ca="1" si="1035"/>
        <v>0.79855770164056661</v>
      </c>
      <c r="V1701" s="28">
        <f ca="1">IF(Riskregister!$E$5="",0,COUNTIF(BF$4:BF$53,"&lt;"&amp;T1701)*IF(U1701&lt;0.5,Riskregister!$K$5+(Riskregister!$L$5-Riskregister!$K$5)*SQRT(U1701/2),Riskregister!$L$5-(Riskregister!$L$5-Riskregister!$K$5)*SQRT((1-U1701)/2)))</f>
        <v>0</v>
      </c>
      <c r="W1701" s="28">
        <f t="shared" ca="1" si="1036"/>
        <v>0.34193739848200422</v>
      </c>
      <c r="X1701" s="28">
        <f t="shared" ca="1" si="1036"/>
        <v>0.52234264904855476</v>
      </c>
      <c r="Y1701" s="28">
        <f ca="1">IF(Riskregister!$E$6="",0,COUNTIF(BG$4:BG$53,"&lt;"&amp;W1701)*IF(X1701&lt;0.5,Riskregister!$K$6+(Riskregister!$L$6-Riskregister!$K$6)*SQRT(X1701/2),Riskregister!$L$6-(Riskregister!$L$6-Riskregister!$K$6)*SQRT((1-X1701)/2)))</f>
        <v>0</v>
      </c>
      <c r="Z1701" s="28">
        <f t="shared" ca="1" si="1037"/>
        <v>0.62497652794595449</v>
      </c>
      <c r="AA1701" s="28">
        <f t="shared" ca="1" si="1037"/>
        <v>0.22844419609759681</v>
      </c>
      <c r="AB1701" s="28">
        <f ca="1">IF(Riskregister!$E$7="",0,COUNTIF(BH$4:BH$53,"&lt;"&amp;Z1701)*IF(AA1701&lt;0.5,Riskregister!$K$7+(Riskregister!$L$7-Riskregister!$K$7)*SQRT(AA1701/2),Riskregister!$L$7-(Riskregister!$L$7-Riskregister!$K$7)*SQRT((1-AA1701)/2)))</f>
        <v>0</v>
      </c>
      <c r="AC1701" s="28">
        <f t="shared" ca="1" si="1038"/>
        <v>0.29719967086418642</v>
      </c>
      <c r="AD1701" s="28">
        <f t="shared" ca="1" si="1038"/>
        <v>0.73783303512236731</v>
      </c>
      <c r="AE1701" s="28">
        <f ca="1">IF(Riskregister!$E$8="",0,COUNTIF(BI$4:BI$53,"&lt;"&amp;AC1701)*IF(AD1701&lt;0.5,Riskregister!$K$8+(Riskregister!$L$8-Riskregister!$K$8)*SQRT(AD1701/2),Riskregister!$L$8-(Riskregister!$L$8-Riskregister!$K$8)*SQRT((1-AD1701)/2)))</f>
        <v>0</v>
      </c>
      <c r="AF1701" s="28">
        <f t="shared" ca="1" si="1039"/>
        <v>0.23579376560755139</v>
      </c>
      <c r="AG1701" s="28">
        <f t="shared" ca="1" si="1039"/>
        <v>0.87408119401638418</v>
      </c>
      <c r="AH1701" s="28">
        <f>IF(Riskregister!$E$9="",0,COUNTIF(BJ$4:BJ$53,"&lt;"&amp;AF1701)*IF(AG1701&lt;0.5,Riskregister!$K$9+(Riskregister!$L$9-Riskregister!$K$9)*SQRT(AG1701/2),Riskregister!$L$9-(Riskregister!$L$9-Riskregister!$K$9)*SQRT((1-AG1701)/2)))</f>
        <v>0</v>
      </c>
      <c r="AI1701" s="28">
        <f t="shared" ca="1" si="1040"/>
        <v>0.53486544929148205</v>
      </c>
      <c r="AJ1701" s="28">
        <f t="shared" ca="1" si="1040"/>
        <v>0.76953876451128311</v>
      </c>
      <c r="AK1701" s="28">
        <f>IF(Riskregister!$E$10="",0,COUNTIF(BK$4:BK$53,"&lt;"&amp;AI1701)*IF(AJ1701&lt;0.5,Riskregister!$K$10+(Riskregister!$L$10-Riskregister!$K$10)*SQRT(AJ1701/2),Riskregister!$L$10-(Riskregister!$L$10-Riskregister!$K$10)*SQRT((1-AJ1701)/2)))</f>
        <v>0</v>
      </c>
      <c r="AL1701" s="28">
        <f t="shared" ca="1" si="1041"/>
        <v>0.81580862236180607</v>
      </c>
      <c r="AM1701" s="28">
        <f t="shared" ca="1" si="1041"/>
        <v>1.2873800220976284E-2</v>
      </c>
      <c r="AN1701" s="28">
        <f>IF(Riskregister!$E$11="",0,COUNTIF(BL$4:BL$53,"&lt;"&amp;AL1701)*IF(AM1701&lt;0.5,Riskregister!$K$11+(Riskregister!$L$11-Riskregister!$K$11)*SQRT(AM1701/2),Riskregister!$L$11-(Riskregister!$L$11-Riskregister!$K$11)*SQRT((1-AM1701)/2)))</f>
        <v>0</v>
      </c>
      <c r="AO1701" s="28">
        <f t="shared" ca="1" si="1042"/>
        <v>6.7882328293214278E-2</v>
      </c>
      <c r="AP1701" s="28">
        <f t="shared" ca="1" si="1042"/>
        <v>0.52836243918192183</v>
      </c>
      <c r="AQ1701" s="28">
        <f>IF(Riskregister!$E$12="",0,COUNTIF(BM$4:BM$53,"&lt;"&amp;AO1701)*IF(AP1701&lt;0.5,Riskregister!$K$12+(Riskregister!$L$12-Riskregister!$K$12)*SQRT(AP1701/2),Riskregister!$L$12-(Riskregister!$L$12-Riskregister!$K$12)*SQRT((1-AP1701)/2)))</f>
        <v>0</v>
      </c>
      <c r="AR1701" s="28">
        <f t="shared" ca="1" si="1043"/>
        <v>0.60726145753370508</v>
      </c>
      <c r="AS1701" s="28">
        <f t="shared" ca="1" si="1043"/>
        <v>0.7937102347515882</v>
      </c>
      <c r="AT1701" s="28">
        <f>IF(Riskregister!$E$13="",0,COUNTIF(BN$4:BN$53,"&lt;"&amp;AR1701)*IF(AS1701&lt;0.5,Riskregister!$K$13+(Riskregister!$L$13-Riskregister!$K$13)*SQRT(AS1701/2),Riskregister!$L$13-(Riskregister!$L$13-Riskregister!$K$13)*SQRT((1-AS1701)/2)))</f>
        <v>0</v>
      </c>
      <c r="AU1701" s="28">
        <f t="shared" ca="1" si="1044"/>
        <v>0.27139939293552884</v>
      </c>
      <c r="AV1701" s="28">
        <f t="shared" ca="1" si="1044"/>
        <v>0.73044732925878353</v>
      </c>
      <c r="AW1701" s="28">
        <f>IF(Riskregister!$E$14="",0,COUNTIF(BO$4:BO$53,"&lt;"&amp;AU1701)*IF(AV1701&lt;0.5,Riskregister!$K$14+(Riskregister!$L$14-Riskregister!$K$14)*SQRT(AV1701/2),Riskregister!$L$14-(Riskregister!$L$14-Riskregister!$K$14)*SQRT((1-AV1701)/2)))</f>
        <v>0</v>
      </c>
      <c r="AX1701" s="28">
        <f t="shared" ca="1" si="1045"/>
        <v>0.26895585273190215</v>
      </c>
      <c r="AY1701" s="28">
        <f t="shared" ca="1" si="1045"/>
        <v>0.19166572354256872</v>
      </c>
      <c r="AZ1701" s="28">
        <f>IF(Riskregister!$E$15="",0,COUNTIF(BP$4:BP$53,"&lt;"&amp;AX1701)*IF(AY1701&lt;0.5,Riskregister!$K$15+(Riskregister!$L$15-Riskregister!$K$15)*SQRT(AY1701/2),Riskregister!$L$15-(Riskregister!$L$15-Riskregister!$K$15)*SQRT((1-AY1701)/2)))</f>
        <v>0</v>
      </c>
      <c r="BA1701" s="28">
        <f t="shared" ca="1" si="1046"/>
        <v>0.98892864104167444</v>
      </c>
      <c r="BB1701" s="28">
        <f t="shared" ca="1" si="1046"/>
        <v>0.7970833208652498</v>
      </c>
      <c r="BC1701" s="28">
        <f>IF(Riskregister!$E$16="",0,COUNTIF(BQ$4:BQ$53,"&lt;"&amp;BA1701)*IF(BB1701&lt;0.5,Riskregister!$K$16+(Riskregister!$L$16-Riskregister!$K$16)*SQRT(BB1701/2),Riskregister!$L$16-(Riskregister!$L$16-Riskregister!$K$16)*SQRT((1-BB1701)/2)))</f>
        <v>0</v>
      </c>
      <c r="BD1701" s="28">
        <f t="shared" ca="1" si="1034"/>
        <v>0</v>
      </c>
    </row>
    <row r="1702" spans="20:56" x14ac:dyDescent="0.35">
      <c r="T1702" s="28">
        <f t="shared" ca="1" si="1035"/>
        <v>0.67973619026808929</v>
      </c>
      <c r="U1702" s="28">
        <f t="shared" ca="1" si="1035"/>
        <v>0.48204468061141414</v>
      </c>
      <c r="V1702" s="28">
        <f ca="1">IF(Riskregister!$E$5="",0,COUNTIF(BF$4:BF$53,"&lt;"&amp;T1702)*IF(U1702&lt;0.5,Riskregister!$K$5+(Riskregister!$L$5-Riskregister!$K$5)*SQRT(U1702/2),Riskregister!$L$5-(Riskregister!$L$5-Riskregister!$K$5)*SQRT((1-U1702)/2)))</f>
        <v>370923.11764934356</v>
      </c>
      <c r="W1702" s="28">
        <f t="shared" ca="1" si="1036"/>
        <v>0.34467651817205047</v>
      </c>
      <c r="X1702" s="28">
        <f t="shared" ca="1" si="1036"/>
        <v>0.99757288262490385</v>
      </c>
      <c r="Y1702" s="28">
        <f ca="1">IF(Riskregister!$E$6="",0,COUNTIF(BG$4:BG$53,"&lt;"&amp;W1702)*IF(X1702&lt;0.5,Riskregister!$K$6+(Riskregister!$L$6-Riskregister!$K$6)*SQRT(X1702/2),Riskregister!$L$6-(Riskregister!$L$6-Riskregister!$K$6)*SQRT((1-X1702)/2)))</f>
        <v>0</v>
      </c>
      <c r="Z1702" s="28">
        <f t="shared" ca="1" si="1037"/>
        <v>0.59808358966011288</v>
      </c>
      <c r="AA1702" s="28">
        <f t="shared" ca="1" si="1037"/>
        <v>0.36542314715152457</v>
      </c>
      <c r="AB1702" s="28">
        <f ca="1">IF(Riskregister!$E$7="",0,COUNTIF(BH$4:BH$53,"&lt;"&amp;Z1702)*IF(AA1702&lt;0.5,Riskregister!$K$7+(Riskregister!$L$7-Riskregister!$K$7)*SQRT(AA1702/2),Riskregister!$L$7-(Riskregister!$L$7-Riskregister!$K$7)*SQRT((1-AA1702)/2)))</f>
        <v>0</v>
      </c>
      <c r="AC1702" s="28">
        <f t="shared" ca="1" si="1038"/>
        <v>0.55757539400275646</v>
      </c>
      <c r="AD1702" s="28">
        <f t="shared" ca="1" si="1038"/>
        <v>0.78672685691745714</v>
      </c>
      <c r="AE1702" s="28">
        <f ca="1">IF(Riskregister!$E$8="",0,COUNTIF(BI$4:BI$53,"&lt;"&amp;AC1702)*IF(AD1702&lt;0.5,Riskregister!$K$8+(Riskregister!$L$8-Riskregister!$K$8)*SQRT(AD1702/2),Riskregister!$L$8-(Riskregister!$L$8-Riskregister!$K$8)*SQRT((1-AD1702)/2)))</f>
        <v>0</v>
      </c>
      <c r="AF1702" s="28">
        <f t="shared" ca="1" si="1039"/>
        <v>0.85451187766840264</v>
      </c>
      <c r="AG1702" s="28">
        <f t="shared" ca="1" si="1039"/>
        <v>0.53152029386346489</v>
      </c>
      <c r="AH1702" s="28">
        <f>IF(Riskregister!$E$9="",0,COUNTIF(BJ$4:BJ$53,"&lt;"&amp;AF1702)*IF(AG1702&lt;0.5,Riskregister!$K$9+(Riskregister!$L$9-Riskregister!$K$9)*SQRT(AG1702/2),Riskregister!$L$9-(Riskregister!$L$9-Riskregister!$K$9)*SQRT((1-AG1702)/2)))</f>
        <v>0</v>
      </c>
      <c r="AI1702" s="28">
        <f t="shared" ca="1" si="1040"/>
        <v>0.65281763330396969</v>
      </c>
      <c r="AJ1702" s="28">
        <f t="shared" ca="1" si="1040"/>
        <v>0.13048390906878282</v>
      </c>
      <c r="AK1702" s="28">
        <f>IF(Riskregister!$E$10="",0,COUNTIF(BK$4:BK$53,"&lt;"&amp;AI1702)*IF(AJ1702&lt;0.5,Riskregister!$K$10+(Riskregister!$L$10-Riskregister!$K$10)*SQRT(AJ1702/2),Riskregister!$L$10-(Riskregister!$L$10-Riskregister!$K$10)*SQRT((1-AJ1702)/2)))</f>
        <v>0</v>
      </c>
      <c r="AL1702" s="28">
        <f t="shared" ca="1" si="1041"/>
        <v>0.83401647819450675</v>
      </c>
      <c r="AM1702" s="28">
        <f t="shared" ca="1" si="1041"/>
        <v>0.83194744572081658</v>
      </c>
      <c r="AN1702" s="28">
        <f>IF(Riskregister!$E$11="",0,COUNTIF(BL$4:BL$53,"&lt;"&amp;AL1702)*IF(AM1702&lt;0.5,Riskregister!$K$11+(Riskregister!$L$11-Riskregister!$K$11)*SQRT(AM1702/2),Riskregister!$L$11-(Riskregister!$L$11-Riskregister!$K$11)*SQRT((1-AM1702)/2)))</f>
        <v>0</v>
      </c>
      <c r="AO1702" s="28">
        <f t="shared" ca="1" si="1042"/>
        <v>0.66593251618837579</v>
      </c>
      <c r="AP1702" s="28">
        <f t="shared" ca="1" si="1042"/>
        <v>0.44128111701310968</v>
      </c>
      <c r="AQ1702" s="28">
        <f>IF(Riskregister!$E$12="",0,COUNTIF(BM$4:BM$53,"&lt;"&amp;AO1702)*IF(AP1702&lt;0.5,Riskregister!$K$12+(Riskregister!$L$12-Riskregister!$K$12)*SQRT(AP1702/2),Riskregister!$L$12-(Riskregister!$L$12-Riskregister!$K$12)*SQRT((1-AP1702)/2)))</f>
        <v>0</v>
      </c>
      <c r="AR1702" s="28">
        <f t="shared" ca="1" si="1043"/>
        <v>0.49870245900094479</v>
      </c>
      <c r="AS1702" s="28">
        <f t="shared" ca="1" si="1043"/>
        <v>0.94589788420213861</v>
      </c>
      <c r="AT1702" s="28">
        <f>IF(Riskregister!$E$13="",0,COUNTIF(BN$4:BN$53,"&lt;"&amp;AR1702)*IF(AS1702&lt;0.5,Riskregister!$K$13+(Riskregister!$L$13-Riskregister!$K$13)*SQRT(AS1702/2),Riskregister!$L$13-(Riskregister!$L$13-Riskregister!$K$13)*SQRT((1-AS1702)/2)))</f>
        <v>0</v>
      </c>
      <c r="AU1702" s="28">
        <f t="shared" ca="1" si="1044"/>
        <v>0.44501836587116805</v>
      </c>
      <c r="AV1702" s="28">
        <f t="shared" ca="1" si="1044"/>
        <v>0.80911850971145971</v>
      </c>
      <c r="AW1702" s="28">
        <f>IF(Riskregister!$E$14="",0,COUNTIF(BO$4:BO$53,"&lt;"&amp;AU1702)*IF(AV1702&lt;0.5,Riskregister!$K$14+(Riskregister!$L$14-Riskregister!$K$14)*SQRT(AV1702/2),Riskregister!$L$14-(Riskregister!$L$14-Riskregister!$K$14)*SQRT((1-AV1702)/2)))</f>
        <v>0</v>
      </c>
      <c r="AX1702" s="28">
        <f t="shared" ca="1" si="1045"/>
        <v>0.14381145274904816</v>
      </c>
      <c r="AY1702" s="28">
        <f t="shared" ca="1" si="1045"/>
        <v>0.7428255708637812</v>
      </c>
      <c r="AZ1702" s="28">
        <f>IF(Riskregister!$E$15="",0,COUNTIF(BP$4:BP$53,"&lt;"&amp;AX1702)*IF(AY1702&lt;0.5,Riskregister!$K$15+(Riskregister!$L$15-Riskregister!$K$15)*SQRT(AY1702/2),Riskregister!$L$15-(Riskregister!$L$15-Riskregister!$K$15)*SQRT((1-AY1702)/2)))</f>
        <v>0</v>
      </c>
      <c r="BA1702" s="28">
        <f t="shared" ca="1" si="1046"/>
        <v>0.88317646327668287</v>
      </c>
      <c r="BB1702" s="28">
        <f t="shared" ca="1" si="1046"/>
        <v>0.96783740677436125</v>
      </c>
      <c r="BC1702" s="28">
        <f>IF(Riskregister!$E$16="",0,COUNTIF(BQ$4:BQ$53,"&lt;"&amp;BA1702)*IF(BB1702&lt;0.5,Riskregister!$K$16+(Riskregister!$L$16-Riskregister!$K$16)*SQRT(BB1702/2),Riskregister!$L$16-(Riskregister!$L$16-Riskregister!$K$16)*SQRT((1-BB1702)/2)))</f>
        <v>0</v>
      </c>
      <c r="BD1702" s="28">
        <f t="shared" ca="1" si="1034"/>
        <v>370923.11764934356</v>
      </c>
    </row>
    <row r="1703" spans="20:56" x14ac:dyDescent="0.35">
      <c r="T1703" s="28">
        <f t="shared" ca="1" si="1035"/>
        <v>0.34966725436442236</v>
      </c>
      <c r="U1703" s="28">
        <f t="shared" ca="1" si="1035"/>
        <v>0.61616932676993352</v>
      </c>
      <c r="V1703" s="28">
        <f ca="1">IF(Riskregister!$E$5="",0,COUNTIF(BF$4:BF$53,"&lt;"&amp;T1703)*IF(U1703&lt;0.5,Riskregister!$K$5+(Riskregister!$L$5-Riskregister!$K$5)*SQRT(U1703/2),Riskregister!$L$5-(Riskregister!$L$5-Riskregister!$K$5)*SQRT((1-U1703)/2)))</f>
        <v>0</v>
      </c>
      <c r="W1703" s="28">
        <f t="shared" ca="1" si="1036"/>
        <v>0.88843475950128381</v>
      </c>
      <c r="X1703" s="28">
        <f t="shared" ca="1" si="1036"/>
        <v>0.77219101932890155</v>
      </c>
      <c r="Y1703" s="28">
        <f ca="1">IF(Riskregister!$E$6="",0,COUNTIF(BG$4:BG$53,"&lt;"&amp;W1703)*IF(X1703&lt;0.5,Riskregister!$K$6+(Riskregister!$L$6-Riskregister!$K$6)*SQRT(X1703/2),Riskregister!$L$6-(Riskregister!$L$6-Riskregister!$K$6)*SQRT((1-X1703)/2)))</f>
        <v>1392504.6924566582</v>
      </c>
      <c r="Z1703" s="28">
        <f t="shared" ca="1" si="1037"/>
        <v>0.76434601984919082</v>
      </c>
      <c r="AA1703" s="28">
        <f t="shared" ca="1" si="1037"/>
        <v>0.26212887576616117</v>
      </c>
      <c r="AB1703" s="28">
        <f ca="1">IF(Riskregister!$E$7="",0,COUNTIF(BH$4:BH$53,"&lt;"&amp;Z1703)*IF(AA1703&lt;0.5,Riskregister!$K$7+(Riskregister!$L$7-Riskregister!$K$7)*SQRT(AA1703/2),Riskregister!$L$7-(Riskregister!$L$7-Riskregister!$K$7)*SQRT((1-AA1703)/2)))</f>
        <v>176709.87980689341</v>
      </c>
      <c r="AC1703" s="28">
        <f t="shared" ca="1" si="1038"/>
        <v>0.89143915860265188</v>
      </c>
      <c r="AD1703" s="28">
        <f t="shared" ca="1" si="1038"/>
        <v>0.94943232412363465</v>
      </c>
      <c r="AE1703" s="28">
        <f ca="1">IF(Riskregister!$E$8="",0,COUNTIF(BI$4:BI$53,"&lt;"&amp;AC1703)*IF(AD1703&lt;0.5,Riskregister!$K$8+(Riskregister!$L$8-Riskregister!$K$8)*SQRT(AD1703/2),Riskregister!$L$8-(Riskregister!$L$8-Riskregister!$K$8)*SQRT((1-AD1703)/2)))</f>
        <v>0</v>
      </c>
      <c r="AF1703" s="28">
        <f t="shared" ca="1" si="1039"/>
        <v>0.83842804241120095</v>
      </c>
      <c r="AG1703" s="28">
        <f t="shared" ca="1" si="1039"/>
        <v>0.94002590244627671</v>
      </c>
      <c r="AH1703" s="28">
        <f>IF(Riskregister!$E$9="",0,COUNTIF(BJ$4:BJ$53,"&lt;"&amp;AF1703)*IF(AG1703&lt;0.5,Riskregister!$K$9+(Riskregister!$L$9-Riskregister!$K$9)*SQRT(AG1703/2),Riskregister!$L$9-(Riskregister!$L$9-Riskregister!$K$9)*SQRT((1-AG1703)/2)))</f>
        <v>0</v>
      </c>
      <c r="AI1703" s="28">
        <f t="shared" ca="1" si="1040"/>
        <v>0.38474804475139346</v>
      </c>
      <c r="AJ1703" s="28">
        <f t="shared" ca="1" si="1040"/>
        <v>0.71267250583635611</v>
      </c>
      <c r="AK1703" s="28">
        <f>IF(Riskregister!$E$10="",0,COUNTIF(BK$4:BK$53,"&lt;"&amp;AI1703)*IF(AJ1703&lt;0.5,Riskregister!$K$10+(Riskregister!$L$10-Riskregister!$K$10)*SQRT(AJ1703/2),Riskregister!$L$10-(Riskregister!$L$10-Riskregister!$K$10)*SQRT((1-AJ1703)/2)))</f>
        <v>0</v>
      </c>
      <c r="AL1703" s="28">
        <f t="shared" ca="1" si="1041"/>
        <v>0.35232143701683716</v>
      </c>
      <c r="AM1703" s="28">
        <f t="shared" ca="1" si="1041"/>
        <v>7.7586020420251312E-2</v>
      </c>
      <c r="AN1703" s="28">
        <f>IF(Riskregister!$E$11="",0,COUNTIF(BL$4:BL$53,"&lt;"&amp;AL1703)*IF(AM1703&lt;0.5,Riskregister!$K$11+(Riskregister!$L$11-Riskregister!$K$11)*SQRT(AM1703/2),Riskregister!$L$11-(Riskregister!$L$11-Riskregister!$K$11)*SQRT((1-AM1703)/2)))</f>
        <v>0</v>
      </c>
      <c r="AO1703" s="28">
        <f t="shared" ca="1" si="1042"/>
        <v>0.99243034368336591</v>
      </c>
      <c r="AP1703" s="28">
        <f t="shared" ca="1" si="1042"/>
        <v>0.8018957576966782</v>
      </c>
      <c r="AQ1703" s="28">
        <f>IF(Riskregister!$E$12="",0,COUNTIF(BM$4:BM$53,"&lt;"&amp;AO1703)*IF(AP1703&lt;0.5,Riskregister!$K$12+(Riskregister!$L$12-Riskregister!$K$12)*SQRT(AP1703/2),Riskregister!$L$12-(Riskregister!$L$12-Riskregister!$K$12)*SQRT((1-AP1703)/2)))</f>
        <v>0</v>
      </c>
      <c r="AR1703" s="28">
        <f t="shared" ca="1" si="1043"/>
        <v>0.16625889592616061</v>
      </c>
      <c r="AS1703" s="28">
        <f t="shared" ca="1" si="1043"/>
        <v>0.66573311783887879</v>
      </c>
      <c r="AT1703" s="28">
        <f>IF(Riskregister!$E$13="",0,COUNTIF(BN$4:BN$53,"&lt;"&amp;AR1703)*IF(AS1703&lt;0.5,Riskregister!$K$13+(Riskregister!$L$13-Riskregister!$K$13)*SQRT(AS1703/2),Riskregister!$L$13-(Riskregister!$L$13-Riskregister!$K$13)*SQRT((1-AS1703)/2)))</f>
        <v>0</v>
      </c>
      <c r="AU1703" s="28">
        <f t="shared" ca="1" si="1044"/>
        <v>0.61531521386394139</v>
      </c>
      <c r="AV1703" s="28">
        <f t="shared" ca="1" si="1044"/>
        <v>0.51011670466305592</v>
      </c>
      <c r="AW1703" s="28">
        <f>IF(Riskregister!$E$14="",0,COUNTIF(BO$4:BO$53,"&lt;"&amp;AU1703)*IF(AV1703&lt;0.5,Riskregister!$K$14+(Riskregister!$L$14-Riskregister!$K$14)*SQRT(AV1703/2),Riskregister!$L$14-(Riskregister!$L$14-Riskregister!$K$14)*SQRT((1-AV1703)/2)))</f>
        <v>0</v>
      </c>
      <c r="AX1703" s="28">
        <f t="shared" ca="1" si="1045"/>
        <v>0.77506957792120579</v>
      </c>
      <c r="AY1703" s="28">
        <f t="shared" ca="1" si="1045"/>
        <v>0.84694179660512714</v>
      </c>
      <c r="AZ1703" s="28">
        <f>IF(Riskregister!$E$15="",0,COUNTIF(BP$4:BP$53,"&lt;"&amp;AX1703)*IF(AY1703&lt;0.5,Riskregister!$K$15+(Riskregister!$L$15-Riskregister!$K$15)*SQRT(AY1703/2),Riskregister!$L$15-(Riskregister!$L$15-Riskregister!$K$15)*SQRT((1-AY1703)/2)))</f>
        <v>0</v>
      </c>
      <c r="BA1703" s="28">
        <f t="shared" ca="1" si="1046"/>
        <v>0.97148061170811495</v>
      </c>
      <c r="BB1703" s="28">
        <f t="shared" ca="1" si="1046"/>
        <v>0.49730927800195401</v>
      </c>
      <c r="BC1703" s="28">
        <f>IF(Riskregister!$E$16="",0,COUNTIF(BQ$4:BQ$53,"&lt;"&amp;BA1703)*IF(BB1703&lt;0.5,Riskregister!$K$16+(Riskregister!$L$16-Riskregister!$K$16)*SQRT(BB1703/2),Riskregister!$L$16-(Riskregister!$L$16-Riskregister!$K$16)*SQRT((1-BB1703)/2)))</f>
        <v>0</v>
      </c>
      <c r="BD1703" s="28">
        <f t="shared" ca="1" si="1034"/>
        <v>1569214.5722635516</v>
      </c>
    </row>
    <row r="1704" spans="20:56" x14ac:dyDescent="0.35">
      <c r="T1704" s="28">
        <f t="shared" ref="T1704:U1723" ca="1" si="1047">RAND()</f>
        <v>0.40603205508251505</v>
      </c>
      <c r="U1704" s="28">
        <f t="shared" ca="1" si="1047"/>
        <v>0.28517915042714526</v>
      </c>
      <c r="V1704" s="28">
        <f ca="1">IF(Riskregister!$E$5="",0,COUNTIF(BF$4:BF$53,"&lt;"&amp;T1704)*IF(U1704&lt;0.5,Riskregister!$K$5+(Riskregister!$L$5-Riskregister!$K$5)*SQRT(U1704/2),Riskregister!$L$5-(Riskregister!$L$5-Riskregister!$K$5)*SQRT((1-U1704)/2)))</f>
        <v>0</v>
      </c>
      <c r="W1704" s="28">
        <f t="shared" ref="W1704:X1723" ca="1" si="1048">RAND()</f>
        <v>0.40816625242182303</v>
      </c>
      <c r="X1704" s="28">
        <f t="shared" ca="1" si="1048"/>
        <v>0.18092655776306465</v>
      </c>
      <c r="Y1704" s="28">
        <f ca="1">IF(Riskregister!$E$6="",0,COUNTIF(BG$4:BG$53,"&lt;"&amp;W1704)*IF(X1704&lt;0.5,Riskregister!$K$6+(Riskregister!$L$6-Riskregister!$K$6)*SQRT(X1704/2),Riskregister!$L$6-(Riskregister!$L$6-Riskregister!$K$6)*SQRT((1-X1704)/2)))</f>
        <v>0</v>
      </c>
      <c r="Z1704" s="28">
        <f t="shared" ref="Z1704:AA1723" ca="1" si="1049">RAND()</f>
        <v>0.65916811229823713</v>
      </c>
      <c r="AA1704" s="28">
        <f t="shared" ca="1" si="1049"/>
        <v>0.20178552573077913</v>
      </c>
      <c r="AB1704" s="28">
        <f ca="1">IF(Riskregister!$E$7="",0,COUNTIF(BH$4:BH$53,"&lt;"&amp;Z1704)*IF(AA1704&lt;0.5,Riskregister!$K$7+(Riskregister!$L$7-Riskregister!$K$7)*SQRT(AA1704/2),Riskregister!$L$7-(Riskregister!$L$7-Riskregister!$K$7)*SQRT((1-AA1704)/2)))</f>
        <v>0</v>
      </c>
      <c r="AC1704" s="28">
        <f t="shared" ref="AC1704:AD1723" ca="1" si="1050">RAND()</f>
        <v>0.85807254158333779</v>
      </c>
      <c r="AD1704" s="28">
        <f t="shared" ca="1" si="1050"/>
        <v>0.87004704427196022</v>
      </c>
      <c r="AE1704" s="28">
        <f ca="1">IF(Riskregister!$E$8="",0,COUNTIF(BI$4:BI$53,"&lt;"&amp;AC1704)*IF(AD1704&lt;0.5,Riskregister!$K$8+(Riskregister!$L$8-Riskregister!$K$8)*SQRT(AD1704/2),Riskregister!$L$8-(Riskregister!$L$8-Riskregister!$K$8)*SQRT((1-AD1704)/2)))</f>
        <v>0</v>
      </c>
      <c r="AF1704" s="28">
        <f t="shared" ref="AF1704:AG1723" ca="1" si="1051">RAND()</f>
        <v>0.10999612358528643</v>
      </c>
      <c r="AG1704" s="28">
        <f t="shared" ca="1" si="1051"/>
        <v>0.27333316301014521</v>
      </c>
      <c r="AH1704" s="28">
        <f>IF(Riskregister!$E$9="",0,COUNTIF(BJ$4:BJ$53,"&lt;"&amp;AF1704)*IF(AG1704&lt;0.5,Riskregister!$K$9+(Riskregister!$L$9-Riskregister!$K$9)*SQRT(AG1704/2),Riskregister!$L$9-(Riskregister!$L$9-Riskregister!$K$9)*SQRT((1-AG1704)/2)))</f>
        <v>0</v>
      </c>
      <c r="AI1704" s="28">
        <f t="shared" ref="AI1704:AJ1723" ca="1" si="1052">RAND()</f>
        <v>0.58069224258077856</v>
      </c>
      <c r="AJ1704" s="28">
        <f t="shared" ca="1" si="1052"/>
        <v>0.1335957266631308</v>
      </c>
      <c r="AK1704" s="28">
        <f>IF(Riskregister!$E$10="",0,COUNTIF(BK$4:BK$53,"&lt;"&amp;AI1704)*IF(AJ1704&lt;0.5,Riskregister!$K$10+(Riskregister!$L$10-Riskregister!$K$10)*SQRT(AJ1704/2),Riskregister!$L$10-(Riskregister!$L$10-Riskregister!$K$10)*SQRT((1-AJ1704)/2)))</f>
        <v>0</v>
      </c>
      <c r="AL1704" s="28">
        <f t="shared" ref="AL1704:AM1723" ca="1" si="1053">RAND()</f>
        <v>0.43240775361382566</v>
      </c>
      <c r="AM1704" s="28">
        <f t="shared" ca="1" si="1053"/>
        <v>0.62307927682128761</v>
      </c>
      <c r="AN1704" s="28">
        <f>IF(Riskregister!$E$11="",0,COUNTIF(BL$4:BL$53,"&lt;"&amp;AL1704)*IF(AM1704&lt;0.5,Riskregister!$K$11+(Riskregister!$L$11-Riskregister!$K$11)*SQRT(AM1704/2),Riskregister!$L$11-(Riskregister!$L$11-Riskregister!$K$11)*SQRT((1-AM1704)/2)))</f>
        <v>0</v>
      </c>
      <c r="AO1704" s="28">
        <f t="shared" ref="AO1704:AP1723" ca="1" si="1054">RAND()</f>
        <v>2.3751622393292759E-2</v>
      </c>
      <c r="AP1704" s="28">
        <f t="shared" ca="1" si="1054"/>
        <v>0.34418010945473743</v>
      </c>
      <c r="AQ1704" s="28">
        <f>IF(Riskregister!$E$12="",0,COUNTIF(BM$4:BM$53,"&lt;"&amp;AO1704)*IF(AP1704&lt;0.5,Riskregister!$K$12+(Riskregister!$L$12-Riskregister!$K$12)*SQRT(AP1704/2),Riskregister!$L$12-(Riskregister!$L$12-Riskregister!$K$12)*SQRT((1-AP1704)/2)))</f>
        <v>0</v>
      </c>
      <c r="AR1704" s="28">
        <f t="shared" ref="AR1704:AS1723" ca="1" si="1055">RAND()</f>
        <v>0.48948336089335698</v>
      </c>
      <c r="AS1704" s="28">
        <f t="shared" ca="1" si="1055"/>
        <v>0.84719421879619927</v>
      </c>
      <c r="AT1704" s="28">
        <f>IF(Riskregister!$E$13="",0,COUNTIF(BN$4:BN$53,"&lt;"&amp;AR1704)*IF(AS1704&lt;0.5,Riskregister!$K$13+(Riskregister!$L$13-Riskregister!$K$13)*SQRT(AS1704/2),Riskregister!$L$13-(Riskregister!$L$13-Riskregister!$K$13)*SQRT((1-AS1704)/2)))</f>
        <v>0</v>
      </c>
      <c r="AU1704" s="28">
        <f t="shared" ref="AU1704:AV1723" ca="1" si="1056">RAND()</f>
        <v>0.77715045070679512</v>
      </c>
      <c r="AV1704" s="28">
        <f t="shared" ca="1" si="1056"/>
        <v>0.91043611201152397</v>
      </c>
      <c r="AW1704" s="28">
        <f>IF(Riskregister!$E$14="",0,COUNTIF(BO$4:BO$53,"&lt;"&amp;AU1704)*IF(AV1704&lt;0.5,Riskregister!$K$14+(Riskregister!$L$14-Riskregister!$K$14)*SQRT(AV1704/2),Riskregister!$L$14-(Riskregister!$L$14-Riskregister!$K$14)*SQRT((1-AV1704)/2)))</f>
        <v>0</v>
      </c>
      <c r="AX1704" s="28">
        <f t="shared" ref="AX1704:AY1723" ca="1" si="1057">RAND()</f>
        <v>0.81274002111561439</v>
      </c>
      <c r="AY1704" s="28">
        <f t="shared" ca="1" si="1057"/>
        <v>0.84230185374111088</v>
      </c>
      <c r="AZ1704" s="28">
        <f>IF(Riskregister!$E$15="",0,COUNTIF(BP$4:BP$53,"&lt;"&amp;AX1704)*IF(AY1704&lt;0.5,Riskregister!$K$15+(Riskregister!$L$15-Riskregister!$K$15)*SQRT(AY1704/2),Riskregister!$L$15-(Riskregister!$L$15-Riskregister!$K$15)*SQRT((1-AY1704)/2)))</f>
        <v>0</v>
      </c>
      <c r="BA1704" s="28">
        <f t="shared" ref="BA1704:BB1723" ca="1" si="1058">RAND()</f>
        <v>0.58546440914418552</v>
      </c>
      <c r="BB1704" s="28">
        <f t="shared" ca="1" si="1058"/>
        <v>0.65164716336217476</v>
      </c>
      <c r="BC1704" s="28">
        <f>IF(Riskregister!$E$16="",0,COUNTIF(BQ$4:BQ$53,"&lt;"&amp;BA1704)*IF(BB1704&lt;0.5,Riskregister!$K$16+(Riskregister!$L$16-Riskregister!$K$16)*SQRT(BB1704/2),Riskregister!$L$16-(Riskregister!$L$16-Riskregister!$K$16)*SQRT((1-BB1704)/2)))</f>
        <v>0</v>
      </c>
      <c r="BD1704" s="28">
        <f t="shared" ca="1" si="1034"/>
        <v>0</v>
      </c>
    </row>
    <row r="1705" spans="20:56" x14ac:dyDescent="0.35">
      <c r="T1705" s="28">
        <f t="shared" ca="1" si="1047"/>
        <v>6.1752718014963071E-2</v>
      </c>
      <c r="U1705" s="28">
        <f t="shared" ca="1" si="1047"/>
        <v>0.68172160430243534</v>
      </c>
      <c r="V1705" s="28">
        <f ca="1">IF(Riskregister!$E$5="",0,COUNTIF(BF$4:BF$53,"&lt;"&amp;T1705)*IF(U1705&lt;0.5,Riskregister!$K$5+(Riskregister!$L$5-Riskregister!$K$5)*SQRT(U1705/2),Riskregister!$L$5-(Riskregister!$L$5-Riskregister!$K$5)*SQRT((1-U1705)/2)))</f>
        <v>0</v>
      </c>
      <c r="W1705" s="28">
        <f t="shared" ca="1" si="1048"/>
        <v>0.93577555157713732</v>
      </c>
      <c r="X1705" s="28">
        <f t="shared" ca="1" si="1048"/>
        <v>9.3934215541993327E-2</v>
      </c>
      <c r="Y1705" s="28">
        <f ca="1">IF(Riskregister!$E$6="",0,COUNTIF(BG$4:BG$53,"&lt;"&amp;W1705)*IF(X1705&lt;0.5,Riskregister!$K$6+(Riskregister!$L$6-Riskregister!$K$6)*SQRT(X1705/2),Riskregister!$L$6-(Riskregister!$L$6-Riskregister!$K$6)*SQRT((1-X1705)/2)))</f>
        <v>1180188.257225214</v>
      </c>
      <c r="Z1705" s="28">
        <f t="shared" ca="1" si="1049"/>
        <v>0.27486048535019114</v>
      </c>
      <c r="AA1705" s="28">
        <f t="shared" ca="1" si="1049"/>
        <v>0.43965215319239936</v>
      </c>
      <c r="AB1705" s="28">
        <f ca="1">IF(Riskregister!$E$7="",0,COUNTIF(BH$4:BH$53,"&lt;"&amp;Z1705)*IF(AA1705&lt;0.5,Riskregister!$K$7+(Riskregister!$L$7-Riskregister!$K$7)*SQRT(AA1705/2),Riskregister!$L$7-(Riskregister!$L$7-Riskregister!$K$7)*SQRT((1-AA1705)/2)))</f>
        <v>0</v>
      </c>
      <c r="AC1705" s="28">
        <f t="shared" ca="1" si="1050"/>
        <v>0.83486174647475386</v>
      </c>
      <c r="AD1705" s="28">
        <f t="shared" ca="1" si="1050"/>
        <v>0.89321238006377146</v>
      </c>
      <c r="AE1705" s="28">
        <f ca="1">IF(Riskregister!$E$8="",0,COUNTIF(BI$4:BI$53,"&lt;"&amp;AC1705)*IF(AD1705&lt;0.5,Riskregister!$K$8+(Riskregister!$L$8-Riskregister!$K$8)*SQRT(AD1705/2),Riskregister!$L$8-(Riskregister!$L$8-Riskregister!$K$8)*SQRT((1-AD1705)/2)))</f>
        <v>0</v>
      </c>
      <c r="AF1705" s="28">
        <f t="shared" ca="1" si="1051"/>
        <v>0.29757639946184355</v>
      </c>
      <c r="AG1705" s="28">
        <f t="shared" ca="1" si="1051"/>
        <v>0.21343145234520466</v>
      </c>
      <c r="AH1705" s="28">
        <f>IF(Riskregister!$E$9="",0,COUNTIF(BJ$4:BJ$53,"&lt;"&amp;AF1705)*IF(AG1705&lt;0.5,Riskregister!$K$9+(Riskregister!$L$9-Riskregister!$K$9)*SQRT(AG1705/2),Riskregister!$L$9-(Riskregister!$L$9-Riskregister!$K$9)*SQRT((1-AG1705)/2)))</f>
        <v>0</v>
      </c>
      <c r="AI1705" s="28">
        <f t="shared" ca="1" si="1052"/>
        <v>8.8493501094769833E-2</v>
      </c>
      <c r="AJ1705" s="28">
        <f t="shared" ca="1" si="1052"/>
        <v>0.54880923351011091</v>
      </c>
      <c r="AK1705" s="28">
        <f>IF(Riskregister!$E$10="",0,COUNTIF(BK$4:BK$53,"&lt;"&amp;AI1705)*IF(AJ1705&lt;0.5,Riskregister!$K$10+(Riskregister!$L$10-Riskregister!$K$10)*SQRT(AJ1705/2),Riskregister!$L$10-(Riskregister!$L$10-Riskregister!$K$10)*SQRT((1-AJ1705)/2)))</f>
        <v>0</v>
      </c>
      <c r="AL1705" s="28">
        <f t="shared" ca="1" si="1053"/>
        <v>0.33593325304397592</v>
      </c>
      <c r="AM1705" s="28">
        <f t="shared" ca="1" si="1053"/>
        <v>0.39686826960368182</v>
      </c>
      <c r="AN1705" s="28">
        <f>IF(Riskregister!$E$11="",0,COUNTIF(BL$4:BL$53,"&lt;"&amp;AL1705)*IF(AM1705&lt;0.5,Riskregister!$K$11+(Riskregister!$L$11-Riskregister!$K$11)*SQRT(AM1705/2),Riskregister!$L$11-(Riskregister!$L$11-Riskregister!$K$11)*SQRT((1-AM1705)/2)))</f>
        <v>0</v>
      </c>
      <c r="AO1705" s="28">
        <f t="shared" ca="1" si="1054"/>
        <v>0.11323993426458312</v>
      </c>
      <c r="AP1705" s="28">
        <f t="shared" ca="1" si="1054"/>
        <v>0.62842470038022502</v>
      </c>
      <c r="AQ1705" s="28">
        <f>IF(Riskregister!$E$12="",0,COUNTIF(BM$4:BM$53,"&lt;"&amp;AO1705)*IF(AP1705&lt;0.5,Riskregister!$K$12+(Riskregister!$L$12-Riskregister!$K$12)*SQRT(AP1705/2),Riskregister!$L$12-(Riskregister!$L$12-Riskregister!$K$12)*SQRT((1-AP1705)/2)))</f>
        <v>0</v>
      </c>
      <c r="AR1705" s="28">
        <f t="shared" ca="1" si="1055"/>
        <v>0.26650376736035597</v>
      </c>
      <c r="AS1705" s="28">
        <f t="shared" ca="1" si="1055"/>
        <v>0.65788987463278048</v>
      </c>
      <c r="AT1705" s="28">
        <f>IF(Riskregister!$E$13="",0,COUNTIF(BN$4:BN$53,"&lt;"&amp;AR1705)*IF(AS1705&lt;0.5,Riskregister!$K$13+(Riskregister!$L$13-Riskregister!$K$13)*SQRT(AS1705/2),Riskregister!$L$13-(Riskregister!$L$13-Riskregister!$K$13)*SQRT((1-AS1705)/2)))</f>
        <v>0</v>
      </c>
      <c r="AU1705" s="28">
        <f t="shared" ca="1" si="1056"/>
        <v>0.4970736876371884</v>
      </c>
      <c r="AV1705" s="28">
        <f t="shared" ca="1" si="1056"/>
        <v>0.6036351612449028</v>
      </c>
      <c r="AW1705" s="28">
        <f>IF(Riskregister!$E$14="",0,COUNTIF(BO$4:BO$53,"&lt;"&amp;AU1705)*IF(AV1705&lt;0.5,Riskregister!$K$14+(Riskregister!$L$14-Riskregister!$K$14)*SQRT(AV1705/2),Riskregister!$L$14-(Riskregister!$L$14-Riskregister!$K$14)*SQRT((1-AV1705)/2)))</f>
        <v>0</v>
      </c>
      <c r="AX1705" s="28">
        <f t="shared" ca="1" si="1057"/>
        <v>0.44028210355085518</v>
      </c>
      <c r="AY1705" s="28">
        <f t="shared" ca="1" si="1057"/>
        <v>0.969362403938694</v>
      </c>
      <c r="AZ1705" s="28">
        <f>IF(Riskregister!$E$15="",0,COUNTIF(BP$4:BP$53,"&lt;"&amp;AX1705)*IF(AY1705&lt;0.5,Riskregister!$K$15+(Riskregister!$L$15-Riskregister!$K$15)*SQRT(AY1705/2),Riskregister!$L$15-(Riskregister!$L$15-Riskregister!$K$15)*SQRT((1-AY1705)/2)))</f>
        <v>0</v>
      </c>
      <c r="BA1705" s="28">
        <f t="shared" ca="1" si="1058"/>
        <v>0.19400003186591241</v>
      </c>
      <c r="BB1705" s="28">
        <f t="shared" ca="1" si="1058"/>
        <v>0.90257343460436845</v>
      </c>
      <c r="BC1705" s="28">
        <f>IF(Riskregister!$E$16="",0,COUNTIF(BQ$4:BQ$53,"&lt;"&amp;BA1705)*IF(BB1705&lt;0.5,Riskregister!$K$16+(Riskregister!$L$16-Riskregister!$K$16)*SQRT(BB1705/2),Riskregister!$L$16-(Riskregister!$L$16-Riskregister!$K$16)*SQRT((1-BB1705)/2)))</f>
        <v>0</v>
      </c>
      <c r="BD1705" s="28">
        <f t="shared" ca="1" si="1034"/>
        <v>1180188.257225214</v>
      </c>
    </row>
    <row r="1706" spans="20:56" x14ac:dyDescent="0.35">
      <c r="T1706" s="28">
        <f t="shared" ca="1" si="1047"/>
        <v>8.8530094135163551E-2</v>
      </c>
      <c r="U1706" s="28">
        <f t="shared" ca="1" si="1047"/>
        <v>0.8182334790116772</v>
      </c>
      <c r="V1706" s="28">
        <f ca="1">IF(Riskregister!$E$5="",0,COUNTIF(BF$4:BF$53,"&lt;"&amp;T1706)*IF(U1706&lt;0.5,Riskregister!$K$5+(Riskregister!$L$5-Riskregister!$K$5)*SQRT(U1706/2),Riskregister!$L$5-(Riskregister!$L$5-Riskregister!$K$5)*SQRT((1-U1706)/2)))</f>
        <v>0</v>
      </c>
      <c r="W1706" s="28">
        <f t="shared" ca="1" si="1048"/>
        <v>0.47898574794862248</v>
      </c>
      <c r="X1706" s="28">
        <f t="shared" ca="1" si="1048"/>
        <v>9.2208070364274919E-2</v>
      </c>
      <c r="Y1706" s="28">
        <f ca="1">IF(Riskregister!$E$6="",0,COUNTIF(BG$4:BG$53,"&lt;"&amp;W1706)*IF(X1706&lt;0.5,Riskregister!$K$6+(Riskregister!$L$6-Riskregister!$K$6)*SQRT(X1706/2),Riskregister!$L$6-(Riskregister!$L$6-Riskregister!$K$6)*SQRT((1-X1706)/2)))</f>
        <v>0</v>
      </c>
      <c r="Z1706" s="28">
        <f t="shared" ca="1" si="1049"/>
        <v>0.44865228203772167</v>
      </c>
      <c r="AA1706" s="28">
        <f t="shared" ca="1" si="1049"/>
        <v>0.39736785351492976</v>
      </c>
      <c r="AB1706" s="28">
        <f ca="1">IF(Riskregister!$E$7="",0,COUNTIF(BH$4:BH$53,"&lt;"&amp;Z1706)*IF(AA1706&lt;0.5,Riskregister!$K$7+(Riskregister!$L$7-Riskregister!$K$7)*SQRT(AA1706/2),Riskregister!$L$7-(Riskregister!$L$7-Riskregister!$K$7)*SQRT((1-AA1706)/2)))</f>
        <v>0</v>
      </c>
      <c r="AC1706" s="28">
        <f t="shared" ca="1" si="1050"/>
        <v>7.0012485709699757E-2</v>
      </c>
      <c r="AD1706" s="28">
        <f t="shared" ca="1" si="1050"/>
        <v>0.30474397313430168</v>
      </c>
      <c r="AE1706" s="28">
        <f ca="1">IF(Riskregister!$E$8="",0,COUNTIF(BI$4:BI$53,"&lt;"&amp;AC1706)*IF(AD1706&lt;0.5,Riskregister!$K$8+(Riskregister!$L$8-Riskregister!$K$8)*SQRT(AD1706/2),Riskregister!$L$8-(Riskregister!$L$8-Riskregister!$K$8)*SQRT((1-AD1706)/2)))</f>
        <v>0</v>
      </c>
      <c r="AF1706" s="28">
        <f t="shared" ca="1" si="1051"/>
        <v>0.7185184557262807</v>
      </c>
      <c r="AG1706" s="28">
        <f t="shared" ca="1" si="1051"/>
        <v>0.68595107403123157</v>
      </c>
      <c r="AH1706" s="28">
        <f>IF(Riskregister!$E$9="",0,COUNTIF(BJ$4:BJ$53,"&lt;"&amp;AF1706)*IF(AG1706&lt;0.5,Riskregister!$K$9+(Riskregister!$L$9-Riskregister!$K$9)*SQRT(AG1706/2),Riskregister!$L$9-(Riskregister!$L$9-Riskregister!$K$9)*SQRT((1-AG1706)/2)))</f>
        <v>0</v>
      </c>
      <c r="AI1706" s="28">
        <f t="shared" ca="1" si="1052"/>
        <v>0.5516835397256814</v>
      </c>
      <c r="AJ1706" s="28">
        <f t="shared" ca="1" si="1052"/>
        <v>0.67338032275660531</v>
      </c>
      <c r="AK1706" s="28">
        <f>IF(Riskregister!$E$10="",0,COUNTIF(BK$4:BK$53,"&lt;"&amp;AI1706)*IF(AJ1706&lt;0.5,Riskregister!$K$10+(Riskregister!$L$10-Riskregister!$K$10)*SQRT(AJ1706/2),Riskregister!$L$10-(Riskregister!$L$10-Riskregister!$K$10)*SQRT((1-AJ1706)/2)))</f>
        <v>0</v>
      </c>
      <c r="AL1706" s="28">
        <f t="shared" ca="1" si="1053"/>
        <v>0.35370243005264679</v>
      </c>
      <c r="AM1706" s="28">
        <f t="shared" ca="1" si="1053"/>
        <v>2.1751341327679974E-2</v>
      </c>
      <c r="AN1706" s="28">
        <f>IF(Riskregister!$E$11="",0,COUNTIF(BL$4:BL$53,"&lt;"&amp;AL1706)*IF(AM1706&lt;0.5,Riskregister!$K$11+(Riskregister!$L$11-Riskregister!$K$11)*SQRT(AM1706/2),Riskregister!$L$11-(Riskregister!$L$11-Riskregister!$K$11)*SQRT((1-AM1706)/2)))</f>
        <v>0</v>
      </c>
      <c r="AO1706" s="28">
        <f t="shared" ca="1" si="1054"/>
        <v>0.51777785104145746</v>
      </c>
      <c r="AP1706" s="28">
        <f t="shared" ca="1" si="1054"/>
        <v>0.83361858842770831</v>
      </c>
      <c r="AQ1706" s="28">
        <f>IF(Riskregister!$E$12="",0,COUNTIF(BM$4:BM$53,"&lt;"&amp;AO1706)*IF(AP1706&lt;0.5,Riskregister!$K$12+(Riskregister!$L$12-Riskregister!$K$12)*SQRT(AP1706/2),Riskregister!$L$12-(Riskregister!$L$12-Riskregister!$K$12)*SQRT((1-AP1706)/2)))</f>
        <v>0</v>
      </c>
      <c r="AR1706" s="28">
        <f t="shared" ca="1" si="1055"/>
        <v>0.88501534890288169</v>
      </c>
      <c r="AS1706" s="28">
        <f t="shared" ca="1" si="1055"/>
        <v>0.67659805516767868</v>
      </c>
      <c r="AT1706" s="28">
        <f>IF(Riskregister!$E$13="",0,COUNTIF(BN$4:BN$53,"&lt;"&amp;AR1706)*IF(AS1706&lt;0.5,Riskregister!$K$13+(Riskregister!$L$13-Riskregister!$K$13)*SQRT(AS1706/2),Riskregister!$L$13-(Riskregister!$L$13-Riskregister!$K$13)*SQRT((1-AS1706)/2)))</f>
        <v>0</v>
      </c>
      <c r="AU1706" s="28">
        <f t="shared" ca="1" si="1056"/>
        <v>0.84538745420468298</v>
      </c>
      <c r="AV1706" s="28">
        <f t="shared" ca="1" si="1056"/>
        <v>0.73041965914784523</v>
      </c>
      <c r="AW1706" s="28">
        <f>IF(Riskregister!$E$14="",0,COUNTIF(BO$4:BO$53,"&lt;"&amp;AU1706)*IF(AV1706&lt;0.5,Riskregister!$K$14+(Riskregister!$L$14-Riskregister!$K$14)*SQRT(AV1706/2),Riskregister!$L$14-(Riskregister!$L$14-Riskregister!$K$14)*SQRT((1-AV1706)/2)))</f>
        <v>0</v>
      </c>
      <c r="AX1706" s="28">
        <f t="shared" ca="1" si="1057"/>
        <v>0.13446642752897597</v>
      </c>
      <c r="AY1706" s="28">
        <f t="shared" ca="1" si="1057"/>
        <v>0.40944382757663478</v>
      </c>
      <c r="AZ1706" s="28">
        <f>IF(Riskregister!$E$15="",0,COUNTIF(BP$4:BP$53,"&lt;"&amp;AX1706)*IF(AY1706&lt;0.5,Riskregister!$K$15+(Riskregister!$L$15-Riskregister!$K$15)*SQRT(AY1706/2),Riskregister!$L$15-(Riskregister!$L$15-Riskregister!$K$15)*SQRT((1-AY1706)/2)))</f>
        <v>0</v>
      </c>
      <c r="BA1706" s="28">
        <f t="shared" ca="1" si="1058"/>
        <v>0.51316400891102265</v>
      </c>
      <c r="BB1706" s="28">
        <f t="shared" ca="1" si="1058"/>
        <v>2.9817767530666339E-2</v>
      </c>
      <c r="BC1706" s="28">
        <f>IF(Riskregister!$E$16="",0,COUNTIF(BQ$4:BQ$53,"&lt;"&amp;BA1706)*IF(BB1706&lt;0.5,Riskregister!$K$16+(Riskregister!$L$16-Riskregister!$K$16)*SQRT(BB1706/2),Riskregister!$L$16-(Riskregister!$L$16-Riskregister!$K$16)*SQRT((1-BB1706)/2)))</f>
        <v>0</v>
      </c>
      <c r="BD1706" s="28">
        <f t="shared" ca="1" si="1034"/>
        <v>0</v>
      </c>
    </row>
    <row r="1707" spans="20:56" x14ac:dyDescent="0.35">
      <c r="T1707" s="28">
        <f t="shared" ca="1" si="1047"/>
        <v>0.17847399576416301</v>
      </c>
      <c r="U1707" s="28">
        <f t="shared" ca="1" si="1047"/>
        <v>0.65685472150519153</v>
      </c>
      <c r="V1707" s="28">
        <f ca="1">IF(Riskregister!$E$5="",0,COUNTIF(BF$4:BF$53,"&lt;"&amp;T1707)*IF(U1707&lt;0.5,Riskregister!$K$5+(Riskregister!$L$5-Riskregister!$K$5)*SQRT(U1707/2),Riskregister!$L$5-(Riskregister!$L$5-Riskregister!$K$5)*SQRT((1-U1707)/2)))</f>
        <v>0</v>
      </c>
      <c r="W1707" s="28">
        <f t="shared" ca="1" si="1048"/>
        <v>0.57103860017469565</v>
      </c>
      <c r="X1707" s="28">
        <f t="shared" ca="1" si="1048"/>
        <v>0.36724759005157659</v>
      </c>
      <c r="Y1707" s="28">
        <f ca="1">IF(Riskregister!$E$6="",0,COUNTIF(BG$4:BG$53,"&lt;"&amp;W1707)*IF(X1707&lt;0.5,Riskregister!$K$6+(Riskregister!$L$6-Riskregister!$K$6)*SQRT(X1707/2),Riskregister!$L$6-(Riskregister!$L$6-Riskregister!$K$6)*SQRT((1-X1707)/2)))</f>
        <v>0</v>
      </c>
      <c r="Z1707" s="28">
        <f t="shared" ca="1" si="1049"/>
        <v>4.8811800501692426E-2</v>
      </c>
      <c r="AA1707" s="28">
        <f t="shared" ca="1" si="1049"/>
        <v>0.11862482045272127</v>
      </c>
      <c r="AB1707" s="28">
        <f ca="1">IF(Riskregister!$E$7="",0,COUNTIF(BH$4:BH$53,"&lt;"&amp;Z1707)*IF(AA1707&lt;0.5,Riskregister!$K$7+(Riskregister!$L$7-Riskregister!$K$7)*SQRT(AA1707/2),Riskregister!$L$7-(Riskregister!$L$7-Riskregister!$K$7)*SQRT((1-AA1707)/2)))</f>
        <v>0</v>
      </c>
      <c r="AC1707" s="28">
        <f t="shared" ca="1" si="1050"/>
        <v>0.53715042696595139</v>
      </c>
      <c r="AD1707" s="28">
        <f t="shared" ca="1" si="1050"/>
        <v>0.85271948724881297</v>
      </c>
      <c r="AE1707" s="28">
        <f ca="1">IF(Riskregister!$E$8="",0,COUNTIF(BI$4:BI$53,"&lt;"&amp;AC1707)*IF(AD1707&lt;0.5,Riskregister!$K$8+(Riskregister!$L$8-Riskregister!$K$8)*SQRT(AD1707/2),Riskregister!$L$8-(Riskregister!$L$8-Riskregister!$K$8)*SQRT((1-AD1707)/2)))</f>
        <v>0</v>
      </c>
      <c r="AF1707" s="28">
        <f t="shared" ca="1" si="1051"/>
        <v>0.7612211919229217</v>
      </c>
      <c r="AG1707" s="28">
        <f t="shared" ca="1" si="1051"/>
        <v>0.3785909432834097</v>
      </c>
      <c r="AH1707" s="28">
        <f>IF(Riskregister!$E$9="",0,COUNTIF(BJ$4:BJ$53,"&lt;"&amp;AF1707)*IF(AG1707&lt;0.5,Riskregister!$K$9+(Riskregister!$L$9-Riskregister!$K$9)*SQRT(AG1707/2),Riskregister!$L$9-(Riskregister!$L$9-Riskregister!$K$9)*SQRT((1-AG1707)/2)))</f>
        <v>0</v>
      </c>
      <c r="AI1707" s="28">
        <f t="shared" ca="1" si="1052"/>
        <v>0.76870237768696481</v>
      </c>
      <c r="AJ1707" s="28">
        <f t="shared" ca="1" si="1052"/>
        <v>0.42004415156200769</v>
      </c>
      <c r="AK1707" s="28">
        <f>IF(Riskregister!$E$10="",0,COUNTIF(BK$4:BK$53,"&lt;"&amp;AI1707)*IF(AJ1707&lt;0.5,Riskregister!$K$10+(Riskregister!$L$10-Riskregister!$K$10)*SQRT(AJ1707/2),Riskregister!$L$10-(Riskregister!$L$10-Riskregister!$K$10)*SQRT((1-AJ1707)/2)))</f>
        <v>0</v>
      </c>
      <c r="AL1707" s="28">
        <f t="shared" ca="1" si="1053"/>
        <v>0.48943213660635387</v>
      </c>
      <c r="AM1707" s="28">
        <f t="shared" ca="1" si="1053"/>
        <v>0.18025007656624847</v>
      </c>
      <c r="AN1707" s="28">
        <f>IF(Riskregister!$E$11="",0,COUNTIF(BL$4:BL$53,"&lt;"&amp;AL1707)*IF(AM1707&lt;0.5,Riskregister!$K$11+(Riskregister!$L$11-Riskregister!$K$11)*SQRT(AM1707/2),Riskregister!$L$11-(Riskregister!$L$11-Riskregister!$K$11)*SQRT((1-AM1707)/2)))</f>
        <v>0</v>
      </c>
      <c r="AO1707" s="28">
        <f t="shared" ca="1" si="1054"/>
        <v>0.97801248834774734</v>
      </c>
      <c r="AP1707" s="28">
        <f t="shared" ca="1" si="1054"/>
        <v>0.20991000628482503</v>
      </c>
      <c r="AQ1707" s="28">
        <f>IF(Riskregister!$E$12="",0,COUNTIF(BM$4:BM$53,"&lt;"&amp;AO1707)*IF(AP1707&lt;0.5,Riskregister!$K$12+(Riskregister!$L$12-Riskregister!$K$12)*SQRT(AP1707/2),Riskregister!$L$12-(Riskregister!$L$12-Riskregister!$K$12)*SQRT((1-AP1707)/2)))</f>
        <v>0</v>
      </c>
      <c r="AR1707" s="28">
        <f t="shared" ca="1" si="1055"/>
        <v>0.4979947239444189</v>
      </c>
      <c r="AS1707" s="28">
        <f t="shared" ca="1" si="1055"/>
        <v>0.40662372356127729</v>
      </c>
      <c r="AT1707" s="28">
        <f>IF(Riskregister!$E$13="",0,COUNTIF(BN$4:BN$53,"&lt;"&amp;AR1707)*IF(AS1707&lt;0.5,Riskregister!$K$13+(Riskregister!$L$13-Riskregister!$K$13)*SQRT(AS1707/2),Riskregister!$L$13-(Riskregister!$L$13-Riskregister!$K$13)*SQRT((1-AS1707)/2)))</f>
        <v>0</v>
      </c>
      <c r="AU1707" s="28">
        <f t="shared" ca="1" si="1056"/>
        <v>0.15470863313310468</v>
      </c>
      <c r="AV1707" s="28">
        <f t="shared" ca="1" si="1056"/>
        <v>0.654000467937632</v>
      </c>
      <c r="AW1707" s="28">
        <f>IF(Riskregister!$E$14="",0,COUNTIF(BO$4:BO$53,"&lt;"&amp;AU1707)*IF(AV1707&lt;0.5,Riskregister!$K$14+(Riskregister!$L$14-Riskregister!$K$14)*SQRT(AV1707/2),Riskregister!$L$14-(Riskregister!$L$14-Riskregister!$K$14)*SQRT((1-AV1707)/2)))</f>
        <v>0</v>
      </c>
      <c r="AX1707" s="28">
        <f t="shared" ca="1" si="1057"/>
        <v>0.56597443833477634</v>
      </c>
      <c r="AY1707" s="28">
        <f t="shared" ca="1" si="1057"/>
        <v>0.13967821056646201</v>
      </c>
      <c r="AZ1707" s="28">
        <f>IF(Riskregister!$E$15="",0,COUNTIF(BP$4:BP$53,"&lt;"&amp;AX1707)*IF(AY1707&lt;0.5,Riskregister!$K$15+(Riskregister!$L$15-Riskregister!$K$15)*SQRT(AY1707/2),Riskregister!$L$15-(Riskregister!$L$15-Riskregister!$K$15)*SQRT((1-AY1707)/2)))</f>
        <v>0</v>
      </c>
      <c r="BA1707" s="28">
        <f t="shared" ca="1" si="1058"/>
        <v>0.63792746130094458</v>
      </c>
      <c r="BB1707" s="28">
        <f t="shared" ca="1" si="1058"/>
        <v>0.27300517374918709</v>
      </c>
      <c r="BC1707" s="28">
        <f>IF(Riskregister!$E$16="",0,COUNTIF(BQ$4:BQ$53,"&lt;"&amp;BA1707)*IF(BB1707&lt;0.5,Riskregister!$K$16+(Riskregister!$L$16-Riskregister!$K$16)*SQRT(BB1707/2),Riskregister!$L$16-(Riskregister!$L$16-Riskregister!$K$16)*SQRT((1-BB1707)/2)))</f>
        <v>0</v>
      </c>
      <c r="BD1707" s="28">
        <f t="shared" ca="1" si="1034"/>
        <v>0</v>
      </c>
    </row>
    <row r="1708" spans="20:56" x14ac:dyDescent="0.35">
      <c r="T1708" s="28">
        <f t="shared" ca="1" si="1047"/>
        <v>0.2554811916778712</v>
      </c>
      <c r="U1708" s="28">
        <f t="shared" ca="1" si="1047"/>
        <v>0.9593240352761252</v>
      </c>
      <c r="V1708" s="28">
        <f ca="1">IF(Riskregister!$E$5="",0,COUNTIF(BF$4:BF$53,"&lt;"&amp;T1708)*IF(U1708&lt;0.5,Riskregister!$K$5+(Riskregister!$L$5-Riskregister!$K$5)*SQRT(U1708/2),Riskregister!$L$5-(Riskregister!$L$5-Riskregister!$K$5)*SQRT((1-U1708)/2)))</f>
        <v>0</v>
      </c>
      <c r="W1708" s="28">
        <f t="shared" ca="1" si="1048"/>
        <v>0.25746069318812892</v>
      </c>
      <c r="X1708" s="28">
        <f t="shared" ca="1" si="1048"/>
        <v>0.98677326756015848</v>
      </c>
      <c r="Y1708" s="28">
        <f ca="1">IF(Riskregister!$E$6="",0,COUNTIF(BG$4:BG$53,"&lt;"&amp;W1708)*IF(X1708&lt;0.5,Riskregister!$K$6+(Riskregister!$L$6-Riskregister!$K$6)*SQRT(X1708/2),Riskregister!$L$6-(Riskregister!$L$6-Riskregister!$K$6)*SQRT((1-X1708)/2)))</f>
        <v>0</v>
      </c>
      <c r="Z1708" s="28">
        <f t="shared" ca="1" si="1049"/>
        <v>0.42090775938330482</v>
      </c>
      <c r="AA1708" s="28">
        <f t="shared" ca="1" si="1049"/>
        <v>0.24813851734930925</v>
      </c>
      <c r="AB1708" s="28">
        <f ca="1">IF(Riskregister!$E$7="",0,COUNTIF(BH$4:BH$53,"&lt;"&amp;Z1708)*IF(AA1708&lt;0.5,Riskregister!$K$7+(Riskregister!$L$7-Riskregister!$K$7)*SQRT(AA1708/2),Riskregister!$L$7-(Riskregister!$L$7-Riskregister!$K$7)*SQRT((1-AA1708)/2)))</f>
        <v>0</v>
      </c>
      <c r="AC1708" s="28">
        <f t="shared" ca="1" si="1050"/>
        <v>0.75684652655866547</v>
      </c>
      <c r="AD1708" s="28">
        <f t="shared" ca="1" si="1050"/>
        <v>0.65649526213195419</v>
      </c>
      <c r="AE1708" s="28">
        <f ca="1">IF(Riskregister!$E$8="",0,COUNTIF(BI$4:BI$53,"&lt;"&amp;AC1708)*IF(AD1708&lt;0.5,Riskregister!$K$8+(Riskregister!$L$8-Riskregister!$K$8)*SQRT(AD1708/2),Riskregister!$L$8-(Riskregister!$L$8-Riskregister!$K$8)*SQRT((1-AD1708)/2)))</f>
        <v>0</v>
      </c>
      <c r="AF1708" s="28">
        <f t="shared" ca="1" si="1051"/>
        <v>8.7041264909189286E-2</v>
      </c>
      <c r="AG1708" s="28">
        <f t="shared" ca="1" si="1051"/>
        <v>0.60307941266405762</v>
      </c>
      <c r="AH1708" s="28">
        <f>IF(Riskregister!$E$9="",0,COUNTIF(BJ$4:BJ$53,"&lt;"&amp;AF1708)*IF(AG1708&lt;0.5,Riskregister!$K$9+(Riskregister!$L$9-Riskregister!$K$9)*SQRT(AG1708/2),Riskregister!$L$9-(Riskregister!$L$9-Riskregister!$K$9)*SQRT((1-AG1708)/2)))</f>
        <v>0</v>
      </c>
      <c r="AI1708" s="28">
        <f t="shared" ca="1" si="1052"/>
        <v>0.46975522945168779</v>
      </c>
      <c r="AJ1708" s="28">
        <f t="shared" ca="1" si="1052"/>
        <v>0.19149566208686897</v>
      </c>
      <c r="AK1708" s="28">
        <f>IF(Riskregister!$E$10="",0,COUNTIF(BK$4:BK$53,"&lt;"&amp;AI1708)*IF(AJ1708&lt;0.5,Riskregister!$K$10+(Riskregister!$L$10-Riskregister!$K$10)*SQRT(AJ1708/2),Riskregister!$L$10-(Riskregister!$L$10-Riskregister!$K$10)*SQRT((1-AJ1708)/2)))</f>
        <v>0</v>
      </c>
      <c r="AL1708" s="28">
        <f t="shared" ca="1" si="1053"/>
        <v>0.32873108238046922</v>
      </c>
      <c r="AM1708" s="28">
        <f t="shared" ca="1" si="1053"/>
        <v>0.34590139018584587</v>
      </c>
      <c r="AN1708" s="28">
        <f>IF(Riskregister!$E$11="",0,COUNTIF(BL$4:BL$53,"&lt;"&amp;AL1708)*IF(AM1708&lt;0.5,Riskregister!$K$11+(Riskregister!$L$11-Riskregister!$K$11)*SQRT(AM1708/2),Riskregister!$L$11-(Riskregister!$L$11-Riskregister!$K$11)*SQRT((1-AM1708)/2)))</f>
        <v>0</v>
      </c>
      <c r="AO1708" s="28">
        <f t="shared" ca="1" si="1054"/>
        <v>0.5460967105064527</v>
      </c>
      <c r="AP1708" s="28">
        <f t="shared" ca="1" si="1054"/>
        <v>0.22429140806889336</v>
      </c>
      <c r="AQ1708" s="28">
        <f>IF(Riskregister!$E$12="",0,COUNTIF(BM$4:BM$53,"&lt;"&amp;AO1708)*IF(AP1708&lt;0.5,Riskregister!$K$12+(Riskregister!$L$12-Riskregister!$K$12)*SQRT(AP1708/2),Riskregister!$L$12-(Riskregister!$L$12-Riskregister!$K$12)*SQRT((1-AP1708)/2)))</f>
        <v>0</v>
      </c>
      <c r="AR1708" s="28">
        <f t="shared" ca="1" si="1055"/>
        <v>0.95380956953977081</v>
      </c>
      <c r="AS1708" s="28">
        <f t="shared" ca="1" si="1055"/>
        <v>0.11534722448890267</v>
      </c>
      <c r="AT1708" s="28">
        <f>IF(Riskregister!$E$13="",0,COUNTIF(BN$4:BN$53,"&lt;"&amp;AR1708)*IF(AS1708&lt;0.5,Riskregister!$K$13+(Riskregister!$L$13-Riskregister!$K$13)*SQRT(AS1708/2),Riskregister!$L$13-(Riskregister!$L$13-Riskregister!$K$13)*SQRT((1-AS1708)/2)))</f>
        <v>0</v>
      </c>
      <c r="AU1708" s="28">
        <f t="shared" ca="1" si="1056"/>
        <v>0.3942578382492038</v>
      </c>
      <c r="AV1708" s="28">
        <f t="shared" ca="1" si="1056"/>
        <v>0.85544723554766045</v>
      </c>
      <c r="AW1708" s="28">
        <f>IF(Riskregister!$E$14="",0,COUNTIF(BO$4:BO$53,"&lt;"&amp;AU1708)*IF(AV1708&lt;0.5,Riskregister!$K$14+(Riskregister!$L$14-Riskregister!$K$14)*SQRT(AV1708/2),Riskregister!$L$14-(Riskregister!$L$14-Riskregister!$K$14)*SQRT((1-AV1708)/2)))</f>
        <v>0</v>
      </c>
      <c r="AX1708" s="28">
        <f t="shared" ca="1" si="1057"/>
        <v>0.11616804808680292</v>
      </c>
      <c r="AY1708" s="28">
        <f t="shared" ca="1" si="1057"/>
        <v>0.1675473907182421</v>
      </c>
      <c r="AZ1708" s="28">
        <f>IF(Riskregister!$E$15="",0,COUNTIF(BP$4:BP$53,"&lt;"&amp;AX1708)*IF(AY1708&lt;0.5,Riskregister!$K$15+(Riskregister!$L$15-Riskregister!$K$15)*SQRT(AY1708/2),Riskregister!$L$15-(Riskregister!$L$15-Riskregister!$K$15)*SQRT((1-AY1708)/2)))</f>
        <v>0</v>
      </c>
      <c r="BA1708" s="28">
        <f t="shared" ca="1" si="1058"/>
        <v>0.47253228502636802</v>
      </c>
      <c r="BB1708" s="28">
        <f t="shared" ca="1" si="1058"/>
        <v>0.5911397142092254</v>
      </c>
      <c r="BC1708" s="28">
        <f>IF(Riskregister!$E$16="",0,COUNTIF(BQ$4:BQ$53,"&lt;"&amp;BA1708)*IF(BB1708&lt;0.5,Riskregister!$K$16+(Riskregister!$L$16-Riskregister!$K$16)*SQRT(BB1708/2),Riskregister!$L$16-(Riskregister!$L$16-Riskregister!$K$16)*SQRT((1-BB1708)/2)))</f>
        <v>0</v>
      </c>
      <c r="BD1708" s="28">
        <f t="shared" ca="1" si="1034"/>
        <v>0</v>
      </c>
    </row>
    <row r="1709" spans="20:56" x14ac:dyDescent="0.35">
      <c r="T1709" s="28">
        <f t="shared" ca="1" si="1047"/>
        <v>0.75148372524788865</v>
      </c>
      <c r="U1709" s="28">
        <f t="shared" ca="1" si="1047"/>
        <v>0.43639718394751148</v>
      </c>
      <c r="V1709" s="28">
        <f ca="1">IF(Riskregister!$E$5="",0,COUNTIF(BF$4:BF$53,"&lt;"&amp;T1709)*IF(U1709&lt;0.5,Riskregister!$K$5+(Riskregister!$L$5-Riskregister!$K$5)*SQRT(U1709/2),Riskregister!$L$5-(Riskregister!$L$5-Riskregister!$K$5)*SQRT((1-U1709)/2)))</f>
        <v>360202.79464052216</v>
      </c>
      <c r="W1709" s="28">
        <f t="shared" ca="1" si="1048"/>
        <v>0.21431903401961649</v>
      </c>
      <c r="X1709" s="28">
        <f t="shared" ca="1" si="1048"/>
        <v>0.5749933982790133</v>
      </c>
      <c r="Y1709" s="28">
        <f ca="1">IF(Riskregister!$E$6="",0,COUNTIF(BG$4:BG$53,"&lt;"&amp;W1709)*IF(X1709&lt;0.5,Riskregister!$K$6+(Riskregister!$L$6-Riskregister!$K$6)*SQRT(X1709/2),Riskregister!$L$6-(Riskregister!$L$6-Riskregister!$K$6)*SQRT((1-X1709)/2)))</f>
        <v>0</v>
      </c>
      <c r="Z1709" s="28">
        <f t="shared" ca="1" si="1049"/>
        <v>0.71114058548253833</v>
      </c>
      <c r="AA1709" s="28">
        <f t="shared" ca="1" si="1049"/>
        <v>0.44944890235992019</v>
      </c>
      <c r="AB1709" s="28">
        <f ca="1">IF(Riskregister!$E$7="",0,COUNTIF(BH$4:BH$53,"&lt;"&amp;Z1709)*IF(AA1709&lt;0.5,Riskregister!$K$7+(Riskregister!$L$7-Riskregister!$K$7)*SQRT(AA1709/2),Riskregister!$L$7-(Riskregister!$L$7-Riskregister!$K$7)*SQRT((1-AA1709)/2)))</f>
        <v>215917.88712958319</v>
      </c>
      <c r="AC1709" s="28">
        <f t="shared" ca="1" si="1050"/>
        <v>0.40181743772946199</v>
      </c>
      <c r="AD1709" s="28">
        <f t="shared" ca="1" si="1050"/>
        <v>0.34140165655349464</v>
      </c>
      <c r="AE1709" s="28">
        <f ca="1">IF(Riskregister!$E$8="",0,COUNTIF(BI$4:BI$53,"&lt;"&amp;AC1709)*IF(AD1709&lt;0.5,Riskregister!$K$8+(Riskregister!$L$8-Riskregister!$K$8)*SQRT(AD1709/2),Riskregister!$L$8-(Riskregister!$L$8-Riskregister!$K$8)*SQRT((1-AD1709)/2)))</f>
        <v>0</v>
      </c>
      <c r="AF1709" s="28">
        <f t="shared" ca="1" si="1051"/>
        <v>0.95346682583515507</v>
      </c>
      <c r="AG1709" s="28">
        <f t="shared" ca="1" si="1051"/>
        <v>0.11156350796119452</v>
      </c>
      <c r="AH1709" s="28">
        <f>IF(Riskregister!$E$9="",0,COUNTIF(BJ$4:BJ$53,"&lt;"&amp;AF1709)*IF(AG1709&lt;0.5,Riskregister!$K$9+(Riskregister!$L$9-Riskregister!$K$9)*SQRT(AG1709/2),Riskregister!$L$9-(Riskregister!$L$9-Riskregister!$K$9)*SQRT((1-AG1709)/2)))</f>
        <v>0</v>
      </c>
      <c r="AI1709" s="28">
        <f t="shared" ca="1" si="1052"/>
        <v>0.63790589555387178</v>
      </c>
      <c r="AJ1709" s="28">
        <f t="shared" ca="1" si="1052"/>
        <v>0.3644302294539411</v>
      </c>
      <c r="AK1709" s="28">
        <f>IF(Riskregister!$E$10="",0,COUNTIF(BK$4:BK$53,"&lt;"&amp;AI1709)*IF(AJ1709&lt;0.5,Riskregister!$K$10+(Riskregister!$L$10-Riskregister!$K$10)*SQRT(AJ1709/2),Riskregister!$L$10-(Riskregister!$L$10-Riskregister!$K$10)*SQRT((1-AJ1709)/2)))</f>
        <v>0</v>
      </c>
      <c r="AL1709" s="28">
        <f t="shared" ca="1" si="1053"/>
        <v>0.51924438044064536</v>
      </c>
      <c r="AM1709" s="28">
        <f t="shared" ca="1" si="1053"/>
        <v>0.79080957728072809</v>
      </c>
      <c r="AN1709" s="28">
        <f>IF(Riskregister!$E$11="",0,COUNTIF(BL$4:BL$53,"&lt;"&amp;AL1709)*IF(AM1709&lt;0.5,Riskregister!$K$11+(Riskregister!$L$11-Riskregister!$K$11)*SQRT(AM1709/2),Riskregister!$L$11-(Riskregister!$L$11-Riskregister!$K$11)*SQRT((1-AM1709)/2)))</f>
        <v>0</v>
      </c>
      <c r="AO1709" s="28">
        <f t="shared" ca="1" si="1054"/>
        <v>0.78345642522206116</v>
      </c>
      <c r="AP1709" s="28">
        <f t="shared" ca="1" si="1054"/>
        <v>0.44508310394727812</v>
      </c>
      <c r="AQ1709" s="28">
        <f>IF(Riskregister!$E$12="",0,COUNTIF(BM$4:BM$53,"&lt;"&amp;AO1709)*IF(AP1709&lt;0.5,Riskregister!$K$12+(Riskregister!$L$12-Riskregister!$K$12)*SQRT(AP1709/2),Riskregister!$L$12-(Riskregister!$L$12-Riskregister!$K$12)*SQRT((1-AP1709)/2)))</f>
        <v>0</v>
      </c>
      <c r="AR1709" s="28">
        <f t="shared" ca="1" si="1055"/>
        <v>0.62862633489274722</v>
      </c>
      <c r="AS1709" s="28">
        <f t="shared" ca="1" si="1055"/>
        <v>0.44521224221617683</v>
      </c>
      <c r="AT1709" s="28">
        <f>IF(Riskregister!$E$13="",0,COUNTIF(BN$4:BN$53,"&lt;"&amp;AR1709)*IF(AS1709&lt;0.5,Riskregister!$K$13+(Riskregister!$L$13-Riskregister!$K$13)*SQRT(AS1709/2),Riskregister!$L$13-(Riskregister!$L$13-Riskregister!$K$13)*SQRT((1-AS1709)/2)))</f>
        <v>0</v>
      </c>
      <c r="AU1709" s="28">
        <f t="shared" ca="1" si="1056"/>
        <v>0.70479737089605687</v>
      </c>
      <c r="AV1709" s="28">
        <f t="shared" ca="1" si="1056"/>
        <v>0.29459168063107821</v>
      </c>
      <c r="AW1709" s="28">
        <f>IF(Riskregister!$E$14="",0,COUNTIF(BO$4:BO$53,"&lt;"&amp;AU1709)*IF(AV1709&lt;0.5,Riskregister!$K$14+(Riskregister!$L$14-Riskregister!$K$14)*SQRT(AV1709/2),Riskregister!$L$14-(Riskregister!$L$14-Riskregister!$K$14)*SQRT((1-AV1709)/2)))</f>
        <v>0</v>
      </c>
      <c r="AX1709" s="28">
        <f t="shared" ca="1" si="1057"/>
        <v>0.66719325103840477</v>
      </c>
      <c r="AY1709" s="28">
        <f t="shared" ca="1" si="1057"/>
        <v>0.17038840346593043</v>
      </c>
      <c r="AZ1709" s="28">
        <f>IF(Riskregister!$E$15="",0,COUNTIF(BP$4:BP$53,"&lt;"&amp;AX1709)*IF(AY1709&lt;0.5,Riskregister!$K$15+(Riskregister!$L$15-Riskregister!$K$15)*SQRT(AY1709/2),Riskregister!$L$15-(Riskregister!$L$15-Riskregister!$K$15)*SQRT((1-AY1709)/2)))</f>
        <v>0</v>
      </c>
      <c r="BA1709" s="28">
        <f t="shared" ca="1" si="1058"/>
        <v>0.34946426945879783</v>
      </c>
      <c r="BB1709" s="28">
        <f t="shared" ca="1" si="1058"/>
        <v>0.82006147272259067</v>
      </c>
      <c r="BC1709" s="28">
        <f>IF(Riskregister!$E$16="",0,COUNTIF(BQ$4:BQ$53,"&lt;"&amp;BA1709)*IF(BB1709&lt;0.5,Riskregister!$K$16+(Riskregister!$L$16-Riskregister!$K$16)*SQRT(BB1709/2),Riskregister!$L$16-(Riskregister!$L$16-Riskregister!$K$16)*SQRT((1-BB1709)/2)))</f>
        <v>0</v>
      </c>
      <c r="BD1709" s="28">
        <f t="shared" ca="1" si="1034"/>
        <v>576120.68177010538</v>
      </c>
    </row>
    <row r="1710" spans="20:56" x14ac:dyDescent="0.35">
      <c r="T1710" s="28">
        <f t="shared" ca="1" si="1047"/>
        <v>0.81606234695260571</v>
      </c>
      <c r="U1710" s="28">
        <f t="shared" ca="1" si="1047"/>
        <v>0.87006280218567034</v>
      </c>
      <c r="V1710" s="28">
        <f ca="1">IF(Riskregister!$E$5="",0,COUNTIF(BF$4:BF$53,"&lt;"&amp;T1710)*IF(U1710&lt;0.5,Riskregister!$K$5+(Riskregister!$L$5-Riskregister!$K$5)*SQRT(U1710/2),Riskregister!$L$5-(Riskregister!$L$5-Riskregister!$K$5)*SQRT((1-U1710)/2)))</f>
        <v>485299.77646621224</v>
      </c>
      <c r="W1710" s="28">
        <f t="shared" ca="1" si="1048"/>
        <v>0.69379983573582671</v>
      </c>
      <c r="X1710" s="28">
        <f t="shared" ca="1" si="1048"/>
        <v>0.92165341972050829</v>
      </c>
      <c r="Y1710" s="28">
        <f ca="1">IF(Riskregister!$E$6="",0,COUNTIF(BG$4:BG$53,"&lt;"&amp;W1710)*IF(X1710&lt;0.5,Riskregister!$K$6+(Riskregister!$L$6-Riskregister!$K$6)*SQRT(X1710/2),Riskregister!$L$6-(Riskregister!$L$6-Riskregister!$K$6)*SQRT((1-X1710)/2)))</f>
        <v>1643739.6176210768</v>
      </c>
      <c r="Z1710" s="28">
        <f t="shared" ca="1" si="1049"/>
        <v>0.90768693834300718</v>
      </c>
      <c r="AA1710" s="28">
        <f t="shared" ca="1" si="1049"/>
        <v>0.60609775293653645</v>
      </c>
      <c r="AB1710" s="28">
        <f ca="1">IF(Riskregister!$E$7="",0,COUNTIF(BH$4:BH$53,"&lt;"&amp;Z1710)*IF(AA1710&lt;0.5,Riskregister!$K$7+(Riskregister!$L$7-Riskregister!$K$7)*SQRT(AA1710/2),Riskregister!$L$7-(Riskregister!$L$7-Riskregister!$K$7)*SQRT((1-AA1710)/2)))</f>
        <v>244672.8850694859</v>
      </c>
      <c r="AC1710" s="28">
        <f t="shared" ca="1" si="1050"/>
        <v>0.9310862831126091</v>
      </c>
      <c r="AD1710" s="28">
        <f t="shared" ca="1" si="1050"/>
        <v>0.668254648953305</v>
      </c>
      <c r="AE1710" s="28">
        <f ca="1">IF(Riskregister!$E$8="",0,COUNTIF(BI$4:BI$53,"&lt;"&amp;AC1710)*IF(AD1710&lt;0.5,Riskregister!$K$8+(Riskregister!$L$8-Riskregister!$K$8)*SQRT(AD1710/2),Riskregister!$L$8-(Riskregister!$L$8-Riskregister!$K$8)*SQRT((1-AD1710)/2)))</f>
        <v>0</v>
      </c>
      <c r="AF1710" s="28">
        <f t="shared" ca="1" si="1051"/>
        <v>2.8395278696161763E-2</v>
      </c>
      <c r="AG1710" s="28">
        <f t="shared" ca="1" si="1051"/>
        <v>0.84047253679312384</v>
      </c>
      <c r="AH1710" s="28">
        <f>IF(Riskregister!$E$9="",0,COUNTIF(BJ$4:BJ$53,"&lt;"&amp;AF1710)*IF(AG1710&lt;0.5,Riskregister!$K$9+(Riskregister!$L$9-Riskregister!$K$9)*SQRT(AG1710/2),Riskregister!$L$9-(Riskregister!$L$9-Riskregister!$K$9)*SQRT((1-AG1710)/2)))</f>
        <v>0</v>
      </c>
      <c r="AI1710" s="28">
        <f t="shared" ca="1" si="1052"/>
        <v>0.50624163248442555</v>
      </c>
      <c r="AJ1710" s="28">
        <f t="shared" ca="1" si="1052"/>
        <v>0.9482819259599311</v>
      </c>
      <c r="AK1710" s="28">
        <f>IF(Riskregister!$E$10="",0,COUNTIF(BK$4:BK$53,"&lt;"&amp;AI1710)*IF(AJ1710&lt;0.5,Riskregister!$K$10+(Riskregister!$L$10-Riskregister!$K$10)*SQRT(AJ1710/2),Riskregister!$L$10-(Riskregister!$L$10-Riskregister!$K$10)*SQRT((1-AJ1710)/2)))</f>
        <v>0</v>
      </c>
      <c r="AL1710" s="28">
        <f t="shared" ca="1" si="1053"/>
        <v>0.94481323643970261</v>
      </c>
      <c r="AM1710" s="28">
        <f t="shared" ca="1" si="1053"/>
        <v>0.96997985318384083</v>
      </c>
      <c r="AN1710" s="28">
        <f>IF(Riskregister!$E$11="",0,COUNTIF(BL$4:BL$53,"&lt;"&amp;AL1710)*IF(AM1710&lt;0.5,Riskregister!$K$11+(Riskregister!$L$11-Riskregister!$K$11)*SQRT(AM1710/2),Riskregister!$L$11-(Riskregister!$L$11-Riskregister!$K$11)*SQRT((1-AM1710)/2)))</f>
        <v>0</v>
      </c>
      <c r="AO1710" s="28">
        <f t="shared" ca="1" si="1054"/>
        <v>0.27181789288441172</v>
      </c>
      <c r="AP1710" s="28">
        <f t="shared" ca="1" si="1054"/>
        <v>0.71628336970314732</v>
      </c>
      <c r="AQ1710" s="28">
        <f>IF(Riskregister!$E$12="",0,COUNTIF(BM$4:BM$53,"&lt;"&amp;AO1710)*IF(AP1710&lt;0.5,Riskregister!$K$12+(Riskregister!$L$12-Riskregister!$K$12)*SQRT(AP1710/2),Riskregister!$L$12-(Riskregister!$L$12-Riskregister!$K$12)*SQRT((1-AP1710)/2)))</f>
        <v>0</v>
      </c>
      <c r="AR1710" s="28">
        <f t="shared" ca="1" si="1055"/>
        <v>0.46660705623484533</v>
      </c>
      <c r="AS1710" s="28">
        <f t="shared" ca="1" si="1055"/>
        <v>0.68009947010761806</v>
      </c>
      <c r="AT1710" s="28">
        <f>IF(Riskregister!$E$13="",0,COUNTIF(BN$4:BN$53,"&lt;"&amp;AR1710)*IF(AS1710&lt;0.5,Riskregister!$K$13+(Riskregister!$L$13-Riskregister!$K$13)*SQRT(AS1710/2),Riskregister!$L$13-(Riskregister!$L$13-Riskregister!$K$13)*SQRT((1-AS1710)/2)))</f>
        <v>0</v>
      </c>
      <c r="AU1710" s="28">
        <f t="shared" ca="1" si="1056"/>
        <v>0.40870631962413828</v>
      </c>
      <c r="AV1710" s="28">
        <f t="shared" ca="1" si="1056"/>
        <v>0.87935386360670065</v>
      </c>
      <c r="AW1710" s="28">
        <f>IF(Riskregister!$E$14="",0,COUNTIF(BO$4:BO$53,"&lt;"&amp;AU1710)*IF(AV1710&lt;0.5,Riskregister!$K$14+(Riskregister!$L$14-Riskregister!$K$14)*SQRT(AV1710/2),Riskregister!$L$14-(Riskregister!$L$14-Riskregister!$K$14)*SQRT((1-AV1710)/2)))</f>
        <v>0</v>
      </c>
      <c r="AX1710" s="28">
        <f t="shared" ca="1" si="1057"/>
        <v>0.39623910025628728</v>
      </c>
      <c r="AY1710" s="28">
        <f t="shared" ca="1" si="1057"/>
        <v>0.71835473894450685</v>
      </c>
      <c r="AZ1710" s="28">
        <f>IF(Riskregister!$E$15="",0,COUNTIF(BP$4:BP$53,"&lt;"&amp;AX1710)*IF(AY1710&lt;0.5,Riskregister!$K$15+(Riskregister!$L$15-Riskregister!$K$15)*SQRT(AY1710/2),Riskregister!$L$15-(Riskregister!$L$15-Riskregister!$K$15)*SQRT((1-AY1710)/2)))</f>
        <v>0</v>
      </c>
      <c r="BA1710" s="28">
        <f t="shared" ca="1" si="1058"/>
        <v>0.39195161240799381</v>
      </c>
      <c r="BB1710" s="28">
        <f t="shared" ca="1" si="1058"/>
        <v>0.89082924002884811</v>
      </c>
      <c r="BC1710" s="28">
        <f>IF(Riskregister!$E$16="",0,COUNTIF(BQ$4:BQ$53,"&lt;"&amp;BA1710)*IF(BB1710&lt;0.5,Riskregister!$K$16+(Riskregister!$L$16-Riskregister!$K$16)*SQRT(BB1710/2),Riskregister!$L$16-(Riskregister!$L$16-Riskregister!$K$16)*SQRT((1-BB1710)/2)))</f>
        <v>0</v>
      </c>
      <c r="BD1710" s="28">
        <f t="shared" ca="1" si="1034"/>
        <v>2373712.2791567747</v>
      </c>
    </row>
    <row r="1711" spans="20:56" x14ac:dyDescent="0.35">
      <c r="T1711" s="28">
        <f t="shared" ca="1" si="1047"/>
        <v>0.6484416763182248</v>
      </c>
      <c r="U1711" s="28">
        <f t="shared" ca="1" si="1047"/>
        <v>0.59299868798808719</v>
      </c>
      <c r="V1711" s="28">
        <f ca="1">IF(Riskregister!$E$5="",0,COUNTIF(BF$4:BF$53,"&lt;"&amp;T1711)*IF(U1711&lt;0.5,Riskregister!$K$5+(Riskregister!$L$5-Riskregister!$K$5)*SQRT(U1711/2),Riskregister!$L$5-(Riskregister!$L$5-Riskregister!$K$5)*SQRT((1-U1711)/2)))</f>
        <v>397000.28856866283</v>
      </c>
      <c r="W1711" s="28">
        <f t="shared" ca="1" si="1048"/>
        <v>0.54379706771239533</v>
      </c>
      <c r="X1711" s="28">
        <f t="shared" ca="1" si="1048"/>
        <v>0.79224145655800116</v>
      </c>
      <c r="Y1711" s="28">
        <f ca="1">IF(Riskregister!$E$6="",0,COUNTIF(BG$4:BG$53,"&lt;"&amp;W1711)*IF(X1711&lt;0.5,Riskregister!$K$6+(Riskregister!$L$6-Riskregister!$K$6)*SQRT(X1711/2),Riskregister!$L$6-(Riskregister!$L$6-Riskregister!$K$6)*SQRT((1-X1711)/2)))</f>
        <v>0</v>
      </c>
      <c r="Z1711" s="28">
        <f t="shared" ca="1" si="1049"/>
        <v>0.9558821492077223</v>
      </c>
      <c r="AA1711" s="28">
        <f t="shared" ca="1" si="1049"/>
        <v>0.37135161408662842</v>
      </c>
      <c r="AB1711" s="28">
        <f ca="1">IF(Riskregister!$E$7="",0,COUNTIF(BH$4:BH$53,"&lt;"&amp;Z1711)*IF(AA1711&lt;0.5,Riskregister!$K$7+(Riskregister!$L$7-Riskregister!$K$7)*SQRT(AA1711/2),Riskregister!$L$7-(Riskregister!$L$7-Riskregister!$K$7)*SQRT((1-AA1711)/2)))</f>
        <v>401630.80985075777</v>
      </c>
      <c r="AC1711" s="28">
        <f t="shared" ca="1" si="1050"/>
        <v>0.18997424566861321</v>
      </c>
      <c r="AD1711" s="28">
        <f t="shared" ca="1" si="1050"/>
        <v>0.77358955230210436</v>
      </c>
      <c r="AE1711" s="28">
        <f ca="1">IF(Riskregister!$E$8="",0,COUNTIF(BI$4:BI$53,"&lt;"&amp;AC1711)*IF(AD1711&lt;0.5,Riskregister!$K$8+(Riskregister!$L$8-Riskregister!$K$8)*SQRT(AD1711/2),Riskregister!$L$8-(Riskregister!$L$8-Riskregister!$K$8)*SQRT((1-AD1711)/2)))</f>
        <v>0</v>
      </c>
      <c r="AF1711" s="28">
        <f t="shared" ca="1" si="1051"/>
        <v>0.50268516107361361</v>
      </c>
      <c r="AG1711" s="28">
        <f t="shared" ca="1" si="1051"/>
        <v>0.30933294140741308</v>
      </c>
      <c r="AH1711" s="28">
        <f>IF(Riskregister!$E$9="",0,COUNTIF(BJ$4:BJ$53,"&lt;"&amp;AF1711)*IF(AG1711&lt;0.5,Riskregister!$K$9+(Riskregister!$L$9-Riskregister!$K$9)*SQRT(AG1711/2),Riskregister!$L$9-(Riskregister!$L$9-Riskregister!$K$9)*SQRT((1-AG1711)/2)))</f>
        <v>0</v>
      </c>
      <c r="AI1711" s="28">
        <f t="shared" ca="1" si="1052"/>
        <v>0.73210939655500351</v>
      </c>
      <c r="AJ1711" s="28">
        <f t="shared" ca="1" si="1052"/>
        <v>0.53341233066633542</v>
      </c>
      <c r="AK1711" s="28">
        <f>IF(Riskregister!$E$10="",0,COUNTIF(BK$4:BK$53,"&lt;"&amp;AI1711)*IF(AJ1711&lt;0.5,Riskregister!$K$10+(Riskregister!$L$10-Riskregister!$K$10)*SQRT(AJ1711/2),Riskregister!$L$10-(Riskregister!$L$10-Riskregister!$K$10)*SQRT((1-AJ1711)/2)))</f>
        <v>0</v>
      </c>
      <c r="AL1711" s="28">
        <f t="shared" ca="1" si="1053"/>
        <v>0.9725290036981481</v>
      </c>
      <c r="AM1711" s="28">
        <f t="shared" ca="1" si="1053"/>
        <v>0.90236357430752245</v>
      </c>
      <c r="AN1711" s="28">
        <f>IF(Riskregister!$E$11="",0,COUNTIF(BL$4:BL$53,"&lt;"&amp;AL1711)*IF(AM1711&lt;0.5,Riskregister!$K$11+(Riskregister!$L$11-Riskregister!$K$11)*SQRT(AM1711/2),Riskregister!$L$11-(Riskregister!$L$11-Riskregister!$K$11)*SQRT((1-AM1711)/2)))</f>
        <v>0</v>
      </c>
      <c r="AO1711" s="28">
        <f t="shared" ca="1" si="1054"/>
        <v>0.81980278692069219</v>
      </c>
      <c r="AP1711" s="28">
        <f t="shared" ca="1" si="1054"/>
        <v>0.88966568539205537</v>
      </c>
      <c r="AQ1711" s="28">
        <f>IF(Riskregister!$E$12="",0,COUNTIF(BM$4:BM$53,"&lt;"&amp;AO1711)*IF(AP1711&lt;0.5,Riskregister!$K$12+(Riskregister!$L$12-Riskregister!$K$12)*SQRT(AP1711/2),Riskregister!$L$12-(Riskregister!$L$12-Riskregister!$K$12)*SQRT((1-AP1711)/2)))</f>
        <v>0</v>
      </c>
      <c r="AR1711" s="28">
        <f t="shared" ca="1" si="1055"/>
        <v>0.69250818671690706</v>
      </c>
      <c r="AS1711" s="28">
        <f t="shared" ca="1" si="1055"/>
        <v>0.45858277618052812</v>
      </c>
      <c r="AT1711" s="28">
        <f>IF(Riskregister!$E$13="",0,COUNTIF(BN$4:BN$53,"&lt;"&amp;AR1711)*IF(AS1711&lt;0.5,Riskregister!$K$13+(Riskregister!$L$13-Riskregister!$K$13)*SQRT(AS1711/2),Riskregister!$L$13-(Riskregister!$L$13-Riskregister!$K$13)*SQRT((1-AS1711)/2)))</f>
        <v>0</v>
      </c>
      <c r="AU1711" s="28">
        <f t="shared" ca="1" si="1056"/>
        <v>0.8598361856986817</v>
      </c>
      <c r="AV1711" s="28">
        <f t="shared" ca="1" si="1056"/>
        <v>0.59319592225030837</v>
      </c>
      <c r="AW1711" s="28">
        <f>IF(Riskregister!$E$14="",0,COUNTIF(BO$4:BO$53,"&lt;"&amp;AU1711)*IF(AV1711&lt;0.5,Riskregister!$K$14+(Riskregister!$L$14-Riskregister!$K$14)*SQRT(AV1711/2),Riskregister!$L$14-(Riskregister!$L$14-Riskregister!$K$14)*SQRT((1-AV1711)/2)))</f>
        <v>0</v>
      </c>
      <c r="AX1711" s="28">
        <f t="shared" ca="1" si="1057"/>
        <v>0.55636512659063575</v>
      </c>
      <c r="AY1711" s="28">
        <f t="shared" ca="1" si="1057"/>
        <v>0.54784704162341169</v>
      </c>
      <c r="AZ1711" s="28">
        <f>IF(Riskregister!$E$15="",0,COUNTIF(BP$4:BP$53,"&lt;"&amp;AX1711)*IF(AY1711&lt;0.5,Riskregister!$K$15+(Riskregister!$L$15-Riskregister!$K$15)*SQRT(AY1711/2),Riskregister!$L$15-(Riskregister!$L$15-Riskregister!$K$15)*SQRT((1-AY1711)/2)))</f>
        <v>0</v>
      </c>
      <c r="BA1711" s="28">
        <f t="shared" ca="1" si="1058"/>
        <v>0.3860772629184871</v>
      </c>
      <c r="BB1711" s="28">
        <f t="shared" ca="1" si="1058"/>
        <v>0.82251109878153483</v>
      </c>
      <c r="BC1711" s="28">
        <f>IF(Riskregister!$E$16="",0,COUNTIF(BQ$4:BQ$53,"&lt;"&amp;BA1711)*IF(BB1711&lt;0.5,Riskregister!$K$16+(Riskregister!$L$16-Riskregister!$K$16)*SQRT(BB1711/2),Riskregister!$L$16-(Riskregister!$L$16-Riskregister!$K$16)*SQRT((1-BB1711)/2)))</f>
        <v>0</v>
      </c>
      <c r="BD1711" s="28">
        <f t="shared" ca="1" si="1034"/>
        <v>798631.09841942065</v>
      </c>
    </row>
    <row r="1712" spans="20:56" x14ac:dyDescent="0.35">
      <c r="T1712" s="28">
        <f t="shared" ca="1" si="1047"/>
        <v>0.58125424546882909</v>
      </c>
      <c r="U1712" s="28">
        <f t="shared" ca="1" si="1047"/>
        <v>0.8530647064617215</v>
      </c>
      <c r="V1712" s="28">
        <f ca="1">IF(Riskregister!$E$5="",0,COUNTIF(BF$4:BF$53,"&lt;"&amp;T1712)*IF(U1712&lt;0.5,Riskregister!$K$5+(Riskregister!$L$5-Riskregister!$K$5)*SQRT(U1712/2),Riskregister!$L$5-(Riskregister!$L$5-Riskregister!$K$5)*SQRT((1-U1712)/2)))</f>
        <v>0</v>
      </c>
      <c r="W1712" s="28">
        <f t="shared" ca="1" si="1048"/>
        <v>0.27690046973072224</v>
      </c>
      <c r="X1712" s="28">
        <f t="shared" ca="1" si="1048"/>
        <v>0.17040979687020807</v>
      </c>
      <c r="Y1712" s="28">
        <f ca="1">IF(Riskregister!$E$6="",0,COUNTIF(BG$4:BG$53,"&lt;"&amp;W1712)*IF(X1712&lt;0.5,Riskregister!$K$6+(Riskregister!$L$6-Riskregister!$K$6)*SQRT(X1712/2),Riskregister!$L$6-(Riskregister!$L$6-Riskregister!$K$6)*SQRT((1-X1712)/2)))</f>
        <v>0</v>
      </c>
      <c r="Z1712" s="28">
        <f t="shared" ca="1" si="1049"/>
        <v>0.79183200377714014</v>
      </c>
      <c r="AA1712" s="28">
        <f t="shared" ca="1" si="1049"/>
        <v>0.70824061661656224</v>
      </c>
      <c r="AB1712" s="28">
        <f ca="1">IF(Riskregister!$E$7="",0,COUNTIF(BH$4:BH$53,"&lt;"&amp;Z1712)*IF(AA1712&lt;0.5,Riskregister!$K$7+(Riskregister!$L$7-Riskregister!$K$7)*SQRT(AA1712/2),Riskregister!$L$7-(Riskregister!$L$7-Riskregister!$K$7)*SQRT((1-AA1712)/2)))</f>
        <v>266320.29984984419</v>
      </c>
      <c r="AC1712" s="28">
        <f t="shared" ca="1" si="1050"/>
        <v>0.31518026884406725</v>
      </c>
      <c r="AD1712" s="28">
        <f t="shared" ca="1" si="1050"/>
        <v>0.59825373768430867</v>
      </c>
      <c r="AE1712" s="28">
        <f ca="1">IF(Riskregister!$E$8="",0,COUNTIF(BI$4:BI$53,"&lt;"&amp;AC1712)*IF(AD1712&lt;0.5,Riskregister!$K$8+(Riskregister!$L$8-Riskregister!$K$8)*SQRT(AD1712/2),Riskregister!$L$8-(Riskregister!$L$8-Riskregister!$K$8)*SQRT((1-AD1712)/2)))</f>
        <v>0</v>
      </c>
      <c r="AF1712" s="28">
        <f t="shared" ca="1" si="1051"/>
        <v>0.84636684291406761</v>
      </c>
      <c r="AG1712" s="28">
        <f t="shared" ca="1" si="1051"/>
        <v>0.24047065124123479</v>
      </c>
      <c r="AH1712" s="28">
        <f>IF(Riskregister!$E$9="",0,COUNTIF(BJ$4:BJ$53,"&lt;"&amp;AF1712)*IF(AG1712&lt;0.5,Riskregister!$K$9+(Riskregister!$L$9-Riskregister!$K$9)*SQRT(AG1712/2),Riskregister!$L$9-(Riskregister!$L$9-Riskregister!$K$9)*SQRT((1-AG1712)/2)))</f>
        <v>0</v>
      </c>
      <c r="AI1712" s="28">
        <f t="shared" ca="1" si="1052"/>
        <v>9.4552706305085166E-2</v>
      </c>
      <c r="AJ1712" s="28">
        <f t="shared" ca="1" si="1052"/>
        <v>0.80380942667882227</v>
      </c>
      <c r="AK1712" s="28">
        <f>IF(Riskregister!$E$10="",0,COUNTIF(BK$4:BK$53,"&lt;"&amp;AI1712)*IF(AJ1712&lt;0.5,Riskregister!$K$10+(Riskregister!$L$10-Riskregister!$K$10)*SQRT(AJ1712/2),Riskregister!$L$10-(Riskregister!$L$10-Riskregister!$K$10)*SQRT((1-AJ1712)/2)))</f>
        <v>0</v>
      </c>
      <c r="AL1712" s="28">
        <f t="shared" ca="1" si="1053"/>
        <v>0.97167574178806893</v>
      </c>
      <c r="AM1712" s="28">
        <f t="shared" ca="1" si="1053"/>
        <v>0.75437162904615751</v>
      </c>
      <c r="AN1712" s="28">
        <f>IF(Riskregister!$E$11="",0,COUNTIF(BL$4:BL$53,"&lt;"&amp;AL1712)*IF(AM1712&lt;0.5,Riskregister!$K$11+(Riskregister!$L$11-Riskregister!$K$11)*SQRT(AM1712/2),Riskregister!$L$11-(Riskregister!$L$11-Riskregister!$K$11)*SQRT((1-AM1712)/2)))</f>
        <v>0</v>
      </c>
      <c r="AO1712" s="28">
        <f t="shared" ca="1" si="1054"/>
        <v>1.0849238922934212E-2</v>
      </c>
      <c r="AP1712" s="28">
        <f t="shared" ca="1" si="1054"/>
        <v>0.22708074037649117</v>
      </c>
      <c r="AQ1712" s="28">
        <f>IF(Riskregister!$E$12="",0,COUNTIF(BM$4:BM$53,"&lt;"&amp;AO1712)*IF(AP1712&lt;0.5,Riskregister!$K$12+(Riskregister!$L$12-Riskregister!$K$12)*SQRT(AP1712/2),Riskregister!$L$12-(Riskregister!$L$12-Riskregister!$K$12)*SQRT((1-AP1712)/2)))</f>
        <v>0</v>
      </c>
      <c r="AR1712" s="28">
        <f t="shared" ca="1" si="1055"/>
        <v>4.13740014801387E-2</v>
      </c>
      <c r="AS1712" s="28">
        <f t="shared" ca="1" si="1055"/>
        <v>0.35967073867026045</v>
      </c>
      <c r="AT1712" s="28">
        <f>IF(Riskregister!$E$13="",0,COUNTIF(BN$4:BN$53,"&lt;"&amp;AR1712)*IF(AS1712&lt;0.5,Riskregister!$K$13+(Riskregister!$L$13-Riskregister!$K$13)*SQRT(AS1712/2),Riskregister!$L$13-(Riskregister!$L$13-Riskregister!$K$13)*SQRT((1-AS1712)/2)))</f>
        <v>0</v>
      </c>
      <c r="AU1712" s="28">
        <f t="shared" ca="1" si="1056"/>
        <v>0.53033300768189073</v>
      </c>
      <c r="AV1712" s="28">
        <f t="shared" ca="1" si="1056"/>
        <v>0.85295333344310897</v>
      </c>
      <c r="AW1712" s="28">
        <f>IF(Riskregister!$E$14="",0,COUNTIF(BO$4:BO$53,"&lt;"&amp;AU1712)*IF(AV1712&lt;0.5,Riskregister!$K$14+(Riskregister!$L$14-Riskregister!$K$14)*SQRT(AV1712/2),Riskregister!$L$14-(Riskregister!$L$14-Riskregister!$K$14)*SQRT((1-AV1712)/2)))</f>
        <v>0</v>
      </c>
      <c r="AX1712" s="28">
        <f t="shared" ca="1" si="1057"/>
        <v>0.18176608129879568</v>
      </c>
      <c r="AY1712" s="28">
        <f t="shared" ca="1" si="1057"/>
        <v>0.63194685610103174</v>
      </c>
      <c r="AZ1712" s="28">
        <f>IF(Riskregister!$E$15="",0,COUNTIF(BP$4:BP$53,"&lt;"&amp;AX1712)*IF(AY1712&lt;0.5,Riskregister!$K$15+(Riskregister!$L$15-Riskregister!$K$15)*SQRT(AY1712/2),Riskregister!$L$15-(Riskregister!$L$15-Riskregister!$K$15)*SQRT((1-AY1712)/2)))</f>
        <v>0</v>
      </c>
      <c r="BA1712" s="28">
        <f t="shared" ca="1" si="1058"/>
        <v>3.5140819227622577E-3</v>
      </c>
      <c r="BB1712" s="28">
        <f t="shared" ca="1" si="1058"/>
        <v>0.52734941345348718</v>
      </c>
      <c r="BC1712" s="28">
        <f>IF(Riskregister!$E$16="",0,COUNTIF(BQ$4:BQ$53,"&lt;"&amp;BA1712)*IF(BB1712&lt;0.5,Riskregister!$K$16+(Riskregister!$L$16-Riskregister!$K$16)*SQRT(BB1712/2),Riskregister!$L$16-(Riskregister!$L$16-Riskregister!$K$16)*SQRT((1-BB1712)/2)))</f>
        <v>0</v>
      </c>
      <c r="BD1712" s="28">
        <f t="shared" ca="1" si="1034"/>
        <v>266320.29984984419</v>
      </c>
    </row>
    <row r="1713" spans="20:56" x14ac:dyDescent="0.35">
      <c r="T1713" s="28">
        <f t="shared" ca="1" si="1047"/>
        <v>0.43183005788034912</v>
      </c>
      <c r="U1713" s="28">
        <f t="shared" ca="1" si="1047"/>
        <v>0.95513423402480446</v>
      </c>
      <c r="V1713" s="28">
        <f ca="1">IF(Riskregister!$E$5="",0,COUNTIF(BF$4:BF$53,"&lt;"&amp;T1713)*IF(U1713&lt;0.5,Riskregister!$K$5+(Riskregister!$L$5-Riskregister!$K$5)*SQRT(U1713/2),Riskregister!$L$5-(Riskregister!$L$5-Riskregister!$K$5)*SQRT((1-U1713)/2)))</f>
        <v>0</v>
      </c>
      <c r="W1713" s="28">
        <f t="shared" ca="1" si="1048"/>
        <v>0.71000310013705559</v>
      </c>
      <c r="X1713" s="28">
        <f t="shared" ca="1" si="1048"/>
        <v>0.84892557436413907</v>
      </c>
      <c r="Y1713" s="28">
        <f ca="1">IF(Riskregister!$E$6="",0,COUNTIF(BG$4:BG$53,"&lt;"&amp;W1713)*IF(X1713&lt;0.5,Riskregister!$K$6+(Riskregister!$L$6-Riskregister!$K$6)*SQRT(X1713/2),Riskregister!$L$6-(Riskregister!$L$6-Riskregister!$K$6)*SQRT((1-X1713)/2)))</f>
        <v>1505287.3869304575</v>
      </c>
      <c r="Z1713" s="28">
        <f t="shared" ca="1" si="1049"/>
        <v>0.16837289774201503</v>
      </c>
      <c r="AA1713" s="28">
        <f t="shared" ca="1" si="1049"/>
        <v>0.86536139171325677</v>
      </c>
      <c r="AB1713" s="28">
        <f ca="1">IF(Riskregister!$E$7="",0,COUNTIF(BH$4:BH$53,"&lt;"&amp;Z1713)*IF(AA1713&lt;0.5,Riskregister!$K$7+(Riskregister!$L$7-Riskregister!$K$7)*SQRT(AA1713/2),Riskregister!$L$7-(Riskregister!$L$7-Riskregister!$K$7)*SQRT((1-AA1713)/2)))</f>
        <v>0</v>
      </c>
      <c r="AC1713" s="28">
        <f t="shared" ca="1" si="1050"/>
        <v>2.8346509207548887E-2</v>
      </c>
      <c r="AD1713" s="28">
        <f t="shared" ca="1" si="1050"/>
        <v>0.37173187790283369</v>
      </c>
      <c r="AE1713" s="28">
        <f ca="1">IF(Riskregister!$E$8="",0,COUNTIF(BI$4:BI$53,"&lt;"&amp;AC1713)*IF(AD1713&lt;0.5,Riskregister!$K$8+(Riskregister!$L$8-Riskregister!$K$8)*SQRT(AD1713/2),Riskregister!$L$8-(Riskregister!$L$8-Riskregister!$K$8)*SQRT((1-AD1713)/2)))</f>
        <v>0</v>
      </c>
      <c r="AF1713" s="28">
        <f t="shared" ca="1" si="1051"/>
        <v>0.78031889460727921</v>
      </c>
      <c r="AG1713" s="28">
        <f t="shared" ca="1" si="1051"/>
        <v>8.6061963369080008E-2</v>
      </c>
      <c r="AH1713" s="28">
        <f>IF(Riskregister!$E$9="",0,COUNTIF(BJ$4:BJ$53,"&lt;"&amp;AF1713)*IF(AG1713&lt;0.5,Riskregister!$K$9+(Riskregister!$L$9-Riskregister!$K$9)*SQRT(AG1713/2),Riskregister!$L$9-(Riskregister!$L$9-Riskregister!$K$9)*SQRT((1-AG1713)/2)))</f>
        <v>0</v>
      </c>
      <c r="AI1713" s="28">
        <f t="shared" ca="1" si="1052"/>
        <v>0.73226747302435835</v>
      </c>
      <c r="AJ1713" s="28">
        <f t="shared" ca="1" si="1052"/>
        <v>0.37007210886192388</v>
      </c>
      <c r="AK1713" s="28">
        <f>IF(Riskregister!$E$10="",0,COUNTIF(BK$4:BK$53,"&lt;"&amp;AI1713)*IF(AJ1713&lt;0.5,Riskregister!$K$10+(Riskregister!$L$10-Riskregister!$K$10)*SQRT(AJ1713/2),Riskregister!$L$10-(Riskregister!$L$10-Riskregister!$K$10)*SQRT((1-AJ1713)/2)))</f>
        <v>0</v>
      </c>
      <c r="AL1713" s="28">
        <f t="shared" ca="1" si="1053"/>
        <v>0.44018650698317752</v>
      </c>
      <c r="AM1713" s="28">
        <f t="shared" ca="1" si="1053"/>
        <v>0.96756200043288554</v>
      </c>
      <c r="AN1713" s="28">
        <f>IF(Riskregister!$E$11="",0,COUNTIF(BL$4:BL$53,"&lt;"&amp;AL1713)*IF(AM1713&lt;0.5,Riskregister!$K$11+(Riskregister!$L$11-Riskregister!$K$11)*SQRT(AM1713/2),Riskregister!$L$11-(Riskregister!$L$11-Riskregister!$K$11)*SQRT((1-AM1713)/2)))</f>
        <v>0</v>
      </c>
      <c r="AO1713" s="28">
        <f t="shared" ca="1" si="1054"/>
        <v>0.32252632025486094</v>
      </c>
      <c r="AP1713" s="28">
        <f t="shared" ca="1" si="1054"/>
        <v>5.6984176835725653E-2</v>
      </c>
      <c r="AQ1713" s="28">
        <f>IF(Riskregister!$E$12="",0,COUNTIF(BM$4:BM$53,"&lt;"&amp;AO1713)*IF(AP1713&lt;0.5,Riskregister!$K$12+(Riskregister!$L$12-Riskregister!$K$12)*SQRT(AP1713/2),Riskregister!$L$12-(Riskregister!$L$12-Riskregister!$K$12)*SQRT((1-AP1713)/2)))</f>
        <v>0</v>
      </c>
      <c r="AR1713" s="28">
        <f t="shared" ca="1" si="1055"/>
        <v>0.25539700979280255</v>
      </c>
      <c r="AS1713" s="28">
        <f t="shared" ca="1" si="1055"/>
        <v>0.18076978135258237</v>
      </c>
      <c r="AT1713" s="28">
        <f>IF(Riskregister!$E$13="",0,COUNTIF(BN$4:BN$53,"&lt;"&amp;AR1713)*IF(AS1713&lt;0.5,Riskregister!$K$13+(Riskregister!$L$13-Riskregister!$K$13)*SQRT(AS1713/2),Riskregister!$L$13-(Riskregister!$L$13-Riskregister!$K$13)*SQRT((1-AS1713)/2)))</f>
        <v>0</v>
      </c>
      <c r="AU1713" s="28">
        <f t="shared" ca="1" si="1056"/>
        <v>0.10825150132045114</v>
      </c>
      <c r="AV1713" s="28">
        <f t="shared" ca="1" si="1056"/>
        <v>1.7240099078962179E-2</v>
      </c>
      <c r="AW1713" s="28">
        <f>IF(Riskregister!$E$14="",0,COUNTIF(BO$4:BO$53,"&lt;"&amp;AU1713)*IF(AV1713&lt;0.5,Riskregister!$K$14+(Riskregister!$L$14-Riskregister!$K$14)*SQRT(AV1713/2),Riskregister!$L$14-(Riskregister!$L$14-Riskregister!$K$14)*SQRT((1-AV1713)/2)))</f>
        <v>0</v>
      </c>
      <c r="AX1713" s="28">
        <f t="shared" ca="1" si="1057"/>
        <v>0.51685084682216365</v>
      </c>
      <c r="AY1713" s="28">
        <f t="shared" ca="1" si="1057"/>
        <v>0.41989829777034815</v>
      </c>
      <c r="AZ1713" s="28">
        <f>IF(Riskregister!$E$15="",0,COUNTIF(BP$4:BP$53,"&lt;"&amp;AX1713)*IF(AY1713&lt;0.5,Riskregister!$K$15+(Riskregister!$L$15-Riskregister!$K$15)*SQRT(AY1713/2),Riskregister!$L$15-(Riskregister!$L$15-Riskregister!$K$15)*SQRT((1-AY1713)/2)))</f>
        <v>0</v>
      </c>
      <c r="BA1713" s="28">
        <f t="shared" ca="1" si="1058"/>
        <v>0.64418031425285915</v>
      </c>
      <c r="BB1713" s="28">
        <f t="shared" ca="1" si="1058"/>
        <v>0.7912903658789785</v>
      </c>
      <c r="BC1713" s="28">
        <f>IF(Riskregister!$E$16="",0,COUNTIF(BQ$4:BQ$53,"&lt;"&amp;BA1713)*IF(BB1713&lt;0.5,Riskregister!$K$16+(Riskregister!$L$16-Riskregister!$K$16)*SQRT(BB1713/2),Riskregister!$L$16-(Riskregister!$L$16-Riskregister!$K$16)*SQRT((1-BB1713)/2)))</f>
        <v>0</v>
      </c>
      <c r="BD1713" s="28">
        <f t="shared" ca="1" si="1034"/>
        <v>1505287.3869304575</v>
      </c>
    </row>
    <row r="1714" spans="20:56" x14ac:dyDescent="0.35">
      <c r="T1714" s="28">
        <f t="shared" ca="1" si="1047"/>
        <v>0.54094922572801174</v>
      </c>
      <c r="U1714" s="28">
        <f t="shared" ca="1" si="1047"/>
        <v>0.74564223067814683</v>
      </c>
      <c r="V1714" s="28">
        <f ca="1">IF(Riskregister!$E$5="",0,COUNTIF(BF$4:BF$53,"&lt;"&amp;T1714)*IF(U1714&lt;0.5,Riskregister!$K$5+(Riskregister!$L$5-Riskregister!$K$5)*SQRT(U1714/2),Riskregister!$L$5-(Riskregister!$L$5-Riskregister!$K$5)*SQRT((1-U1714)/2)))</f>
        <v>0</v>
      </c>
      <c r="W1714" s="28">
        <f t="shared" ca="1" si="1048"/>
        <v>0.21852961089231537</v>
      </c>
      <c r="X1714" s="28">
        <f t="shared" ca="1" si="1048"/>
        <v>0.53494507293390603</v>
      </c>
      <c r="Y1714" s="28">
        <f ca="1">IF(Riskregister!$E$6="",0,COUNTIF(BG$4:BG$53,"&lt;"&amp;W1714)*IF(X1714&lt;0.5,Riskregister!$K$6+(Riskregister!$L$6-Riskregister!$K$6)*SQRT(X1714/2),Riskregister!$L$6-(Riskregister!$L$6-Riskregister!$K$6)*SQRT((1-X1714)/2)))</f>
        <v>0</v>
      </c>
      <c r="Z1714" s="28">
        <f t="shared" ca="1" si="1049"/>
        <v>0.95683507403301293</v>
      </c>
      <c r="AA1714" s="28">
        <f t="shared" ca="1" si="1049"/>
        <v>0.24667486973674313</v>
      </c>
      <c r="AB1714" s="28">
        <f ca="1">IF(Riskregister!$E$7="",0,COUNTIF(BH$4:BH$53,"&lt;"&amp;Z1714)*IF(AA1714&lt;0.5,Riskregister!$K$7+(Riskregister!$L$7-Riskregister!$K$7)*SQRT(AA1714/2),Riskregister!$L$7-(Riskregister!$L$7-Riskregister!$K$7)*SQRT((1-AA1714)/2)))</f>
        <v>345836.00852092856</v>
      </c>
      <c r="AC1714" s="28">
        <f t="shared" ca="1" si="1050"/>
        <v>0.53081292821014159</v>
      </c>
      <c r="AD1714" s="28">
        <f t="shared" ca="1" si="1050"/>
        <v>0.33406426680907297</v>
      </c>
      <c r="AE1714" s="28">
        <f ca="1">IF(Riskregister!$E$8="",0,COUNTIF(BI$4:BI$53,"&lt;"&amp;AC1714)*IF(AD1714&lt;0.5,Riskregister!$K$8+(Riskregister!$L$8-Riskregister!$K$8)*SQRT(AD1714/2),Riskregister!$L$8-(Riskregister!$L$8-Riskregister!$K$8)*SQRT((1-AD1714)/2)))</f>
        <v>0</v>
      </c>
      <c r="AF1714" s="28">
        <f t="shared" ca="1" si="1051"/>
        <v>0.3477350961424629</v>
      </c>
      <c r="AG1714" s="28">
        <f t="shared" ca="1" si="1051"/>
        <v>0.62483447597847219</v>
      </c>
      <c r="AH1714" s="28">
        <f>IF(Riskregister!$E$9="",0,COUNTIF(BJ$4:BJ$53,"&lt;"&amp;AF1714)*IF(AG1714&lt;0.5,Riskregister!$K$9+(Riskregister!$L$9-Riskregister!$K$9)*SQRT(AG1714/2),Riskregister!$L$9-(Riskregister!$L$9-Riskregister!$K$9)*SQRT((1-AG1714)/2)))</f>
        <v>0</v>
      </c>
      <c r="AI1714" s="28">
        <f t="shared" ca="1" si="1052"/>
        <v>0.28542211535740913</v>
      </c>
      <c r="AJ1714" s="28">
        <f t="shared" ca="1" si="1052"/>
        <v>0.70837143685038195</v>
      </c>
      <c r="AK1714" s="28">
        <f>IF(Riskregister!$E$10="",0,COUNTIF(BK$4:BK$53,"&lt;"&amp;AI1714)*IF(AJ1714&lt;0.5,Riskregister!$K$10+(Riskregister!$L$10-Riskregister!$K$10)*SQRT(AJ1714/2),Riskregister!$L$10-(Riskregister!$L$10-Riskregister!$K$10)*SQRT((1-AJ1714)/2)))</f>
        <v>0</v>
      </c>
      <c r="AL1714" s="28">
        <f t="shared" ca="1" si="1053"/>
        <v>0.84732259399168186</v>
      </c>
      <c r="AM1714" s="28">
        <f t="shared" ca="1" si="1053"/>
        <v>0.85566139243150496</v>
      </c>
      <c r="AN1714" s="28">
        <f>IF(Riskregister!$E$11="",0,COUNTIF(BL$4:BL$53,"&lt;"&amp;AL1714)*IF(AM1714&lt;0.5,Riskregister!$K$11+(Riskregister!$L$11-Riskregister!$K$11)*SQRT(AM1714/2),Riskregister!$L$11-(Riskregister!$L$11-Riskregister!$K$11)*SQRT((1-AM1714)/2)))</f>
        <v>0</v>
      </c>
      <c r="AO1714" s="28">
        <f t="shared" ca="1" si="1054"/>
        <v>0.2754146487327962</v>
      </c>
      <c r="AP1714" s="28">
        <f t="shared" ca="1" si="1054"/>
        <v>0.85951612574148339</v>
      </c>
      <c r="AQ1714" s="28">
        <f>IF(Riskregister!$E$12="",0,COUNTIF(BM$4:BM$53,"&lt;"&amp;AO1714)*IF(AP1714&lt;0.5,Riskregister!$K$12+(Riskregister!$L$12-Riskregister!$K$12)*SQRT(AP1714/2),Riskregister!$L$12-(Riskregister!$L$12-Riskregister!$K$12)*SQRT((1-AP1714)/2)))</f>
        <v>0</v>
      </c>
      <c r="AR1714" s="28">
        <f t="shared" ca="1" si="1055"/>
        <v>0.31984920057331101</v>
      </c>
      <c r="AS1714" s="28">
        <f t="shared" ca="1" si="1055"/>
        <v>0.6512280622594292</v>
      </c>
      <c r="AT1714" s="28">
        <f>IF(Riskregister!$E$13="",0,COUNTIF(BN$4:BN$53,"&lt;"&amp;AR1714)*IF(AS1714&lt;0.5,Riskregister!$K$13+(Riskregister!$L$13-Riskregister!$K$13)*SQRT(AS1714/2),Riskregister!$L$13-(Riskregister!$L$13-Riskregister!$K$13)*SQRT((1-AS1714)/2)))</f>
        <v>0</v>
      </c>
      <c r="AU1714" s="28">
        <f t="shared" ca="1" si="1056"/>
        <v>0.37197501763364582</v>
      </c>
      <c r="AV1714" s="28">
        <f t="shared" ca="1" si="1056"/>
        <v>0.36511315261497101</v>
      </c>
      <c r="AW1714" s="28">
        <f>IF(Riskregister!$E$14="",0,COUNTIF(BO$4:BO$53,"&lt;"&amp;AU1714)*IF(AV1714&lt;0.5,Riskregister!$K$14+(Riskregister!$L$14-Riskregister!$K$14)*SQRT(AV1714/2),Riskregister!$L$14-(Riskregister!$L$14-Riskregister!$K$14)*SQRT((1-AV1714)/2)))</f>
        <v>0</v>
      </c>
      <c r="AX1714" s="28">
        <f t="shared" ca="1" si="1057"/>
        <v>0.24690371332880368</v>
      </c>
      <c r="AY1714" s="28">
        <f t="shared" ca="1" si="1057"/>
        <v>0.80695610457423439</v>
      </c>
      <c r="AZ1714" s="28">
        <f>IF(Riskregister!$E$15="",0,COUNTIF(BP$4:BP$53,"&lt;"&amp;AX1714)*IF(AY1714&lt;0.5,Riskregister!$K$15+(Riskregister!$L$15-Riskregister!$K$15)*SQRT(AY1714/2),Riskregister!$L$15-(Riskregister!$L$15-Riskregister!$K$15)*SQRT((1-AY1714)/2)))</f>
        <v>0</v>
      </c>
      <c r="BA1714" s="28">
        <f t="shared" ca="1" si="1058"/>
        <v>4.9653410930872277E-2</v>
      </c>
      <c r="BB1714" s="28">
        <f t="shared" ca="1" si="1058"/>
        <v>0.81592254572218759</v>
      </c>
      <c r="BC1714" s="28">
        <f>IF(Riskregister!$E$16="",0,COUNTIF(BQ$4:BQ$53,"&lt;"&amp;BA1714)*IF(BB1714&lt;0.5,Riskregister!$K$16+(Riskregister!$L$16-Riskregister!$K$16)*SQRT(BB1714/2),Riskregister!$L$16-(Riskregister!$L$16-Riskregister!$K$16)*SQRT((1-BB1714)/2)))</f>
        <v>0</v>
      </c>
      <c r="BD1714" s="28">
        <f t="shared" ca="1" si="1034"/>
        <v>345836.00852092856</v>
      </c>
    </row>
    <row r="1715" spans="20:56" x14ac:dyDescent="0.35">
      <c r="T1715" s="28">
        <f t="shared" ca="1" si="1047"/>
        <v>0.50968438072091016</v>
      </c>
      <c r="U1715" s="28">
        <f t="shared" ca="1" si="1047"/>
        <v>7.8883397887164697E-2</v>
      </c>
      <c r="V1715" s="28">
        <f ca="1">IF(Riskregister!$E$5="",0,COUNTIF(BF$4:BF$53,"&lt;"&amp;T1715)*IF(U1715&lt;0.5,Riskregister!$K$5+(Riskregister!$L$5-Riskregister!$K$5)*SQRT(U1715/2),Riskregister!$L$5-(Riskregister!$L$5-Riskregister!$K$5)*SQRT((1-U1715)/2)))</f>
        <v>0</v>
      </c>
      <c r="W1715" s="28">
        <f t="shared" ca="1" si="1048"/>
        <v>0.87918191725987382</v>
      </c>
      <c r="X1715" s="28">
        <f t="shared" ca="1" si="1048"/>
        <v>0.18724519544599083</v>
      </c>
      <c r="Y1715" s="28">
        <f ca="1">IF(Riskregister!$E$6="",0,COUNTIF(BG$4:BG$53,"&lt;"&amp;W1715)*IF(X1715&lt;0.5,Riskregister!$K$6+(Riskregister!$L$6-Riskregister!$K$6)*SQRT(X1715/2),Riskregister!$L$6-(Riskregister!$L$6-Riskregister!$K$6)*SQRT((1-X1715)/2)))</f>
        <v>750760.58012761327</v>
      </c>
      <c r="Z1715" s="28">
        <f t="shared" ca="1" si="1049"/>
        <v>0.83519805991726104</v>
      </c>
      <c r="AA1715" s="28">
        <f t="shared" ca="1" si="1049"/>
        <v>0.31877224832030893</v>
      </c>
      <c r="AB1715" s="28">
        <f ca="1">IF(Riskregister!$E$7="",0,COUNTIF(BH$4:BH$53,"&lt;"&amp;Z1715)*IF(AA1715&lt;0.5,Riskregister!$K$7+(Riskregister!$L$7-Riskregister!$K$7)*SQRT(AA1715/2),Riskregister!$L$7-(Riskregister!$L$7-Riskregister!$K$7)*SQRT((1-AA1715)/2)))</f>
        <v>189731.17121680087</v>
      </c>
      <c r="AC1715" s="28">
        <f t="shared" ca="1" si="1050"/>
        <v>0.12675845468068991</v>
      </c>
      <c r="AD1715" s="28">
        <f t="shared" ca="1" si="1050"/>
        <v>0.36859623749679005</v>
      </c>
      <c r="AE1715" s="28">
        <f ca="1">IF(Riskregister!$E$8="",0,COUNTIF(BI$4:BI$53,"&lt;"&amp;AC1715)*IF(AD1715&lt;0.5,Riskregister!$K$8+(Riskregister!$L$8-Riskregister!$K$8)*SQRT(AD1715/2),Riskregister!$L$8-(Riskregister!$L$8-Riskregister!$K$8)*SQRT((1-AD1715)/2)))</f>
        <v>0</v>
      </c>
      <c r="AF1715" s="28">
        <f t="shared" ca="1" si="1051"/>
        <v>0.48186173572594315</v>
      </c>
      <c r="AG1715" s="28">
        <f t="shared" ca="1" si="1051"/>
        <v>0.14458547779912911</v>
      </c>
      <c r="AH1715" s="28">
        <f>IF(Riskregister!$E$9="",0,COUNTIF(BJ$4:BJ$53,"&lt;"&amp;AF1715)*IF(AG1715&lt;0.5,Riskregister!$K$9+(Riskregister!$L$9-Riskregister!$K$9)*SQRT(AG1715/2),Riskregister!$L$9-(Riskregister!$L$9-Riskregister!$K$9)*SQRT((1-AG1715)/2)))</f>
        <v>0</v>
      </c>
      <c r="AI1715" s="28">
        <f t="shared" ca="1" si="1052"/>
        <v>0.67975723627822671</v>
      </c>
      <c r="AJ1715" s="28">
        <f t="shared" ca="1" si="1052"/>
        <v>6.1589326934251343E-2</v>
      </c>
      <c r="AK1715" s="28">
        <f>IF(Riskregister!$E$10="",0,COUNTIF(BK$4:BK$53,"&lt;"&amp;AI1715)*IF(AJ1715&lt;0.5,Riskregister!$K$10+(Riskregister!$L$10-Riskregister!$K$10)*SQRT(AJ1715/2),Riskregister!$L$10-(Riskregister!$L$10-Riskregister!$K$10)*SQRT((1-AJ1715)/2)))</f>
        <v>0</v>
      </c>
      <c r="AL1715" s="28">
        <f t="shared" ca="1" si="1053"/>
        <v>2.1941410423445218E-2</v>
      </c>
      <c r="AM1715" s="28">
        <f t="shared" ca="1" si="1053"/>
        <v>0.61838040873571554</v>
      </c>
      <c r="AN1715" s="28">
        <f>IF(Riskregister!$E$11="",0,COUNTIF(BL$4:BL$53,"&lt;"&amp;AL1715)*IF(AM1715&lt;0.5,Riskregister!$K$11+(Riskregister!$L$11-Riskregister!$K$11)*SQRT(AM1715/2),Riskregister!$L$11-(Riskregister!$L$11-Riskregister!$K$11)*SQRT((1-AM1715)/2)))</f>
        <v>0</v>
      </c>
      <c r="AO1715" s="28">
        <f t="shared" ca="1" si="1054"/>
        <v>0.50011946070134661</v>
      </c>
      <c r="AP1715" s="28">
        <f t="shared" ca="1" si="1054"/>
        <v>0.72694366849022585</v>
      </c>
      <c r="AQ1715" s="28">
        <f>IF(Riskregister!$E$12="",0,COUNTIF(BM$4:BM$53,"&lt;"&amp;AO1715)*IF(AP1715&lt;0.5,Riskregister!$K$12+(Riskregister!$L$12-Riskregister!$K$12)*SQRT(AP1715/2),Riskregister!$L$12-(Riskregister!$L$12-Riskregister!$K$12)*SQRT((1-AP1715)/2)))</f>
        <v>0</v>
      </c>
      <c r="AR1715" s="28">
        <f t="shared" ca="1" si="1055"/>
        <v>0.69848443860586851</v>
      </c>
      <c r="AS1715" s="28">
        <f t="shared" ca="1" si="1055"/>
        <v>0.70178235925470833</v>
      </c>
      <c r="AT1715" s="28">
        <f>IF(Riskregister!$E$13="",0,COUNTIF(BN$4:BN$53,"&lt;"&amp;AR1715)*IF(AS1715&lt;0.5,Riskregister!$K$13+(Riskregister!$L$13-Riskregister!$K$13)*SQRT(AS1715/2),Riskregister!$L$13-(Riskregister!$L$13-Riskregister!$K$13)*SQRT((1-AS1715)/2)))</f>
        <v>0</v>
      </c>
      <c r="AU1715" s="28">
        <f t="shared" ca="1" si="1056"/>
        <v>0.67065887584338424</v>
      </c>
      <c r="AV1715" s="28">
        <f t="shared" ca="1" si="1056"/>
        <v>2.8917672135693295E-2</v>
      </c>
      <c r="AW1715" s="28">
        <f>IF(Riskregister!$E$14="",0,COUNTIF(BO$4:BO$53,"&lt;"&amp;AU1715)*IF(AV1715&lt;0.5,Riskregister!$K$14+(Riskregister!$L$14-Riskregister!$K$14)*SQRT(AV1715/2),Riskregister!$L$14-(Riskregister!$L$14-Riskregister!$K$14)*SQRT((1-AV1715)/2)))</f>
        <v>0</v>
      </c>
      <c r="AX1715" s="28">
        <f t="shared" ca="1" si="1057"/>
        <v>2.9159539738154439E-2</v>
      </c>
      <c r="AY1715" s="28">
        <f t="shared" ca="1" si="1057"/>
        <v>5.6533842195579331E-2</v>
      </c>
      <c r="AZ1715" s="28">
        <f>IF(Riskregister!$E$15="",0,COUNTIF(BP$4:BP$53,"&lt;"&amp;AX1715)*IF(AY1715&lt;0.5,Riskregister!$K$15+(Riskregister!$L$15-Riskregister!$K$15)*SQRT(AY1715/2),Riskregister!$L$15-(Riskregister!$L$15-Riskregister!$K$15)*SQRT((1-AY1715)/2)))</f>
        <v>0</v>
      </c>
      <c r="BA1715" s="28">
        <f t="shared" ca="1" si="1058"/>
        <v>0.92512314524022154</v>
      </c>
      <c r="BB1715" s="28">
        <f t="shared" ca="1" si="1058"/>
        <v>0.56627037614001918</v>
      </c>
      <c r="BC1715" s="28">
        <f>IF(Riskregister!$E$16="",0,COUNTIF(BQ$4:BQ$53,"&lt;"&amp;BA1715)*IF(BB1715&lt;0.5,Riskregister!$K$16+(Riskregister!$L$16-Riskregister!$K$16)*SQRT(BB1715/2),Riskregister!$L$16-(Riskregister!$L$16-Riskregister!$K$16)*SQRT((1-BB1715)/2)))</f>
        <v>0</v>
      </c>
      <c r="BD1715" s="28">
        <f t="shared" ca="1" si="1034"/>
        <v>940491.7513444142</v>
      </c>
    </row>
    <row r="1716" spans="20:56" x14ac:dyDescent="0.35">
      <c r="T1716" s="28">
        <f t="shared" ca="1" si="1047"/>
        <v>5.3372822670082809E-2</v>
      </c>
      <c r="U1716" s="28">
        <f t="shared" ca="1" si="1047"/>
        <v>6.0559602633997955E-2</v>
      </c>
      <c r="V1716" s="28">
        <f ca="1">IF(Riskregister!$E$5="",0,COUNTIF(BF$4:BF$53,"&lt;"&amp;T1716)*IF(U1716&lt;0.5,Riskregister!$K$5+(Riskregister!$L$5-Riskregister!$K$5)*SQRT(U1716/2),Riskregister!$L$5-(Riskregister!$L$5-Riskregister!$K$5)*SQRT((1-U1716)/2)))</f>
        <v>0</v>
      </c>
      <c r="W1716" s="28">
        <f t="shared" ca="1" si="1048"/>
        <v>0.57006508373517084</v>
      </c>
      <c r="X1716" s="28">
        <f t="shared" ca="1" si="1048"/>
        <v>0.18301952182833681</v>
      </c>
      <c r="Y1716" s="28">
        <f ca="1">IF(Riskregister!$E$6="",0,COUNTIF(BG$4:BG$53,"&lt;"&amp;W1716)*IF(X1716&lt;0.5,Riskregister!$K$6+(Riskregister!$L$6-Riskregister!$K$6)*SQRT(X1716/2),Riskregister!$L$6-(Riskregister!$L$6-Riskregister!$K$6)*SQRT((1-X1716)/2)))</f>
        <v>0</v>
      </c>
      <c r="Z1716" s="28">
        <f t="shared" ca="1" si="1049"/>
        <v>1.3475978992357307E-2</v>
      </c>
      <c r="AA1716" s="28">
        <f t="shared" ca="1" si="1049"/>
        <v>0.26653911882355319</v>
      </c>
      <c r="AB1716" s="28">
        <f ca="1">IF(Riskregister!$E$7="",0,COUNTIF(BH$4:BH$53,"&lt;"&amp;Z1716)*IF(AA1716&lt;0.5,Riskregister!$K$7+(Riskregister!$L$7-Riskregister!$K$7)*SQRT(AA1716/2),Riskregister!$L$7-(Riskregister!$L$7-Riskregister!$K$7)*SQRT((1-AA1716)/2)))</f>
        <v>0</v>
      </c>
      <c r="AC1716" s="28">
        <f t="shared" ca="1" si="1050"/>
        <v>0.89131400642655378</v>
      </c>
      <c r="AD1716" s="28">
        <f t="shared" ca="1" si="1050"/>
        <v>0.44710439474500008</v>
      </c>
      <c r="AE1716" s="28">
        <f ca="1">IF(Riskregister!$E$8="",0,COUNTIF(BI$4:BI$53,"&lt;"&amp;AC1716)*IF(AD1716&lt;0.5,Riskregister!$K$8+(Riskregister!$L$8-Riskregister!$K$8)*SQRT(AD1716/2),Riskregister!$L$8-(Riskregister!$L$8-Riskregister!$K$8)*SQRT((1-AD1716)/2)))</f>
        <v>0</v>
      </c>
      <c r="AF1716" s="28">
        <f t="shared" ca="1" si="1051"/>
        <v>0.43880383174299697</v>
      </c>
      <c r="AG1716" s="28">
        <f t="shared" ca="1" si="1051"/>
        <v>0.8208865740410759</v>
      </c>
      <c r="AH1716" s="28">
        <f>IF(Riskregister!$E$9="",0,COUNTIF(BJ$4:BJ$53,"&lt;"&amp;AF1716)*IF(AG1716&lt;0.5,Riskregister!$K$9+(Riskregister!$L$9-Riskregister!$K$9)*SQRT(AG1716/2),Riskregister!$L$9-(Riskregister!$L$9-Riskregister!$K$9)*SQRT((1-AG1716)/2)))</f>
        <v>0</v>
      </c>
      <c r="AI1716" s="28">
        <f t="shared" ca="1" si="1052"/>
        <v>0.63192253941322574</v>
      </c>
      <c r="AJ1716" s="28">
        <f t="shared" ca="1" si="1052"/>
        <v>0.95579243034373795</v>
      </c>
      <c r="AK1716" s="28">
        <f>IF(Riskregister!$E$10="",0,COUNTIF(BK$4:BK$53,"&lt;"&amp;AI1716)*IF(AJ1716&lt;0.5,Riskregister!$K$10+(Riskregister!$L$10-Riskregister!$K$10)*SQRT(AJ1716/2),Riskregister!$L$10-(Riskregister!$L$10-Riskregister!$K$10)*SQRT((1-AJ1716)/2)))</f>
        <v>0</v>
      </c>
      <c r="AL1716" s="28">
        <f t="shared" ca="1" si="1053"/>
        <v>0.13240641760412686</v>
      </c>
      <c r="AM1716" s="28">
        <f t="shared" ca="1" si="1053"/>
        <v>0.61243195519167348</v>
      </c>
      <c r="AN1716" s="28">
        <f>IF(Riskregister!$E$11="",0,COUNTIF(BL$4:BL$53,"&lt;"&amp;AL1716)*IF(AM1716&lt;0.5,Riskregister!$K$11+(Riskregister!$L$11-Riskregister!$K$11)*SQRT(AM1716/2),Riskregister!$L$11-(Riskregister!$L$11-Riskregister!$K$11)*SQRT((1-AM1716)/2)))</f>
        <v>0</v>
      </c>
      <c r="AO1716" s="28">
        <f t="shared" ca="1" si="1054"/>
        <v>0.26680086383156676</v>
      </c>
      <c r="AP1716" s="28">
        <f t="shared" ca="1" si="1054"/>
        <v>1.8299827343955188E-2</v>
      </c>
      <c r="AQ1716" s="28">
        <f>IF(Riskregister!$E$12="",0,COUNTIF(BM$4:BM$53,"&lt;"&amp;AO1716)*IF(AP1716&lt;0.5,Riskregister!$K$12+(Riskregister!$L$12-Riskregister!$K$12)*SQRT(AP1716/2),Riskregister!$L$12-(Riskregister!$L$12-Riskregister!$K$12)*SQRT((1-AP1716)/2)))</f>
        <v>0</v>
      </c>
      <c r="AR1716" s="28">
        <f t="shared" ca="1" si="1055"/>
        <v>0.59107817040660049</v>
      </c>
      <c r="AS1716" s="28">
        <f t="shared" ca="1" si="1055"/>
        <v>0.44198246545029973</v>
      </c>
      <c r="AT1716" s="28">
        <f>IF(Riskregister!$E$13="",0,COUNTIF(BN$4:BN$53,"&lt;"&amp;AR1716)*IF(AS1716&lt;0.5,Riskregister!$K$13+(Riskregister!$L$13-Riskregister!$K$13)*SQRT(AS1716/2),Riskregister!$L$13-(Riskregister!$L$13-Riskregister!$K$13)*SQRT((1-AS1716)/2)))</f>
        <v>0</v>
      </c>
      <c r="AU1716" s="28">
        <f t="shared" ca="1" si="1056"/>
        <v>0.34687573280962114</v>
      </c>
      <c r="AV1716" s="28">
        <f t="shared" ca="1" si="1056"/>
        <v>0.36016347690420747</v>
      </c>
      <c r="AW1716" s="28">
        <f>IF(Riskregister!$E$14="",0,COUNTIF(BO$4:BO$53,"&lt;"&amp;AU1716)*IF(AV1716&lt;0.5,Riskregister!$K$14+(Riskregister!$L$14-Riskregister!$K$14)*SQRT(AV1716/2),Riskregister!$L$14-(Riskregister!$L$14-Riskregister!$K$14)*SQRT((1-AV1716)/2)))</f>
        <v>0</v>
      </c>
      <c r="AX1716" s="28">
        <f t="shared" ca="1" si="1057"/>
        <v>0.9160331535355668</v>
      </c>
      <c r="AY1716" s="28">
        <f t="shared" ca="1" si="1057"/>
        <v>6.8797525124918768E-2</v>
      </c>
      <c r="AZ1716" s="28">
        <f>IF(Riskregister!$E$15="",0,COUNTIF(BP$4:BP$53,"&lt;"&amp;AX1716)*IF(AY1716&lt;0.5,Riskregister!$K$15+(Riskregister!$L$15-Riskregister!$K$15)*SQRT(AY1716/2),Riskregister!$L$15-(Riskregister!$L$15-Riskregister!$K$15)*SQRT((1-AY1716)/2)))</f>
        <v>0</v>
      </c>
      <c r="BA1716" s="28">
        <f t="shared" ca="1" si="1058"/>
        <v>0.27600219902507284</v>
      </c>
      <c r="BB1716" s="28">
        <f t="shared" ca="1" si="1058"/>
        <v>0.22428187314210613</v>
      </c>
      <c r="BC1716" s="28">
        <f>IF(Riskregister!$E$16="",0,COUNTIF(BQ$4:BQ$53,"&lt;"&amp;BA1716)*IF(BB1716&lt;0.5,Riskregister!$K$16+(Riskregister!$L$16-Riskregister!$K$16)*SQRT(BB1716/2),Riskregister!$L$16-(Riskregister!$L$16-Riskregister!$K$16)*SQRT((1-BB1716)/2)))</f>
        <v>0</v>
      </c>
      <c r="BD1716" s="28">
        <f t="shared" ca="1" si="1034"/>
        <v>0</v>
      </c>
    </row>
    <row r="1717" spans="20:56" x14ac:dyDescent="0.35">
      <c r="T1717" s="28">
        <f t="shared" ca="1" si="1047"/>
        <v>0.90238580403079205</v>
      </c>
      <c r="U1717" s="28">
        <f t="shared" ca="1" si="1047"/>
        <v>0.31929443267612678</v>
      </c>
      <c r="V1717" s="28">
        <f ca="1">IF(Riskregister!$E$5="",0,COUNTIF(BF$4:BF$53,"&lt;"&amp;T1717)*IF(U1717&lt;0.5,Riskregister!$K$5+(Riskregister!$L$5-Riskregister!$K$5)*SQRT(U1717/2),Riskregister!$L$5-(Riskregister!$L$5-Riskregister!$K$5)*SQRT((1-U1717)/2)))</f>
        <v>329801.44968397182</v>
      </c>
      <c r="W1717" s="28">
        <f t="shared" ca="1" si="1048"/>
        <v>0.48929805010957539</v>
      </c>
      <c r="X1717" s="28">
        <f t="shared" ca="1" si="1048"/>
        <v>0.77529972807767344</v>
      </c>
      <c r="Y1717" s="28">
        <f ca="1">IF(Riskregister!$E$6="",0,COUNTIF(BG$4:BG$53,"&lt;"&amp;W1717)*IF(X1717&lt;0.5,Riskregister!$K$6+(Riskregister!$L$6-Riskregister!$K$6)*SQRT(X1717/2),Riskregister!$L$6-(Riskregister!$L$6-Riskregister!$K$6)*SQRT((1-X1717)/2)))</f>
        <v>0</v>
      </c>
      <c r="Z1717" s="28">
        <f t="shared" ca="1" si="1049"/>
        <v>0.15900706214844285</v>
      </c>
      <c r="AA1717" s="28">
        <f t="shared" ca="1" si="1049"/>
        <v>0.75368352606260902</v>
      </c>
      <c r="AB1717" s="28">
        <f ca="1">IF(Riskregister!$E$7="",0,COUNTIF(BH$4:BH$53,"&lt;"&amp;Z1717)*IF(AA1717&lt;0.5,Riskregister!$K$7+(Riskregister!$L$7-Riskregister!$K$7)*SQRT(AA1717/2),Riskregister!$L$7-(Riskregister!$L$7-Riskregister!$K$7)*SQRT((1-AA1717)/2)))</f>
        <v>0</v>
      </c>
      <c r="AC1717" s="28">
        <f t="shared" ca="1" si="1050"/>
        <v>0.21034694238439566</v>
      </c>
      <c r="AD1717" s="28">
        <f t="shared" ca="1" si="1050"/>
        <v>8.4712548885278793E-2</v>
      </c>
      <c r="AE1717" s="28">
        <f ca="1">IF(Riskregister!$E$8="",0,COUNTIF(BI$4:BI$53,"&lt;"&amp;AC1717)*IF(AD1717&lt;0.5,Riskregister!$K$8+(Riskregister!$L$8-Riskregister!$K$8)*SQRT(AD1717/2),Riskregister!$L$8-(Riskregister!$L$8-Riskregister!$K$8)*SQRT((1-AD1717)/2)))</f>
        <v>0</v>
      </c>
      <c r="AF1717" s="28">
        <f t="shared" ca="1" si="1051"/>
        <v>0.52792277055146963</v>
      </c>
      <c r="AG1717" s="28">
        <f t="shared" ca="1" si="1051"/>
        <v>0.49296102628270733</v>
      </c>
      <c r="AH1717" s="28">
        <f>IF(Riskregister!$E$9="",0,COUNTIF(BJ$4:BJ$53,"&lt;"&amp;AF1717)*IF(AG1717&lt;0.5,Riskregister!$K$9+(Riskregister!$L$9-Riskregister!$K$9)*SQRT(AG1717/2),Riskregister!$L$9-(Riskregister!$L$9-Riskregister!$K$9)*SQRT((1-AG1717)/2)))</f>
        <v>0</v>
      </c>
      <c r="AI1717" s="28">
        <f t="shared" ca="1" si="1052"/>
        <v>0.99822024633721584</v>
      </c>
      <c r="AJ1717" s="28">
        <f t="shared" ca="1" si="1052"/>
        <v>0.91290872565193759</v>
      </c>
      <c r="AK1717" s="28">
        <f>IF(Riskregister!$E$10="",0,COUNTIF(BK$4:BK$53,"&lt;"&amp;AI1717)*IF(AJ1717&lt;0.5,Riskregister!$K$10+(Riskregister!$L$10-Riskregister!$K$10)*SQRT(AJ1717/2),Riskregister!$L$10-(Riskregister!$L$10-Riskregister!$K$10)*SQRT((1-AJ1717)/2)))</f>
        <v>0</v>
      </c>
      <c r="AL1717" s="28">
        <f t="shared" ca="1" si="1053"/>
        <v>0.23010654841102685</v>
      </c>
      <c r="AM1717" s="28">
        <f t="shared" ca="1" si="1053"/>
        <v>0.84309450704265543</v>
      </c>
      <c r="AN1717" s="28">
        <f>IF(Riskregister!$E$11="",0,COUNTIF(BL$4:BL$53,"&lt;"&amp;AL1717)*IF(AM1717&lt;0.5,Riskregister!$K$11+(Riskregister!$L$11-Riskregister!$K$11)*SQRT(AM1717/2),Riskregister!$L$11-(Riskregister!$L$11-Riskregister!$K$11)*SQRT((1-AM1717)/2)))</f>
        <v>0</v>
      </c>
      <c r="AO1717" s="28">
        <f t="shared" ca="1" si="1054"/>
        <v>9.5072167805222429E-3</v>
      </c>
      <c r="AP1717" s="28">
        <f t="shared" ca="1" si="1054"/>
        <v>0.67132322983625736</v>
      </c>
      <c r="AQ1717" s="28">
        <f>IF(Riskregister!$E$12="",0,COUNTIF(BM$4:BM$53,"&lt;"&amp;AO1717)*IF(AP1717&lt;0.5,Riskregister!$K$12+(Riskregister!$L$12-Riskregister!$K$12)*SQRT(AP1717/2),Riskregister!$L$12-(Riskregister!$L$12-Riskregister!$K$12)*SQRT((1-AP1717)/2)))</f>
        <v>0</v>
      </c>
      <c r="AR1717" s="28">
        <f t="shared" ca="1" si="1055"/>
        <v>0.85928902414127684</v>
      </c>
      <c r="AS1717" s="28">
        <f t="shared" ca="1" si="1055"/>
        <v>0.54502323349967419</v>
      </c>
      <c r="AT1717" s="28">
        <f>IF(Riskregister!$E$13="",0,COUNTIF(BN$4:BN$53,"&lt;"&amp;AR1717)*IF(AS1717&lt;0.5,Riskregister!$K$13+(Riskregister!$L$13-Riskregister!$K$13)*SQRT(AS1717/2),Riskregister!$L$13-(Riskregister!$L$13-Riskregister!$K$13)*SQRT((1-AS1717)/2)))</f>
        <v>0</v>
      </c>
      <c r="AU1717" s="28">
        <f t="shared" ca="1" si="1056"/>
        <v>0.95159955622300973</v>
      </c>
      <c r="AV1717" s="28">
        <f t="shared" ca="1" si="1056"/>
        <v>0.58346557282898848</v>
      </c>
      <c r="AW1717" s="28">
        <f>IF(Riskregister!$E$14="",0,COUNTIF(BO$4:BO$53,"&lt;"&amp;AU1717)*IF(AV1717&lt;0.5,Riskregister!$K$14+(Riskregister!$L$14-Riskregister!$K$14)*SQRT(AV1717/2),Riskregister!$L$14-(Riskregister!$L$14-Riskregister!$K$14)*SQRT((1-AV1717)/2)))</f>
        <v>0</v>
      </c>
      <c r="AX1717" s="28">
        <f t="shared" ca="1" si="1057"/>
        <v>0.43765985207902902</v>
      </c>
      <c r="AY1717" s="28">
        <f t="shared" ca="1" si="1057"/>
        <v>0.7156839399910131</v>
      </c>
      <c r="AZ1717" s="28">
        <f>IF(Riskregister!$E$15="",0,COUNTIF(BP$4:BP$53,"&lt;"&amp;AX1717)*IF(AY1717&lt;0.5,Riskregister!$K$15+(Riskregister!$L$15-Riskregister!$K$15)*SQRT(AY1717/2),Riskregister!$L$15-(Riskregister!$L$15-Riskregister!$K$15)*SQRT((1-AY1717)/2)))</f>
        <v>0</v>
      </c>
      <c r="BA1717" s="28">
        <f t="shared" ca="1" si="1058"/>
        <v>0.53881680677268406</v>
      </c>
      <c r="BB1717" s="28">
        <f t="shared" ca="1" si="1058"/>
        <v>0.31930229931744791</v>
      </c>
      <c r="BC1717" s="28">
        <f>IF(Riskregister!$E$16="",0,COUNTIF(BQ$4:BQ$53,"&lt;"&amp;BA1717)*IF(BB1717&lt;0.5,Riskregister!$K$16+(Riskregister!$L$16-Riskregister!$K$16)*SQRT(BB1717/2),Riskregister!$L$16-(Riskregister!$L$16-Riskregister!$K$16)*SQRT((1-BB1717)/2)))</f>
        <v>0</v>
      </c>
      <c r="BD1717" s="28">
        <f t="shared" ca="1" si="1034"/>
        <v>329801.44968397182</v>
      </c>
    </row>
    <row r="1718" spans="20:56" x14ac:dyDescent="0.35">
      <c r="T1718" s="28">
        <f t="shared" ca="1" si="1047"/>
        <v>0.89709205461135777</v>
      </c>
      <c r="U1718" s="28">
        <f t="shared" ca="1" si="1047"/>
        <v>0.11477695532218057</v>
      </c>
      <c r="V1718" s="28">
        <f ca="1">IF(Riskregister!$E$5="",0,COUNTIF(BF$4:BF$53,"&lt;"&amp;T1718)*IF(U1718&lt;0.5,Riskregister!$K$5+(Riskregister!$L$5-Riskregister!$K$5)*SQRT(U1718/2),Riskregister!$L$5-(Riskregister!$L$5-Riskregister!$K$5)*SQRT((1-U1718)/2)))</f>
        <v>257801.51541778428</v>
      </c>
      <c r="W1718" s="28">
        <f t="shared" ca="1" si="1048"/>
        <v>0.83246608508685394</v>
      </c>
      <c r="X1718" s="28">
        <f t="shared" ca="1" si="1048"/>
        <v>0.61946592697256853</v>
      </c>
      <c r="Y1718" s="28">
        <f ca="1">IF(Riskregister!$E$6="",0,COUNTIF(BG$4:BG$53,"&lt;"&amp;W1718)*IF(X1718&lt;0.5,Riskregister!$K$6+(Riskregister!$L$6-Riskregister!$K$6)*SQRT(X1718/2),Riskregister!$L$6-(Riskregister!$L$6-Riskregister!$K$6)*SQRT((1-X1718)/2)))</f>
        <v>1214847.0223552361</v>
      </c>
      <c r="Z1718" s="28">
        <f t="shared" ca="1" si="1049"/>
        <v>0.79544621728890008</v>
      </c>
      <c r="AA1718" s="28">
        <f t="shared" ca="1" si="1049"/>
        <v>0.26332448422692767</v>
      </c>
      <c r="AB1718" s="28">
        <f ca="1">IF(Riskregister!$E$7="",0,COUNTIF(BH$4:BH$53,"&lt;"&amp;Z1718)*IF(AA1718&lt;0.5,Riskregister!$K$7+(Riskregister!$L$7-Riskregister!$K$7)*SQRT(AA1718/2),Riskregister!$L$7-(Riskregister!$L$7-Riskregister!$K$7)*SQRT((1-AA1718)/2)))</f>
        <v>176998.52227053401</v>
      </c>
      <c r="AC1718" s="28">
        <f t="shared" ca="1" si="1050"/>
        <v>5.3882987850025987E-2</v>
      </c>
      <c r="AD1718" s="28">
        <f t="shared" ca="1" si="1050"/>
        <v>0.62982084864295673</v>
      </c>
      <c r="AE1718" s="28">
        <f ca="1">IF(Riskregister!$E$8="",0,COUNTIF(BI$4:BI$53,"&lt;"&amp;AC1718)*IF(AD1718&lt;0.5,Riskregister!$K$8+(Riskregister!$L$8-Riskregister!$K$8)*SQRT(AD1718/2),Riskregister!$L$8-(Riskregister!$L$8-Riskregister!$K$8)*SQRT((1-AD1718)/2)))</f>
        <v>0</v>
      </c>
      <c r="AF1718" s="28">
        <f t="shared" ca="1" si="1051"/>
        <v>0.17212686136063604</v>
      </c>
      <c r="AG1718" s="28">
        <f t="shared" ca="1" si="1051"/>
        <v>0.47663835722490522</v>
      </c>
      <c r="AH1718" s="28">
        <f>IF(Riskregister!$E$9="",0,COUNTIF(BJ$4:BJ$53,"&lt;"&amp;AF1718)*IF(AG1718&lt;0.5,Riskregister!$K$9+(Riskregister!$L$9-Riskregister!$K$9)*SQRT(AG1718/2),Riskregister!$L$9-(Riskregister!$L$9-Riskregister!$K$9)*SQRT((1-AG1718)/2)))</f>
        <v>0</v>
      </c>
      <c r="AI1718" s="28">
        <f t="shared" ca="1" si="1052"/>
        <v>0.74448423732250124</v>
      </c>
      <c r="AJ1718" s="28">
        <f t="shared" ca="1" si="1052"/>
        <v>0.20949442819433239</v>
      </c>
      <c r="AK1718" s="28">
        <f>IF(Riskregister!$E$10="",0,COUNTIF(BK$4:BK$53,"&lt;"&amp;AI1718)*IF(AJ1718&lt;0.5,Riskregister!$K$10+(Riskregister!$L$10-Riskregister!$K$10)*SQRT(AJ1718/2),Riskregister!$L$10-(Riskregister!$L$10-Riskregister!$K$10)*SQRT((1-AJ1718)/2)))</f>
        <v>0</v>
      </c>
      <c r="AL1718" s="28">
        <f t="shared" ca="1" si="1053"/>
        <v>9.2075237167665636E-2</v>
      </c>
      <c r="AM1718" s="28">
        <f t="shared" ca="1" si="1053"/>
        <v>0.24125583268162676</v>
      </c>
      <c r="AN1718" s="28">
        <f>IF(Riskregister!$E$11="",0,COUNTIF(BL$4:BL$53,"&lt;"&amp;AL1718)*IF(AM1718&lt;0.5,Riskregister!$K$11+(Riskregister!$L$11-Riskregister!$K$11)*SQRT(AM1718/2),Riskregister!$L$11-(Riskregister!$L$11-Riskregister!$K$11)*SQRT((1-AM1718)/2)))</f>
        <v>0</v>
      </c>
      <c r="AO1718" s="28">
        <f t="shared" ca="1" si="1054"/>
        <v>0.32422155799127461</v>
      </c>
      <c r="AP1718" s="28">
        <f t="shared" ca="1" si="1054"/>
        <v>0.14347691129412832</v>
      </c>
      <c r="AQ1718" s="28">
        <f>IF(Riskregister!$E$12="",0,COUNTIF(BM$4:BM$53,"&lt;"&amp;AO1718)*IF(AP1718&lt;0.5,Riskregister!$K$12+(Riskregister!$L$12-Riskregister!$K$12)*SQRT(AP1718/2),Riskregister!$L$12-(Riskregister!$L$12-Riskregister!$K$12)*SQRT((1-AP1718)/2)))</f>
        <v>0</v>
      </c>
      <c r="AR1718" s="28">
        <f t="shared" ca="1" si="1055"/>
        <v>0.11621961740888243</v>
      </c>
      <c r="AS1718" s="28">
        <f t="shared" ca="1" si="1055"/>
        <v>0.77356520881951196</v>
      </c>
      <c r="AT1718" s="28">
        <f>IF(Riskregister!$E$13="",0,COUNTIF(BN$4:BN$53,"&lt;"&amp;AR1718)*IF(AS1718&lt;0.5,Riskregister!$K$13+(Riskregister!$L$13-Riskregister!$K$13)*SQRT(AS1718/2),Riskregister!$L$13-(Riskregister!$L$13-Riskregister!$K$13)*SQRT((1-AS1718)/2)))</f>
        <v>0</v>
      </c>
      <c r="AU1718" s="28">
        <f t="shared" ca="1" si="1056"/>
        <v>0.72206454864552239</v>
      </c>
      <c r="AV1718" s="28">
        <f t="shared" ca="1" si="1056"/>
        <v>0.11520818823078327</v>
      </c>
      <c r="AW1718" s="28">
        <f>IF(Riskregister!$E$14="",0,COUNTIF(BO$4:BO$53,"&lt;"&amp;AU1718)*IF(AV1718&lt;0.5,Riskregister!$K$14+(Riskregister!$L$14-Riskregister!$K$14)*SQRT(AV1718/2),Riskregister!$L$14-(Riskregister!$L$14-Riskregister!$K$14)*SQRT((1-AV1718)/2)))</f>
        <v>0</v>
      </c>
      <c r="AX1718" s="28">
        <f t="shared" ca="1" si="1057"/>
        <v>0.71233058918422854</v>
      </c>
      <c r="AY1718" s="28">
        <f t="shared" ca="1" si="1057"/>
        <v>0.68748314410405609</v>
      </c>
      <c r="AZ1718" s="28">
        <f>IF(Riskregister!$E$15="",0,COUNTIF(BP$4:BP$53,"&lt;"&amp;AX1718)*IF(AY1718&lt;0.5,Riskregister!$K$15+(Riskregister!$L$15-Riskregister!$K$15)*SQRT(AY1718/2),Riskregister!$L$15-(Riskregister!$L$15-Riskregister!$K$15)*SQRT((1-AY1718)/2)))</f>
        <v>0</v>
      </c>
      <c r="BA1718" s="28">
        <f t="shared" ca="1" si="1058"/>
        <v>0.8712300197891385</v>
      </c>
      <c r="BB1718" s="28">
        <f t="shared" ca="1" si="1058"/>
        <v>0.8000671512357721</v>
      </c>
      <c r="BC1718" s="28">
        <f>IF(Riskregister!$E$16="",0,COUNTIF(BQ$4:BQ$53,"&lt;"&amp;BA1718)*IF(BB1718&lt;0.5,Riskregister!$K$16+(Riskregister!$L$16-Riskregister!$K$16)*SQRT(BB1718/2),Riskregister!$L$16-(Riskregister!$L$16-Riskregister!$K$16)*SQRT((1-BB1718)/2)))</f>
        <v>0</v>
      </c>
      <c r="BD1718" s="28">
        <f t="shared" ca="1" si="1034"/>
        <v>1649647.0600435543</v>
      </c>
    </row>
    <row r="1719" spans="20:56" x14ac:dyDescent="0.35">
      <c r="T1719" s="28">
        <f t="shared" ca="1" si="1047"/>
        <v>3.2337609681809432E-2</v>
      </c>
      <c r="U1719" s="28">
        <f t="shared" ca="1" si="1047"/>
        <v>9.3154324096660246E-2</v>
      </c>
      <c r="V1719" s="28">
        <f ca="1">IF(Riskregister!$E$5="",0,COUNTIF(BF$4:BF$53,"&lt;"&amp;T1719)*IF(U1719&lt;0.5,Riskregister!$K$5+(Riskregister!$L$5-Riskregister!$K$5)*SQRT(U1719/2),Riskregister!$L$5-(Riskregister!$L$5-Riskregister!$K$5)*SQRT((1-U1719)/2)))</f>
        <v>0</v>
      </c>
      <c r="W1719" s="28">
        <f t="shared" ca="1" si="1048"/>
        <v>0.28016817680027806</v>
      </c>
      <c r="X1719" s="28">
        <f t="shared" ca="1" si="1048"/>
        <v>0.17164894975445855</v>
      </c>
      <c r="Y1719" s="28">
        <f ca="1">IF(Riskregister!$E$6="",0,COUNTIF(BG$4:BG$53,"&lt;"&amp;W1719)*IF(X1719&lt;0.5,Riskregister!$K$6+(Riskregister!$L$6-Riskregister!$K$6)*SQRT(X1719/2),Riskregister!$L$6-(Riskregister!$L$6-Riskregister!$K$6)*SQRT((1-X1719)/2)))</f>
        <v>0</v>
      </c>
      <c r="Z1719" s="28">
        <f t="shared" ca="1" si="1049"/>
        <v>0.36762335381603362</v>
      </c>
      <c r="AA1719" s="28">
        <f t="shared" ca="1" si="1049"/>
        <v>0.31042609676073918</v>
      </c>
      <c r="AB1719" s="28">
        <f ca="1">IF(Riskregister!$E$7="",0,COUNTIF(BH$4:BH$53,"&lt;"&amp;Z1719)*IF(AA1719&lt;0.5,Riskregister!$K$7+(Riskregister!$L$7-Riskregister!$K$7)*SQRT(AA1719/2),Riskregister!$L$7-(Riskregister!$L$7-Riskregister!$K$7)*SQRT((1-AA1719)/2)))</f>
        <v>0</v>
      </c>
      <c r="AC1719" s="28">
        <f t="shared" ca="1" si="1050"/>
        <v>0.24414336169927908</v>
      </c>
      <c r="AD1719" s="28">
        <f t="shared" ca="1" si="1050"/>
        <v>0.46606237263830486</v>
      </c>
      <c r="AE1719" s="28">
        <f ca="1">IF(Riskregister!$E$8="",0,COUNTIF(BI$4:BI$53,"&lt;"&amp;AC1719)*IF(AD1719&lt;0.5,Riskregister!$K$8+(Riskregister!$L$8-Riskregister!$K$8)*SQRT(AD1719/2),Riskregister!$L$8-(Riskregister!$L$8-Riskregister!$K$8)*SQRT((1-AD1719)/2)))</f>
        <v>0</v>
      </c>
      <c r="AF1719" s="28">
        <f t="shared" ca="1" si="1051"/>
        <v>0.18638255154477079</v>
      </c>
      <c r="AG1719" s="28">
        <f t="shared" ca="1" si="1051"/>
        <v>0.21302816903213206</v>
      </c>
      <c r="AH1719" s="28">
        <f>IF(Riskregister!$E$9="",0,COUNTIF(BJ$4:BJ$53,"&lt;"&amp;AF1719)*IF(AG1719&lt;0.5,Riskregister!$K$9+(Riskregister!$L$9-Riskregister!$K$9)*SQRT(AG1719/2),Riskregister!$L$9-(Riskregister!$L$9-Riskregister!$K$9)*SQRT((1-AG1719)/2)))</f>
        <v>0</v>
      </c>
      <c r="AI1719" s="28">
        <f t="shared" ca="1" si="1052"/>
        <v>0.46614987404558716</v>
      </c>
      <c r="AJ1719" s="28">
        <f t="shared" ca="1" si="1052"/>
        <v>0.91395551558236876</v>
      </c>
      <c r="AK1719" s="28">
        <f>IF(Riskregister!$E$10="",0,COUNTIF(BK$4:BK$53,"&lt;"&amp;AI1719)*IF(AJ1719&lt;0.5,Riskregister!$K$10+(Riskregister!$L$10-Riskregister!$K$10)*SQRT(AJ1719/2),Riskregister!$L$10-(Riskregister!$L$10-Riskregister!$K$10)*SQRT((1-AJ1719)/2)))</f>
        <v>0</v>
      </c>
      <c r="AL1719" s="28">
        <f t="shared" ca="1" si="1053"/>
        <v>0.48800058205974517</v>
      </c>
      <c r="AM1719" s="28">
        <f t="shared" ca="1" si="1053"/>
        <v>0.7886297133287663</v>
      </c>
      <c r="AN1719" s="28">
        <f>IF(Riskregister!$E$11="",0,COUNTIF(BL$4:BL$53,"&lt;"&amp;AL1719)*IF(AM1719&lt;0.5,Riskregister!$K$11+(Riskregister!$L$11-Riskregister!$K$11)*SQRT(AM1719/2),Riskregister!$L$11-(Riskregister!$L$11-Riskregister!$K$11)*SQRT((1-AM1719)/2)))</f>
        <v>0</v>
      </c>
      <c r="AO1719" s="28">
        <f t="shared" ca="1" si="1054"/>
        <v>0.51299973391209031</v>
      </c>
      <c r="AP1719" s="28">
        <f t="shared" ca="1" si="1054"/>
        <v>0.70750057367457453</v>
      </c>
      <c r="AQ1719" s="28">
        <f>IF(Riskregister!$E$12="",0,COUNTIF(BM$4:BM$53,"&lt;"&amp;AO1719)*IF(AP1719&lt;0.5,Riskregister!$K$12+(Riskregister!$L$12-Riskregister!$K$12)*SQRT(AP1719/2),Riskregister!$L$12-(Riskregister!$L$12-Riskregister!$K$12)*SQRT((1-AP1719)/2)))</f>
        <v>0</v>
      </c>
      <c r="AR1719" s="28">
        <f t="shared" ca="1" si="1055"/>
        <v>0.60159271695190575</v>
      </c>
      <c r="AS1719" s="28">
        <f t="shared" ca="1" si="1055"/>
        <v>0.85307542179667273</v>
      </c>
      <c r="AT1719" s="28">
        <f>IF(Riskregister!$E$13="",0,COUNTIF(BN$4:BN$53,"&lt;"&amp;AR1719)*IF(AS1719&lt;0.5,Riskregister!$K$13+(Riskregister!$L$13-Riskregister!$K$13)*SQRT(AS1719/2),Riskregister!$L$13-(Riskregister!$L$13-Riskregister!$K$13)*SQRT((1-AS1719)/2)))</f>
        <v>0</v>
      </c>
      <c r="AU1719" s="28">
        <f t="shared" ca="1" si="1056"/>
        <v>3.1948816745914432E-2</v>
      </c>
      <c r="AV1719" s="28">
        <f t="shared" ca="1" si="1056"/>
        <v>0.44714313638749925</v>
      </c>
      <c r="AW1719" s="28">
        <f>IF(Riskregister!$E$14="",0,COUNTIF(BO$4:BO$53,"&lt;"&amp;AU1719)*IF(AV1719&lt;0.5,Riskregister!$K$14+(Riskregister!$L$14-Riskregister!$K$14)*SQRT(AV1719/2),Riskregister!$L$14-(Riskregister!$L$14-Riskregister!$K$14)*SQRT((1-AV1719)/2)))</f>
        <v>0</v>
      </c>
      <c r="AX1719" s="28">
        <f t="shared" ca="1" si="1057"/>
        <v>9.6509334695732751E-2</v>
      </c>
      <c r="AY1719" s="28">
        <f t="shared" ca="1" si="1057"/>
        <v>0.31375891293364</v>
      </c>
      <c r="AZ1719" s="28">
        <f>IF(Riskregister!$E$15="",0,COUNTIF(BP$4:BP$53,"&lt;"&amp;AX1719)*IF(AY1719&lt;0.5,Riskregister!$K$15+(Riskregister!$L$15-Riskregister!$K$15)*SQRT(AY1719/2),Riskregister!$L$15-(Riskregister!$L$15-Riskregister!$K$15)*SQRT((1-AY1719)/2)))</f>
        <v>0</v>
      </c>
      <c r="BA1719" s="28">
        <f t="shared" ca="1" si="1058"/>
        <v>0.81981935734930211</v>
      </c>
      <c r="BB1719" s="28">
        <f t="shared" ca="1" si="1058"/>
        <v>0.55999466306380619</v>
      </c>
      <c r="BC1719" s="28">
        <f>IF(Riskregister!$E$16="",0,COUNTIF(BQ$4:BQ$53,"&lt;"&amp;BA1719)*IF(BB1719&lt;0.5,Riskregister!$K$16+(Riskregister!$L$16-Riskregister!$K$16)*SQRT(BB1719/2),Riskregister!$L$16-(Riskregister!$L$16-Riskregister!$K$16)*SQRT((1-BB1719)/2)))</f>
        <v>0</v>
      </c>
      <c r="BD1719" s="28">
        <f t="shared" ca="1" si="1034"/>
        <v>0</v>
      </c>
    </row>
    <row r="1720" spans="20:56" x14ac:dyDescent="0.35">
      <c r="T1720" s="28">
        <f t="shared" ca="1" si="1047"/>
        <v>0.6348792095667356</v>
      </c>
      <c r="U1720" s="28">
        <f t="shared" ca="1" si="1047"/>
        <v>0.37413390443664685</v>
      </c>
      <c r="V1720" s="28">
        <f ca="1">IF(Riskregister!$E$5="",0,COUNTIF(BF$4:BF$53,"&lt;"&amp;T1720)*IF(U1720&lt;0.5,Riskregister!$K$5+(Riskregister!$L$5-Riskregister!$K$5)*SQRT(U1720/2),Riskregister!$L$5-(Riskregister!$L$5-Riskregister!$K$5)*SQRT((1-U1720)/2)))</f>
        <v>344630.56754839537</v>
      </c>
      <c r="W1720" s="28">
        <f t="shared" ca="1" si="1048"/>
        <v>0.49879211100289034</v>
      </c>
      <c r="X1720" s="28">
        <f t="shared" ca="1" si="1048"/>
        <v>0.14810995513880099</v>
      </c>
      <c r="Y1720" s="28">
        <f ca="1">IF(Riskregister!$E$6="",0,COUNTIF(BG$4:BG$53,"&lt;"&amp;W1720)*IF(X1720&lt;0.5,Riskregister!$K$6+(Riskregister!$L$6-Riskregister!$K$6)*SQRT(X1720/2),Riskregister!$L$6-(Riskregister!$L$6-Riskregister!$K$6)*SQRT((1-X1720)/2)))</f>
        <v>0</v>
      </c>
      <c r="Z1720" s="28">
        <f t="shared" ca="1" si="1049"/>
        <v>0.24474115181213985</v>
      </c>
      <c r="AA1720" s="28">
        <f t="shared" ca="1" si="1049"/>
        <v>0.61761248668502178</v>
      </c>
      <c r="AB1720" s="28">
        <f ca="1">IF(Riskregister!$E$7="",0,COUNTIF(BH$4:BH$53,"&lt;"&amp;Z1720)*IF(AA1720&lt;0.5,Riskregister!$K$7+(Riskregister!$L$7-Riskregister!$K$7)*SQRT(AA1720/2),Riskregister!$L$7-(Riskregister!$L$7-Riskregister!$K$7)*SQRT((1-AA1720)/2)))</f>
        <v>0</v>
      </c>
      <c r="AC1720" s="28">
        <f t="shared" ca="1" si="1050"/>
        <v>0.17644119800519809</v>
      </c>
      <c r="AD1720" s="28">
        <f t="shared" ca="1" si="1050"/>
        <v>0.88892445453395719</v>
      </c>
      <c r="AE1720" s="28">
        <f ca="1">IF(Riskregister!$E$8="",0,COUNTIF(BI$4:BI$53,"&lt;"&amp;AC1720)*IF(AD1720&lt;0.5,Riskregister!$K$8+(Riskregister!$L$8-Riskregister!$K$8)*SQRT(AD1720/2),Riskregister!$L$8-(Riskregister!$L$8-Riskregister!$K$8)*SQRT((1-AD1720)/2)))</f>
        <v>0</v>
      </c>
      <c r="AF1720" s="28">
        <f t="shared" ca="1" si="1051"/>
        <v>0.2521027969109374</v>
      </c>
      <c r="AG1720" s="28">
        <f t="shared" ca="1" si="1051"/>
        <v>0.4103704549048125</v>
      </c>
      <c r="AH1720" s="28">
        <f>IF(Riskregister!$E$9="",0,COUNTIF(BJ$4:BJ$53,"&lt;"&amp;AF1720)*IF(AG1720&lt;0.5,Riskregister!$K$9+(Riskregister!$L$9-Riskregister!$K$9)*SQRT(AG1720/2),Riskregister!$L$9-(Riskregister!$L$9-Riskregister!$K$9)*SQRT((1-AG1720)/2)))</f>
        <v>0</v>
      </c>
      <c r="AI1720" s="28">
        <f t="shared" ca="1" si="1052"/>
        <v>0.46614522295311733</v>
      </c>
      <c r="AJ1720" s="28">
        <f t="shared" ca="1" si="1052"/>
        <v>0.32499752428361905</v>
      </c>
      <c r="AK1720" s="28">
        <f>IF(Riskregister!$E$10="",0,COUNTIF(BK$4:BK$53,"&lt;"&amp;AI1720)*IF(AJ1720&lt;0.5,Riskregister!$K$10+(Riskregister!$L$10-Riskregister!$K$10)*SQRT(AJ1720/2),Riskregister!$L$10-(Riskregister!$L$10-Riskregister!$K$10)*SQRT((1-AJ1720)/2)))</f>
        <v>0</v>
      </c>
      <c r="AL1720" s="28">
        <f t="shared" ca="1" si="1053"/>
        <v>0.42822841088583774</v>
      </c>
      <c r="AM1720" s="28">
        <f t="shared" ca="1" si="1053"/>
        <v>0.46949754879210215</v>
      </c>
      <c r="AN1720" s="28">
        <f>IF(Riskregister!$E$11="",0,COUNTIF(BL$4:BL$53,"&lt;"&amp;AL1720)*IF(AM1720&lt;0.5,Riskregister!$K$11+(Riskregister!$L$11-Riskregister!$K$11)*SQRT(AM1720/2),Riskregister!$L$11-(Riskregister!$L$11-Riskregister!$K$11)*SQRT((1-AM1720)/2)))</f>
        <v>0</v>
      </c>
      <c r="AO1720" s="28">
        <f t="shared" ca="1" si="1054"/>
        <v>0.44123951478443246</v>
      </c>
      <c r="AP1720" s="28">
        <f t="shared" ca="1" si="1054"/>
        <v>0.65948173590533121</v>
      </c>
      <c r="AQ1720" s="28">
        <f>IF(Riskregister!$E$12="",0,COUNTIF(BM$4:BM$53,"&lt;"&amp;AO1720)*IF(AP1720&lt;0.5,Riskregister!$K$12+(Riskregister!$L$12-Riskregister!$K$12)*SQRT(AP1720/2),Riskregister!$L$12-(Riskregister!$L$12-Riskregister!$K$12)*SQRT((1-AP1720)/2)))</f>
        <v>0</v>
      </c>
      <c r="AR1720" s="28">
        <f t="shared" ca="1" si="1055"/>
        <v>0.3653546453578681</v>
      </c>
      <c r="AS1720" s="28">
        <f t="shared" ca="1" si="1055"/>
        <v>0.91626873922078744</v>
      </c>
      <c r="AT1720" s="28">
        <f>IF(Riskregister!$E$13="",0,COUNTIF(BN$4:BN$53,"&lt;"&amp;AR1720)*IF(AS1720&lt;0.5,Riskregister!$K$13+(Riskregister!$L$13-Riskregister!$K$13)*SQRT(AS1720/2),Riskregister!$L$13-(Riskregister!$L$13-Riskregister!$K$13)*SQRT((1-AS1720)/2)))</f>
        <v>0</v>
      </c>
      <c r="AU1720" s="28">
        <f t="shared" ca="1" si="1056"/>
        <v>0.4356439210966131</v>
      </c>
      <c r="AV1720" s="28">
        <f t="shared" ca="1" si="1056"/>
        <v>0.92913860314753804</v>
      </c>
      <c r="AW1720" s="28">
        <f>IF(Riskregister!$E$14="",0,COUNTIF(BO$4:BO$53,"&lt;"&amp;AU1720)*IF(AV1720&lt;0.5,Riskregister!$K$14+(Riskregister!$L$14-Riskregister!$K$14)*SQRT(AV1720/2),Riskregister!$L$14-(Riskregister!$L$14-Riskregister!$K$14)*SQRT((1-AV1720)/2)))</f>
        <v>0</v>
      </c>
      <c r="AX1720" s="28">
        <f t="shared" ca="1" si="1057"/>
        <v>0.85924142262933134</v>
      </c>
      <c r="AY1720" s="28">
        <f t="shared" ca="1" si="1057"/>
        <v>0.19410204678089837</v>
      </c>
      <c r="AZ1720" s="28">
        <f>IF(Riskregister!$E$15="",0,COUNTIF(BP$4:BP$53,"&lt;"&amp;AX1720)*IF(AY1720&lt;0.5,Riskregister!$K$15+(Riskregister!$L$15-Riskregister!$K$15)*SQRT(AY1720/2),Riskregister!$L$15-(Riskregister!$L$15-Riskregister!$K$15)*SQRT((1-AY1720)/2)))</f>
        <v>0</v>
      </c>
      <c r="BA1720" s="28">
        <f t="shared" ca="1" si="1058"/>
        <v>0.87202759237512073</v>
      </c>
      <c r="BB1720" s="28">
        <f t="shared" ca="1" si="1058"/>
        <v>0.79845212940490007</v>
      </c>
      <c r="BC1720" s="28">
        <f>IF(Riskregister!$E$16="",0,COUNTIF(BQ$4:BQ$53,"&lt;"&amp;BA1720)*IF(BB1720&lt;0.5,Riskregister!$K$16+(Riskregister!$L$16-Riskregister!$K$16)*SQRT(BB1720/2),Riskregister!$L$16-(Riskregister!$L$16-Riskregister!$K$16)*SQRT((1-BB1720)/2)))</f>
        <v>0</v>
      </c>
      <c r="BD1720" s="28">
        <f t="shared" ca="1" si="1034"/>
        <v>344630.56754839537</v>
      </c>
    </row>
    <row r="1721" spans="20:56" x14ac:dyDescent="0.35">
      <c r="T1721" s="28">
        <f t="shared" ca="1" si="1047"/>
        <v>0.62211179378664683</v>
      </c>
      <c r="U1721" s="28">
        <f t="shared" ca="1" si="1047"/>
        <v>0.3178949559331794</v>
      </c>
      <c r="V1721" s="28">
        <f ca="1">IF(Riskregister!$E$5="",0,COUNTIF(BF$4:BF$53,"&lt;"&amp;T1721)*IF(U1721&lt;0.5,Riskregister!$K$5+(Riskregister!$L$5-Riskregister!$K$5)*SQRT(U1721/2),Riskregister!$L$5-(Riskregister!$L$5-Riskregister!$K$5)*SQRT((1-U1721)/2)))</f>
        <v>0</v>
      </c>
      <c r="W1721" s="28">
        <f t="shared" ca="1" si="1048"/>
        <v>0.4102210806878166</v>
      </c>
      <c r="X1721" s="28">
        <f t="shared" ca="1" si="1048"/>
        <v>0.6292371796922559</v>
      </c>
      <c r="Y1721" s="28">
        <f ca="1">IF(Riskregister!$E$6="",0,COUNTIF(BG$4:BG$53,"&lt;"&amp;W1721)*IF(X1721&lt;0.5,Riskregister!$K$6+(Riskregister!$L$6-Riskregister!$K$6)*SQRT(X1721/2),Riskregister!$L$6-(Riskregister!$L$6-Riskregister!$K$6)*SQRT((1-X1721)/2)))</f>
        <v>0</v>
      </c>
      <c r="Z1721" s="28">
        <f t="shared" ca="1" si="1049"/>
        <v>0.54838481769517089</v>
      </c>
      <c r="AA1721" s="28">
        <f t="shared" ca="1" si="1049"/>
        <v>0.5720588352677779</v>
      </c>
      <c r="AB1721" s="28">
        <f ca="1">IF(Riskregister!$E$7="",0,COUNTIF(BH$4:BH$53,"&lt;"&amp;Z1721)*IF(AA1721&lt;0.5,Riskregister!$K$7+(Riskregister!$L$7-Riskregister!$K$7)*SQRT(AA1721/2),Riskregister!$L$7-(Riskregister!$L$7-Riskregister!$K$7)*SQRT((1-AA1721)/2)))</f>
        <v>0</v>
      </c>
      <c r="AC1721" s="28">
        <f t="shared" ca="1" si="1050"/>
        <v>0.36113547277083369</v>
      </c>
      <c r="AD1721" s="28">
        <f t="shared" ca="1" si="1050"/>
        <v>0.18705858511962736</v>
      </c>
      <c r="AE1721" s="28">
        <f ca="1">IF(Riskregister!$E$8="",0,COUNTIF(BI$4:BI$53,"&lt;"&amp;AC1721)*IF(AD1721&lt;0.5,Riskregister!$K$8+(Riskregister!$L$8-Riskregister!$K$8)*SQRT(AD1721/2),Riskregister!$L$8-(Riskregister!$L$8-Riskregister!$K$8)*SQRT((1-AD1721)/2)))</f>
        <v>0</v>
      </c>
      <c r="AF1721" s="28">
        <f t="shared" ca="1" si="1051"/>
        <v>5.7714421518417769E-4</v>
      </c>
      <c r="AG1721" s="28">
        <f t="shared" ca="1" si="1051"/>
        <v>0.41795993547433474</v>
      </c>
      <c r="AH1721" s="28">
        <f>IF(Riskregister!$E$9="",0,COUNTIF(BJ$4:BJ$53,"&lt;"&amp;AF1721)*IF(AG1721&lt;0.5,Riskregister!$K$9+(Riskregister!$L$9-Riskregister!$K$9)*SQRT(AG1721/2),Riskregister!$L$9-(Riskregister!$L$9-Riskregister!$K$9)*SQRT((1-AG1721)/2)))</f>
        <v>0</v>
      </c>
      <c r="AI1721" s="28">
        <f t="shared" ca="1" si="1052"/>
        <v>3.4117507135943637E-2</v>
      </c>
      <c r="AJ1721" s="28">
        <f t="shared" ca="1" si="1052"/>
        <v>0.212778665451406</v>
      </c>
      <c r="AK1721" s="28">
        <f>IF(Riskregister!$E$10="",0,COUNTIF(BK$4:BK$53,"&lt;"&amp;AI1721)*IF(AJ1721&lt;0.5,Riskregister!$K$10+(Riskregister!$L$10-Riskregister!$K$10)*SQRT(AJ1721/2),Riskregister!$L$10-(Riskregister!$L$10-Riskregister!$K$10)*SQRT((1-AJ1721)/2)))</f>
        <v>0</v>
      </c>
      <c r="AL1721" s="28">
        <f t="shared" ca="1" si="1053"/>
        <v>0.95556156278908277</v>
      </c>
      <c r="AM1721" s="28">
        <f t="shared" ca="1" si="1053"/>
        <v>2.096697065970754E-2</v>
      </c>
      <c r="AN1721" s="28">
        <f>IF(Riskregister!$E$11="",0,COUNTIF(BL$4:BL$53,"&lt;"&amp;AL1721)*IF(AM1721&lt;0.5,Riskregister!$K$11+(Riskregister!$L$11-Riskregister!$K$11)*SQRT(AM1721/2),Riskregister!$L$11-(Riskregister!$L$11-Riskregister!$K$11)*SQRT((1-AM1721)/2)))</f>
        <v>0</v>
      </c>
      <c r="AO1721" s="28">
        <f t="shared" ca="1" si="1054"/>
        <v>0.95962849115241022</v>
      </c>
      <c r="AP1721" s="28">
        <f t="shared" ca="1" si="1054"/>
        <v>0.61077514372382824</v>
      </c>
      <c r="AQ1721" s="28">
        <f>IF(Riskregister!$E$12="",0,COUNTIF(BM$4:BM$53,"&lt;"&amp;AO1721)*IF(AP1721&lt;0.5,Riskregister!$K$12+(Riskregister!$L$12-Riskregister!$K$12)*SQRT(AP1721/2),Riskregister!$L$12-(Riskregister!$L$12-Riskregister!$K$12)*SQRT((1-AP1721)/2)))</f>
        <v>0</v>
      </c>
      <c r="AR1721" s="28">
        <f t="shared" ca="1" si="1055"/>
        <v>0.79039151512820149</v>
      </c>
      <c r="AS1721" s="28">
        <f t="shared" ca="1" si="1055"/>
        <v>8.720257759394634E-2</v>
      </c>
      <c r="AT1721" s="28">
        <f>IF(Riskregister!$E$13="",0,COUNTIF(BN$4:BN$53,"&lt;"&amp;AR1721)*IF(AS1721&lt;0.5,Riskregister!$K$13+(Riskregister!$L$13-Riskregister!$K$13)*SQRT(AS1721/2),Riskregister!$L$13-(Riskregister!$L$13-Riskregister!$K$13)*SQRT((1-AS1721)/2)))</f>
        <v>0</v>
      </c>
      <c r="AU1721" s="28">
        <f t="shared" ca="1" si="1056"/>
        <v>0.90613178506085568</v>
      </c>
      <c r="AV1721" s="28">
        <f t="shared" ca="1" si="1056"/>
        <v>0.96222045337011375</v>
      </c>
      <c r="AW1721" s="28">
        <f>IF(Riskregister!$E$14="",0,COUNTIF(BO$4:BO$53,"&lt;"&amp;AU1721)*IF(AV1721&lt;0.5,Riskregister!$K$14+(Riskregister!$L$14-Riskregister!$K$14)*SQRT(AV1721/2),Riskregister!$L$14-(Riskregister!$L$14-Riskregister!$K$14)*SQRT((1-AV1721)/2)))</f>
        <v>0</v>
      </c>
      <c r="AX1721" s="28">
        <f t="shared" ca="1" si="1057"/>
        <v>0.62359401198204012</v>
      </c>
      <c r="AY1721" s="28">
        <f t="shared" ca="1" si="1057"/>
        <v>0.17951950145481343</v>
      </c>
      <c r="AZ1721" s="28">
        <f>IF(Riskregister!$E$15="",0,COUNTIF(BP$4:BP$53,"&lt;"&amp;AX1721)*IF(AY1721&lt;0.5,Riskregister!$K$15+(Riskregister!$L$15-Riskregister!$K$15)*SQRT(AY1721/2),Riskregister!$L$15-(Riskregister!$L$15-Riskregister!$K$15)*SQRT((1-AY1721)/2)))</f>
        <v>0</v>
      </c>
      <c r="BA1721" s="28">
        <f t="shared" ca="1" si="1058"/>
        <v>0.98317769246633835</v>
      </c>
      <c r="BB1721" s="28">
        <f t="shared" ca="1" si="1058"/>
        <v>0.57197358347950089</v>
      </c>
      <c r="BC1721" s="28">
        <f>IF(Riskregister!$E$16="",0,COUNTIF(BQ$4:BQ$53,"&lt;"&amp;BA1721)*IF(BB1721&lt;0.5,Riskregister!$K$16+(Riskregister!$L$16-Riskregister!$K$16)*SQRT(BB1721/2),Riskregister!$L$16-(Riskregister!$L$16-Riskregister!$K$16)*SQRT((1-BB1721)/2)))</f>
        <v>0</v>
      </c>
      <c r="BD1721" s="28">
        <f t="shared" ca="1" si="1034"/>
        <v>0</v>
      </c>
    </row>
    <row r="1722" spans="20:56" x14ac:dyDescent="0.35">
      <c r="T1722" s="28">
        <f t="shared" ca="1" si="1047"/>
        <v>0.20354125493072361</v>
      </c>
      <c r="U1722" s="28">
        <f t="shared" ca="1" si="1047"/>
        <v>0.13074267712628562</v>
      </c>
      <c r="V1722" s="28">
        <f ca="1">IF(Riskregister!$E$5="",0,COUNTIF(BF$4:BF$53,"&lt;"&amp;T1722)*IF(U1722&lt;0.5,Riskregister!$K$5+(Riskregister!$L$5-Riskregister!$K$5)*SQRT(U1722/2),Riskregister!$L$5-(Riskregister!$L$5-Riskregister!$K$5)*SQRT((1-U1722)/2)))</f>
        <v>0</v>
      </c>
      <c r="W1722" s="28">
        <f t="shared" ca="1" si="1048"/>
        <v>0.91618604761096267</v>
      </c>
      <c r="X1722" s="28">
        <f t="shared" ca="1" si="1048"/>
        <v>0.98221638704008407</v>
      </c>
      <c r="Y1722" s="28">
        <f ca="1">IF(Riskregister!$E$6="",0,COUNTIF(BG$4:BG$53,"&lt;"&amp;W1722)*IF(X1722&lt;0.5,Riskregister!$K$6+(Riskregister!$L$6-Riskregister!$K$6)*SQRT(X1722/2),Riskregister!$L$6-(Riskregister!$L$6-Riskregister!$K$6)*SQRT((1-X1722)/2)))</f>
        <v>3660533.047292884</v>
      </c>
      <c r="Z1722" s="28">
        <f t="shared" ca="1" si="1049"/>
        <v>6.2981328987094853E-2</v>
      </c>
      <c r="AA1722" s="28">
        <f t="shared" ca="1" si="1049"/>
        <v>0.72238171228763082</v>
      </c>
      <c r="AB1722" s="28">
        <f ca="1">IF(Riskregister!$E$7="",0,COUNTIF(BH$4:BH$53,"&lt;"&amp;Z1722)*IF(AA1722&lt;0.5,Riskregister!$K$7+(Riskregister!$L$7-Riskregister!$K$7)*SQRT(AA1722/2),Riskregister!$L$7-(Riskregister!$L$7-Riskregister!$K$7)*SQRT((1-AA1722)/2)))</f>
        <v>0</v>
      </c>
      <c r="AC1722" s="28">
        <f t="shared" ca="1" si="1050"/>
        <v>0.51999510077066313</v>
      </c>
      <c r="AD1722" s="28">
        <f t="shared" ca="1" si="1050"/>
        <v>0.37901495706666288</v>
      </c>
      <c r="AE1722" s="28">
        <f ca="1">IF(Riskregister!$E$8="",0,COUNTIF(BI$4:BI$53,"&lt;"&amp;AC1722)*IF(AD1722&lt;0.5,Riskregister!$K$8+(Riskregister!$L$8-Riskregister!$K$8)*SQRT(AD1722/2),Riskregister!$L$8-(Riskregister!$L$8-Riskregister!$K$8)*SQRT((1-AD1722)/2)))</f>
        <v>0</v>
      </c>
      <c r="AF1722" s="28">
        <f t="shared" ca="1" si="1051"/>
        <v>0.19373107112741594</v>
      </c>
      <c r="AG1722" s="28">
        <f t="shared" ca="1" si="1051"/>
        <v>0.9054387402852222</v>
      </c>
      <c r="AH1722" s="28">
        <f>IF(Riskregister!$E$9="",0,COUNTIF(BJ$4:BJ$53,"&lt;"&amp;AF1722)*IF(AG1722&lt;0.5,Riskregister!$K$9+(Riskregister!$L$9-Riskregister!$K$9)*SQRT(AG1722/2),Riskregister!$L$9-(Riskregister!$L$9-Riskregister!$K$9)*SQRT((1-AG1722)/2)))</f>
        <v>0</v>
      </c>
      <c r="AI1722" s="28">
        <f t="shared" ca="1" si="1052"/>
        <v>0.81629849862347059</v>
      </c>
      <c r="AJ1722" s="28">
        <f t="shared" ca="1" si="1052"/>
        <v>0.99075356414885962</v>
      </c>
      <c r="AK1722" s="28">
        <f>IF(Riskregister!$E$10="",0,COUNTIF(BK$4:BK$53,"&lt;"&amp;AI1722)*IF(AJ1722&lt;0.5,Riskregister!$K$10+(Riskregister!$L$10-Riskregister!$K$10)*SQRT(AJ1722/2),Riskregister!$L$10-(Riskregister!$L$10-Riskregister!$K$10)*SQRT((1-AJ1722)/2)))</f>
        <v>0</v>
      </c>
      <c r="AL1722" s="28">
        <f t="shared" ca="1" si="1053"/>
        <v>0.7580591707272587</v>
      </c>
      <c r="AM1722" s="28">
        <f t="shared" ca="1" si="1053"/>
        <v>0.5935838255728848</v>
      </c>
      <c r="AN1722" s="28">
        <f>IF(Riskregister!$E$11="",0,COUNTIF(BL$4:BL$53,"&lt;"&amp;AL1722)*IF(AM1722&lt;0.5,Riskregister!$K$11+(Riskregister!$L$11-Riskregister!$K$11)*SQRT(AM1722/2),Riskregister!$L$11-(Riskregister!$L$11-Riskregister!$K$11)*SQRT((1-AM1722)/2)))</f>
        <v>0</v>
      </c>
      <c r="AO1722" s="28">
        <f t="shared" ca="1" si="1054"/>
        <v>0.26676524510323552</v>
      </c>
      <c r="AP1722" s="28">
        <f t="shared" ca="1" si="1054"/>
        <v>0.87301617603772463</v>
      </c>
      <c r="AQ1722" s="28">
        <f>IF(Riskregister!$E$12="",0,COUNTIF(BM$4:BM$53,"&lt;"&amp;AO1722)*IF(AP1722&lt;0.5,Riskregister!$K$12+(Riskregister!$L$12-Riskregister!$K$12)*SQRT(AP1722/2),Riskregister!$L$12-(Riskregister!$L$12-Riskregister!$K$12)*SQRT((1-AP1722)/2)))</f>
        <v>0</v>
      </c>
      <c r="AR1722" s="28">
        <f t="shared" ca="1" si="1055"/>
        <v>0.93152633143773078</v>
      </c>
      <c r="AS1722" s="28">
        <f t="shared" ca="1" si="1055"/>
        <v>0.93934199760182768</v>
      </c>
      <c r="AT1722" s="28">
        <f>IF(Riskregister!$E$13="",0,COUNTIF(BN$4:BN$53,"&lt;"&amp;AR1722)*IF(AS1722&lt;0.5,Riskregister!$K$13+(Riskregister!$L$13-Riskregister!$K$13)*SQRT(AS1722/2),Riskregister!$L$13-(Riskregister!$L$13-Riskregister!$K$13)*SQRT((1-AS1722)/2)))</f>
        <v>0</v>
      </c>
      <c r="AU1722" s="28">
        <f t="shared" ca="1" si="1056"/>
        <v>0.3695246133597897</v>
      </c>
      <c r="AV1722" s="28">
        <f t="shared" ca="1" si="1056"/>
        <v>3.2346856265038415E-2</v>
      </c>
      <c r="AW1722" s="28">
        <f>IF(Riskregister!$E$14="",0,COUNTIF(BO$4:BO$53,"&lt;"&amp;AU1722)*IF(AV1722&lt;0.5,Riskregister!$K$14+(Riskregister!$L$14-Riskregister!$K$14)*SQRT(AV1722/2),Riskregister!$L$14-(Riskregister!$L$14-Riskregister!$K$14)*SQRT((1-AV1722)/2)))</f>
        <v>0</v>
      </c>
      <c r="AX1722" s="28">
        <f t="shared" ca="1" si="1057"/>
        <v>0.2681121698976533</v>
      </c>
      <c r="AY1722" s="28">
        <f t="shared" ca="1" si="1057"/>
        <v>0.12005892773836868</v>
      </c>
      <c r="AZ1722" s="28">
        <f>IF(Riskregister!$E$15="",0,COUNTIF(BP$4:BP$53,"&lt;"&amp;AX1722)*IF(AY1722&lt;0.5,Riskregister!$K$15+(Riskregister!$L$15-Riskregister!$K$15)*SQRT(AY1722/2),Riskregister!$L$15-(Riskregister!$L$15-Riskregister!$K$15)*SQRT((1-AY1722)/2)))</f>
        <v>0</v>
      </c>
      <c r="BA1722" s="28">
        <f t="shared" ca="1" si="1058"/>
        <v>0.17131155513333507</v>
      </c>
      <c r="BB1722" s="28">
        <f t="shared" ca="1" si="1058"/>
        <v>0.75641153427508423</v>
      </c>
      <c r="BC1722" s="28">
        <f>IF(Riskregister!$E$16="",0,COUNTIF(BQ$4:BQ$53,"&lt;"&amp;BA1722)*IF(BB1722&lt;0.5,Riskregister!$K$16+(Riskregister!$L$16-Riskregister!$K$16)*SQRT(BB1722/2),Riskregister!$L$16-(Riskregister!$L$16-Riskregister!$K$16)*SQRT((1-BB1722)/2)))</f>
        <v>0</v>
      </c>
      <c r="BD1722" s="28">
        <f t="shared" ca="1" si="1034"/>
        <v>3660533.047292884</v>
      </c>
    </row>
    <row r="1723" spans="20:56" x14ac:dyDescent="0.35">
      <c r="T1723" s="28">
        <f t="shared" ca="1" si="1047"/>
        <v>0.61508080196792436</v>
      </c>
      <c r="U1723" s="28">
        <f t="shared" ca="1" si="1047"/>
        <v>0.86591595022306078</v>
      </c>
      <c r="V1723" s="28">
        <f ca="1">IF(Riskregister!$E$5="",0,COUNTIF(BF$4:BF$53,"&lt;"&amp;T1723)*IF(U1723&lt;0.5,Riskregister!$K$5+(Riskregister!$L$5-Riskregister!$K$5)*SQRT(U1723/2),Riskregister!$L$5-(Riskregister!$L$5-Riskregister!$K$5)*SQRT((1-U1723)/2)))</f>
        <v>0</v>
      </c>
      <c r="W1723" s="28">
        <f t="shared" ca="1" si="1048"/>
        <v>0.4807693250619306</v>
      </c>
      <c r="X1723" s="28">
        <f t="shared" ca="1" si="1048"/>
        <v>0.66332488050669935</v>
      </c>
      <c r="Y1723" s="28">
        <f ca="1">IF(Riskregister!$E$6="",0,COUNTIF(BG$4:BG$53,"&lt;"&amp;W1723)*IF(X1723&lt;0.5,Riskregister!$K$6+(Riskregister!$L$6-Riskregister!$K$6)*SQRT(X1723/2),Riskregister!$L$6-(Riskregister!$L$6-Riskregister!$K$6)*SQRT((1-X1723)/2)))</f>
        <v>0</v>
      </c>
      <c r="Z1723" s="28">
        <f t="shared" ca="1" si="1049"/>
        <v>0.10537024605510514</v>
      </c>
      <c r="AA1723" s="28">
        <f t="shared" ca="1" si="1049"/>
        <v>0.10142942672471167</v>
      </c>
      <c r="AB1723" s="28">
        <f ca="1">IF(Riskregister!$E$7="",0,COUNTIF(BH$4:BH$53,"&lt;"&amp;Z1723)*IF(AA1723&lt;0.5,Riskregister!$K$7+(Riskregister!$L$7-Riskregister!$K$7)*SQRT(AA1723/2),Riskregister!$L$7-(Riskregister!$L$7-Riskregister!$K$7)*SQRT((1-AA1723)/2)))</f>
        <v>0</v>
      </c>
      <c r="AC1723" s="28">
        <f t="shared" ca="1" si="1050"/>
        <v>7.1152435628853539E-2</v>
      </c>
      <c r="AD1723" s="28">
        <f t="shared" ca="1" si="1050"/>
        <v>0.57358987297011987</v>
      </c>
      <c r="AE1723" s="28">
        <f ca="1">IF(Riskregister!$E$8="",0,COUNTIF(BI$4:BI$53,"&lt;"&amp;AC1723)*IF(AD1723&lt;0.5,Riskregister!$K$8+(Riskregister!$L$8-Riskregister!$K$8)*SQRT(AD1723/2),Riskregister!$L$8-(Riskregister!$L$8-Riskregister!$K$8)*SQRT((1-AD1723)/2)))</f>
        <v>0</v>
      </c>
      <c r="AF1723" s="28">
        <f t="shared" ca="1" si="1051"/>
        <v>0.81510375385461498</v>
      </c>
      <c r="AG1723" s="28">
        <f t="shared" ca="1" si="1051"/>
        <v>0.58928240776873841</v>
      </c>
      <c r="AH1723" s="28">
        <f>IF(Riskregister!$E$9="",0,COUNTIF(BJ$4:BJ$53,"&lt;"&amp;AF1723)*IF(AG1723&lt;0.5,Riskregister!$K$9+(Riskregister!$L$9-Riskregister!$K$9)*SQRT(AG1723/2),Riskregister!$L$9-(Riskregister!$L$9-Riskregister!$K$9)*SQRT((1-AG1723)/2)))</f>
        <v>0</v>
      </c>
      <c r="AI1723" s="28">
        <f t="shared" ca="1" si="1052"/>
        <v>0.13256665347913721</v>
      </c>
      <c r="AJ1723" s="28">
        <f t="shared" ca="1" si="1052"/>
        <v>0.43884931888612344</v>
      </c>
      <c r="AK1723" s="28">
        <f>IF(Riskregister!$E$10="",0,COUNTIF(BK$4:BK$53,"&lt;"&amp;AI1723)*IF(AJ1723&lt;0.5,Riskregister!$K$10+(Riskregister!$L$10-Riskregister!$K$10)*SQRT(AJ1723/2),Riskregister!$L$10-(Riskregister!$L$10-Riskregister!$K$10)*SQRT((1-AJ1723)/2)))</f>
        <v>0</v>
      </c>
      <c r="AL1723" s="28">
        <f t="shared" ca="1" si="1053"/>
        <v>0.5870176946376322</v>
      </c>
      <c r="AM1723" s="28">
        <f t="shared" ca="1" si="1053"/>
        <v>0.88105887774285874</v>
      </c>
      <c r="AN1723" s="28">
        <f>IF(Riskregister!$E$11="",0,COUNTIF(BL$4:BL$53,"&lt;"&amp;AL1723)*IF(AM1723&lt;0.5,Riskregister!$K$11+(Riskregister!$L$11-Riskregister!$K$11)*SQRT(AM1723/2),Riskregister!$L$11-(Riskregister!$L$11-Riskregister!$K$11)*SQRT((1-AM1723)/2)))</f>
        <v>0</v>
      </c>
      <c r="AO1723" s="28">
        <f t="shared" ca="1" si="1054"/>
        <v>0.47957869492374439</v>
      </c>
      <c r="AP1723" s="28">
        <f t="shared" ca="1" si="1054"/>
        <v>0.33933222930744467</v>
      </c>
      <c r="AQ1723" s="28">
        <f>IF(Riskregister!$E$12="",0,COUNTIF(BM$4:BM$53,"&lt;"&amp;AO1723)*IF(AP1723&lt;0.5,Riskregister!$K$12+(Riskregister!$L$12-Riskregister!$K$12)*SQRT(AP1723/2),Riskregister!$L$12-(Riskregister!$L$12-Riskregister!$K$12)*SQRT((1-AP1723)/2)))</f>
        <v>0</v>
      </c>
      <c r="AR1723" s="28">
        <f t="shared" ca="1" si="1055"/>
        <v>0.40516485400412039</v>
      </c>
      <c r="AS1723" s="28">
        <f t="shared" ca="1" si="1055"/>
        <v>0.90953164293048316</v>
      </c>
      <c r="AT1723" s="28">
        <f>IF(Riskregister!$E$13="",0,COUNTIF(BN$4:BN$53,"&lt;"&amp;AR1723)*IF(AS1723&lt;0.5,Riskregister!$K$13+(Riskregister!$L$13-Riskregister!$K$13)*SQRT(AS1723/2),Riskregister!$L$13-(Riskregister!$L$13-Riskregister!$K$13)*SQRT((1-AS1723)/2)))</f>
        <v>0</v>
      </c>
      <c r="AU1723" s="28">
        <f t="shared" ca="1" si="1056"/>
        <v>0.29618563210962046</v>
      </c>
      <c r="AV1723" s="28">
        <f t="shared" ca="1" si="1056"/>
        <v>0.55743631178633679</v>
      </c>
      <c r="AW1723" s="28">
        <f>IF(Riskregister!$E$14="",0,COUNTIF(BO$4:BO$53,"&lt;"&amp;AU1723)*IF(AV1723&lt;0.5,Riskregister!$K$14+(Riskregister!$L$14-Riskregister!$K$14)*SQRT(AV1723/2),Riskregister!$L$14-(Riskregister!$L$14-Riskregister!$K$14)*SQRT((1-AV1723)/2)))</f>
        <v>0</v>
      </c>
      <c r="AX1723" s="28">
        <f t="shared" ca="1" si="1057"/>
        <v>0.44946241924655228</v>
      </c>
      <c r="AY1723" s="28">
        <f t="shared" ca="1" si="1057"/>
        <v>0.48329953843911955</v>
      </c>
      <c r="AZ1723" s="28">
        <f>IF(Riskregister!$E$15="",0,COUNTIF(BP$4:BP$53,"&lt;"&amp;AX1723)*IF(AY1723&lt;0.5,Riskregister!$K$15+(Riskregister!$L$15-Riskregister!$K$15)*SQRT(AY1723/2),Riskregister!$L$15-(Riskregister!$L$15-Riskregister!$K$15)*SQRT((1-AY1723)/2)))</f>
        <v>0</v>
      </c>
      <c r="BA1723" s="28">
        <f t="shared" ca="1" si="1058"/>
        <v>0.57619964566937343</v>
      </c>
      <c r="BB1723" s="28">
        <f t="shared" ca="1" si="1058"/>
        <v>0.17809513768978469</v>
      </c>
      <c r="BC1723" s="28">
        <f>IF(Riskregister!$E$16="",0,COUNTIF(BQ$4:BQ$53,"&lt;"&amp;BA1723)*IF(BB1723&lt;0.5,Riskregister!$K$16+(Riskregister!$L$16-Riskregister!$K$16)*SQRT(BB1723/2),Riskregister!$L$16-(Riskregister!$L$16-Riskregister!$K$16)*SQRT((1-BB1723)/2)))</f>
        <v>0</v>
      </c>
      <c r="BD1723" s="28">
        <f t="shared" ca="1" si="1034"/>
        <v>0</v>
      </c>
    </row>
    <row r="1724" spans="20:56" x14ac:dyDescent="0.35">
      <c r="T1724" s="28">
        <f t="shared" ref="T1724:U1743" ca="1" si="1059">RAND()</f>
        <v>0.17972831052799565</v>
      </c>
      <c r="U1724" s="28">
        <f t="shared" ca="1" si="1059"/>
        <v>9.0082454247378818E-3</v>
      </c>
      <c r="V1724" s="28">
        <f ca="1">IF(Riskregister!$E$5="",0,COUNTIF(BF$4:BF$53,"&lt;"&amp;T1724)*IF(U1724&lt;0.5,Riskregister!$K$5+(Riskregister!$L$5-Riskregister!$K$5)*SQRT(U1724/2),Riskregister!$L$5-(Riskregister!$L$5-Riskregister!$K$5)*SQRT((1-U1724)/2)))</f>
        <v>0</v>
      </c>
      <c r="W1724" s="28">
        <f t="shared" ref="W1724:X1743" ca="1" si="1060">RAND()</f>
        <v>0.32812766652632641</v>
      </c>
      <c r="X1724" s="28">
        <f t="shared" ca="1" si="1060"/>
        <v>0.81359113161851759</v>
      </c>
      <c r="Y1724" s="28">
        <f ca="1">IF(Riskregister!$E$6="",0,COUNTIF(BG$4:BG$53,"&lt;"&amp;W1724)*IF(X1724&lt;0.5,Riskregister!$K$6+(Riskregister!$L$6-Riskregister!$K$6)*SQRT(X1724/2),Riskregister!$L$6-(Riskregister!$L$6-Riskregister!$K$6)*SQRT((1-X1724)/2)))</f>
        <v>0</v>
      </c>
      <c r="Z1724" s="28">
        <f t="shared" ref="Z1724:AA1743" ca="1" si="1061">RAND()</f>
        <v>0.76876784914090768</v>
      </c>
      <c r="AA1724" s="28">
        <f t="shared" ca="1" si="1061"/>
        <v>0.76091513581592429</v>
      </c>
      <c r="AB1724" s="28">
        <f ca="1">IF(Riskregister!$E$7="",0,COUNTIF(BH$4:BH$53,"&lt;"&amp;Z1724)*IF(AA1724&lt;0.5,Riskregister!$K$7+(Riskregister!$L$7-Riskregister!$K$7)*SQRT(AA1724/2),Riskregister!$L$7-(Riskregister!$L$7-Riskregister!$K$7)*SQRT((1-AA1724)/2)))</f>
        <v>278987.81907892646</v>
      </c>
      <c r="AC1724" s="28">
        <f t="shared" ref="AC1724:AD1743" ca="1" si="1062">RAND()</f>
        <v>0.142307207058333</v>
      </c>
      <c r="AD1724" s="28">
        <f t="shared" ca="1" si="1062"/>
        <v>0.22042352933874398</v>
      </c>
      <c r="AE1724" s="28">
        <f ca="1">IF(Riskregister!$E$8="",0,COUNTIF(BI$4:BI$53,"&lt;"&amp;AC1724)*IF(AD1724&lt;0.5,Riskregister!$K$8+(Riskregister!$L$8-Riskregister!$K$8)*SQRT(AD1724/2),Riskregister!$L$8-(Riskregister!$L$8-Riskregister!$K$8)*SQRT((1-AD1724)/2)))</f>
        <v>0</v>
      </c>
      <c r="AF1724" s="28">
        <f t="shared" ref="AF1724:AG1743" ca="1" si="1063">RAND()</f>
        <v>0.23939755356982717</v>
      </c>
      <c r="AG1724" s="28">
        <f t="shared" ca="1" si="1063"/>
        <v>0.41666965461766581</v>
      </c>
      <c r="AH1724" s="28">
        <f>IF(Riskregister!$E$9="",0,COUNTIF(BJ$4:BJ$53,"&lt;"&amp;AF1724)*IF(AG1724&lt;0.5,Riskregister!$K$9+(Riskregister!$L$9-Riskregister!$K$9)*SQRT(AG1724/2),Riskregister!$L$9-(Riskregister!$L$9-Riskregister!$K$9)*SQRT((1-AG1724)/2)))</f>
        <v>0</v>
      </c>
      <c r="AI1724" s="28">
        <f t="shared" ref="AI1724:AJ1743" ca="1" si="1064">RAND()</f>
        <v>0.15997747229398906</v>
      </c>
      <c r="AJ1724" s="28">
        <f t="shared" ca="1" si="1064"/>
        <v>0.54555289592012124</v>
      </c>
      <c r="AK1724" s="28">
        <f>IF(Riskregister!$E$10="",0,COUNTIF(BK$4:BK$53,"&lt;"&amp;AI1724)*IF(AJ1724&lt;0.5,Riskregister!$K$10+(Riskregister!$L$10-Riskregister!$K$10)*SQRT(AJ1724/2),Riskregister!$L$10-(Riskregister!$L$10-Riskregister!$K$10)*SQRT((1-AJ1724)/2)))</f>
        <v>0</v>
      </c>
      <c r="AL1724" s="28">
        <f t="shared" ref="AL1724:AM1743" ca="1" si="1065">RAND()</f>
        <v>0.24583510647720019</v>
      </c>
      <c r="AM1724" s="28">
        <f t="shared" ca="1" si="1065"/>
        <v>0.71375732018642113</v>
      </c>
      <c r="AN1724" s="28">
        <f>IF(Riskregister!$E$11="",0,COUNTIF(BL$4:BL$53,"&lt;"&amp;AL1724)*IF(AM1724&lt;0.5,Riskregister!$K$11+(Riskregister!$L$11-Riskregister!$K$11)*SQRT(AM1724/2),Riskregister!$L$11-(Riskregister!$L$11-Riskregister!$K$11)*SQRT((1-AM1724)/2)))</f>
        <v>0</v>
      </c>
      <c r="AO1724" s="28">
        <f t="shared" ref="AO1724:AP1743" ca="1" si="1066">RAND()</f>
        <v>0.62021564712254718</v>
      </c>
      <c r="AP1724" s="28">
        <f t="shared" ca="1" si="1066"/>
        <v>0.43316732732734142</v>
      </c>
      <c r="AQ1724" s="28">
        <f>IF(Riskregister!$E$12="",0,COUNTIF(BM$4:BM$53,"&lt;"&amp;AO1724)*IF(AP1724&lt;0.5,Riskregister!$K$12+(Riskregister!$L$12-Riskregister!$K$12)*SQRT(AP1724/2),Riskregister!$L$12-(Riskregister!$L$12-Riskregister!$K$12)*SQRT((1-AP1724)/2)))</f>
        <v>0</v>
      </c>
      <c r="AR1724" s="28">
        <f t="shared" ref="AR1724:AS1743" ca="1" si="1067">RAND()</f>
        <v>4.8796555293388555E-2</v>
      </c>
      <c r="AS1724" s="28">
        <f t="shared" ca="1" si="1067"/>
        <v>0.27225365314675154</v>
      </c>
      <c r="AT1724" s="28">
        <f>IF(Riskregister!$E$13="",0,COUNTIF(BN$4:BN$53,"&lt;"&amp;AR1724)*IF(AS1724&lt;0.5,Riskregister!$K$13+(Riskregister!$L$13-Riskregister!$K$13)*SQRT(AS1724/2),Riskregister!$L$13-(Riskregister!$L$13-Riskregister!$K$13)*SQRT((1-AS1724)/2)))</f>
        <v>0</v>
      </c>
      <c r="AU1724" s="28">
        <f t="shared" ref="AU1724:AV1743" ca="1" si="1068">RAND()</f>
        <v>0.32833208439783756</v>
      </c>
      <c r="AV1724" s="28">
        <f t="shared" ca="1" si="1068"/>
        <v>0.3564258391313786</v>
      </c>
      <c r="AW1724" s="28">
        <f>IF(Riskregister!$E$14="",0,COUNTIF(BO$4:BO$53,"&lt;"&amp;AU1724)*IF(AV1724&lt;0.5,Riskregister!$K$14+(Riskregister!$L$14-Riskregister!$K$14)*SQRT(AV1724/2),Riskregister!$L$14-(Riskregister!$L$14-Riskregister!$K$14)*SQRT((1-AV1724)/2)))</f>
        <v>0</v>
      </c>
      <c r="AX1724" s="28">
        <f t="shared" ref="AX1724:AY1743" ca="1" si="1069">RAND()</f>
        <v>0.69854825611958649</v>
      </c>
      <c r="AY1724" s="28">
        <f t="shared" ca="1" si="1069"/>
        <v>0.86571125982000408</v>
      </c>
      <c r="AZ1724" s="28">
        <f>IF(Riskregister!$E$15="",0,COUNTIF(BP$4:BP$53,"&lt;"&amp;AX1724)*IF(AY1724&lt;0.5,Riskregister!$K$15+(Riskregister!$L$15-Riskregister!$K$15)*SQRT(AY1724/2),Riskregister!$L$15-(Riskregister!$L$15-Riskregister!$K$15)*SQRT((1-AY1724)/2)))</f>
        <v>0</v>
      </c>
      <c r="BA1724" s="28">
        <f t="shared" ref="BA1724:BB1743" ca="1" si="1070">RAND()</f>
        <v>0.45523155973893137</v>
      </c>
      <c r="BB1724" s="28">
        <f t="shared" ca="1" si="1070"/>
        <v>0.14618790429341921</v>
      </c>
      <c r="BC1724" s="28">
        <f>IF(Riskregister!$E$16="",0,COUNTIF(BQ$4:BQ$53,"&lt;"&amp;BA1724)*IF(BB1724&lt;0.5,Riskregister!$K$16+(Riskregister!$L$16-Riskregister!$K$16)*SQRT(BB1724/2),Riskregister!$L$16-(Riskregister!$L$16-Riskregister!$K$16)*SQRT((1-BB1724)/2)))</f>
        <v>0</v>
      </c>
      <c r="BD1724" s="28">
        <f t="shared" ca="1" si="1034"/>
        <v>278987.81907892646</v>
      </c>
    </row>
    <row r="1725" spans="20:56" x14ac:dyDescent="0.35">
      <c r="T1725" s="28">
        <f t="shared" ca="1" si="1059"/>
        <v>0.9514892698678904</v>
      </c>
      <c r="U1725" s="28">
        <f t="shared" ca="1" si="1059"/>
        <v>0.94854427548401099</v>
      </c>
      <c r="V1725" s="28">
        <f ca="1">IF(Riskregister!$E$5="",0,COUNTIF(BF$4:BF$53,"&lt;"&amp;T1725)*IF(U1725&lt;0.5,Riskregister!$K$5+(Riskregister!$L$5-Riskregister!$K$5)*SQRT(U1725/2),Riskregister!$L$5-(Riskregister!$L$5-Riskregister!$K$5)*SQRT((1-U1725)/2)))</f>
        <v>1055640.8353135292</v>
      </c>
      <c r="W1725" s="28">
        <f t="shared" ca="1" si="1060"/>
        <v>0.72642316705024523</v>
      </c>
      <c r="X1725" s="28">
        <f t="shared" ca="1" si="1060"/>
        <v>6.5865630658382135E-2</v>
      </c>
      <c r="Y1725" s="28">
        <f ca="1">IF(Riskregister!$E$6="",0,COUNTIF(BG$4:BG$53,"&lt;"&amp;W1725)*IF(X1725&lt;0.5,Riskregister!$K$6+(Riskregister!$L$6-Riskregister!$K$6)*SQRT(X1725/2),Riskregister!$L$6-(Riskregister!$L$6-Riskregister!$K$6)*SQRT((1-X1725)/2)))</f>
        <v>526653.21315820399</v>
      </c>
      <c r="Z1725" s="28">
        <f t="shared" ca="1" si="1061"/>
        <v>0.6719202622468291</v>
      </c>
      <c r="AA1725" s="28">
        <f t="shared" ca="1" si="1061"/>
        <v>0.6221285588664579</v>
      </c>
      <c r="AB1725" s="28">
        <f ca="1">IF(Riskregister!$E$7="",0,COUNTIF(BH$4:BH$53,"&lt;"&amp;Z1725)*IF(AA1725&lt;0.5,Riskregister!$K$7+(Riskregister!$L$7-Riskregister!$K$7)*SQRT(AA1725/2),Riskregister!$L$7-(Riskregister!$L$7-Riskregister!$K$7)*SQRT((1-AA1725)/2)))</f>
        <v>0</v>
      </c>
      <c r="AC1725" s="28">
        <f t="shared" ca="1" si="1062"/>
        <v>0.90061021861264334</v>
      </c>
      <c r="AD1725" s="28">
        <f t="shared" ca="1" si="1062"/>
        <v>8.2044593234088525E-3</v>
      </c>
      <c r="AE1725" s="28">
        <f ca="1">IF(Riskregister!$E$8="",0,COUNTIF(BI$4:BI$53,"&lt;"&amp;AC1725)*IF(AD1725&lt;0.5,Riskregister!$K$8+(Riskregister!$L$8-Riskregister!$K$8)*SQRT(AD1725/2),Riskregister!$L$8-(Riskregister!$L$8-Riskregister!$K$8)*SQRT((1-AD1725)/2)))</f>
        <v>0</v>
      </c>
      <c r="AF1725" s="28">
        <f t="shared" ca="1" si="1063"/>
        <v>9.8434203791633146E-2</v>
      </c>
      <c r="AG1725" s="28">
        <f t="shared" ca="1" si="1063"/>
        <v>0.37779689942021211</v>
      </c>
      <c r="AH1725" s="28">
        <f>IF(Riskregister!$E$9="",0,COUNTIF(BJ$4:BJ$53,"&lt;"&amp;AF1725)*IF(AG1725&lt;0.5,Riskregister!$K$9+(Riskregister!$L$9-Riskregister!$K$9)*SQRT(AG1725/2),Riskregister!$L$9-(Riskregister!$L$9-Riskregister!$K$9)*SQRT((1-AG1725)/2)))</f>
        <v>0</v>
      </c>
      <c r="AI1725" s="28">
        <f t="shared" ca="1" si="1064"/>
        <v>0.56078179178167609</v>
      </c>
      <c r="AJ1725" s="28">
        <f t="shared" ca="1" si="1064"/>
        <v>0.44699148286150692</v>
      </c>
      <c r="AK1725" s="28">
        <f>IF(Riskregister!$E$10="",0,COUNTIF(BK$4:BK$53,"&lt;"&amp;AI1725)*IF(AJ1725&lt;0.5,Riskregister!$K$10+(Riskregister!$L$10-Riskregister!$K$10)*SQRT(AJ1725/2),Riskregister!$L$10-(Riskregister!$L$10-Riskregister!$K$10)*SQRT((1-AJ1725)/2)))</f>
        <v>0</v>
      </c>
      <c r="AL1725" s="28">
        <f t="shared" ca="1" si="1065"/>
        <v>0.17057787376284195</v>
      </c>
      <c r="AM1725" s="28">
        <f t="shared" ca="1" si="1065"/>
        <v>3.8271076924095593E-2</v>
      </c>
      <c r="AN1725" s="28">
        <f>IF(Riskregister!$E$11="",0,COUNTIF(BL$4:BL$53,"&lt;"&amp;AL1725)*IF(AM1725&lt;0.5,Riskregister!$K$11+(Riskregister!$L$11-Riskregister!$K$11)*SQRT(AM1725/2),Riskregister!$L$11-(Riskregister!$L$11-Riskregister!$K$11)*SQRT((1-AM1725)/2)))</f>
        <v>0</v>
      </c>
      <c r="AO1725" s="28">
        <f t="shared" ca="1" si="1066"/>
        <v>0.21050697332471202</v>
      </c>
      <c r="AP1725" s="28">
        <f t="shared" ca="1" si="1066"/>
        <v>7.2510848634869784E-2</v>
      </c>
      <c r="AQ1725" s="28">
        <f>IF(Riskregister!$E$12="",0,COUNTIF(BM$4:BM$53,"&lt;"&amp;AO1725)*IF(AP1725&lt;0.5,Riskregister!$K$12+(Riskregister!$L$12-Riskregister!$K$12)*SQRT(AP1725/2),Riskregister!$L$12-(Riskregister!$L$12-Riskregister!$K$12)*SQRT((1-AP1725)/2)))</f>
        <v>0</v>
      </c>
      <c r="AR1725" s="28">
        <f t="shared" ca="1" si="1067"/>
        <v>0.33949110612850175</v>
      </c>
      <c r="AS1725" s="28">
        <f t="shared" ca="1" si="1067"/>
        <v>0.6444481863554391</v>
      </c>
      <c r="AT1725" s="28">
        <f>IF(Riskregister!$E$13="",0,COUNTIF(BN$4:BN$53,"&lt;"&amp;AR1725)*IF(AS1725&lt;0.5,Riskregister!$K$13+(Riskregister!$L$13-Riskregister!$K$13)*SQRT(AS1725/2),Riskregister!$L$13-(Riskregister!$L$13-Riskregister!$K$13)*SQRT((1-AS1725)/2)))</f>
        <v>0</v>
      </c>
      <c r="AU1725" s="28">
        <f t="shared" ca="1" si="1068"/>
        <v>0.72809673848138634</v>
      </c>
      <c r="AV1725" s="28">
        <f t="shared" ca="1" si="1068"/>
        <v>0.5097247918897152</v>
      </c>
      <c r="AW1725" s="28">
        <f>IF(Riskregister!$E$14="",0,COUNTIF(BO$4:BO$53,"&lt;"&amp;AU1725)*IF(AV1725&lt;0.5,Riskregister!$K$14+(Riskregister!$L$14-Riskregister!$K$14)*SQRT(AV1725/2),Riskregister!$L$14-(Riskregister!$L$14-Riskregister!$K$14)*SQRT((1-AV1725)/2)))</f>
        <v>0</v>
      </c>
      <c r="AX1725" s="28">
        <f t="shared" ca="1" si="1069"/>
        <v>0.85684878503289008</v>
      </c>
      <c r="AY1725" s="28">
        <f t="shared" ca="1" si="1069"/>
        <v>0.32619980463505838</v>
      </c>
      <c r="AZ1725" s="28">
        <f>IF(Riskregister!$E$15="",0,COUNTIF(BP$4:BP$53,"&lt;"&amp;AX1725)*IF(AY1725&lt;0.5,Riskregister!$K$15+(Riskregister!$L$15-Riskregister!$K$15)*SQRT(AY1725/2),Riskregister!$L$15-(Riskregister!$L$15-Riskregister!$K$15)*SQRT((1-AY1725)/2)))</f>
        <v>0</v>
      </c>
      <c r="BA1725" s="28">
        <f t="shared" ca="1" si="1070"/>
        <v>0.16221323554575029</v>
      </c>
      <c r="BB1725" s="28">
        <f t="shared" ca="1" si="1070"/>
        <v>0.20747765156912146</v>
      </c>
      <c r="BC1725" s="28">
        <f>IF(Riskregister!$E$16="",0,COUNTIF(BQ$4:BQ$53,"&lt;"&amp;BA1725)*IF(BB1725&lt;0.5,Riskregister!$K$16+(Riskregister!$L$16-Riskregister!$K$16)*SQRT(BB1725/2),Riskregister!$L$16-(Riskregister!$L$16-Riskregister!$K$16)*SQRT((1-BB1725)/2)))</f>
        <v>0</v>
      </c>
      <c r="BD1725" s="28">
        <f t="shared" ca="1" si="1034"/>
        <v>1582294.0484717332</v>
      </c>
    </row>
    <row r="1726" spans="20:56" x14ac:dyDescent="0.35">
      <c r="T1726" s="28">
        <f t="shared" ca="1" si="1059"/>
        <v>0.53728024786112716</v>
      </c>
      <c r="U1726" s="28">
        <f t="shared" ca="1" si="1059"/>
        <v>9.6632475637998705E-2</v>
      </c>
      <c r="V1726" s="28">
        <f ca="1">IF(Riskregister!$E$5="",0,COUNTIF(BF$4:BF$53,"&lt;"&amp;T1726)*IF(U1726&lt;0.5,Riskregister!$K$5+(Riskregister!$L$5-Riskregister!$K$5)*SQRT(U1726/2),Riskregister!$L$5-(Riskregister!$L$5-Riskregister!$K$5)*SQRT((1-U1726)/2)))</f>
        <v>0</v>
      </c>
      <c r="W1726" s="28">
        <f t="shared" ca="1" si="1060"/>
        <v>0.4297856506960186</v>
      </c>
      <c r="X1726" s="28">
        <f t="shared" ca="1" si="1060"/>
        <v>7.6717551706888321E-2</v>
      </c>
      <c r="Y1726" s="28">
        <f ca="1">IF(Riskregister!$E$6="",0,COUNTIF(BG$4:BG$53,"&lt;"&amp;W1726)*IF(X1726&lt;0.5,Riskregister!$K$6+(Riskregister!$L$6-Riskregister!$K$6)*SQRT(X1726/2),Riskregister!$L$6-(Riskregister!$L$6-Riskregister!$K$6)*SQRT((1-X1726)/2)))</f>
        <v>0</v>
      </c>
      <c r="Z1726" s="28">
        <f t="shared" ca="1" si="1061"/>
        <v>0.25623817673549099</v>
      </c>
      <c r="AA1726" s="28">
        <f t="shared" ca="1" si="1061"/>
        <v>0.97891783798043819</v>
      </c>
      <c r="AB1726" s="28">
        <f ca="1">IF(Riskregister!$E$7="",0,COUNTIF(BH$4:BH$53,"&lt;"&amp;Z1726)*IF(AA1726&lt;0.5,Riskregister!$K$7+(Riskregister!$L$7-Riskregister!$K$7)*SQRT(AA1726/2),Riskregister!$L$7-(Riskregister!$L$7-Riskregister!$K$7)*SQRT((1-AA1726)/2)))</f>
        <v>0</v>
      </c>
      <c r="AC1726" s="28">
        <f t="shared" ca="1" si="1062"/>
        <v>0.20862313657345566</v>
      </c>
      <c r="AD1726" s="28">
        <f t="shared" ca="1" si="1062"/>
        <v>0.56664035738345131</v>
      </c>
      <c r="AE1726" s="28">
        <f ca="1">IF(Riskregister!$E$8="",0,COUNTIF(BI$4:BI$53,"&lt;"&amp;AC1726)*IF(AD1726&lt;0.5,Riskregister!$K$8+(Riskregister!$L$8-Riskregister!$K$8)*SQRT(AD1726/2),Riskregister!$L$8-(Riskregister!$L$8-Riskregister!$K$8)*SQRT((1-AD1726)/2)))</f>
        <v>0</v>
      </c>
      <c r="AF1726" s="28">
        <f t="shared" ca="1" si="1063"/>
        <v>0.8461857449281982</v>
      </c>
      <c r="AG1726" s="28">
        <f t="shared" ca="1" si="1063"/>
        <v>0.2363618850524104</v>
      </c>
      <c r="AH1726" s="28">
        <f>IF(Riskregister!$E$9="",0,COUNTIF(BJ$4:BJ$53,"&lt;"&amp;AF1726)*IF(AG1726&lt;0.5,Riskregister!$K$9+(Riskregister!$L$9-Riskregister!$K$9)*SQRT(AG1726/2),Riskregister!$L$9-(Riskregister!$L$9-Riskregister!$K$9)*SQRT((1-AG1726)/2)))</f>
        <v>0</v>
      </c>
      <c r="AI1726" s="28">
        <f t="shared" ca="1" si="1064"/>
        <v>0.81718742966337832</v>
      </c>
      <c r="AJ1726" s="28">
        <f t="shared" ca="1" si="1064"/>
        <v>0.77932907299478915</v>
      </c>
      <c r="AK1726" s="28">
        <f>IF(Riskregister!$E$10="",0,COUNTIF(BK$4:BK$53,"&lt;"&amp;AI1726)*IF(AJ1726&lt;0.5,Riskregister!$K$10+(Riskregister!$L$10-Riskregister!$K$10)*SQRT(AJ1726/2),Riskregister!$L$10-(Riskregister!$L$10-Riskregister!$K$10)*SQRT((1-AJ1726)/2)))</f>
        <v>0</v>
      </c>
      <c r="AL1726" s="28">
        <f t="shared" ca="1" si="1065"/>
        <v>0.64351500854906052</v>
      </c>
      <c r="AM1726" s="28">
        <f t="shared" ca="1" si="1065"/>
        <v>0.16051285510842117</v>
      </c>
      <c r="AN1726" s="28">
        <f>IF(Riskregister!$E$11="",0,COUNTIF(BL$4:BL$53,"&lt;"&amp;AL1726)*IF(AM1726&lt;0.5,Riskregister!$K$11+(Riskregister!$L$11-Riskregister!$K$11)*SQRT(AM1726/2),Riskregister!$L$11-(Riskregister!$L$11-Riskregister!$K$11)*SQRT((1-AM1726)/2)))</f>
        <v>0</v>
      </c>
      <c r="AO1726" s="28">
        <f t="shared" ca="1" si="1066"/>
        <v>0.72698864707980648</v>
      </c>
      <c r="AP1726" s="28">
        <f t="shared" ca="1" si="1066"/>
        <v>0.18228718839523528</v>
      </c>
      <c r="AQ1726" s="28">
        <f>IF(Riskregister!$E$12="",0,COUNTIF(BM$4:BM$53,"&lt;"&amp;AO1726)*IF(AP1726&lt;0.5,Riskregister!$K$12+(Riskregister!$L$12-Riskregister!$K$12)*SQRT(AP1726/2),Riskregister!$L$12-(Riskregister!$L$12-Riskregister!$K$12)*SQRT((1-AP1726)/2)))</f>
        <v>0</v>
      </c>
      <c r="AR1726" s="28">
        <f t="shared" ca="1" si="1067"/>
        <v>0.53249792432005727</v>
      </c>
      <c r="AS1726" s="28">
        <f t="shared" ca="1" si="1067"/>
        <v>0.72414270560493832</v>
      </c>
      <c r="AT1726" s="28">
        <f>IF(Riskregister!$E$13="",0,COUNTIF(BN$4:BN$53,"&lt;"&amp;AR1726)*IF(AS1726&lt;0.5,Riskregister!$K$13+(Riskregister!$L$13-Riskregister!$K$13)*SQRT(AS1726/2),Riskregister!$L$13-(Riskregister!$L$13-Riskregister!$K$13)*SQRT((1-AS1726)/2)))</f>
        <v>0</v>
      </c>
      <c r="AU1726" s="28">
        <f t="shared" ca="1" si="1068"/>
        <v>0.86015603036203658</v>
      </c>
      <c r="AV1726" s="28">
        <f t="shared" ca="1" si="1068"/>
        <v>0.11445848873339481</v>
      </c>
      <c r="AW1726" s="28">
        <f>IF(Riskregister!$E$14="",0,COUNTIF(BO$4:BO$53,"&lt;"&amp;AU1726)*IF(AV1726&lt;0.5,Riskregister!$K$14+(Riskregister!$L$14-Riskregister!$K$14)*SQRT(AV1726/2),Riskregister!$L$14-(Riskregister!$L$14-Riskregister!$K$14)*SQRT((1-AV1726)/2)))</f>
        <v>0</v>
      </c>
      <c r="AX1726" s="28">
        <f t="shared" ca="1" si="1069"/>
        <v>0.24788538022730711</v>
      </c>
      <c r="AY1726" s="28">
        <f t="shared" ca="1" si="1069"/>
        <v>0.36762318702932795</v>
      </c>
      <c r="AZ1726" s="28">
        <f>IF(Riskregister!$E$15="",0,COUNTIF(BP$4:BP$53,"&lt;"&amp;AX1726)*IF(AY1726&lt;0.5,Riskregister!$K$15+(Riskregister!$L$15-Riskregister!$K$15)*SQRT(AY1726/2),Riskregister!$L$15-(Riskregister!$L$15-Riskregister!$K$15)*SQRT((1-AY1726)/2)))</f>
        <v>0</v>
      </c>
      <c r="BA1726" s="28">
        <f t="shared" ca="1" si="1070"/>
        <v>3.8642679546794789E-2</v>
      </c>
      <c r="BB1726" s="28">
        <f t="shared" ca="1" si="1070"/>
        <v>0.58921211987732458</v>
      </c>
      <c r="BC1726" s="28">
        <f>IF(Riskregister!$E$16="",0,COUNTIF(BQ$4:BQ$53,"&lt;"&amp;BA1726)*IF(BB1726&lt;0.5,Riskregister!$K$16+(Riskregister!$L$16-Riskregister!$K$16)*SQRT(BB1726/2),Riskregister!$L$16-(Riskregister!$L$16-Riskregister!$K$16)*SQRT((1-BB1726)/2)))</f>
        <v>0</v>
      </c>
      <c r="BD1726" s="28">
        <f t="shared" ca="1" si="1034"/>
        <v>0</v>
      </c>
    </row>
    <row r="1727" spans="20:56" x14ac:dyDescent="0.35">
      <c r="T1727" s="28">
        <f t="shared" ca="1" si="1059"/>
        <v>0.89286284079930844</v>
      </c>
      <c r="U1727" s="28">
        <f t="shared" ca="1" si="1059"/>
        <v>0.9385149190230011</v>
      </c>
      <c r="V1727" s="28">
        <f ca="1">IF(Riskregister!$E$5="",0,COUNTIF(BF$4:BF$53,"&lt;"&amp;T1727)*IF(U1727&lt;0.5,Riskregister!$K$5+(Riskregister!$L$5-Riskregister!$K$5)*SQRT(U1727/2),Riskregister!$L$5-(Riskregister!$L$5-Riskregister!$K$5)*SQRT((1-U1727)/2)))</f>
        <v>521099.02124231198</v>
      </c>
      <c r="W1727" s="28">
        <f t="shared" ca="1" si="1060"/>
        <v>0.17106675382268288</v>
      </c>
      <c r="X1727" s="28">
        <f t="shared" ca="1" si="1060"/>
        <v>0.30690809368214167</v>
      </c>
      <c r="Y1727" s="28">
        <f ca="1">IF(Riskregister!$E$6="",0,COUNTIF(BG$4:BG$53,"&lt;"&amp;W1727)*IF(X1727&lt;0.5,Riskregister!$K$6+(Riskregister!$L$6-Riskregister!$K$6)*SQRT(X1727/2),Riskregister!$L$6-(Riskregister!$L$6-Riskregister!$K$6)*SQRT((1-X1727)/2)))</f>
        <v>0</v>
      </c>
      <c r="Z1727" s="28">
        <f t="shared" ca="1" si="1061"/>
        <v>0.40743656483814572</v>
      </c>
      <c r="AA1727" s="28">
        <f t="shared" ca="1" si="1061"/>
        <v>0.16764952115068865</v>
      </c>
      <c r="AB1727" s="28">
        <f ca="1">IF(Riskregister!$E$7="",0,COUNTIF(BH$4:BH$53,"&lt;"&amp;Z1727)*IF(AA1727&lt;0.5,Riskregister!$K$7+(Riskregister!$L$7-Riskregister!$K$7)*SQRT(AA1727/2),Riskregister!$L$7-(Riskregister!$L$7-Riskregister!$K$7)*SQRT((1-AA1727)/2)))</f>
        <v>0</v>
      </c>
      <c r="AC1727" s="28">
        <f t="shared" ca="1" si="1062"/>
        <v>3.1207020496442861E-2</v>
      </c>
      <c r="AD1727" s="28">
        <f t="shared" ca="1" si="1062"/>
        <v>0.24397538905124283</v>
      </c>
      <c r="AE1727" s="28">
        <f ca="1">IF(Riskregister!$E$8="",0,COUNTIF(BI$4:BI$53,"&lt;"&amp;AC1727)*IF(AD1727&lt;0.5,Riskregister!$K$8+(Riskregister!$L$8-Riskregister!$K$8)*SQRT(AD1727/2),Riskregister!$L$8-(Riskregister!$L$8-Riskregister!$K$8)*SQRT((1-AD1727)/2)))</f>
        <v>0</v>
      </c>
      <c r="AF1727" s="28">
        <f t="shared" ca="1" si="1063"/>
        <v>0.47740236982458906</v>
      </c>
      <c r="AG1727" s="28">
        <f t="shared" ca="1" si="1063"/>
        <v>4.6260706000499807E-2</v>
      </c>
      <c r="AH1727" s="28">
        <f>IF(Riskregister!$E$9="",0,COUNTIF(BJ$4:BJ$53,"&lt;"&amp;AF1727)*IF(AG1727&lt;0.5,Riskregister!$K$9+(Riskregister!$L$9-Riskregister!$K$9)*SQRT(AG1727/2),Riskregister!$L$9-(Riskregister!$L$9-Riskregister!$K$9)*SQRT((1-AG1727)/2)))</f>
        <v>0</v>
      </c>
      <c r="AI1727" s="28">
        <f t="shared" ca="1" si="1064"/>
        <v>0.5632062479123896</v>
      </c>
      <c r="AJ1727" s="28">
        <f t="shared" ca="1" si="1064"/>
        <v>5.9226002441283732E-2</v>
      </c>
      <c r="AK1727" s="28">
        <f>IF(Riskregister!$E$10="",0,COUNTIF(BK$4:BK$53,"&lt;"&amp;AI1727)*IF(AJ1727&lt;0.5,Riskregister!$K$10+(Riskregister!$L$10-Riskregister!$K$10)*SQRT(AJ1727/2),Riskregister!$L$10-(Riskregister!$L$10-Riskregister!$K$10)*SQRT((1-AJ1727)/2)))</f>
        <v>0</v>
      </c>
      <c r="AL1727" s="28">
        <f t="shared" ca="1" si="1065"/>
        <v>0.84845809260429905</v>
      </c>
      <c r="AM1727" s="28">
        <f t="shared" ca="1" si="1065"/>
        <v>0.81014374149026047</v>
      </c>
      <c r="AN1727" s="28">
        <f>IF(Riskregister!$E$11="",0,COUNTIF(BL$4:BL$53,"&lt;"&amp;AL1727)*IF(AM1727&lt;0.5,Riskregister!$K$11+(Riskregister!$L$11-Riskregister!$K$11)*SQRT(AM1727/2),Riskregister!$L$11-(Riskregister!$L$11-Riskregister!$K$11)*SQRT((1-AM1727)/2)))</f>
        <v>0</v>
      </c>
      <c r="AO1727" s="28">
        <f t="shared" ca="1" si="1066"/>
        <v>0.57368864089676008</v>
      </c>
      <c r="AP1727" s="28">
        <f t="shared" ca="1" si="1066"/>
        <v>7.5196318537392282E-2</v>
      </c>
      <c r="AQ1727" s="28">
        <f>IF(Riskregister!$E$12="",0,COUNTIF(BM$4:BM$53,"&lt;"&amp;AO1727)*IF(AP1727&lt;0.5,Riskregister!$K$12+(Riskregister!$L$12-Riskregister!$K$12)*SQRT(AP1727/2),Riskregister!$L$12-(Riskregister!$L$12-Riskregister!$K$12)*SQRT((1-AP1727)/2)))</f>
        <v>0</v>
      </c>
      <c r="AR1727" s="28">
        <f t="shared" ca="1" si="1067"/>
        <v>0.89849809724741447</v>
      </c>
      <c r="AS1727" s="28">
        <f t="shared" ca="1" si="1067"/>
        <v>0.87483357779274973</v>
      </c>
      <c r="AT1727" s="28">
        <f>IF(Riskregister!$E$13="",0,COUNTIF(BN$4:BN$53,"&lt;"&amp;AR1727)*IF(AS1727&lt;0.5,Riskregister!$K$13+(Riskregister!$L$13-Riskregister!$K$13)*SQRT(AS1727/2),Riskregister!$L$13-(Riskregister!$L$13-Riskregister!$K$13)*SQRT((1-AS1727)/2)))</f>
        <v>0</v>
      </c>
      <c r="AU1727" s="28">
        <f t="shared" ca="1" si="1068"/>
        <v>0.22421288757188074</v>
      </c>
      <c r="AV1727" s="28">
        <f t="shared" ca="1" si="1068"/>
        <v>0.19972440702164229</v>
      </c>
      <c r="AW1727" s="28">
        <f>IF(Riskregister!$E$14="",0,COUNTIF(BO$4:BO$53,"&lt;"&amp;AU1727)*IF(AV1727&lt;0.5,Riskregister!$K$14+(Riskregister!$L$14-Riskregister!$K$14)*SQRT(AV1727/2),Riskregister!$L$14-(Riskregister!$L$14-Riskregister!$K$14)*SQRT((1-AV1727)/2)))</f>
        <v>0</v>
      </c>
      <c r="AX1727" s="28">
        <f t="shared" ca="1" si="1069"/>
        <v>0.20444745466504266</v>
      </c>
      <c r="AY1727" s="28">
        <f t="shared" ca="1" si="1069"/>
        <v>0.31887204267808478</v>
      </c>
      <c r="AZ1727" s="28">
        <f>IF(Riskregister!$E$15="",0,COUNTIF(BP$4:BP$53,"&lt;"&amp;AX1727)*IF(AY1727&lt;0.5,Riskregister!$K$15+(Riskregister!$L$15-Riskregister!$K$15)*SQRT(AY1727/2),Riskregister!$L$15-(Riskregister!$L$15-Riskregister!$K$15)*SQRT((1-AY1727)/2)))</f>
        <v>0</v>
      </c>
      <c r="BA1727" s="28">
        <f t="shared" ca="1" si="1070"/>
        <v>0.5682213356252851</v>
      </c>
      <c r="BB1727" s="28">
        <f t="shared" ca="1" si="1070"/>
        <v>0.33748024772907048</v>
      </c>
      <c r="BC1727" s="28">
        <f>IF(Riskregister!$E$16="",0,COUNTIF(BQ$4:BQ$53,"&lt;"&amp;BA1727)*IF(BB1727&lt;0.5,Riskregister!$K$16+(Riskregister!$L$16-Riskregister!$K$16)*SQRT(BB1727/2),Riskregister!$L$16-(Riskregister!$L$16-Riskregister!$K$16)*SQRT((1-BB1727)/2)))</f>
        <v>0</v>
      </c>
      <c r="BD1727" s="28">
        <f t="shared" ca="1" si="1034"/>
        <v>521099.02124231198</v>
      </c>
    </row>
    <row r="1728" spans="20:56" x14ac:dyDescent="0.35">
      <c r="T1728" s="28">
        <f t="shared" ca="1" si="1059"/>
        <v>0.38689356970921707</v>
      </c>
      <c r="U1728" s="28">
        <f t="shared" ca="1" si="1059"/>
        <v>0.80597193923556543</v>
      </c>
      <c r="V1728" s="28">
        <f ca="1">IF(Riskregister!$E$5="",0,COUNTIF(BF$4:BF$53,"&lt;"&amp;T1728)*IF(U1728&lt;0.5,Riskregister!$K$5+(Riskregister!$L$5-Riskregister!$K$5)*SQRT(U1728/2),Riskregister!$L$5-(Riskregister!$L$5-Riskregister!$K$5)*SQRT((1-U1728)/2)))</f>
        <v>0</v>
      </c>
      <c r="W1728" s="28">
        <f t="shared" ca="1" si="1060"/>
        <v>0.55987749097905126</v>
      </c>
      <c r="X1728" s="28">
        <f t="shared" ca="1" si="1060"/>
        <v>0.66511363773454368</v>
      </c>
      <c r="Y1728" s="28">
        <f ca="1">IF(Riskregister!$E$6="",0,COUNTIF(BG$4:BG$53,"&lt;"&amp;W1728)*IF(X1728&lt;0.5,Riskregister!$K$6+(Riskregister!$L$6-Riskregister!$K$6)*SQRT(X1728/2),Riskregister!$L$6-(Riskregister!$L$6-Riskregister!$K$6)*SQRT((1-X1728)/2)))</f>
        <v>0</v>
      </c>
      <c r="Z1728" s="28">
        <f t="shared" ca="1" si="1061"/>
        <v>0.27507464886639577</v>
      </c>
      <c r="AA1728" s="28">
        <f t="shared" ca="1" si="1061"/>
        <v>0.81963200193363317</v>
      </c>
      <c r="AB1728" s="28">
        <f ca="1">IF(Riskregister!$E$7="",0,COUNTIF(BH$4:BH$53,"&lt;"&amp;Z1728)*IF(AA1728&lt;0.5,Riskregister!$K$7+(Riskregister!$L$7-Riskregister!$K$7)*SQRT(AA1728/2),Riskregister!$L$7-(Riskregister!$L$7-Riskregister!$K$7)*SQRT((1-AA1728)/2)))</f>
        <v>0</v>
      </c>
      <c r="AC1728" s="28">
        <f t="shared" ca="1" si="1062"/>
        <v>0.46770946542500313</v>
      </c>
      <c r="AD1728" s="28">
        <f t="shared" ca="1" si="1062"/>
        <v>0.66889975471799623</v>
      </c>
      <c r="AE1728" s="28">
        <f ca="1">IF(Riskregister!$E$8="",0,COUNTIF(BI$4:BI$53,"&lt;"&amp;AC1728)*IF(AD1728&lt;0.5,Riskregister!$K$8+(Riskregister!$L$8-Riskregister!$K$8)*SQRT(AD1728/2),Riskregister!$L$8-(Riskregister!$L$8-Riskregister!$K$8)*SQRT((1-AD1728)/2)))</f>
        <v>0</v>
      </c>
      <c r="AF1728" s="28">
        <f t="shared" ca="1" si="1063"/>
        <v>0.87949636338159398</v>
      </c>
      <c r="AG1728" s="28">
        <f t="shared" ca="1" si="1063"/>
        <v>0.70999998180918744</v>
      </c>
      <c r="AH1728" s="28">
        <f>IF(Riskregister!$E$9="",0,COUNTIF(BJ$4:BJ$53,"&lt;"&amp;AF1728)*IF(AG1728&lt;0.5,Riskregister!$K$9+(Riskregister!$L$9-Riskregister!$K$9)*SQRT(AG1728/2),Riskregister!$L$9-(Riskregister!$L$9-Riskregister!$K$9)*SQRT((1-AG1728)/2)))</f>
        <v>0</v>
      </c>
      <c r="AI1728" s="28">
        <f t="shared" ca="1" si="1064"/>
        <v>0.11459166688937694</v>
      </c>
      <c r="AJ1728" s="28">
        <f t="shared" ca="1" si="1064"/>
        <v>0.65803971120946991</v>
      </c>
      <c r="AK1728" s="28">
        <f>IF(Riskregister!$E$10="",0,COUNTIF(BK$4:BK$53,"&lt;"&amp;AI1728)*IF(AJ1728&lt;0.5,Riskregister!$K$10+(Riskregister!$L$10-Riskregister!$K$10)*SQRT(AJ1728/2),Riskregister!$L$10-(Riskregister!$L$10-Riskregister!$K$10)*SQRT((1-AJ1728)/2)))</f>
        <v>0</v>
      </c>
      <c r="AL1728" s="28">
        <f t="shared" ca="1" si="1065"/>
        <v>0.77585629066717954</v>
      </c>
      <c r="AM1728" s="28">
        <f t="shared" ca="1" si="1065"/>
        <v>0.49758125280957599</v>
      </c>
      <c r="AN1728" s="28">
        <f>IF(Riskregister!$E$11="",0,COUNTIF(BL$4:BL$53,"&lt;"&amp;AL1728)*IF(AM1728&lt;0.5,Riskregister!$K$11+(Riskregister!$L$11-Riskregister!$K$11)*SQRT(AM1728/2),Riskregister!$L$11-(Riskregister!$L$11-Riskregister!$K$11)*SQRT((1-AM1728)/2)))</f>
        <v>0</v>
      </c>
      <c r="AO1728" s="28">
        <f t="shared" ca="1" si="1066"/>
        <v>0.94878730400693867</v>
      </c>
      <c r="AP1728" s="28">
        <f t="shared" ca="1" si="1066"/>
        <v>0.3573383569733799</v>
      </c>
      <c r="AQ1728" s="28">
        <f>IF(Riskregister!$E$12="",0,COUNTIF(BM$4:BM$53,"&lt;"&amp;AO1728)*IF(AP1728&lt;0.5,Riskregister!$K$12+(Riskregister!$L$12-Riskregister!$K$12)*SQRT(AP1728/2),Riskregister!$L$12-(Riskregister!$L$12-Riskregister!$K$12)*SQRT((1-AP1728)/2)))</f>
        <v>0</v>
      </c>
      <c r="AR1728" s="28">
        <f t="shared" ca="1" si="1067"/>
        <v>0.41372771789606355</v>
      </c>
      <c r="AS1728" s="28">
        <f t="shared" ca="1" si="1067"/>
        <v>0.83276988290653664</v>
      </c>
      <c r="AT1728" s="28">
        <f>IF(Riskregister!$E$13="",0,COUNTIF(BN$4:BN$53,"&lt;"&amp;AR1728)*IF(AS1728&lt;0.5,Riskregister!$K$13+(Riskregister!$L$13-Riskregister!$K$13)*SQRT(AS1728/2),Riskregister!$L$13-(Riskregister!$L$13-Riskregister!$K$13)*SQRT((1-AS1728)/2)))</f>
        <v>0</v>
      </c>
      <c r="AU1728" s="28">
        <f t="shared" ca="1" si="1068"/>
        <v>0.85161322833734088</v>
      </c>
      <c r="AV1728" s="28">
        <f t="shared" ca="1" si="1068"/>
        <v>0.98717865620779111</v>
      </c>
      <c r="AW1728" s="28">
        <f>IF(Riskregister!$E$14="",0,COUNTIF(BO$4:BO$53,"&lt;"&amp;AU1728)*IF(AV1728&lt;0.5,Riskregister!$K$14+(Riskregister!$L$14-Riskregister!$K$14)*SQRT(AV1728/2),Riskregister!$L$14-(Riskregister!$L$14-Riskregister!$K$14)*SQRT((1-AV1728)/2)))</f>
        <v>0</v>
      </c>
      <c r="AX1728" s="28">
        <f t="shared" ca="1" si="1069"/>
        <v>0.73677559542411508</v>
      </c>
      <c r="AY1728" s="28">
        <f t="shared" ca="1" si="1069"/>
        <v>0.37621062254758553</v>
      </c>
      <c r="AZ1728" s="28">
        <f>IF(Riskregister!$E$15="",0,COUNTIF(BP$4:BP$53,"&lt;"&amp;AX1728)*IF(AY1728&lt;0.5,Riskregister!$K$15+(Riskregister!$L$15-Riskregister!$K$15)*SQRT(AY1728/2),Riskregister!$L$15-(Riskregister!$L$15-Riskregister!$K$15)*SQRT((1-AY1728)/2)))</f>
        <v>0</v>
      </c>
      <c r="BA1728" s="28">
        <f t="shared" ca="1" si="1070"/>
        <v>0.18995106392292871</v>
      </c>
      <c r="BB1728" s="28">
        <f t="shared" ca="1" si="1070"/>
        <v>0.99663326461611346</v>
      </c>
      <c r="BC1728" s="28">
        <f>IF(Riskregister!$E$16="",0,COUNTIF(BQ$4:BQ$53,"&lt;"&amp;BA1728)*IF(BB1728&lt;0.5,Riskregister!$K$16+(Riskregister!$L$16-Riskregister!$K$16)*SQRT(BB1728/2),Riskregister!$L$16-(Riskregister!$L$16-Riskregister!$K$16)*SQRT((1-BB1728)/2)))</f>
        <v>0</v>
      </c>
      <c r="BD1728" s="28">
        <f t="shared" ca="1" si="1034"/>
        <v>0</v>
      </c>
    </row>
    <row r="1729" spans="20:56" x14ac:dyDescent="0.35">
      <c r="T1729" s="28">
        <f t="shared" ca="1" si="1059"/>
        <v>0.9647994986757884</v>
      </c>
      <c r="U1729" s="28">
        <f t="shared" ca="1" si="1059"/>
        <v>0.35923647673237269</v>
      </c>
      <c r="V1729" s="28">
        <f ca="1">IF(Riskregister!$E$5="",0,COUNTIF(BF$4:BF$53,"&lt;"&amp;T1729)*IF(U1729&lt;0.5,Riskregister!$K$5+(Riskregister!$L$5-Riskregister!$K$5)*SQRT(U1729/2),Riskregister!$L$5-(Riskregister!$L$5-Riskregister!$K$5)*SQRT((1-U1729)/2)))</f>
        <v>681432.52755449549</v>
      </c>
      <c r="W1729" s="28">
        <f t="shared" ca="1" si="1060"/>
        <v>0.89241020654284908</v>
      </c>
      <c r="X1729" s="28">
        <f t="shared" ca="1" si="1060"/>
        <v>0.58391503663731514</v>
      </c>
      <c r="Y1729" s="28">
        <f ca="1">IF(Riskregister!$E$6="",0,COUNTIF(BG$4:BG$53,"&lt;"&amp;W1729)*IF(X1729&lt;0.5,Riskregister!$K$6+(Riskregister!$L$6-Riskregister!$K$6)*SQRT(X1729/2),Riskregister!$L$6-(Riskregister!$L$6-Riskregister!$K$6)*SQRT((1-X1729)/2)))</f>
        <v>1178989.8656852343</v>
      </c>
      <c r="Z1729" s="28">
        <f t="shared" ca="1" si="1061"/>
        <v>0.51650347119855178</v>
      </c>
      <c r="AA1729" s="28">
        <f t="shared" ca="1" si="1061"/>
        <v>0.18572736173073146</v>
      </c>
      <c r="AB1729" s="28">
        <f ca="1">IF(Riskregister!$E$7="",0,COUNTIF(BH$4:BH$53,"&lt;"&amp;Z1729)*IF(AA1729&lt;0.5,Riskregister!$K$7+(Riskregister!$L$7-Riskregister!$K$7)*SQRT(AA1729/2),Riskregister!$L$7-(Riskregister!$L$7-Riskregister!$K$7)*SQRT((1-AA1729)/2)))</f>
        <v>0</v>
      </c>
      <c r="AC1729" s="28">
        <f t="shared" ca="1" si="1062"/>
        <v>0.48549522061454342</v>
      </c>
      <c r="AD1729" s="28">
        <f t="shared" ca="1" si="1062"/>
        <v>0.52924811736614708</v>
      </c>
      <c r="AE1729" s="28">
        <f ca="1">IF(Riskregister!$E$8="",0,COUNTIF(BI$4:BI$53,"&lt;"&amp;AC1729)*IF(AD1729&lt;0.5,Riskregister!$K$8+(Riskregister!$L$8-Riskregister!$K$8)*SQRT(AD1729/2),Riskregister!$L$8-(Riskregister!$L$8-Riskregister!$K$8)*SQRT((1-AD1729)/2)))</f>
        <v>0</v>
      </c>
      <c r="AF1729" s="28">
        <f t="shared" ca="1" si="1063"/>
        <v>0.79126731986379872</v>
      </c>
      <c r="AG1729" s="28">
        <f t="shared" ca="1" si="1063"/>
        <v>0.39305622801510265</v>
      </c>
      <c r="AH1729" s="28">
        <f>IF(Riskregister!$E$9="",0,COUNTIF(BJ$4:BJ$53,"&lt;"&amp;AF1729)*IF(AG1729&lt;0.5,Riskregister!$K$9+(Riskregister!$L$9-Riskregister!$K$9)*SQRT(AG1729/2),Riskregister!$L$9-(Riskregister!$L$9-Riskregister!$K$9)*SQRT((1-AG1729)/2)))</f>
        <v>0</v>
      </c>
      <c r="AI1729" s="28">
        <f t="shared" ca="1" si="1064"/>
        <v>0.48123759047683179</v>
      </c>
      <c r="AJ1729" s="28">
        <f t="shared" ca="1" si="1064"/>
        <v>0.28910008331785819</v>
      </c>
      <c r="AK1729" s="28">
        <f>IF(Riskregister!$E$10="",0,COUNTIF(BK$4:BK$53,"&lt;"&amp;AI1729)*IF(AJ1729&lt;0.5,Riskregister!$K$10+(Riskregister!$L$10-Riskregister!$K$10)*SQRT(AJ1729/2),Riskregister!$L$10-(Riskregister!$L$10-Riskregister!$K$10)*SQRT((1-AJ1729)/2)))</f>
        <v>0</v>
      </c>
      <c r="AL1729" s="28">
        <f t="shared" ca="1" si="1065"/>
        <v>0.41248481892474109</v>
      </c>
      <c r="AM1729" s="28">
        <f t="shared" ca="1" si="1065"/>
        <v>0.52892402584058995</v>
      </c>
      <c r="AN1729" s="28">
        <f>IF(Riskregister!$E$11="",0,COUNTIF(BL$4:BL$53,"&lt;"&amp;AL1729)*IF(AM1729&lt;0.5,Riskregister!$K$11+(Riskregister!$L$11-Riskregister!$K$11)*SQRT(AM1729/2),Riskregister!$L$11-(Riskregister!$L$11-Riskregister!$K$11)*SQRT((1-AM1729)/2)))</f>
        <v>0</v>
      </c>
      <c r="AO1729" s="28">
        <f t="shared" ca="1" si="1066"/>
        <v>0.41207539323687992</v>
      </c>
      <c r="AP1729" s="28">
        <f t="shared" ca="1" si="1066"/>
        <v>0.76845284358098764</v>
      </c>
      <c r="AQ1729" s="28">
        <f>IF(Riskregister!$E$12="",0,COUNTIF(BM$4:BM$53,"&lt;"&amp;AO1729)*IF(AP1729&lt;0.5,Riskregister!$K$12+(Riskregister!$L$12-Riskregister!$K$12)*SQRT(AP1729/2),Riskregister!$L$12-(Riskregister!$L$12-Riskregister!$K$12)*SQRT((1-AP1729)/2)))</f>
        <v>0</v>
      </c>
      <c r="AR1729" s="28">
        <f t="shared" ca="1" si="1067"/>
        <v>0.3631890624959474</v>
      </c>
      <c r="AS1729" s="28">
        <f t="shared" ca="1" si="1067"/>
        <v>0.45134361539108125</v>
      </c>
      <c r="AT1729" s="28">
        <f>IF(Riskregister!$E$13="",0,COUNTIF(BN$4:BN$53,"&lt;"&amp;AR1729)*IF(AS1729&lt;0.5,Riskregister!$K$13+(Riskregister!$L$13-Riskregister!$K$13)*SQRT(AS1729/2),Riskregister!$L$13-(Riskregister!$L$13-Riskregister!$K$13)*SQRT((1-AS1729)/2)))</f>
        <v>0</v>
      </c>
      <c r="AU1729" s="28">
        <f t="shared" ca="1" si="1068"/>
        <v>0.31330454296107868</v>
      </c>
      <c r="AV1729" s="28">
        <f t="shared" ca="1" si="1068"/>
        <v>0.87993949135034832</v>
      </c>
      <c r="AW1729" s="28">
        <f>IF(Riskregister!$E$14="",0,COUNTIF(BO$4:BO$53,"&lt;"&amp;AU1729)*IF(AV1729&lt;0.5,Riskregister!$K$14+(Riskregister!$L$14-Riskregister!$K$14)*SQRT(AV1729/2),Riskregister!$L$14-(Riskregister!$L$14-Riskregister!$K$14)*SQRT((1-AV1729)/2)))</f>
        <v>0</v>
      </c>
      <c r="AX1729" s="28">
        <f t="shared" ca="1" si="1069"/>
        <v>0.61000987807019225</v>
      </c>
      <c r="AY1729" s="28">
        <f t="shared" ca="1" si="1069"/>
        <v>0.6358111058665884</v>
      </c>
      <c r="AZ1729" s="28">
        <f>IF(Riskregister!$E$15="",0,COUNTIF(BP$4:BP$53,"&lt;"&amp;AX1729)*IF(AY1729&lt;0.5,Riskregister!$K$15+(Riskregister!$L$15-Riskregister!$K$15)*SQRT(AY1729/2),Riskregister!$L$15-(Riskregister!$L$15-Riskregister!$K$15)*SQRT((1-AY1729)/2)))</f>
        <v>0</v>
      </c>
      <c r="BA1729" s="28">
        <f t="shared" ca="1" si="1070"/>
        <v>0.1716696030985243</v>
      </c>
      <c r="BB1729" s="28">
        <f t="shared" ca="1" si="1070"/>
        <v>0.13040472653197377</v>
      </c>
      <c r="BC1729" s="28">
        <f>IF(Riskregister!$E$16="",0,COUNTIF(BQ$4:BQ$53,"&lt;"&amp;BA1729)*IF(BB1729&lt;0.5,Riskregister!$K$16+(Riskregister!$L$16-Riskregister!$K$16)*SQRT(BB1729/2),Riskregister!$L$16-(Riskregister!$L$16-Riskregister!$K$16)*SQRT((1-BB1729)/2)))</f>
        <v>0</v>
      </c>
      <c r="BD1729" s="28">
        <f t="shared" ca="1" si="1034"/>
        <v>1860422.3932397298</v>
      </c>
    </row>
    <row r="1730" spans="20:56" x14ac:dyDescent="0.35">
      <c r="T1730" s="28">
        <f t="shared" ca="1" si="1059"/>
        <v>0.90902954884725418</v>
      </c>
      <c r="U1730" s="28">
        <f t="shared" ca="1" si="1059"/>
        <v>7.4127814126290881E-2</v>
      </c>
      <c r="V1730" s="28">
        <f ca="1">IF(Riskregister!$E$5="",0,COUNTIF(BF$4:BF$53,"&lt;"&amp;T1730)*IF(U1730&lt;0.5,Riskregister!$K$5+(Riskregister!$L$5-Riskregister!$K$5)*SQRT(U1730/2),Riskregister!$L$5-(Riskregister!$L$5-Riskregister!$K$5)*SQRT((1-U1730)/2)))</f>
        <v>236633.94935178099</v>
      </c>
      <c r="W1730" s="28">
        <f t="shared" ca="1" si="1060"/>
        <v>0.54495408368874254</v>
      </c>
      <c r="X1730" s="28">
        <f t="shared" ca="1" si="1060"/>
        <v>0.9779338805939497</v>
      </c>
      <c r="Y1730" s="28">
        <f ca="1">IF(Riskregister!$E$6="",0,COUNTIF(BG$4:BG$53,"&lt;"&amp;W1730)*IF(X1730&lt;0.5,Riskregister!$K$6+(Riskregister!$L$6-Riskregister!$K$6)*SQRT(X1730/2),Riskregister!$L$6-(Riskregister!$L$6-Riskregister!$K$6)*SQRT((1-X1730)/2)))</f>
        <v>0</v>
      </c>
      <c r="Z1730" s="28">
        <f t="shared" ca="1" si="1061"/>
        <v>0.87649250555935876</v>
      </c>
      <c r="AA1730" s="28">
        <f t="shared" ca="1" si="1061"/>
        <v>0.73760051070601862</v>
      </c>
      <c r="AB1730" s="28">
        <f ca="1">IF(Riskregister!$E$7="",0,COUNTIF(BH$4:BH$53,"&lt;"&amp;Z1730)*IF(AA1730&lt;0.5,Riskregister!$K$7+(Riskregister!$L$7-Riskregister!$K$7)*SQRT(AA1730/2),Riskregister!$L$7-(Riskregister!$L$7-Riskregister!$K$7)*SQRT((1-AA1730)/2)))</f>
        <v>273224.7314368597</v>
      </c>
      <c r="AC1730" s="28">
        <f t="shared" ca="1" si="1062"/>
        <v>0.76109813039219321</v>
      </c>
      <c r="AD1730" s="28">
        <f t="shared" ca="1" si="1062"/>
        <v>0.98670613975157972</v>
      </c>
      <c r="AE1730" s="28">
        <f ca="1">IF(Riskregister!$E$8="",0,COUNTIF(BI$4:BI$53,"&lt;"&amp;AC1730)*IF(AD1730&lt;0.5,Riskregister!$K$8+(Riskregister!$L$8-Riskregister!$K$8)*SQRT(AD1730/2),Riskregister!$L$8-(Riskregister!$L$8-Riskregister!$K$8)*SQRT((1-AD1730)/2)))</f>
        <v>0</v>
      </c>
      <c r="AF1730" s="28">
        <f t="shared" ca="1" si="1063"/>
        <v>3.9289312436193158E-2</v>
      </c>
      <c r="AG1730" s="28">
        <f t="shared" ca="1" si="1063"/>
        <v>0.16671185433992508</v>
      </c>
      <c r="AH1730" s="28">
        <f>IF(Riskregister!$E$9="",0,COUNTIF(BJ$4:BJ$53,"&lt;"&amp;AF1730)*IF(AG1730&lt;0.5,Riskregister!$K$9+(Riskregister!$L$9-Riskregister!$K$9)*SQRT(AG1730/2),Riskregister!$L$9-(Riskregister!$L$9-Riskregister!$K$9)*SQRT((1-AG1730)/2)))</f>
        <v>0</v>
      </c>
      <c r="AI1730" s="28">
        <f t="shared" ca="1" si="1064"/>
        <v>0.42470161480642366</v>
      </c>
      <c r="AJ1730" s="28">
        <f t="shared" ca="1" si="1064"/>
        <v>0.53251474286299483</v>
      </c>
      <c r="AK1730" s="28">
        <f>IF(Riskregister!$E$10="",0,COUNTIF(BK$4:BK$53,"&lt;"&amp;AI1730)*IF(AJ1730&lt;0.5,Riskregister!$K$10+(Riskregister!$L$10-Riskregister!$K$10)*SQRT(AJ1730/2),Riskregister!$L$10-(Riskregister!$L$10-Riskregister!$K$10)*SQRT((1-AJ1730)/2)))</f>
        <v>0</v>
      </c>
      <c r="AL1730" s="28">
        <f t="shared" ca="1" si="1065"/>
        <v>0.44249846179866059</v>
      </c>
      <c r="AM1730" s="28">
        <f t="shared" ca="1" si="1065"/>
        <v>5.2624474900487495E-2</v>
      </c>
      <c r="AN1730" s="28">
        <f>IF(Riskregister!$E$11="",0,COUNTIF(BL$4:BL$53,"&lt;"&amp;AL1730)*IF(AM1730&lt;0.5,Riskregister!$K$11+(Riskregister!$L$11-Riskregister!$K$11)*SQRT(AM1730/2),Riskregister!$L$11-(Riskregister!$L$11-Riskregister!$K$11)*SQRT((1-AM1730)/2)))</f>
        <v>0</v>
      </c>
      <c r="AO1730" s="28">
        <f t="shared" ca="1" si="1066"/>
        <v>0.74500561942917631</v>
      </c>
      <c r="AP1730" s="28">
        <f t="shared" ca="1" si="1066"/>
        <v>0.12063353512302055</v>
      </c>
      <c r="AQ1730" s="28">
        <f>IF(Riskregister!$E$12="",0,COUNTIF(BM$4:BM$53,"&lt;"&amp;AO1730)*IF(AP1730&lt;0.5,Riskregister!$K$12+(Riskregister!$L$12-Riskregister!$K$12)*SQRT(AP1730/2),Riskregister!$L$12-(Riskregister!$L$12-Riskregister!$K$12)*SQRT((1-AP1730)/2)))</f>
        <v>0</v>
      </c>
      <c r="AR1730" s="28">
        <f t="shared" ca="1" si="1067"/>
        <v>0.99467373209200138</v>
      </c>
      <c r="AS1730" s="28">
        <f t="shared" ca="1" si="1067"/>
        <v>0.85931386864375769</v>
      </c>
      <c r="AT1730" s="28">
        <f>IF(Riskregister!$E$13="",0,COUNTIF(BN$4:BN$53,"&lt;"&amp;AR1730)*IF(AS1730&lt;0.5,Riskregister!$K$13+(Riskregister!$L$13-Riskregister!$K$13)*SQRT(AS1730/2),Riskregister!$L$13-(Riskregister!$L$13-Riskregister!$K$13)*SQRT((1-AS1730)/2)))</f>
        <v>0</v>
      </c>
      <c r="AU1730" s="28">
        <f t="shared" ca="1" si="1068"/>
        <v>0.52694328488033215</v>
      </c>
      <c r="AV1730" s="28">
        <f t="shared" ca="1" si="1068"/>
        <v>0.76492861752458996</v>
      </c>
      <c r="AW1730" s="28">
        <f>IF(Riskregister!$E$14="",0,COUNTIF(BO$4:BO$53,"&lt;"&amp;AU1730)*IF(AV1730&lt;0.5,Riskregister!$K$14+(Riskregister!$L$14-Riskregister!$K$14)*SQRT(AV1730/2),Riskregister!$L$14-(Riskregister!$L$14-Riskregister!$K$14)*SQRT((1-AV1730)/2)))</f>
        <v>0</v>
      </c>
      <c r="AX1730" s="28">
        <f t="shared" ca="1" si="1069"/>
        <v>0.23194434423691712</v>
      </c>
      <c r="AY1730" s="28">
        <f t="shared" ca="1" si="1069"/>
        <v>0.85132230755055616</v>
      </c>
      <c r="AZ1730" s="28">
        <f>IF(Riskregister!$E$15="",0,COUNTIF(BP$4:BP$53,"&lt;"&amp;AX1730)*IF(AY1730&lt;0.5,Riskregister!$K$15+(Riskregister!$L$15-Riskregister!$K$15)*SQRT(AY1730/2),Riskregister!$L$15-(Riskregister!$L$15-Riskregister!$K$15)*SQRT((1-AY1730)/2)))</f>
        <v>0</v>
      </c>
      <c r="BA1730" s="28">
        <f t="shared" ca="1" si="1070"/>
        <v>0.40081360302510083</v>
      </c>
      <c r="BB1730" s="28">
        <f t="shared" ca="1" si="1070"/>
        <v>0.41865161806814688</v>
      </c>
      <c r="BC1730" s="28">
        <f>IF(Riskregister!$E$16="",0,COUNTIF(BQ$4:BQ$53,"&lt;"&amp;BA1730)*IF(BB1730&lt;0.5,Riskregister!$K$16+(Riskregister!$L$16-Riskregister!$K$16)*SQRT(BB1730/2),Riskregister!$L$16-(Riskregister!$L$16-Riskregister!$K$16)*SQRT((1-BB1730)/2)))</f>
        <v>0</v>
      </c>
      <c r="BD1730" s="28">
        <f t="shared" ca="1" si="1034"/>
        <v>509858.68078864069</v>
      </c>
    </row>
    <row r="1731" spans="20:56" x14ac:dyDescent="0.35">
      <c r="T1731" s="28">
        <f t="shared" ca="1" si="1059"/>
        <v>0.26291959453612457</v>
      </c>
      <c r="U1731" s="28">
        <f t="shared" ca="1" si="1059"/>
        <v>8.5633706345133564E-2</v>
      </c>
      <c r="V1731" s="28">
        <f ca="1">IF(Riskregister!$E$5="",0,COUNTIF(BF$4:BF$53,"&lt;"&amp;T1731)*IF(U1731&lt;0.5,Riskregister!$K$5+(Riskregister!$L$5-Riskregister!$K$5)*SQRT(U1731/2),Riskregister!$L$5-(Riskregister!$L$5-Riskregister!$K$5)*SQRT((1-U1731)/2)))</f>
        <v>0</v>
      </c>
      <c r="W1731" s="28">
        <f t="shared" ca="1" si="1060"/>
        <v>0.47378281521033605</v>
      </c>
      <c r="X1731" s="28">
        <f t="shared" ca="1" si="1060"/>
        <v>4.72095385050324E-2</v>
      </c>
      <c r="Y1731" s="28">
        <f ca="1">IF(Riskregister!$E$6="",0,COUNTIF(BG$4:BG$53,"&lt;"&amp;W1731)*IF(X1731&lt;0.5,Riskregister!$K$6+(Riskregister!$L$6-Riskregister!$K$6)*SQRT(X1731/2),Riskregister!$L$6-(Riskregister!$L$6-Riskregister!$K$6)*SQRT((1-X1731)/2)))</f>
        <v>0</v>
      </c>
      <c r="Z1731" s="28">
        <f t="shared" ca="1" si="1061"/>
        <v>0.21957016058115442</v>
      </c>
      <c r="AA1731" s="28">
        <f t="shared" ca="1" si="1061"/>
        <v>0.19236447309833815</v>
      </c>
      <c r="AB1731" s="28">
        <f ca="1">IF(Riskregister!$E$7="",0,COUNTIF(BH$4:BH$53,"&lt;"&amp;Z1731)*IF(AA1731&lt;0.5,Riskregister!$K$7+(Riskregister!$L$7-Riskregister!$K$7)*SQRT(AA1731/2),Riskregister!$L$7-(Riskregister!$L$7-Riskregister!$K$7)*SQRT((1-AA1731)/2)))</f>
        <v>0</v>
      </c>
      <c r="AC1731" s="28">
        <f t="shared" ca="1" si="1062"/>
        <v>7.2392172202002336E-2</v>
      </c>
      <c r="AD1731" s="28">
        <f t="shared" ca="1" si="1062"/>
        <v>0.22667559609975718</v>
      </c>
      <c r="AE1731" s="28">
        <f ca="1">IF(Riskregister!$E$8="",0,COUNTIF(BI$4:BI$53,"&lt;"&amp;AC1731)*IF(AD1731&lt;0.5,Riskregister!$K$8+(Riskregister!$L$8-Riskregister!$K$8)*SQRT(AD1731/2),Riskregister!$L$8-(Riskregister!$L$8-Riskregister!$K$8)*SQRT((1-AD1731)/2)))</f>
        <v>0</v>
      </c>
      <c r="AF1731" s="28">
        <f t="shared" ca="1" si="1063"/>
        <v>0.14251505837369616</v>
      </c>
      <c r="AG1731" s="28">
        <f t="shared" ca="1" si="1063"/>
        <v>0.14488966642516832</v>
      </c>
      <c r="AH1731" s="28">
        <f>IF(Riskregister!$E$9="",0,COUNTIF(BJ$4:BJ$53,"&lt;"&amp;AF1731)*IF(AG1731&lt;0.5,Riskregister!$K$9+(Riskregister!$L$9-Riskregister!$K$9)*SQRT(AG1731/2),Riskregister!$L$9-(Riskregister!$L$9-Riskregister!$K$9)*SQRT((1-AG1731)/2)))</f>
        <v>0</v>
      </c>
      <c r="AI1731" s="28">
        <f t="shared" ca="1" si="1064"/>
        <v>6.0138899872142715E-2</v>
      </c>
      <c r="AJ1731" s="28">
        <f t="shared" ca="1" si="1064"/>
        <v>0.47497093108420463</v>
      </c>
      <c r="AK1731" s="28">
        <f>IF(Riskregister!$E$10="",0,COUNTIF(BK$4:BK$53,"&lt;"&amp;AI1731)*IF(AJ1731&lt;0.5,Riskregister!$K$10+(Riskregister!$L$10-Riskregister!$K$10)*SQRT(AJ1731/2),Riskregister!$L$10-(Riskregister!$L$10-Riskregister!$K$10)*SQRT((1-AJ1731)/2)))</f>
        <v>0</v>
      </c>
      <c r="AL1731" s="28">
        <f t="shared" ca="1" si="1065"/>
        <v>0.40980890280055049</v>
      </c>
      <c r="AM1731" s="28">
        <f t="shared" ca="1" si="1065"/>
        <v>0.5612592050353965</v>
      </c>
      <c r="AN1731" s="28">
        <f>IF(Riskregister!$E$11="",0,COUNTIF(BL$4:BL$53,"&lt;"&amp;AL1731)*IF(AM1731&lt;0.5,Riskregister!$K$11+(Riskregister!$L$11-Riskregister!$K$11)*SQRT(AM1731/2),Riskregister!$L$11-(Riskregister!$L$11-Riskregister!$K$11)*SQRT((1-AM1731)/2)))</f>
        <v>0</v>
      </c>
      <c r="AO1731" s="28">
        <f t="shared" ca="1" si="1066"/>
        <v>0.61703485553935489</v>
      </c>
      <c r="AP1731" s="28">
        <f t="shared" ca="1" si="1066"/>
        <v>0.55856336434839182</v>
      </c>
      <c r="AQ1731" s="28">
        <f>IF(Riskregister!$E$12="",0,COUNTIF(BM$4:BM$53,"&lt;"&amp;AO1731)*IF(AP1731&lt;0.5,Riskregister!$K$12+(Riskregister!$L$12-Riskregister!$K$12)*SQRT(AP1731/2),Riskregister!$L$12-(Riskregister!$L$12-Riskregister!$K$12)*SQRT((1-AP1731)/2)))</f>
        <v>0</v>
      </c>
      <c r="AR1731" s="28">
        <f t="shared" ca="1" si="1067"/>
        <v>0.56208257826672958</v>
      </c>
      <c r="AS1731" s="28">
        <f t="shared" ca="1" si="1067"/>
        <v>0.91290825124730679</v>
      </c>
      <c r="AT1731" s="28">
        <f>IF(Riskregister!$E$13="",0,COUNTIF(BN$4:BN$53,"&lt;"&amp;AR1731)*IF(AS1731&lt;0.5,Riskregister!$K$13+(Riskregister!$L$13-Riskregister!$K$13)*SQRT(AS1731/2),Riskregister!$L$13-(Riskregister!$L$13-Riskregister!$K$13)*SQRT((1-AS1731)/2)))</f>
        <v>0</v>
      </c>
      <c r="AU1731" s="28">
        <f t="shared" ca="1" si="1068"/>
        <v>0.29101489597318464</v>
      </c>
      <c r="AV1731" s="28">
        <f t="shared" ca="1" si="1068"/>
        <v>0.75576318622254746</v>
      </c>
      <c r="AW1731" s="28">
        <f>IF(Riskregister!$E$14="",0,COUNTIF(BO$4:BO$53,"&lt;"&amp;AU1731)*IF(AV1731&lt;0.5,Riskregister!$K$14+(Riskregister!$L$14-Riskregister!$K$14)*SQRT(AV1731/2),Riskregister!$L$14-(Riskregister!$L$14-Riskregister!$K$14)*SQRT((1-AV1731)/2)))</f>
        <v>0</v>
      </c>
      <c r="AX1731" s="28">
        <f t="shared" ca="1" si="1069"/>
        <v>0.15732452376884642</v>
      </c>
      <c r="AY1731" s="28">
        <f t="shared" ca="1" si="1069"/>
        <v>0.83885186761017583</v>
      </c>
      <c r="AZ1731" s="28">
        <f>IF(Riskregister!$E$15="",0,COUNTIF(BP$4:BP$53,"&lt;"&amp;AX1731)*IF(AY1731&lt;0.5,Riskregister!$K$15+(Riskregister!$L$15-Riskregister!$K$15)*SQRT(AY1731/2),Riskregister!$L$15-(Riskregister!$L$15-Riskregister!$K$15)*SQRT((1-AY1731)/2)))</f>
        <v>0</v>
      </c>
      <c r="BA1731" s="28">
        <f t="shared" ca="1" si="1070"/>
        <v>0.39604204558409795</v>
      </c>
      <c r="BB1731" s="28">
        <f t="shared" ca="1" si="1070"/>
        <v>0.28940305678762335</v>
      </c>
      <c r="BC1731" s="28">
        <f>IF(Riskregister!$E$16="",0,COUNTIF(BQ$4:BQ$53,"&lt;"&amp;BA1731)*IF(BB1731&lt;0.5,Riskregister!$K$16+(Riskregister!$L$16-Riskregister!$K$16)*SQRT(BB1731/2),Riskregister!$L$16-(Riskregister!$L$16-Riskregister!$K$16)*SQRT((1-BB1731)/2)))</f>
        <v>0</v>
      </c>
      <c r="BD1731" s="28">
        <f t="shared" ca="1" si="1034"/>
        <v>0</v>
      </c>
    </row>
    <row r="1732" spans="20:56" x14ac:dyDescent="0.35">
      <c r="T1732" s="28">
        <f t="shared" ca="1" si="1059"/>
        <v>7.5778580989199873E-2</v>
      </c>
      <c r="U1732" s="28">
        <f t="shared" ca="1" si="1059"/>
        <v>0.6108931246594026</v>
      </c>
      <c r="V1732" s="28">
        <f ca="1">IF(Riskregister!$E$5="",0,COUNTIF(BF$4:BF$53,"&lt;"&amp;T1732)*IF(U1732&lt;0.5,Riskregister!$K$5+(Riskregister!$L$5-Riskregister!$K$5)*SQRT(U1732/2),Riskregister!$L$5-(Riskregister!$L$5-Riskregister!$K$5)*SQRT((1-U1732)/2)))</f>
        <v>0</v>
      </c>
      <c r="W1732" s="28">
        <f t="shared" ca="1" si="1060"/>
        <v>9.2751089637840844E-2</v>
      </c>
      <c r="X1732" s="28">
        <f t="shared" ca="1" si="1060"/>
        <v>0.80718722212245009</v>
      </c>
      <c r="Y1732" s="28">
        <f ca="1">IF(Riskregister!$E$6="",0,COUNTIF(BG$4:BG$53,"&lt;"&amp;W1732)*IF(X1732&lt;0.5,Riskregister!$K$6+(Riskregister!$L$6-Riskregister!$K$6)*SQRT(X1732/2),Riskregister!$L$6-(Riskregister!$L$6-Riskregister!$K$6)*SQRT((1-X1732)/2)))</f>
        <v>0</v>
      </c>
      <c r="Z1732" s="28">
        <f t="shared" ca="1" si="1061"/>
        <v>0.38773251961339172</v>
      </c>
      <c r="AA1732" s="28">
        <f t="shared" ca="1" si="1061"/>
        <v>0.58634535957598888</v>
      </c>
      <c r="AB1732" s="28">
        <f ca="1">IF(Riskregister!$E$7="",0,COUNTIF(BH$4:BH$53,"&lt;"&amp;Z1732)*IF(AA1732&lt;0.5,Riskregister!$K$7+(Riskregister!$L$7-Riskregister!$K$7)*SQRT(AA1732/2),Riskregister!$L$7-(Riskregister!$L$7-Riskregister!$K$7)*SQRT((1-AA1732)/2)))</f>
        <v>0</v>
      </c>
      <c r="AC1732" s="28">
        <f t="shared" ca="1" si="1062"/>
        <v>0.25324771417861103</v>
      </c>
      <c r="AD1732" s="28">
        <f t="shared" ca="1" si="1062"/>
        <v>0.46498028939522396</v>
      </c>
      <c r="AE1732" s="28">
        <f ca="1">IF(Riskregister!$E$8="",0,COUNTIF(BI$4:BI$53,"&lt;"&amp;AC1732)*IF(AD1732&lt;0.5,Riskregister!$K$8+(Riskregister!$L$8-Riskregister!$K$8)*SQRT(AD1732/2),Riskregister!$L$8-(Riskregister!$L$8-Riskregister!$K$8)*SQRT((1-AD1732)/2)))</f>
        <v>0</v>
      </c>
      <c r="AF1732" s="28">
        <f t="shared" ca="1" si="1063"/>
        <v>7.1559102126595997E-2</v>
      </c>
      <c r="AG1732" s="28">
        <f t="shared" ca="1" si="1063"/>
        <v>0.35373191673745275</v>
      </c>
      <c r="AH1732" s="28">
        <f>IF(Riskregister!$E$9="",0,COUNTIF(BJ$4:BJ$53,"&lt;"&amp;AF1732)*IF(AG1732&lt;0.5,Riskregister!$K$9+(Riskregister!$L$9-Riskregister!$K$9)*SQRT(AG1732/2),Riskregister!$L$9-(Riskregister!$L$9-Riskregister!$K$9)*SQRT((1-AG1732)/2)))</f>
        <v>0</v>
      </c>
      <c r="AI1732" s="28">
        <f t="shared" ca="1" si="1064"/>
        <v>0.32815598218104103</v>
      </c>
      <c r="AJ1732" s="28">
        <f t="shared" ca="1" si="1064"/>
        <v>0.82774508964612248</v>
      </c>
      <c r="AK1732" s="28">
        <f>IF(Riskregister!$E$10="",0,COUNTIF(BK$4:BK$53,"&lt;"&amp;AI1732)*IF(AJ1732&lt;0.5,Riskregister!$K$10+(Riskregister!$L$10-Riskregister!$K$10)*SQRT(AJ1732/2),Riskregister!$L$10-(Riskregister!$L$10-Riskregister!$K$10)*SQRT((1-AJ1732)/2)))</f>
        <v>0</v>
      </c>
      <c r="AL1732" s="28">
        <f t="shared" ca="1" si="1065"/>
        <v>0.51110139511502439</v>
      </c>
      <c r="AM1732" s="28">
        <f t="shared" ca="1" si="1065"/>
        <v>0.7044381146013392</v>
      </c>
      <c r="AN1732" s="28">
        <f>IF(Riskregister!$E$11="",0,COUNTIF(BL$4:BL$53,"&lt;"&amp;AL1732)*IF(AM1732&lt;0.5,Riskregister!$K$11+(Riskregister!$L$11-Riskregister!$K$11)*SQRT(AM1732/2),Riskregister!$L$11-(Riskregister!$L$11-Riskregister!$K$11)*SQRT((1-AM1732)/2)))</f>
        <v>0</v>
      </c>
      <c r="AO1732" s="28">
        <f t="shared" ca="1" si="1066"/>
        <v>0.12046024421190105</v>
      </c>
      <c r="AP1732" s="28">
        <f t="shared" ca="1" si="1066"/>
        <v>0.10509194577851666</v>
      </c>
      <c r="AQ1732" s="28">
        <f>IF(Riskregister!$E$12="",0,COUNTIF(BM$4:BM$53,"&lt;"&amp;AO1732)*IF(AP1732&lt;0.5,Riskregister!$K$12+(Riskregister!$L$12-Riskregister!$K$12)*SQRT(AP1732/2),Riskregister!$L$12-(Riskregister!$L$12-Riskregister!$K$12)*SQRT((1-AP1732)/2)))</f>
        <v>0</v>
      </c>
      <c r="AR1732" s="28">
        <f t="shared" ca="1" si="1067"/>
        <v>1.8851573239030417E-3</v>
      </c>
      <c r="AS1732" s="28">
        <f t="shared" ca="1" si="1067"/>
        <v>0.64919229507214327</v>
      </c>
      <c r="AT1732" s="28">
        <f>IF(Riskregister!$E$13="",0,COUNTIF(BN$4:BN$53,"&lt;"&amp;AR1732)*IF(AS1732&lt;0.5,Riskregister!$K$13+(Riskregister!$L$13-Riskregister!$K$13)*SQRT(AS1732/2),Riskregister!$L$13-(Riskregister!$L$13-Riskregister!$K$13)*SQRT((1-AS1732)/2)))</f>
        <v>0</v>
      </c>
      <c r="AU1732" s="28">
        <f t="shared" ca="1" si="1068"/>
        <v>0.57506308762669356</v>
      </c>
      <c r="AV1732" s="28">
        <f t="shared" ca="1" si="1068"/>
        <v>0.52127725473790998</v>
      </c>
      <c r="AW1732" s="28">
        <f>IF(Riskregister!$E$14="",0,COUNTIF(BO$4:BO$53,"&lt;"&amp;AU1732)*IF(AV1732&lt;0.5,Riskregister!$K$14+(Riskregister!$L$14-Riskregister!$K$14)*SQRT(AV1732/2),Riskregister!$L$14-(Riskregister!$L$14-Riskregister!$K$14)*SQRT((1-AV1732)/2)))</f>
        <v>0</v>
      </c>
      <c r="AX1732" s="28">
        <f t="shared" ca="1" si="1069"/>
        <v>0.85180005675355597</v>
      </c>
      <c r="AY1732" s="28">
        <f t="shared" ca="1" si="1069"/>
        <v>0.86834444062357097</v>
      </c>
      <c r="AZ1732" s="28">
        <f>IF(Riskregister!$E$15="",0,COUNTIF(BP$4:BP$53,"&lt;"&amp;AX1732)*IF(AY1732&lt;0.5,Riskregister!$K$15+(Riskregister!$L$15-Riskregister!$K$15)*SQRT(AY1732/2),Riskregister!$L$15-(Riskregister!$L$15-Riskregister!$K$15)*SQRT((1-AY1732)/2)))</f>
        <v>0</v>
      </c>
      <c r="BA1732" s="28">
        <f t="shared" ca="1" si="1070"/>
        <v>0.78087554515881763</v>
      </c>
      <c r="BB1732" s="28">
        <f t="shared" ca="1" si="1070"/>
        <v>0.26518049992314907</v>
      </c>
      <c r="BC1732" s="28">
        <f>IF(Riskregister!$E$16="",0,COUNTIF(BQ$4:BQ$53,"&lt;"&amp;BA1732)*IF(BB1732&lt;0.5,Riskregister!$K$16+(Riskregister!$L$16-Riskregister!$K$16)*SQRT(BB1732/2),Riskregister!$L$16-(Riskregister!$L$16-Riskregister!$K$16)*SQRT((1-BB1732)/2)))</f>
        <v>0</v>
      </c>
      <c r="BD1732" s="28">
        <f t="shared" ref="BD1732:BD1795" ca="1" si="1071">V1732+Y1732+AB1732+AE1732+AH1732+AK1732+AN1732+AQ1732+AT1732+AW1732+AZ1732+BC1732</f>
        <v>0</v>
      </c>
    </row>
    <row r="1733" spans="20:56" x14ac:dyDescent="0.35">
      <c r="T1733" s="28">
        <f t="shared" ca="1" si="1059"/>
        <v>0.57931774125448188</v>
      </c>
      <c r="U1733" s="28">
        <f t="shared" ca="1" si="1059"/>
        <v>4.2596883440490507E-2</v>
      </c>
      <c r="V1733" s="28">
        <f ca="1">IF(Riskregister!$E$5="",0,COUNTIF(BF$4:BF$53,"&lt;"&amp;T1733)*IF(U1733&lt;0.5,Riskregister!$K$5+(Riskregister!$L$5-Riskregister!$K$5)*SQRT(U1733/2),Riskregister!$L$5-(Riskregister!$L$5-Riskregister!$K$5)*SQRT((1-U1733)/2)))</f>
        <v>0</v>
      </c>
      <c r="W1733" s="28">
        <f t="shared" ca="1" si="1060"/>
        <v>0.97374737073461337</v>
      </c>
      <c r="X1733" s="28">
        <f t="shared" ca="1" si="1060"/>
        <v>0.46196542542848118</v>
      </c>
      <c r="Y1733" s="28">
        <f ca="1">IF(Riskregister!$E$6="",0,COUNTIF(BG$4:BG$53,"&lt;"&amp;W1733)*IF(X1733&lt;0.5,Riskregister!$K$6+(Riskregister!$L$6-Riskregister!$K$6)*SQRT(X1733/2),Riskregister!$L$6-(Riskregister!$L$6-Riskregister!$K$6)*SQRT((1-X1733)/2)))</f>
        <v>2130183.7927736342</v>
      </c>
      <c r="Z1733" s="28">
        <f t="shared" ca="1" si="1061"/>
        <v>0.22325189392403977</v>
      </c>
      <c r="AA1733" s="28">
        <f t="shared" ca="1" si="1061"/>
        <v>0.5874490134047442</v>
      </c>
      <c r="AB1733" s="28">
        <f ca="1">IF(Riskregister!$E$7="",0,COUNTIF(BH$4:BH$53,"&lt;"&amp;Z1733)*IF(AA1733&lt;0.5,Riskregister!$K$7+(Riskregister!$L$7-Riskregister!$K$7)*SQRT(AA1733/2),Riskregister!$L$7-(Riskregister!$L$7-Riskregister!$K$7)*SQRT((1-AA1733)/2)))</f>
        <v>0</v>
      </c>
      <c r="AC1733" s="28">
        <f t="shared" ca="1" si="1062"/>
        <v>0.59570547336317081</v>
      </c>
      <c r="AD1733" s="28">
        <f t="shared" ca="1" si="1062"/>
        <v>0.76761350489878666</v>
      </c>
      <c r="AE1733" s="28">
        <f ca="1">IF(Riskregister!$E$8="",0,COUNTIF(BI$4:BI$53,"&lt;"&amp;AC1733)*IF(AD1733&lt;0.5,Riskregister!$K$8+(Riskregister!$L$8-Riskregister!$K$8)*SQRT(AD1733/2),Riskregister!$L$8-(Riskregister!$L$8-Riskregister!$K$8)*SQRT((1-AD1733)/2)))</f>
        <v>0</v>
      </c>
      <c r="AF1733" s="28">
        <f t="shared" ca="1" si="1063"/>
        <v>0.20142077965580318</v>
      </c>
      <c r="AG1733" s="28">
        <f t="shared" ca="1" si="1063"/>
        <v>0.65540197715367998</v>
      </c>
      <c r="AH1733" s="28">
        <f>IF(Riskregister!$E$9="",0,COUNTIF(BJ$4:BJ$53,"&lt;"&amp;AF1733)*IF(AG1733&lt;0.5,Riskregister!$K$9+(Riskregister!$L$9-Riskregister!$K$9)*SQRT(AG1733/2),Riskregister!$L$9-(Riskregister!$L$9-Riskregister!$K$9)*SQRT((1-AG1733)/2)))</f>
        <v>0</v>
      </c>
      <c r="AI1733" s="28">
        <f t="shared" ca="1" si="1064"/>
        <v>0.49371097472149994</v>
      </c>
      <c r="AJ1733" s="28">
        <f t="shared" ca="1" si="1064"/>
        <v>0.74689236503952128</v>
      </c>
      <c r="AK1733" s="28">
        <f>IF(Riskregister!$E$10="",0,COUNTIF(BK$4:BK$53,"&lt;"&amp;AI1733)*IF(AJ1733&lt;0.5,Riskregister!$K$10+(Riskregister!$L$10-Riskregister!$K$10)*SQRT(AJ1733/2),Riskregister!$L$10-(Riskregister!$L$10-Riskregister!$K$10)*SQRT((1-AJ1733)/2)))</f>
        <v>0</v>
      </c>
      <c r="AL1733" s="28">
        <f t="shared" ca="1" si="1065"/>
        <v>0.52671160246094584</v>
      </c>
      <c r="AM1733" s="28">
        <f t="shared" ca="1" si="1065"/>
        <v>0.50289024511404146</v>
      </c>
      <c r="AN1733" s="28">
        <f>IF(Riskregister!$E$11="",0,COUNTIF(BL$4:BL$53,"&lt;"&amp;AL1733)*IF(AM1733&lt;0.5,Riskregister!$K$11+(Riskregister!$L$11-Riskregister!$K$11)*SQRT(AM1733/2),Riskregister!$L$11-(Riskregister!$L$11-Riskregister!$K$11)*SQRT((1-AM1733)/2)))</f>
        <v>0</v>
      </c>
      <c r="AO1733" s="28">
        <f t="shared" ca="1" si="1066"/>
        <v>0.44560321056060059</v>
      </c>
      <c r="AP1733" s="28">
        <f t="shared" ca="1" si="1066"/>
        <v>0.91239132084864694</v>
      </c>
      <c r="AQ1733" s="28">
        <f>IF(Riskregister!$E$12="",0,COUNTIF(BM$4:BM$53,"&lt;"&amp;AO1733)*IF(AP1733&lt;0.5,Riskregister!$K$12+(Riskregister!$L$12-Riskregister!$K$12)*SQRT(AP1733/2),Riskregister!$L$12-(Riskregister!$L$12-Riskregister!$K$12)*SQRT((1-AP1733)/2)))</f>
        <v>0</v>
      </c>
      <c r="AR1733" s="28">
        <f t="shared" ca="1" si="1067"/>
        <v>0.84812638953221031</v>
      </c>
      <c r="AS1733" s="28">
        <f t="shared" ca="1" si="1067"/>
        <v>0.68627963697566896</v>
      </c>
      <c r="AT1733" s="28">
        <f>IF(Riskregister!$E$13="",0,COUNTIF(BN$4:BN$53,"&lt;"&amp;AR1733)*IF(AS1733&lt;0.5,Riskregister!$K$13+(Riskregister!$L$13-Riskregister!$K$13)*SQRT(AS1733/2),Riskregister!$L$13-(Riskregister!$L$13-Riskregister!$K$13)*SQRT((1-AS1733)/2)))</f>
        <v>0</v>
      </c>
      <c r="AU1733" s="28">
        <f t="shared" ca="1" si="1068"/>
        <v>0.70932424807466843</v>
      </c>
      <c r="AV1733" s="28">
        <f t="shared" ca="1" si="1068"/>
        <v>0.82693001027385238</v>
      </c>
      <c r="AW1733" s="28">
        <f>IF(Riskregister!$E$14="",0,COUNTIF(BO$4:BO$53,"&lt;"&amp;AU1733)*IF(AV1733&lt;0.5,Riskregister!$K$14+(Riskregister!$L$14-Riskregister!$K$14)*SQRT(AV1733/2),Riskregister!$L$14-(Riskregister!$L$14-Riskregister!$K$14)*SQRT((1-AV1733)/2)))</f>
        <v>0</v>
      </c>
      <c r="AX1733" s="28">
        <f t="shared" ca="1" si="1069"/>
        <v>0.14552409410793099</v>
      </c>
      <c r="AY1733" s="28">
        <f t="shared" ca="1" si="1069"/>
        <v>0.1542917510897156</v>
      </c>
      <c r="AZ1733" s="28">
        <f>IF(Riskregister!$E$15="",0,COUNTIF(BP$4:BP$53,"&lt;"&amp;AX1733)*IF(AY1733&lt;0.5,Riskregister!$K$15+(Riskregister!$L$15-Riskregister!$K$15)*SQRT(AY1733/2),Riskregister!$L$15-(Riskregister!$L$15-Riskregister!$K$15)*SQRT((1-AY1733)/2)))</f>
        <v>0</v>
      </c>
      <c r="BA1733" s="28">
        <f t="shared" ca="1" si="1070"/>
        <v>1.4135405988723759E-2</v>
      </c>
      <c r="BB1733" s="28">
        <f t="shared" ca="1" si="1070"/>
        <v>0.30177086232609562</v>
      </c>
      <c r="BC1733" s="28">
        <f>IF(Riskregister!$E$16="",0,COUNTIF(BQ$4:BQ$53,"&lt;"&amp;BA1733)*IF(BB1733&lt;0.5,Riskregister!$K$16+(Riskregister!$L$16-Riskregister!$K$16)*SQRT(BB1733/2),Riskregister!$L$16-(Riskregister!$L$16-Riskregister!$K$16)*SQRT((1-BB1733)/2)))</f>
        <v>0</v>
      </c>
      <c r="BD1733" s="28">
        <f t="shared" ca="1" si="1071"/>
        <v>2130183.7927736342</v>
      </c>
    </row>
    <row r="1734" spans="20:56" x14ac:dyDescent="0.35">
      <c r="T1734" s="28">
        <f t="shared" ca="1" si="1059"/>
        <v>0.170622398079606</v>
      </c>
      <c r="U1734" s="28">
        <f t="shared" ca="1" si="1059"/>
        <v>0.25503237703568049</v>
      </c>
      <c r="V1734" s="28">
        <f ca="1">IF(Riskregister!$E$5="",0,COUNTIF(BF$4:BF$53,"&lt;"&amp;T1734)*IF(U1734&lt;0.5,Riskregister!$K$5+(Riskregister!$L$5-Riskregister!$K$5)*SQRT(U1734/2),Riskregister!$L$5-(Riskregister!$L$5-Riskregister!$K$5)*SQRT((1-U1734)/2)))</f>
        <v>0</v>
      </c>
      <c r="W1734" s="28">
        <f t="shared" ca="1" si="1060"/>
        <v>5.5652888647054866E-2</v>
      </c>
      <c r="X1734" s="28">
        <f t="shared" ca="1" si="1060"/>
        <v>0.59249412754011876</v>
      </c>
      <c r="Y1734" s="28">
        <f ca="1">IF(Riskregister!$E$6="",0,COUNTIF(BG$4:BG$53,"&lt;"&amp;W1734)*IF(X1734&lt;0.5,Riskregister!$K$6+(Riskregister!$L$6-Riskregister!$K$6)*SQRT(X1734/2),Riskregister!$L$6-(Riskregister!$L$6-Riskregister!$K$6)*SQRT((1-X1734)/2)))</f>
        <v>0</v>
      </c>
      <c r="Z1734" s="28">
        <f t="shared" ca="1" si="1061"/>
        <v>0.99986012881745956</v>
      </c>
      <c r="AA1734" s="28">
        <f t="shared" ca="1" si="1061"/>
        <v>2.9048229620096899E-2</v>
      </c>
      <c r="AB1734" s="28">
        <f ca="1">IF(Riskregister!$E$7="",0,COUNTIF(BH$4:BH$53,"&lt;"&amp;Z1734)*IF(AA1734&lt;0.5,Riskregister!$K$7+(Riskregister!$L$7-Riskregister!$K$7)*SQRT(AA1734/2),Riskregister!$L$7-(Riskregister!$L$7-Riskregister!$K$7)*SQRT((1-AA1734)/2)))</f>
        <v>368722.44968496327</v>
      </c>
      <c r="AC1734" s="28">
        <f t="shared" ca="1" si="1062"/>
        <v>0.9033580425103942</v>
      </c>
      <c r="AD1734" s="28">
        <f t="shared" ca="1" si="1062"/>
        <v>0.63412300383633879</v>
      </c>
      <c r="AE1734" s="28">
        <f ca="1">IF(Riskregister!$E$8="",0,COUNTIF(BI$4:BI$53,"&lt;"&amp;AC1734)*IF(AD1734&lt;0.5,Riskregister!$K$8+(Riskregister!$L$8-Riskregister!$K$8)*SQRT(AD1734/2),Riskregister!$L$8-(Riskregister!$L$8-Riskregister!$K$8)*SQRT((1-AD1734)/2)))</f>
        <v>0</v>
      </c>
      <c r="AF1734" s="28">
        <f t="shared" ca="1" si="1063"/>
        <v>0.38121692584686018</v>
      </c>
      <c r="AG1734" s="28">
        <f t="shared" ca="1" si="1063"/>
        <v>0.72832407580900327</v>
      </c>
      <c r="AH1734" s="28">
        <f>IF(Riskregister!$E$9="",0,COUNTIF(BJ$4:BJ$53,"&lt;"&amp;AF1734)*IF(AG1734&lt;0.5,Riskregister!$K$9+(Riskregister!$L$9-Riskregister!$K$9)*SQRT(AG1734/2),Riskregister!$L$9-(Riskregister!$L$9-Riskregister!$K$9)*SQRT((1-AG1734)/2)))</f>
        <v>0</v>
      </c>
      <c r="AI1734" s="28">
        <f t="shared" ca="1" si="1064"/>
        <v>0.40480748132328481</v>
      </c>
      <c r="AJ1734" s="28">
        <f t="shared" ca="1" si="1064"/>
        <v>0.56450970545393864</v>
      </c>
      <c r="AK1734" s="28">
        <f>IF(Riskregister!$E$10="",0,COUNTIF(BK$4:BK$53,"&lt;"&amp;AI1734)*IF(AJ1734&lt;0.5,Riskregister!$K$10+(Riskregister!$L$10-Riskregister!$K$10)*SQRT(AJ1734/2),Riskregister!$L$10-(Riskregister!$L$10-Riskregister!$K$10)*SQRT((1-AJ1734)/2)))</f>
        <v>0</v>
      </c>
      <c r="AL1734" s="28">
        <f t="shared" ca="1" si="1065"/>
        <v>0.48273298764822092</v>
      </c>
      <c r="AM1734" s="28">
        <f t="shared" ca="1" si="1065"/>
        <v>0.58898696365498093</v>
      </c>
      <c r="AN1734" s="28">
        <f>IF(Riskregister!$E$11="",0,COUNTIF(BL$4:BL$53,"&lt;"&amp;AL1734)*IF(AM1734&lt;0.5,Riskregister!$K$11+(Riskregister!$L$11-Riskregister!$K$11)*SQRT(AM1734/2),Riskregister!$L$11-(Riskregister!$L$11-Riskregister!$K$11)*SQRT((1-AM1734)/2)))</f>
        <v>0</v>
      </c>
      <c r="AO1734" s="28">
        <f t="shared" ca="1" si="1066"/>
        <v>0.35633952327120677</v>
      </c>
      <c r="AP1734" s="28">
        <f t="shared" ca="1" si="1066"/>
        <v>0.45848744368652905</v>
      </c>
      <c r="AQ1734" s="28">
        <f>IF(Riskregister!$E$12="",0,COUNTIF(BM$4:BM$53,"&lt;"&amp;AO1734)*IF(AP1734&lt;0.5,Riskregister!$K$12+(Riskregister!$L$12-Riskregister!$K$12)*SQRT(AP1734/2),Riskregister!$L$12-(Riskregister!$L$12-Riskregister!$K$12)*SQRT((1-AP1734)/2)))</f>
        <v>0</v>
      </c>
      <c r="AR1734" s="28">
        <f t="shared" ca="1" si="1067"/>
        <v>0.11251890081998184</v>
      </c>
      <c r="AS1734" s="28">
        <f t="shared" ca="1" si="1067"/>
        <v>0.28308003379181435</v>
      </c>
      <c r="AT1734" s="28">
        <f>IF(Riskregister!$E$13="",0,COUNTIF(BN$4:BN$53,"&lt;"&amp;AR1734)*IF(AS1734&lt;0.5,Riskregister!$K$13+(Riskregister!$L$13-Riskregister!$K$13)*SQRT(AS1734/2),Riskregister!$L$13-(Riskregister!$L$13-Riskregister!$K$13)*SQRT((1-AS1734)/2)))</f>
        <v>0</v>
      </c>
      <c r="AU1734" s="28">
        <f t="shared" ca="1" si="1068"/>
        <v>0.8702872880179896</v>
      </c>
      <c r="AV1734" s="28">
        <f t="shared" ca="1" si="1068"/>
        <v>6.2540104554385412E-2</v>
      </c>
      <c r="AW1734" s="28">
        <f>IF(Riskregister!$E$14="",0,COUNTIF(BO$4:BO$53,"&lt;"&amp;AU1734)*IF(AV1734&lt;0.5,Riskregister!$K$14+(Riskregister!$L$14-Riskregister!$K$14)*SQRT(AV1734/2),Riskregister!$L$14-(Riskregister!$L$14-Riskregister!$K$14)*SQRT((1-AV1734)/2)))</f>
        <v>0</v>
      </c>
      <c r="AX1734" s="28">
        <f t="shared" ca="1" si="1069"/>
        <v>0.22339239428532653</v>
      </c>
      <c r="AY1734" s="28">
        <f t="shared" ca="1" si="1069"/>
        <v>0.14218713059165589</v>
      </c>
      <c r="AZ1734" s="28">
        <f>IF(Riskregister!$E$15="",0,COUNTIF(BP$4:BP$53,"&lt;"&amp;AX1734)*IF(AY1734&lt;0.5,Riskregister!$K$15+(Riskregister!$L$15-Riskregister!$K$15)*SQRT(AY1734/2),Riskregister!$L$15-(Riskregister!$L$15-Riskregister!$K$15)*SQRT((1-AY1734)/2)))</f>
        <v>0</v>
      </c>
      <c r="BA1734" s="28">
        <f t="shared" ca="1" si="1070"/>
        <v>0.7641911109082099</v>
      </c>
      <c r="BB1734" s="28">
        <f t="shared" ca="1" si="1070"/>
        <v>0.20670828327212398</v>
      </c>
      <c r="BC1734" s="28">
        <f>IF(Riskregister!$E$16="",0,COUNTIF(BQ$4:BQ$53,"&lt;"&amp;BA1734)*IF(BB1734&lt;0.5,Riskregister!$K$16+(Riskregister!$L$16-Riskregister!$K$16)*SQRT(BB1734/2),Riskregister!$L$16-(Riskregister!$L$16-Riskregister!$K$16)*SQRT((1-BB1734)/2)))</f>
        <v>0</v>
      </c>
      <c r="BD1734" s="28">
        <f t="shared" ca="1" si="1071"/>
        <v>368722.44968496327</v>
      </c>
    </row>
    <row r="1735" spans="20:56" x14ac:dyDescent="0.35">
      <c r="T1735" s="28">
        <f t="shared" ca="1" si="1059"/>
        <v>0.22408727760201264</v>
      </c>
      <c r="U1735" s="28">
        <f t="shared" ca="1" si="1059"/>
        <v>0.49521800781255265</v>
      </c>
      <c r="V1735" s="28">
        <f ca="1">IF(Riskregister!$E$5="",0,COUNTIF(BF$4:BF$53,"&lt;"&amp;T1735)*IF(U1735&lt;0.5,Riskregister!$K$5+(Riskregister!$L$5-Riskregister!$K$5)*SQRT(U1735/2),Riskregister!$L$5-(Riskregister!$L$5-Riskregister!$K$5)*SQRT((1-U1735)/2)))</f>
        <v>0</v>
      </c>
      <c r="W1735" s="28">
        <f t="shared" ca="1" si="1060"/>
        <v>0.2089586363632322</v>
      </c>
      <c r="X1735" s="28">
        <f t="shared" ca="1" si="1060"/>
        <v>0.62294472197020145</v>
      </c>
      <c r="Y1735" s="28">
        <f ca="1">IF(Riskregister!$E$6="",0,COUNTIF(BG$4:BG$53,"&lt;"&amp;W1735)*IF(X1735&lt;0.5,Riskregister!$K$6+(Riskregister!$L$6-Riskregister!$K$6)*SQRT(X1735/2),Riskregister!$L$6-(Riskregister!$L$6-Riskregister!$K$6)*SQRT((1-X1735)/2)))</f>
        <v>0</v>
      </c>
      <c r="Z1735" s="28">
        <f t="shared" ca="1" si="1061"/>
        <v>0.99407730027134444</v>
      </c>
      <c r="AA1735" s="28">
        <f t="shared" ca="1" si="1061"/>
        <v>0.37860417961951021</v>
      </c>
      <c r="AB1735" s="28">
        <f ca="1">IF(Riskregister!$E$7="",0,COUNTIF(BH$4:BH$53,"&lt;"&amp;Z1735)*IF(AA1735&lt;0.5,Riskregister!$K$7+(Riskregister!$L$7-Riskregister!$K$7)*SQRT(AA1735/2),Riskregister!$L$7-(Riskregister!$L$7-Riskregister!$K$7)*SQRT((1-AA1735)/2)))</f>
        <v>404562.0199676578</v>
      </c>
      <c r="AC1735" s="28">
        <f t="shared" ca="1" si="1062"/>
        <v>5.1305410448310496E-2</v>
      </c>
      <c r="AD1735" s="28">
        <f t="shared" ca="1" si="1062"/>
        <v>0.52916823894280363</v>
      </c>
      <c r="AE1735" s="28">
        <f ca="1">IF(Riskregister!$E$8="",0,COUNTIF(BI$4:BI$53,"&lt;"&amp;AC1735)*IF(AD1735&lt;0.5,Riskregister!$K$8+(Riskregister!$L$8-Riskregister!$K$8)*SQRT(AD1735/2),Riskregister!$L$8-(Riskregister!$L$8-Riskregister!$K$8)*SQRT((1-AD1735)/2)))</f>
        <v>0</v>
      </c>
      <c r="AF1735" s="28">
        <f t="shared" ca="1" si="1063"/>
        <v>0.74176298458415479</v>
      </c>
      <c r="AG1735" s="28">
        <f t="shared" ca="1" si="1063"/>
        <v>3.9701164428780245E-2</v>
      </c>
      <c r="AH1735" s="28">
        <f>IF(Riskregister!$E$9="",0,COUNTIF(BJ$4:BJ$53,"&lt;"&amp;AF1735)*IF(AG1735&lt;0.5,Riskregister!$K$9+(Riskregister!$L$9-Riskregister!$K$9)*SQRT(AG1735/2),Riskregister!$L$9-(Riskregister!$L$9-Riskregister!$K$9)*SQRT((1-AG1735)/2)))</f>
        <v>0</v>
      </c>
      <c r="AI1735" s="28">
        <f t="shared" ca="1" si="1064"/>
        <v>2.6185536423650513E-2</v>
      </c>
      <c r="AJ1735" s="28">
        <f t="shared" ca="1" si="1064"/>
        <v>0.76793555883966225</v>
      </c>
      <c r="AK1735" s="28">
        <f>IF(Riskregister!$E$10="",0,COUNTIF(BK$4:BK$53,"&lt;"&amp;AI1735)*IF(AJ1735&lt;0.5,Riskregister!$K$10+(Riskregister!$L$10-Riskregister!$K$10)*SQRT(AJ1735/2),Riskregister!$L$10-(Riskregister!$L$10-Riskregister!$K$10)*SQRT((1-AJ1735)/2)))</f>
        <v>0</v>
      </c>
      <c r="AL1735" s="28">
        <f t="shared" ca="1" si="1065"/>
        <v>0.17146849983997647</v>
      </c>
      <c r="AM1735" s="28">
        <f t="shared" ca="1" si="1065"/>
        <v>0.28441244628625006</v>
      </c>
      <c r="AN1735" s="28">
        <f>IF(Riskregister!$E$11="",0,COUNTIF(BL$4:BL$53,"&lt;"&amp;AL1735)*IF(AM1735&lt;0.5,Riskregister!$K$11+(Riskregister!$L$11-Riskregister!$K$11)*SQRT(AM1735/2),Riskregister!$L$11-(Riskregister!$L$11-Riskregister!$K$11)*SQRT((1-AM1735)/2)))</f>
        <v>0</v>
      </c>
      <c r="AO1735" s="28">
        <f t="shared" ca="1" si="1066"/>
        <v>0.60734715078896195</v>
      </c>
      <c r="AP1735" s="28">
        <f t="shared" ca="1" si="1066"/>
        <v>0.87432068772458382</v>
      </c>
      <c r="AQ1735" s="28">
        <f>IF(Riskregister!$E$12="",0,COUNTIF(BM$4:BM$53,"&lt;"&amp;AO1735)*IF(AP1735&lt;0.5,Riskregister!$K$12+(Riskregister!$L$12-Riskregister!$K$12)*SQRT(AP1735/2),Riskregister!$L$12-(Riskregister!$L$12-Riskregister!$K$12)*SQRT((1-AP1735)/2)))</f>
        <v>0</v>
      </c>
      <c r="AR1735" s="28">
        <f t="shared" ca="1" si="1067"/>
        <v>0.88640493255297104</v>
      </c>
      <c r="AS1735" s="28">
        <f t="shared" ca="1" si="1067"/>
        <v>0.8742617119662075</v>
      </c>
      <c r="AT1735" s="28">
        <f>IF(Riskregister!$E$13="",0,COUNTIF(BN$4:BN$53,"&lt;"&amp;AR1735)*IF(AS1735&lt;0.5,Riskregister!$K$13+(Riskregister!$L$13-Riskregister!$K$13)*SQRT(AS1735/2),Riskregister!$L$13-(Riskregister!$L$13-Riskregister!$K$13)*SQRT((1-AS1735)/2)))</f>
        <v>0</v>
      </c>
      <c r="AU1735" s="28">
        <f t="shared" ca="1" si="1068"/>
        <v>0.78810164231554225</v>
      </c>
      <c r="AV1735" s="28">
        <f t="shared" ca="1" si="1068"/>
        <v>0.98698903951880967</v>
      </c>
      <c r="AW1735" s="28">
        <f>IF(Riskregister!$E$14="",0,COUNTIF(BO$4:BO$53,"&lt;"&amp;AU1735)*IF(AV1735&lt;0.5,Riskregister!$K$14+(Riskregister!$L$14-Riskregister!$K$14)*SQRT(AV1735/2),Riskregister!$L$14-(Riskregister!$L$14-Riskregister!$K$14)*SQRT((1-AV1735)/2)))</f>
        <v>0</v>
      </c>
      <c r="AX1735" s="28">
        <f t="shared" ca="1" si="1069"/>
        <v>0.58435137515118507</v>
      </c>
      <c r="AY1735" s="28">
        <f t="shared" ca="1" si="1069"/>
        <v>4.1958292320157131E-2</v>
      </c>
      <c r="AZ1735" s="28">
        <f>IF(Riskregister!$E$15="",0,COUNTIF(BP$4:BP$53,"&lt;"&amp;AX1735)*IF(AY1735&lt;0.5,Riskregister!$K$15+(Riskregister!$L$15-Riskregister!$K$15)*SQRT(AY1735/2),Riskregister!$L$15-(Riskregister!$L$15-Riskregister!$K$15)*SQRT((1-AY1735)/2)))</f>
        <v>0</v>
      </c>
      <c r="BA1735" s="28">
        <f t="shared" ca="1" si="1070"/>
        <v>0.7193584836943222</v>
      </c>
      <c r="BB1735" s="28">
        <f t="shared" ca="1" si="1070"/>
        <v>0.12589348560923042</v>
      </c>
      <c r="BC1735" s="28">
        <f>IF(Riskregister!$E$16="",0,COUNTIF(BQ$4:BQ$53,"&lt;"&amp;BA1735)*IF(BB1735&lt;0.5,Riskregister!$K$16+(Riskregister!$L$16-Riskregister!$K$16)*SQRT(BB1735/2),Riskregister!$L$16-(Riskregister!$L$16-Riskregister!$K$16)*SQRT((1-BB1735)/2)))</f>
        <v>0</v>
      </c>
      <c r="BD1735" s="28">
        <f t="shared" ca="1" si="1071"/>
        <v>404562.0199676578</v>
      </c>
    </row>
    <row r="1736" spans="20:56" x14ac:dyDescent="0.35">
      <c r="T1736" s="28">
        <f t="shared" ca="1" si="1059"/>
        <v>0.96068507597533204</v>
      </c>
      <c r="U1736" s="28">
        <f t="shared" ca="1" si="1059"/>
        <v>0.47139692414222267</v>
      </c>
      <c r="V1736" s="28">
        <f ca="1">IF(Riskregister!$E$5="",0,COUNTIF(BF$4:BF$53,"&lt;"&amp;T1736)*IF(U1736&lt;0.5,Riskregister!$K$5+(Riskregister!$L$5-Riskregister!$K$5)*SQRT(U1736/2),Riskregister!$L$5-(Riskregister!$L$5-Riskregister!$K$5)*SQRT((1-U1736)/2)))</f>
        <v>736939.07387369266</v>
      </c>
      <c r="W1736" s="28">
        <f t="shared" ca="1" si="1060"/>
        <v>0.91902936585730632</v>
      </c>
      <c r="X1736" s="28">
        <f t="shared" ca="1" si="1060"/>
        <v>0.80440901802670206</v>
      </c>
      <c r="Y1736" s="28">
        <f ca="1">IF(Riskregister!$E$6="",0,COUNTIF(BG$4:BG$53,"&lt;"&amp;W1736)*IF(X1736&lt;0.5,Riskregister!$K$6+(Riskregister!$L$6-Riskregister!$K$6)*SQRT(X1736/2),Riskregister!$L$6-(Riskregister!$L$6-Riskregister!$K$6)*SQRT((1-X1736)/2)))</f>
        <v>2874198.2576017343</v>
      </c>
      <c r="Z1736" s="28">
        <f t="shared" ca="1" si="1061"/>
        <v>0.54068150432988826</v>
      </c>
      <c r="AA1736" s="28">
        <f t="shared" ca="1" si="1061"/>
        <v>0.89838310546636546</v>
      </c>
      <c r="AB1736" s="28">
        <f ca="1">IF(Riskregister!$E$7="",0,COUNTIF(BH$4:BH$53,"&lt;"&amp;Z1736)*IF(AA1736&lt;0.5,Riskregister!$K$7+(Riskregister!$L$7-Riskregister!$K$7)*SQRT(AA1736/2),Riskregister!$L$7-(Riskregister!$L$7-Riskregister!$K$7)*SQRT((1-AA1736)/2)))</f>
        <v>0</v>
      </c>
      <c r="AC1736" s="28">
        <f t="shared" ca="1" si="1062"/>
        <v>0.28140834613381527</v>
      </c>
      <c r="AD1736" s="28">
        <f t="shared" ca="1" si="1062"/>
        <v>0.89427179204221063</v>
      </c>
      <c r="AE1736" s="28">
        <f ca="1">IF(Riskregister!$E$8="",0,COUNTIF(BI$4:BI$53,"&lt;"&amp;AC1736)*IF(AD1736&lt;0.5,Riskregister!$K$8+(Riskregister!$L$8-Riskregister!$K$8)*SQRT(AD1736/2),Riskregister!$L$8-(Riskregister!$L$8-Riskregister!$K$8)*SQRT((1-AD1736)/2)))</f>
        <v>0</v>
      </c>
      <c r="AF1736" s="28">
        <f t="shared" ca="1" si="1063"/>
        <v>0.92921913891580077</v>
      </c>
      <c r="AG1736" s="28">
        <f t="shared" ca="1" si="1063"/>
        <v>0.89487077086991207</v>
      </c>
      <c r="AH1736" s="28">
        <f>IF(Riskregister!$E$9="",0,COUNTIF(BJ$4:BJ$53,"&lt;"&amp;AF1736)*IF(AG1736&lt;0.5,Riskregister!$K$9+(Riskregister!$L$9-Riskregister!$K$9)*SQRT(AG1736/2),Riskregister!$L$9-(Riskregister!$L$9-Riskregister!$K$9)*SQRT((1-AG1736)/2)))</f>
        <v>0</v>
      </c>
      <c r="AI1736" s="28">
        <f t="shared" ca="1" si="1064"/>
        <v>0.63286015031280984</v>
      </c>
      <c r="AJ1736" s="28">
        <f t="shared" ca="1" si="1064"/>
        <v>0.45413878899732019</v>
      </c>
      <c r="AK1736" s="28">
        <f>IF(Riskregister!$E$10="",0,COUNTIF(BK$4:BK$53,"&lt;"&amp;AI1736)*IF(AJ1736&lt;0.5,Riskregister!$K$10+(Riskregister!$L$10-Riskregister!$K$10)*SQRT(AJ1736/2),Riskregister!$L$10-(Riskregister!$L$10-Riskregister!$K$10)*SQRT((1-AJ1736)/2)))</f>
        <v>0</v>
      </c>
      <c r="AL1736" s="28">
        <f t="shared" ca="1" si="1065"/>
        <v>0.14748276504083802</v>
      </c>
      <c r="AM1736" s="28">
        <f t="shared" ca="1" si="1065"/>
        <v>0.45279268971178877</v>
      </c>
      <c r="AN1736" s="28">
        <f>IF(Riskregister!$E$11="",0,COUNTIF(BL$4:BL$53,"&lt;"&amp;AL1736)*IF(AM1736&lt;0.5,Riskregister!$K$11+(Riskregister!$L$11-Riskregister!$K$11)*SQRT(AM1736/2),Riskregister!$L$11-(Riskregister!$L$11-Riskregister!$K$11)*SQRT((1-AM1736)/2)))</f>
        <v>0</v>
      </c>
      <c r="AO1736" s="28">
        <f t="shared" ca="1" si="1066"/>
        <v>6.776415613636888E-2</v>
      </c>
      <c r="AP1736" s="28">
        <f t="shared" ca="1" si="1066"/>
        <v>0.83845980110904461</v>
      </c>
      <c r="AQ1736" s="28">
        <f>IF(Riskregister!$E$12="",0,COUNTIF(BM$4:BM$53,"&lt;"&amp;AO1736)*IF(AP1736&lt;0.5,Riskregister!$K$12+(Riskregister!$L$12-Riskregister!$K$12)*SQRT(AP1736/2),Riskregister!$L$12-(Riskregister!$L$12-Riskregister!$K$12)*SQRT((1-AP1736)/2)))</f>
        <v>0</v>
      </c>
      <c r="AR1736" s="28">
        <f t="shared" ca="1" si="1067"/>
        <v>0.28009294601598422</v>
      </c>
      <c r="AS1736" s="28">
        <f t="shared" ca="1" si="1067"/>
        <v>6.6928101342319746E-2</v>
      </c>
      <c r="AT1736" s="28">
        <f>IF(Riskregister!$E$13="",0,COUNTIF(BN$4:BN$53,"&lt;"&amp;AR1736)*IF(AS1736&lt;0.5,Riskregister!$K$13+(Riskregister!$L$13-Riskregister!$K$13)*SQRT(AS1736/2),Riskregister!$L$13-(Riskregister!$L$13-Riskregister!$K$13)*SQRT((1-AS1736)/2)))</f>
        <v>0</v>
      </c>
      <c r="AU1736" s="28">
        <f t="shared" ca="1" si="1068"/>
        <v>0.66925383434473662</v>
      </c>
      <c r="AV1736" s="28">
        <f t="shared" ca="1" si="1068"/>
        <v>0.89950997835002511</v>
      </c>
      <c r="AW1736" s="28">
        <f>IF(Riskregister!$E$14="",0,COUNTIF(BO$4:BO$53,"&lt;"&amp;AU1736)*IF(AV1736&lt;0.5,Riskregister!$K$14+(Riskregister!$L$14-Riskregister!$K$14)*SQRT(AV1736/2),Riskregister!$L$14-(Riskregister!$L$14-Riskregister!$K$14)*SQRT((1-AV1736)/2)))</f>
        <v>0</v>
      </c>
      <c r="AX1736" s="28">
        <f t="shared" ca="1" si="1069"/>
        <v>0.25555062611776458</v>
      </c>
      <c r="AY1736" s="28">
        <f t="shared" ca="1" si="1069"/>
        <v>0.19923644649507788</v>
      </c>
      <c r="AZ1736" s="28">
        <f>IF(Riskregister!$E$15="",0,COUNTIF(BP$4:BP$53,"&lt;"&amp;AX1736)*IF(AY1736&lt;0.5,Riskregister!$K$15+(Riskregister!$L$15-Riskregister!$K$15)*SQRT(AY1736/2),Riskregister!$L$15-(Riskregister!$L$15-Riskregister!$K$15)*SQRT((1-AY1736)/2)))</f>
        <v>0</v>
      </c>
      <c r="BA1736" s="28">
        <f t="shared" ca="1" si="1070"/>
        <v>0.69911989253963647</v>
      </c>
      <c r="BB1736" s="28">
        <f t="shared" ca="1" si="1070"/>
        <v>0.34816198299152268</v>
      </c>
      <c r="BC1736" s="28">
        <f>IF(Riskregister!$E$16="",0,COUNTIF(BQ$4:BQ$53,"&lt;"&amp;BA1736)*IF(BB1736&lt;0.5,Riskregister!$K$16+(Riskregister!$L$16-Riskregister!$K$16)*SQRT(BB1736/2),Riskregister!$L$16-(Riskregister!$L$16-Riskregister!$K$16)*SQRT((1-BB1736)/2)))</f>
        <v>0</v>
      </c>
      <c r="BD1736" s="28">
        <f t="shared" ca="1" si="1071"/>
        <v>3611137.3314754269</v>
      </c>
    </row>
    <row r="1737" spans="20:56" x14ac:dyDescent="0.35">
      <c r="T1737" s="28">
        <f t="shared" ca="1" si="1059"/>
        <v>0.74549074709156316</v>
      </c>
      <c r="U1737" s="28">
        <f t="shared" ca="1" si="1059"/>
        <v>0.72617461804743411</v>
      </c>
      <c r="V1737" s="28">
        <f ca="1">IF(Riskregister!$E$5="",0,COUNTIF(BF$4:BF$53,"&lt;"&amp;T1737)*IF(U1737&lt;0.5,Riskregister!$K$5+(Riskregister!$L$5-Riskregister!$K$5)*SQRT(U1737/2),Riskregister!$L$5-(Riskregister!$L$5-Riskregister!$K$5)*SQRT((1-U1737)/2)))</f>
        <v>433492.28269327187</v>
      </c>
      <c r="W1737" s="28">
        <f t="shared" ca="1" si="1060"/>
        <v>0.45091285944525583</v>
      </c>
      <c r="X1737" s="28">
        <f t="shared" ca="1" si="1060"/>
        <v>0.65483025682090223</v>
      </c>
      <c r="Y1737" s="28">
        <f ca="1">IF(Riskregister!$E$6="",0,COUNTIF(BG$4:BG$53,"&lt;"&amp;W1737)*IF(X1737&lt;0.5,Riskregister!$K$6+(Riskregister!$L$6-Riskregister!$K$6)*SQRT(X1737/2),Riskregister!$L$6-(Riskregister!$L$6-Riskregister!$K$6)*SQRT((1-X1737)/2)))</f>
        <v>0</v>
      </c>
      <c r="Z1737" s="28">
        <f t="shared" ca="1" si="1061"/>
        <v>0.98721516240562202</v>
      </c>
      <c r="AA1737" s="28">
        <f t="shared" ca="1" si="1061"/>
        <v>0.1305089828137268</v>
      </c>
      <c r="AB1737" s="28">
        <f ca="1">IF(Riskregister!$E$7="",0,COUNTIF(BH$4:BH$53,"&lt;"&amp;Z1737)*IF(AA1737&lt;0.5,Riskregister!$K$7+(Riskregister!$L$7-Riskregister!$K$7)*SQRT(AA1737/2),Riskregister!$L$7-(Riskregister!$L$7-Riskregister!$K$7)*SQRT((1-AA1737)/2)))</f>
        <v>278814.71077448595</v>
      </c>
      <c r="AC1737" s="28">
        <f t="shared" ca="1" si="1062"/>
        <v>0.33135479919196409</v>
      </c>
      <c r="AD1737" s="28">
        <f t="shared" ca="1" si="1062"/>
        <v>0.45320180957966127</v>
      </c>
      <c r="AE1737" s="28">
        <f ca="1">IF(Riskregister!$E$8="",0,COUNTIF(BI$4:BI$53,"&lt;"&amp;AC1737)*IF(AD1737&lt;0.5,Riskregister!$K$8+(Riskregister!$L$8-Riskregister!$K$8)*SQRT(AD1737/2),Riskregister!$L$8-(Riskregister!$L$8-Riskregister!$K$8)*SQRT((1-AD1737)/2)))</f>
        <v>0</v>
      </c>
      <c r="AF1737" s="28">
        <f t="shared" ca="1" si="1063"/>
        <v>0.97811717247596208</v>
      </c>
      <c r="AG1737" s="28">
        <f t="shared" ca="1" si="1063"/>
        <v>0.48140813097852875</v>
      </c>
      <c r="AH1737" s="28">
        <f>IF(Riskregister!$E$9="",0,COUNTIF(BJ$4:BJ$53,"&lt;"&amp;AF1737)*IF(AG1737&lt;0.5,Riskregister!$K$9+(Riskregister!$L$9-Riskregister!$K$9)*SQRT(AG1737/2),Riskregister!$L$9-(Riskregister!$L$9-Riskregister!$K$9)*SQRT((1-AG1737)/2)))</f>
        <v>0</v>
      </c>
      <c r="AI1737" s="28">
        <f t="shared" ca="1" si="1064"/>
        <v>0.47239623210323223</v>
      </c>
      <c r="AJ1737" s="28">
        <f t="shared" ca="1" si="1064"/>
        <v>0.38235681039985858</v>
      </c>
      <c r="AK1737" s="28">
        <f>IF(Riskregister!$E$10="",0,COUNTIF(BK$4:BK$53,"&lt;"&amp;AI1737)*IF(AJ1737&lt;0.5,Riskregister!$K$10+(Riskregister!$L$10-Riskregister!$K$10)*SQRT(AJ1737/2),Riskregister!$L$10-(Riskregister!$L$10-Riskregister!$K$10)*SQRT((1-AJ1737)/2)))</f>
        <v>0</v>
      </c>
      <c r="AL1737" s="28">
        <f t="shared" ca="1" si="1065"/>
        <v>0.82633931620088819</v>
      </c>
      <c r="AM1737" s="28">
        <f t="shared" ca="1" si="1065"/>
        <v>0.25755156629432896</v>
      </c>
      <c r="AN1737" s="28">
        <f>IF(Riskregister!$E$11="",0,COUNTIF(BL$4:BL$53,"&lt;"&amp;AL1737)*IF(AM1737&lt;0.5,Riskregister!$K$11+(Riskregister!$L$11-Riskregister!$K$11)*SQRT(AM1737/2),Riskregister!$L$11-(Riskregister!$L$11-Riskregister!$K$11)*SQRT((1-AM1737)/2)))</f>
        <v>0</v>
      </c>
      <c r="AO1737" s="28">
        <f t="shared" ca="1" si="1066"/>
        <v>0.75728050726327811</v>
      </c>
      <c r="AP1737" s="28">
        <f t="shared" ca="1" si="1066"/>
        <v>7.7720633087928981E-2</v>
      </c>
      <c r="AQ1737" s="28">
        <f>IF(Riskregister!$E$12="",0,COUNTIF(BM$4:BM$53,"&lt;"&amp;AO1737)*IF(AP1737&lt;0.5,Riskregister!$K$12+(Riskregister!$L$12-Riskregister!$K$12)*SQRT(AP1737/2),Riskregister!$L$12-(Riskregister!$L$12-Riskregister!$K$12)*SQRT((1-AP1737)/2)))</f>
        <v>0</v>
      </c>
      <c r="AR1737" s="28">
        <f t="shared" ca="1" si="1067"/>
        <v>0.71932624545049406</v>
      </c>
      <c r="AS1737" s="28">
        <f t="shared" ca="1" si="1067"/>
        <v>0.92965621687277677</v>
      </c>
      <c r="AT1737" s="28">
        <f>IF(Riskregister!$E$13="",0,COUNTIF(BN$4:BN$53,"&lt;"&amp;AR1737)*IF(AS1737&lt;0.5,Riskregister!$K$13+(Riskregister!$L$13-Riskregister!$K$13)*SQRT(AS1737/2),Riskregister!$L$13-(Riskregister!$L$13-Riskregister!$K$13)*SQRT((1-AS1737)/2)))</f>
        <v>0</v>
      </c>
      <c r="AU1737" s="28">
        <f t="shared" ca="1" si="1068"/>
        <v>0.58174180180947188</v>
      </c>
      <c r="AV1737" s="28">
        <f t="shared" ca="1" si="1068"/>
        <v>0.74504278861287576</v>
      </c>
      <c r="AW1737" s="28">
        <f>IF(Riskregister!$E$14="",0,COUNTIF(BO$4:BO$53,"&lt;"&amp;AU1737)*IF(AV1737&lt;0.5,Riskregister!$K$14+(Riskregister!$L$14-Riskregister!$K$14)*SQRT(AV1737/2),Riskregister!$L$14-(Riskregister!$L$14-Riskregister!$K$14)*SQRT((1-AV1737)/2)))</f>
        <v>0</v>
      </c>
      <c r="AX1737" s="28">
        <f t="shared" ca="1" si="1069"/>
        <v>0.35855622638771245</v>
      </c>
      <c r="AY1737" s="28">
        <f t="shared" ca="1" si="1069"/>
        <v>8.2783865467943141E-2</v>
      </c>
      <c r="AZ1737" s="28">
        <f>IF(Riskregister!$E$15="",0,COUNTIF(BP$4:BP$53,"&lt;"&amp;AX1737)*IF(AY1737&lt;0.5,Riskregister!$K$15+(Riskregister!$L$15-Riskregister!$K$15)*SQRT(AY1737/2),Riskregister!$L$15-(Riskregister!$L$15-Riskregister!$K$15)*SQRT((1-AY1737)/2)))</f>
        <v>0</v>
      </c>
      <c r="BA1737" s="28">
        <f t="shared" ca="1" si="1070"/>
        <v>0.42636985435531816</v>
      </c>
      <c r="BB1737" s="28">
        <f t="shared" ca="1" si="1070"/>
        <v>0.10021910870738615</v>
      </c>
      <c r="BC1737" s="28">
        <f>IF(Riskregister!$E$16="",0,COUNTIF(BQ$4:BQ$53,"&lt;"&amp;BA1737)*IF(BB1737&lt;0.5,Riskregister!$K$16+(Riskregister!$L$16-Riskregister!$K$16)*SQRT(BB1737/2),Riskregister!$L$16-(Riskregister!$L$16-Riskregister!$K$16)*SQRT((1-BB1737)/2)))</f>
        <v>0</v>
      </c>
      <c r="BD1737" s="28">
        <f t="shared" ca="1" si="1071"/>
        <v>712306.99346775783</v>
      </c>
    </row>
    <row r="1738" spans="20:56" x14ac:dyDescent="0.35">
      <c r="T1738" s="28">
        <f t="shared" ca="1" si="1059"/>
        <v>0.45699722783653274</v>
      </c>
      <c r="U1738" s="28">
        <f t="shared" ca="1" si="1059"/>
        <v>0.29985548149698582</v>
      </c>
      <c r="V1738" s="28">
        <f ca="1">IF(Riskregister!$E$5="",0,COUNTIF(BF$4:BF$53,"&lt;"&amp;T1738)*IF(U1738&lt;0.5,Riskregister!$K$5+(Riskregister!$L$5-Riskregister!$K$5)*SQRT(U1738/2),Riskregister!$L$5-(Riskregister!$L$5-Riskregister!$K$5)*SQRT((1-U1738)/2)))</f>
        <v>0</v>
      </c>
      <c r="W1738" s="28">
        <f t="shared" ca="1" si="1060"/>
        <v>0.8039491680874663</v>
      </c>
      <c r="X1738" s="28">
        <f t="shared" ca="1" si="1060"/>
        <v>0.55021863420425088</v>
      </c>
      <c r="Y1738" s="28">
        <f ca="1">IF(Riskregister!$E$6="",0,COUNTIF(BG$4:BG$53,"&lt;"&amp;W1738)*IF(X1738&lt;0.5,Riskregister!$K$6+(Riskregister!$L$6-Riskregister!$K$6)*SQRT(X1738/2),Riskregister!$L$6-(Riskregister!$L$6-Riskregister!$K$6)*SQRT((1-X1738)/2)))</f>
        <v>1146392.4715719093</v>
      </c>
      <c r="Z1738" s="28">
        <f t="shared" ca="1" si="1061"/>
        <v>5.2214948194897692E-2</v>
      </c>
      <c r="AA1738" s="28">
        <f t="shared" ca="1" si="1061"/>
        <v>2.8691181276155664E-2</v>
      </c>
      <c r="AB1738" s="28">
        <f ca="1">IF(Riskregister!$E$7="",0,COUNTIF(BH$4:BH$53,"&lt;"&amp;Z1738)*IF(AA1738&lt;0.5,Riskregister!$K$7+(Riskregister!$L$7-Riskregister!$K$7)*SQRT(AA1738/2),Riskregister!$L$7-(Riskregister!$L$7-Riskregister!$K$7)*SQRT((1-AA1738)/2)))</f>
        <v>0</v>
      </c>
      <c r="AC1738" s="28">
        <f t="shared" ca="1" si="1062"/>
        <v>0.65379325882071582</v>
      </c>
      <c r="AD1738" s="28">
        <f t="shared" ca="1" si="1062"/>
        <v>0.79223376860814099</v>
      </c>
      <c r="AE1738" s="28">
        <f ca="1">IF(Riskregister!$E$8="",0,COUNTIF(BI$4:BI$53,"&lt;"&amp;AC1738)*IF(AD1738&lt;0.5,Riskregister!$K$8+(Riskregister!$L$8-Riskregister!$K$8)*SQRT(AD1738/2),Riskregister!$L$8-(Riskregister!$L$8-Riskregister!$K$8)*SQRT((1-AD1738)/2)))</f>
        <v>0</v>
      </c>
      <c r="AF1738" s="28">
        <f t="shared" ca="1" si="1063"/>
        <v>0.757996131300399</v>
      </c>
      <c r="AG1738" s="28">
        <f t="shared" ca="1" si="1063"/>
        <v>0.68655852197812661</v>
      </c>
      <c r="AH1738" s="28">
        <f>IF(Riskregister!$E$9="",0,COUNTIF(BJ$4:BJ$53,"&lt;"&amp;AF1738)*IF(AG1738&lt;0.5,Riskregister!$K$9+(Riskregister!$L$9-Riskregister!$K$9)*SQRT(AG1738/2),Riskregister!$L$9-(Riskregister!$L$9-Riskregister!$K$9)*SQRT((1-AG1738)/2)))</f>
        <v>0</v>
      </c>
      <c r="AI1738" s="28">
        <f t="shared" ca="1" si="1064"/>
        <v>0.92233612707497903</v>
      </c>
      <c r="AJ1738" s="28">
        <f t="shared" ca="1" si="1064"/>
        <v>0.10647463866602458</v>
      </c>
      <c r="AK1738" s="28">
        <f>IF(Riskregister!$E$10="",0,COUNTIF(BK$4:BK$53,"&lt;"&amp;AI1738)*IF(AJ1738&lt;0.5,Riskregister!$K$10+(Riskregister!$L$10-Riskregister!$K$10)*SQRT(AJ1738/2),Riskregister!$L$10-(Riskregister!$L$10-Riskregister!$K$10)*SQRT((1-AJ1738)/2)))</f>
        <v>0</v>
      </c>
      <c r="AL1738" s="28">
        <f t="shared" ca="1" si="1065"/>
        <v>0.89480213848648782</v>
      </c>
      <c r="AM1738" s="28">
        <f t="shared" ca="1" si="1065"/>
        <v>0.94198949624130479</v>
      </c>
      <c r="AN1738" s="28">
        <f>IF(Riskregister!$E$11="",0,COUNTIF(BL$4:BL$53,"&lt;"&amp;AL1738)*IF(AM1738&lt;0.5,Riskregister!$K$11+(Riskregister!$L$11-Riskregister!$K$11)*SQRT(AM1738/2),Riskregister!$L$11-(Riskregister!$L$11-Riskregister!$K$11)*SQRT((1-AM1738)/2)))</f>
        <v>0</v>
      </c>
      <c r="AO1738" s="28">
        <f t="shared" ca="1" si="1066"/>
        <v>0.31996454478222758</v>
      </c>
      <c r="AP1738" s="28">
        <f t="shared" ca="1" si="1066"/>
        <v>0.14459732166891048</v>
      </c>
      <c r="AQ1738" s="28">
        <f>IF(Riskregister!$E$12="",0,COUNTIF(BM$4:BM$53,"&lt;"&amp;AO1738)*IF(AP1738&lt;0.5,Riskregister!$K$12+(Riskregister!$L$12-Riskregister!$K$12)*SQRT(AP1738/2),Riskregister!$L$12-(Riskregister!$L$12-Riskregister!$K$12)*SQRT((1-AP1738)/2)))</f>
        <v>0</v>
      </c>
      <c r="AR1738" s="28">
        <f t="shared" ca="1" si="1067"/>
        <v>0.12760247662311086</v>
      </c>
      <c r="AS1738" s="28">
        <f t="shared" ca="1" si="1067"/>
        <v>0.46061831292781796</v>
      </c>
      <c r="AT1738" s="28">
        <f>IF(Riskregister!$E$13="",0,COUNTIF(BN$4:BN$53,"&lt;"&amp;AR1738)*IF(AS1738&lt;0.5,Riskregister!$K$13+(Riskregister!$L$13-Riskregister!$K$13)*SQRT(AS1738/2),Riskregister!$L$13-(Riskregister!$L$13-Riskregister!$K$13)*SQRT((1-AS1738)/2)))</f>
        <v>0</v>
      </c>
      <c r="AU1738" s="28">
        <f t="shared" ca="1" si="1068"/>
        <v>0.74216484109483671</v>
      </c>
      <c r="AV1738" s="28">
        <f t="shared" ca="1" si="1068"/>
        <v>0.67817073129165395</v>
      </c>
      <c r="AW1738" s="28">
        <f>IF(Riskregister!$E$14="",0,COUNTIF(BO$4:BO$53,"&lt;"&amp;AU1738)*IF(AV1738&lt;0.5,Riskregister!$K$14+(Riskregister!$L$14-Riskregister!$K$14)*SQRT(AV1738/2),Riskregister!$L$14-(Riskregister!$L$14-Riskregister!$K$14)*SQRT((1-AV1738)/2)))</f>
        <v>0</v>
      </c>
      <c r="AX1738" s="28">
        <f t="shared" ca="1" si="1069"/>
        <v>6.8925758537717763E-2</v>
      </c>
      <c r="AY1738" s="28">
        <f t="shared" ca="1" si="1069"/>
        <v>0.63998952504013573</v>
      </c>
      <c r="AZ1738" s="28">
        <f>IF(Riskregister!$E$15="",0,COUNTIF(BP$4:BP$53,"&lt;"&amp;AX1738)*IF(AY1738&lt;0.5,Riskregister!$K$15+(Riskregister!$L$15-Riskregister!$K$15)*SQRT(AY1738/2),Riskregister!$L$15-(Riskregister!$L$15-Riskregister!$K$15)*SQRT((1-AY1738)/2)))</f>
        <v>0</v>
      </c>
      <c r="BA1738" s="28">
        <f t="shared" ca="1" si="1070"/>
        <v>0.3221075090651645</v>
      </c>
      <c r="BB1738" s="28">
        <f t="shared" ca="1" si="1070"/>
        <v>7.6990857374193089E-2</v>
      </c>
      <c r="BC1738" s="28">
        <f>IF(Riskregister!$E$16="",0,COUNTIF(BQ$4:BQ$53,"&lt;"&amp;BA1738)*IF(BB1738&lt;0.5,Riskregister!$K$16+(Riskregister!$L$16-Riskregister!$K$16)*SQRT(BB1738/2),Riskregister!$L$16-(Riskregister!$L$16-Riskregister!$K$16)*SQRT((1-BB1738)/2)))</f>
        <v>0</v>
      </c>
      <c r="BD1738" s="28">
        <f t="shared" ca="1" si="1071"/>
        <v>1146392.4715719093</v>
      </c>
    </row>
    <row r="1739" spans="20:56" x14ac:dyDescent="0.35">
      <c r="T1739" s="28">
        <f t="shared" ca="1" si="1059"/>
        <v>0.73843360229741928</v>
      </c>
      <c r="U1739" s="28">
        <f t="shared" ca="1" si="1059"/>
        <v>0.99238157886161882</v>
      </c>
      <c r="V1739" s="28">
        <f ca="1">IF(Riskregister!$E$5="",0,COUNTIF(BF$4:BF$53,"&lt;"&amp;T1739)*IF(U1739&lt;0.5,Riskregister!$K$5+(Riskregister!$L$5-Riskregister!$K$5)*SQRT(U1739/2),Riskregister!$L$5-(Riskregister!$L$5-Riskregister!$K$5)*SQRT((1-U1739)/2)))</f>
        <v>572226.53892182151</v>
      </c>
      <c r="W1739" s="28">
        <f t="shared" ca="1" si="1060"/>
        <v>7.3052298234359436E-2</v>
      </c>
      <c r="X1739" s="28">
        <f t="shared" ca="1" si="1060"/>
        <v>0.28770525626396659</v>
      </c>
      <c r="Y1739" s="28">
        <f ca="1">IF(Riskregister!$E$6="",0,COUNTIF(BG$4:BG$53,"&lt;"&amp;W1739)*IF(X1739&lt;0.5,Riskregister!$K$6+(Riskregister!$L$6-Riskregister!$K$6)*SQRT(X1739/2),Riskregister!$L$6-(Riskregister!$L$6-Riskregister!$K$6)*SQRT((1-X1739)/2)))</f>
        <v>0</v>
      </c>
      <c r="Z1739" s="28">
        <f t="shared" ca="1" si="1061"/>
        <v>0.94966251197332441</v>
      </c>
      <c r="AA1739" s="28">
        <f t="shared" ca="1" si="1061"/>
        <v>4.8661146634269015E-3</v>
      </c>
      <c r="AB1739" s="28">
        <f ca="1">IF(Riskregister!$E$7="",0,COUNTIF(BH$4:BH$53,"&lt;"&amp;Z1739)*IF(AA1739&lt;0.5,Riskregister!$K$7+(Riskregister!$L$7-Riskregister!$K$7)*SQRT(AA1739/2),Riskregister!$L$7-(Riskregister!$L$7-Riskregister!$K$7)*SQRT((1-AA1739)/2)))</f>
        <v>67264.110841132177</v>
      </c>
      <c r="AC1739" s="28">
        <f t="shared" ca="1" si="1062"/>
        <v>5.6882434797616122E-2</v>
      </c>
      <c r="AD1739" s="28">
        <f t="shared" ca="1" si="1062"/>
        <v>0.46504637997410081</v>
      </c>
      <c r="AE1739" s="28">
        <f ca="1">IF(Riskregister!$E$8="",0,COUNTIF(BI$4:BI$53,"&lt;"&amp;AC1739)*IF(AD1739&lt;0.5,Riskregister!$K$8+(Riskregister!$L$8-Riskregister!$K$8)*SQRT(AD1739/2),Riskregister!$L$8-(Riskregister!$L$8-Riskregister!$K$8)*SQRT((1-AD1739)/2)))</f>
        <v>0</v>
      </c>
      <c r="AF1739" s="28">
        <f t="shared" ca="1" si="1063"/>
        <v>0.44995098517933663</v>
      </c>
      <c r="AG1739" s="28">
        <f t="shared" ca="1" si="1063"/>
        <v>0.24806894956461634</v>
      </c>
      <c r="AH1739" s="28">
        <f>IF(Riskregister!$E$9="",0,COUNTIF(BJ$4:BJ$53,"&lt;"&amp;AF1739)*IF(AG1739&lt;0.5,Riskregister!$K$9+(Riskregister!$L$9-Riskregister!$K$9)*SQRT(AG1739/2),Riskregister!$L$9-(Riskregister!$L$9-Riskregister!$K$9)*SQRT((1-AG1739)/2)))</f>
        <v>0</v>
      </c>
      <c r="AI1739" s="28">
        <f t="shared" ca="1" si="1064"/>
        <v>0.49984195939509979</v>
      </c>
      <c r="AJ1739" s="28">
        <f t="shared" ca="1" si="1064"/>
        <v>0.65656222942562159</v>
      </c>
      <c r="AK1739" s="28">
        <f>IF(Riskregister!$E$10="",0,COUNTIF(BK$4:BK$53,"&lt;"&amp;AI1739)*IF(AJ1739&lt;0.5,Riskregister!$K$10+(Riskregister!$L$10-Riskregister!$K$10)*SQRT(AJ1739/2),Riskregister!$L$10-(Riskregister!$L$10-Riskregister!$K$10)*SQRT((1-AJ1739)/2)))</f>
        <v>0</v>
      </c>
      <c r="AL1739" s="28">
        <f t="shared" ca="1" si="1065"/>
        <v>0.56619802224240889</v>
      </c>
      <c r="AM1739" s="28">
        <f t="shared" ca="1" si="1065"/>
        <v>1.8793396951184205E-2</v>
      </c>
      <c r="AN1739" s="28">
        <f>IF(Riskregister!$E$11="",0,COUNTIF(BL$4:BL$53,"&lt;"&amp;AL1739)*IF(AM1739&lt;0.5,Riskregister!$K$11+(Riskregister!$L$11-Riskregister!$K$11)*SQRT(AM1739/2),Riskregister!$L$11-(Riskregister!$L$11-Riskregister!$K$11)*SQRT((1-AM1739)/2)))</f>
        <v>0</v>
      </c>
      <c r="AO1739" s="28">
        <f t="shared" ca="1" si="1066"/>
        <v>9.6104308757740231E-2</v>
      </c>
      <c r="AP1739" s="28">
        <f t="shared" ca="1" si="1066"/>
        <v>0.70281447699502542</v>
      </c>
      <c r="AQ1739" s="28">
        <f>IF(Riskregister!$E$12="",0,COUNTIF(BM$4:BM$53,"&lt;"&amp;AO1739)*IF(AP1739&lt;0.5,Riskregister!$K$12+(Riskregister!$L$12-Riskregister!$K$12)*SQRT(AP1739/2),Riskregister!$L$12-(Riskregister!$L$12-Riskregister!$K$12)*SQRT((1-AP1739)/2)))</f>
        <v>0</v>
      </c>
      <c r="AR1739" s="28">
        <f t="shared" ca="1" si="1067"/>
        <v>0.14658559560449735</v>
      </c>
      <c r="AS1739" s="28">
        <f t="shared" ca="1" si="1067"/>
        <v>0.87880235617377456</v>
      </c>
      <c r="AT1739" s="28">
        <f>IF(Riskregister!$E$13="",0,COUNTIF(BN$4:BN$53,"&lt;"&amp;AR1739)*IF(AS1739&lt;0.5,Riskregister!$K$13+(Riskregister!$L$13-Riskregister!$K$13)*SQRT(AS1739/2),Riskregister!$L$13-(Riskregister!$L$13-Riskregister!$K$13)*SQRT((1-AS1739)/2)))</f>
        <v>0</v>
      </c>
      <c r="AU1739" s="28">
        <f t="shared" ca="1" si="1068"/>
        <v>0.89988994655181798</v>
      </c>
      <c r="AV1739" s="28">
        <f t="shared" ca="1" si="1068"/>
        <v>0.32396988483169697</v>
      </c>
      <c r="AW1739" s="28">
        <f>IF(Riskregister!$E$14="",0,COUNTIF(BO$4:BO$53,"&lt;"&amp;AU1739)*IF(AV1739&lt;0.5,Riskregister!$K$14+(Riskregister!$L$14-Riskregister!$K$14)*SQRT(AV1739/2),Riskregister!$L$14-(Riskregister!$L$14-Riskregister!$K$14)*SQRT((1-AV1739)/2)))</f>
        <v>0</v>
      </c>
      <c r="AX1739" s="28">
        <f t="shared" ca="1" si="1069"/>
        <v>0.89760148112735472</v>
      </c>
      <c r="AY1739" s="28">
        <f t="shared" ca="1" si="1069"/>
        <v>0.28406930760751004</v>
      </c>
      <c r="AZ1739" s="28">
        <f>IF(Riskregister!$E$15="",0,COUNTIF(BP$4:BP$53,"&lt;"&amp;AX1739)*IF(AY1739&lt;0.5,Riskregister!$K$15+(Riskregister!$L$15-Riskregister!$K$15)*SQRT(AY1739/2),Riskregister!$L$15-(Riskregister!$L$15-Riskregister!$K$15)*SQRT((1-AY1739)/2)))</f>
        <v>0</v>
      </c>
      <c r="BA1739" s="28">
        <f t="shared" ca="1" si="1070"/>
        <v>0.54357618096658067</v>
      </c>
      <c r="BB1739" s="28">
        <f t="shared" ca="1" si="1070"/>
        <v>0.38749469910195455</v>
      </c>
      <c r="BC1739" s="28">
        <f>IF(Riskregister!$E$16="",0,COUNTIF(BQ$4:BQ$53,"&lt;"&amp;BA1739)*IF(BB1739&lt;0.5,Riskregister!$K$16+(Riskregister!$L$16-Riskregister!$K$16)*SQRT(BB1739/2),Riskregister!$L$16-(Riskregister!$L$16-Riskregister!$K$16)*SQRT((1-BB1739)/2)))</f>
        <v>0</v>
      </c>
      <c r="BD1739" s="28">
        <f t="shared" ca="1" si="1071"/>
        <v>639490.64976295363</v>
      </c>
    </row>
    <row r="1740" spans="20:56" x14ac:dyDescent="0.35">
      <c r="T1740" s="28">
        <f t="shared" ca="1" si="1059"/>
        <v>0.6777053700366571</v>
      </c>
      <c r="U1740" s="28">
        <f t="shared" ca="1" si="1059"/>
        <v>0.57167163056224324</v>
      </c>
      <c r="V1740" s="28">
        <f ca="1">IF(Riskregister!$E$5="",0,COUNTIF(BF$4:BF$53,"&lt;"&amp;T1740)*IF(U1740&lt;0.5,Riskregister!$K$5+(Riskregister!$L$5-Riskregister!$K$5)*SQRT(U1740/2),Riskregister!$L$5-(Riskregister!$L$5-Riskregister!$K$5)*SQRT((1-U1740)/2)))</f>
        <v>391749.55604951794</v>
      </c>
      <c r="W1740" s="28">
        <f t="shared" ca="1" si="1060"/>
        <v>0.70756497840224897</v>
      </c>
      <c r="X1740" s="28">
        <f t="shared" ca="1" si="1060"/>
        <v>0.14494350742264839</v>
      </c>
      <c r="Y1740" s="28">
        <f ca="1">IF(Riskregister!$E$6="",0,COUNTIF(BG$4:BG$53,"&lt;"&amp;W1740)*IF(X1740&lt;0.5,Riskregister!$K$6+(Riskregister!$L$6-Riskregister!$K$6)*SQRT(X1740/2),Riskregister!$L$6-(Riskregister!$L$6-Riskregister!$K$6)*SQRT((1-X1740)/2)))</f>
        <v>684570.40977002541</v>
      </c>
      <c r="Z1740" s="28">
        <f t="shared" ca="1" si="1061"/>
        <v>0.24709157046335284</v>
      </c>
      <c r="AA1740" s="28">
        <f t="shared" ca="1" si="1061"/>
        <v>0.70236773526651242</v>
      </c>
      <c r="AB1740" s="28">
        <f ca="1">IF(Riskregister!$E$7="",0,COUNTIF(BH$4:BH$53,"&lt;"&amp;Z1740)*IF(AA1740&lt;0.5,Riskregister!$K$7+(Riskregister!$L$7-Riskregister!$K$7)*SQRT(AA1740/2),Riskregister!$L$7-(Riskregister!$L$7-Riskregister!$K$7)*SQRT((1-AA1740)/2)))</f>
        <v>0</v>
      </c>
      <c r="AC1740" s="28">
        <f t="shared" ca="1" si="1062"/>
        <v>0.2423451326389866</v>
      </c>
      <c r="AD1740" s="28">
        <f t="shared" ca="1" si="1062"/>
        <v>0.43070624228491694</v>
      </c>
      <c r="AE1740" s="28">
        <f ca="1">IF(Riskregister!$E$8="",0,COUNTIF(BI$4:BI$53,"&lt;"&amp;AC1740)*IF(AD1740&lt;0.5,Riskregister!$K$8+(Riskregister!$L$8-Riskregister!$K$8)*SQRT(AD1740/2),Riskregister!$L$8-(Riskregister!$L$8-Riskregister!$K$8)*SQRT((1-AD1740)/2)))</f>
        <v>0</v>
      </c>
      <c r="AF1740" s="28">
        <f t="shared" ca="1" si="1063"/>
        <v>0.47087145316361001</v>
      </c>
      <c r="AG1740" s="28">
        <f t="shared" ca="1" si="1063"/>
        <v>0.5734494665071066</v>
      </c>
      <c r="AH1740" s="28">
        <f>IF(Riskregister!$E$9="",0,COUNTIF(BJ$4:BJ$53,"&lt;"&amp;AF1740)*IF(AG1740&lt;0.5,Riskregister!$K$9+(Riskregister!$L$9-Riskregister!$K$9)*SQRT(AG1740/2),Riskregister!$L$9-(Riskregister!$L$9-Riskregister!$K$9)*SQRT((1-AG1740)/2)))</f>
        <v>0</v>
      </c>
      <c r="AI1740" s="28">
        <f t="shared" ca="1" si="1064"/>
        <v>0.93480194558773755</v>
      </c>
      <c r="AJ1740" s="28">
        <f t="shared" ca="1" si="1064"/>
        <v>0.21190128841028311</v>
      </c>
      <c r="AK1740" s="28">
        <f>IF(Riskregister!$E$10="",0,COUNTIF(BK$4:BK$53,"&lt;"&amp;AI1740)*IF(AJ1740&lt;0.5,Riskregister!$K$10+(Riskregister!$L$10-Riskregister!$K$10)*SQRT(AJ1740/2),Riskregister!$L$10-(Riskregister!$L$10-Riskregister!$K$10)*SQRT((1-AJ1740)/2)))</f>
        <v>0</v>
      </c>
      <c r="AL1740" s="28">
        <f t="shared" ca="1" si="1065"/>
        <v>0.18861531197830028</v>
      </c>
      <c r="AM1740" s="28">
        <f t="shared" ca="1" si="1065"/>
        <v>7.7483837186717253E-2</v>
      </c>
      <c r="AN1740" s="28">
        <f>IF(Riskregister!$E$11="",0,COUNTIF(BL$4:BL$53,"&lt;"&amp;AL1740)*IF(AM1740&lt;0.5,Riskregister!$K$11+(Riskregister!$L$11-Riskregister!$K$11)*SQRT(AM1740/2),Riskregister!$L$11-(Riskregister!$L$11-Riskregister!$K$11)*SQRT((1-AM1740)/2)))</f>
        <v>0</v>
      </c>
      <c r="AO1740" s="28">
        <f t="shared" ca="1" si="1066"/>
        <v>0.24578661469327945</v>
      </c>
      <c r="AP1740" s="28">
        <f t="shared" ca="1" si="1066"/>
        <v>0.26014523873987394</v>
      </c>
      <c r="AQ1740" s="28">
        <f>IF(Riskregister!$E$12="",0,COUNTIF(BM$4:BM$53,"&lt;"&amp;AO1740)*IF(AP1740&lt;0.5,Riskregister!$K$12+(Riskregister!$L$12-Riskregister!$K$12)*SQRT(AP1740/2),Riskregister!$L$12-(Riskregister!$L$12-Riskregister!$K$12)*SQRT((1-AP1740)/2)))</f>
        <v>0</v>
      </c>
      <c r="AR1740" s="28">
        <f t="shared" ca="1" si="1067"/>
        <v>0.78650498715829265</v>
      </c>
      <c r="AS1740" s="28">
        <f t="shared" ca="1" si="1067"/>
        <v>0.55414484422132593</v>
      </c>
      <c r="AT1740" s="28">
        <f>IF(Riskregister!$E$13="",0,COUNTIF(BN$4:BN$53,"&lt;"&amp;AR1740)*IF(AS1740&lt;0.5,Riskregister!$K$13+(Riskregister!$L$13-Riskregister!$K$13)*SQRT(AS1740/2),Riskregister!$L$13-(Riskregister!$L$13-Riskregister!$K$13)*SQRT((1-AS1740)/2)))</f>
        <v>0</v>
      </c>
      <c r="AU1740" s="28">
        <f t="shared" ca="1" si="1068"/>
        <v>0.35456427427727666</v>
      </c>
      <c r="AV1740" s="28">
        <f t="shared" ca="1" si="1068"/>
        <v>0.6666389848372869</v>
      </c>
      <c r="AW1740" s="28">
        <f>IF(Riskregister!$E$14="",0,COUNTIF(BO$4:BO$53,"&lt;"&amp;AU1740)*IF(AV1740&lt;0.5,Riskregister!$K$14+(Riskregister!$L$14-Riskregister!$K$14)*SQRT(AV1740/2),Riskregister!$L$14-(Riskregister!$L$14-Riskregister!$K$14)*SQRT((1-AV1740)/2)))</f>
        <v>0</v>
      </c>
      <c r="AX1740" s="28">
        <f t="shared" ca="1" si="1069"/>
        <v>0.79008018143434455</v>
      </c>
      <c r="AY1740" s="28">
        <f t="shared" ca="1" si="1069"/>
        <v>0.62441516109161044</v>
      </c>
      <c r="AZ1740" s="28">
        <f>IF(Riskregister!$E$15="",0,COUNTIF(BP$4:BP$53,"&lt;"&amp;AX1740)*IF(AY1740&lt;0.5,Riskregister!$K$15+(Riskregister!$L$15-Riskregister!$K$15)*SQRT(AY1740/2),Riskregister!$L$15-(Riskregister!$L$15-Riskregister!$K$15)*SQRT((1-AY1740)/2)))</f>
        <v>0</v>
      </c>
      <c r="BA1740" s="28">
        <f t="shared" ca="1" si="1070"/>
        <v>3.6822152319375689E-2</v>
      </c>
      <c r="BB1740" s="28">
        <f t="shared" ca="1" si="1070"/>
        <v>0.37462070669434755</v>
      </c>
      <c r="BC1740" s="28">
        <f>IF(Riskregister!$E$16="",0,COUNTIF(BQ$4:BQ$53,"&lt;"&amp;BA1740)*IF(BB1740&lt;0.5,Riskregister!$K$16+(Riskregister!$L$16-Riskregister!$K$16)*SQRT(BB1740/2),Riskregister!$L$16-(Riskregister!$L$16-Riskregister!$K$16)*SQRT((1-BB1740)/2)))</f>
        <v>0</v>
      </c>
      <c r="BD1740" s="28">
        <f t="shared" ca="1" si="1071"/>
        <v>1076319.9658195432</v>
      </c>
    </row>
    <row r="1741" spans="20:56" x14ac:dyDescent="0.35">
      <c r="T1741" s="28">
        <f t="shared" ca="1" si="1059"/>
        <v>0.21207482981213266</v>
      </c>
      <c r="U1741" s="28">
        <f t="shared" ca="1" si="1059"/>
        <v>7.1607422953008149E-2</v>
      </c>
      <c r="V1741" s="28">
        <f ca="1">IF(Riskregister!$E$5="",0,COUNTIF(BF$4:BF$53,"&lt;"&amp;T1741)*IF(U1741&lt;0.5,Riskregister!$K$5+(Riskregister!$L$5-Riskregister!$K$5)*SQRT(U1741/2),Riskregister!$L$5-(Riskregister!$L$5-Riskregister!$K$5)*SQRT((1-U1741)/2)))</f>
        <v>0</v>
      </c>
      <c r="W1741" s="28">
        <f t="shared" ca="1" si="1060"/>
        <v>0.26336852290414681</v>
      </c>
      <c r="X1741" s="28">
        <f t="shared" ca="1" si="1060"/>
        <v>0.7761159476137498</v>
      </c>
      <c r="Y1741" s="28">
        <f ca="1">IF(Riskregister!$E$6="",0,COUNTIF(BG$4:BG$53,"&lt;"&amp;W1741)*IF(X1741&lt;0.5,Riskregister!$K$6+(Riskregister!$L$6-Riskregister!$K$6)*SQRT(X1741/2),Riskregister!$L$6-(Riskregister!$L$6-Riskregister!$K$6)*SQRT((1-X1741)/2)))</f>
        <v>0</v>
      </c>
      <c r="Z1741" s="28">
        <f t="shared" ca="1" si="1061"/>
        <v>0.27321214293548657</v>
      </c>
      <c r="AA1741" s="28">
        <f t="shared" ca="1" si="1061"/>
        <v>0.92070709423338681</v>
      </c>
      <c r="AB1741" s="28">
        <f ca="1">IF(Riskregister!$E$7="",0,COUNTIF(BH$4:BH$53,"&lt;"&amp;Z1741)*IF(AA1741&lt;0.5,Riskregister!$K$7+(Riskregister!$L$7-Riskregister!$K$7)*SQRT(AA1741/2),Riskregister!$L$7-(Riskregister!$L$7-Riskregister!$K$7)*SQRT((1-AA1741)/2)))</f>
        <v>0</v>
      </c>
      <c r="AC1741" s="28">
        <f t="shared" ca="1" si="1062"/>
        <v>0.46278149702374338</v>
      </c>
      <c r="AD1741" s="28">
        <f t="shared" ca="1" si="1062"/>
        <v>0.12974546331818548</v>
      </c>
      <c r="AE1741" s="28">
        <f ca="1">IF(Riskregister!$E$8="",0,COUNTIF(BI$4:BI$53,"&lt;"&amp;AC1741)*IF(AD1741&lt;0.5,Riskregister!$K$8+(Riskregister!$L$8-Riskregister!$K$8)*SQRT(AD1741/2),Riskregister!$L$8-(Riskregister!$L$8-Riskregister!$K$8)*SQRT((1-AD1741)/2)))</f>
        <v>0</v>
      </c>
      <c r="AF1741" s="28">
        <f t="shared" ca="1" si="1063"/>
        <v>0.79633380471925364</v>
      </c>
      <c r="AG1741" s="28">
        <f t="shared" ca="1" si="1063"/>
        <v>0.14607377580199921</v>
      </c>
      <c r="AH1741" s="28">
        <f>IF(Riskregister!$E$9="",0,COUNTIF(BJ$4:BJ$53,"&lt;"&amp;AF1741)*IF(AG1741&lt;0.5,Riskregister!$K$9+(Riskregister!$L$9-Riskregister!$K$9)*SQRT(AG1741/2),Riskregister!$L$9-(Riskregister!$L$9-Riskregister!$K$9)*SQRT((1-AG1741)/2)))</f>
        <v>0</v>
      </c>
      <c r="AI1741" s="28">
        <f t="shared" ca="1" si="1064"/>
        <v>0.28988757259594333</v>
      </c>
      <c r="AJ1741" s="28">
        <f t="shared" ca="1" si="1064"/>
        <v>2.0730948938280092E-3</v>
      </c>
      <c r="AK1741" s="28">
        <f>IF(Riskregister!$E$10="",0,COUNTIF(BK$4:BK$53,"&lt;"&amp;AI1741)*IF(AJ1741&lt;0.5,Riskregister!$K$10+(Riskregister!$L$10-Riskregister!$K$10)*SQRT(AJ1741/2),Riskregister!$L$10-(Riskregister!$L$10-Riskregister!$K$10)*SQRT((1-AJ1741)/2)))</f>
        <v>0</v>
      </c>
      <c r="AL1741" s="28">
        <f t="shared" ca="1" si="1065"/>
        <v>0.16278821193396642</v>
      </c>
      <c r="AM1741" s="28">
        <f t="shared" ca="1" si="1065"/>
        <v>0.66427640518014786</v>
      </c>
      <c r="AN1741" s="28">
        <f>IF(Riskregister!$E$11="",0,COUNTIF(BL$4:BL$53,"&lt;"&amp;AL1741)*IF(AM1741&lt;0.5,Riskregister!$K$11+(Riskregister!$L$11-Riskregister!$K$11)*SQRT(AM1741/2),Riskregister!$L$11-(Riskregister!$L$11-Riskregister!$K$11)*SQRT((1-AM1741)/2)))</f>
        <v>0</v>
      </c>
      <c r="AO1741" s="28">
        <f t="shared" ca="1" si="1066"/>
        <v>0.10487935690085048</v>
      </c>
      <c r="AP1741" s="28">
        <f t="shared" ca="1" si="1066"/>
        <v>7.1272260290607181E-2</v>
      </c>
      <c r="AQ1741" s="28">
        <f>IF(Riskregister!$E$12="",0,COUNTIF(BM$4:BM$53,"&lt;"&amp;AO1741)*IF(AP1741&lt;0.5,Riskregister!$K$12+(Riskregister!$L$12-Riskregister!$K$12)*SQRT(AP1741/2),Riskregister!$L$12-(Riskregister!$L$12-Riskregister!$K$12)*SQRT((1-AP1741)/2)))</f>
        <v>0</v>
      </c>
      <c r="AR1741" s="28">
        <f t="shared" ca="1" si="1067"/>
        <v>0.4818201619188428</v>
      </c>
      <c r="AS1741" s="28">
        <f t="shared" ca="1" si="1067"/>
        <v>0.90392775788211388</v>
      </c>
      <c r="AT1741" s="28">
        <f>IF(Riskregister!$E$13="",0,COUNTIF(BN$4:BN$53,"&lt;"&amp;AR1741)*IF(AS1741&lt;0.5,Riskregister!$K$13+(Riskregister!$L$13-Riskregister!$K$13)*SQRT(AS1741/2),Riskregister!$L$13-(Riskregister!$L$13-Riskregister!$K$13)*SQRT((1-AS1741)/2)))</f>
        <v>0</v>
      </c>
      <c r="AU1741" s="28">
        <f t="shared" ca="1" si="1068"/>
        <v>0.59466746597729525</v>
      </c>
      <c r="AV1741" s="28">
        <f t="shared" ca="1" si="1068"/>
        <v>0.51358852060135396</v>
      </c>
      <c r="AW1741" s="28">
        <f>IF(Riskregister!$E$14="",0,COUNTIF(BO$4:BO$53,"&lt;"&amp;AU1741)*IF(AV1741&lt;0.5,Riskregister!$K$14+(Riskregister!$L$14-Riskregister!$K$14)*SQRT(AV1741/2),Riskregister!$L$14-(Riskregister!$L$14-Riskregister!$K$14)*SQRT((1-AV1741)/2)))</f>
        <v>0</v>
      </c>
      <c r="AX1741" s="28">
        <f t="shared" ca="1" si="1069"/>
        <v>2.3853082703682027E-3</v>
      </c>
      <c r="AY1741" s="28">
        <f t="shared" ca="1" si="1069"/>
        <v>0.13731058971879218</v>
      </c>
      <c r="AZ1741" s="28">
        <f>IF(Riskregister!$E$15="",0,COUNTIF(BP$4:BP$53,"&lt;"&amp;AX1741)*IF(AY1741&lt;0.5,Riskregister!$K$15+(Riskregister!$L$15-Riskregister!$K$15)*SQRT(AY1741/2),Riskregister!$L$15-(Riskregister!$L$15-Riskregister!$K$15)*SQRT((1-AY1741)/2)))</f>
        <v>0</v>
      </c>
      <c r="BA1741" s="28">
        <f t="shared" ca="1" si="1070"/>
        <v>8.639344116815928E-2</v>
      </c>
      <c r="BB1741" s="28">
        <f t="shared" ca="1" si="1070"/>
        <v>0.71505107221264597</v>
      </c>
      <c r="BC1741" s="28">
        <f>IF(Riskregister!$E$16="",0,COUNTIF(BQ$4:BQ$53,"&lt;"&amp;BA1741)*IF(BB1741&lt;0.5,Riskregister!$K$16+(Riskregister!$L$16-Riskregister!$K$16)*SQRT(BB1741/2),Riskregister!$L$16-(Riskregister!$L$16-Riskregister!$K$16)*SQRT((1-BB1741)/2)))</f>
        <v>0</v>
      </c>
      <c r="BD1741" s="28">
        <f t="shared" ca="1" si="1071"/>
        <v>0</v>
      </c>
    </row>
    <row r="1742" spans="20:56" x14ac:dyDescent="0.35">
      <c r="T1742" s="28">
        <f t="shared" ca="1" si="1059"/>
        <v>0.40575889744012683</v>
      </c>
      <c r="U1742" s="28">
        <f t="shared" ca="1" si="1059"/>
        <v>0.16148064487520597</v>
      </c>
      <c r="V1742" s="28">
        <f ca="1">IF(Riskregister!$E$5="",0,COUNTIF(BF$4:BF$53,"&lt;"&amp;T1742)*IF(U1742&lt;0.5,Riskregister!$K$5+(Riskregister!$L$5-Riskregister!$K$5)*SQRT(U1742/2),Riskregister!$L$5-(Riskregister!$L$5-Riskregister!$K$5)*SQRT((1-U1742)/2)))</f>
        <v>0</v>
      </c>
      <c r="W1742" s="28">
        <f t="shared" ca="1" si="1060"/>
        <v>0.71804457786614495</v>
      </c>
      <c r="X1742" s="28">
        <f t="shared" ca="1" si="1060"/>
        <v>0.63167895051091083</v>
      </c>
      <c r="Y1742" s="28">
        <f ca="1">IF(Riskregister!$E$6="",0,COUNTIF(BG$4:BG$53,"&lt;"&amp;W1742)*IF(X1742&lt;0.5,Riskregister!$K$6+(Riskregister!$L$6-Riskregister!$K$6)*SQRT(X1742/2),Riskregister!$L$6-(Riskregister!$L$6-Riskregister!$K$6)*SQRT((1-X1742)/2)))</f>
        <v>1227549.2894868148</v>
      </c>
      <c r="Z1742" s="28">
        <f t="shared" ca="1" si="1061"/>
        <v>0.23143401694521759</v>
      </c>
      <c r="AA1742" s="28">
        <f t="shared" ca="1" si="1061"/>
        <v>0.9371586295191886</v>
      </c>
      <c r="AB1742" s="28">
        <f ca="1">IF(Riskregister!$E$7="",0,COUNTIF(BH$4:BH$53,"&lt;"&amp;Z1742)*IF(AA1742&lt;0.5,Riskregister!$K$7+(Riskregister!$L$7-Riskregister!$K$7)*SQRT(AA1742/2),Riskregister!$L$7-(Riskregister!$L$7-Riskregister!$K$7)*SQRT((1-AA1742)/2)))</f>
        <v>0</v>
      </c>
      <c r="AC1742" s="28">
        <f t="shared" ca="1" si="1062"/>
        <v>0.17069524057396168</v>
      </c>
      <c r="AD1742" s="28">
        <f t="shared" ca="1" si="1062"/>
        <v>3.4103019136780932E-2</v>
      </c>
      <c r="AE1742" s="28">
        <f ca="1">IF(Riskregister!$E$8="",0,COUNTIF(BI$4:BI$53,"&lt;"&amp;AC1742)*IF(AD1742&lt;0.5,Riskregister!$K$8+(Riskregister!$L$8-Riskregister!$K$8)*SQRT(AD1742/2),Riskregister!$L$8-(Riskregister!$L$8-Riskregister!$K$8)*SQRT((1-AD1742)/2)))</f>
        <v>0</v>
      </c>
      <c r="AF1742" s="28">
        <f t="shared" ca="1" si="1063"/>
        <v>0.6232636089403486</v>
      </c>
      <c r="AG1742" s="28">
        <f t="shared" ca="1" si="1063"/>
        <v>7.2472961967250171E-2</v>
      </c>
      <c r="AH1742" s="28">
        <f>IF(Riskregister!$E$9="",0,COUNTIF(BJ$4:BJ$53,"&lt;"&amp;AF1742)*IF(AG1742&lt;0.5,Riskregister!$K$9+(Riskregister!$L$9-Riskregister!$K$9)*SQRT(AG1742/2),Riskregister!$L$9-(Riskregister!$L$9-Riskregister!$K$9)*SQRT((1-AG1742)/2)))</f>
        <v>0</v>
      </c>
      <c r="AI1742" s="28">
        <f t="shared" ca="1" si="1064"/>
        <v>0.57678998648081037</v>
      </c>
      <c r="AJ1742" s="28">
        <f t="shared" ca="1" si="1064"/>
        <v>0.83575446554817279</v>
      </c>
      <c r="AK1742" s="28">
        <f>IF(Riskregister!$E$10="",0,COUNTIF(BK$4:BK$53,"&lt;"&amp;AI1742)*IF(AJ1742&lt;0.5,Riskregister!$K$10+(Riskregister!$L$10-Riskregister!$K$10)*SQRT(AJ1742/2),Riskregister!$L$10-(Riskregister!$L$10-Riskregister!$K$10)*SQRT((1-AJ1742)/2)))</f>
        <v>0</v>
      </c>
      <c r="AL1742" s="28">
        <f t="shared" ca="1" si="1065"/>
        <v>0.41283453286688543</v>
      </c>
      <c r="AM1742" s="28">
        <f t="shared" ca="1" si="1065"/>
        <v>0.8019058317125537</v>
      </c>
      <c r="AN1742" s="28">
        <f>IF(Riskregister!$E$11="",0,COUNTIF(BL$4:BL$53,"&lt;"&amp;AL1742)*IF(AM1742&lt;0.5,Riskregister!$K$11+(Riskregister!$L$11-Riskregister!$K$11)*SQRT(AM1742/2),Riskregister!$L$11-(Riskregister!$L$11-Riskregister!$K$11)*SQRT((1-AM1742)/2)))</f>
        <v>0</v>
      </c>
      <c r="AO1742" s="28">
        <f t="shared" ca="1" si="1066"/>
        <v>0.36200497647444452</v>
      </c>
      <c r="AP1742" s="28">
        <f t="shared" ca="1" si="1066"/>
        <v>0.60260483256079578</v>
      </c>
      <c r="AQ1742" s="28">
        <f>IF(Riskregister!$E$12="",0,COUNTIF(BM$4:BM$53,"&lt;"&amp;AO1742)*IF(AP1742&lt;0.5,Riskregister!$K$12+(Riskregister!$L$12-Riskregister!$K$12)*SQRT(AP1742/2),Riskregister!$L$12-(Riskregister!$L$12-Riskregister!$K$12)*SQRT((1-AP1742)/2)))</f>
        <v>0</v>
      </c>
      <c r="AR1742" s="28">
        <f t="shared" ca="1" si="1067"/>
        <v>0.38144479365985617</v>
      </c>
      <c r="AS1742" s="28">
        <f t="shared" ca="1" si="1067"/>
        <v>0.63874026266046113</v>
      </c>
      <c r="AT1742" s="28">
        <f>IF(Riskregister!$E$13="",0,COUNTIF(BN$4:BN$53,"&lt;"&amp;AR1742)*IF(AS1742&lt;0.5,Riskregister!$K$13+(Riskregister!$L$13-Riskregister!$K$13)*SQRT(AS1742/2),Riskregister!$L$13-(Riskregister!$L$13-Riskregister!$K$13)*SQRT((1-AS1742)/2)))</f>
        <v>0</v>
      </c>
      <c r="AU1742" s="28">
        <f t="shared" ca="1" si="1068"/>
        <v>7.1110368526870249E-2</v>
      </c>
      <c r="AV1742" s="28">
        <f t="shared" ca="1" si="1068"/>
        <v>0.56890743739285987</v>
      </c>
      <c r="AW1742" s="28">
        <f>IF(Riskregister!$E$14="",0,COUNTIF(BO$4:BO$53,"&lt;"&amp;AU1742)*IF(AV1742&lt;0.5,Riskregister!$K$14+(Riskregister!$L$14-Riskregister!$K$14)*SQRT(AV1742/2),Riskregister!$L$14-(Riskregister!$L$14-Riskregister!$K$14)*SQRT((1-AV1742)/2)))</f>
        <v>0</v>
      </c>
      <c r="AX1742" s="28">
        <f t="shared" ca="1" si="1069"/>
        <v>0.86214702979897706</v>
      </c>
      <c r="AY1742" s="28">
        <f t="shared" ca="1" si="1069"/>
        <v>0.75213581772291449</v>
      </c>
      <c r="AZ1742" s="28">
        <f>IF(Riskregister!$E$15="",0,COUNTIF(BP$4:BP$53,"&lt;"&amp;AX1742)*IF(AY1742&lt;0.5,Riskregister!$K$15+(Riskregister!$L$15-Riskregister!$K$15)*SQRT(AY1742/2),Riskregister!$L$15-(Riskregister!$L$15-Riskregister!$K$15)*SQRT((1-AY1742)/2)))</f>
        <v>0</v>
      </c>
      <c r="BA1742" s="28">
        <f t="shared" ca="1" si="1070"/>
        <v>0.92912712099177386</v>
      </c>
      <c r="BB1742" s="28">
        <f t="shared" ca="1" si="1070"/>
        <v>0.81140279000588023</v>
      </c>
      <c r="BC1742" s="28">
        <f>IF(Riskregister!$E$16="",0,COUNTIF(BQ$4:BQ$53,"&lt;"&amp;BA1742)*IF(BB1742&lt;0.5,Riskregister!$K$16+(Riskregister!$L$16-Riskregister!$K$16)*SQRT(BB1742/2),Riskregister!$L$16-(Riskregister!$L$16-Riskregister!$K$16)*SQRT((1-BB1742)/2)))</f>
        <v>0</v>
      </c>
      <c r="BD1742" s="28">
        <f t="shared" ca="1" si="1071"/>
        <v>1227549.2894868148</v>
      </c>
    </row>
    <row r="1743" spans="20:56" x14ac:dyDescent="0.35">
      <c r="T1743" s="28">
        <f t="shared" ca="1" si="1059"/>
        <v>0.29409073325343427</v>
      </c>
      <c r="U1743" s="28">
        <f t="shared" ca="1" si="1059"/>
        <v>0.47129725695972402</v>
      </c>
      <c r="V1743" s="28">
        <f ca="1">IF(Riskregister!$E$5="",0,COUNTIF(BF$4:BF$53,"&lt;"&amp;T1743)*IF(U1743&lt;0.5,Riskregister!$K$5+(Riskregister!$L$5-Riskregister!$K$5)*SQRT(U1743/2),Riskregister!$L$5-(Riskregister!$L$5-Riskregister!$K$5)*SQRT((1-U1743)/2)))</f>
        <v>0</v>
      </c>
      <c r="W1743" s="28">
        <f t="shared" ca="1" si="1060"/>
        <v>0.11675887750351832</v>
      </c>
      <c r="X1743" s="28">
        <f t="shared" ca="1" si="1060"/>
        <v>0.79495445173005985</v>
      </c>
      <c r="Y1743" s="28">
        <f ca="1">IF(Riskregister!$E$6="",0,COUNTIF(BG$4:BG$53,"&lt;"&amp;W1743)*IF(X1743&lt;0.5,Riskregister!$K$6+(Riskregister!$L$6-Riskregister!$K$6)*SQRT(X1743/2),Riskregister!$L$6-(Riskregister!$L$6-Riskregister!$K$6)*SQRT((1-X1743)/2)))</f>
        <v>0</v>
      </c>
      <c r="Z1743" s="28">
        <f t="shared" ca="1" si="1061"/>
        <v>0.90045757030088824</v>
      </c>
      <c r="AA1743" s="28">
        <f t="shared" ca="1" si="1061"/>
        <v>0.9061243361926955</v>
      </c>
      <c r="AB1743" s="28">
        <f ca="1">IF(Riskregister!$E$7="",0,COUNTIF(BH$4:BH$53,"&lt;"&amp;Z1743)*IF(AA1743&lt;0.5,Riskregister!$K$7+(Riskregister!$L$7-Riskregister!$K$7)*SQRT(AA1743/2),Riskregister!$L$7-(Riskregister!$L$7-Riskregister!$K$7)*SQRT((1-AA1743)/2)))</f>
        <v>324172.00775309029</v>
      </c>
      <c r="AC1743" s="28">
        <f t="shared" ca="1" si="1062"/>
        <v>0.18260102022421554</v>
      </c>
      <c r="AD1743" s="28">
        <f t="shared" ca="1" si="1062"/>
        <v>0.70981473078186452</v>
      </c>
      <c r="AE1743" s="28">
        <f ca="1">IF(Riskregister!$E$8="",0,COUNTIF(BI$4:BI$53,"&lt;"&amp;AC1743)*IF(AD1743&lt;0.5,Riskregister!$K$8+(Riskregister!$L$8-Riskregister!$K$8)*SQRT(AD1743/2),Riskregister!$L$8-(Riskregister!$L$8-Riskregister!$K$8)*SQRT((1-AD1743)/2)))</f>
        <v>0</v>
      </c>
      <c r="AF1743" s="28">
        <f t="shared" ca="1" si="1063"/>
        <v>0.37214174779981446</v>
      </c>
      <c r="AG1743" s="28">
        <f t="shared" ca="1" si="1063"/>
        <v>0.51540897569776223</v>
      </c>
      <c r="AH1743" s="28">
        <f>IF(Riskregister!$E$9="",0,COUNTIF(BJ$4:BJ$53,"&lt;"&amp;AF1743)*IF(AG1743&lt;0.5,Riskregister!$K$9+(Riskregister!$L$9-Riskregister!$K$9)*SQRT(AG1743/2),Riskregister!$L$9-(Riskregister!$L$9-Riskregister!$K$9)*SQRT((1-AG1743)/2)))</f>
        <v>0</v>
      </c>
      <c r="AI1743" s="28">
        <f t="shared" ca="1" si="1064"/>
        <v>0.64057144189191539</v>
      </c>
      <c r="AJ1743" s="28">
        <f t="shared" ca="1" si="1064"/>
        <v>0.45668734606468642</v>
      </c>
      <c r="AK1743" s="28">
        <f>IF(Riskregister!$E$10="",0,COUNTIF(BK$4:BK$53,"&lt;"&amp;AI1743)*IF(AJ1743&lt;0.5,Riskregister!$K$10+(Riskregister!$L$10-Riskregister!$K$10)*SQRT(AJ1743/2),Riskregister!$L$10-(Riskregister!$L$10-Riskregister!$K$10)*SQRT((1-AJ1743)/2)))</f>
        <v>0</v>
      </c>
      <c r="AL1743" s="28">
        <f t="shared" ca="1" si="1065"/>
        <v>0.49571158002973248</v>
      </c>
      <c r="AM1743" s="28">
        <f t="shared" ca="1" si="1065"/>
        <v>0.21080166937653488</v>
      </c>
      <c r="AN1743" s="28">
        <f>IF(Riskregister!$E$11="",0,COUNTIF(BL$4:BL$53,"&lt;"&amp;AL1743)*IF(AM1743&lt;0.5,Riskregister!$K$11+(Riskregister!$L$11-Riskregister!$K$11)*SQRT(AM1743/2),Riskregister!$L$11-(Riskregister!$L$11-Riskregister!$K$11)*SQRT((1-AM1743)/2)))</f>
        <v>0</v>
      </c>
      <c r="AO1743" s="28">
        <f t="shared" ca="1" si="1066"/>
        <v>0.51149944764424748</v>
      </c>
      <c r="AP1743" s="28">
        <f t="shared" ca="1" si="1066"/>
        <v>0.64540243036901246</v>
      </c>
      <c r="AQ1743" s="28">
        <f>IF(Riskregister!$E$12="",0,COUNTIF(BM$4:BM$53,"&lt;"&amp;AO1743)*IF(AP1743&lt;0.5,Riskregister!$K$12+(Riskregister!$L$12-Riskregister!$K$12)*SQRT(AP1743/2),Riskregister!$L$12-(Riskregister!$L$12-Riskregister!$K$12)*SQRT((1-AP1743)/2)))</f>
        <v>0</v>
      </c>
      <c r="AR1743" s="28">
        <f t="shared" ca="1" si="1067"/>
        <v>0.63380184038581266</v>
      </c>
      <c r="AS1743" s="28">
        <f t="shared" ca="1" si="1067"/>
        <v>0.87000286114390601</v>
      </c>
      <c r="AT1743" s="28">
        <f>IF(Riskregister!$E$13="",0,COUNTIF(BN$4:BN$53,"&lt;"&amp;AR1743)*IF(AS1743&lt;0.5,Riskregister!$K$13+(Riskregister!$L$13-Riskregister!$K$13)*SQRT(AS1743/2),Riskregister!$L$13-(Riskregister!$L$13-Riskregister!$K$13)*SQRT((1-AS1743)/2)))</f>
        <v>0</v>
      </c>
      <c r="AU1743" s="28">
        <f t="shared" ca="1" si="1068"/>
        <v>0.92345247034275091</v>
      </c>
      <c r="AV1743" s="28">
        <f t="shared" ca="1" si="1068"/>
        <v>0.87733594250727986</v>
      </c>
      <c r="AW1743" s="28">
        <f>IF(Riskregister!$E$14="",0,COUNTIF(BO$4:BO$53,"&lt;"&amp;AU1743)*IF(AV1743&lt;0.5,Riskregister!$K$14+(Riskregister!$L$14-Riskregister!$K$14)*SQRT(AV1743/2),Riskregister!$L$14-(Riskregister!$L$14-Riskregister!$K$14)*SQRT((1-AV1743)/2)))</f>
        <v>0</v>
      </c>
      <c r="AX1743" s="28">
        <f t="shared" ca="1" si="1069"/>
        <v>0.40911583467517221</v>
      </c>
      <c r="AY1743" s="28">
        <f t="shared" ca="1" si="1069"/>
        <v>0.52425607767032112</v>
      </c>
      <c r="AZ1743" s="28">
        <f>IF(Riskregister!$E$15="",0,COUNTIF(BP$4:BP$53,"&lt;"&amp;AX1743)*IF(AY1743&lt;0.5,Riskregister!$K$15+(Riskregister!$L$15-Riskregister!$K$15)*SQRT(AY1743/2),Riskregister!$L$15-(Riskregister!$L$15-Riskregister!$K$15)*SQRT((1-AY1743)/2)))</f>
        <v>0</v>
      </c>
      <c r="BA1743" s="28">
        <f t="shared" ca="1" si="1070"/>
        <v>0.33448016974848238</v>
      </c>
      <c r="BB1743" s="28">
        <f t="shared" ca="1" si="1070"/>
        <v>0.10798883717790653</v>
      </c>
      <c r="BC1743" s="28">
        <f>IF(Riskregister!$E$16="",0,COUNTIF(BQ$4:BQ$53,"&lt;"&amp;BA1743)*IF(BB1743&lt;0.5,Riskregister!$K$16+(Riskregister!$L$16-Riskregister!$K$16)*SQRT(BB1743/2),Riskregister!$L$16-(Riskregister!$L$16-Riskregister!$K$16)*SQRT((1-BB1743)/2)))</f>
        <v>0</v>
      </c>
      <c r="BD1743" s="28">
        <f t="shared" ca="1" si="1071"/>
        <v>324172.00775309029</v>
      </c>
    </row>
    <row r="1744" spans="20:56" x14ac:dyDescent="0.35">
      <c r="T1744" s="28">
        <f t="shared" ref="T1744:U1763" ca="1" si="1072">RAND()</f>
        <v>0.69836775911102078</v>
      </c>
      <c r="U1744" s="28">
        <f t="shared" ca="1" si="1072"/>
        <v>0.88602914040995195</v>
      </c>
      <c r="V1744" s="28">
        <f ca="1">IF(Riskregister!$E$5="",0,COUNTIF(BF$4:BF$53,"&lt;"&amp;T1744)*IF(U1744&lt;0.5,Riskregister!$K$5+(Riskregister!$L$5-Riskregister!$K$5)*SQRT(U1744/2),Riskregister!$L$5-(Riskregister!$L$5-Riskregister!$K$5)*SQRT((1-U1744)/2)))</f>
        <v>492577.70467220334</v>
      </c>
      <c r="W1744" s="28">
        <f t="shared" ref="W1744:X1763" ca="1" si="1073">RAND()</f>
        <v>0.50525822623558803</v>
      </c>
      <c r="X1744" s="28">
        <f t="shared" ca="1" si="1073"/>
        <v>0.8590818435654981</v>
      </c>
      <c r="Y1744" s="28">
        <f ca="1">IF(Riskregister!$E$6="",0,COUNTIF(BG$4:BG$53,"&lt;"&amp;W1744)*IF(X1744&lt;0.5,Riskregister!$K$6+(Riskregister!$L$6-Riskregister!$K$6)*SQRT(X1744/2),Riskregister!$L$6-(Riskregister!$L$6-Riskregister!$K$6)*SQRT((1-X1744)/2)))</f>
        <v>0</v>
      </c>
      <c r="Z1744" s="28">
        <f t="shared" ref="Z1744:AA1763" ca="1" si="1074">RAND()</f>
        <v>6.7441632594133161E-2</v>
      </c>
      <c r="AA1744" s="28">
        <f t="shared" ca="1" si="1074"/>
        <v>0.38707489101967363</v>
      </c>
      <c r="AB1744" s="28">
        <f ca="1">IF(Riskregister!$E$7="",0,COUNTIF(BH$4:BH$53,"&lt;"&amp;Z1744)*IF(AA1744&lt;0.5,Riskregister!$K$7+(Riskregister!$L$7-Riskregister!$K$7)*SQRT(AA1744/2),Riskregister!$L$7-(Riskregister!$L$7-Riskregister!$K$7)*SQRT((1-AA1744)/2)))</f>
        <v>0</v>
      </c>
      <c r="AC1744" s="28">
        <f t="shared" ref="AC1744:AD1763" ca="1" si="1075">RAND()</f>
        <v>0.56277048042945432</v>
      </c>
      <c r="AD1744" s="28">
        <f t="shared" ca="1" si="1075"/>
        <v>0.52544343142256533</v>
      </c>
      <c r="AE1744" s="28">
        <f ca="1">IF(Riskregister!$E$8="",0,COUNTIF(BI$4:BI$53,"&lt;"&amp;AC1744)*IF(AD1744&lt;0.5,Riskregister!$K$8+(Riskregister!$L$8-Riskregister!$K$8)*SQRT(AD1744/2),Riskregister!$L$8-(Riskregister!$L$8-Riskregister!$K$8)*SQRT((1-AD1744)/2)))</f>
        <v>0</v>
      </c>
      <c r="AF1744" s="28">
        <f t="shared" ref="AF1744:AG1763" ca="1" si="1076">RAND()</f>
        <v>0.10036548065777284</v>
      </c>
      <c r="AG1744" s="28">
        <f t="shared" ca="1" si="1076"/>
        <v>0.94787265810859411</v>
      </c>
      <c r="AH1744" s="28">
        <f>IF(Riskregister!$E$9="",0,COUNTIF(BJ$4:BJ$53,"&lt;"&amp;AF1744)*IF(AG1744&lt;0.5,Riskregister!$K$9+(Riskregister!$L$9-Riskregister!$K$9)*SQRT(AG1744/2),Riskregister!$L$9-(Riskregister!$L$9-Riskregister!$K$9)*SQRT((1-AG1744)/2)))</f>
        <v>0</v>
      </c>
      <c r="AI1744" s="28">
        <f t="shared" ref="AI1744:AJ1763" ca="1" si="1077">RAND()</f>
        <v>0.20996058040975607</v>
      </c>
      <c r="AJ1744" s="28">
        <f t="shared" ca="1" si="1077"/>
        <v>0.26833024397186023</v>
      </c>
      <c r="AK1744" s="28">
        <f>IF(Riskregister!$E$10="",0,COUNTIF(BK$4:BK$53,"&lt;"&amp;AI1744)*IF(AJ1744&lt;0.5,Riskregister!$K$10+(Riskregister!$L$10-Riskregister!$K$10)*SQRT(AJ1744/2),Riskregister!$L$10-(Riskregister!$L$10-Riskregister!$K$10)*SQRT((1-AJ1744)/2)))</f>
        <v>0</v>
      </c>
      <c r="AL1744" s="28">
        <f t="shared" ref="AL1744:AM1763" ca="1" si="1078">RAND()</f>
        <v>0.76246629150601397</v>
      </c>
      <c r="AM1744" s="28">
        <f t="shared" ca="1" si="1078"/>
        <v>0.22324561784429897</v>
      </c>
      <c r="AN1744" s="28">
        <f>IF(Riskregister!$E$11="",0,COUNTIF(BL$4:BL$53,"&lt;"&amp;AL1744)*IF(AM1744&lt;0.5,Riskregister!$K$11+(Riskregister!$L$11-Riskregister!$K$11)*SQRT(AM1744/2),Riskregister!$L$11-(Riskregister!$L$11-Riskregister!$K$11)*SQRT((1-AM1744)/2)))</f>
        <v>0</v>
      </c>
      <c r="AO1744" s="28">
        <f t="shared" ref="AO1744:AP1763" ca="1" si="1079">RAND()</f>
        <v>1.8515228390322269E-2</v>
      </c>
      <c r="AP1744" s="28">
        <f t="shared" ca="1" si="1079"/>
        <v>0.87440409873716129</v>
      </c>
      <c r="AQ1744" s="28">
        <f>IF(Riskregister!$E$12="",0,COUNTIF(BM$4:BM$53,"&lt;"&amp;AO1744)*IF(AP1744&lt;0.5,Riskregister!$K$12+(Riskregister!$L$12-Riskregister!$K$12)*SQRT(AP1744/2),Riskregister!$L$12-(Riskregister!$L$12-Riskregister!$K$12)*SQRT((1-AP1744)/2)))</f>
        <v>0</v>
      </c>
      <c r="AR1744" s="28">
        <f t="shared" ref="AR1744:AS1763" ca="1" si="1080">RAND()</f>
        <v>0.60930754999297487</v>
      </c>
      <c r="AS1744" s="28">
        <f t="shared" ca="1" si="1080"/>
        <v>0.58549704269273573</v>
      </c>
      <c r="AT1744" s="28">
        <f>IF(Riskregister!$E$13="",0,COUNTIF(BN$4:BN$53,"&lt;"&amp;AR1744)*IF(AS1744&lt;0.5,Riskregister!$K$13+(Riskregister!$L$13-Riskregister!$K$13)*SQRT(AS1744/2),Riskregister!$L$13-(Riskregister!$L$13-Riskregister!$K$13)*SQRT((1-AS1744)/2)))</f>
        <v>0</v>
      </c>
      <c r="AU1744" s="28">
        <f t="shared" ref="AU1744:AV1763" ca="1" si="1081">RAND()</f>
        <v>0.90584287967233967</v>
      </c>
      <c r="AV1744" s="28">
        <f t="shared" ca="1" si="1081"/>
        <v>1.431607722613204E-2</v>
      </c>
      <c r="AW1744" s="28">
        <f>IF(Riskregister!$E$14="",0,COUNTIF(BO$4:BO$53,"&lt;"&amp;AU1744)*IF(AV1744&lt;0.5,Riskregister!$K$14+(Riskregister!$L$14-Riskregister!$K$14)*SQRT(AV1744/2),Riskregister!$L$14-(Riskregister!$L$14-Riskregister!$K$14)*SQRT((1-AV1744)/2)))</f>
        <v>0</v>
      </c>
      <c r="AX1744" s="28">
        <f t="shared" ref="AX1744:AY1763" ca="1" si="1082">RAND()</f>
        <v>0.49971779794878513</v>
      </c>
      <c r="AY1744" s="28">
        <f t="shared" ca="1" si="1082"/>
        <v>2.6894878919035969E-2</v>
      </c>
      <c r="AZ1744" s="28">
        <f>IF(Riskregister!$E$15="",0,COUNTIF(BP$4:BP$53,"&lt;"&amp;AX1744)*IF(AY1744&lt;0.5,Riskregister!$K$15+(Riskregister!$L$15-Riskregister!$K$15)*SQRT(AY1744/2),Riskregister!$L$15-(Riskregister!$L$15-Riskregister!$K$15)*SQRT((1-AY1744)/2)))</f>
        <v>0</v>
      </c>
      <c r="BA1744" s="28">
        <f t="shared" ref="BA1744:BB1763" ca="1" si="1083">RAND()</f>
        <v>0.58014323288593539</v>
      </c>
      <c r="BB1744" s="28">
        <f t="shared" ca="1" si="1083"/>
        <v>0.29091333369228711</v>
      </c>
      <c r="BC1744" s="28">
        <f>IF(Riskregister!$E$16="",0,COUNTIF(BQ$4:BQ$53,"&lt;"&amp;BA1744)*IF(BB1744&lt;0.5,Riskregister!$K$16+(Riskregister!$L$16-Riskregister!$K$16)*SQRT(BB1744/2),Riskregister!$L$16-(Riskregister!$L$16-Riskregister!$K$16)*SQRT((1-BB1744)/2)))</f>
        <v>0</v>
      </c>
      <c r="BD1744" s="28">
        <f t="shared" ca="1" si="1071"/>
        <v>492577.70467220334</v>
      </c>
    </row>
    <row r="1745" spans="20:56" x14ac:dyDescent="0.35">
      <c r="T1745" s="28">
        <f t="shared" ca="1" si="1072"/>
        <v>0.69375411046955682</v>
      </c>
      <c r="U1745" s="28">
        <f t="shared" ca="1" si="1072"/>
        <v>0.58467062922279078</v>
      </c>
      <c r="V1745" s="28">
        <f ca="1">IF(Riskregister!$E$5="",0,COUNTIF(BF$4:BF$53,"&lt;"&amp;T1745)*IF(U1745&lt;0.5,Riskregister!$K$5+(Riskregister!$L$5-Riskregister!$K$5)*SQRT(U1745/2),Riskregister!$L$5-(Riskregister!$L$5-Riskregister!$K$5)*SQRT((1-U1745)/2)))</f>
        <v>394933.91603877436</v>
      </c>
      <c r="W1745" s="28">
        <f t="shared" ca="1" si="1073"/>
        <v>0.22662802126177883</v>
      </c>
      <c r="X1745" s="28">
        <f t="shared" ca="1" si="1073"/>
        <v>0.28270888212505663</v>
      </c>
      <c r="Y1745" s="28">
        <f ca="1">IF(Riskregister!$E$6="",0,COUNTIF(BG$4:BG$53,"&lt;"&amp;W1745)*IF(X1745&lt;0.5,Riskregister!$K$6+(Riskregister!$L$6-Riskregister!$K$6)*SQRT(X1745/2),Riskregister!$L$6-(Riskregister!$L$6-Riskregister!$K$6)*SQRT((1-X1745)/2)))</f>
        <v>0</v>
      </c>
      <c r="Z1745" s="28">
        <f t="shared" ca="1" si="1074"/>
        <v>0.41650084505095974</v>
      </c>
      <c r="AA1745" s="28">
        <f t="shared" ca="1" si="1074"/>
        <v>0.56070724015013274</v>
      </c>
      <c r="AB1745" s="28">
        <f ca="1">IF(Riskregister!$E$7="",0,COUNTIF(BH$4:BH$53,"&lt;"&amp;Z1745)*IF(AA1745&lt;0.5,Riskregister!$K$7+(Riskregister!$L$7-Riskregister!$K$7)*SQRT(AA1745/2),Riskregister!$L$7-(Riskregister!$L$7-Riskregister!$K$7)*SQRT((1-AA1745)/2)))</f>
        <v>0</v>
      </c>
      <c r="AC1745" s="28">
        <f t="shared" ca="1" si="1075"/>
        <v>0.64868620320674164</v>
      </c>
      <c r="AD1745" s="28">
        <f t="shared" ca="1" si="1075"/>
        <v>0.30601943372829021</v>
      </c>
      <c r="AE1745" s="28">
        <f ca="1">IF(Riskregister!$E$8="",0,COUNTIF(BI$4:BI$53,"&lt;"&amp;AC1745)*IF(AD1745&lt;0.5,Riskregister!$K$8+(Riskregister!$L$8-Riskregister!$K$8)*SQRT(AD1745/2),Riskregister!$L$8-(Riskregister!$L$8-Riskregister!$K$8)*SQRT((1-AD1745)/2)))</f>
        <v>0</v>
      </c>
      <c r="AF1745" s="28">
        <f t="shared" ca="1" si="1076"/>
        <v>0.2252995715158862</v>
      </c>
      <c r="AG1745" s="28">
        <f t="shared" ca="1" si="1076"/>
        <v>0.40513915241398535</v>
      </c>
      <c r="AH1745" s="28">
        <f>IF(Riskregister!$E$9="",0,COUNTIF(BJ$4:BJ$53,"&lt;"&amp;AF1745)*IF(AG1745&lt;0.5,Riskregister!$K$9+(Riskregister!$L$9-Riskregister!$K$9)*SQRT(AG1745/2),Riskregister!$L$9-(Riskregister!$L$9-Riskregister!$K$9)*SQRT((1-AG1745)/2)))</f>
        <v>0</v>
      </c>
      <c r="AI1745" s="28">
        <f t="shared" ca="1" si="1077"/>
        <v>0.14379282721998488</v>
      </c>
      <c r="AJ1745" s="28">
        <f t="shared" ca="1" si="1077"/>
        <v>0.46950747887811739</v>
      </c>
      <c r="AK1745" s="28">
        <f>IF(Riskregister!$E$10="",0,COUNTIF(BK$4:BK$53,"&lt;"&amp;AI1745)*IF(AJ1745&lt;0.5,Riskregister!$K$10+(Riskregister!$L$10-Riskregister!$K$10)*SQRT(AJ1745/2),Riskregister!$L$10-(Riskregister!$L$10-Riskregister!$K$10)*SQRT((1-AJ1745)/2)))</f>
        <v>0</v>
      </c>
      <c r="AL1745" s="28">
        <f t="shared" ca="1" si="1078"/>
        <v>0.49169761538954482</v>
      </c>
      <c r="AM1745" s="28">
        <f t="shared" ca="1" si="1078"/>
        <v>0.13817074261672269</v>
      </c>
      <c r="AN1745" s="28">
        <f>IF(Riskregister!$E$11="",0,COUNTIF(BL$4:BL$53,"&lt;"&amp;AL1745)*IF(AM1745&lt;0.5,Riskregister!$K$11+(Riskregister!$L$11-Riskregister!$K$11)*SQRT(AM1745/2),Riskregister!$L$11-(Riskregister!$L$11-Riskregister!$K$11)*SQRT((1-AM1745)/2)))</f>
        <v>0</v>
      </c>
      <c r="AO1745" s="28">
        <f t="shared" ca="1" si="1079"/>
        <v>0.64410556571686051</v>
      </c>
      <c r="AP1745" s="28">
        <f t="shared" ca="1" si="1079"/>
        <v>0.36368757923147088</v>
      </c>
      <c r="AQ1745" s="28">
        <f>IF(Riskregister!$E$12="",0,COUNTIF(BM$4:BM$53,"&lt;"&amp;AO1745)*IF(AP1745&lt;0.5,Riskregister!$K$12+(Riskregister!$L$12-Riskregister!$K$12)*SQRT(AP1745/2),Riskregister!$L$12-(Riskregister!$L$12-Riskregister!$K$12)*SQRT((1-AP1745)/2)))</f>
        <v>0</v>
      </c>
      <c r="AR1745" s="28">
        <f t="shared" ca="1" si="1080"/>
        <v>0.58331599711244619</v>
      </c>
      <c r="AS1745" s="28">
        <f t="shared" ca="1" si="1080"/>
        <v>0.95321837672470755</v>
      </c>
      <c r="AT1745" s="28">
        <f>IF(Riskregister!$E$13="",0,COUNTIF(BN$4:BN$53,"&lt;"&amp;AR1745)*IF(AS1745&lt;0.5,Riskregister!$K$13+(Riskregister!$L$13-Riskregister!$K$13)*SQRT(AS1745/2),Riskregister!$L$13-(Riskregister!$L$13-Riskregister!$K$13)*SQRT((1-AS1745)/2)))</f>
        <v>0</v>
      </c>
      <c r="AU1745" s="28">
        <f t="shared" ca="1" si="1081"/>
        <v>0.34896651855791294</v>
      </c>
      <c r="AV1745" s="28">
        <f t="shared" ca="1" si="1081"/>
        <v>0.40946727434426844</v>
      </c>
      <c r="AW1745" s="28">
        <f>IF(Riskregister!$E$14="",0,COUNTIF(BO$4:BO$53,"&lt;"&amp;AU1745)*IF(AV1745&lt;0.5,Riskregister!$K$14+(Riskregister!$L$14-Riskregister!$K$14)*SQRT(AV1745/2),Riskregister!$L$14-(Riskregister!$L$14-Riskregister!$K$14)*SQRT((1-AV1745)/2)))</f>
        <v>0</v>
      </c>
      <c r="AX1745" s="28">
        <f t="shared" ca="1" si="1082"/>
        <v>0.6327839210006595</v>
      </c>
      <c r="AY1745" s="28">
        <f t="shared" ca="1" si="1082"/>
        <v>0.23449057850532051</v>
      </c>
      <c r="AZ1745" s="28">
        <f>IF(Riskregister!$E$15="",0,COUNTIF(BP$4:BP$53,"&lt;"&amp;AX1745)*IF(AY1745&lt;0.5,Riskregister!$K$15+(Riskregister!$L$15-Riskregister!$K$15)*SQRT(AY1745/2),Riskregister!$L$15-(Riskregister!$L$15-Riskregister!$K$15)*SQRT((1-AY1745)/2)))</f>
        <v>0</v>
      </c>
      <c r="BA1745" s="28">
        <f t="shared" ca="1" si="1083"/>
        <v>0.26241171939035601</v>
      </c>
      <c r="BB1745" s="28">
        <f t="shared" ca="1" si="1083"/>
        <v>0.45991502867830492</v>
      </c>
      <c r="BC1745" s="28">
        <f>IF(Riskregister!$E$16="",0,COUNTIF(BQ$4:BQ$53,"&lt;"&amp;BA1745)*IF(BB1745&lt;0.5,Riskregister!$K$16+(Riskregister!$L$16-Riskregister!$K$16)*SQRT(BB1745/2),Riskregister!$L$16-(Riskregister!$L$16-Riskregister!$K$16)*SQRT((1-BB1745)/2)))</f>
        <v>0</v>
      </c>
      <c r="BD1745" s="28">
        <f t="shared" ca="1" si="1071"/>
        <v>394933.91603877436</v>
      </c>
    </row>
    <row r="1746" spans="20:56" x14ac:dyDescent="0.35">
      <c r="T1746" s="28">
        <f t="shared" ca="1" si="1072"/>
        <v>0.76379262786957425</v>
      </c>
      <c r="U1746" s="28">
        <f t="shared" ca="1" si="1072"/>
        <v>0.52571247479332872</v>
      </c>
      <c r="V1746" s="28">
        <f ca="1">IF(Riskregister!$E$5="",0,COUNTIF(BF$4:BF$53,"&lt;"&amp;T1746)*IF(U1746&lt;0.5,Riskregister!$K$5+(Riskregister!$L$5-Riskregister!$K$5)*SQRT(U1746/2),Riskregister!$L$5-(Riskregister!$L$5-Riskregister!$K$5)*SQRT((1-U1746)/2)))</f>
        <v>380861.66029839625</v>
      </c>
      <c r="W1746" s="28">
        <f t="shared" ca="1" si="1073"/>
        <v>0.91406743403297408</v>
      </c>
      <c r="X1746" s="28">
        <f t="shared" ca="1" si="1073"/>
        <v>8.2069912037558646E-2</v>
      </c>
      <c r="Y1746" s="28">
        <f ca="1">IF(Riskregister!$E$6="",0,COUNTIF(BG$4:BG$53,"&lt;"&amp;W1746)*IF(X1746&lt;0.5,Riskregister!$K$6+(Riskregister!$L$6-Riskregister!$K$6)*SQRT(X1746/2),Riskregister!$L$6-(Riskregister!$L$6-Riskregister!$K$6)*SQRT((1-X1746)/2)))</f>
        <v>1129255.1199706313</v>
      </c>
      <c r="Z1746" s="28">
        <f t="shared" ca="1" si="1074"/>
        <v>0.83761141426168417</v>
      </c>
      <c r="AA1746" s="28">
        <f t="shared" ca="1" si="1074"/>
        <v>0.23550331409326797</v>
      </c>
      <c r="AB1746" s="28">
        <f ca="1">IF(Riskregister!$E$7="",0,COUNTIF(BH$4:BH$53,"&lt;"&amp;Z1746)*IF(AA1746&lt;0.5,Riskregister!$K$7+(Riskregister!$L$7-Riskregister!$K$7)*SQRT(AA1746/2),Riskregister!$L$7-(Riskregister!$L$7-Riskregister!$K$7)*SQRT((1-AA1746)/2)))</f>
        <v>170102.36462373531</v>
      </c>
      <c r="AC1746" s="28">
        <f t="shared" ca="1" si="1075"/>
        <v>0.3062984566248409</v>
      </c>
      <c r="AD1746" s="28">
        <f t="shared" ca="1" si="1075"/>
        <v>0.86577004257383583</v>
      </c>
      <c r="AE1746" s="28">
        <f ca="1">IF(Riskregister!$E$8="",0,COUNTIF(BI$4:BI$53,"&lt;"&amp;AC1746)*IF(AD1746&lt;0.5,Riskregister!$K$8+(Riskregister!$L$8-Riskregister!$K$8)*SQRT(AD1746/2),Riskregister!$L$8-(Riskregister!$L$8-Riskregister!$K$8)*SQRT((1-AD1746)/2)))</f>
        <v>0</v>
      </c>
      <c r="AF1746" s="28">
        <f t="shared" ca="1" si="1076"/>
        <v>0.31211187800914586</v>
      </c>
      <c r="AG1746" s="28">
        <f t="shared" ca="1" si="1076"/>
        <v>0.62340412779119303</v>
      </c>
      <c r="AH1746" s="28">
        <f>IF(Riskregister!$E$9="",0,COUNTIF(BJ$4:BJ$53,"&lt;"&amp;AF1746)*IF(AG1746&lt;0.5,Riskregister!$K$9+(Riskregister!$L$9-Riskregister!$K$9)*SQRT(AG1746/2),Riskregister!$L$9-(Riskregister!$L$9-Riskregister!$K$9)*SQRT((1-AG1746)/2)))</f>
        <v>0</v>
      </c>
      <c r="AI1746" s="28">
        <f t="shared" ca="1" si="1077"/>
        <v>0.31712563576709174</v>
      </c>
      <c r="AJ1746" s="28">
        <f t="shared" ca="1" si="1077"/>
        <v>0.75747975292375869</v>
      </c>
      <c r="AK1746" s="28">
        <f>IF(Riskregister!$E$10="",0,COUNTIF(BK$4:BK$53,"&lt;"&amp;AI1746)*IF(AJ1746&lt;0.5,Riskregister!$K$10+(Riskregister!$L$10-Riskregister!$K$10)*SQRT(AJ1746/2),Riskregister!$L$10-(Riskregister!$L$10-Riskregister!$K$10)*SQRT((1-AJ1746)/2)))</f>
        <v>0</v>
      </c>
      <c r="AL1746" s="28">
        <f t="shared" ca="1" si="1078"/>
        <v>0.52931234694560036</v>
      </c>
      <c r="AM1746" s="28">
        <f t="shared" ca="1" si="1078"/>
        <v>0.47081467443325853</v>
      </c>
      <c r="AN1746" s="28">
        <f>IF(Riskregister!$E$11="",0,COUNTIF(BL$4:BL$53,"&lt;"&amp;AL1746)*IF(AM1746&lt;0.5,Riskregister!$K$11+(Riskregister!$L$11-Riskregister!$K$11)*SQRT(AM1746/2),Riskregister!$L$11-(Riskregister!$L$11-Riskregister!$K$11)*SQRT((1-AM1746)/2)))</f>
        <v>0</v>
      </c>
      <c r="AO1746" s="28">
        <f t="shared" ca="1" si="1079"/>
        <v>0.23746240391811313</v>
      </c>
      <c r="AP1746" s="28">
        <f t="shared" ca="1" si="1079"/>
        <v>0.70846363549802793</v>
      </c>
      <c r="AQ1746" s="28">
        <f>IF(Riskregister!$E$12="",0,COUNTIF(BM$4:BM$53,"&lt;"&amp;AO1746)*IF(AP1746&lt;0.5,Riskregister!$K$12+(Riskregister!$L$12-Riskregister!$K$12)*SQRT(AP1746/2),Riskregister!$L$12-(Riskregister!$L$12-Riskregister!$K$12)*SQRT((1-AP1746)/2)))</f>
        <v>0</v>
      </c>
      <c r="AR1746" s="28">
        <f t="shared" ca="1" si="1080"/>
        <v>0.7463940559519483</v>
      </c>
      <c r="AS1746" s="28">
        <f t="shared" ca="1" si="1080"/>
        <v>0.45205310663917841</v>
      </c>
      <c r="AT1746" s="28">
        <f>IF(Riskregister!$E$13="",0,COUNTIF(BN$4:BN$53,"&lt;"&amp;AR1746)*IF(AS1746&lt;0.5,Riskregister!$K$13+(Riskregister!$L$13-Riskregister!$K$13)*SQRT(AS1746/2),Riskregister!$L$13-(Riskregister!$L$13-Riskregister!$K$13)*SQRT((1-AS1746)/2)))</f>
        <v>0</v>
      </c>
      <c r="AU1746" s="28">
        <f t="shared" ca="1" si="1081"/>
        <v>0.77471684303870669</v>
      </c>
      <c r="AV1746" s="28">
        <f t="shared" ca="1" si="1081"/>
        <v>0.85325315961159931</v>
      </c>
      <c r="AW1746" s="28">
        <f>IF(Riskregister!$E$14="",0,COUNTIF(BO$4:BO$53,"&lt;"&amp;AU1746)*IF(AV1746&lt;0.5,Riskregister!$K$14+(Riskregister!$L$14-Riskregister!$K$14)*SQRT(AV1746/2),Riskregister!$L$14-(Riskregister!$L$14-Riskregister!$K$14)*SQRT((1-AV1746)/2)))</f>
        <v>0</v>
      </c>
      <c r="AX1746" s="28">
        <f t="shared" ca="1" si="1082"/>
        <v>0.42589512851473288</v>
      </c>
      <c r="AY1746" s="28">
        <f t="shared" ca="1" si="1082"/>
        <v>0.66203642880479174</v>
      </c>
      <c r="AZ1746" s="28">
        <f>IF(Riskregister!$E$15="",0,COUNTIF(BP$4:BP$53,"&lt;"&amp;AX1746)*IF(AY1746&lt;0.5,Riskregister!$K$15+(Riskregister!$L$15-Riskregister!$K$15)*SQRT(AY1746/2),Riskregister!$L$15-(Riskregister!$L$15-Riskregister!$K$15)*SQRT((1-AY1746)/2)))</f>
        <v>0</v>
      </c>
      <c r="BA1746" s="28">
        <f t="shared" ca="1" si="1083"/>
        <v>0.65454649889830208</v>
      </c>
      <c r="BB1746" s="28">
        <f t="shared" ca="1" si="1083"/>
        <v>0.44972135598690588</v>
      </c>
      <c r="BC1746" s="28">
        <f>IF(Riskregister!$E$16="",0,COUNTIF(BQ$4:BQ$53,"&lt;"&amp;BA1746)*IF(BB1746&lt;0.5,Riskregister!$K$16+(Riskregister!$L$16-Riskregister!$K$16)*SQRT(BB1746/2),Riskregister!$L$16-(Riskregister!$L$16-Riskregister!$K$16)*SQRT((1-BB1746)/2)))</f>
        <v>0</v>
      </c>
      <c r="BD1746" s="28">
        <f t="shared" ca="1" si="1071"/>
        <v>1680219.1448927629</v>
      </c>
    </row>
    <row r="1747" spans="20:56" x14ac:dyDescent="0.35">
      <c r="T1747" s="28">
        <f t="shared" ca="1" si="1072"/>
        <v>0.32981895425743102</v>
      </c>
      <c r="U1747" s="28">
        <f t="shared" ca="1" si="1072"/>
        <v>0.31673048186354946</v>
      </c>
      <c r="V1747" s="28">
        <f ca="1">IF(Riskregister!$E$5="",0,COUNTIF(BF$4:BF$53,"&lt;"&amp;T1747)*IF(U1747&lt;0.5,Riskregister!$K$5+(Riskregister!$L$5-Riskregister!$K$5)*SQRT(U1747/2),Riskregister!$L$5-(Riskregister!$L$5-Riskregister!$K$5)*SQRT((1-U1747)/2)))</f>
        <v>0</v>
      </c>
      <c r="W1747" s="28">
        <f t="shared" ca="1" si="1073"/>
        <v>8.9735708250192836E-2</v>
      </c>
      <c r="X1747" s="28">
        <f t="shared" ca="1" si="1073"/>
        <v>0.20291780758121802</v>
      </c>
      <c r="Y1747" s="28">
        <f ca="1">IF(Riskregister!$E$6="",0,COUNTIF(BG$4:BG$53,"&lt;"&amp;W1747)*IF(X1747&lt;0.5,Riskregister!$K$6+(Riskregister!$L$6-Riskregister!$K$6)*SQRT(X1747/2),Riskregister!$L$6-(Riskregister!$L$6-Riskregister!$K$6)*SQRT((1-X1747)/2)))</f>
        <v>0</v>
      </c>
      <c r="Z1747" s="28">
        <f t="shared" ca="1" si="1074"/>
        <v>0.51482000455989041</v>
      </c>
      <c r="AA1747" s="28">
        <f t="shared" ca="1" si="1074"/>
        <v>0.57964255500875939</v>
      </c>
      <c r="AB1747" s="28">
        <f ca="1">IF(Riskregister!$E$7="",0,COUNTIF(BH$4:BH$53,"&lt;"&amp;Z1747)*IF(AA1747&lt;0.5,Riskregister!$K$7+(Riskregister!$L$7-Riskregister!$K$7)*SQRT(AA1747/2),Riskregister!$L$7-(Riskregister!$L$7-Riskregister!$K$7)*SQRT((1-AA1747)/2)))</f>
        <v>0</v>
      </c>
      <c r="AC1747" s="28">
        <f t="shared" ca="1" si="1075"/>
        <v>0.88058177144453742</v>
      </c>
      <c r="AD1747" s="28">
        <f t="shared" ca="1" si="1075"/>
        <v>0.27988702337327109</v>
      </c>
      <c r="AE1747" s="28">
        <f ca="1">IF(Riskregister!$E$8="",0,COUNTIF(BI$4:BI$53,"&lt;"&amp;AC1747)*IF(AD1747&lt;0.5,Riskregister!$K$8+(Riskregister!$L$8-Riskregister!$K$8)*SQRT(AD1747/2),Riskregister!$L$8-(Riskregister!$L$8-Riskregister!$K$8)*SQRT((1-AD1747)/2)))</f>
        <v>0</v>
      </c>
      <c r="AF1747" s="28">
        <f t="shared" ca="1" si="1076"/>
        <v>0.97452081489501929</v>
      </c>
      <c r="AG1747" s="28">
        <f t="shared" ca="1" si="1076"/>
        <v>0.57374655534431751</v>
      </c>
      <c r="AH1747" s="28">
        <f>IF(Riskregister!$E$9="",0,COUNTIF(BJ$4:BJ$53,"&lt;"&amp;AF1747)*IF(AG1747&lt;0.5,Riskregister!$K$9+(Riskregister!$L$9-Riskregister!$K$9)*SQRT(AG1747/2),Riskregister!$L$9-(Riskregister!$L$9-Riskregister!$K$9)*SQRT((1-AG1747)/2)))</f>
        <v>0</v>
      </c>
      <c r="AI1747" s="28">
        <f t="shared" ca="1" si="1077"/>
        <v>9.6116866742919083E-3</v>
      </c>
      <c r="AJ1747" s="28">
        <f t="shared" ca="1" si="1077"/>
        <v>0.20206279066293453</v>
      </c>
      <c r="AK1747" s="28">
        <f>IF(Riskregister!$E$10="",0,COUNTIF(BK$4:BK$53,"&lt;"&amp;AI1747)*IF(AJ1747&lt;0.5,Riskregister!$K$10+(Riskregister!$L$10-Riskregister!$K$10)*SQRT(AJ1747/2),Riskregister!$L$10-(Riskregister!$L$10-Riskregister!$K$10)*SQRT((1-AJ1747)/2)))</f>
        <v>0</v>
      </c>
      <c r="AL1747" s="28">
        <f t="shared" ca="1" si="1078"/>
        <v>0.56800662737779994</v>
      </c>
      <c r="AM1747" s="28">
        <f t="shared" ca="1" si="1078"/>
        <v>0.57116103536095419</v>
      </c>
      <c r="AN1747" s="28">
        <f>IF(Riskregister!$E$11="",0,COUNTIF(BL$4:BL$53,"&lt;"&amp;AL1747)*IF(AM1747&lt;0.5,Riskregister!$K$11+(Riskregister!$L$11-Riskregister!$K$11)*SQRT(AM1747/2),Riskregister!$L$11-(Riskregister!$L$11-Riskregister!$K$11)*SQRT((1-AM1747)/2)))</f>
        <v>0</v>
      </c>
      <c r="AO1747" s="28">
        <f t="shared" ca="1" si="1079"/>
        <v>0.15756903961152258</v>
      </c>
      <c r="AP1747" s="28">
        <f t="shared" ca="1" si="1079"/>
        <v>0.1951825340916411</v>
      </c>
      <c r="AQ1747" s="28">
        <f>IF(Riskregister!$E$12="",0,COUNTIF(BM$4:BM$53,"&lt;"&amp;AO1747)*IF(AP1747&lt;0.5,Riskregister!$K$12+(Riskregister!$L$12-Riskregister!$K$12)*SQRT(AP1747/2),Riskregister!$L$12-(Riskregister!$L$12-Riskregister!$K$12)*SQRT((1-AP1747)/2)))</f>
        <v>0</v>
      </c>
      <c r="AR1747" s="28">
        <f t="shared" ca="1" si="1080"/>
        <v>0.97320107767433084</v>
      </c>
      <c r="AS1747" s="28">
        <f t="shared" ca="1" si="1080"/>
        <v>0.34010496709305116</v>
      </c>
      <c r="AT1747" s="28">
        <f>IF(Riskregister!$E$13="",0,COUNTIF(BN$4:BN$53,"&lt;"&amp;AR1747)*IF(AS1747&lt;0.5,Riskregister!$K$13+(Riskregister!$L$13-Riskregister!$K$13)*SQRT(AS1747/2),Riskregister!$L$13-(Riskregister!$L$13-Riskregister!$K$13)*SQRT((1-AS1747)/2)))</f>
        <v>0</v>
      </c>
      <c r="AU1747" s="28">
        <f t="shared" ca="1" si="1081"/>
        <v>4.3432428689710978E-2</v>
      </c>
      <c r="AV1747" s="28">
        <f t="shared" ca="1" si="1081"/>
        <v>0.53024971943517929</v>
      </c>
      <c r="AW1747" s="28">
        <f>IF(Riskregister!$E$14="",0,COUNTIF(BO$4:BO$53,"&lt;"&amp;AU1747)*IF(AV1747&lt;0.5,Riskregister!$K$14+(Riskregister!$L$14-Riskregister!$K$14)*SQRT(AV1747/2),Riskregister!$L$14-(Riskregister!$L$14-Riskregister!$K$14)*SQRT((1-AV1747)/2)))</f>
        <v>0</v>
      </c>
      <c r="AX1747" s="28">
        <f t="shared" ca="1" si="1082"/>
        <v>7.4855310263738151E-2</v>
      </c>
      <c r="AY1747" s="28">
        <f t="shared" ca="1" si="1082"/>
        <v>0.28311670857145887</v>
      </c>
      <c r="AZ1747" s="28">
        <f>IF(Riskregister!$E$15="",0,COUNTIF(BP$4:BP$53,"&lt;"&amp;AX1747)*IF(AY1747&lt;0.5,Riskregister!$K$15+(Riskregister!$L$15-Riskregister!$K$15)*SQRT(AY1747/2),Riskregister!$L$15-(Riskregister!$L$15-Riskregister!$K$15)*SQRT((1-AY1747)/2)))</f>
        <v>0</v>
      </c>
      <c r="BA1747" s="28">
        <f t="shared" ca="1" si="1083"/>
        <v>0.6103975679915431</v>
      </c>
      <c r="BB1747" s="28">
        <f t="shared" ca="1" si="1083"/>
        <v>0.61674864351870184</v>
      </c>
      <c r="BC1747" s="28">
        <f>IF(Riskregister!$E$16="",0,COUNTIF(BQ$4:BQ$53,"&lt;"&amp;BA1747)*IF(BB1747&lt;0.5,Riskregister!$K$16+(Riskregister!$L$16-Riskregister!$K$16)*SQRT(BB1747/2),Riskregister!$L$16-(Riskregister!$L$16-Riskregister!$K$16)*SQRT((1-BB1747)/2)))</f>
        <v>0</v>
      </c>
      <c r="BD1747" s="28">
        <f t="shared" ca="1" si="1071"/>
        <v>0</v>
      </c>
    </row>
    <row r="1748" spans="20:56" x14ac:dyDescent="0.35">
      <c r="T1748" s="28">
        <f t="shared" ca="1" si="1072"/>
        <v>0.39056477275959567</v>
      </c>
      <c r="U1748" s="28">
        <f t="shared" ca="1" si="1072"/>
        <v>0.18104519081718828</v>
      </c>
      <c r="V1748" s="28">
        <f ca="1">IF(Riskregister!$E$5="",0,COUNTIF(BF$4:BF$53,"&lt;"&amp;T1748)*IF(U1748&lt;0.5,Riskregister!$K$5+(Riskregister!$L$5-Riskregister!$K$5)*SQRT(U1748/2),Riskregister!$L$5-(Riskregister!$L$5-Riskregister!$K$5)*SQRT((1-U1748)/2)))</f>
        <v>0</v>
      </c>
      <c r="W1748" s="28">
        <f t="shared" ca="1" si="1073"/>
        <v>0.10771719124908696</v>
      </c>
      <c r="X1748" s="28">
        <f t="shared" ca="1" si="1073"/>
        <v>0.22154450080419363</v>
      </c>
      <c r="Y1748" s="28">
        <f ca="1">IF(Riskregister!$E$6="",0,COUNTIF(BG$4:BG$53,"&lt;"&amp;W1748)*IF(X1748&lt;0.5,Riskregister!$K$6+(Riskregister!$L$6-Riskregister!$K$6)*SQRT(X1748/2),Riskregister!$L$6-(Riskregister!$L$6-Riskregister!$K$6)*SQRT((1-X1748)/2)))</f>
        <v>0</v>
      </c>
      <c r="Z1748" s="28">
        <f t="shared" ca="1" si="1074"/>
        <v>0.47267527930297826</v>
      </c>
      <c r="AA1748" s="28">
        <f t="shared" ca="1" si="1074"/>
        <v>0.75051049368993805</v>
      </c>
      <c r="AB1748" s="28">
        <f ca="1">IF(Riskregister!$E$7="",0,COUNTIF(BH$4:BH$53,"&lt;"&amp;Z1748)*IF(AA1748&lt;0.5,Riskregister!$K$7+(Riskregister!$L$7-Riskregister!$K$7)*SQRT(AA1748/2),Riskregister!$L$7-(Riskregister!$L$7-Riskregister!$K$7)*SQRT((1-AA1748)/2)))</f>
        <v>0</v>
      </c>
      <c r="AC1748" s="28">
        <f t="shared" ca="1" si="1075"/>
        <v>0.17480696833884801</v>
      </c>
      <c r="AD1748" s="28">
        <f t="shared" ca="1" si="1075"/>
        <v>0.87254774544324121</v>
      </c>
      <c r="AE1748" s="28">
        <f ca="1">IF(Riskregister!$E$8="",0,COUNTIF(BI$4:BI$53,"&lt;"&amp;AC1748)*IF(AD1748&lt;0.5,Riskregister!$K$8+(Riskregister!$L$8-Riskregister!$K$8)*SQRT(AD1748/2),Riskregister!$L$8-(Riskregister!$L$8-Riskregister!$K$8)*SQRT((1-AD1748)/2)))</f>
        <v>0</v>
      </c>
      <c r="AF1748" s="28">
        <f t="shared" ca="1" si="1076"/>
        <v>0.68533297731316978</v>
      </c>
      <c r="AG1748" s="28">
        <f t="shared" ca="1" si="1076"/>
        <v>0.3678742098926836</v>
      </c>
      <c r="AH1748" s="28">
        <f>IF(Riskregister!$E$9="",0,COUNTIF(BJ$4:BJ$53,"&lt;"&amp;AF1748)*IF(AG1748&lt;0.5,Riskregister!$K$9+(Riskregister!$L$9-Riskregister!$K$9)*SQRT(AG1748/2),Riskregister!$L$9-(Riskregister!$L$9-Riskregister!$K$9)*SQRT((1-AG1748)/2)))</f>
        <v>0</v>
      </c>
      <c r="AI1748" s="28">
        <f t="shared" ca="1" si="1077"/>
        <v>0.94587891941228974</v>
      </c>
      <c r="AJ1748" s="28">
        <f t="shared" ca="1" si="1077"/>
        <v>0.66641720280495442</v>
      </c>
      <c r="AK1748" s="28">
        <f>IF(Riskregister!$E$10="",0,COUNTIF(BK$4:BK$53,"&lt;"&amp;AI1748)*IF(AJ1748&lt;0.5,Riskregister!$K$10+(Riskregister!$L$10-Riskregister!$K$10)*SQRT(AJ1748/2),Riskregister!$L$10-(Riskregister!$L$10-Riskregister!$K$10)*SQRT((1-AJ1748)/2)))</f>
        <v>0</v>
      </c>
      <c r="AL1748" s="28">
        <f t="shared" ca="1" si="1078"/>
        <v>0.82949418687629317</v>
      </c>
      <c r="AM1748" s="28">
        <f t="shared" ca="1" si="1078"/>
        <v>0.34257419973241598</v>
      </c>
      <c r="AN1748" s="28">
        <f>IF(Riskregister!$E$11="",0,COUNTIF(BL$4:BL$53,"&lt;"&amp;AL1748)*IF(AM1748&lt;0.5,Riskregister!$K$11+(Riskregister!$L$11-Riskregister!$K$11)*SQRT(AM1748/2),Riskregister!$L$11-(Riskregister!$L$11-Riskregister!$K$11)*SQRT((1-AM1748)/2)))</f>
        <v>0</v>
      </c>
      <c r="AO1748" s="28">
        <f t="shared" ca="1" si="1079"/>
        <v>0.88769398346039463</v>
      </c>
      <c r="AP1748" s="28">
        <f t="shared" ca="1" si="1079"/>
        <v>0.36650049785655392</v>
      </c>
      <c r="AQ1748" s="28">
        <f>IF(Riskregister!$E$12="",0,COUNTIF(BM$4:BM$53,"&lt;"&amp;AO1748)*IF(AP1748&lt;0.5,Riskregister!$K$12+(Riskregister!$L$12-Riskregister!$K$12)*SQRT(AP1748/2),Riskregister!$L$12-(Riskregister!$L$12-Riskregister!$K$12)*SQRT((1-AP1748)/2)))</f>
        <v>0</v>
      </c>
      <c r="AR1748" s="28">
        <f t="shared" ca="1" si="1080"/>
        <v>0.57054484294958674</v>
      </c>
      <c r="AS1748" s="28">
        <f t="shared" ca="1" si="1080"/>
        <v>0.83755272578396067</v>
      </c>
      <c r="AT1748" s="28">
        <f>IF(Riskregister!$E$13="",0,COUNTIF(BN$4:BN$53,"&lt;"&amp;AR1748)*IF(AS1748&lt;0.5,Riskregister!$K$13+(Riskregister!$L$13-Riskregister!$K$13)*SQRT(AS1748/2),Riskregister!$L$13-(Riskregister!$L$13-Riskregister!$K$13)*SQRT((1-AS1748)/2)))</f>
        <v>0</v>
      </c>
      <c r="AU1748" s="28">
        <f t="shared" ca="1" si="1081"/>
        <v>0.58260274398854484</v>
      </c>
      <c r="AV1748" s="28">
        <f t="shared" ca="1" si="1081"/>
        <v>0.43414922176666504</v>
      </c>
      <c r="AW1748" s="28">
        <f>IF(Riskregister!$E$14="",0,COUNTIF(BO$4:BO$53,"&lt;"&amp;AU1748)*IF(AV1748&lt;0.5,Riskregister!$K$14+(Riskregister!$L$14-Riskregister!$K$14)*SQRT(AV1748/2),Riskregister!$L$14-(Riskregister!$L$14-Riskregister!$K$14)*SQRT((1-AV1748)/2)))</f>
        <v>0</v>
      </c>
      <c r="AX1748" s="28">
        <f t="shared" ca="1" si="1082"/>
        <v>0.45970766479737635</v>
      </c>
      <c r="AY1748" s="28">
        <f t="shared" ca="1" si="1082"/>
        <v>6.9541159904810135E-3</v>
      </c>
      <c r="AZ1748" s="28">
        <f>IF(Riskregister!$E$15="",0,COUNTIF(BP$4:BP$53,"&lt;"&amp;AX1748)*IF(AY1748&lt;0.5,Riskregister!$K$15+(Riskregister!$L$15-Riskregister!$K$15)*SQRT(AY1748/2),Riskregister!$L$15-(Riskregister!$L$15-Riskregister!$K$15)*SQRT((1-AY1748)/2)))</f>
        <v>0</v>
      </c>
      <c r="BA1748" s="28">
        <f t="shared" ca="1" si="1083"/>
        <v>0.92883251161008951</v>
      </c>
      <c r="BB1748" s="28">
        <f t="shared" ca="1" si="1083"/>
        <v>0.44773262603184172</v>
      </c>
      <c r="BC1748" s="28">
        <f>IF(Riskregister!$E$16="",0,COUNTIF(BQ$4:BQ$53,"&lt;"&amp;BA1748)*IF(BB1748&lt;0.5,Riskregister!$K$16+(Riskregister!$L$16-Riskregister!$K$16)*SQRT(BB1748/2),Riskregister!$L$16-(Riskregister!$L$16-Riskregister!$K$16)*SQRT((1-BB1748)/2)))</f>
        <v>0</v>
      </c>
      <c r="BD1748" s="28">
        <f t="shared" ca="1" si="1071"/>
        <v>0</v>
      </c>
    </row>
    <row r="1749" spans="20:56" x14ac:dyDescent="0.35">
      <c r="T1749" s="28">
        <f t="shared" ca="1" si="1072"/>
        <v>0.75394167660826716</v>
      </c>
      <c r="U1749" s="28">
        <f t="shared" ca="1" si="1072"/>
        <v>0.88579787149693701</v>
      </c>
      <c r="V1749" s="28">
        <f ca="1">IF(Riskregister!$E$5="",0,COUNTIF(BF$4:BF$53,"&lt;"&amp;T1749)*IF(U1749&lt;0.5,Riskregister!$K$5+(Riskregister!$L$5-Riskregister!$K$5)*SQRT(U1749/2),Riskregister!$L$5-(Riskregister!$L$5-Riskregister!$K$5)*SQRT((1-U1749)/2)))</f>
        <v>492468.76960187277</v>
      </c>
      <c r="W1749" s="28">
        <f t="shared" ca="1" si="1073"/>
        <v>0.28330114587616195</v>
      </c>
      <c r="X1749" s="28">
        <f t="shared" ca="1" si="1073"/>
        <v>0.42090217270412333</v>
      </c>
      <c r="Y1749" s="28">
        <f ca="1">IF(Riskregister!$E$6="",0,COUNTIF(BG$4:BG$53,"&lt;"&amp;W1749)*IF(X1749&lt;0.5,Riskregister!$K$6+(Riskregister!$L$6-Riskregister!$K$6)*SQRT(X1749/2),Riskregister!$L$6-(Riskregister!$L$6-Riskregister!$K$6)*SQRT((1-X1749)/2)))</f>
        <v>0</v>
      </c>
      <c r="Z1749" s="28">
        <f t="shared" ca="1" si="1074"/>
        <v>0.86698799830142514</v>
      </c>
      <c r="AA1749" s="28">
        <f t="shared" ca="1" si="1074"/>
        <v>0.56647035292062731</v>
      </c>
      <c r="AB1749" s="28">
        <f ca="1">IF(Riskregister!$E$7="",0,COUNTIF(BH$4:BH$53,"&lt;"&amp;Z1749)*IF(AA1749&lt;0.5,Riskregister!$K$7+(Riskregister!$L$7-Riskregister!$K$7)*SQRT(AA1749/2),Riskregister!$L$7-(Riskregister!$L$7-Riskregister!$K$7)*SQRT((1-AA1749)/2)))</f>
        <v>237046.96724635168</v>
      </c>
      <c r="AC1749" s="28">
        <f t="shared" ca="1" si="1075"/>
        <v>0.69837901905861843</v>
      </c>
      <c r="AD1749" s="28">
        <f t="shared" ca="1" si="1075"/>
        <v>0.55909075861771407</v>
      </c>
      <c r="AE1749" s="28">
        <f ca="1">IF(Riskregister!$E$8="",0,COUNTIF(BI$4:BI$53,"&lt;"&amp;AC1749)*IF(AD1749&lt;0.5,Riskregister!$K$8+(Riskregister!$L$8-Riskregister!$K$8)*SQRT(AD1749/2),Riskregister!$L$8-(Riskregister!$L$8-Riskregister!$K$8)*SQRT((1-AD1749)/2)))</f>
        <v>0</v>
      </c>
      <c r="AF1749" s="28">
        <f t="shared" ca="1" si="1076"/>
        <v>0.3482106643555537</v>
      </c>
      <c r="AG1749" s="28">
        <f t="shared" ca="1" si="1076"/>
        <v>8.4607603770226802E-2</v>
      </c>
      <c r="AH1749" s="28">
        <f>IF(Riskregister!$E$9="",0,COUNTIF(BJ$4:BJ$53,"&lt;"&amp;AF1749)*IF(AG1749&lt;0.5,Riskregister!$K$9+(Riskregister!$L$9-Riskregister!$K$9)*SQRT(AG1749/2),Riskregister!$L$9-(Riskregister!$L$9-Riskregister!$K$9)*SQRT((1-AG1749)/2)))</f>
        <v>0</v>
      </c>
      <c r="AI1749" s="28">
        <f t="shared" ca="1" si="1077"/>
        <v>0.63504152851155216</v>
      </c>
      <c r="AJ1749" s="28">
        <f t="shared" ca="1" si="1077"/>
        <v>1.6826148651328032E-2</v>
      </c>
      <c r="AK1749" s="28">
        <f>IF(Riskregister!$E$10="",0,COUNTIF(BK$4:BK$53,"&lt;"&amp;AI1749)*IF(AJ1749&lt;0.5,Riskregister!$K$10+(Riskregister!$L$10-Riskregister!$K$10)*SQRT(AJ1749/2),Riskregister!$L$10-(Riskregister!$L$10-Riskregister!$K$10)*SQRT((1-AJ1749)/2)))</f>
        <v>0</v>
      </c>
      <c r="AL1749" s="28">
        <f t="shared" ca="1" si="1078"/>
        <v>0.38668116571713185</v>
      </c>
      <c r="AM1749" s="28">
        <f t="shared" ca="1" si="1078"/>
        <v>0.93550642677954032</v>
      </c>
      <c r="AN1749" s="28">
        <f>IF(Riskregister!$E$11="",0,COUNTIF(BL$4:BL$53,"&lt;"&amp;AL1749)*IF(AM1749&lt;0.5,Riskregister!$K$11+(Riskregister!$L$11-Riskregister!$K$11)*SQRT(AM1749/2),Riskregister!$L$11-(Riskregister!$L$11-Riskregister!$K$11)*SQRT((1-AM1749)/2)))</f>
        <v>0</v>
      </c>
      <c r="AO1749" s="28">
        <f t="shared" ca="1" si="1079"/>
        <v>8.1257879861248217E-2</v>
      </c>
      <c r="AP1749" s="28">
        <f t="shared" ca="1" si="1079"/>
        <v>0.90341262002462364</v>
      </c>
      <c r="AQ1749" s="28">
        <f>IF(Riskregister!$E$12="",0,COUNTIF(BM$4:BM$53,"&lt;"&amp;AO1749)*IF(AP1749&lt;0.5,Riskregister!$K$12+(Riskregister!$L$12-Riskregister!$K$12)*SQRT(AP1749/2),Riskregister!$L$12-(Riskregister!$L$12-Riskregister!$K$12)*SQRT((1-AP1749)/2)))</f>
        <v>0</v>
      </c>
      <c r="AR1749" s="28">
        <f t="shared" ca="1" si="1080"/>
        <v>0.95372537454784534</v>
      </c>
      <c r="AS1749" s="28">
        <f t="shared" ca="1" si="1080"/>
        <v>2.7205637917392722E-2</v>
      </c>
      <c r="AT1749" s="28">
        <f>IF(Riskregister!$E$13="",0,COUNTIF(BN$4:BN$53,"&lt;"&amp;AR1749)*IF(AS1749&lt;0.5,Riskregister!$K$13+(Riskregister!$L$13-Riskregister!$K$13)*SQRT(AS1749/2),Riskregister!$L$13-(Riskregister!$L$13-Riskregister!$K$13)*SQRT((1-AS1749)/2)))</f>
        <v>0</v>
      </c>
      <c r="AU1749" s="28">
        <f t="shared" ca="1" si="1081"/>
        <v>0.43071972080936005</v>
      </c>
      <c r="AV1749" s="28">
        <f t="shared" ca="1" si="1081"/>
        <v>0.53440319088610366</v>
      </c>
      <c r="AW1749" s="28">
        <f>IF(Riskregister!$E$14="",0,COUNTIF(BO$4:BO$53,"&lt;"&amp;AU1749)*IF(AV1749&lt;0.5,Riskregister!$K$14+(Riskregister!$L$14-Riskregister!$K$14)*SQRT(AV1749/2),Riskregister!$L$14-(Riskregister!$L$14-Riskregister!$K$14)*SQRT((1-AV1749)/2)))</f>
        <v>0</v>
      </c>
      <c r="AX1749" s="28">
        <f t="shared" ca="1" si="1082"/>
        <v>0.15110937366573973</v>
      </c>
      <c r="AY1749" s="28">
        <f t="shared" ca="1" si="1082"/>
        <v>0.17106405902387611</v>
      </c>
      <c r="AZ1749" s="28">
        <f>IF(Riskregister!$E$15="",0,COUNTIF(BP$4:BP$53,"&lt;"&amp;AX1749)*IF(AY1749&lt;0.5,Riskregister!$K$15+(Riskregister!$L$15-Riskregister!$K$15)*SQRT(AY1749/2),Riskregister!$L$15-(Riskregister!$L$15-Riskregister!$K$15)*SQRT((1-AY1749)/2)))</f>
        <v>0</v>
      </c>
      <c r="BA1749" s="28">
        <f t="shared" ca="1" si="1083"/>
        <v>0.8880420488752494</v>
      </c>
      <c r="BB1749" s="28">
        <f t="shared" ca="1" si="1083"/>
        <v>0.70522160049426219</v>
      </c>
      <c r="BC1749" s="28">
        <f>IF(Riskregister!$E$16="",0,COUNTIF(BQ$4:BQ$53,"&lt;"&amp;BA1749)*IF(BB1749&lt;0.5,Riskregister!$K$16+(Riskregister!$L$16-Riskregister!$K$16)*SQRT(BB1749/2),Riskregister!$L$16-(Riskregister!$L$16-Riskregister!$K$16)*SQRT((1-BB1749)/2)))</f>
        <v>0</v>
      </c>
      <c r="BD1749" s="28">
        <f t="shared" ca="1" si="1071"/>
        <v>729515.73684822442</v>
      </c>
    </row>
    <row r="1750" spans="20:56" x14ac:dyDescent="0.35">
      <c r="T1750" s="28">
        <f t="shared" ca="1" si="1072"/>
        <v>0.12101279471501125</v>
      </c>
      <c r="U1750" s="28">
        <f t="shared" ca="1" si="1072"/>
        <v>0.59081944067888226</v>
      </c>
      <c r="V1750" s="28">
        <f ca="1">IF(Riskregister!$E$5="",0,COUNTIF(BF$4:BF$53,"&lt;"&amp;T1750)*IF(U1750&lt;0.5,Riskregister!$K$5+(Riskregister!$L$5-Riskregister!$K$5)*SQRT(U1750/2),Riskregister!$L$5-(Riskregister!$L$5-Riskregister!$K$5)*SQRT((1-U1750)/2)))</f>
        <v>0</v>
      </c>
      <c r="W1750" s="28">
        <f t="shared" ca="1" si="1073"/>
        <v>0.93347382703936266</v>
      </c>
      <c r="X1750" s="28">
        <f t="shared" ca="1" si="1073"/>
        <v>0.46875282716901234</v>
      </c>
      <c r="Y1750" s="28">
        <f ca="1">IF(Riskregister!$E$6="",0,COUNTIF(BG$4:BG$53,"&lt;"&amp;W1750)*IF(X1750&lt;0.5,Riskregister!$K$6+(Riskregister!$L$6-Riskregister!$K$6)*SQRT(X1750/2),Riskregister!$L$6-(Riskregister!$L$6-Riskregister!$K$6)*SQRT((1-X1750)/2)))</f>
        <v>2142847.7615830936</v>
      </c>
      <c r="Z1750" s="28">
        <f t="shared" ca="1" si="1074"/>
        <v>0.94684410729181834</v>
      </c>
      <c r="AA1750" s="28">
        <f t="shared" ca="1" si="1074"/>
        <v>0.9462880310828774</v>
      </c>
      <c r="AB1750" s="28">
        <f ca="1">IF(Riskregister!$E$7="",0,COUNTIF(BH$4:BH$53,"&lt;"&amp;Z1750)*IF(AA1750&lt;0.5,Riskregister!$K$7+(Riskregister!$L$7-Riskregister!$K$7)*SQRT(AA1750/2),Riskregister!$L$7-(Riskregister!$L$7-Riskregister!$K$7)*SQRT((1-AA1750)/2)))</f>
        <v>342642.71540446009</v>
      </c>
      <c r="AC1750" s="28">
        <f t="shared" ca="1" si="1075"/>
        <v>0.31855429579348082</v>
      </c>
      <c r="AD1750" s="28">
        <f t="shared" ca="1" si="1075"/>
        <v>0.58354559039349152</v>
      </c>
      <c r="AE1750" s="28">
        <f ca="1">IF(Riskregister!$E$8="",0,COUNTIF(BI$4:BI$53,"&lt;"&amp;AC1750)*IF(AD1750&lt;0.5,Riskregister!$K$8+(Riskregister!$L$8-Riskregister!$K$8)*SQRT(AD1750/2),Riskregister!$L$8-(Riskregister!$L$8-Riskregister!$K$8)*SQRT((1-AD1750)/2)))</f>
        <v>0</v>
      </c>
      <c r="AF1750" s="28">
        <f t="shared" ca="1" si="1076"/>
        <v>0.6559859950881094</v>
      </c>
      <c r="AG1750" s="28">
        <f t="shared" ca="1" si="1076"/>
        <v>0.96219398804087974</v>
      </c>
      <c r="AH1750" s="28">
        <f>IF(Riskregister!$E$9="",0,COUNTIF(BJ$4:BJ$53,"&lt;"&amp;AF1750)*IF(AG1750&lt;0.5,Riskregister!$K$9+(Riskregister!$L$9-Riskregister!$K$9)*SQRT(AG1750/2),Riskregister!$L$9-(Riskregister!$L$9-Riskregister!$K$9)*SQRT((1-AG1750)/2)))</f>
        <v>0</v>
      </c>
      <c r="AI1750" s="28">
        <f t="shared" ca="1" si="1077"/>
        <v>0.16235753190151447</v>
      </c>
      <c r="AJ1750" s="28">
        <f t="shared" ca="1" si="1077"/>
        <v>0.78386351420273614</v>
      </c>
      <c r="AK1750" s="28">
        <f>IF(Riskregister!$E$10="",0,COUNTIF(BK$4:BK$53,"&lt;"&amp;AI1750)*IF(AJ1750&lt;0.5,Riskregister!$K$10+(Riskregister!$L$10-Riskregister!$K$10)*SQRT(AJ1750/2),Riskregister!$L$10-(Riskregister!$L$10-Riskregister!$K$10)*SQRT((1-AJ1750)/2)))</f>
        <v>0</v>
      </c>
      <c r="AL1750" s="28">
        <f t="shared" ca="1" si="1078"/>
        <v>0.96960136973702782</v>
      </c>
      <c r="AM1750" s="28">
        <f t="shared" ca="1" si="1078"/>
        <v>9.4386092332818694E-2</v>
      </c>
      <c r="AN1750" s="28">
        <f>IF(Riskregister!$E$11="",0,COUNTIF(BL$4:BL$53,"&lt;"&amp;AL1750)*IF(AM1750&lt;0.5,Riskregister!$K$11+(Riskregister!$L$11-Riskregister!$K$11)*SQRT(AM1750/2),Riskregister!$L$11-(Riskregister!$L$11-Riskregister!$K$11)*SQRT((1-AM1750)/2)))</f>
        <v>0</v>
      </c>
      <c r="AO1750" s="28">
        <f t="shared" ca="1" si="1079"/>
        <v>5.9994096992887935E-2</v>
      </c>
      <c r="AP1750" s="28">
        <f t="shared" ca="1" si="1079"/>
        <v>0.58658552052885415</v>
      </c>
      <c r="AQ1750" s="28">
        <f>IF(Riskregister!$E$12="",0,COUNTIF(BM$4:BM$53,"&lt;"&amp;AO1750)*IF(AP1750&lt;0.5,Riskregister!$K$12+(Riskregister!$L$12-Riskregister!$K$12)*SQRT(AP1750/2),Riskregister!$L$12-(Riskregister!$L$12-Riskregister!$K$12)*SQRT((1-AP1750)/2)))</f>
        <v>0</v>
      </c>
      <c r="AR1750" s="28">
        <f t="shared" ca="1" si="1080"/>
        <v>0.55191793129911126</v>
      </c>
      <c r="AS1750" s="28">
        <f t="shared" ca="1" si="1080"/>
        <v>0.21618263173137031</v>
      </c>
      <c r="AT1750" s="28">
        <f>IF(Riskregister!$E$13="",0,COUNTIF(BN$4:BN$53,"&lt;"&amp;AR1750)*IF(AS1750&lt;0.5,Riskregister!$K$13+(Riskregister!$L$13-Riskregister!$K$13)*SQRT(AS1750/2),Riskregister!$L$13-(Riskregister!$L$13-Riskregister!$K$13)*SQRT((1-AS1750)/2)))</f>
        <v>0</v>
      </c>
      <c r="AU1750" s="28">
        <f t="shared" ca="1" si="1081"/>
        <v>0.97897118258834892</v>
      </c>
      <c r="AV1750" s="28">
        <f t="shared" ca="1" si="1081"/>
        <v>0.55924488293182562</v>
      </c>
      <c r="AW1750" s="28">
        <f>IF(Riskregister!$E$14="",0,COUNTIF(BO$4:BO$53,"&lt;"&amp;AU1750)*IF(AV1750&lt;0.5,Riskregister!$K$14+(Riskregister!$L$14-Riskregister!$K$14)*SQRT(AV1750/2),Riskregister!$L$14-(Riskregister!$L$14-Riskregister!$K$14)*SQRT((1-AV1750)/2)))</f>
        <v>0</v>
      </c>
      <c r="AX1750" s="28">
        <f t="shared" ca="1" si="1082"/>
        <v>0.44088407177156586</v>
      </c>
      <c r="AY1750" s="28">
        <f t="shared" ca="1" si="1082"/>
        <v>0.56314329593205126</v>
      </c>
      <c r="AZ1750" s="28">
        <f>IF(Riskregister!$E$15="",0,COUNTIF(BP$4:BP$53,"&lt;"&amp;AX1750)*IF(AY1750&lt;0.5,Riskregister!$K$15+(Riskregister!$L$15-Riskregister!$K$15)*SQRT(AY1750/2),Riskregister!$L$15-(Riskregister!$L$15-Riskregister!$K$15)*SQRT((1-AY1750)/2)))</f>
        <v>0</v>
      </c>
      <c r="BA1750" s="28">
        <f t="shared" ca="1" si="1083"/>
        <v>7.1760160697693087E-2</v>
      </c>
      <c r="BB1750" s="28">
        <f t="shared" ca="1" si="1083"/>
        <v>0.17953522027424629</v>
      </c>
      <c r="BC1750" s="28">
        <f>IF(Riskregister!$E$16="",0,COUNTIF(BQ$4:BQ$53,"&lt;"&amp;BA1750)*IF(BB1750&lt;0.5,Riskregister!$K$16+(Riskregister!$L$16-Riskregister!$K$16)*SQRT(BB1750/2),Riskregister!$L$16-(Riskregister!$L$16-Riskregister!$K$16)*SQRT((1-BB1750)/2)))</f>
        <v>0</v>
      </c>
      <c r="BD1750" s="28">
        <f t="shared" ca="1" si="1071"/>
        <v>2485490.4769875538</v>
      </c>
    </row>
    <row r="1751" spans="20:56" x14ac:dyDescent="0.35">
      <c r="T1751" s="28">
        <f t="shared" ca="1" si="1072"/>
        <v>0.16319210407665352</v>
      </c>
      <c r="U1751" s="28">
        <f t="shared" ca="1" si="1072"/>
        <v>0.66887458445340409</v>
      </c>
      <c r="V1751" s="28">
        <f ca="1">IF(Riskregister!$E$5="",0,COUNTIF(BF$4:BF$53,"&lt;"&amp;T1751)*IF(U1751&lt;0.5,Riskregister!$K$5+(Riskregister!$L$5-Riskregister!$K$5)*SQRT(U1751/2),Riskregister!$L$5-(Riskregister!$L$5-Riskregister!$K$5)*SQRT((1-U1751)/2)))</f>
        <v>0</v>
      </c>
      <c r="W1751" s="28">
        <f t="shared" ca="1" si="1073"/>
        <v>0.54802201140407225</v>
      </c>
      <c r="X1751" s="28">
        <f t="shared" ca="1" si="1073"/>
        <v>0.80394525624084212</v>
      </c>
      <c r="Y1751" s="28">
        <f ca="1">IF(Riskregister!$E$6="",0,COUNTIF(BG$4:BG$53,"&lt;"&amp;W1751)*IF(X1751&lt;0.5,Riskregister!$K$6+(Riskregister!$L$6-Riskregister!$K$6)*SQRT(X1751/2),Riskregister!$L$6-(Riskregister!$L$6-Riskregister!$K$6)*SQRT((1-X1751)/2)))</f>
        <v>0</v>
      </c>
      <c r="Z1751" s="28">
        <f t="shared" ca="1" si="1074"/>
        <v>0.81709474400976745</v>
      </c>
      <c r="AA1751" s="28">
        <f t="shared" ca="1" si="1074"/>
        <v>0.1183886717347078</v>
      </c>
      <c r="AB1751" s="28">
        <f ca="1">IF(Riskregister!$E$7="",0,COUNTIF(BH$4:BH$53,"&lt;"&amp;Z1751)*IF(AA1751&lt;0.5,Riskregister!$K$7+(Riskregister!$L$7-Riskregister!$K$7)*SQRT(AA1751/2),Riskregister!$L$7-(Riskregister!$L$7-Riskregister!$K$7)*SQRT((1-AA1751)/2)))</f>
        <v>135154.60142441426</v>
      </c>
      <c r="AC1751" s="28">
        <f t="shared" ca="1" si="1075"/>
        <v>0.98200414309036865</v>
      </c>
      <c r="AD1751" s="28">
        <f t="shared" ca="1" si="1075"/>
        <v>0.61806572877491117</v>
      </c>
      <c r="AE1751" s="28">
        <f ca="1">IF(Riskregister!$E$8="",0,COUNTIF(BI$4:BI$53,"&lt;"&amp;AC1751)*IF(AD1751&lt;0.5,Riskregister!$K$8+(Riskregister!$L$8-Riskregister!$K$8)*SQRT(AD1751/2),Riskregister!$L$8-(Riskregister!$L$8-Riskregister!$K$8)*SQRT((1-AD1751)/2)))</f>
        <v>2946110.0259066685</v>
      </c>
      <c r="AF1751" s="28">
        <f t="shared" ca="1" si="1076"/>
        <v>0.69072046468558668</v>
      </c>
      <c r="AG1751" s="28">
        <f t="shared" ca="1" si="1076"/>
        <v>0.67560765646638765</v>
      </c>
      <c r="AH1751" s="28">
        <f>IF(Riskregister!$E$9="",0,COUNTIF(BJ$4:BJ$53,"&lt;"&amp;AF1751)*IF(AG1751&lt;0.5,Riskregister!$K$9+(Riskregister!$L$9-Riskregister!$K$9)*SQRT(AG1751/2),Riskregister!$L$9-(Riskregister!$L$9-Riskregister!$K$9)*SQRT((1-AG1751)/2)))</f>
        <v>0</v>
      </c>
      <c r="AI1751" s="28">
        <f t="shared" ca="1" si="1077"/>
        <v>0.35642605400845118</v>
      </c>
      <c r="AJ1751" s="28">
        <f t="shared" ca="1" si="1077"/>
        <v>0.768820348842992</v>
      </c>
      <c r="AK1751" s="28">
        <f>IF(Riskregister!$E$10="",0,COUNTIF(BK$4:BK$53,"&lt;"&amp;AI1751)*IF(AJ1751&lt;0.5,Riskregister!$K$10+(Riskregister!$L$10-Riskregister!$K$10)*SQRT(AJ1751/2),Riskregister!$L$10-(Riskregister!$L$10-Riskregister!$K$10)*SQRT((1-AJ1751)/2)))</f>
        <v>0</v>
      </c>
      <c r="AL1751" s="28">
        <f t="shared" ca="1" si="1078"/>
        <v>0.88026334601915446</v>
      </c>
      <c r="AM1751" s="28">
        <f t="shared" ca="1" si="1078"/>
        <v>0.37918617813981381</v>
      </c>
      <c r="AN1751" s="28">
        <f>IF(Riskregister!$E$11="",0,COUNTIF(BL$4:BL$53,"&lt;"&amp;AL1751)*IF(AM1751&lt;0.5,Riskregister!$K$11+(Riskregister!$L$11-Riskregister!$K$11)*SQRT(AM1751/2),Riskregister!$L$11-(Riskregister!$L$11-Riskregister!$K$11)*SQRT((1-AM1751)/2)))</f>
        <v>0</v>
      </c>
      <c r="AO1751" s="28">
        <f t="shared" ca="1" si="1079"/>
        <v>0.5166884586633268</v>
      </c>
      <c r="AP1751" s="28">
        <f t="shared" ca="1" si="1079"/>
        <v>0.83376118201746297</v>
      </c>
      <c r="AQ1751" s="28">
        <f>IF(Riskregister!$E$12="",0,COUNTIF(BM$4:BM$53,"&lt;"&amp;AO1751)*IF(AP1751&lt;0.5,Riskregister!$K$12+(Riskregister!$L$12-Riskregister!$K$12)*SQRT(AP1751/2),Riskregister!$L$12-(Riskregister!$L$12-Riskregister!$K$12)*SQRT((1-AP1751)/2)))</f>
        <v>0</v>
      </c>
      <c r="AR1751" s="28">
        <f t="shared" ca="1" si="1080"/>
        <v>0.45886287576224227</v>
      </c>
      <c r="AS1751" s="28">
        <f t="shared" ca="1" si="1080"/>
        <v>0.32157496325027368</v>
      </c>
      <c r="AT1751" s="28">
        <f>IF(Riskregister!$E$13="",0,COUNTIF(BN$4:BN$53,"&lt;"&amp;AR1751)*IF(AS1751&lt;0.5,Riskregister!$K$13+(Riskregister!$L$13-Riskregister!$K$13)*SQRT(AS1751/2),Riskregister!$L$13-(Riskregister!$L$13-Riskregister!$K$13)*SQRT((1-AS1751)/2)))</f>
        <v>0</v>
      </c>
      <c r="AU1751" s="28">
        <f t="shared" ca="1" si="1081"/>
        <v>0.40755160662044032</v>
      </c>
      <c r="AV1751" s="28">
        <f t="shared" ca="1" si="1081"/>
        <v>0.43091120687261031</v>
      </c>
      <c r="AW1751" s="28">
        <f>IF(Riskregister!$E$14="",0,COUNTIF(BO$4:BO$53,"&lt;"&amp;AU1751)*IF(AV1751&lt;0.5,Riskregister!$K$14+(Riskregister!$L$14-Riskregister!$K$14)*SQRT(AV1751/2),Riskregister!$L$14-(Riskregister!$L$14-Riskregister!$K$14)*SQRT((1-AV1751)/2)))</f>
        <v>0</v>
      </c>
      <c r="AX1751" s="28">
        <f t="shared" ca="1" si="1082"/>
        <v>0.84792255668784922</v>
      </c>
      <c r="AY1751" s="28">
        <f t="shared" ca="1" si="1082"/>
        <v>0.84008561376604352</v>
      </c>
      <c r="AZ1751" s="28">
        <f>IF(Riskregister!$E$15="",0,COUNTIF(BP$4:BP$53,"&lt;"&amp;AX1751)*IF(AY1751&lt;0.5,Riskregister!$K$15+(Riskregister!$L$15-Riskregister!$K$15)*SQRT(AY1751/2),Riskregister!$L$15-(Riskregister!$L$15-Riskregister!$K$15)*SQRT((1-AY1751)/2)))</f>
        <v>0</v>
      </c>
      <c r="BA1751" s="28">
        <f t="shared" ca="1" si="1083"/>
        <v>0.70104491253798296</v>
      </c>
      <c r="BB1751" s="28">
        <f t="shared" ca="1" si="1083"/>
        <v>0.1031695448673835</v>
      </c>
      <c r="BC1751" s="28">
        <f>IF(Riskregister!$E$16="",0,COUNTIF(BQ$4:BQ$53,"&lt;"&amp;BA1751)*IF(BB1751&lt;0.5,Riskregister!$K$16+(Riskregister!$L$16-Riskregister!$K$16)*SQRT(BB1751/2),Riskregister!$L$16-(Riskregister!$L$16-Riskregister!$K$16)*SQRT((1-BB1751)/2)))</f>
        <v>0</v>
      </c>
      <c r="BD1751" s="28">
        <f t="shared" ca="1" si="1071"/>
        <v>3081264.6273310827</v>
      </c>
    </row>
    <row r="1752" spans="20:56" x14ac:dyDescent="0.35">
      <c r="T1752" s="28">
        <f t="shared" ca="1" si="1072"/>
        <v>0.10286762463094323</v>
      </c>
      <c r="U1752" s="28">
        <f t="shared" ca="1" si="1072"/>
        <v>0.2822276131288165</v>
      </c>
      <c r="V1752" s="28">
        <f ca="1">IF(Riskregister!$E$5="",0,COUNTIF(BF$4:BF$53,"&lt;"&amp;T1752)*IF(U1752&lt;0.5,Riskregister!$K$5+(Riskregister!$L$5-Riskregister!$K$5)*SQRT(U1752/2),Riskregister!$L$5-(Riskregister!$L$5-Riskregister!$K$5)*SQRT((1-U1752)/2)))</f>
        <v>0</v>
      </c>
      <c r="W1752" s="28">
        <f t="shared" ca="1" si="1073"/>
        <v>0.69819232561879718</v>
      </c>
      <c r="X1752" s="28">
        <f t="shared" ca="1" si="1073"/>
        <v>3.1547240924667541E-2</v>
      </c>
      <c r="Y1752" s="28">
        <f ca="1">IF(Riskregister!$E$6="",0,COUNTIF(BG$4:BG$53,"&lt;"&amp;W1752)*IF(X1752&lt;0.5,Riskregister!$K$6+(Riskregister!$L$6-Riskregister!$K$6)*SQRT(X1752/2),Riskregister!$L$6-(Riskregister!$L$6-Riskregister!$K$6)*SQRT((1-X1752)/2)))</f>
        <v>426067.53481639375</v>
      </c>
      <c r="Z1752" s="28">
        <f t="shared" ca="1" si="1074"/>
        <v>0.28681818861840336</v>
      </c>
      <c r="AA1752" s="28">
        <f t="shared" ca="1" si="1074"/>
        <v>0.44021178400907068</v>
      </c>
      <c r="AB1752" s="28">
        <f ca="1">IF(Riskregister!$E$7="",0,COUNTIF(BH$4:BH$53,"&lt;"&amp;Z1752)*IF(AA1752&lt;0.5,Riskregister!$K$7+(Riskregister!$L$7-Riskregister!$K$7)*SQRT(AA1752/2),Riskregister!$L$7-(Riskregister!$L$7-Riskregister!$K$7)*SQRT((1-AA1752)/2)))</f>
        <v>0</v>
      </c>
      <c r="AC1752" s="28">
        <f t="shared" ca="1" si="1075"/>
        <v>0.93915010942464894</v>
      </c>
      <c r="AD1752" s="28">
        <f t="shared" ca="1" si="1075"/>
        <v>0.97981795601771438</v>
      </c>
      <c r="AE1752" s="28">
        <f ca="1">IF(Riskregister!$E$8="",0,COUNTIF(BI$4:BI$53,"&lt;"&amp;AC1752)*IF(AD1752&lt;0.5,Riskregister!$K$8+(Riskregister!$L$8-Riskregister!$K$8)*SQRT(AD1752/2),Riskregister!$L$8-(Riskregister!$L$8-Riskregister!$K$8)*SQRT((1-AD1752)/2)))</f>
        <v>0</v>
      </c>
      <c r="AF1752" s="28">
        <f t="shared" ca="1" si="1076"/>
        <v>0.13315145230220315</v>
      </c>
      <c r="AG1752" s="28">
        <f t="shared" ca="1" si="1076"/>
        <v>0.52502005578530064</v>
      </c>
      <c r="AH1752" s="28">
        <f>IF(Riskregister!$E$9="",0,COUNTIF(BJ$4:BJ$53,"&lt;"&amp;AF1752)*IF(AG1752&lt;0.5,Riskregister!$K$9+(Riskregister!$L$9-Riskregister!$K$9)*SQRT(AG1752/2),Riskregister!$L$9-(Riskregister!$L$9-Riskregister!$K$9)*SQRT((1-AG1752)/2)))</f>
        <v>0</v>
      </c>
      <c r="AI1752" s="28">
        <f t="shared" ca="1" si="1077"/>
        <v>0.99433592249608715</v>
      </c>
      <c r="AJ1752" s="28">
        <f t="shared" ca="1" si="1077"/>
        <v>0.34245571180075507</v>
      </c>
      <c r="AK1752" s="28">
        <f>IF(Riskregister!$E$10="",0,COUNTIF(BK$4:BK$53,"&lt;"&amp;AI1752)*IF(AJ1752&lt;0.5,Riskregister!$K$10+(Riskregister!$L$10-Riskregister!$K$10)*SQRT(AJ1752/2),Riskregister!$L$10-(Riskregister!$L$10-Riskregister!$K$10)*SQRT((1-AJ1752)/2)))</f>
        <v>0</v>
      </c>
      <c r="AL1752" s="28">
        <f t="shared" ca="1" si="1078"/>
        <v>0.55581042934208946</v>
      </c>
      <c r="AM1752" s="28">
        <f t="shared" ca="1" si="1078"/>
        <v>0.50561898442013109</v>
      </c>
      <c r="AN1752" s="28">
        <f>IF(Riskregister!$E$11="",0,COUNTIF(BL$4:BL$53,"&lt;"&amp;AL1752)*IF(AM1752&lt;0.5,Riskregister!$K$11+(Riskregister!$L$11-Riskregister!$K$11)*SQRT(AM1752/2),Riskregister!$L$11-(Riskregister!$L$11-Riskregister!$K$11)*SQRT((1-AM1752)/2)))</f>
        <v>0</v>
      </c>
      <c r="AO1752" s="28">
        <f t="shared" ca="1" si="1079"/>
        <v>0.36186104615404269</v>
      </c>
      <c r="AP1752" s="28">
        <f t="shared" ca="1" si="1079"/>
        <v>0.55375685314975898</v>
      </c>
      <c r="AQ1752" s="28">
        <f>IF(Riskregister!$E$12="",0,COUNTIF(BM$4:BM$53,"&lt;"&amp;AO1752)*IF(AP1752&lt;0.5,Riskregister!$K$12+(Riskregister!$L$12-Riskregister!$K$12)*SQRT(AP1752/2),Riskregister!$L$12-(Riskregister!$L$12-Riskregister!$K$12)*SQRT((1-AP1752)/2)))</f>
        <v>0</v>
      </c>
      <c r="AR1752" s="28">
        <f t="shared" ca="1" si="1080"/>
        <v>0.32102351324869327</v>
      </c>
      <c r="AS1752" s="28">
        <f t="shared" ca="1" si="1080"/>
        <v>0.88327779356450375</v>
      </c>
      <c r="AT1752" s="28">
        <f>IF(Riskregister!$E$13="",0,COUNTIF(BN$4:BN$53,"&lt;"&amp;AR1752)*IF(AS1752&lt;0.5,Riskregister!$K$13+(Riskregister!$L$13-Riskregister!$K$13)*SQRT(AS1752/2),Riskregister!$L$13-(Riskregister!$L$13-Riskregister!$K$13)*SQRT((1-AS1752)/2)))</f>
        <v>0</v>
      </c>
      <c r="AU1752" s="28">
        <f t="shared" ca="1" si="1081"/>
        <v>0.37715355007657581</v>
      </c>
      <c r="AV1752" s="28">
        <f t="shared" ca="1" si="1081"/>
        <v>0.94701794985040533</v>
      </c>
      <c r="AW1752" s="28">
        <f>IF(Riskregister!$E$14="",0,COUNTIF(BO$4:BO$53,"&lt;"&amp;AU1752)*IF(AV1752&lt;0.5,Riskregister!$K$14+(Riskregister!$L$14-Riskregister!$K$14)*SQRT(AV1752/2),Riskregister!$L$14-(Riskregister!$L$14-Riskregister!$K$14)*SQRT((1-AV1752)/2)))</f>
        <v>0</v>
      </c>
      <c r="AX1752" s="28">
        <f t="shared" ca="1" si="1082"/>
        <v>0.74765386174473103</v>
      </c>
      <c r="AY1752" s="28">
        <f t="shared" ca="1" si="1082"/>
        <v>0.57805965631096923</v>
      </c>
      <c r="AZ1752" s="28">
        <f>IF(Riskregister!$E$15="",0,COUNTIF(BP$4:BP$53,"&lt;"&amp;AX1752)*IF(AY1752&lt;0.5,Riskregister!$K$15+(Riskregister!$L$15-Riskregister!$K$15)*SQRT(AY1752/2),Riskregister!$L$15-(Riskregister!$L$15-Riskregister!$K$15)*SQRT((1-AY1752)/2)))</f>
        <v>0</v>
      </c>
      <c r="BA1752" s="28">
        <f t="shared" ca="1" si="1083"/>
        <v>0.6289590461114285</v>
      </c>
      <c r="BB1752" s="28">
        <f t="shared" ca="1" si="1083"/>
        <v>0.55861981967708529</v>
      </c>
      <c r="BC1752" s="28">
        <f>IF(Riskregister!$E$16="",0,COUNTIF(BQ$4:BQ$53,"&lt;"&amp;BA1752)*IF(BB1752&lt;0.5,Riskregister!$K$16+(Riskregister!$L$16-Riskregister!$K$16)*SQRT(BB1752/2),Riskregister!$L$16-(Riskregister!$L$16-Riskregister!$K$16)*SQRT((1-BB1752)/2)))</f>
        <v>0</v>
      </c>
      <c r="BD1752" s="28">
        <f t="shared" ca="1" si="1071"/>
        <v>426067.53481639375</v>
      </c>
    </row>
    <row r="1753" spans="20:56" x14ac:dyDescent="0.35">
      <c r="T1753" s="28">
        <f t="shared" ca="1" si="1072"/>
        <v>0.82670761486605937</v>
      </c>
      <c r="U1753" s="28">
        <f t="shared" ca="1" si="1072"/>
        <v>0.58759680465868713</v>
      </c>
      <c r="V1753" s="28">
        <f ca="1">IF(Riskregister!$E$5="",0,COUNTIF(BF$4:BF$53,"&lt;"&amp;T1753)*IF(U1753&lt;0.5,Riskregister!$K$5+(Riskregister!$L$5-Riskregister!$K$5)*SQRT(U1753/2),Riskregister!$L$5-(Riskregister!$L$5-Riskregister!$K$5)*SQRT((1-U1753)/2)))</f>
        <v>395657.58265032701</v>
      </c>
      <c r="W1753" s="28">
        <f t="shared" ca="1" si="1073"/>
        <v>0.87356777745032232</v>
      </c>
      <c r="X1753" s="28">
        <f t="shared" ca="1" si="1073"/>
        <v>7.4839496388327098E-2</v>
      </c>
      <c r="Y1753" s="28">
        <f ca="1">IF(Riskregister!$E$6="",0,COUNTIF(BG$4:BG$53,"&lt;"&amp;W1753)*IF(X1753&lt;0.5,Riskregister!$K$6+(Riskregister!$L$6-Riskregister!$K$6)*SQRT(X1753/2),Riskregister!$L$6-(Riskregister!$L$6-Riskregister!$K$6)*SQRT((1-X1753)/2)))</f>
        <v>548195.32470883336</v>
      </c>
      <c r="Z1753" s="28">
        <f t="shared" ca="1" si="1074"/>
        <v>0.9103381053028603</v>
      </c>
      <c r="AA1753" s="28">
        <f t="shared" ca="1" si="1074"/>
        <v>0.96228914790607978</v>
      </c>
      <c r="AB1753" s="28">
        <f ca="1">IF(Riskregister!$E$7="",0,COUNTIF(BH$4:BH$53,"&lt;"&amp;Z1753)*IF(AA1753&lt;0.5,Riskregister!$K$7+(Riskregister!$L$7-Riskregister!$K$7)*SQRT(AA1753/2),Riskregister!$L$7-(Riskregister!$L$7-Riskregister!$K$7)*SQRT((1-AA1753)/2)))</f>
        <v>351939.72856139269</v>
      </c>
      <c r="AC1753" s="28">
        <f t="shared" ca="1" si="1075"/>
        <v>0.59842002893458524</v>
      </c>
      <c r="AD1753" s="28">
        <f t="shared" ca="1" si="1075"/>
        <v>0.29762858633324085</v>
      </c>
      <c r="AE1753" s="28">
        <f ca="1">IF(Riskregister!$E$8="",0,COUNTIF(BI$4:BI$53,"&lt;"&amp;AC1753)*IF(AD1753&lt;0.5,Riskregister!$K$8+(Riskregister!$L$8-Riskregister!$K$8)*SQRT(AD1753/2),Riskregister!$L$8-(Riskregister!$L$8-Riskregister!$K$8)*SQRT((1-AD1753)/2)))</f>
        <v>0</v>
      </c>
      <c r="AF1753" s="28">
        <f t="shared" ca="1" si="1076"/>
        <v>0.57279627826375357</v>
      </c>
      <c r="AG1753" s="28">
        <f t="shared" ca="1" si="1076"/>
        <v>6.2787440001306871E-2</v>
      </c>
      <c r="AH1753" s="28">
        <f>IF(Riskregister!$E$9="",0,COUNTIF(BJ$4:BJ$53,"&lt;"&amp;AF1753)*IF(AG1753&lt;0.5,Riskregister!$K$9+(Riskregister!$L$9-Riskregister!$K$9)*SQRT(AG1753/2),Riskregister!$L$9-(Riskregister!$L$9-Riskregister!$K$9)*SQRT((1-AG1753)/2)))</f>
        <v>0</v>
      </c>
      <c r="AI1753" s="28">
        <f t="shared" ca="1" si="1077"/>
        <v>0.40171843695970966</v>
      </c>
      <c r="AJ1753" s="28">
        <f t="shared" ca="1" si="1077"/>
        <v>0.90643968821517207</v>
      </c>
      <c r="AK1753" s="28">
        <f>IF(Riskregister!$E$10="",0,COUNTIF(BK$4:BK$53,"&lt;"&amp;AI1753)*IF(AJ1753&lt;0.5,Riskregister!$K$10+(Riskregister!$L$10-Riskregister!$K$10)*SQRT(AJ1753/2),Riskregister!$L$10-(Riskregister!$L$10-Riskregister!$K$10)*SQRT((1-AJ1753)/2)))</f>
        <v>0</v>
      </c>
      <c r="AL1753" s="28">
        <f t="shared" ca="1" si="1078"/>
        <v>0.34231438248627266</v>
      </c>
      <c r="AM1753" s="28">
        <f t="shared" ca="1" si="1078"/>
        <v>0.28141310663022834</v>
      </c>
      <c r="AN1753" s="28">
        <f>IF(Riskregister!$E$11="",0,COUNTIF(BL$4:BL$53,"&lt;"&amp;AL1753)*IF(AM1753&lt;0.5,Riskregister!$K$11+(Riskregister!$L$11-Riskregister!$K$11)*SQRT(AM1753/2),Riskregister!$L$11-(Riskregister!$L$11-Riskregister!$K$11)*SQRT((1-AM1753)/2)))</f>
        <v>0</v>
      </c>
      <c r="AO1753" s="28">
        <f t="shared" ca="1" si="1079"/>
        <v>0.71188879883753453</v>
      </c>
      <c r="AP1753" s="28">
        <f t="shared" ca="1" si="1079"/>
        <v>0.71292752911791513</v>
      </c>
      <c r="AQ1753" s="28">
        <f>IF(Riskregister!$E$12="",0,COUNTIF(BM$4:BM$53,"&lt;"&amp;AO1753)*IF(AP1753&lt;0.5,Riskregister!$K$12+(Riskregister!$L$12-Riskregister!$K$12)*SQRT(AP1753/2),Riskregister!$L$12-(Riskregister!$L$12-Riskregister!$K$12)*SQRT((1-AP1753)/2)))</f>
        <v>0</v>
      </c>
      <c r="AR1753" s="28">
        <f t="shared" ca="1" si="1080"/>
        <v>0.29013017508165384</v>
      </c>
      <c r="AS1753" s="28">
        <f t="shared" ca="1" si="1080"/>
        <v>0.94879741661080175</v>
      </c>
      <c r="AT1753" s="28">
        <f>IF(Riskregister!$E$13="",0,COUNTIF(BN$4:BN$53,"&lt;"&amp;AR1753)*IF(AS1753&lt;0.5,Riskregister!$K$13+(Riskregister!$L$13-Riskregister!$K$13)*SQRT(AS1753/2),Riskregister!$L$13-(Riskregister!$L$13-Riskregister!$K$13)*SQRT((1-AS1753)/2)))</f>
        <v>0</v>
      </c>
      <c r="AU1753" s="28">
        <f t="shared" ca="1" si="1081"/>
        <v>0.4329264023313254</v>
      </c>
      <c r="AV1753" s="28">
        <f t="shared" ca="1" si="1081"/>
        <v>0.66872372320240281</v>
      </c>
      <c r="AW1753" s="28">
        <f>IF(Riskregister!$E$14="",0,COUNTIF(BO$4:BO$53,"&lt;"&amp;AU1753)*IF(AV1753&lt;0.5,Riskregister!$K$14+(Riskregister!$L$14-Riskregister!$K$14)*SQRT(AV1753/2),Riskregister!$L$14-(Riskregister!$L$14-Riskregister!$K$14)*SQRT((1-AV1753)/2)))</f>
        <v>0</v>
      </c>
      <c r="AX1753" s="28">
        <f t="shared" ca="1" si="1082"/>
        <v>0.67380516739830554</v>
      </c>
      <c r="AY1753" s="28">
        <f t="shared" ca="1" si="1082"/>
        <v>0.23516020696957862</v>
      </c>
      <c r="AZ1753" s="28">
        <f>IF(Riskregister!$E$15="",0,COUNTIF(BP$4:BP$53,"&lt;"&amp;AX1753)*IF(AY1753&lt;0.5,Riskregister!$K$15+(Riskregister!$L$15-Riskregister!$K$15)*SQRT(AY1753/2),Riskregister!$L$15-(Riskregister!$L$15-Riskregister!$K$15)*SQRT((1-AY1753)/2)))</f>
        <v>0</v>
      </c>
      <c r="BA1753" s="28">
        <f t="shared" ca="1" si="1083"/>
        <v>0.6274861989398739</v>
      </c>
      <c r="BB1753" s="28">
        <f t="shared" ca="1" si="1083"/>
        <v>0.69121043976087215</v>
      </c>
      <c r="BC1753" s="28">
        <f>IF(Riskregister!$E$16="",0,COUNTIF(BQ$4:BQ$53,"&lt;"&amp;BA1753)*IF(BB1753&lt;0.5,Riskregister!$K$16+(Riskregister!$L$16-Riskregister!$K$16)*SQRT(BB1753/2),Riskregister!$L$16-(Riskregister!$L$16-Riskregister!$K$16)*SQRT((1-BB1753)/2)))</f>
        <v>0</v>
      </c>
      <c r="BD1753" s="28">
        <f t="shared" ca="1" si="1071"/>
        <v>1295792.635920553</v>
      </c>
    </row>
    <row r="1754" spans="20:56" x14ac:dyDescent="0.35">
      <c r="T1754" s="28">
        <f t="shared" ca="1" si="1072"/>
        <v>0.38178363157131667</v>
      </c>
      <c r="U1754" s="28">
        <f t="shared" ca="1" si="1072"/>
        <v>0.19287973119125401</v>
      </c>
      <c r="V1754" s="28">
        <f ca="1">IF(Riskregister!$E$5="",0,COUNTIF(BF$4:BF$53,"&lt;"&amp;T1754)*IF(U1754&lt;0.5,Riskregister!$K$5+(Riskregister!$L$5-Riskregister!$K$5)*SQRT(U1754/2),Riskregister!$L$5-(Riskregister!$L$5-Riskregister!$K$5)*SQRT((1-U1754)/2)))</f>
        <v>0</v>
      </c>
      <c r="W1754" s="28">
        <f t="shared" ca="1" si="1073"/>
        <v>0.85152643407892492</v>
      </c>
      <c r="X1754" s="28">
        <f t="shared" ca="1" si="1073"/>
        <v>4.0947757881872993E-2</v>
      </c>
      <c r="Y1754" s="28">
        <f ca="1">IF(Riskregister!$E$6="",0,COUNTIF(BG$4:BG$53,"&lt;"&amp;W1754)*IF(X1754&lt;0.5,Riskregister!$K$6+(Riskregister!$L$6-Riskregister!$K$6)*SQRT(X1754/2),Riskregister!$L$6-(Riskregister!$L$6-Riskregister!$K$6)*SQRT((1-X1754)/2)))</f>
        <v>457556.53315075173</v>
      </c>
      <c r="Z1754" s="28">
        <f t="shared" ca="1" si="1074"/>
        <v>0.17633402189861969</v>
      </c>
      <c r="AA1754" s="28">
        <f t="shared" ca="1" si="1074"/>
        <v>0.36972455071332089</v>
      </c>
      <c r="AB1754" s="28">
        <f ca="1">IF(Riskregister!$E$7="",0,COUNTIF(BH$4:BH$53,"&lt;"&amp;Z1754)*IF(AA1754&lt;0.5,Riskregister!$K$7+(Riskregister!$L$7-Riskregister!$K$7)*SQRT(AA1754/2),Riskregister!$L$7-(Riskregister!$L$7-Riskregister!$K$7)*SQRT((1-AA1754)/2)))</f>
        <v>0</v>
      </c>
      <c r="AC1754" s="28">
        <f t="shared" ca="1" si="1075"/>
        <v>0.66729714751432667</v>
      </c>
      <c r="AD1754" s="28">
        <f t="shared" ca="1" si="1075"/>
        <v>0.68744712678747211</v>
      </c>
      <c r="AE1754" s="28">
        <f ca="1">IF(Riskregister!$E$8="",0,COUNTIF(BI$4:BI$53,"&lt;"&amp;AC1754)*IF(AD1754&lt;0.5,Riskregister!$K$8+(Riskregister!$L$8-Riskregister!$K$8)*SQRT(AD1754/2),Riskregister!$L$8-(Riskregister!$L$8-Riskregister!$K$8)*SQRT((1-AD1754)/2)))</f>
        <v>0</v>
      </c>
      <c r="AF1754" s="28">
        <f t="shared" ca="1" si="1076"/>
        <v>5.0945075569820863E-2</v>
      </c>
      <c r="AG1754" s="28">
        <f t="shared" ca="1" si="1076"/>
        <v>0.11504180752791515</v>
      </c>
      <c r="AH1754" s="28">
        <f>IF(Riskregister!$E$9="",0,COUNTIF(BJ$4:BJ$53,"&lt;"&amp;AF1754)*IF(AG1754&lt;0.5,Riskregister!$K$9+(Riskregister!$L$9-Riskregister!$K$9)*SQRT(AG1754/2),Riskregister!$L$9-(Riskregister!$L$9-Riskregister!$K$9)*SQRT((1-AG1754)/2)))</f>
        <v>0</v>
      </c>
      <c r="AI1754" s="28">
        <f t="shared" ca="1" si="1077"/>
        <v>0.6877256925691605</v>
      </c>
      <c r="AJ1754" s="28">
        <f t="shared" ca="1" si="1077"/>
        <v>0.95209223469022897</v>
      </c>
      <c r="AK1754" s="28">
        <f>IF(Riskregister!$E$10="",0,COUNTIF(BK$4:BK$53,"&lt;"&amp;AI1754)*IF(AJ1754&lt;0.5,Riskregister!$K$10+(Riskregister!$L$10-Riskregister!$K$10)*SQRT(AJ1754/2),Riskregister!$L$10-(Riskregister!$L$10-Riskregister!$K$10)*SQRT((1-AJ1754)/2)))</f>
        <v>0</v>
      </c>
      <c r="AL1754" s="28">
        <f t="shared" ca="1" si="1078"/>
        <v>1.4718023160477212E-2</v>
      </c>
      <c r="AM1754" s="28">
        <f t="shared" ca="1" si="1078"/>
        <v>0.66006788626784751</v>
      </c>
      <c r="AN1754" s="28">
        <f>IF(Riskregister!$E$11="",0,COUNTIF(BL$4:BL$53,"&lt;"&amp;AL1754)*IF(AM1754&lt;0.5,Riskregister!$K$11+(Riskregister!$L$11-Riskregister!$K$11)*SQRT(AM1754/2),Riskregister!$L$11-(Riskregister!$L$11-Riskregister!$K$11)*SQRT((1-AM1754)/2)))</f>
        <v>0</v>
      </c>
      <c r="AO1754" s="28">
        <f t="shared" ca="1" si="1079"/>
        <v>0.2073077419964906</v>
      </c>
      <c r="AP1754" s="28">
        <f t="shared" ca="1" si="1079"/>
        <v>0.11716768337864847</v>
      </c>
      <c r="AQ1754" s="28">
        <f>IF(Riskregister!$E$12="",0,COUNTIF(BM$4:BM$53,"&lt;"&amp;AO1754)*IF(AP1754&lt;0.5,Riskregister!$K$12+(Riskregister!$L$12-Riskregister!$K$12)*SQRT(AP1754/2),Riskregister!$L$12-(Riskregister!$L$12-Riskregister!$K$12)*SQRT((1-AP1754)/2)))</f>
        <v>0</v>
      </c>
      <c r="AR1754" s="28">
        <f t="shared" ca="1" si="1080"/>
        <v>0.77291047050110884</v>
      </c>
      <c r="AS1754" s="28">
        <f t="shared" ca="1" si="1080"/>
        <v>7.2539165194416499E-2</v>
      </c>
      <c r="AT1754" s="28">
        <f>IF(Riskregister!$E$13="",0,COUNTIF(BN$4:BN$53,"&lt;"&amp;AR1754)*IF(AS1754&lt;0.5,Riskregister!$K$13+(Riskregister!$L$13-Riskregister!$K$13)*SQRT(AS1754/2),Riskregister!$L$13-(Riskregister!$L$13-Riskregister!$K$13)*SQRT((1-AS1754)/2)))</f>
        <v>0</v>
      </c>
      <c r="AU1754" s="28">
        <f t="shared" ca="1" si="1081"/>
        <v>0.56086953000124384</v>
      </c>
      <c r="AV1754" s="28">
        <f t="shared" ca="1" si="1081"/>
        <v>0.56566516577682169</v>
      </c>
      <c r="AW1754" s="28">
        <f>IF(Riskregister!$E$14="",0,COUNTIF(BO$4:BO$53,"&lt;"&amp;AU1754)*IF(AV1754&lt;0.5,Riskregister!$K$14+(Riskregister!$L$14-Riskregister!$K$14)*SQRT(AV1754/2),Riskregister!$L$14-(Riskregister!$L$14-Riskregister!$K$14)*SQRT((1-AV1754)/2)))</f>
        <v>0</v>
      </c>
      <c r="AX1754" s="28">
        <f t="shared" ca="1" si="1082"/>
        <v>0.69583228837586508</v>
      </c>
      <c r="AY1754" s="28">
        <f t="shared" ca="1" si="1082"/>
        <v>0.47738263270920467</v>
      </c>
      <c r="AZ1754" s="28">
        <f>IF(Riskregister!$E$15="",0,COUNTIF(BP$4:BP$53,"&lt;"&amp;AX1754)*IF(AY1754&lt;0.5,Riskregister!$K$15+(Riskregister!$L$15-Riskregister!$K$15)*SQRT(AY1754/2),Riskregister!$L$15-(Riskregister!$L$15-Riskregister!$K$15)*SQRT((1-AY1754)/2)))</f>
        <v>0</v>
      </c>
      <c r="BA1754" s="28">
        <f t="shared" ca="1" si="1083"/>
        <v>2.5537417065486179E-2</v>
      </c>
      <c r="BB1754" s="28">
        <f t="shared" ca="1" si="1083"/>
        <v>0.50103983245732053</v>
      </c>
      <c r="BC1754" s="28">
        <f>IF(Riskregister!$E$16="",0,COUNTIF(BQ$4:BQ$53,"&lt;"&amp;BA1754)*IF(BB1754&lt;0.5,Riskregister!$K$16+(Riskregister!$L$16-Riskregister!$K$16)*SQRT(BB1754/2),Riskregister!$L$16-(Riskregister!$L$16-Riskregister!$K$16)*SQRT((1-BB1754)/2)))</f>
        <v>0</v>
      </c>
      <c r="BD1754" s="28">
        <f t="shared" ca="1" si="1071"/>
        <v>457556.53315075173</v>
      </c>
    </row>
    <row r="1755" spans="20:56" x14ac:dyDescent="0.35">
      <c r="T1755" s="28">
        <f t="shared" ca="1" si="1072"/>
        <v>0.42566051520289971</v>
      </c>
      <c r="U1755" s="28">
        <f t="shared" ca="1" si="1072"/>
        <v>0.55476296464551267</v>
      </c>
      <c r="V1755" s="28">
        <f ca="1">IF(Riskregister!$E$5="",0,COUNTIF(BF$4:BF$53,"&lt;"&amp;T1755)*IF(U1755&lt;0.5,Riskregister!$K$5+(Riskregister!$L$5-Riskregister!$K$5)*SQRT(U1755/2),Riskregister!$L$5-(Riskregister!$L$5-Riskregister!$K$5)*SQRT((1-U1755)/2)))</f>
        <v>0</v>
      </c>
      <c r="W1755" s="28">
        <f t="shared" ca="1" si="1073"/>
        <v>0.73691989191527596</v>
      </c>
      <c r="X1755" s="28">
        <f t="shared" ca="1" si="1073"/>
        <v>0.47129930040066115</v>
      </c>
      <c r="Y1755" s="28">
        <f ca="1">IF(Riskregister!$E$6="",0,COUNTIF(BG$4:BG$53,"&lt;"&amp;W1755)*IF(X1755&lt;0.5,Riskregister!$K$6+(Riskregister!$L$6-Riskregister!$K$6)*SQRT(X1755/2),Riskregister!$L$6-(Riskregister!$L$6-Riskregister!$K$6)*SQRT((1-X1755)/2)))</f>
        <v>1073787.6553540174</v>
      </c>
      <c r="Z1755" s="28">
        <f t="shared" ca="1" si="1074"/>
        <v>0.55482528608411563</v>
      </c>
      <c r="AA1755" s="28">
        <f t="shared" ca="1" si="1074"/>
        <v>0.22247165509777023</v>
      </c>
      <c r="AB1755" s="28">
        <f ca="1">IF(Riskregister!$E$7="",0,COUNTIF(BH$4:BH$53,"&lt;"&amp;Z1755)*IF(AA1755&lt;0.5,Riskregister!$K$7+(Riskregister!$L$7-Riskregister!$K$7)*SQRT(AA1755/2),Riskregister!$L$7-(Riskregister!$L$7-Riskregister!$K$7)*SQRT((1-AA1755)/2)))</f>
        <v>0</v>
      </c>
      <c r="AC1755" s="28">
        <f t="shared" ca="1" si="1075"/>
        <v>0.77540156325742959</v>
      </c>
      <c r="AD1755" s="28">
        <f t="shared" ca="1" si="1075"/>
        <v>0.93529912613926613</v>
      </c>
      <c r="AE1755" s="28">
        <f ca="1">IF(Riskregister!$E$8="",0,COUNTIF(BI$4:BI$53,"&lt;"&amp;AC1755)*IF(AD1755&lt;0.5,Riskregister!$K$8+(Riskregister!$L$8-Riskregister!$K$8)*SQRT(AD1755/2),Riskregister!$L$8-(Riskregister!$L$8-Riskregister!$K$8)*SQRT((1-AD1755)/2)))</f>
        <v>0</v>
      </c>
      <c r="AF1755" s="28">
        <f t="shared" ca="1" si="1076"/>
        <v>0.26809187035495197</v>
      </c>
      <c r="AG1755" s="28">
        <f t="shared" ca="1" si="1076"/>
        <v>0.31442893634248115</v>
      </c>
      <c r="AH1755" s="28">
        <f>IF(Riskregister!$E$9="",0,COUNTIF(BJ$4:BJ$53,"&lt;"&amp;AF1755)*IF(AG1755&lt;0.5,Riskregister!$K$9+(Riskregister!$L$9-Riskregister!$K$9)*SQRT(AG1755/2),Riskregister!$L$9-(Riskregister!$L$9-Riskregister!$K$9)*SQRT((1-AG1755)/2)))</f>
        <v>0</v>
      </c>
      <c r="AI1755" s="28">
        <f t="shared" ca="1" si="1077"/>
        <v>0.41476316516337342</v>
      </c>
      <c r="AJ1755" s="28">
        <f t="shared" ca="1" si="1077"/>
        <v>0.69358257864811157</v>
      </c>
      <c r="AK1755" s="28">
        <f>IF(Riskregister!$E$10="",0,COUNTIF(BK$4:BK$53,"&lt;"&amp;AI1755)*IF(AJ1755&lt;0.5,Riskregister!$K$10+(Riskregister!$L$10-Riskregister!$K$10)*SQRT(AJ1755/2),Riskregister!$L$10-(Riskregister!$L$10-Riskregister!$K$10)*SQRT((1-AJ1755)/2)))</f>
        <v>0</v>
      </c>
      <c r="AL1755" s="28">
        <f t="shared" ca="1" si="1078"/>
        <v>1.9201915055787833E-2</v>
      </c>
      <c r="AM1755" s="28">
        <f t="shared" ca="1" si="1078"/>
        <v>0.83595532904232683</v>
      </c>
      <c r="AN1755" s="28">
        <f>IF(Riskregister!$E$11="",0,COUNTIF(BL$4:BL$53,"&lt;"&amp;AL1755)*IF(AM1755&lt;0.5,Riskregister!$K$11+(Riskregister!$L$11-Riskregister!$K$11)*SQRT(AM1755/2),Riskregister!$L$11-(Riskregister!$L$11-Riskregister!$K$11)*SQRT((1-AM1755)/2)))</f>
        <v>0</v>
      </c>
      <c r="AO1755" s="28">
        <f t="shared" ca="1" si="1079"/>
        <v>8.8574200304613937E-2</v>
      </c>
      <c r="AP1755" s="28">
        <f t="shared" ca="1" si="1079"/>
        <v>0.23836807845682717</v>
      </c>
      <c r="AQ1755" s="28">
        <f>IF(Riskregister!$E$12="",0,COUNTIF(BM$4:BM$53,"&lt;"&amp;AO1755)*IF(AP1755&lt;0.5,Riskregister!$K$12+(Riskregister!$L$12-Riskregister!$K$12)*SQRT(AP1755/2),Riskregister!$L$12-(Riskregister!$L$12-Riskregister!$K$12)*SQRT((1-AP1755)/2)))</f>
        <v>0</v>
      </c>
      <c r="AR1755" s="28">
        <f t="shared" ca="1" si="1080"/>
        <v>0.95044541488551537</v>
      </c>
      <c r="AS1755" s="28">
        <f t="shared" ca="1" si="1080"/>
        <v>0.5655106565556296</v>
      </c>
      <c r="AT1755" s="28">
        <f>IF(Riskregister!$E$13="",0,COUNTIF(BN$4:BN$53,"&lt;"&amp;AR1755)*IF(AS1755&lt;0.5,Riskregister!$K$13+(Riskregister!$L$13-Riskregister!$K$13)*SQRT(AS1755/2),Riskregister!$L$13-(Riskregister!$L$13-Riskregister!$K$13)*SQRT((1-AS1755)/2)))</f>
        <v>0</v>
      </c>
      <c r="AU1755" s="28">
        <f t="shared" ca="1" si="1081"/>
        <v>0.38948821295732583</v>
      </c>
      <c r="AV1755" s="28">
        <f t="shared" ca="1" si="1081"/>
        <v>0.76414466554081961</v>
      </c>
      <c r="AW1755" s="28">
        <f>IF(Riskregister!$E$14="",0,COUNTIF(BO$4:BO$53,"&lt;"&amp;AU1755)*IF(AV1755&lt;0.5,Riskregister!$K$14+(Riskregister!$L$14-Riskregister!$K$14)*SQRT(AV1755/2),Riskregister!$L$14-(Riskregister!$L$14-Riskregister!$K$14)*SQRT((1-AV1755)/2)))</f>
        <v>0</v>
      </c>
      <c r="AX1755" s="28">
        <f t="shared" ca="1" si="1082"/>
        <v>0.60573254925037445</v>
      </c>
      <c r="AY1755" s="28">
        <f t="shared" ca="1" si="1082"/>
        <v>0.53938142500591058</v>
      </c>
      <c r="AZ1755" s="28">
        <f>IF(Riskregister!$E$15="",0,COUNTIF(BP$4:BP$53,"&lt;"&amp;AX1755)*IF(AY1755&lt;0.5,Riskregister!$K$15+(Riskregister!$L$15-Riskregister!$K$15)*SQRT(AY1755/2),Riskregister!$L$15-(Riskregister!$L$15-Riskregister!$K$15)*SQRT((1-AY1755)/2)))</f>
        <v>0</v>
      </c>
      <c r="BA1755" s="28">
        <f t="shared" ca="1" si="1083"/>
        <v>0.40387521434197948</v>
      </c>
      <c r="BB1755" s="28">
        <f t="shared" ca="1" si="1083"/>
        <v>0.84913241069681733</v>
      </c>
      <c r="BC1755" s="28">
        <f>IF(Riskregister!$E$16="",0,COUNTIF(BQ$4:BQ$53,"&lt;"&amp;BA1755)*IF(BB1755&lt;0.5,Riskregister!$K$16+(Riskregister!$L$16-Riskregister!$K$16)*SQRT(BB1755/2),Riskregister!$L$16-(Riskregister!$L$16-Riskregister!$K$16)*SQRT((1-BB1755)/2)))</f>
        <v>0</v>
      </c>
      <c r="BD1755" s="28">
        <f t="shared" ca="1" si="1071"/>
        <v>1073787.6553540174</v>
      </c>
    </row>
    <row r="1756" spans="20:56" x14ac:dyDescent="0.35">
      <c r="T1756" s="28">
        <f t="shared" ca="1" si="1072"/>
        <v>0.90191102896882602</v>
      </c>
      <c r="U1756" s="28">
        <f t="shared" ca="1" si="1072"/>
        <v>0.74623138678556322</v>
      </c>
      <c r="V1756" s="28">
        <f ca="1">IF(Riskregister!$E$5="",0,COUNTIF(BF$4:BF$53,"&lt;"&amp;T1756)*IF(U1756&lt;0.5,Riskregister!$K$5+(Riskregister!$L$5-Riskregister!$K$5)*SQRT(U1756/2),Riskregister!$L$5-(Riskregister!$L$5-Riskregister!$K$5)*SQRT((1-U1756)/2)))</f>
        <v>439706.29429711931</v>
      </c>
      <c r="W1756" s="28">
        <f t="shared" ca="1" si="1073"/>
        <v>0.772754568529746</v>
      </c>
      <c r="X1756" s="28">
        <f t="shared" ca="1" si="1073"/>
        <v>0.14644771689695024</v>
      </c>
      <c r="Y1756" s="28">
        <f ca="1">IF(Riskregister!$E$6="",0,COUNTIF(BG$4:BG$53,"&lt;"&amp;W1756)*IF(X1756&lt;0.5,Riskregister!$K$6+(Riskregister!$L$6-Riskregister!$K$6)*SQRT(X1756/2),Riskregister!$L$6-(Riskregister!$L$6-Riskregister!$K$6)*SQRT((1-X1756)/2)))</f>
        <v>687078.33186568599</v>
      </c>
      <c r="Z1756" s="28">
        <f t="shared" ca="1" si="1074"/>
        <v>0.92389846470144088</v>
      </c>
      <c r="AA1756" s="28">
        <f t="shared" ca="1" si="1074"/>
        <v>0.22299074022924936</v>
      </c>
      <c r="AB1756" s="28">
        <f ca="1">IF(Riskregister!$E$7="",0,COUNTIF(BH$4:BH$53,"&lt;"&amp;Z1756)*IF(AA1756&lt;0.5,Riskregister!$K$7+(Riskregister!$L$7-Riskregister!$K$7)*SQRT(AA1756/2),Riskregister!$L$7-(Riskregister!$L$7-Riskregister!$K$7)*SQRT((1-AA1756)/2)))</f>
        <v>166868.22852701036</v>
      </c>
      <c r="AC1756" s="28">
        <f t="shared" ca="1" si="1075"/>
        <v>0.42555472702790875</v>
      </c>
      <c r="AD1756" s="28">
        <f t="shared" ca="1" si="1075"/>
        <v>0.32526777063710632</v>
      </c>
      <c r="AE1756" s="28">
        <f ca="1">IF(Riskregister!$E$8="",0,COUNTIF(BI$4:BI$53,"&lt;"&amp;AC1756)*IF(AD1756&lt;0.5,Riskregister!$K$8+(Riskregister!$L$8-Riskregister!$K$8)*SQRT(AD1756/2),Riskregister!$L$8-(Riskregister!$L$8-Riskregister!$K$8)*SQRT((1-AD1756)/2)))</f>
        <v>0</v>
      </c>
      <c r="AF1756" s="28">
        <f t="shared" ca="1" si="1076"/>
        <v>0.58572730179925037</v>
      </c>
      <c r="AG1756" s="28">
        <f t="shared" ca="1" si="1076"/>
        <v>0.37807128445541061</v>
      </c>
      <c r="AH1756" s="28">
        <f>IF(Riskregister!$E$9="",0,COUNTIF(BJ$4:BJ$53,"&lt;"&amp;AF1756)*IF(AG1756&lt;0.5,Riskregister!$K$9+(Riskregister!$L$9-Riskregister!$K$9)*SQRT(AG1756/2),Riskregister!$L$9-(Riskregister!$L$9-Riskregister!$K$9)*SQRT((1-AG1756)/2)))</f>
        <v>0</v>
      </c>
      <c r="AI1756" s="28">
        <f t="shared" ca="1" si="1077"/>
        <v>0.3786968878631608</v>
      </c>
      <c r="AJ1756" s="28">
        <f t="shared" ca="1" si="1077"/>
        <v>8.9617430384943852E-2</v>
      </c>
      <c r="AK1756" s="28">
        <f>IF(Riskregister!$E$10="",0,COUNTIF(BK$4:BK$53,"&lt;"&amp;AI1756)*IF(AJ1756&lt;0.5,Riskregister!$K$10+(Riskregister!$L$10-Riskregister!$K$10)*SQRT(AJ1756/2),Riskregister!$L$10-(Riskregister!$L$10-Riskregister!$K$10)*SQRT((1-AJ1756)/2)))</f>
        <v>0</v>
      </c>
      <c r="AL1756" s="28">
        <f t="shared" ca="1" si="1078"/>
        <v>0.55876274449320895</v>
      </c>
      <c r="AM1756" s="28">
        <f t="shared" ca="1" si="1078"/>
        <v>0.12017072529327677</v>
      </c>
      <c r="AN1756" s="28">
        <f>IF(Riskregister!$E$11="",0,COUNTIF(BL$4:BL$53,"&lt;"&amp;AL1756)*IF(AM1756&lt;0.5,Riskregister!$K$11+(Riskregister!$L$11-Riskregister!$K$11)*SQRT(AM1756/2),Riskregister!$L$11-(Riskregister!$L$11-Riskregister!$K$11)*SQRT((1-AM1756)/2)))</f>
        <v>0</v>
      </c>
      <c r="AO1756" s="28">
        <f t="shared" ca="1" si="1079"/>
        <v>0.57538423394886662</v>
      </c>
      <c r="AP1756" s="28">
        <f t="shared" ca="1" si="1079"/>
        <v>0.85936394705132169</v>
      </c>
      <c r="AQ1756" s="28">
        <f>IF(Riskregister!$E$12="",0,COUNTIF(BM$4:BM$53,"&lt;"&amp;AO1756)*IF(AP1756&lt;0.5,Riskregister!$K$12+(Riskregister!$L$12-Riskregister!$K$12)*SQRT(AP1756/2),Riskregister!$L$12-(Riskregister!$L$12-Riskregister!$K$12)*SQRT((1-AP1756)/2)))</f>
        <v>0</v>
      </c>
      <c r="AR1756" s="28">
        <f t="shared" ca="1" si="1080"/>
        <v>0.31945344247382723</v>
      </c>
      <c r="AS1756" s="28">
        <f t="shared" ca="1" si="1080"/>
        <v>0.35590720886769367</v>
      </c>
      <c r="AT1756" s="28">
        <f>IF(Riskregister!$E$13="",0,COUNTIF(BN$4:BN$53,"&lt;"&amp;AR1756)*IF(AS1756&lt;0.5,Riskregister!$K$13+(Riskregister!$L$13-Riskregister!$K$13)*SQRT(AS1756/2),Riskregister!$L$13-(Riskregister!$L$13-Riskregister!$K$13)*SQRT((1-AS1756)/2)))</f>
        <v>0</v>
      </c>
      <c r="AU1756" s="28">
        <f t="shared" ca="1" si="1081"/>
        <v>0.53024696834066365</v>
      </c>
      <c r="AV1756" s="28">
        <f t="shared" ca="1" si="1081"/>
        <v>0.53690232955978101</v>
      </c>
      <c r="AW1756" s="28">
        <f>IF(Riskregister!$E$14="",0,COUNTIF(BO$4:BO$53,"&lt;"&amp;AU1756)*IF(AV1756&lt;0.5,Riskregister!$K$14+(Riskregister!$L$14-Riskregister!$K$14)*SQRT(AV1756/2),Riskregister!$L$14-(Riskregister!$L$14-Riskregister!$K$14)*SQRT((1-AV1756)/2)))</f>
        <v>0</v>
      </c>
      <c r="AX1756" s="28">
        <f t="shared" ca="1" si="1082"/>
        <v>0.82663685133412634</v>
      </c>
      <c r="AY1756" s="28">
        <f t="shared" ca="1" si="1082"/>
        <v>0.24003927767933453</v>
      </c>
      <c r="AZ1756" s="28">
        <f>IF(Riskregister!$E$15="",0,COUNTIF(BP$4:BP$53,"&lt;"&amp;AX1756)*IF(AY1756&lt;0.5,Riskregister!$K$15+(Riskregister!$L$15-Riskregister!$K$15)*SQRT(AY1756/2),Riskregister!$L$15-(Riskregister!$L$15-Riskregister!$K$15)*SQRT((1-AY1756)/2)))</f>
        <v>0</v>
      </c>
      <c r="BA1756" s="28">
        <f t="shared" ca="1" si="1083"/>
        <v>0.5411141049557493</v>
      </c>
      <c r="BB1756" s="28">
        <f t="shared" ca="1" si="1083"/>
        <v>5.6820692649824256E-2</v>
      </c>
      <c r="BC1756" s="28">
        <f>IF(Riskregister!$E$16="",0,COUNTIF(BQ$4:BQ$53,"&lt;"&amp;BA1756)*IF(BB1756&lt;0.5,Riskregister!$K$16+(Riskregister!$L$16-Riskregister!$K$16)*SQRT(BB1756/2),Riskregister!$L$16-(Riskregister!$L$16-Riskregister!$K$16)*SQRT((1-BB1756)/2)))</f>
        <v>0</v>
      </c>
      <c r="BD1756" s="28">
        <f t="shared" ca="1" si="1071"/>
        <v>1293652.8546898158</v>
      </c>
    </row>
    <row r="1757" spans="20:56" x14ac:dyDescent="0.35">
      <c r="T1757" s="28">
        <f t="shared" ca="1" si="1072"/>
        <v>0.92992570917162531</v>
      </c>
      <c r="U1757" s="28">
        <f t="shared" ca="1" si="1072"/>
        <v>0.38299894230743292</v>
      </c>
      <c r="V1757" s="28">
        <f ca="1">IF(Riskregister!$E$5="",0,COUNTIF(BF$4:BF$53,"&lt;"&amp;T1757)*IF(U1757&lt;0.5,Riskregister!$K$5+(Riskregister!$L$5-Riskregister!$K$5)*SQRT(U1757/2),Riskregister!$L$5-(Riskregister!$L$5-Riskregister!$K$5)*SQRT((1-U1757)/2)))</f>
        <v>693845.87294335116</v>
      </c>
      <c r="W1757" s="28">
        <f t="shared" ca="1" si="1073"/>
        <v>0.53411637466788375</v>
      </c>
      <c r="X1757" s="28">
        <f t="shared" ca="1" si="1073"/>
        <v>0.63372175564404876</v>
      </c>
      <c r="Y1757" s="28">
        <f ca="1">IF(Riskregister!$E$6="",0,COUNTIF(BG$4:BG$53,"&lt;"&amp;W1757)*IF(X1757&lt;0.5,Riskregister!$K$6+(Riskregister!$L$6-Riskregister!$K$6)*SQRT(X1757/2),Riskregister!$L$6-(Riskregister!$L$6-Riskregister!$K$6)*SQRT((1-X1757)/2)))</f>
        <v>0</v>
      </c>
      <c r="Z1757" s="28">
        <f t="shared" ca="1" si="1074"/>
        <v>0.9706793166285469</v>
      </c>
      <c r="AA1757" s="28">
        <f t="shared" ca="1" si="1074"/>
        <v>0.94395219706267175</v>
      </c>
      <c r="AB1757" s="28">
        <f ca="1">IF(Riskregister!$E$7="",0,COUNTIF(BH$4:BH$53,"&lt;"&amp;Z1757)*IF(AA1757&lt;0.5,Riskregister!$K$7+(Riskregister!$L$7-Riskregister!$K$7)*SQRT(AA1757/2),Riskregister!$L$7-(Riskregister!$L$7-Riskregister!$K$7)*SQRT((1-AA1757)/2)))</f>
        <v>682817.61344107462</v>
      </c>
      <c r="AC1757" s="28">
        <f t="shared" ca="1" si="1075"/>
        <v>0.2080316657216863</v>
      </c>
      <c r="AD1757" s="28">
        <f t="shared" ca="1" si="1075"/>
        <v>0.77521367422886578</v>
      </c>
      <c r="AE1757" s="28">
        <f ca="1">IF(Riskregister!$E$8="",0,COUNTIF(BI$4:BI$53,"&lt;"&amp;AC1757)*IF(AD1757&lt;0.5,Riskregister!$K$8+(Riskregister!$L$8-Riskregister!$K$8)*SQRT(AD1757/2),Riskregister!$L$8-(Riskregister!$L$8-Riskregister!$K$8)*SQRT((1-AD1757)/2)))</f>
        <v>0</v>
      </c>
      <c r="AF1757" s="28">
        <f t="shared" ca="1" si="1076"/>
        <v>0.65996634486617878</v>
      </c>
      <c r="AG1757" s="28">
        <f t="shared" ca="1" si="1076"/>
        <v>0.11993509935365709</v>
      </c>
      <c r="AH1757" s="28">
        <f>IF(Riskregister!$E$9="",0,COUNTIF(BJ$4:BJ$53,"&lt;"&amp;AF1757)*IF(AG1757&lt;0.5,Riskregister!$K$9+(Riskregister!$L$9-Riskregister!$K$9)*SQRT(AG1757/2),Riskregister!$L$9-(Riskregister!$L$9-Riskregister!$K$9)*SQRT((1-AG1757)/2)))</f>
        <v>0</v>
      </c>
      <c r="AI1757" s="28">
        <f t="shared" ca="1" si="1077"/>
        <v>0.94120425884600001</v>
      </c>
      <c r="AJ1757" s="28">
        <f t="shared" ca="1" si="1077"/>
        <v>0.95246611428044448</v>
      </c>
      <c r="AK1757" s="28">
        <f>IF(Riskregister!$E$10="",0,COUNTIF(BK$4:BK$53,"&lt;"&amp;AI1757)*IF(AJ1757&lt;0.5,Riskregister!$K$10+(Riskregister!$L$10-Riskregister!$K$10)*SQRT(AJ1757/2),Riskregister!$L$10-(Riskregister!$L$10-Riskregister!$K$10)*SQRT((1-AJ1757)/2)))</f>
        <v>0</v>
      </c>
      <c r="AL1757" s="28">
        <f t="shared" ca="1" si="1078"/>
        <v>0.73271137326440716</v>
      </c>
      <c r="AM1757" s="28">
        <f t="shared" ca="1" si="1078"/>
        <v>0.28787048534466342</v>
      </c>
      <c r="AN1757" s="28">
        <f>IF(Riskregister!$E$11="",0,COUNTIF(BL$4:BL$53,"&lt;"&amp;AL1757)*IF(AM1757&lt;0.5,Riskregister!$K$11+(Riskregister!$L$11-Riskregister!$K$11)*SQRT(AM1757/2),Riskregister!$L$11-(Riskregister!$L$11-Riskregister!$K$11)*SQRT((1-AM1757)/2)))</f>
        <v>0</v>
      </c>
      <c r="AO1757" s="28">
        <f t="shared" ca="1" si="1079"/>
        <v>0.27135088800786589</v>
      </c>
      <c r="AP1757" s="28">
        <f t="shared" ca="1" si="1079"/>
        <v>0.68283974449406126</v>
      </c>
      <c r="AQ1757" s="28">
        <f>IF(Riskregister!$E$12="",0,COUNTIF(BM$4:BM$53,"&lt;"&amp;AO1757)*IF(AP1757&lt;0.5,Riskregister!$K$12+(Riskregister!$L$12-Riskregister!$K$12)*SQRT(AP1757/2),Riskregister!$L$12-(Riskregister!$L$12-Riskregister!$K$12)*SQRT((1-AP1757)/2)))</f>
        <v>0</v>
      </c>
      <c r="AR1757" s="28">
        <f t="shared" ca="1" si="1080"/>
        <v>0.97631255935147532</v>
      </c>
      <c r="AS1757" s="28">
        <f t="shared" ca="1" si="1080"/>
        <v>0.10336697709002174</v>
      </c>
      <c r="AT1757" s="28">
        <f>IF(Riskregister!$E$13="",0,COUNTIF(BN$4:BN$53,"&lt;"&amp;AR1757)*IF(AS1757&lt;0.5,Riskregister!$K$13+(Riskregister!$L$13-Riskregister!$K$13)*SQRT(AS1757/2),Riskregister!$L$13-(Riskregister!$L$13-Riskregister!$K$13)*SQRT((1-AS1757)/2)))</f>
        <v>0</v>
      </c>
      <c r="AU1757" s="28">
        <f t="shared" ca="1" si="1081"/>
        <v>0.48708275877976792</v>
      </c>
      <c r="AV1757" s="28">
        <f t="shared" ca="1" si="1081"/>
        <v>0.26595635577969368</v>
      </c>
      <c r="AW1757" s="28">
        <f>IF(Riskregister!$E$14="",0,COUNTIF(BO$4:BO$53,"&lt;"&amp;AU1757)*IF(AV1757&lt;0.5,Riskregister!$K$14+(Riskregister!$L$14-Riskregister!$K$14)*SQRT(AV1757/2),Riskregister!$L$14-(Riskregister!$L$14-Riskregister!$K$14)*SQRT((1-AV1757)/2)))</f>
        <v>0</v>
      </c>
      <c r="AX1757" s="28">
        <f t="shared" ca="1" si="1082"/>
        <v>0.4237969875869052</v>
      </c>
      <c r="AY1757" s="28">
        <f t="shared" ca="1" si="1082"/>
        <v>0.54246287888765199</v>
      </c>
      <c r="AZ1757" s="28">
        <f>IF(Riskregister!$E$15="",0,COUNTIF(BP$4:BP$53,"&lt;"&amp;AX1757)*IF(AY1757&lt;0.5,Riskregister!$K$15+(Riskregister!$L$15-Riskregister!$K$15)*SQRT(AY1757/2),Riskregister!$L$15-(Riskregister!$L$15-Riskregister!$K$15)*SQRT((1-AY1757)/2)))</f>
        <v>0</v>
      </c>
      <c r="BA1757" s="28">
        <f t="shared" ca="1" si="1083"/>
        <v>0.36260320008575642</v>
      </c>
      <c r="BB1757" s="28">
        <f t="shared" ca="1" si="1083"/>
        <v>1.3368803180570099E-2</v>
      </c>
      <c r="BC1757" s="28">
        <f>IF(Riskregister!$E$16="",0,COUNTIF(BQ$4:BQ$53,"&lt;"&amp;BA1757)*IF(BB1757&lt;0.5,Riskregister!$K$16+(Riskregister!$L$16-Riskregister!$K$16)*SQRT(BB1757/2),Riskregister!$L$16-(Riskregister!$L$16-Riskregister!$K$16)*SQRT((1-BB1757)/2)))</f>
        <v>0</v>
      </c>
      <c r="BD1757" s="28">
        <f t="shared" ca="1" si="1071"/>
        <v>1376663.4863844258</v>
      </c>
    </row>
    <row r="1758" spans="20:56" x14ac:dyDescent="0.35">
      <c r="T1758" s="28">
        <f t="shared" ca="1" si="1072"/>
        <v>0.8376286651006265</v>
      </c>
      <c r="U1758" s="28">
        <f t="shared" ca="1" si="1072"/>
        <v>0.54528281295569681</v>
      </c>
      <c r="V1758" s="28">
        <f ca="1">IF(Riskregister!$E$5="",0,COUNTIF(BF$4:BF$53,"&lt;"&amp;T1758)*IF(U1758&lt;0.5,Riskregister!$K$5+(Riskregister!$L$5-Riskregister!$K$5)*SQRT(U1758/2),Riskregister!$L$5-(Riskregister!$L$5-Riskregister!$K$5)*SQRT((1-U1758)/2)))</f>
        <v>385430.39546982502</v>
      </c>
      <c r="W1758" s="28">
        <f t="shared" ca="1" si="1073"/>
        <v>0.54850038854593486</v>
      </c>
      <c r="X1758" s="28">
        <f t="shared" ca="1" si="1073"/>
        <v>4.4545389934994573E-3</v>
      </c>
      <c r="Y1758" s="28">
        <f ca="1">IF(Riskregister!$E$6="",0,COUNTIF(BG$4:BG$53,"&lt;"&amp;W1758)*IF(X1758&lt;0.5,Riskregister!$K$6+(Riskregister!$L$6-Riskregister!$K$6)*SQRT(X1758/2),Riskregister!$L$6-(Riskregister!$L$6-Riskregister!$K$6)*SQRT((1-X1758)/2)))</f>
        <v>0</v>
      </c>
      <c r="Z1758" s="28">
        <f t="shared" ca="1" si="1074"/>
        <v>5.9809860254587899E-2</v>
      </c>
      <c r="AA1758" s="28">
        <f t="shared" ca="1" si="1074"/>
        <v>0.71798324460765961</v>
      </c>
      <c r="AB1758" s="28">
        <f ca="1">IF(Riskregister!$E$7="",0,COUNTIF(BH$4:BH$53,"&lt;"&amp;Z1758)*IF(AA1758&lt;0.5,Riskregister!$K$7+(Riskregister!$L$7-Riskregister!$K$7)*SQRT(AA1758/2),Riskregister!$L$7-(Riskregister!$L$7-Riskregister!$K$7)*SQRT((1-AA1758)/2)))</f>
        <v>0</v>
      </c>
      <c r="AC1758" s="28">
        <f t="shared" ca="1" si="1075"/>
        <v>0.66649457416593016</v>
      </c>
      <c r="AD1758" s="28">
        <f t="shared" ca="1" si="1075"/>
        <v>0.76824975859261702</v>
      </c>
      <c r="AE1758" s="28">
        <f ca="1">IF(Riskregister!$E$8="",0,COUNTIF(BI$4:BI$53,"&lt;"&amp;AC1758)*IF(AD1758&lt;0.5,Riskregister!$K$8+(Riskregister!$L$8-Riskregister!$K$8)*SQRT(AD1758/2),Riskregister!$L$8-(Riskregister!$L$8-Riskregister!$K$8)*SQRT((1-AD1758)/2)))</f>
        <v>0</v>
      </c>
      <c r="AF1758" s="28">
        <f t="shared" ca="1" si="1076"/>
        <v>0.16453807296776424</v>
      </c>
      <c r="AG1758" s="28">
        <f t="shared" ca="1" si="1076"/>
        <v>0.39306937621745186</v>
      </c>
      <c r="AH1758" s="28">
        <f>IF(Riskregister!$E$9="",0,COUNTIF(BJ$4:BJ$53,"&lt;"&amp;AF1758)*IF(AG1758&lt;0.5,Riskregister!$K$9+(Riskregister!$L$9-Riskregister!$K$9)*SQRT(AG1758/2),Riskregister!$L$9-(Riskregister!$L$9-Riskregister!$K$9)*SQRT((1-AG1758)/2)))</f>
        <v>0</v>
      </c>
      <c r="AI1758" s="28">
        <f t="shared" ca="1" si="1077"/>
        <v>2.7598417229788619E-2</v>
      </c>
      <c r="AJ1758" s="28">
        <f t="shared" ca="1" si="1077"/>
        <v>0.65626950272062989</v>
      </c>
      <c r="AK1758" s="28">
        <f>IF(Riskregister!$E$10="",0,COUNTIF(BK$4:BK$53,"&lt;"&amp;AI1758)*IF(AJ1758&lt;0.5,Riskregister!$K$10+(Riskregister!$L$10-Riskregister!$K$10)*SQRT(AJ1758/2),Riskregister!$L$10-(Riskregister!$L$10-Riskregister!$K$10)*SQRT((1-AJ1758)/2)))</f>
        <v>0</v>
      </c>
      <c r="AL1758" s="28">
        <f t="shared" ca="1" si="1078"/>
        <v>0.98000754956950953</v>
      </c>
      <c r="AM1758" s="28">
        <f t="shared" ca="1" si="1078"/>
        <v>0.57641187941662353</v>
      </c>
      <c r="AN1758" s="28">
        <f>IF(Riskregister!$E$11="",0,COUNTIF(BL$4:BL$53,"&lt;"&amp;AL1758)*IF(AM1758&lt;0.5,Riskregister!$K$11+(Riskregister!$L$11-Riskregister!$K$11)*SQRT(AM1758/2),Riskregister!$L$11-(Riskregister!$L$11-Riskregister!$K$11)*SQRT((1-AM1758)/2)))</f>
        <v>0</v>
      </c>
      <c r="AO1758" s="28">
        <f t="shared" ca="1" si="1079"/>
        <v>0.93375766629167212</v>
      </c>
      <c r="AP1758" s="28">
        <f t="shared" ca="1" si="1079"/>
        <v>0.20860890567552215</v>
      </c>
      <c r="AQ1758" s="28">
        <f>IF(Riskregister!$E$12="",0,COUNTIF(BM$4:BM$53,"&lt;"&amp;AO1758)*IF(AP1758&lt;0.5,Riskregister!$K$12+(Riskregister!$L$12-Riskregister!$K$12)*SQRT(AP1758/2),Riskregister!$L$12-(Riskregister!$L$12-Riskregister!$K$12)*SQRT((1-AP1758)/2)))</f>
        <v>0</v>
      </c>
      <c r="AR1758" s="28">
        <f t="shared" ca="1" si="1080"/>
        <v>0.23546176531134522</v>
      </c>
      <c r="AS1758" s="28">
        <f t="shared" ca="1" si="1080"/>
        <v>0.66675573178816305</v>
      </c>
      <c r="AT1758" s="28">
        <f>IF(Riskregister!$E$13="",0,COUNTIF(BN$4:BN$53,"&lt;"&amp;AR1758)*IF(AS1758&lt;0.5,Riskregister!$K$13+(Riskregister!$L$13-Riskregister!$K$13)*SQRT(AS1758/2),Riskregister!$L$13-(Riskregister!$L$13-Riskregister!$K$13)*SQRT((1-AS1758)/2)))</f>
        <v>0</v>
      </c>
      <c r="AU1758" s="28">
        <f t="shared" ca="1" si="1081"/>
        <v>0.1091949989875487</v>
      </c>
      <c r="AV1758" s="28">
        <f t="shared" ca="1" si="1081"/>
        <v>5.8339861905154611E-2</v>
      </c>
      <c r="AW1758" s="28">
        <f>IF(Riskregister!$E$14="",0,COUNTIF(BO$4:BO$53,"&lt;"&amp;AU1758)*IF(AV1758&lt;0.5,Riskregister!$K$14+(Riskregister!$L$14-Riskregister!$K$14)*SQRT(AV1758/2),Riskregister!$L$14-(Riskregister!$L$14-Riskregister!$K$14)*SQRT((1-AV1758)/2)))</f>
        <v>0</v>
      </c>
      <c r="AX1758" s="28">
        <f t="shared" ca="1" si="1082"/>
        <v>0.17479489449037267</v>
      </c>
      <c r="AY1758" s="28">
        <f t="shared" ca="1" si="1082"/>
        <v>4.3072522150029213E-2</v>
      </c>
      <c r="AZ1758" s="28">
        <f>IF(Riskregister!$E$15="",0,COUNTIF(BP$4:BP$53,"&lt;"&amp;AX1758)*IF(AY1758&lt;0.5,Riskregister!$K$15+(Riskregister!$L$15-Riskregister!$K$15)*SQRT(AY1758/2),Riskregister!$L$15-(Riskregister!$L$15-Riskregister!$K$15)*SQRT((1-AY1758)/2)))</f>
        <v>0</v>
      </c>
      <c r="BA1758" s="28">
        <f t="shared" ca="1" si="1083"/>
        <v>0.20944354939050203</v>
      </c>
      <c r="BB1758" s="28">
        <f t="shared" ca="1" si="1083"/>
        <v>0.95372026056037496</v>
      </c>
      <c r="BC1758" s="28">
        <f>IF(Riskregister!$E$16="",0,COUNTIF(BQ$4:BQ$53,"&lt;"&amp;BA1758)*IF(BB1758&lt;0.5,Riskregister!$K$16+(Riskregister!$L$16-Riskregister!$K$16)*SQRT(BB1758/2),Riskregister!$L$16-(Riskregister!$L$16-Riskregister!$K$16)*SQRT((1-BB1758)/2)))</f>
        <v>0</v>
      </c>
      <c r="BD1758" s="28">
        <f t="shared" ca="1" si="1071"/>
        <v>385430.39546982502</v>
      </c>
    </row>
    <row r="1759" spans="20:56" x14ac:dyDescent="0.35">
      <c r="T1759" s="28">
        <f t="shared" ca="1" si="1072"/>
        <v>0.96121825731187671</v>
      </c>
      <c r="U1759" s="28">
        <f t="shared" ca="1" si="1072"/>
        <v>0.32768905650340507</v>
      </c>
      <c r="V1759" s="28">
        <f ca="1">IF(Riskregister!$E$5="",0,COUNTIF(BF$4:BF$53,"&lt;"&amp;T1759)*IF(U1759&lt;0.5,Riskregister!$K$5+(Riskregister!$L$5-Riskregister!$K$5)*SQRT(U1759/2),Riskregister!$L$5-(Riskregister!$L$5-Riskregister!$K$5)*SQRT((1-U1759)/2)))</f>
        <v>664299.42064719112</v>
      </c>
      <c r="W1759" s="28">
        <f t="shared" ca="1" si="1073"/>
        <v>0.92202875519416438</v>
      </c>
      <c r="X1759" s="28">
        <f t="shared" ca="1" si="1073"/>
        <v>0.66203847745683575</v>
      </c>
      <c r="Y1759" s="28">
        <f ca="1">IF(Riskregister!$E$6="",0,COUNTIF(BG$4:BG$53,"&lt;"&amp;W1759)*IF(X1759&lt;0.5,Riskregister!$K$6+(Riskregister!$L$6-Riskregister!$K$6)*SQRT(X1759/2),Riskregister!$L$6-(Riskregister!$L$6-Riskregister!$K$6)*SQRT((1-X1759)/2)))</f>
        <v>2520138.2949479017</v>
      </c>
      <c r="Z1759" s="28">
        <f t="shared" ca="1" si="1074"/>
        <v>0.85032541188735122</v>
      </c>
      <c r="AA1759" s="28">
        <f t="shared" ca="1" si="1074"/>
        <v>0.79681077488747709</v>
      </c>
      <c r="AB1759" s="28">
        <f ca="1">IF(Riskregister!$E$7="",0,COUNTIF(BH$4:BH$53,"&lt;"&amp;Z1759)*IF(AA1759&lt;0.5,Riskregister!$K$7+(Riskregister!$L$7-Riskregister!$K$7)*SQRT(AA1759/2),Riskregister!$L$7-(Riskregister!$L$7-Riskregister!$K$7)*SQRT((1-AA1759)/2)))</f>
        <v>288441.31572063954</v>
      </c>
      <c r="AC1759" s="28">
        <f t="shared" ca="1" si="1075"/>
        <v>0.88676260420269004</v>
      </c>
      <c r="AD1759" s="28">
        <f t="shared" ca="1" si="1075"/>
        <v>0.42859539050919815</v>
      </c>
      <c r="AE1759" s="28">
        <f ca="1">IF(Riskregister!$E$8="",0,COUNTIF(BI$4:BI$53,"&lt;"&amp;AC1759)*IF(AD1759&lt;0.5,Riskregister!$K$8+(Riskregister!$L$8-Riskregister!$K$8)*SQRT(AD1759/2),Riskregister!$L$8-(Riskregister!$L$8-Riskregister!$K$8)*SQRT((1-AD1759)/2)))</f>
        <v>0</v>
      </c>
      <c r="AF1759" s="28">
        <f t="shared" ca="1" si="1076"/>
        <v>0.25844393944245114</v>
      </c>
      <c r="AG1759" s="28">
        <f t="shared" ca="1" si="1076"/>
        <v>0.22346796959834003</v>
      </c>
      <c r="AH1759" s="28">
        <f>IF(Riskregister!$E$9="",0,COUNTIF(BJ$4:BJ$53,"&lt;"&amp;AF1759)*IF(AG1759&lt;0.5,Riskregister!$K$9+(Riskregister!$L$9-Riskregister!$K$9)*SQRT(AG1759/2),Riskregister!$L$9-(Riskregister!$L$9-Riskregister!$K$9)*SQRT((1-AG1759)/2)))</f>
        <v>0</v>
      </c>
      <c r="AI1759" s="28">
        <f t="shared" ca="1" si="1077"/>
        <v>0.49429583117462161</v>
      </c>
      <c r="AJ1759" s="28">
        <f t="shared" ca="1" si="1077"/>
        <v>7.8230569318831988E-2</v>
      </c>
      <c r="AK1759" s="28">
        <f>IF(Riskregister!$E$10="",0,COUNTIF(BK$4:BK$53,"&lt;"&amp;AI1759)*IF(AJ1759&lt;0.5,Riskregister!$K$10+(Riskregister!$L$10-Riskregister!$K$10)*SQRT(AJ1759/2),Riskregister!$L$10-(Riskregister!$L$10-Riskregister!$K$10)*SQRT((1-AJ1759)/2)))</f>
        <v>0</v>
      </c>
      <c r="AL1759" s="28">
        <f t="shared" ca="1" si="1078"/>
        <v>0.51562949874646491</v>
      </c>
      <c r="AM1759" s="28">
        <f t="shared" ca="1" si="1078"/>
        <v>0.54911256902554317</v>
      </c>
      <c r="AN1759" s="28">
        <f>IF(Riskregister!$E$11="",0,COUNTIF(BL$4:BL$53,"&lt;"&amp;AL1759)*IF(AM1759&lt;0.5,Riskregister!$K$11+(Riskregister!$L$11-Riskregister!$K$11)*SQRT(AM1759/2),Riskregister!$L$11-(Riskregister!$L$11-Riskregister!$K$11)*SQRT((1-AM1759)/2)))</f>
        <v>0</v>
      </c>
      <c r="AO1759" s="28">
        <f t="shared" ca="1" si="1079"/>
        <v>0.12322658957956434</v>
      </c>
      <c r="AP1759" s="28">
        <f t="shared" ca="1" si="1079"/>
        <v>0.80057568287532599</v>
      </c>
      <c r="AQ1759" s="28">
        <f>IF(Riskregister!$E$12="",0,COUNTIF(BM$4:BM$53,"&lt;"&amp;AO1759)*IF(AP1759&lt;0.5,Riskregister!$K$12+(Riskregister!$L$12-Riskregister!$K$12)*SQRT(AP1759/2),Riskregister!$L$12-(Riskregister!$L$12-Riskregister!$K$12)*SQRT((1-AP1759)/2)))</f>
        <v>0</v>
      </c>
      <c r="AR1759" s="28">
        <f t="shared" ca="1" si="1080"/>
        <v>0.87816919033876073</v>
      </c>
      <c r="AS1759" s="28">
        <f t="shared" ca="1" si="1080"/>
        <v>0.46144542573440883</v>
      </c>
      <c r="AT1759" s="28">
        <f>IF(Riskregister!$E$13="",0,COUNTIF(BN$4:BN$53,"&lt;"&amp;AR1759)*IF(AS1759&lt;0.5,Riskregister!$K$13+(Riskregister!$L$13-Riskregister!$K$13)*SQRT(AS1759/2),Riskregister!$L$13-(Riskregister!$L$13-Riskregister!$K$13)*SQRT((1-AS1759)/2)))</f>
        <v>0</v>
      </c>
      <c r="AU1759" s="28">
        <f t="shared" ca="1" si="1081"/>
        <v>0.2935051624156545</v>
      </c>
      <c r="AV1759" s="28">
        <f t="shared" ca="1" si="1081"/>
        <v>8.0043283410357158E-2</v>
      </c>
      <c r="AW1759" s="28">
        <f>IF(Riskregister!$E$14="",0,COUNTIF(BO$4:BO$53,"&lt;"&amp;AU1759)*IF(AV1759&lt;0.5,Riskregister!$K$14+(Riskregister!$L$14-Riskregister!$K$14)*SQRT(AV1759/2),Riskregister!$L$14-(Riskregister!$L$14-Riskregister!$K$14)*SQRT((1-AV1759)/2)))</f>
        <v>0</v>
      </c>
      <c r="AX1759" s="28">
        <f t="shared" ca="1" si="1082"/>
        <v>0.14529515471268861</v>
      </c>
      <c r="AY1759" s="28">
        <f t="shared" ca="1" si="1082"/>
        <v>0.93930771157501658</v>
      </c>
      <c r="AZ1759" s="28">
        <f>IF(Riskregister!$E$15="",0,COUNTIF(BP$4:BP$53,"&lt;"&amp;AX1759)*IF(AY1759&lt;0.5,Riskregister!$K$15+(Riskregister!$L$15-Riskregister!$K$15)*SQRT(AY1759/2),Riskregister!$L$15-(Riskregister!$L$15-Riskregister!$K$15)*SQRT((1-AY1759)/2)))</f>
        <v>0</v>
      </c>
      <c r="BA1759" s="28">
        <f t="shared" ca="1" si="1083"/>
        <v>0.43546463954482939</v>
      </c>
      <c r="BB1759" s="28">
        <f t="shared" ca="1" si="1083"/>
        <v>4.7375633189071009E-2</v>
      </c>
      <c r="BC1759" s="28">
        <f>IF(Riskregister!$E$16="",0,COUNTIF(BQ$4:BQ$53,"&lt;"&amp;BA1759)*IF(BB1759&lt;0.5,Riskregister!$K$16+(Riskregister!$L$16-Riskregister!$K$16)*SQRT(BB1759/2),Riskregister!$L$16-(Riskregister!$L$16-Riskregister!$K$16)*SQRT((1-BB1759)/2)))</f>
        <v>0</v>
      </c>
      <c r="BD1759" s="28">
        <f t="shared" ca="1" si="1071"/>
        <v>3472879.0313157323</v>
      </c>
    </row>
    <row r="1760" spans="20:56" x14ac:dyDescent="0.35">
      <c r="T1760" s="28">
        <f t="shared" ca="1" si="1072"/>
        <v>0.51619929446144641</v>
      </c>
      <c r="U1760" s="28">
        <f t="shared" ca="1" si="1072"/>
        <v>0.53900965875237417</v>
      </c>
      <c r="V1760" s="28">
        <f ca="1">IF(Riskregister!$E$5="",0,COUNTIF(BF$4:BF$53,"&lt;"&amp;T1760)*IF(U1760&lt;0.5,Riskregister!$K$5+(Riskregister!$L$5-Riskregister!$K$5)*SQRT(U1760/2),Riskregister!$L$5-(Riskregister!$L$5-Riskregister!$K$5)*SQRT((1-U1760)/2)))</f>
        <v>0</v>
      </c>
      <c r="W1760" s="28">
        <f t="shared" ca="1" si="1073"/>
        <v>0.55296438059038344</v>
      </c>
      <c r="X1760" s="28">
        <f t="shared" ca="1" si="1073"/>
        <v>0.67286248785906166</v>
      </c>
      <c r="Y1760" s="28">
        <f ca="1">IF(Riskregister!$E$6="",0,COUNTIF(BG$4:BG$53,"&lt;"&amp;W1760)*IF(X1760&lt;0.5,Riskregister!$K$6+(Riskregister!$L$6-Riskregister!$K$6)*SQRT(X1760/2),Riskregister!$L$6-(Riskregister!$L$6-Riskregister!$K$6)*SQRT((1-X1760)/2)))</f>
        <v>0</v>
      </c>
      <c r="Z1760" s="28">
        <f t="shared" ca="1" si="1074"/>
        <v>0.60973260118360506</v>
      </c>
      <c r="AA1760" s="28">
        <f t="shared" ca="1" si="1074"/>
        <v>0.74207144700004324</v>
      </c>
      <c r="AB1760" s="28">
        <f ca="1">IF(Riskregister!$E$7="",0,COUNTIF(BH$4:BH$53,"&lt;"&amp;Z1760)*IF(AA1760&lt;0.5,Riskregister!$K$7+(Riskregister!$L$7-Riskregister!$K$7)*SQRT(AA1760/2),Riskregister!$L$7-(Riskregister!$L$7-Riskregister!$K$7)*SQRT((1-AA1760)/2)))</f>
        <v>0</v>
      </c>
      <c r="AC1760" s="28">
        <f t="shared" ca="1" si="1075"/>
        <v>0.41561191532805775</v>
      </c>
      <c r="AD1760" s="28">
        <f t="shared" ca="1" si="1075"/>
        <v>0.26460334113141648</v>
      </c>
      <c r="AE1760" s="28">
        <f ca="1">IF(Riskregister!$E$8="",0,COUNTIF(BI$4:BI$53,"&lt;"&amp;AC1760)*IF(AD1760&lt;0.5,Riskregister!$K$8+(Riskregister!$L$8-Riskregister!$K$8)*SQRT(AD1760/2),Riskregister!$L$8-(Riskregister!$L$8-Riskregister!$K$8)*SQRT((1-AD1760)/2)))</f>
        <v>0</v>
      </c>
      <c r="AF1760" s="28">
        <f t="shared" ca="1" si="1076"/>
        <v>0.60448722147335288</v>
      </c>
      <c r="AG1760" s="28">
        <f t="shared" ca="1" si="1076"/>
        <v>0.91809351784277826</v>
      </c>
      <c r="AH1760" s="28">
        <f>IF(Riskregister!$E$9="",0,COUNTIF(BJ$4:BJ$53,"&lt;"&amp;AF1760)*IF(AG1760&lt;0.5,Riskregister!$K$9+(Riskregister!$L$9-Riskregister!$K$9)*SQRT(AG1760/2),Riskregister!$L$9-(Riskregister!$L$9-Riskregister!$K$9)*SQRT((1-AG1760)/2)))</f>
        <v>0</v>
      </c>
      <c r="AI1760" s="28">
        <f t="shared" ca="1" si="1077"/>
        <v>0.78411705725092495</v>
      </c>
      <c r="AJ1760" s="28">
        <f t="shared" ca="1" si="1077"/>
        <v>0.96344229487393185</v>
      </c>
      <c r="AK1760" s="28">
        <f>IF(Riskregister!$E$10="",0,COUNTIF(BK$4:BK$53,"&lt;"&amp;AI1760)*IF(AJ1760&lt;0.5,Riskregister!$K$10+(Riskregister!$L$10-Riskregister!$K$10)*SQRT(AJ1760/2),Riskregister!$L$10-(Riskregister!$L$10-Riskregister!$K$10)*SQRT((1-AJ1760)/2)))</f>
        <v>0</v>
      </c>
      <c r="AL1760" s="28">
        <f t="shared" ca="1" si="1078"/>
        <v>0.18873774041904134</v>
      </c>
      <c r="AM1760" s="28">
        <f t="shared" ca="1" si="1078"/>
        <v>0.91818088894146088</v>
      </c>
      <c r="AN1760" s="28">
        <f>IF(Riskregister!$E$11="",0,COUNTIF(BL$4:BL$53,"&lt;"&amp;AL1760)*IF(AM1760&lt;0.5,Riskregister!$K$11+(Riskregister!$L$11-Riskregister!$K$11)*SQRT(AM1760/2),Riskregister!$L$11-(Riskregister!$L$11-Riskregister!$K$11)*SQRT((1-AM1760)/2)))</f>
        <v>0</v>
      </c>
      <c r="AO1760" s="28">
        <f t="shared" ca="1" si="1079"/>
        <v>0.27608275544884375</v>
      </c>
      <c r="AP1760" s="28">
        <f t="shared" ca="1" si="1079"/>
        <v>0.62724481183797276</v>
      </c>
      <c r="AQ1760" s="28">
        <f>IF(Riskregister!$E$12="",0,COUNTIF(BM$4:BM$53,"&lt;"&amp;AO1760)*IF(AP1760&lt;0.5,Riskregister!$K$12+(Riskregister!$L$12-Riskregister!$K$12)*SQRT(AP1760/2),Riskregister!$L$12-(Riskregister!$L$12-Riskregister!$K$12)*SQRT((1-AP1760)/2)))</f>
        <v>0</v>
      </c>
      <c r="AR1760" s="28">
        <f t="shared" ca="1" si="1080"/>
        <v>0.47891994420475337</v>
      </c>
      <c r="AS1760" s="28">
        <f t="shared" ca="1" si="1080"/>
        <v>0.84534206557672942</v>
      </c>
      <c r="AT1760" s="28">
        <f>IF(Riskregister!$E$13="",0,COUNTIF(BN$4:BN$53,"&lt;"&amp;AR1760)*IF(AS1760&lt;0.5,Riskregister!$K$13+(Riskregister!$L$13-Riskregister!$K$13)*SQRT(AS1760/2),Riskregister!$L$13-(Riskregister!$L$13-Riskregister!$K$13)*SQRT((1-AS1760)/2)))</f>
        <v>0</v>
      </c>
      <c r="AU1760" s="28">
        <f t="shared" ca="1" si="1081"/>
        <v>0.52331525799650624</v>
      </c>
      <c r="AV1760" s="28">
        <f t="shared" ca="1" si="1081"/>
        <v>0.39073790569400357</v>
      </c>
      <c r="AW1760" s="28">
        <f>IF(Riskregister!$E$14="",0,COUNTIF(BO$4:BO$53,"&lt;"&amp;AU1760)*IF(AV1760&lt;0.5,Riskregister!$K$14+(Riskregister!$L$14-Riskregister!$K$14)*SQRT(AV1760/2),Riskregister!$L$14-(Riskregister!$L$14-Riskregister!$K$14)*SQRT((1-AV1760)/2)))</f>
        <v>0</v>
      </c>
      <c r="AX1760" s="28">
        <f t="shared" ca="1" si="1082"/>
        <v>0.53448291494274114</v>
      </c>
      <c r="AY1760" s="28">
        <f t="shared" ca="1" si="1082"/>
        <v>0.67269476445111176</v>
      </c>
      <c r="AZ1760" s="28">
        <f>IF(Riskregister!$E$15="",0,COUNTIF(BP$4:BP$53,"&lt;"&amp;AX1760)*IF(AY1760&lt;0.5,Riskregister!$K$15+(Riskregister!$L$15-Riskregister!$K$15)*SQRT(AY1760/2),Riskregister!$L$15-(Riskregister!$L$15-Riskregister!$K$15)*SQRT((1-AY1760)/2)))</f>
        <v>0</v>
      </c>
      <c r="BA1760" s="28">
        <f t="shared" ca="1" si="1083"/>
        <v>0.50095896057536105</v>
      </c>
      <c r="BB1760" s="28">
        <f t="shared" ca="1" si="1083"/>
        <v>0.85235245555740335</v>
      </c>
      <c r="BC1760" s="28">
        <f>IF(Riskregister!$E$16="",0,COUNTIF(BQ$4:BQ$53,"&lt;"&amp;BA1760)*IF(BB1760&lt;0.5,Riskregister!$K$16+(Riskregister!$L$16-Riskregister!$K$16)*SQRT(BB1760/2),Riskregister!$L$16-(Riskregister!$L$16-Riskregister!$K$16)*SQRT((1-BB1760)/2)))</f>
        <v>0</v>
      </c>
      <c r="BD1760" s="28">
        <f t="shared" ca="1" si="1071"/>
        <v>0</v>
      </c>
    </row>
    <row r="1761" spans="20:56" x14ac:dyDescent="0.35">
      <c r="T1761" s="28">
        <f t="shared" ca="1" si="1072"/>
        <v>0.74525367292222156</v>
      </c>
      <c r="U1761" s="28">
        <f t="shared" ca="1" si="1072"/>
        <v>0.20089405382179049</v>
      </c>
      <c r="V1761" s="28">
        <f ca="1">IF(Riskregister!$E$5="",0,COUNTIF(BF$4:BF$53,"&lt;"&amp;T1761)*IF(U1761&lt;0.5,Riskregister!$K$5+(Riskregister!$L$5-Riskregister!$K$5)*SQRT(U1761/2),Riskregister!$L$5-(Riskregister!$L$5-Riskregister!$K$5)*SQRT((1-U1761)/2)))</f>
        <v>292620.20526368724</v>
      </c>
      <c r="W1761" s="28">
        <f t="shared" ca="1" si="1073"/>
        <v>0.33113489798262641</v>
      </c>
      <c r="X1761" s="28">
        <f t="shared" ca="1" si="1073"/>
        <v>0.70097022691549304</v>
      </c>
      <c r="Y1761" s="28">
        <f ca="1">IF(Riskregister!$E$6="",0,COUNTIF(BG$4:BG$53,"&lt;"&amp;W1761)*IF(X1761&lt;0.5,Riskregister!$K$6+(Riskregister!$L$6-Riskregister!$K$6)*SQRT(X1761/2),Riskregister!$L$6-(Riskregister!$L$6-Riskregister!$K$6)*SQRT((1-X1761)/2)))</f>
        <v>0</v>
      </c>
      <c r="Z1761" s="28">
        <f t="shared" ca="1" si="1074"/>
        <v>0.97500494932392601</v>
      </c>
      <c r="AA1761" s="28">
        <f t="shared" ca="1" si="1074"/>
        <v>0.32580348422050409</v>
      </c>
      <c r="AB1761" s="28">
        <f ca="1">IF(Riskregister!$E$7="",0,COUNTIF(BH$4:BH$53,"&lt;"&amp;Z1761)*IF(AA1761&lt;0.5,Riskregister!$K$7+(Riskregister!$L$7-Riskregister!$K$7)*SQRT(AA1761/2),Riskregister!$L$7-(Riskregister!$L$7-Riskregister!$K$7)*SQRT((1-AA1761)/2)))</f>
        <v>382527.61570158676</v>
      </c>
      <c r="AC1761" s="28">
        <f t="shared" ca="1" si="1075"/>
        <v>0.39327488227534058</v>
      </c>
      <c r="AD1761" s="28">
        <f t="shared" ca="1" si="1075"/>
        <v>0.70006044873076223</v>
      </c>
      <c r="AE1761" s="28">
        <f ca="1">IF(Riskregister!$E$8="",0,COUNTIF(BI$4:BI$53,"&lt;"&amp;AC1761)*IF(AD1761&lt;0.5,Riskregister!$K$8+(Riskregister!$L$8-Riskregister!$K$8)*SQRT(AD1761/2),Riskregister!$L$8-(Riskregister!$L$8-Riskregister!$K$8)*SQRT((1-AD1761)/2)))</f>
        <v>0</v>
      </c>
      <c r="AF1761" s="28">
        <f t="shared" ca="1" si="1076"/>
        <v>0.48315082198284209</v>
      </c>
      <c r="AG1761" s="28">
        <f t="shared" ca="1" si="1076"/>
        <v>0.43035778337158492</v>
      </c>
      <c r="AH1761" s="28">
        <f>IF(Riskregister!$E$9="",0,COUNTIF(BJ$4:BJ$53,"&lt;"&amp;AF1761)*IF(AG1761&lt;0.5,Riskregister!$K$9+(Riskregister!$L$9-Riskregister!$K$9)*SQRT(AG1761/2),Riskregister!$L$9-(Riskregister!$L$9-Riskregister!$K$9)*SQRT((1-AG1761)/2)))</f>
        <v>0</v>
      </c>
      <c r="AI1761" s="28">
        <f t="shared" ca="1" si="1077"/>
        <v>0.27027920988589338</v>
      </c>
      <c r="AJ1761" s="28">
        <f t="shared" ca="1" si="1077"/>
        <v>0.69289912725105651</v>
      </c>
      <c r="AK1761" s="28">
        <f>IF(Riskregister!$E$10="",0,COUNTIF(BK$4:BK$53,"&lt;"&amp;AI1761)*IF(AJ1761&lt;0.5,Riskregister!$K$10+(Riskregister!$L$10-Riskregister!$K$10)*SQRT(AJ1761/2),Riskregister!$L$10-(Riskregister!$L$10-Riskregister!$K$10)*SQRT((1-AJ1761)/2)))</f>
        <v>0</v>
      </c>
      <c r="AL1761" s="28">
        <f t="shared" ca="1" si="1078"/>
        <v>1.6570403219415497E-2</v>
      </c>
      <c r="AM1761" s="28">
        <f t="shared" ca="1" si="1078"/>
        <v>0.88231395035863835</v>
      </c>
      <c r="AN1761" s="28">
        <f>IF(Riskregister!$E$11="",0,COUNTIF(BL$4:BL$53,"&lt;"&amp;AL1761)*IF(AM1761&lt;0.5,Riskregister!$K$11+(Riskregister!$L$11-Riskregister!$K$11)*SQRT(AM1761/2),Riskregister!$L$11-(Riskregister!$L$11-Riskregister!$K$11)*SQRT((1-AM1761)/2)))</f>
        <v>0</v>
      </c>
      <c r="AO1761" s="28">
        <f t="shared" ca="1" si="1079"/>
        <v>0.29337700761502761</v>
      </c>
      <c r="AP1761" s="28">
        <f t="shared" ca="1" si="1079"/>
        <v>0.41811617370363641</v>
      </c>
      <c r="AQ1761" s="28">
        <f>IF(Riskregister!$E$12="",0,COUNTIF(BM$4:BM$53,"&lt;"&amp;AO1761)*IF(AP1761&lt;0.5,Riskregister!$K$12+(Riskregister!$L$12-Riskregister!$K$12)*SQRT(AP1761/2),Riskregister!$L$12-(Riskregister!$L$12-Riskregister!$K$12)*SQRT((1-AP1761)/2)))</f>
        <v>0</v>
      </c>
      <c r="AR1761" s="28">
        <f t="shared" ca="1" si="1080"/>
        <v>0.44621065990237785</v>
      </c>
      <c r="AS1761" s="28">
        <f t="shared" ca="1" si="1080"/>
        <v>0.37403383986764749</v>
      </c>
      <c r="AT1761" s="28">
        <f>IF(Riskregister!$E$13="",0,COUNTIF(BN$4:BN$53,"&lt;"&amp;AR1761)*IF(AS1761&lt;0.5,Riskregister!$K$13+(Riskregister!$L$13-Riskregister!$K$13)*SQRT(AS1761/2),Riskregister!$L$13-(Riskregister!$L$13-Riskregister!$K$13)*SQRT((1-AS1761)/2)))</f>
        <v>0</v>
      </c>
      <c r="AU1761" s="28">
        <f t="shared" ca="1" si="1081"/>
        <v>0.19131391236416773</v>
      </c>
      <c r="AV1761" s="28">
        <f t="shared" ca="1" si="1081"/>
        <v>0.28595487046914392</v>
      </c>
      <c r="AW1761" s="28">
        <f>IF(Riskregister!$E$14="",0,COUNTIF(BO$4:BO$53,"&lt;"&amp;AU1761)*IF(AV1761&lt;0.5,Riskregister!$K$14+(Riskregister!$L$14-Riskregister!$K$14)*SQRT(AV1761/2),Riskregister!$L$14-(Riskregister!$L$14-Riskregister!$K$14)*SQRT((1-AV1761)/2)))</f>
        <v>0</v>
      </c>
      <c r="AX1761" s="28">
        <f t="shared" ca="1" si="1082"/>
        <v>0.96044942328549543</v>
      </c>
      <c r="AY1761" s="28">
        <f t="shared" ca="1" si="1082"/>
        <v>0.79428208844037007</v>
      </c>
      <c r="AZ1761" s="28">
        <f>IF(Riskregister!$E$15="",0,COUNTIF(BP$4:BP$53,"&lt;"&amp;AX1761)*IF(AY1761&lt;0.5,Riskregister!$K$15+(Riskregister!$L$15-Riskregister!$K$15)*SQRT(AY1761/2),Riskregister!$L$15-(Riskregister!$L$15-Riskregister!$K$15)*SQRT((1-AY1761)/2)))</f>
        <v>0</v>
      </c>
      <c r="BA1761" s="28">
        <f t="shared" ca="1" si="1083"/>
        <v>0.6889309014598971</v>
      </c>
      <c r="BB1761" s="28">
        <f t="shared" ca="1" si="1083"/>
        <v>4.0887581084963154E-2</v>
      </c>
      <c r="BC1761" s="28">
        <f>IF(Riskregister!$E$16="",0,COUNTIF(BQ$4:BQ$53,"&lt;"&amp;BA1761)*IF(BB1761&lt;0.5,Riskregister!$K$16+(Riskregister!$L$16-Riskregister!$K$16)*SQRT(BB1761/2),Riskregister!$L$16-(Riskregister!$L$16-Riskregister!$K$16)*SQRT((1-BB1761)/2)))</f>
        <v>0</v>
      </c>
      <c r="BD1761" s="28">
        <f t="shared" ca="1" si="1071"/>
        <v>675147.820965274</v>
      </c>
    </row>
    <row r="1762" spans="20:56" x14ac:dyDescent="0.35">
      <c r="T1762" s="28">
        <f t="shared" ca="1" si="1072"/>
        <v>8.5096753161047367E-2</v>
      </c>
      <c r="U1762" s="28">
        <f t="shared" ca="1" si="1072"/>
        <v>0.61577433440634655</v>
      </c>
      <c r="V1762" s="28">
        <f ca="1">IF(Riskregister!$E$5="",0,COUNTIF(BF$4:BF$53,"&lt;"&amp;T1762)*IF(U1762&lt;0.5,Riskregister!$K$5+(Riskregister!$L$5-Riskregister!$K$5)*SQRT(U1762/2),Riskregister!$L$5-(Riskregister!$L$5-Riskregister!$K$5)*SQRT((1-U1762)/2)))</f>
        <v>0</v>
      </c>
      <c r="W1762" s="28">
        <f t="shared" ca="1" si="1073"/>
        <v>0.95879250559733387</v>
      </c>
      <c r="X1762" s="28">
        <f t="shared" ca="1" si="1073"/>
        <v>0.319202072230237</v>
      </c>
      <c r="Y1762" s="28">
        <f ca="1">IF(Riskregister!$E$6="",0,COUNTIF(BG$4:BG$53,"&lt;"&amp;W1762)*IF(X1762&lt;0.5,Riskregister!$K$6+(Riskregister!$L$6-Riskregister!$K$6)*SQRT(X1762/2),Riskregister!$L$6-(Riskregister!$L$6-Riskregister!$K$6)*SQRT((1-X1762)/2)))</f>
        <v>1838203.5419411038</v>
      </c>
      <c r="Z1762" s="28">
        <f t="shared" ca="1" si="1074"/>
        <v>0.63964758689971224</v>
      </c>
      <c r="AA1762" s="28">
        <f t="shared" ca="1" si="1074"/>
        <v>0.63207048007729782</v>
      </c>
      <c r="AB1762" s="28">
        <f ca="1">IF(Riskregister!$E$7="",0,COUNTIF(BH$4:BH$53,"&lt;"&amp;Z1762)*IF(AA1762&lt;0.5,Riskregister!$K$7+(Riskregister!$L$7-Riskregister!$K$7)*SQRT(AA1762/2),Riskregister!$L$7-(Riskregister!$L$7-Riskregister!$K$7)*SQRT((1-AA1762)/2)))</f>
        <v>0</v>
      </c>
      <c r="AC1762" s="28">
        <f t="shared" ca="1" si="1075"/>
        <v>0.40874145468181966</v>
      </c>
      <c r="AD1762" s="28">
        <f t="shared" ca="1" si="1075"/>
        <v>0.18107456749341322</v>
      </c>
      <c r="AE1762" s="28">
        <f ca="1">IF(Riskregister!$E$8="",0,COUNTIF(BI$4:BI$53,"&lt;"&amp;AC1762)*IF(AD1762&lt;0.5,Riskregister!$K$8+(Riskregister!$L$8-Riskregister!$K$8)*SQRT(AD1762/2),Riskregister!$L$8-(Riskregister!$L$8-Riskregister!$K$8)*SQRT((1-AD1762)/2)))</f>
        <v>0</v>
      </c>
      <c r="AF1762" s="28">
        <f t="shared" ca="1" si="1076"/>
        <v>0.12944235834388773</v>
      </c>
      <c r="AG1762" s="28">
        <f t="shared" ca="1" si="1076"/>
        <v>0.88943626445893564</v>
      </c>
      <c r="AH1762" s="28">
        <f>IF(Riskregister!$E$9="",0,COUNTIF(BJ$4:BJ$53,"&lt;"&amp;AF1762)*IF(AG1762&lt;0.5,Riskregister!$K$9+(Riskregister!$L$9-Riskregister!$K$9)*SQRT(AG1762/2),Riskregister!$L$9-(Riskregister!$L$9-Riskregister!$K$9)*SQRT((1-AG1762)/2)))</f>
        <v>0</v>
      </c>
      <c r="AI1762" s="28">
        <f t="shared" ca="1" si="1077"/>
        <v>3.2611847344807599E-2</v>
      </c>
      <c r="AJ1762" s="28">
        <f t="shared" ca="1" si="1077"/>
        <v>0.75288357269879103</v>
      </c>
      <c r="AK1762" s="28">
        <f>IF(Riskregister!$E$10="",0,COUNTIF(BK$4:BK$53,"&lt;"&amp;AI1762)*IF(AJ1762&lt;0.5,Riskregister!$K$10+(Riskregister!$L$10-Riskregister!$K$10)*SQRT(AJ1762/2),Riskregister!$L$10-(Riskregister!$L$10-Riskregister!$K$10)*SQRT((1-AJ1762)/2)))</f>
        <v>0</v>
      </c>
      <c r="AL1762" s="28">
        <f t="shared" ca="1" si="1078"/>
        <v>0.75277283414140284</v>
      </c>
      <c r="AM1762" s="28">
        <f t="shared" ca="1" si="1078"/>
        <v>0.71916995284828356</v>
      </c>
      <c r="AN1762" s="28">
        <f>IF(Riskregister!$E$11="",0,COUNTIF(BL$4:BL$53,"&lt;"&amp;AL1762)*IF(AM1762&lt;0.5,Riskregister!$K$11+(Riskregister!$L$11-Riskregister!$K$11)*SQRT(AM1762/2),Riskregister!$L$11-(Riskregister!$L$11-Riskregister!$K$11)*SQRT((1-AM1762)/2)))</f>
        <v>0</v>
      </c>
      <c r="AO1762" s="28">
        <f t="shared" ca="1" si="1079"/>
        <v>0.3221152814164514</v>
      </c>
      <c r="AP1762" s="28">
        <f t="shared" ca="1" si="1079"/>
        <v>0.24210265495514971</v>
      </c>
      <c r="AQ1762" s="28">
        <f>IF(Riskregister!$E$12="",0,COUNTIF(BM$4:BM$53,"&lt;"&amp;AO1762)*IF(AP1762&lt;0.5,Riskregister!$K$12+(Riskregister!$L$12-Riskregister!$K$12)*SQRT(AP1762/2),Riskregister!$L$12-(Riskregister!$L$12-Riskregister!$K$12)*SQRT((1-AP1762)/2)))</f>
        <v>0</v>
      </c>
      <c r="AR1762" s="28">
        <f t="shared" ca="1" si="1080"/>
        <v>0.8438739267166141</v>
      </c>
      <c r="AS1762" s="28">
        <f t="shared" ca="1" si="1080"/>
        <v>0.6515340984054494</v>
      </c>
      <c r="AT1762" s="28">
        <f>IF(Riskregister!$E$13="",0,COUNTIF(BN$4:BN$53,"&lt;"&amp;AR1762)*IF(AS1762&lt;0.5,Riskregister!$K$13+(Riskregister!$L$13-Riskregister!$K$13)*SQRT(AS1762/2),Riskregister!$L$13-(Riskregister!$L$13-Riskregister!$K$13)*SQRT((1-AS1762)/2)))</f>
        <v>0</v>
      </c>
      <c r="AU1762" s="28">
        <f t="shared" ca="1" si="1081"/>
        <v>3.0019979422621024E-2</v>
      </c>
      <c r="AV1762" s="28">
        <f t="shared" ca="1" si="1081"/>
        <v>0.10634971797589055</v>
      </c>
      <c r="AW1762" s="28">
        <f>IF(Riskregister!$E$14="",0,COUNTIF(BO$4:BO$53,"&lt;"&amp;AU1762)*IF(AV1762&lt;0.5,Riskregister!$K$14+(Riskregister!$L$14-Riskregister!$K$14)*SQRT(AV1762/2),Riskregister!$L$14-(Riskregister!$L$14-Riskregister!$K$14)*SQRT((1-AV1762)/2)))</f>
        <v>0</v>
      </c>
      <c r="AX1762" s="28">
        <f t="shared" ca="1" si="1082"/>
        <v>0.8807051453589988</v>
      </c>
      <c r="AY1762" s="28">
        <f t="shared" ca="1" si="1082"/>
        <v>0.95764552771783018</v>
      </c>
      <c r="AZ1762" s="28">
        <f>IF(Riskregister!$E$15="",0,COUNTIF(BP$4:BP$53,"&lt;"&amp;AX1762)*IF(AY1762&lt;0.5,Riskregister!$K$15+(Riskregister!$L$15-Riskregister!$K$15)*SQRT(AY1762/2),Riskregister!$L$15-(Riskregister!$L$15-Riskregister!$K$15)*SQRT((1-AY1762)/2)))</f>
        <v>0</v>
      </c>
      <c r="BA1762" s="28">
        <f t="shared" ca="1" si="1083"/>
        <v>0.72822360899061889</v>
      </c>
      <c r="BB1762" s="28">
        <f t="shared" ca="1" si="1083"/>
        <v>0.25337011250372243</v>
      </c>
      <c r="BC1762" s="28">
        <f>IF(Riskregister!$E$16="",0,COUNTIF(BQ$4:BQ$53,"&lt;"&amp;BA1762)*IF(BB1762&lt;0.5,Riskregister!$K$16+(Riskregister!$L$16-Riskregister!$K$16)*SQRT(BB1762/2),Riskregister!$L$16-(Riskregister!$L$16-Riskregister!$K$16)*SQRT((1-BB1762)/2)))</f>
        <v>0</v>
      </c>
      <c r="BD1762" s="28">
        <f t="shared" ca="1" si="1071"/>
        <v>1838203.5419411038</v>
      </c>
    </row>
    <row r="1763" spans="20:56" x14ac:dyDescent="0.35">
      <c r="T1763" s="28">
        <f t="shared" ca="1" si="1072"/>
        <v>0.22389552132364487</v>
      </c>
      <c r="U1763" s="28">
        <f t="shared" ca="1" si="1072"/>
        <v>0.60563109291845019</v>
      </c>
      <c r="V1763" s="28">
        <f ca="1">IF(Riskregister!$E$5="",0,COUNTIF(BF$4:BF$53,"&lt;"&amp;T1763)*IF(U1763&lt;0.5,Riskregister!$K$5+(Riskregister!$L$5-Riskregister!$K$5)*SQRT(U1763/2),Riskregister!$L$5-(Riskregister!$L$5-Riskregister!$K$5)*SQRT((1-U1763)/2)))</f>
        <v>0</v>
      </c>
      <c r="W1763" s="28">
        <f t="shared" ca="1" si="1073"/>
        <v>1.486694003510669E-2</v>
      </c>
      <c r="X1763" s="28">
        <f t="shared" ca="1" si="1073"/>
        <v>0.32319506541320786</v>
      </c>
      <c r="Y1763" s="28">
        <f ca="1">IF(Riskregister!$E$6="",0,COUNTIF(BG$4:BG$53,"&lt;"&amp;W1763)*IF(X1763&lt;0.5,Riskregister!$K$6+(Riskregister!$L$6-Riskregister!$K$6)*SQRT(X1763/2),Riskregister!$L$6-(Riskregister!$L$6-Riskregister!$K$6)*SQRT((1-X1763)/2)))</f>
        <v>0</v>
      </c>
      <c r="Z1763" s="28">
        <f t="shared" ca="1" si="1074"/>
        <v>0.86671646624409759</v>
      </c>
      <c r="AA1763" s="28">
        <f t="shared" ca="1" si="1074"/>
        <v>0.822051204009565</v>
      </c>
      <c r="AB1763" s="28">
        <f ca="1">IF(Riskregister!$E$7="",0,COUNTIF(BH$4:BH$53,"&lt;"&amp;Z1763)*IF(AA1763&lt;0.5,Riskregister!$K$7+(Riskregister!$L$7-Riskregister!$K$7)*SQRT(AA1763/2),Riskregister!$L$7-(Riskregister!$L$7-Riskregister!$K$7)*SQRT((1-AA1763)/2)))</f>
        <v>295599.98201909091</v>
      </c>
      <c r="AC1763" s="28">
        <f t="shared" ca="1" si="1075"/>
        <v>0.58376293852040684</v>
      </c>
      <c r="AD1763" s="28">
        <f t="shared" ca="1" si="1075"/>
        <v>0.77364518925041725</v>
      </c>
      <c r="AE1763" s="28">
        <f ca="1">IF(Riskregister!$E$8="",0,COUNTIF(BI$4:BI$53,"&lt;"&amp;AC1763)*IF(AD1763&lt;0.5,Riskregister!$K$8+(Riskregister!$L$8-Riskregister!$K$8)*SQRT(AD1763/2),Riskregister!$L$8-(Riskregister!$L$8-Riskregister!$K$8)*SQRT((1-AD1763)/2)))</f>
        <v>0</v>
      </c>
      <c r="AF1763" s="28">
        <f t="shared" ca="1" si="1076"/>
        <v>0.98909609887979344</v>
      </c>
      <c r="AG1763" s="28">
        <f t="shared" ca="1" si="1076"/>
        <v>0.46369245182646435</v>
      </c>
      <c r="AH1763" s="28">
        <f>IF(Riskregister!$E$9="",0,COUNTIF(BJ$4:BJ$53,"&lt;"&amp;AF1763)*IF(AG1763&lt;0.5,Riskregister!$K$9+(Riskregister!$L$9-Riskregister!$K$9)*SQRT(AG1763/2),Riskregister!$L$9-(Riskregister!$L$9-Riskregister!$K$9)*SQRT((1-AG1763)/2)))</f>
        <v>0</v>
      </c>
      <c r="AI1763" s="28">
        <f t="shared" ca="1" si="1077"/>
        <v>0.22676244194885975</v>
      </c>
      <c r="AJ1763" s="28">
        <f t="shared" ca="1" si="1077"/>
        <v>0.96204251401292484</v>
      </c>
      <c r="AK1763" s="28">
        <f>IF(Riskregister!$E$10="",0,COUNTIF(BK$4:BK$53,"&lt;"&amp;AI1763)*IF(AJ1763&lt;0.5,Riskregister!$K$10+(Riskregister!$L$10-Riskregister!$K$10)*SQRT(AJ1763/2),Riskregister!$L$10-(Riskregister!$L$10-Riskregister!$K$10)*SQRT((1-AJ1763)/2)))</f>
        <v>0</v>
      </c>
      <c r="AL1763" s="28">
        <f t="shared" ca="1" si="1078"/>
        <v>0.97730272307150445</v>
      </c>
      <c r="AM1763" s="28">
        <f t="shared" ca="1" si="1078"/>
        <v>0.32804757969141851</v>
      </c>
      <c r="AN1763" s="28">
        <f>IF(Riskregister!$E$11="",0,COUNTIF(BL$4:BL$53,"&lt;"&amp;AL1763)*IF(AM1763&lt;0.5,Riskregister!$K$11+(Riskregister!$L$11-Riskregister!$K$11)*SQRT(AM1763/2),Riskregister!$L$11-(Riskregister!$L$11-Riskregister!$K$11)*SQRT((1-AM1763)/2)))</f>
        <v>0</v>
      </c>
      <c r="AO1763" s="28">
        <f t="shared" ca="1" si="1079"/>
        <v>0.24471219634265451</v>
      </c>
      <c r="AP1763" s="28">
        <f t="shared" ca="1" si="1079"/>
        <v>0.71848589962606757</v>
      </c>
      <c r="AQ1763" s="28">
        <f>IF(Riskregister!$E$12="",0,COUNTIF(BM$4:BM$53,"&lt;"&amp;AO1763)*IF(AP1763&lt;0.5,Riskregister!$K$12+(Riskregister!$L$12-Riskregister!$K$12)*SQRT(AP1763/2),Riskregister!$L$12-(Riskregister!$L$12-Riskregister!$K$12)*SQRT((1-AP1763)/2)))</f>
        <v>0</v>
      </c>
      <c r="AR1763" s="28">
        <f t="shared" ca="1" si="1080"/>
        <v>0.68893850526524947</v>
      </c>
      <c r="AS1763" s="28">
        <f t="shared" ca="1" si="1080"/>
        <v>0.63800607915741459</v>
      </c>
      <c r="AT1763" s="28">
        <f>IF(Riskregister!$E$13="",0,COUNTIF(BN$4:BN$53,"&lt;"&amp;AR1763)*IF(AS1763&lt;0.5,Riskregister!$K$13+(Riskregister!$L$13-Riskregister!$K$13)*SQRT(AS1763/2),Riskregister!$L$13-(Riskregister!$L$13-Riskregister!$K$13)*SQRT((1-AS1763)/2)))</f>
        <v>0</v>
      </c>
      <c r="AU1763" s="28">
        <f t="shared" ca="1" si="1081"/>
        <v>0.83360301900567457</v>
      </c>
      <c r="AV1763" s="28">
        <f t="shared" ca="1" si="1081"/>
        <v>0.32800084163991605</v>
      </c>
      <c r="AW1763" s="28">
        <f>IF(Riskregister!$E$14="",0,COUNTIF(BO$4:BO$53,"&lt;"&amp;AU1763)*IF(AV1763&lt;0.5,Riskregister!$K$14+(Riskregister!$L$14-Riskregister!$K$14)*SQRT(AV1763/2),Riskregister!$L$14-(Riskregister!$L$14-Riskregister!$K$14)*SQRT((1-AV1763)/2)))</f>
        <v>0</v>
      </c>
      <c r="AX1763" s="28">
        <f t="shared" ca="1" si="1082"/>
        <v>0.87110940868634557</v>
      </c>
      <c r="AY1763" s="28">
        <f t="shared" ca="1" si="1082"/>
        <v>0.22908812566458447</v>
      </c>
      <c r="AZ1763" s="28">
        <f>IF(Riskregister!$E$15="",0,COUNTIF(BP$4:BP$53,"&lt;"&amp;AX1763)*IF(AY1763&lt;0.5,Riskregister!$K$15+(Riskregister!$L$15-Riskregister!$K$15)*SQRT(AY1763/2),Riskregister!$L$15-(Riskregister!$L$15-Riskregister!$K$15)*SQRT((1-AY1763)/2)))</f>
        <v>0</v>
      </c>
      <c r="BA1763" s="28">
        <f t="shared" ca="1" si="1083"/>
        <v>0.82673360736423562</v>
      </c>
      <c r="BB1763" s="28">
        <f t="shared" ca="1" si="1083"/>
        <v>0.41976896811795661</v>
      </c>
      <c r="BC1763" s="28">
        <f>IF(Riskregister!$E$16="",0,COUNTIF(BQ$4:BQ$53,"&lt;"&amp;BA1763)*IF(BB1763&lt;0.5,Riskregister!$K$16+(Riskregister!$L$16-Riskregister!$K$16)*SQRT(BB1763/2),Riskregister!$L$16-(Riskregister!$L$16-Riskregister!$K$16)*SQRT((1-BB1763)/2)))</f>
        <v>0</v>
      </c>
      <c r="BD1763" s="28">
        <f t="shared" ca="1" si="1071"/>
        <v>295599.98201909091</v>
      </c>
    </row>
    <row r="1764" spans="20:56" x14ac:dyDescent="0.35">
      <c r="T1764" s="28">
        <f t="shared" ref="T1764:U1783" ca="1" si="1084">RAND()</f>
        <v>0.93902632271164499</v>
      </c>
      <c r="U1764" s="28">
        <f t="shared" ca="1" si="1084"/>
        <v>7.1973918333109621E-2</v>
      </c>
      <c r="V1764" s="28">
        <f ca="1">IF(Riskregister!$E$5="",0,COUNTIF(BF$4:BF$53,"&lt;"&amp;T1764)*IF(U1764&lt;0.5,Riskregister!$K$5+(Riskregister!$L$5-Riskregister!$K$5)*SQRT(U1764/2),Riskregister!$L$5-(Riskregister!$L$5-Riskregister!$K$5)*SQRT((1-U1764)/2)))</f>
        <v>470732.06179540325</v>
      </c>
      <c r="W1764" s="28">
        <f t="shared" ref="W1764:X1783" ca="1" si="1085">RAND()</f>
        <v>0.20030468806837176</v>
      </c>
      <c r="X1764" s="28">
        <f t="shared" ca="1" si="1085"/>
        <v>0.13057486436344723</v>
      </c>
      <c r="Y1764" s="28">
        <f ca="1">IF(Riskregister!$E$6="",0,COUNTIF(BG$4:BG$53,"&lt;"&amp;W1764)*IF(X1764&lt;0.5,Riskregister!$K$6+(Riskregister!$L$6-Riskregister!$K$6)*SQRT(X1764/2),Riskregister!$L$6-(Riskregister!$L$6-Riskregister!$K$6)*SQRT((1-X1764)/2)))</f>
        <v>0</v>
      </c>
      <c r="Z1764" s="28">
        <f t="shared" ref="Z1764:AA1783" ca="1" si="1086">RAND()</f>
        <v>0.11569584810770006</v>
      </c>
      <c r="AA1764" s="28">
        <f t="shared" ca="1" si="1086"/>
        <v>0.41505948558111438</v>
      </c>
      <c r="AB1764" s="28">
        <f ca="1">IF(Riskregister!$E$7="",0,COUNTIF(BH$4:BH$53,"&lt;"&amp;Z1764)*IF(AA1764&lt;0.5,Riskregister!$K$7+(Riskregister!$L$7-Riskregister!$K$7)*SQRT(AA1764/2),Riskregister!$L$7-(Riskregister!$L$7-Riskregister!$K$7)*SQRT((1-AA1764)/2)))</f>
        <v>0</v>
      </c>
      <c r="AC1764" s="28">
        <f t="shared" ref="AC1764:AD1783" ca="1" si="1087">RAND()</f>
        <v>0.36876802445653523</v>
      </c>
      <c r="AD1764" s="28">
        <f t="shared" ca="1" si="1087"/>
        <v>0.23062217573546995</v>
      </c>
      <c r="AE1764" s="28">
        <f ca="1">IF(Riskregister!$E$8="",0,COUNTIF(BI$4:BI$53,"&lt;"&amp;AC1764)*IF(AD1764&lt;0.5,Riskregister!$K$8+(Riskregister!$L$8-Riskregister!$K$8)*SQRT(AD1764/2),Riskregister!$L$8-(Riskregister!$L$8-Riskregister!$K$8)*SQRT((1-AD1764)/2)))</f>
        <v>0</v>
      </c>
      <c r="AF1764" s="28">
        <f t="shared" ref="AF1764:AG1783" ca="1" si="1088">RAND()</f>
        <v>0.8871721187595708</v>
      </c>
      <c r="AG1764" s="28">
        <f t="shared" ca="1" si="1088"/>
        <v>0.41255482746059069</v>
      </c>
      <c r="AH1764" s="28">
        <f>IF(Riskregister!$E$9="",0,COUNTIF(BJ$4:BJ$53,"&lt;"&amp;AF1764)*IF(AG1764&lt;0.5,Riskregister!$K$9+(Riskregister!$L$9-Riskregister!$K$9)*SQRT(AG1764/2),Riskregister!$L$9-(Riskregister!$L$9-Riskregister!$K$9)*SQRT((1-AG1764)/2)))</f>
        <v>0</v>
      </c>
      <c r="AI1764" s="28">
        <f t="shared" ref="AI1764:AJ1783" ca="1" si="1089">RAND()</f>
        <v>0.95048895838855474</v>
      </c>
      <c r="AJ1764" s="28">
        <f t="shared" ca="1" si="1089"/>
        <v>0.57557379828096733</v>
      </c>
      <c r="AK1764" s="28">
        <f>IF(Riskregister!$E$10="",0,COUNTIF(BK$4:BK$53,"&lt;"&amp;AI1764)*IF(AJ1764&lt;0.5,Riskregister!$K$10+(Riskregister!$L$10-Riskregister!$K$10)*SQRT(AJ1764/2),Riskregister!$L$10-(Riskregister!$L$10-Riskregister!$K$10)*SQRT((1-AJ1764)/2)))</f>
        <v>0</v>
      </c>
      <c r="AL1764" s="28">
        <f t="shared" ref="AL1764:AM1783" ca="1" si="1090">RAND()</f>
        <v>0.73419620767338112</v>
      </c>
      <c r="AM1764" s="28">
        <f t="shared" ca="1" si="1090"/>
        <v>0.32197506646326357</v>
      </c>
      <c r="AN1764" s="28">
        <f>IF(Riskregister!$E$11="",0,COUNTIF(BL$4:BL$53,"&lt;"&amp;AL1764)*IF(AM1764&lt;0.5,Riskregister!$K$11+(Riskregister!$L$11-Riskregister!$K$11)*SQRT(AM1764/2),Riskregister!$L$11-(Riskregister!$L$11-Riskregister!$K$11)*SQRT((1-AM1764)/2)))</f>
        <v>0</v>
      </c>
      <c r="AO1764" s="28">
        <f t="shared" ref="AO1764:AP1783" ca="1" si="1091">RAND()</f>
        <v>0.63172932013070837</v>
      </c>
      <c r="AP1764" s="28">
        <f t="shared" ca="1" si="1091"/>
        <v>0.26332475018398871</v>
      </c>
      <c r="AQ1764" s="28">
        <f>IF(Riskregister!$E$12="",0,COUNTIF(BM$4:BM$53,"&lt;"&amp;AO1764)*IF(AP1764&lt;0.5,Riskregister!$K$12+(Riskregister!$L$12-Riskregister!$K$12)*SQRT(AP1764/2),Riskregister!$L$12-(Riskregister!$L$12-Riskregister!$K$12)*SQRT((1-AP1764)/2)))</f>
        <v>0</v>
      </c>
      <c r="AR1764" s="28">
        <f t="shared" ref="AR1764:AS1783" ca="1" si="1092">RAND()</f>
        <v>0.85042854824702152</v>
      </c>
      <c r="AS1764" s="28">
        <f t="shared" ca="1" si="1092"/>
        <v>0.96891479911292755</v>
      </c>
      <c r="AT1764" s="28">
        <f>IF(Riskregister!$E$13="",0,COUNTIF(BN$4:BN$53,"&lt;"&amp;AR1764)*IF(AS1764&lt;0.5,Riskregister!$K$13+(Riskregister!$L$13-Riskregister!$K$13)*SQRT(AS1764/2),Riskregister!$L$13-(Riskregister!$L$13-Riskregister!$K$13)*SQRT((1-AS1764)/2)))</f>
        <v>0</v>
      </c>
      <c r="AU1764" s="28">
        <f t="shared" ref="AU1764:AV1783" ca="1" si="1093">RAND()</f>
        <v>0.77017006878781791</v>
      </c>
      <c r="AV1764" s="28">
        <f t="shared" ca="1" si="1093"/>
        <v>0.39491406273513474</v>
      </c>
      <c r="AW1764" s="28">
        <f>IF(Riskregister!$E$14="",0,COUNTIF(BO$4:BO$53,"&lt;"&amp;AU1764)*IF(AV1764&lt;0.5,Riskregister!$K$14+(Riskregister!$L$14-Riskregister!$K$14)*SQRT(AV1764/2),Riskregister!$L$14-(Riskregister!$L$14-Riskregister!$K$14)*SQRT((1-AV1764)/2)))</f>
        <v>0</v>
      </c>
      <c r="AX1764" s="28">
        <f t="shared" ref="AX1764:AY1783" ca="1" si="1094">RAND()</f>
        <v>0.40820556417137366</v>
      </c>
      <c r="AY1764" s="28">
        <f t="shared" ca="1" si="1094"/>
        <v>0.62108611205945241</v>
      </c>
      <c r="AZ1764" s="28">
        <f>IF(Riskregister!$E$15="",0,COUNTIF(BP$4:BP$53,"&lt;"&amp;AX1764)*IF(AY1764&lt;0.5,Riskregister!$K$15+(Riskregister!$L$15-Riskregister!$K$15)*SQRT(AY1764/2),Riskregister!$L$15-(Riskregister!$L$15-Riskregister!$K$15)*SQRT((1-AY1764)/2)))</f>
        <v>0</v>
      </c>
      <c r="BA1764" s="28">
        <f t="shared" ref="BA1764:BB1783" ca="1" si="1095">RAND()</f>
        <v>0.52383239243610724</v>
      </c>
      <c r="BB1764" s="28">
        <f t="shared" ca="1" si="1095"/>
        <v>0.56317715676928382</v>
      </c>
      <c r="BC1764" s="28">
        <f>IF(Riskregister!$E$16="",0,COUNTIF(BQ$4:BQ$53,"&lt;"&amp;BA1764)*IF(BB1764&lt;0.5,Riskregister!$K$16+(Riskregister!$L$16-Riskregister!$K$16)*SQRT(BB1764/2),Riskregister!$L$16-(Riskregister!$L$16-Riskregister!$K$16)*SQRT((1-BB1764)/2)))</f>
        <v>0</v>
      </c>
      <c r="BD1764" s="28">
        <f t="shared" ca="1" si="1071"/>
        <v>470732.06179540325</v>
      </c>
    </row>
    <row r="1765" spans="20:56" x14ac:dyDescent="0.35">
      <c r="T1765" s="28">
        <f t="shared" ca="1" si="1084"/>
        <v>0.67686182778512272</v>
      </c>
      <c r="U1765" s="28">
        <f t="shared" ca="1" si="1084"/>
        <v>0.42755353149167341</v>
      </c>
      <c r="V1765" s="28">
        <f ca="1">IF(Riskregister!$E$5="",0,COUNTIF(BF$4:BF$53,"&lt;"&amp;T1765)*IF(U1765&lt;0.5,Riskregister!$K$5+(Riskregister!$L$5-Riskregister!$K$5)*SQRT(U1765/2),Riskregister!$L$5-(Riskregister!$L$5-Riskregister!$K$5)*SQRT((1-U1765)/2)))</f>
        <v>358061.99812443391</v>
      </c>
      <c r="W1765" s="28">
        <f t="shared" ca="1" si="1085"/>
        <v>0.63834932194512584</v>
      </c>
      <c r="X1765" s="28">
        <f t="shared" ca="1" si="1085"/>
        <v>0.62646383619792412</v>
      </c>
      <c r="Y1765" s="28">
        <f ca="1">IF(Riskregister!$E$6="",0,COUNTIF(BG$4:BG$53,"&lt;"&amp;W1765)*IF(X1765&lt;0.5,Riskregister!$K$6+(Riskregister!$L$6-Riskregister!$K$6)*SQRT(X1765/2),Riskregister!$L$6-(Riskregister!$L$6-Riskregister!$K$6)*SQRT((1-X1765)/2)))</f>
        <v>1222099.8872867012</v>
      </c>
      <c r="Z1765" s="28">
        <f t="shared" ca="1" si="1086"/>
        <v>0.33178291584365471</v>
      </c>
      <c r="AA1765" s="28">
        <f t="shared" ca="1" si="1086"/>
        <v>0.55169945994921088</v>
      </c>
      <c r="AB1765" s="28">
        <f ca="1">IF(Riskregister!$E$7="",0,COUNTIF(BH$4:BH$53,"&lt;"&amp;Z1765)*IF(AA1765&lt;0.5,Riskregister!$K$7+(Riskregister!$L$7-Riskregister!$K$7)*SQRT(AA1765/2),Riskregister!$L$7-(Riskregister!$L$7-Riskregister!$K$7)*SQRT((1-AA1765)/2)))</f>
        <v>0</v>
      </c>
      <c r="AC1765" s="28">
        <f t="shared" ca="1" si="1087"/>
        <v>0.96129803903134248</v>
      </c>
      <c r="AD1765" s="28">
        <f t="shared" ca="1" si="1087"/>
        <v>5.8345247060801131E-2</v>
      </c>
      <c r="AE1765" s="28">
        <f ca="1">IF(Riskregister!$E$8="",0,COUNTIF(BI$4:BI$53,"&lt;"&amp;AC1765)*IF(AD1765&lt;0.5,Riskregister!$K$8+(Riskregister!$L$8-Riskregister!$K$8)*SQRT(AD1765/2),Riskregister!$L$8-(Riskregister!$L$8-Riskregister!$K$8)*SQRT((1-AD1765)/2)))</f>
        <v>0</v>
      </c>
      <c r="AF1765" s="28">
        <f t="shared" ca="1" si="1088"/>
        <v>0.33574100108444238</v>
      </c>
      <c r="AG1765" s="28">
        <f t="shared" ca="1" si="1088"/>
        <v>0.30605807104022187</v>
      </c>
      <c r="AH1765" s="28">
        <f>IF(Riskregister!$E$9="",0,COUNTIF(BJ$4:BJ$53,"&lt;"&amp;AF1765)*IF(AG1765&lt;0.5,Riskregister!$K$9+(Riskregister!$L$9-Riskregister!$K$9)*SQRT(AG1765/2),Riskregister!$L$9-(Riskregister!$L$9-Riskregister!$K$9)*SQRT((1-AG1765)/2)))</f>
        <v>0</v>
      </c>
      <c r="AI1765" s="28">
        <f t="shared" ca="1" si="1089"/>
        <v>0.11879407791561791</v>
      </c>
      <c r="AJ1765" s="28">
        <f t="shared" ca="1" si="1089"/>
        <v>0.12488439837038079</v>
      </c>
      <c r="AK1765" s="28">
        <f>IF(Riskregister!$E$10="",0,COUNTIF(BK$4:BK$53,"&lt;"&amp;AI1765)*IF(AJ1765&lt;0.5,Riskregister!$K$10+(Riskregister!$L$10-Riskregister!$K$10)*SQRT(AJ1765/2),Riskregister!$L$10-(Riskregister!$L$10-Riskregister!$K$10)*SQRT((1-AJ1765)/2)))</f>
        <v>0</v>
      </c>
      <c r="AL1765" s="28">
        <f t="shared" ca="1" si="1090"/>
        <v>0.19631722749086267</v>
      </c>
      <c r="AM1765" s="28">
        <f t="shared" ca="1" si="1090"/>
        <v>0.28386315103707405</v>
      </c>
      <c r="AN1765" s="28">
        <f>IF(Riskregister!$E$11="",0,COUNTIF(BL$4:BL$53,"&lt;"&amp;AL1765)*IF(AM1765&lt;0.5,Riskregister!$K$11+(Riskregister!$L$11-Riskregister!$K$11)*SQRT(AM1765/2),Riskregister!$L$11-(Riskregister!$L$11-Riskregister!$K$11)*SQRT((1-AM1765)/2)))</f>
        <v>0</v>
      </c>
      <c r="AO1765" s="28">
        <f t="shared" ca="1" si="1091"/>
        <v>0.96179485462060821</v>
      </c>
      <c r="AP1765" s="28">
        <f t="shared" ca="1" si="1091"/>
        <v>0.15060783645623488</v>
      </c>
      <c r="AQ1765" s="28">
        <f>IF(Riskregister!$E$12="",0,COUNTIF(BM$4:BM$53,"&lt;"&amp;AO1765)*IF(AP1765&lt;0.5,Riskregister!$K$12+(Riskregister!$L$12-Riskregister!$K$12)*SQRT(AP1765/2),Riskregister!$L$12-(Riskregister!$L$12-Riskregister!$K$12)*SQRT((1-AP1765)/2)))</f>
        <v>0</v>
      </c>
      <c r="AR1765" s="28">
        <f t="shared" ca="1" si="1092"/>
        <v>1.0373830104832837E-3</v>
      </c>
      <c r="AS1765" s="28">
        <f t="shared" ca="1" si="1092"/>
        <v>6.9441436679356539E-2</v>
      </c>
      <c r="AT1765" s="28">
        <f>IF(Riskregister!$E$13="",0,COUNTIF(BN$4:BN$53,"&lt;"&amp;AR1765)*IF(AS1765&lt;0.5,Riskregister!$K$13+(Riskregister!$L$13-Riskregister!$K$13)*SQRT(AS1765/2),Riskregister!$L$13-(Riskregister!$L$13-Riskregister!$K$13)*SQRT((1-AS1765)/2)))</f>
        <v>0</v>
      </c>
      <c r="AU1765" s="28">
        <f t="shared" ca="1" si="1093"/>
        <v>0.10510423867294816</v>
      </c>
      <c r="AV1765" s="28">
        <f t="shared" ca="1" si="1093"/>
        <v>0.14427202136107908</v>
      </c>
      <c r="AW1765" s="28">
        <f>IF(Riskregister!$E$14="",0,COUNTIF(BO$4:BO$53,"&lt;"&amp;AU1765)*IF(AV1765&lt;0.5,Riskregister!$K$14+(Riskregister!$L$14-Riskregister!$K$14)*SQRT(AV1765/2),Riskregister!$L$14-(Riskregister!$L$14-Riskregister!$K$14)*SQRT((1-AV1765)/2)))</f>
        <v>0</v>
      </c>
      <c r="AX1765" s="28">
        <f t="shared" ca="1" si="1094"/>
        <v>0.96726299030749985</v>
      </c>
      <c r="AY1765" s="28">
        <f t="shared" ca="1" si="1094"/>
        <v>0.25163856382847716</v>
      </c>
      <c r="AZ1765" s="28">
        <f>IF(Riskregister!$E$15="",0,COUNTIF(BP$4:BP$53,"&lt;"&amp;AX1765)*IF(AY1765&lt;0.5,Riskregister!$K$15+(Riskregister!$L$15-Riskregister!$K$15)*SQRT(AY1765/2),Riskregister!$L$15-(Riskregister!$L$15-Riskregister!$K$15)*SQRT((1-AY1765)/2)))</f>
        <v>0</v>
      </c>
      <c r="BA1765" s="28">
        <f t="shared" ca="1" si="1095"/>
        <v>3.5787714011079608E-2</v>
      </c>
      <c r="BB1765" s="28">
        <f t="shared" ca="1" si="1095"/>
        <v>0.54342935024867978</v>
      </c>
      <c r="BC1765" s="28">
        <f>IF(Riskregister!$E$16="",0,COUNTIF(BQ$4:BQ$53,"&lt;"&amp;BA1765)*IF(BB1765&lt;0.5,Riskregister!$K$16+(Riskregister!$L$16-Riskregister!$K$16)*SQRT(BB1765/2),Riskregister!$L$16-(Riskregister!$L$16-Riskregister!$K$16)*SQRT((1-BB1765)/2)))</f>
        <v>0</v>
      </c>
      <c r="BD1765" s="28">
        <f t="shared" ca="1" si="1071"/>
        <v>1580161.8854111352</v>
      </c>
    </row>
    <row r="1766" spans="20:56" x14ac:dyDescent="0.35">
      <c r="T1766" s="28">
        <f t="shared" ca="1" si="1084"/>
        <v>0.83978261133339527</v>
      </c>
      <c r="U1766" s="28">
        <f t="shared" ca="1" si="1084"/>
        <v>0.39043375691100279</v>
      </c>
      <c r="V1766" s="28">
        <f ca="1">IF(Riskregister!$E$5="",0,COUNTIF(BF$4:BF$53,"&lt;"&amp;T1766)*IF(U1766&lt;0.5,Riskregister!$K$5+(Riskregister!$L$5-Riskregister!$K$5)*SQRT(U1766/2),Riskregister!$L$5-(Riskregister!$L$5-Riskregister!$K$5)*SQRT((1-U1766)/2)))</f>
        <v>348825.09370609897</v>
      </c>
      <c r="W1766" s="28">
        <f t="shared" ca="1" si="1085"/>
        <v>0.27439526342953757</v>
      </c>
      <c r="X1766" s="28">
        <f t="shared" ca="1" si="1085"/>
        <v>0.49045157894046054</v>
      </c>
      <c r="Y1766" s="28">
        <f ca="1">IF(Riskregister!$E$6="",0,COUNTIF(BG$4:BG$53,"&lt;"&amp;W1766)*IF(X1766&lt;0.5,Riskregister!$K$6+(Riskregister!$L$6-Riskregister!$K$6)*SQRT(X1766/2),Riskregister!$L$6-(Riskregister!$L$6-Riskregister!$K$6)*SQRT((1-X1766)/2)))</f>
        <v>0</v>
      </c>
      <c r="Z1766" s="28">
        <f t="shared" ca="1" si="1086"/>
        <v>0.99346521427879142</v>
      </c>
      <c r="AA1766" s="28">
        <f t="shared" ca="1" si="1086"/>
        <v>0.59882885427182564</v>
      </c>
      <c r="AB1766" s="28">
        <f ca="1">IF(Riskregister!$E$7="",0,COUNTIF(BH$4:BH$53,"&lt;"&amp;Z1766)*IF(AA1766&lt;0.5,Riskregister!$K$7+(Riskregister!$L$7-Riskregister!$K$7)*SQRT(AA1766/2),Riskregister!$L$7-(Riskregister!$L$7-Riskregister!$K$7)*SQRT((1-AA1766)/2)))</f>
        <v>486492.53485219413</v>
      </c>
      <c r="AC1766" s="28">
        <f t="shared" ca="1" si="1087"/>
        <v>8.9621338189556976E-2</v>
      </c>
      <c r="AD1766" s="28">
        <f t="shared" ca="1" si="1087"/>
        <v>0.86705804330603098</v>
      </c>
      <c r="AE1766" s="28">
        <f ca="1">IF(Riskregister!$E$8="",0,COUNTIF(BI$4:BI$53,"&lt;"&amp;AC1766)*IF(AD1766&lt;0.5,Riskregister!$K$8+(Riskregister!$L$8-Riskregister!$K$8)*SQRT(AD1766/2),Riskregister!$L$8-(Riskregister!$L$8-Riskregister!$K$8)*SQRT((1-AD1766)/2)))</f>
        <v>0</v>
      </c>
      <c r="AF1766" s="28">
        <f t="shared" ca="1" si="1088"/>
        <v>0.41468299951968202</v>
      </c>
      <c r="AG1766" s="28">
        <f t="shared" ca="1" si="1088"/>
        <v>0.29343674013725185</v>
      </c>
      <c r="AH1766" s="28">
        <f>IF(Riskregister!$E$9="",0,COUNTIF(BJ$4:BJ$53,"&lt;"&amp;AF1766)*IF(AG1766&lt;0.5,Riskregister!$K$9+(Riskregister!$L$9-Riskregister!$K$9)*SQRT(AG1766/2),Riskregister!$L$9-(Riskregister!$L$9-Riskregister!$K$9)*SQRT((1-AG1766)/2)))</f>
        <v>0</v>
      </c>
      <c r="AI1766" s="28">
        <f t="shared" ca="1" si="1089"/>
        <v>0.61098003293296277</v>
      </c>
      <c r="AJ1766" s="28">
        <f t="shared" ca="1" si="1089"/>
        <v>6.043418188437566E-2</v>
      </c>
      <c r="AK1766" s="28">
        <f>IF(Riskregister!$E$10="",0,COUNTIF(BK$4:BK$53,"&lt;"&amp;AI1766)*IF(AJ1766&lt;0.5,Riskregister!$K$10+(Riskregister!$L$10-Riskregister!$K$10)*SQRT(AJ1766/2),Riskregister!$L$10-(Riskregister!$L$10-Riskregister!$K$10)*SQRT((1-AJ1766)/2)))</f>
        <v>0</v>
      </c>
      <c r="AL1766" s="28">
        <f t="shared" ca="1" si="1090"/>
        <v>0.80840482824264037</v>
      </c>
      <c r="AM1766" s="28">
        <f t="shared" ca="1" si="1090"/>
        <v>3.7212694198474283E-2</v>
      </c>
      <c r="AN1766" s="28">
        <f>IF(Riskregister!$E$11="",0,COUNTIF(BL$4:BL$53,"&lt;"&amp;AL1766)*IF(AM1766&lt;0.5,Riskregister!$K$11+(Riskregister!$L$11-Riskregister!$K$11)*SQRT(AM1766/2),Riskregister!$L$11-(Riskregister!$L$11-Riskregister!$K$11)*SQRT((1-AM1766)/2)))</f>
        <v>0</v>
      </c>
      <c r="AO1766" s="28">
        <f t="shared" ca="1" si="1091"/>
        <v>0.16674075315367587</v>
      </c>
      <c r="AP1766" s="28">
        <f t="shared" ca="1" si="1091"/>
        <v>0.97897466867163929</v>
      </c>
      <c r="AQ1766" s="28">
        <f>IF(Riskregister!$E$12="",0,COUNTIF(BM$4:BM$53,"&lt;"&amp;AO1766)*IF(AP1766&lt;0.5,Riskregister!$K$12+(Riskregister!$L$12-Riskregister!$K$12)*SQRT(AP1766/2),Riskregister!$L$12-(Riskregister!$L$12-Riskregister!$K$12)*SQRT((1-AP1766)/2)))</f>
        <v>0</v>
      </c>
      <c r="AR1766" s="28">
        <f t="shared" ca="1" si="1092"/>
        <v>0.89676896419253493</v>
      </c>
      <c r="AS1766" s="28">
        <f t="shared" ca="1" si="1092"/>
        <v>0.65315591899012615</v>
      </c>
      <c r="AT1766" s="28">
        <f>IF(Riskregister!$E$13="",0,COUNTIF(BN$4:BN$53,"&lt;"&amp;AR1766)*IF(AS1766&lt;0.5,Riskregister!$K$13+(Riskregister!$L$13-Riskregister!$K$13)*SQRT(AS1766/2),Riskregister!$L$13-(Riskregister!$L$13-Riskregister!$K$13)*SQRT((1-AS1766)/2)))</f>
        <v>0</v>
      </c>
      <c r="AU1766" s="28">
        <f t="shared" ca="1" si="1093"/>
        <v>0.22258420649782351</v>
      </c>
      <c r="AV1766" s="28">
        <f t="shared" ca="1" si="1093"/>
        <v>0.5330154468291014</v>
      </c>
      <c r="AW1766" s="28">
        <f>IF(Riskregister!$E$14="",0,COUNTIF(BO$4:BO$53,"&lt;"&amp;AU1766)*IF(AV1766&lt;0.5,Riskregister!$K$14+(Riskregister!$L$14-Riskregister!$K$14)*SQRT(AV1766/2),Riskregister!$L$14-(Riskregister!$L$14-Riskregister!$K$14)*SQRT((1-AV1766)/2)))</f>
        <v>0</v>
      </c>
      <c r="AX1766" s="28">
        <f t="shared" ca="1" si="1094"/>
        <v>0.67855671122191863</v>
      </c>
      <c r="AY1766" s="28">
        <f t="shared" ca="1" si="1094"/>
        <v>0.85622649057486921</v>
      </c>
      <c r="AZ1766" s="28">
        <f>IF(Riskregister!$E$15="",0,COUNTIF(BP$4:BP$53,"&lt;"&amp;AX1766)*IF(AY1766&lt;0.5,Riskregister!$K$15+(Riskregister!$L$15-Riskregister!$K$15)*SQRT(AY1766/2),Riskregister!$L$15-(Riskregister!$L$15-Riskregister!$K$15)*SQRT((1-AY1766)/2)))</f>
        <v>0</v>
      </c>
      <c r="BA1766" s="28">
        <f t="shared" ca="1" si="1095"/>
        <v>0.7247600312894239</v>
      </c>
      <c r="BB1766" s="28">
        <f t="shared" ca="1" si="1095"/>
        <v>0.99422088171469403</v>
      </c>
      <c r="BC1766" s="28">
        <f>IF(Riskregister!$E$16="",0,COUNTIF(BQ$4:BQ$53,"&lt;"&amp;BA1766)*IF(BB1766&lt;0.5,Riskregister!$K$16+(Riskregister!$L$16-Riskregister!$K$16)*SQRT(BB1766/2),Riskregister!$L$16-(Riskregister!$L$16-Riskregister!$K$16)*SQRT((1-BB1766)/2)))</f>
        <v>0</v>
      </c>
      <c r="BD1766" s="28">
        <f t="shared" ca="1" si="1071"/>
        <v>835317.6285582931</v>
      </c>
    </row>
    <row r="1767" spans="20:56" x14ac:dyDescent="0.35">
      <c r="T1767" s="28">
        <f t="shared" ca="1" si="1084"/>
        <v>0.81590527158748383</v>
      </c>
      <c r="U1767" s="28">
        <f t="shared" ca="1" si="1084"/>
        <v>0.2185859922165091</v>
      </c>
      <c r="V1767" s="28">
        <f ca="1">IF(Riskregister!$E$5="",0,COUNTIF(BF$4:BF$53,"&lt;"&amp;T1767)*IF(U1767&lt;0.5,Riskregister!$K$5+(Riskregister!$L$5-Riskregister!$K$5)*SQRT(U1767/2),Riskregister!$L$5-(Riskregister!$L$5-Riskregister!$K$5)*SQRT((1-U1767)/2)))</f>
        <v>298767.71058237588</v>
      </c>
      <c r="W1767" s="28">
        <f t="shared" ca="1" si="1085"/>
        <v>1.4019483082170603E-2</v>
      </c>
      <c r="X1767" s="28">
        <f t="shared" ca="1" si="1085"/>
        <v>0.58408228554261254</v>
      </c>
      <c r="Y1767" s="28">
        <f ca="1">IF(Riskregister!$E$6="",0,COUNTIF(BG$4:BG$53,"&lt;"&amp;W1767)*IF(X1767&lt;0.5,Riskregister!$K$6+(Riskregister!$L$6-Riskregister!$K$6)*SQRT(X1767/2),Riskregister!$L$6-(Riskregister!$L$6-Riskregister!$K$6)*SQRT((1-X1767)/2)))</f>
        <v>0</v>
      </c>
      <c r="Z1767" s="28">
        <f t="shared" ca="1" si="1086"/>
        <v>0.67597594769416403</v>
      </c>
      <c r="AA1767" s="28">
        <f t="shared" ca="1" si="1086"/>
        <v>0.79943864692882427</v>
      </c>
      <c r="AB1767" s="28">
        <f ca="1">IF(Riskregister!$E$7="",0,COUNTIF(BH$4:BH$53,"&lt;"&amp;Z1767)*IF(AA1767&lt;0.5,Riskregister!$K$7+(Riskregister!$L$7-Riskregister!$K$7)*SQRT(AA1767/2),Riskregister!$L$7-(Riskregister!$L$7-Riskregister!$K$7)*SQRT((1-AA1767)/2)))</f>
        <v>0</v>
      </c>
      <c r="AC1767" s="28">
        <f t="shared" ca="1" si="1087"/>
        <v>0.57615720467239717</v>
      </c>
      <c r="AD1767" s="28">
        <f t="shared" ca="1" si="1087"/>
        <v>0.82556134537794079</v>
      </c>
      <c r="AE1767" s="28">
        <f ca="1">IF(Riskregister!$E$8="",0,COUNTIF(BI$4:BI$53,"&lt;"&amp;AC1767)*IF(AD1767&lt;0.5,Riskregister!$K$8+(Riskregister!$L$8-Riskregister!$K$8)*SQRT(AD1767/2),Riskregister!$L$8-(Riskregister!$L$8-Riskregister!$K$8)*SQRT((1-AD1767)/2)))</f>
        <v>0</v>
      </c>
      <c r="AF1767" s="28">
        <f t="shared" ca="1" si="1088"/>
        <v>0.41812049157091291</v>
      </c>
      <c r="AG1767" s="28">
        <f t="shared" ca="1" si="1088"/>
        <v>0.77935058964182469</v>
      </c>
      <c r="AH1767" s="28">
        <f>IF(Riskregister!$E$9="",0,COUNTIF(BJ$4:BJ$53,"&lt;"&amp;AF1767)*IF(AG1767&lt;0.5,Riskregister!$K$9+(Riskregister!$L$9-Riskregister!$K$9)*SQRT(AG1767/2),Riskregister!$L$9-(Riskregister!$L$9-Riskregister!$K$9)*SQRT((1-AG1767)/2)))</f>
        <v>0</v>
      </c>
      <c r="AI1767" s="28">
        <f t="shared" ca="1" si="1089"/>
        <v>0.65268171023704391</v>
      </c>
      <c r="AJ1767" s="28">
        <f t="shared" ca="1" si="1089"/>
        <v>0.63960838046490864</v>
      </c>
      <c r="AK1767" s="28">
        <f>IF(Riskregister!$E$10="",0,COUNTIF(BK$4:BK$53,"&lt;"&amp;AI1767)*IF(AJ1767&lt;0.5,Riskregister!$K$10+(Riskregister!$L$10-Riskregister!$K$10)*SQRT(AJ1767/2),Riskregister!$L$10-(Riskregister!$L$10-Riskregister!$K$10)*SQRT((1-AJ1767)/2)))</f>
        <v>0</v>
      </c>
      <c r="AL1767" s="28">
        <f t="shared" ca="1" si="1090"/>
        <v>6.1598812403789838E-2</v>
      </c>
      <c r="AM1767" s="28">
        <f t="shared" ca="1" si="1090"/>
        <v>0.28831036146074029</v>
      </c>
      <c r="AN1767" s="28">
        <f>IF(Riskregister!$E$11="",0,COUNTIF(BL$4:BL$53,"&lt;"&amp;AL1767)*IF(AM1767&lt;0.5,Riskregister!$K$11+(Riskregister!$L$11-Riskregister!$K$11)*SQRT(AM1767/2),Riskregister!$L$11-(Riskregister!$L$11-Riskregister!$K$11)*SQRT((1-AM1767)/2)))</f>
        <v>0</v>
      </c>
      <c r="AO1767" s="28">
        <f t="shared" ca="1" si="1091"/>
        <v>0.94209144578020332</v>
      </c>
      <c r="AP1767" s="28">
        <f t="shared" ca="1" si="1091"/>
        <v>0.18864902577594245</v>
      </c>
      <c r="AQ1767" s="28">
        <f>IF(Riskregister!$E$12="",0,COUNTIF(BM$4:BM$53,"&lt;"&amp;AO1767)*IF(AP1767&lt;0.5,Riskregister!$K$12+(Riskregister!$L$12-Riskregister!$K$12)*SQRT(AP1767/2),Riskregister!$L$12-(Riskregister!$L$12-Riskregister!$K$12)*SQRT((1-AP1767)/2)))</f>
        <v>0</v>
      </c>
      <c r="AR1767" s="28">
        <f t="shared" ca="1" si="1092"/>
        <v>0.50649574173669965</v>
      </c>
      <c r="AS1767" s="28">
        <f t="shared" ca="1" si="1092"/>
        <v>5.406213581115249E-2</v>
      </c>
      <c r="AT1767" s="28">
        <f>IF(Riskregister!$E$13="",0,COUNTIF(BN$4:BN$53,"&lt;"&amp;AR1767)*IF(AS1767&lt;0.5,Riskregister!$K$13+(Riskregister!$L$13-Riskregister!$K$13)*SQRT(AS1767/2),Riskregister!$L$13-(Riskregister!$L$13-Riskregister!$K$13)*SQRT((1-AS1767)/2)))</f>
        <v>0</v>
      </c>
      <c r="AU1767" s="28">
        <f t="shared" ca="1" si="1093"/>
        <v>5.0543406591549656E-2</v>
      </c>
      <c r="AV1767" s="28">
        <f t="shared" ca="1" si="1093"/>
        <v>4.8974597216090432E-2</v>
      </c>
      <c r="AW1767" s="28">
        <f>IF(Riskregister!$E$14="",0,COUNTIF(BO$4:BO$53,"&lt;"&amp;AU1767)*IF(AV1767&lt;0.5,Riskregister!$K$14+(Riskregister!$L$14-Riskregister!$K$14)*SQRT(AV1767/2),Riskregister!$L$14-(Riskregister!$L$14-Riskregister!$K$14)*SQRT((1-AV1767)/2)))</f>
        <v>0</v>
      </c>
      <c r="AX1767" s="28">
        <f t="shared" ca="1" si="1094"/>
        <v>0.40775213532558496</v>
      </c>
      <c r="AY1767" s="28">
        <f t="shared" ca="1" si="1094"/>
        <v>0.99613753787124037</v>
      </c>
      <c r="AZ1767" s="28">
        <f>IF(Riskregister!$E$15="",0,COUNTIF(BP$4:BP$53,"&lt;"&amp;AX1767)*IF(AY1767&lt;0.5,Riskregister!$K$15+(Riskregister!$L$15-Riskregister!$K$15)*SQRT(AY1767/2),Riskregister!$L$15-(Riskregister!$L$15-Riskregister!$K$15)*SQRT((1-AY1767)/2)))</f>
        <v>0</v>
      </c>
      <c r="BA1767" s="28">
        <f t="shared" ca="1" si="1095"/>
        <v>0.94558530655738382</v>
      </c>
      <c r="BB1767" s="28">
        <f t="shared" ca="1" si="1095"/>
        <v>0.93444638120616041</v>
      </c>
      <c r="BC1767" s="28">
        <f>IF(Riskregister!$E$16="",0,COUNTIF(BQ$4:BQ$53,"&lt;"&amp;BA1767)*IF(BB1767&lt;0.5,Riskregister!$K$16+(Riskregister!$L$16-Riskregister!$K$16)*SQRT(BB1767/2),Riskregister!$L$16-(Riskregister!$L$16-Riskregister!$K$16)*SQRT((1-BB1767)/2)))</f>
        <v>0</v>
      </c>
      <c r="BD1767" s="28">
        <f t="shared" ca="1" si="1071"/>
        <v>298767.71058237588</v>
      </c>
    </row>
    <row r="1768" spans="20:56" x14ac:dyDescent="0.35">
      <c r="T1768" s="28">
        <f t="shared" ca="1" si="1084"/>
        <v>0.90479564415075586</v>
      </c>
      <c r="U1768" s="28">
        <f t="shared" ca="1" si="1084"/>
        <v>0.60451404239693829</v>
      </c>
      <c r="V1768" s="28">
        <f ca="1">IF(Riskregister!$E$5="",0,COUNTIF(BF$4:BF$53,"&lt;"&amp;T1768)*IF(U1768&lt;0.5,Riskregister!$K$5+(Riskregister!$L$5-Riskregister!$K$5)*SQRT(U1768/2),Riskregister!$L$5-(Riskregister!$L$5-Riskregister!$K$5)*SQRT((1-U1768)/2)))</f>
        <v>399892.64579403884</v>
      </c>
      <c r="W1768" s="28">
        <f t="shared" ca="1" si="1085"/>
        <v>0.33994583684934387</v>
      </c>
      <c r="X1768" s="28">
        <f t="shared" ca="1" si="1085"/>
        <v>0.73684509857951819</v>
      </c>
      <c r="Y1768" s="28">
        <f ca="1">IF(Riskregister!$E$6="",0,COUNTIF(BG$4:BG$53,"&lt;"&amp;W1768)*IF(X1768&lt;0.5,Riskregister!$K$6+(Riskregister!$L$6-Riskregister!$K$6)*SQRT(X1768/2),Riskregister!$L$6-(Riskregister!$L$6-Riskregister!$K$6)*SQRT((1-X1768)/2)))</f>
        <v>0</v>
      </c>
      <c r="Z1768" s="28">
        <f t="shared" ca="1" si="1086"/>
        <v>0.8197801337493078</v>
      </c>
      <c r="AA1768" s="28">
        <f t="shared" ca="1" si="1086"/>
        <v>0.52229873256847914</v>
      </c>
      <c r="AB1768" s="28">
        <f ca="1">IF(Riskregister!$E$7="",0,COUNTIF(BH$4:BH$53,"&lt;"&amp;Z1768)*IF(AA1768&lt;0.5,Riskregister!$K$7+(Riskregister!$L$7-Riskregister!$K$7)*SQRT(AA1768/2),Riskregister!$L$7-(Riskregister!$L$7-Riskregister!$K$7)*SQRT((1-AA1768)/2)))</f>
        <v>228946.78421561129</v>
      </c>
      <c r="AC1768" s="28">
        <f t="shared" ca="1" si="1087"/>
        <v>0.23616978185248516</v>
      </c>
      <c r="AD1768" s="28">
        <f t="shared" ca="1" si="1087"/>
        <v>7.7437358408749546E-4</v>
      </c>
      <c r="AE1768" s="28">
        <f ca="1">IF(Riskregister!$E$8="",0,COUNTIF(BI$4:BI$53,"&lt;"&amp;AC1768)*IF(AD1768&lt;0.5,Riskregister!$K$8+(Riskregister!$L$8-Riskregister!$K$8)*SQRT(AD1768/2),Riskregister!$L$8-(Riskregister!$L$8-Riskregister!$K$8)*SQRT((1-AD1768)/2)))</f>
        <v>0</v>
      </c>
      <c r="AF1768" s="28">
        <f t="shared" ca="1" si="1088"/>
        <v>0.82003822506656943</v>
      </c>
      <c r="AG1768" s="28">
        <f t="shared" ca="1" si="1088"/>
        <v>0.26681647468797443</v>
      </c>
      <c r="AH1768" s="28">
        <f>IF(Riskregister!$E$9="",0,COUNTIF(BJ$4:BJ$53,"&lt;"&amp;AF1768)*IF(AG1768&lt;0.5,Riskregister!$K$9+(Riskregister!$L$9-Riskregister!$K$9)*SQRT(AG1768/2),Riskregister!$L$9-(Riskregister!$L$9-Riskregister!$K$9)*SQRT((1-AG1768)/2)))</f>
        <v>0</v>
      </c>
      <c r="AI1768" s="28">
        <f t="shared" ca="1" si="1089"/>
        <v>0.63227039099647608</v>
      </c>
      <c r="AJ1768" s="28">
        <f t="shared" ca="1" si="1089"/>
        <v>0.2971146099046047</v>
      </c>
      <c r="AK1768" s="28">
        <f>IF(Riskregister!$E$10="",0,COUNTIF(BK$4:BK$53,"&lt;"&amp;AI1768)*IF(AJ1768&lt;0.5,Riskregister!$K$10+(Riskregister!$L$10-Riskregister!$K$10)*SQRT(AJ1768/2),Riskregister!$L$10-(Riskregister!$L$10-Riskregister!$K$10)*SQRT((1-AJ1768)/2)))</f>
        <v>0</v>
      </c>
      <c r="AL1768" s="28">
        <f t="shared" ca="1" si="1090"/>
        <v>0.33491165024401659</v>
      </c>
      <c r="AM1768" s="28">
        <f t="shared" ca="1" si="1090"/>
        <v>0.86375139826481828</v>
      </c>
      <c r="AN1768" s="28">
        <f>IF(Riskregister!$E$11="",0,COUNTIF(BL$4:BL$53,"&lt;"&amp;AL1768)*IF(AM1768&lt;0.5,Riskregister!$K$11+(Riskregister!$L$11-Riskregister!$K$11)*SQRT(AM1768/2),Riskregister!$L$11-(Riskregister!$L$11-Riskregister!$K$11)*SQRT((1-AM1768)/2)))</f>
        <v>0</v>
      </c>
      <c r="AO1768" s="28">
        <f t="shared" ca="1" si="1091"/>
        <v>0.85313008997152129</v>
      </c>
      <c r="AP1768" s="28">
        <f t="shared" ca="1" si="1091"/>
        <v>1.6570010237311306E-2</v>
      </c>
      <c r="AQ1768" s="28">
        <f>IF(Riskregister!$E$12="",0,COUNTIF(BM$4:BM$53,"&lt;"&amp;AO1768)*IF(AP1768&lt;0.5,Riskregister!$K$12+(Riskregister!$L$12-Riskregister!$K$12)*SQRT(AP1768/2),Riskregister!$L$12-(Riskregister!$L$12-Riskregister!$K$12)*SQRT((1-AP1768)/2)))</f>
        <v>0</v>
      </c>
      <c r="AR1768" s="28">
        <f t="shared" ca="1" si="1092"/>
        <v>0.14619357721620752</v>
      </c>
      <c r="AS1768" s="28">
        <f t="shared" ca="1" si="1092"/>
        <v>0.32515102242266447</v>
      </c>
      <c r="AT1768" s="28">
        <f>IF(Riskregister!$E$13="",0,COUNTIF(BN$4:BN$53,"&lt;"&amp;AR1768)*IF(AS1768&lt;0.5,Riskregister!$K$13+(Riskregister!$L$13-Riskregister!$K$13)*SQRT(AS1768/2),Riskregister!$L$13-(Riskregister!$L$13-Riskregister!$K$13)*SQRT((1-AS1768)/2)))</f>
        <v>0</v>
      </c>
      <c r="AU1768" s="28">
        <f t="shared" ca="1" si="1093"/>
        <v>0.25877937660796257</v>
      </c>
      <c r="AV1768" s="28">
        <f t="shared" ca="1" si="1093"/>
        <v>0.23825402318896916</v>
      </c>
      <c r="AW1768" s="28">
        <f>IF(Riskregister!$E$14="",0,COUNTIF(BO$4:BO$53,"&lt;"&amp;AU1768)*IF(AV1768&lt;0.5,Riskregister!$K$14+(Riskregister!$L$14-Riskregister!$K$14)*SQRT(AV1768/2),Riskregister!$L$14-(Riskregister!$L$14-Riskregister!$K$14)*SQRT((1-AV1768)/2)))</f>
        <v>0</v>
      </c>
      <c r="AX1768" s="28">
        <f t="shared" ca="1" si="1094"/>
        <v>0.58607937167843371</v>
      </c>
      <c r="AY1768" s="28">
        <f t="shared" ca="1" si="1094"/>
        <v>0.91126299660045951</v>
      </c>
      <c r="AZ1768" s="28">
        <f>IF(Riskregister!$E$15="",0,COUNTIF(BP$4:BP$53,"&lt;"&amp;AX1768)*IF(AY1768&lt;0.5,Riskregister!$K$15+(Riskregister!$L$15-Riskregister!$K$15)*SQRT(AY1768/2),Riskregister!$L$15-(Riskregister!$L$15-Riskregister!$K$15)*SQRT((1-AY1768)/2)))</f>
        <v>0</v>
      </c>
      <c r="BA1768" s="28">
        <f t="shared" ca="1" si="1095"/>
        <v>0.51674789054273529</v>
      </c>
      <c r="BB1768" s="28">
        <f t="shared" ca="1" si="1095"/>
        <v>0.83759269745175224</v>
      </c>
      <c r="BC1768" s="28">
        <f>IF(Riskregister!$E$16="",0,COUNTIF(BQ$4:BQ$53,"&lt;"&amp;BA1768)*IF(BB1768&lt;0.5,Riskregister!$K$16+(Riskregister!$L$16-Riskregister!$K$16)*SQRT(BB1768/2),Riskregister!$L$16-(Riskregister!$L$16-Riskregister!$K$16)*SQRT((1-BB1768)/2)))</f>
        <v>0</v>
      </c>
      <c r="BD1768" s="28">
        <f t="shared" ca="1" si="1071"/>
        <v>628839.43000965007</v>
      </c>
    </row>
    <row r="1769" spans="20:56" x14ac:dyDescent="0.35">
      <c r="T1769" s="28">
        <f t="shared" ca="1" si="1084"/>
        <v>0.34997622648557669</v>
      </c>
      <c r="U1769" s="28">
        <f t="shared" ca="1" si="1084"/>
        <v>6.1666768921685766E-2</v>
      </c>
      <c r="V1769" s="28">
        <f ca="1">IF(Riskregister!$E$5="",0,COUNTIF(BF$4:BF$53,"&lt;"&amp;T1769)*IF(U1769&lt;0.5,Riskregister!$K$5+(Riskregister!$L$5-Riskregister!$K$5)*SQRT(U1769/2),Riskregister!$L$5-(Riskregister!$L$5-Riskregister!$K$5)*SQRT((1-U1769)/2)))</f>
        <v>0</v>
      </c>
      <c r="W1769" s="28">
        <f t="shared" ca="1" si="1085"/>
        <v>0.65743082651849749</v>
      </c>
      <c r="X1769" s="28">
        <f t="shared" ca="1" si="1085"/>
        <v>0.38454738134290778</v>
      </c>
      <c r="Y1769" s="28">
        <f ca="1">IF(Riskregister!$E$6="",0,COUNTIF(BG$4:BG$53,"&lt;"&amp;W1769)*IF(X1769&lt;0.5,Riskregister!$K$6+(Riskregister!$L$6-Riskregister!$K$6)*SQRT(X1769/2),Riskregister!$L$6-(Riskregister!$L$6-Riskregister!$K$6)*SQRT((1-X1769)/2)))</f>
        <v>989282.43219744263</v>
      </c>
      <c r="Z1769" s="28">
        <f t="shared" ca="1" si="1086"/>
        <v>0.6941505686602546</v>
      </c>
      <c r="AA1769" s="28">
        <f t="shared" ca="1" si="1086"/>
        <v>0.10214349516822085</v>
      </c>
      <c r="AB1769" s="28">
        <f ca="1">IF(Riskregister!$E$7="",0,COUNTIF(BH$4:BH$53,"&lt;"&amp;Z1769)*IF(AA1769&lt;0.5,Riskregister!$K$7+(Riskregister!$L$7-Riskregister!$K$7)*SQRT(AA1769/2),Riskregister!$L$7-(Riskregister!$L$7-Riskregister!$K$7)*SQRT((1-AA1769)/2)))</f>
        <v>0</v>
      </c>
      <c r="AC1769" s="28">
        <f t="shared" ca="1" si="1087"/>
        <v>0.17045464956215883</v>
      </c>
      <c r="AD1769" s="28">
        <f t="shared" ca="1" si="1087"/>
        <v>0.21231889572993712</v>
      </c>
      <c r="AE1769" s="28">
        <f ca="1">IF(Riskregister!$E$8="",0,COUNTIF(BI$4:BI$53,"&lt;"&amp;AC1769)*IF(AD1769&lt;0.5,Riskregister!$K$8+(Riskregister!$L$8-Riskregister!$K$8)*SQRT(AD1769/2),Riskregister!$L$8-(Riskregister!$L$8-Riskregister!$K$8)*SQRT((1-AD1769)/2)))</f>
        <v>0</v>
      </c>
      <c r="AF1769" s="28">
        <f t="shared" ca="1" si="1088"/>
        <v>0.35855431972471574</v>
      </c>
      <c r="AG1769" s="28">
        <f t="shared" ca="1" si="1088"/>
        <v>0.26816272078961279</v>
      </c>
      <c r="AH1769" s="28">
        <f>IF(Riskregister!$E$9="",0,COUNTIF(BJ$4:BJ$53,"&lt;"&amp;AF1769)*IF(AG1769&lt;0.5,Riskregister!$K$9+(Riskregister!$L$9-Riskregister!$K$9)*SQRT(AG1769/2),Riskregister!$L$9-(Riskregister!$L$9-Riskregister!$K$9)*SQRT((1-AG1769)/2)))</f>
        <v>0</v>
      </c>
      <c r="AI1769" s="28">
        <f t="shared" ca="1" si="1089"/>
        <v>0.7996668719843969</v>
      </c>
      <c r="AJ1769" s="28">
        <f t="shared" ca="1" si="1089"/>
        <v>0.87047569600774821</v>
      </c>
      <c r="AK1769" s="28">
        <f>IF(Riskregister!$E$10="",0,COUNTIF(BK$4:BK$53,"&lt;"&amp;AI1769)*IF(AJ1769&lt;0.5,Riskregister!$K$10+(Riskregister!$L$10-Riskregister!$K$10)*SQRT(AJ1769/2),Riskregister!$L$10-(Riskregister!$L$10-Riskregister!$K$10)*SQRT((1-AJ1769)/2)))</f>
        <v>0</v>
      </c>
      <c r="AL1769" s="28">
        <f t="shared" ca="1" si="1090"/>
        <v>0.53571132167575664</v>
      </c>
      <c r="AM1769" s="28">
        <f t="shared" ca="1" si="1090"/>
        <v>0.86314016734426968</v>
      </c>
      <c r="AN1769" s="28">
        <f>IF(Riskregister!$E$11="",0,COUNTIF(BL$4:BL$53,"&lt;"&amp;AL1769)*IF(AM1769&lt;0.5,Riskregister!$K$11+(Riskregister!$L$11-Riskregister!$K$11)*SQRT(AM1769/2),Riskregister!$L$11-(Riskregister!$L$11-Riskregister!$K$11)*SQRT((1-AM1769)/2)))</f>
        <v>0</v>
      </c>
      <c r="AO1769" s="28">
        <f t="shared" ca="1" si="1091"/>
        <v>0.74046930041756776</v>
      </c>
      <c r="AP1769" s="28">
        <f t="shared" ca="1" si="1091"/>
        <v>0.545284045275653</v>
      </c>
      <c r="AQ1769" s="28">
        <f>IF(Riskregister!$E$12="",0,COUNTIF(BM$4:BM$53,"&lt;"&amp;AO1769)*IF(AP1769&lt;0.5,Riskregister!$K$12+(Riskregister!$L$12-Riskregister!$K$12)*SQRT(AP1769/2),Riskregister!$L$12-(Riskregister!$L$12-Riskregister!$K$12)*SQRT((1-AP1769)/2)))</f>
        <v>0</v>
      </c>
      <c r="AR1769" s="28">
        <f t="shared" ca="1" si="1092"/>
        <v>0.89911580854802653</v>
      </c>
      <c r="AS1769" s="28">
        <f t="shared" ca="1" si="1092"/>
        <v>0.80661379234097297</v>
      </c>
      <c r="AT1769" s="28">
        <f>IF(Riskregister!$E$13="",0,COUNTIF(BN$4:BN$53,"&lt;"&amp;AR1769)*IF(AS1769&lt;0.5,Riskregister!$K$13+(Riskregister!$L$13-Riskregister!$K$13)*SQRT(AS1769/2),Riskregister!$L$13-(Riskregister!$L$13-Riskregister!$K$13)*SQRT((1-AS1769)/2)))</f>
        <v>0</v>
      </c>
      <c r="AU1769" s="28">
        <f t="shared" ca="1" si="1093"/>
        <v>0.40552755514348615</v>
      </c>
      <c r="AV1769" s="28">
        <f t="shared" ca="1" si="1093"/>
        <v>0.17102316792358963</v>
      </c>
      <c r="AW1769" s="28">
        <f>IF(Riskregister!$E$14="",0,COUNTIF(BO$4:BO$53,"&lt;"&amp;AU1769)*IF(AV1769&lt;0.5,Riskregister!$K$14+(Riskregister!$L$14-Riskregister!$K$14)*SQRT(AV1769/2),Riskregister!$L$14-(Riskregister!$L$14-Riskregister!$K$14)*SQRT((1-AV1769)/2)))</f>
        <v>0</v>
      </c>
      <c r="AX1769" s="28">
        <f t="shared" ca="1" si="1094"/>
        <v>0.4323892702620189</v>
      </c>
      <c r="AY1769" s="28">
        <f t="shared" ca="1" si="1094"/>
        <v>0.15079431460201975</v>
      </c>
      <c r="AZ1769" s="28">
        <f>IF(Riskregister!$E$15="",0,COUNTIF(BP$4:BP$53,"&lt;"&amp;AX1769)*IF(AY1769&lt;0.5,Riskregister!$K$15+(Riskregister!$L$15-Riskregister!$K$15)*SQRT(AY1769/2),Riskregister!$L$15-(Riskregister!$L$15-Riskregister!$K$15)*SQRT((1-AY1769)/2)))</f>
        <v>0</v>
      </c>
      <c r="BA1769" s="28">
        <f t="shared" ca="1" si="1095"/>
        <v>0.86900426533770547</v>
      </c>
      <c r="BB1769" s="28">
        <f t="shared" ca="1" si="1095"/>
        <v>0.93846303777060902</v>
      </c>
      <c r="BC1769" s="28">
        <f>IF(Riskregister!$E$16="",0,COUNTIF(BQ$4:BQ$53,"&lt;"&amp;BA1769)*IF(BB1769&lt;0.5,Riskregister!$K$16+(Riskregister!$L$16-Riskregister!$K$16)*SQRT(BB1769/2),Riskregister!$L$16-(Riskregister!$L$16-Riskregister!$K$16)*SQRT((1-BB1769)/2)))</f>
        <v>0</v>
      </c>
      <c r="BD1769" s="28">
        <f t="shared" ca="1" si="1071"/>
        <v>989282.43219744263</v>
      </c>
    </row>
    <row r="1770" spans="20:56" x14ac:dyDescent="0.35">
      <c r="T1770" s="28">
        <f t="shared" ca="1" si="1084"/>
        <v>0.77216277077980711</v>
      </c>
      <c r="U1770" s="28">
        <f t="shared" ca="1" si="1084"/>
        <v>9.9763153276160477E-2</v>
      </c>
      <c r="V1770" s="28">
        <f ca="1">IF(Riskregister!$E$5="",0,COUNTIF(BF$4:BF$53,"&lt;"&amp;T1770)*IF(U1770&lt;0.5,Riskregister!$K$5+(Riskregister!$L$5-Riskregister!$K$5)*SQRT(U1770/2),Riskregister!$L$5-(Riskregister!$L$5-Riskregister!$K$5)*SQRT((1-U1770)/2)))</f>
        <v>250503.82713713567</v>
      </c>
      <c r="W1770" s="28">
        <f t="shared" ca="1" si="1085"/>
        <v>0.6369611234037329</v>
      </c>
      <c r="X1770" s="28">
        <f t="shared" ca="1" si="1085"/>
        <v>0.19951612128805463</v>
      </c>
      <c r="Y1770" s="28">
        <f ca="1">IF(Riskregister!$E$6="",0,COUNTIF(BG$4:BG$53,"&lt;"&amp;W1770)*IF(X1770&lt;0.5,Riskregister!$K$6+(Riskregister!$L$6-Riskregister!$K$6)*SQRT(X1770/2),Riskregister!$L$6-(Riskregister!$L$6-Riskregister!$K$6)*SQRT((1-X1770)/2)))</f>
        <v>768520.99036592175</v>
      </c>
      <c r="Z1770" s="28">
        <f t="shared" ca="1" si="1086"/>
        <v>0.41216987861091936</v>
      </c>
      <c r="AA1770" s="28">
        <f t="shared" ca="1" si="1086"/>
        <v>0.29034456573698797</v>
      </c>
      <c r="AB1770" s="28">
        <f ca="1">IF(Riskregister!$E$7="",0,COUNTIF(BH$4:BH$53,"&lt;"&amp;Z1770)*IF(AA1770&lt;0.5,Riskregister!$K$7+(Riskregister!$L$7-Riskregister!$K$7)*SQRT(AA1770/2),Riskregister!$L$7-(Riskregister!$L$7-Riskregister!$K$7)*SQRT((1-AA1770)/2)))</f>
        <v>0</v>
      </c>
      <c r="AC1770" s="28">
        <f t="shared" ca="1" si="1087"/>
        <v>0.57421326402891626</v>
      </c>
      <c r="AD1770" s="28">
        <f t="shared" ca="1" si="1087"/>
        <v>0.29224586868732871</v>
      </c>
      <c r="AE1770" s="28">
        <f ca="1">IF(Riskregister!$E$8="",0,COUNTIF(BI$4:BI$53,"&lt;"&amp;AC1770)*IF(AD1770&lt;0.5,Riskregister!$K$8+(Riskregister!$L$8-Riskregister!$K$8)*SQRT(AD1770/2),Riskregister!$L$8-(Riskregister!$L$8-Riskregister!$K$8)*SQRT((1-AD1770)/2)))</f>
        <v>0</v>
      </c>
      <c r="AF1770" s="28">
        <f t="shared" ca="1" si="1088"/>
        <v>7.8771832621978066E-2</v>
      </c>
      <c r="AG1770" s="28">
        <f t="shared" ca="1" si="1088"/>
        <v>4.0114614654869096E-2</v>
      </c>
      <c r="AH1770" s="28">
        <f>IF(Riskregister!$E$9="",0,COUNTIF(BJ$4:BJ$53,"&lt;"&amp;AF1770)*IF(AG1770&lt;0.5,Riskregister!$K$9+(Riskregister!$L$9-Riskregister!$K$9)*SQRT(AG1770/2),Riskregister!$L$9-(Riskregister!$L$9-Riskregister!$K$9)*SQRT((1-AG1770)/2)))</f>
        <v>0</v>
      </c>
      <c r="AI1770" s="28">
        <f t="shared" ca="1" si="1089"/>
        <v>0.57884212432800308</v>
      </c>
      <c r="AJ1770" s="28">
        <f t="shared" ca="1" si="1089"/>
        <v>0.41621015749560253</v>
      </c>
      <c r="AK1770" s="28">
        <f>IF(Riskregister!$E$10="",0,COUNTIF(BK$4:BK$53,"&lt;"&amp;AI1770)*IF(AJ1770&lt;0.5,Riskregister!$K$10+(Riskregister!$L$10-Riskregister!$K$10)*SQRT(AJ1770/2),Riskregister!$L$10-(Riskregister!$L$10-Riskregister!$K$10)*SQRT((1-AJ1770)/2)))</f>
        <v>0</v>
      </c>
      <c r="AL1770" s="28">
        <f t="shared" ca="1" si="1090"/>
        <v>1.757332650010679E-2</v>
      </c>
      <c r="AM1770" s="28">
        <f t="shared" ca="1" si="1090"/>
        <v>0.45062107048289024</v>
      </c>
      <c r="AN1770" s="28">
        <f>IF(Riskregister!$E$11="",0,COUNTIF(BL$4:BL$53,"&lt;"&amp;AL1770)*IF(AM1770&lt;0.5,Riskregister!$K$11+(Riskregister!$L$11-Riskregister!$K$11)*SQRT(AM1770/2),Riskregister!$L$11-(Riskregister!$L$11-Riskregister!$K$11)*SQRT((1-AM1770)/2)))</f>
        <v>0</v>
      </c>
      <c r="AO1770" s="28">
        <f t="shared" ca="1" si="1091"/>
        <v>0.60457805292275546</v>
      </c>
      <c r="AP1770" s="28">
        <f t="shared" ca="1" si="1091"/>
        <v>0.71873062269966581</v>
      </c>
      <c r="AQ1770" s="28">
        <f>IF(Riskregister!$E$12="",0,COUNTIF(BM$4:BM$53,"&lt;"&amp;AO1770)*IF(AP1770&lt;0.5,Riskregister!$K$12+(Riskregister!$L$12-Riskregister!$K$12)*SQRT(AP1770/2),Riskregister!$L$12-(Riskregister!$L$12-Riskregister!$K$12)*SQRT((1-AP1770)/2)))</f>
        <v>0</v>
      </c>
      <c r="AR1770" s="28">
        <f t="shared" ca="1" si="1092"/>
        <v>0.35157820460999889</v>
      </c>
      <c r="AS1770" s="28">
        <f t="shared" ca="1" si="1092"/>
        <v>0.14839413849172667</v>
      </c>
      <c r="AT1770" s="28">
        <f>IF(Riskregister!$E$13="",0,COUNTIF(BN$4:BN$53,"&lt;"&amp;AR1770)*IF(AS1770&lt;0.5,Riskregister!$K$13+(Riskregister!$L$13-Riskregister!$K$13)*SQRT(AS1770/2),Riskregister!$L$13-(Riskregister!$L$13-Riskregister!$K$13)*SQRT((1-AS1770)/2)))</f>
        <v>0</v>
      </c>
      <c r="AU1770" s="28">
        <f t="shared" ca="1" si="1093"/>
        <v>0.52051868292678105</v>
      </c>
      <c r="AV1770" s="28">
        <f t="shared" ca="1" si="1093"/>
        <v>0.17250929973067586</v>
      </c>
      <c r="AW1770" s="28">
        <f>IF(Riskregister!$E$14="",0,COUNTIF(BO$4:BO$53,"&lt;"&amp;AU1770)*IF(AV1770&lt;0.5,Riskregister!$K$14+(Riskregister!$L$14-Riskregister!$K$14)*SQRT(AV1770/2),Riskregister!$L$14-(Riskregister!$L$14-Riskregister!$K$14)*SQRT((1-AV1770)/2)))</f>
        <v>0</v>
      </c>
      <c r="AX1770" s="28">
        <f t="shared" ca="1" si="1094"/>
        <v>0.67878182846925783</v>
      </c>
      <c r="AY1770" s="28">
        <f t="shared" ca="1" si="1094"/>
        <v>0.3215320199129883</v>
      </c>
      <c r="AZ1770" s="28">
        <f>IF(Riskregister!$E$15="",0,COUNTIF(BP$4:BP$53,"&lt;"&amp;AX1770)*IF(AY1770&lt;0.5,Riskregister!$K$15+(Riskregister!$L$15-Riskregister!$K$15)*SQRT(AY1770/2),Riskregister!$L$15-(Riskregister!$L$15-Riskregister!$K$15)*SQRT((1-AY1770)/2)))</f>
        <v>0</v>
      </c>
      <c r="BA1770" s="28">
        <f t="shared" ca="1" si="1095"/>
        <v>0.54657691409994247</v>
      </c>
      <c r="BB1770" s="28">
        <f t="shared" ca="1" si="1095"/>
        <v>0.76809380561750673</v>
      </c>
      <c r="BC1770" s="28">
        <f>IF(Riskregister!$E$16="",0,COUNTIF(BQ$4:BQ$53,"&lt;"&amp;BA1770)*IF(BB1770&lt;0.5,Riskregister!$K$16+(Riskregister!$L$16-Riskregister!$K$16)*SQRT(BB1770/2),Riskregister!$L$16-(Riskregister!$L$16-Riskregister!$K$16)*SQRT((1-BB1770)/2)))</f>
        <v>0</v>
      </c>
      <c r="BD1770" s="28">
        <f t="shared" ca="1" si="1071"/>
        <v>1019024.8175030574</v>
      </c>
    </row>
    <row r="1771" spans="20:56" x14ac:dyDescent="0.35">
      <c r="T1771" s="28">
        <f t="shared" ca="1" si="1084"/>
        <v>0.60671493362580464</v>
      </c>
      <c r="U1771" s="28">
        <f t="shared" ca="1" si="1084"/>
        <v>0.5746824641724495</v>
      </c>
      <c r="V1771" s="28">
        <f ca="1">IF(Riskregister!$E$5="",0,COUNTIF(BF$4:BF$53,"&lt;"&amp;T1771)*IF(U1771&lt;0.5,Riskregister!$K$5+(Riskregister!$L$5-Riskregister!$K$5)*SQRT(U1771/2),Riskregister!$L$5-(Riskregister!$L$5-Riskregister!$K$5)*SQRT((1-U1771)/2)))</f>
        <v>0</v>
      </c>
      <c r="W1771" s="28">
        <f t="shared" ca="1" si="1085"/>
        <v>0.44224572274936591</v>
      </c>
      <c r="X1771" s="28">
        <f t="shared" ca="1" si="1085"/>
        <v>6.749839026244786E-2</v>
      </c>
      <c r="Y1771" s="28">
        <f ca="1">IF(Riskregister!$E$6="",0,COUNTIF(BG$4:BG$53,"&lt;"&amp;W1771)*IF(X1771&lt;0.5,Riskregister!$K$6+(Riskregister!$L$6-Riskregister!$K$6)*SQRT(X1771/2),Riskregister!$L$6-(Riskregister!$L$6-Riskregister!$K$6)*SQRT((1-X1771)/2)))</f>
        <v>0</v>
      </c>
      <c r="Z1771" s="28">
        <f t="shared" ca="1" si="1086"/>
        <v>0.92343330909209564</v>
      </c>
      <c r="AA1771" s="28">
        <f t="shared" ca="1" si="1086"/>
        <v>5.1749724851297252E-2</v>
      </c>
      <c r="AB1771" s="28">
        <f ca="1">IF(Riskregister!$E$7="",0,COUNTIF(BH$4:BH$53,"&lt;"&amp;Z1771)*IF(AA1771&lt;0.5,Riskregister!$K$7+(Riskregister!$L$7-Riskregister!$K$7)*SQRT(AA1771/2),Riskregister!$L$7-(Riskregister!$L$7-Riskregister!$K$7)*SQRT((1-AA1771)/2)))</f>
        <v>106299.82812710849</v>
      </c>
      <c r="AC1771" s="28">
        <f t="shared" ca="1" si="1087"/>
        <v>2.6708676729582104E-2</v>
      </c>
      <c r="AD1771" s="28">
        <f t="shared" ca="1" si="1087"/>
        <v>0.88720555398084078</v>
      </c>
      <c r="AE1771" s="28">
        <f ca="1">IF(Riskregister!$E$8="",0,COUNTIF(BI$4:BI$53,"&lt;"&amp;AC1771)*IF(AD1771&lt;0.5,Riskregister!$K$8+(Riskregister!$L$8-Riskregister!$K$8)*SQRT(AD1771/2),Riskregister!$L$8-(Riskregister!$L$8-Riskregister!$K$8)*SQRT((1-AD1771)/2)))</f>
        <v>0</v>
      </c>
      <c r="AF1771" s="28">
        <f t="shared" ca="1" si="1088"/>
        <v>0.6355609311728746</v>
      </c>
      <c r="AG1771" s="28">
        <f t="shared" ca="1" si="1088"/>
        <v>0.62256275251329096</v>
      </c>
      <c r="AH1771" s="28">
        <f>IF(Riskregister!$E$9="",0,COUNTIF(BJ$4:BJ$53,"&lt;"&amp;AF1771)*IF(AG1771&lt;0.5,Riskregister!$K$9+(Riskregister!$L$9-Riskregister!$K$9)*SQRT(AG1771/2),Riskregister!$L$9-(Riskregister!$L$9-Riskregister!$K$9)*SQRT((1-AG1771)/2)))</f>
        <v>0</v>
      </c>
      <c r="AI1771" s="28">
        <f t="shared" ca="1" si="1089"/>
        <v>0.18896143461385595</v>
      </c>
      <c r="AJ1771" s="28">
        <f t="shared" ca="1" si="1089"/>
        <v>0.35908063752756569</v>
      </c>
      <c r="AK1771" s="28">
        <f>IF(Riskregister!$E$10="",0,COUNTIF(BK$4:BK$53,"&lt;"&amp;AI1771)*IF(AJ1771&lt;0.5,Riskregister!$K$10+(Riskregister!$L$10-Riskregister!$K$10)*SQRT(AJ1771/2),Riskregister!$L$10-(Riskregister!$L$10-Riskregister!$K$10)*SQRT((1-AJ1771)/2)))</f>
        <v>0</v>
      </c>
      <c r="AL1771" s="28">
        <f t="shared" ca="1" si="1090"/>
        <v>6.9949365006219955E-2</v>
      </c>
      <c r="AM1771" s="28">
        <f t="shared" ca="1" si="1090"/>
        <v>0.19489918033465625</v>
      </c>
      <c r="AN1771" s="28">
        <f>IF(Riskregister!$E$11="",0,COUNTIF(BL$4:BL$53,"&lt;"&amp;AL1771)*IF(AM1771&lt;0.5,Riskregister!$K$11+(Riskregister!$L$11-Riskregister!$K$11)*SQRT(AM1771/2),Riskregister!$L$11-(Riskregister!$L$11-Riskregister!$K$11)*SQRT((1-AM1771)/2)))</f>
        <v>0</v>
      </c>
      <c r="AO1771" s="28">
        <f t="shared" ca="1" si="1091"/>
        <v>0.45321067427544315</v>
      </c>
      <c r="AP1771" s="28">
        <f t="shared" ca="1" si="1091"/>
        <v>5.4769289082270634E-2</v>
      </c>
      <c r="AQ1771" s="28">
        <f>IF(Riskregister!$E$12="",0,COUNTIF(BM$4:BM$53,"&lt;"&amp;AO1771)*IF(AP1771&lt;0.5,Riskregister!$K$12+(Riskregister!$L$12-Riskregister!$K$12)*SQRT(AP1771/2),Riskregister!$L$12-(Riskregister!$L$12-Riskregister!$K$12)*SQRT((1-AP1771)/2)))</f>
        <v>0</v>
      </c>
      <c r="AR1771" s="28">
        <f t="shared" ca="1" si="1092"/>
        <v>0.93145629776450456</v>
      </c>
      <c r="AS1771" s="28">
        <f t="shared" ca="1" si="1092"/>
        <v>0.20775144439172377</v>
      </c>
      <c r="AT1771" s="28">
        <f>IF(Riskregister!$E$13="",0,COUNTIF(BN$4:BN$53,"&lt;"&amp;AR1771)*IF(AS1771&lt;0.5,Riskregister!$K$13+(Riskregister!$L$13-Riskregister!$K$13)*SQRT(AS1771/2),Riskregister!$L$13-(Riskregister!$L$13-Riskregister!$K$13)*SQRT((1-AS1771)/2)))</f>
        <v>0</v>
      </c>
      <c r="AU1771" s="28">
        <f t="shared" ca="1" si="1093"/>
        <v>0.97439032481548093</v>
      </c>
      <c r="AV1771" s="28">
        <f t="shared" ca="1" si="1093"/>
        <v>8.1564278634975951E-2</v>
      </c>
      <c r="AW1771" s="28">
        <f>IF(Riskregister!$E$14="",0,COUNTIF(BO$4:BO$53,"&lt;"&amp;AU1771)*IF(AV1771&lt;0.5,Riskregister!$K$14+(Riskregister!$L$14-Riskregister!$K$14)*SQRT(AV1771/2),Riskregister!$L$14-(Riskregister!$L$14-Riskregister!$K$14)*SQRT((1-AV1771)/2)))</f>
        <v>0</v>
      </c>
      <c r="AX1771" s="28">
        <f t="shared" ca="1" si="1094"/>
        <v>0.99354051372022634</v>
      </c>
      <c r="AY1771" s="28">
        <f t="shared" ca="1" si="1094"/>
        <v>8.4309858327462517E-2</v>
      </c>
      <c r="AZ1771" s="28">
        <f>IF(Riskregister!$E$15="",0,COUNTIF(BP$4:BP$53,"&lt;"&amp;AX1771)*IF(AY1771&lt;0.5,Riskregister!$K$15+(Riskregister!$L$15-Riskregister!$K$15)*SQRT(AY1771/2),Riskregister!$L$15-(Riskregister!$L$15-Riskregister!$K$15)*SQRT((1-AY1771)/2)))</f>
        <v>0</v>
      </c>
      <c r="BA1771" s="28">
        <f t="shared" ca="1" si="1095"/>
        <v>0.46099920439105646</v>
      </c>
      <c r="BB1771" s="28">
        <f t="shared" ca="1" si="1095"/>
        <v>0.49259926850770286</v>
      </c>
      <c r="BC1771" s="28">
        <f>IF(Riskregister!$E$16="",0,COUNTIF(BQ$4:BQ$53,"&lt;"&amp;BA1771)*IF(BB1771&lt;0.5,Riskregister!$K$16+(Riskregister!$L$16-Riskregister!$K$16)*SQRT(BB1771/2),Riskregister!$L$16-(Riskregister!$L$16-Riskregister!$K$16)*SQRT((1-BB1771)/2)))</f>
        <v>0</v>
      </c>
      <c r="BD1771" s="28">
        <f t="shared" ca="1" si="1071"/>
        <v>106299.82812710849</v>
      </c>
    </row>
    <row r="1772" spans="20:56" x14ac:dyDescent="0.35">
      <c r="T1772" s="28">
        <f t="shared" ca="1" si="1084"/>
        <v>0.78716968046792257</v>
      </c>
      <c r="U1772" s="28">
        <f t="shared" ca="1" si="1084"/>
        <v>0.77927418837854956</v>
      </c>
      <c r="V1772" s="28">
        <f ca="1">IF(Riskregister!$E$5="",0,COUNTIF(BF$4:BF$53,"&lt;"&amp;T1772)*IF(U1772&lt;0.5,Riskregister!$K$5+(Riskregister!$L$5-Riskregister!$K$5)*SQRT(U1772/2),Riskregister!$L$5-(Riskregister!$L$5-Riskregister!$K$5)*SQRT((1-U1772)/2)))</f>
        <v>450505.89166568522</v>
      </c>
      <c r="W1772" s="28">
        <f t="shared" ca="1" si="1085"/>
        <v>0.10509499584667992</v>
      </c>
      <c r="X1772" s="28">
        <f t="shared" ca="1" si="1085"/>
        <v>0.4566798199247909</v>
      </c>
      <c r="Y1772" s="28">
        <f ca="1">IF(Riskregister!$E$6="",0,COUNTIF(BG$4:BG$53,"&lt;"&amp;W1772)*IF(X1772&lt;0.5,Riskregister!$K$6+(Riskregister!$L$6-Riskregister!$K$6)*SQRT(X1772/2),Riskregister!$L$6-(Riskregister!$L$6-Riskregister!$K$6)*SQRT((1-X1772)/2)))</f>
        <v>0</v>
      </c>
      <c r="Z1772" s="28">
        <f t="shared" ca="1" si="1086"/>
        <v>0.1266879467321792</v>
      </c>
      <c r="AA1772" s="28">
        <f t="shared" ca="1" si="1086"/>
        <v>0.45466321296002676</v>
      </c>
      <c r="AB1772" s="28">
        <f ca="1">IF(Riskregister!$E$7="",0,COUNTIF(BH$4:BH$53,"&lt;"&amp;Z1772)*IF(AA1772&lt;0.5,Riskregister!$K$7+(Riskregister!$L$7-Riskregister!$K$7)*SQRT(AA1772/2),Riskregister!$L$7-(Riskregister!$L$7-Riskregister!$K$7)*SQRT((1-AA1772)/2)))</f>
        <v>0</v>
      </c>
      <c r="AC1772" s="28">
        <f t="shared" ca="1" si="1087"/>
        <v>0.88312187822734167</v>
      </c>
      <c r="AD1772" s="28">
        <f t="shared" ca="1" si="1087"/>
        <v>0.89392380495200086</v>
      </c>
      <c r="AE1772" s="28">
        <f ca="1">IF(Riskregister!$E$8="",0,COUNTIF(BI$4:BI$53,"&lt;"&amp;AC1772)*IF(AD1772&lt;0.5,Riskregister!$K$8+(Riskregister!$L$8-Riskregister!$K$8)*SQRT(AD1772/2),Riskregister!$L$8-(Riskregister!$L$8-Riskregister!$K$8)*SQRT((1-AD1772)/2)))</f>
        <v>0</v>
      </c>
      <c r="AF1772" s="28">
        <f t="shared" ca="1" si="1088"/>
        <v>0.98419996507458496</v>
      </c>
      <c r="AG1772" s="28">
        <f t="shared" ca="1" si="1088"/>
        <v>0.6008771548084737</v>
      </c>
      <c r="AH1772" s="28">
        <f>IF(Riskregister!$E$9="",0,COUNTIF(BJ$4:BJ$53,"&lt;"&amp;AF1772)*IF(AG1772&lt;0.5,Riskregister!$K$9+(Riskregister!$L$9-Riskregister!$K$9)*SQRT(AG1772/2),Riskregister!$L$9-(Riskregister!$L$9-Riskregister!$K$9)*SQRT((1-AG1772)/2)))</f>
        <v>0</v>
      </c>
      <c r="AI1772" s="28">
        <f t="shared" ca="1" si="1089"/>
        <v>0.10711040585107257</v>
      </c>
      <c r="AJ1772" s="28">
        <f t="shared" ca="1" si="1089"/>
        <v>0.52143119993530096</v>
      </c>
      <c r="AK1772" s="28">
        <f>IF(Riskregister!$E$10="",0,COUNTIF(BK$4:BK$53,"&lt;"&amp;AI1772)*IF(AJ1772&lt;0.5,Riskregister!$K$10+(Riskregister!$L$10-Riskregister!$K$10)*SQRT(AJ1772/2),Riskregister!$L$10-(Riskregister!$L$10-Riskregister!$K$10)*SQRT((1-AJ1772)/2)))</f>
        <v>0</v>
      </c>
      <c r="AL1772" s="28">
        <f t="shared" ca="1" si="1090"/>
        <v>0.90687631084948639</v>
      </c>
      <c r="AM1772" s="28">
        <f t="shared" ca="1" si="1090"/>
        <v>0.67882393407804609</v>
      </c>
      <c r="AN1772" s="28">
        <f>IF(Riskregister!$E$11="",0,COUNTIF(BL$4:BL$53,"&lt;"&amp;AL1772)*IF(AM1772&lt;0.5,Riskregister!$K$11+(Riskregister!$L$11-Riskregister!$K$11)*SQRT(AM1772/2),Riskregister!$L$11-(Riskregister!$L$11-Riskregister!$K$11)*SQRT((1-AM1772)/2)))</f>
        <v>0</v>
      </c>
      <c r="AO1772" s="28">
        <f t="shared" ca="1" si="1091"/>
        <v>0.67996470063464409</v>
      </c>
      <c r="AP1772" s="28">
        <f t="shared" ca="1" si="1091"/>
        <v>0.72647402954762585</v>
      </c>
      <c r="AQ1772" s="28">
        <f>IF(Riskregister!$E$12="",0,COUNTIF(BM$4:BM$53,"&lt;"&amp;AO1772)*IF(AP1772&lt;0.5,Riskregister!$K$12+(Riskregister!$L$12-Riskregister!$K$12)*SQRT(AP1772/2),Riskregister!$L$12-(Riskregister!$L$12-Riskregister!$K$12)*SQRT((1-AP1772)/2)))</f>
        <v>0</v>
      </c>
      <c r="AR1772" s="28">
        <f t="shared" ca="1" si="1092"/>
        <v>0.79149684957246724</v>
      </c>
      <c r="AS1772" s="28">
        <f t="shared" ca="1" si="1092"/>
        <v>0.36031588652559388</v>
      </c>
      <c r="AT1772" s="28">
        <f>IF(Riskregister!$E$13="",0,COUNTIF(BN$4:BN$53,"&lt;"&amp;AR1772)*IF(AS1772&lt;0.5,Riskregister!$K$13+(Riskregister!$L$13-Riskregister!$K$13)*SQRT(AS1772/2),Riskregister!$L$13-(Riskregister!$L$13-Riskregister!$K$13)*SQRT((1-AS1772)/2)))</f>
        <v>0</v>
      </c>
      <c r="AU1772" s="28">
        <f t="shared" ca="1" si="1093"/>
        <v>0.77206126544426501</v>
      </c>
      <c r="AV1772" s="28">
        <f t="shared" ca="1" si="1093"/>
        <v>0.47753154897577033</v>
      </c>
      <c r="AW1772" s="28">
        <f>IF(Riskregister!$E$14="",0,COUNTIF(BO$4:BO$53,"&lt;"&amp;AU1772)*IF(AV1772&lt;0.5,Riskregister!$K$14+(Riskregister!$L$14-Riskregister!$K$14)*SQRT(AV1772/2),Riskregister!$L$14-(Riskregister!$L$14-Riskregister!$K$14)*SQRT((1-AV1772)/2)))</f>
        <v>0</v>
      </c>
      <c r="AX1772" s="28">
        <f t="shared" ca="1" si="1094"/>
        <v>0.69133039432912013</v>
      </c>
      <c r="AY1772" s="28">
        <f t="shared" ca="1" si="1094"/>
        <v>0.89566322003809518</v>
      </c>
      <c r="AZ1772" s="28">
        <f>IF(Riskregister!$E$15="",0,COUNTIF(BP$4:BP$53,"&lt;"&amp;AX1772)*IF(AY1772&lt;0.5,Riskregister!$K$15+(Riskregister!$L$15-Riskregister!$K$15)*SQRT(AY1772/2),Riskregister!$L$15-(Riskregister!$L$15-Riskregister!$K$15)*SQRT((1-AY1772)/2)))</f>
        <v>0</v>
      </c>
      <c r="BA1772" s="28">
        <f t="shared" ca="1" si="1095"/>
        <v>0.54526860881536843</v>
      </c>
      <c r="BB1772" s="28">
        <f t="shared" ca="1" si="1095"/>
        <v>0.49159628624553053</v>
      </c>
      <c r="BC1772" s="28">
        <f>IF(Riskregister!$E$16="",0,COUNTIF(BQ$4:BQ$53,"&lt;"&amp;BA1772)*IF(BB1772&lt;0.5,Riskregister!$K$16+(Riskregister!$L$16-Riskregister!$K$16)*SQRT(BB1772/2),Riskregister!$L$16-(Riskregister!$L$16-Riskregister!$K$16)*SQRT((1-BB1772)/2)))</f>
        <v>0</v>
      </c>
      <c r="BD1772" s="28">
        <f t="shared" ca="1" si="1071"/>
        <v>450505.89166568522</v>
      </c>
    </row>
    <row r="1773" spans="20:56" x14ac:dyDescent="0.35">
      <c r="T1773" s="28">
        <f t="shared" ca="1" si="1084"/>
        <v>0.70073857983929932</v>
      </c>
      <c r="U1773" s="28">
        <f t="shared" ca="1" si="1084"/>
        <v>0.97083490881161705</v>
      </c>
      <c r="V1773" s="28">
        <f ca="1">IF(Riskregister!$E$5="",0,COUNTIF(BF$4:BF$53,"&lt;"&amp;T1773)*IF(U1773&lt;0.5,Riskregister!$K$5+(Riskregister!$L$5-Riskregister!$K$5)*SQRT(U1773/2),Riskregister!$L$5-(Riskregister!$L$5-Riskregister!$K$5)*SQRT((1-U1773)/2)))</f>
        <v>545658.80491906928</v>
      </c>
      <c r="W1773" s="28">
        <f t="shared" ca="1" si="1085"/>
        <v>0.24486761976459259</v>
      </c>
      <c r="X1773" s="28">
        <f t="shared" ca="1" si="1085"/>
        <v>0.42753305803217989</v>
      </c>
      <c r="Y1773" s="28">
        <f ca="1">IF(Riskregister!$E$6="",0,COUNTIF(BG$4:BG$53,"&lt;"&amp;W1773)*IF(X1773&lt;0.5,Riskregister!$K$6+(Riskregister!$L$6-Riskregister!$K$6)*SQRT(X1773/2),Riskregister!$L$6-(Riskregister!$L$6-Riskregister!$K$6)*SQRT((1-X1773)/2)))</f>
        <v>0</v>
      </c>
      <c r="Z1773" s="28">
        <f t="shared" ca="1" si="1086"/>
        <v>0.84351230931268262</v>
      </c>
      <c r="AA1773" s="28">
        <f t="shared" ca="1" si="1086"/>
        <v>3.8034955864237774E-2</v>
      </c>
      <c r="AB1773" s="28">
        <f ca="1">IF(Riskregister!$E$7="",0,COUNTIF(BH$4:BH$53,"&lt;"&amp;Z1773)*IF(AA1773&lt;0.5,Riskregister!$K$7+(Riskregister!$L$7-Riskregister!$K$7)*SQRT(AA1773/2),Riskregister!$L$7-(Riskregister!$L$7-Riskregister!$K$7)*SQRT((1-AA1773)/2)))</f>
        <v>98266.355224779138</v>
      </c>
      <c r="AC1773" s="28">
        <f t="shared" ca="1" si="1087"/>
        <v>0.8878769737303005</v>
      </c>
      <c r="AD1773" s="28">
        <f t="shared" ca="1" si="1087"/>
        <v>0.17041507689043822</v>
      </c>
      <c r="AE1773" s="28">
        <f ca="1">IF(Riskregister!$E$8="",0,COUNTIF(BI$4:BI$53,"&lt;"&amp;AC1773)*IF(AD1773&lt;0.5,Riskregister!$K$8+(Riskregister!$L$8-Riskregister!$K$8)*SQRT(AD1773/2),Riskregister!$L$8-(Riskregister!$L$8-Riskregister!$K$8)*SQRT((1-AD1773)/2)))</f>
        <v>0</v>
      </c>
      <c r="AF1773" s="28">
        <f t="shared" ca="1" si="1088"/>
        <v>0.29172130762479109</v>
      </c>
      <c r="AG1773" s="28">
        <f t="shared" ca="1" si="1088"/>
        <v>0.30508543977159597</v>
      </c>
      <c r="AH1773" s="28">
        <f>IF(Riskregister!$E$9="",0,COUNTIF(BJ$4:BJ$53,"&lt;"&amp;AF1773)*IF(AG1773&lt;0.5,Riskregister!$K$9+(Riskregister!$L$9-Riskregister!$K$9)*SQRT(AG1773/2),Riskregister!$L$9-(Riskregister!$L$9-Riskregister!$K$9)*SQRT((1-AG1773)/2)))</f>
        <v>0</v>
      </c>
      <c r="AI1773" s="28">
        <f t="shared" ca="1" si="1089"/>
        <v>0.65857190507636743</v>
      </c>
      <c r="AJ1773" s="28">
        <f t="shared" ca="1" si="1089"/>
        <v>0.88604461371393417</v>
      </c>
      <c r="AK1773" s="28">
        <f>IF(Riskregister!$E$10="",0,COUNTIF(BK$4:BK$53,"&lt;"&amp;AI1773)*IF(AJ1773&lt;0.5,Riskregister!$K$10+(Riskregister!$L$10-Riskregister!$K$10)*SQRT(AJ1773/2),Riskregister!$L$10-(Riskregister!$L$10-Riskregister!$K$10)*SQRT((1-AJ1773)/2)))</f>
        <v>0</v>
      </c>
      <c r="AL1773" s="28">
        <f t="shared" ca="1" si="1090"/>
        <v>0.96307231021691164</v>
      </c>
      <c r="AM1773" s="28">
        <f t="shared" ca="1" si="1090"/>
        <v>0.39804560248161991</v>
      </c>
      <c r="AN1773" s="28">
        <f>IF(Riskregister!$E$11="",0,COUNTIF(BL$4:BL$53,"&lt;"&amp;AL1773)*IF(AM1773&lt;0.5,Riskregister!$K$11+(Riskregister!$L$11-Riskregister!$K$11)*SQRT(AM1773/2),Riskregister!$L$11-(Riskregister!$L$11-Riskregister!$K$11)*SQRT((1-AM1773)/2)))</f>
        <v>0</v>
      </c>
      <c r="AO1773" s="28">
        <f t="shared" ca="1" si="1091"/>
        <v>0.1988023867223766</v>
      </c>
      <c r="AP1773" s="28">
        <f t="shared" ca="1" si="1091"/>
        <v>0.71939395114886517</v>
      </c>
      <c r="AQ1773" s="28">
        <f>IF(Riskregister!$E$12="",0,COUNTIF(BM$4:BM$53,"&lt;"&amp;AO1773)*IF(AP1773&lt;0.5,Riskregister!$K$12+(Riskregister!$L$12-Riskregister!$K$12)*SQRT(AP1773/2),Riskregister!$L$12-(Riskregister!$L$12-Riskregister!$K$12)*SQRT((1-AP1773)/2)))</f>
        <v>0</v>
      </c>
      <c r="AR1773" s="28">
        <f t="shared" ca="1" si="1092"/>
        <v>0.72295718677469467</v>
      </c>
      <c r="AS1773" s="28">
        <f t="shared" ca="1" si="1092"/>
        <v>0.18934623883542367</v>
      </c>
      <c r="AT1773" s="28">
        <f>IF(Riskregister!$E$13="",0,COUNTIF(BN$4:BN$53,"&lt;"&amp;AR1773)*IF(AS1773&lt;0.5,Riskregister!$K$13+(Riskregister!$L$13-Riskregister!$K$13)*SQRT(AS1773/2),Riskregister!$L$13-(Riskregister!$L$13-Riskregister!$K$13)*SQRT((1-AS1773)/2)))</f>
        <v>0</v>
      </c>
      <c r="AU1773" s="28">
        <f t="shared" ca="1" si="1093"/>
        <v>0.56432801174278435</v>
      </c>
      <c r="AV1773" s="28">
        <f t="shared" ca="1" si="1093"/>
        <v>0.94330010496664052</v>
      </c>
      <c r="AW1773" s="28">
        <f>IF(Riskregister!$E$14="",0,COUNTIF(BO$4:BO$53,"&lt;"&amp;AU1773)*IF(AV1773&lt;0.5,Riskregister!$K$14+(Riskregister!$L$14-Riskregister!$K$14)*SQRT(AV1773/2),Riskregister!$L$14-(Riskregister!$L$14-Riskregister!$K$14)*SQRT((1-AV1773)/2)))</f>
        <v>0</v>
      </c>
      <c r="AX1773" s="28">
        <f t="shared" ca="1" si="1094"/>
        <v>0.72280073045753568</v>
      </c>
      <c r="AY1773" s="28">
        <f t="shared" ca="1" si="1094"/>
        <v>0.16663064876638922</v>
      </c>
      <c r="AZ1773" s="28">
        <f>IF(Riskregister!$E$15="",0,COUNTIF(BP$4:BP$53,"&lt;"&amp;AX1773)*IF(AY1773&lt;0.5,Riskregister!$K$15+(Riskregister!$L$15-Riskregister!$K$15)*SQRT(AY1773/2),Riskregister!$L$15-(Riskregister!$L$15-Riskregister!$K$15)*SQRT((1-AY1773)/2)))</f>
        <v>0</v>
      </c>
      <c r="BA1773" s="28">
        <f t="shared" ca="1" si="1095"/>
        <v>0.39845699954099034</v>
      </c>
      <c r="BB1773" s="28">
        <f t="shared" ca="1" si="1095"/>
        <v>0.84481283311257893</v>
      </c>
      <c r="BC1773" s="28">
        <f>IF(Riskregister!$E$16="",0,COUNTIF(BQ$4:BQ$53,"&lt;"&amp;BA1773)*IF(BB1773&lt;0.5,Riskregister!$K$16+(Riskregister!$L$16-Riskregister!$K$16)*SQRT(BB1773/2),Riskregister!$L$16-(Riskregister!$L$16-Riskregister!$K$16)*SQRT((1-BB1773)/2)))</f>
        <v>0</v>
      </c>
      <c r="BD1773" s="28">
        <f t="shared" ca="1" si="1071"/>
        <v>643925.16014384839</v>
      </c>
    </row>
    <row r="1774" spans="20:56" x14ac:dyDescent="0.35">
      <c r="T1774" s="28">
        <f t="shared" ca="1" si="1084"/>
        <v>0.40873425528203378</v>
      </c>
      <c r="U1774" s="28">
        <f t="shared" ca="1" si="1084"/>
        <v>6.965648944202707E-4</v>
      </c>
      <c r="V1774" s="28">
        <f ca="1">IF(Riskregister!$E$5="",0,COUNTIF(BF$4:BF$53,"&lt;"&amp;T1774)*IF(U1774&lt;0.5,Riskregister!$K$5+(Riskregister!$L$5-Riskregister!$K$5)*SQRT(U1774/2),Riskregister!$L$5-(Riskregister!$L$5-Riskregister!$K$5)*SQRT((1-U1774)/2)))</f>
        <v>0</v>
      </c>
      <c r="W1774" s="28">
        <f t="shared" ca="1" si="1085"/>
        <v>0.71987141361788409</v>
      </c>
      <c r="X1774" s="28">
        <f t="shared" ca="1" si="1085"/>
        <v>0.76089840066874648</v>
      </c>
      <c r="Y1774" s="28">
        <f ca="1">IF(Riskregister!$E$6="",0,COUNTIF(BG$4:BG$53,"&lt;"&amp;W1774)*IF(X1774&lt;0.5,Riskregister!$K$6+(Riskregister!$L$6-Riskregister!$K$6)*SQRT(X1774/2),Riskregister!$L$6-(Riskregister!$L$6-Riskregister!$K$6)*SQRT((1-X1774)/2)))</f>
        <v>1377629.8601984261</v>
      </c>
      <c r="Z1774" s="28">
        <f t="shared" ca="1" si="1086"/>
        <v>0.49873852654743722</v>
      </c>
      <c r="AA1774" s="28">
        <f t="shared" ca="1" si="1086"/>
        <v>9.99691883248357E-2</v>
      </c>
      <c r="AB1774" s="28">
        <f ca="1">IF(Riskregister!$E$7="",0,COUNTIF(BH$4:BH$53,"&lt;"&amp;Z1774)*IF(AA1774&lt;0.5,Riskregister!$K$7+(Riskregister!$L$7-Riskregister!$K$7)*SQRT(AA1774/2),Riskregister!$L$7-(Riskregister!$L$7-Riskregister!$K$7)*SQRT((1-AA1774)/2)))</f>
        <v>0</v>
      </c>
      <c r="AC1774" s="28">
        <f t="shared" ca="1" si="1087"/>
        <v>0.62269292697028567</v>
      </c>
      <c r="AD1774" s="28">
        <f t="shared" ca="1" si="1087"/>
        <v>0.8633784152743047</v>
      </c>
      <c r="AE1774" s="28">
        <f ca="1">IF(Riskregister!$E$8="",0,COUNTIF(BI$4:BI$53,"&lt;"&amp;AC1774)*IF(AD1774&lt;0.5,Riskregister!$K$8+(Riskregister!$L$8-Riskregister!$K$8)*SQRT(AD1774/2),Riskregister!$L$8-(Riskregister!$L$8-Riskregister!$K$8)*SQRT((1-AD1774)/2)))</f>
        <v>0</v>
      </c>
      <c r="AF1774" s="28">
        <f t="shared" ca="1" si="1088"/>
        <v>0.55813006839522694</v>
      </c>
      <c r="AG1774" s="28">
        <f t="shared" ca="1" si="1088"/>
        <v>0.32688760892960844</v>
      </c>
      <c r="AH1774" s="28">
        <f>IF(Riskregister!$E$9="",0,COUNTIF(BJ$4:BJ$53,"&lt;"&amp;AF1774)*IF(AG1774&lt;0.5,Riskregister!$K$9+(Riskregister!$L$9-Riskregister!$K$9)*SQRT(AG1774/2),Riskregister!$L$9-(Riskregister!$L$9-Riskregister!$K$9)*SQRT((1-AG1774)/2)))</f>
        <v>0</v>
      </c>
      <c r="AI1774" s="28">
        <f t="shared" ca="1" si="1089"/>
        <v>0.36725036331148742</v>
      </c>
      <c r="AJ1774" s="28">
        <f t="shared" ca="1" si="1089"/>
        <v>0.3753593104209143</v>
      </c>
      <c r="AK1774" s="28">
        <f>IF(Riskregister!$E$10="",0,COUNTIF(BK$4:BK$53,"&lt;"&amp;AI1774)*IF(AJ1774&lt;0.5,Riskregister!$K$10+(Riskregister!$L$10-Riskregister!$K$10)*SQRT(AJ1774/2),Riskregister!$L$10-(Riskregister!$L$10-Riskregister!$K$10)*SQRT((1-AJ1774)/2)))</f>
        <v>0</v>
      </c>
      <c r="AL1774" s="28">
        <f t="shared" ca="1" si="1090"/>
        <v>0.46636414594557607</v>
      </c>
      <c r="AM1774" s="28">
        <f t="shared" ca="1" si="1090"/>
        <v>0.66726336624918603</v>
      </c>
      <c r="AN1774" s="28">
        <f>IF(Riskregister!$E$11="",0,COUNTIF(BL$4:BL$53,"&lt;"&amp;AL1774)*IF(AM1774&lt;0.5,Riskregister!$K$11+(Riskregister!$L$11-Riskregister!$K$11)*SQRT(AM1774/2),Riskregister!$L$11-(Riskregister!$L$11-Riskregister!$K$11)*SQRT((1-AM1774)/2)))</f>
        <v>0</v>
      </c>
      <c r="AO1774" s="28">
        <f t="shared" ca="1" si="1091"/>
        <v>0.90605731290641112</v>
      </c>
      <c r="AP1774" s="28">
        <f t="shared" ca="1" si="1091"/>
        <v>9.4287248784187483E-2</v>
      </c>
      <c r="AQ1774" s="28">
        <f>IF(Riskregister!$E$12="",0,COUNTIF(BM$4:BM$53,"&lt;"&amp;AO1774)*IF(AP1774&lt;0.5,Riskregister!$K$12+(Riskregister!$L$12-Riskregister!$K$12)*SQRT(AP1774/2),Riskregister!$L$12-(Riskregister!$L$12-Riskregister!$K$12)*SQRT((1-AP1774)/2)))</f>
        <v>0</v>
      </c>
      <c r="AR1774" s="28">
        <f t="shared" ca="1" si="1092"/>
        <v>0.6484436879274994</v>
      </c>
      <c r="AS1774" s="28">
        <f t="shared" ca="1" si="1092"/>
        <v>0.2911016667892069</v>
      </c>
      <c r="AT1774" s="28">
        <f>IF(Riskregister!$E$13="",0,COUNTIF(BN$4:BN$53,"&lt;"&amp;AR1774)*IF(AS1774&lt;0.5,Riskregister!$K$13+(Riskregister!$L$13-Riskregister!$K$13)*SQRT(AS1774/2),Riskregister!$L$13-(Riskregister!$L$13-Riskregister!$K$13)*SQRT((1-AS1774)/2)))</f>
        <v>0</v>
      </c>
      <c r="AU1774" s="28">
        <f t="shared" ca="1" si="1093"/>
        <v>0.74761468357184901</v>
      </c>
      <c r="AV1774" s="28">
        <f t="shared" ca="1" si="1093"/>
        <v>0.15620271926413354</v>
      </c>
      <c r="AW1774" s="28">
        <f>IF(Riskregister!$E$14="",0,COUNTIF(BO$4:BO$53,"&lt;"&amp;AU1774)*IF(AV1774&lt;0.5,Riskregister!$K$14+(Riskregister!$L$14-Riskregister!$K$14)*SQRT(AV1774/2),Riskregister!$L$14-(Riskregister!$L$14-Riskregister!$K$14)*SQRT((1-AV1774)/2)))</f>
        <v>0</v>
      </c>
      <c r="AX1774" s="28">
        <f t="shared" ca="1" si="1094"/>
        <v>0.84394802412074321</v>
      </c>
      <c r="AY1774" s="28">
        <f t="shared" ca="1" si="1094"/>
        <v>0.36977879995128693</v>
      </c>
      <c r="AZ1774" s="28">
        <f>IF(Riskregister!$E$15="",0,COUNTIF(BP$4:BP$53,"&lt;"&amp;AX1774)*IF(AY1774&lt;0.5,Riskregister!$K$15+(Riskregister!$L$15-Riskregister!$K$15)*SQRT(AY1774/2),Riskregister!$L$15-(Riskregister!$L$15-Riskregister!$K$15)*SQRT((1-AY1774)/2)))</f>
        <v>0</v>
      </c>
      <c r="BA1774" s="28">
        <f t="shared" ca="1" si="1095"/>
        <v>0.31109401563194961</v>
      </c>
      <c r="BB1774" s="28">
        <f t="shared" ca="1" si="1095"/>
        <v>0.41228301225503783</v>
      </c>
      <c r="BC1774" s="28">
        <f>IF(Riskregister!$E$16="",0,COUNTIF(BQ$4:BQ$53,"&lt;"&amp;BA1774)*IF(BB1774&lt;0.5,Riskregister!$K$16+(Riskregister!$L$16-Riskregister!$K$16)*SQRT(BB1774/2),Riskregister!$L$16-(Riskregister!$L$16-Riskregister!$K$16)*SQRT((1-BB1774)/2)))</f>
        <v>0</v>
      </c>
      <c r="BD1774" s="28">
        <f t="shared" ca="1" si="1071"/>
        <v>1377629.8601984261</v>
      </c>
    </row>
    <row r="1775" spans="20:56" x14ac:dyDescent="0.35">
      <c r="T1775" s="28">
        <f t="shared" ca="1" si="1084"/>
        <v>0.57788314132468344</v>
      </c>
      <c r="U1775" s="28">
        <f t="shared" ca="1" si="1084"/>
        <v>0.26066802585661963</v>
      </c>
      <c r="V1775" s="28">
        <f ca="1">IF(Riskregister!$E$5="",0,COUNTIF(BF$4:BF$53,"&lt;"&amp;T1775)*IF(U1775&lt;0.5,Riskregister!$K$5+(Riskregister!$L$5-Riskregister!$K$5)*SQRT(U1775/2),Riskregister!$L$5-(Riskregister!$L$5-Riskregister!$K$5)*SQRT((1-U1775)/2)))</f>
        <v>0</v>
      </c>
      <c r="W1775" s="28">
        <f t="shared" ca="1" si="1085"/>
        <v>0.2341723726594328</v>
      </c>
      <c r="X1775" s="28">
        <f t="shared" ca="1" si="1085"/>
        <v>0.20530377929508914</v>
      </c>
      <c r="Y1775" s="28">
        <f ca="1">IF(Riskregister!$E$6="",0,COUNTIF(BG$4:BG$53,"&lt;"&amp;W1775)*IF(X1775&lt;0.5,Riskregister!$K$6+(Riskregister!$L$6-Riskregister!$K$6)*SQRT(X1775/2),Riskregister!$L$6-(Riskregister!$L$6-Riskregister!$K$6)*SQRT((1-X1775)/2)))</f>
        <v>0</v>
      </c>
      <c r="Z1775" s="28">
        <f t="shared" ca="1" si="1086"/>
        <v>0.69975190314184743</v>
      </c>
      <c r="AA1775" s="28">
        <f t="shared" ca="1" si="1086"/>
        <v>0.38015101888586111</v>
      </c>
      <c r="AB1775" s="28">
        <f ca="1">IF(Riskregister!$E$7="",0,COUNTIF(BH$4:BH$53,"&lt;"&amp;Z1775)*IF(AA1775&lt;0.5,Riskregister!$K$7+(Riskregister!$L$7-Riskregister!$K$7)*SQRT(AA1775/2),Riskregister!$L$7-(Riskregister!$L$7-Riskregister!$K$7)*SQRT((1-AA1775)/2)))</f>
        <v>0</v>
      </c>
      <c r="AC1775" s="28">
        <f t="shared" ca="1" si="1087"/>
        <v>0.33287320930462994</v>
      </c>
      <c r="AD1775" s="28">
        <f t="shared" ca="1" si="1087"/>
        <v>0.21085084716261926</v>
      </c>
      <c r="AE1775" s="28">
        <f ca="1">IF(Riskregister!$E$8="",0,COUNTIF(BI$4:BI$53,"&lt;"&amp;AC1775)*IF(AD1775&lt;0.5,Riskregister!$K$8+(Riskregister!$L$8-Riskregister!$K$8)*SQRT(AD1775/2),Riskregister!$L$8-(Riskregister!$L$8-Riskregister!$K$8)*SQRT((1-AD1775)/2)))</f>
        <v>0</v>
      </c>
      <c r="AF1775" s="28">
        <f t="shared" ca="1" si="1088"/>
        <v>0.36406103127827882</v>
      </c>
      <c r="AG1775" s="28">
        <f t="shared" ca="1" si="1088"/>
        <v>9.6563464708689373E-2</v>
      </c>
      <c r="AH1775" s="28">
        <f>IF(Riskregister!$E$9="",0,COUNTIF(BJ$4:BJ$53,"&lt;"&amp;AF1775)*IF(AG1775&lt;0.5,Riskregister!$K$9+(Riskregister!$L$9-Riskregister!$K$9)*SQRT(AG1775/2),Riskregister!$L$9-(Riskregister!$L$9-Riskregister!$K$9)*SQRT((1-AG1775)/2)))</f>
        <v>0</v>
      </c>
      <c r="AI1775" s="28">
        <f t="shared" ca="1" si="1089"/>
        <v>0.25670940564413824</v>
      </c>
      <c r="AJ1775" s="28">
        <f t="shared" ca="1" si="1089"/>
        <v>0.38791533461850258</v>
      </c>
      <c r="AK1775" s="28">
        <f>IF(Riskregister!$E$10="",0,COUNTIF(BK$4:BK$53,"&lt;"&amp;AI1775)*IF(AJ1775&lt;0.5,Riskregister!$K$10+(Riskregister!$L$10-Riskregister!$K$10)*SQRT(AJ1775/2),Riskregister!$L$10-(Riskregister!$L$10-Riskregister!$K$10)*SQRT((1-AJ1775)/2)))</f>
        <v>0</v>
      </c>
      <c r="AL1775" s="28">
        <f t="shared" ca="1" si="1090"/>
        <v>0.40362536931961757</v>
      </c>
      <c r="AM1775" s="28">
        <f t="shared" ca="1" si="1090"/>
        <v>0.18543346201846866</v>
      </c>
      <c r="AN1775" s="28">
        <f>IF(Riskregister!$E$11="",0,COUNTIF(BL$4:BL$53,"&lt;"&amp;AL1775)*IF(AM1775&lt;0.5,Riskregister!$K$11+(Riskregister!$L$11-Riskregister!$K$11)*SQRT(AM1775/2),Riskregister!$L$11-(Riskregister!$L$11-Riskregister!$K$11)*SQRT((1-AM1775)/2)))</f>
        <v>0</v>
      </c>
      <c r="AO1775" s="28">
        <f t="shared" ca="1" si="1091"/>
        <v>0.73795068801300334</v>
      </c>
      <c r="AP1775" s="28">
        <f t="shared" ca="1" si="1091"/>
        <v>0.40750712473765971</v>
      </c>
      <c r="AQ1775" s="28">
        <f>IF(Riskregister!$E$12="",0,COUNTIF(BM$4:BM$53,"&lt;"&amp;AO1775)*IF(AP1775&lt;0.5,Riskregister!$K$12+(Riskregister!$L$12-Riskregister!$K$12)*SQRT(AP1775/2),Riskregister!$L$12-(Riskregister!$L$12-Riskregister!$K$12)*SQRT((1-AP1775)/2)))</f>
        <v>0</v>
      </c>
      <c r="AR1775" s="28">
        <f t="shared" ca="1" si="1092"/>
        <v>9.1560410391246183E-2</v>
      </c>
      <c r="AS1775" s="28">
        <f t="shared" ca="1" si="1092"/>
        <v>0.97426454772843063</v>
      </c>
      <c r="AT1775" s="28">
        <f>IF(Riskregister!$E$13="",0,COUNTIF(BN$4:BN$53,"&lt;"&amp;AR1775)*IF(AS1775&lt;0.5,Riskregister!$K$13+(Riskregister!$L$13-Riskregister!$K$13)*SQRT(AS1775/2),Riskregister!$L$13-(Riskregister!$L$13-Riskregister!$K$13)*SQRT((1-AS1775)/2)))</f>
        <v>0</v>
      </c>
      <c r="AU1775" s="28">
        <f t="shared" ca="1" si="1093"/>
        <v>0.8136206363355315</v>
      </c>
      <c r="AV1775" s="28">
        <f t="shared" ca="1" si="1093"/>
        <v>0.599601881721466</v>
      </c>
      <c r="AW1775" s="28">
        <f>IF(Riskregister!$E$14="",0,COUNTIF(BO$4:BO$53,"&lt;"&amp;AU1775)*IF(AV1775&lt;0.5,Riskregister!$K$14+(Riskregister!$L$14-Riskregister!$K$14)*SQRT(AV1775/2),Riskregister!$L$14-(Riskregister!$L$14-Riskregister!$K$14)*SQRT((1-AV1775)/2)))</f>
        <v>0</v>
      </c>
      <c r="AX1775" s="28">
        <f t="shared" ca="1" si="1094"/>
        <v>0.84900862117361842</v>
      </c>
      <c r="AY1775" s="28">
        <f t="shared" ca="1" si="1094"/>
        <v>0.23522285613499316</v>
      </c>
      <c r="AZ1775" s="28">
        <f>IF(Riskregister!$E$15="",0,COUNTIF(BP$4:BP$53,"&lt;"&amp;AX1775)*IF(AY1775&lt;0.5,Riskregister!$K$15+(Riskregister!$L$15-Riskregister!$K$15)*SQRT(AY1775/2),Riskregister!$L$15-(Riskregister!$L$15-Riskregister!$K$15)*SQRT((1-AY1775)/2)))</f>
        <v>0</v>
      </c>
      <c r="BA1775" s="28">
        <f t="shared" ca="1" si="1095"/>
        <v>0.43244529391242414</v>
      </c>
      <c r="BB1775" s="28">
        <f t="shared" ca="1" si="1095"/>
        <v>0.90269137925815279</v>
      </c>
      <c r="BC1775" s="28">
        <f>IF(Riskregister!$E$16="",0,COUNTIF(BQ$4:BQ$53,"&lt;"&amp;BA1775)*IF(BB1775&lt;0.5,Riskregister!$K$16+(Riskregister!$L$16-Riskregister!$K$16)*SQRT(BB1775/2),Riskregister!$L$16-(Riskregister!$L$16-Riskregister!$K$16)*SQRT((1-BB1775)/2)))</f>
        <v>0</v>
      </c>
      <c r="BD1775" s="28">
        <f t="shared" ca="1" si="1071"/>
        <v>0</v>
      </c>
    </row>
    <row r="1776" spans="20:56" x14ac:dyDescent="0.35">
      <c r="T1776" s="28">
        <f t="shared" ca="1" si="1084"/>
        <v>0.80174899066707761</v>
      </c>
      <c r="U1776" s="28">
        <f t="shared" ca="1" si="1084"/>
        <v>0.1691834436047045</v>
      </c>
      <c r="V1776" s="28">
        <f ca="1">IF(Riskregister!$E$5="",0,COUNTIF(BF$4:BF$53,"&lt;"&amp;T1776)*IF(U1776&lt;0.5,Riskregister!$K$5+(Riskregister!$L$5-Riskregister!$K$5)*SQRT(U1776/2),Riskregister!$L$5-(Riskregister!$L$5-Riskregister!$K$5)*SQRT((1-U1776)/2)))</f>
        <v>280880.95226187934</v>
      </c>
      <c r="W1776" s="28">
        <f t="shared" ca="1" si="1085"/>
        <v>0.12713370696695403</v>
      </c>
      <c r="X1776" s="28">
        <f t="shared" ca="1" si="1085"/>
        <v>0.55353376694559897</v>
      </c>
      <c r="Y1776" s="28">
        <f ca="1">IF(Riskregister!$E$6="",0,COUNTIF(BG$4:BG$53,"&lt;"&amp;W1776)*IF(X1776&lt;0.5,Riskregister!$K$6+(Riskregister!$L$6-Riskregister!$K$6)*SQRT(X1776/2),Riskregister!$L$6-(Riskregister!$L$6-Riskregister!$K$6)*SQRT((1-X1776)/2)))</f>
        <v>0</v>
      </c>
      <c r="Z1776" s="28">
        <f t="shared" ca="1" si="1086"/>
        <v>4.9545574222365052E-2</v>
      </c>
      <c r="AA1776" s="28">
        <f t="shared" ca="1" si="1086"/>
        <v>0.92538147747457877</v>
      </c>
      <c r="AB1776" s="28">
        <f ca="1">IF(Riskregister!$E$7="",0,COUNTIF(BH$4:BH$53,"&lt;"&amp;Z1776)*IF(AA1776&lt;0.5,Riskregister!$K$7+(Riskregister!$L$7-Riskregister!$K$7)*SQRT(AA1776/2),Riskregister!$L$7-(Riskregister!$L$7-Riskregister!$K$7)*SQRT((1-AA1776)/2)))</f>
        <v>0</v>
      </c>
      <c r="AC1776" s="28">
        <f t="shared" ca="1" si="1087"/>
        <v>0.89123347609159864</v>
      </c>
      <c r="AD1776" s="28">
        <f t="shared" ca="1" si="1087"/>
        <v>0.20856046642671966</v>
      </c>
      <c r="AE1776" s="28">
        <f ca="1">IF(Riskregister!$E$8="",0,COUNTIF(BI$4:BI$53,"&lt;"&amp;AC1776)*IF(AD1776&lt;0.5,Riskregister!$K$8+(Riskregister!$L$8-Riskregister!$K$8)*SQRT(AD1776/2),Riskregister!$L$8-(Riskregister!$L$8-Riskregister!$K$8)*SQRT((1-AD1776)/2)))</f>
        <v>0</v>
      </c>
      <c r="AF1776" s="28">
        <f t="shared" ca="1" si="1088"/>
        <v>0.42141311065526643</v>
      </c>
      <c r="AG1776" s="28">
        <f t="shared" ca="1" si="1088"/>
        <v>0.53040195160054926</v>
      </c>
      <c r="AH1776" s="28">
        <f>IF(Riskregister!$E$9="",0,COUNTIF(BJ$4:BJ$53,"&lt;"&amp;AF1776)*IF(AG1776&lt;0.5,Riskregister!$K$9+(Riskregister!$L$9-Riskregister!$K$9)*SQRT(AG1776/2),Riskregister!$L$9-(Riskregister!$L$9-Riskregister!$K$9)*SQRT((1-AG1776)/2)))</f>
        <v>0</v>
      </c>
      <c r="AI1776" s="28">
        <f t="shared" ca="1" si="1089"/>
        <v>6.4676328561323437E-2</v>
      </c>
      <c r="AJ1776" s="28">
        <f t="shared" ca="1" si="1089"/>
        <v>0.1693789846550342</v>
      </c>
      <c r="AK1776" s="28">
        <f>IF(Riskregister!$E$10="",0,COUNTIF(BK$4:BK$53,"&lt;"&amp;AI1776)*IF(AJ1776&lt;0.5,Riskregister!$K$10+(Riskregister!$L$10-Riskregister!$K$10)*SQRT(AJ1776/2),Riskregister!$L$10-(Riskregister!$L$10-Riskregister!$K$10)*SQRT((1-AJ1776)/2)))</f>
        <v>0</v>
      </c>
      <c r="AL1776" s="28">
        <f t="shared" ca="1" si="1090"/>
        <v>0.80529388171756344</v>
      </c>
      <c r="AM1776" s="28">
        <f t="shared" ca="1" si="1090"/>
        <v>0.49061455572131296</v>
      </c>
      <c r="AN1776" s="28">
        <f>IF(Riskregister!$E$11="",0,COUNTIF(BL$4:BL$53,"&lt;"&amp;AL1776)*IF(AM1776&lt;0.5,Riskregister!$K$11+(Riskregister!$L$11-Riskregister!$K$11)*SQRT(AM1776/2),Riskregister!$L$11-(Riskregister!$L$11-Riskregister!$K$11)*SQRT((1-AM1776)/2)))</f>
        <v>0</v>
      </c>
      <c r="AO1776" s="28">
        <f t="shared" ca="1" si="1091"/>
        <v>0.17756857394411241</v>
      </c>
      <c r="AP1776" s="28">
        <f t="shared" ca="1" si="1091"/>
        <v>6.1312295783543691E-2</v>
      </c>
      <c r="AQ1776" s="28">
        <f>IF(Riskregister!$E$12="",0,COUNTIF(BM$4:BM$53,"&lt;"&amp;AO1776)*IF(AP1776&lt;0.5,Riskregister!$K$12+(Riskregister!$L$12-Riskregister!$K$12)*SQRT(AP1776/2),Riskregister!$L$12-(Riskregister!$L$12-Riskregister!$K$12)*SQRT((1-AP1776)/2)))</f>
        <v>0</v>
      </c>
      <c r="AR1776" s="28">
        <f t="shared" ca="1" si="1092"/>
        <v>0.31749388612804297</v>
      </c>
      <c r="AS1776" s="28">
        <f t="shared" ca="1" si="1092"/>
        <v>0.41736595614274696</v>
      </c>
      <c r="AT1776" s="28">
        <f>IF(Riskregister!$E$13="",0,COUNTIF(BN$4:BN$53,"&lt;"&amp;AR1776)*IF(AS1776&lt;0.5,Riskregister!$K$13+(Riskregister!$L$13-Riskregister!$K$13)*SQRT(AS1776/2),Riskregister!$L$13-(Riskregister!$L$13-Riskregister!$K$13)*SQRT((1-AS1776)/2)))</f>
        <v>0</v>
      </c>
      <c r="AU1776" s="28">
        <f t="shared" ca="1" si="1093"/>
        <v>0.57874379562664036</v>
      </c>
      <c r="AV1776" s="28">
        <f t="shared" ca="1" si="1093"/>
        <v>0.40342211482237433</v>
      </c>
      <c r="AW1776" s="28">
        <f>IF(Riskregister!$E$14="",0,COUNTIF(BO$4:BO$53,"&lt;"&amp;AU1776)*IF(AV1776&lt;0.5,Riskregister!$K$14+(Riskregister!$L$14-Riskregister!$K$14)*SQRT(AV1776/2),Riskregister!$L$14-(Riskregister!$L$14-Riskregister!$K$14)*SQRT((1-AV1776)/2)))</f>
        <v>0</v>
      </c>
      <c r="AX1776" s="28">
        <f t="shared" ca="1" si="1094"/>
        <v>0.35072300414617241</v>
      </c>
      <c r="AY1776" s="28">
        <f t="shared" ca="1" si="1094"/>
        <v>0.21827774745348838</v>
      </c>
      <c r="AZ1776" s="28">
        <f>IF(Riskregister!$E$15="",0,COUNTIF(BP$4:BP$53,"&lt;"&amp;AX1776)*IF(AY1776&lt;0.5,Riskregister!$K$15+(Riskregister!$L$15-Riskregister!$K$15)*SQRT(AY1776/2),Riskregister!$L$15-(Riskregister!$L$15-Riskregister!$K$15)*SQRT((1-AY1776)/2)))</f>
        <v>0</v>
      </c>
      <c r="BA1776" s="28">
        <f t="shared" ca="1" si="1095"/>
        <v>0.54899898368536981</v>
      </c>
      <c r="BB1776" s="28">
        <f t="shared" ca="1" si="1095"/>
        <v>0.81517908166057296</v>
      </c>
      <c r="BC1776" s="28">
        <f>IF(Riskregister!$E$16="",0,COUNTIF(BQ$4:BQ$53,"&lt;"&amp;BA1776)*IF(BB1776&lt;0.5,Riskregister!$K$16+(Riskregister!$L$16-Riskregister!$K$16)*SQRT(BB1776/2),Riskregister!$L$16-(Riskregister!$L$16-Riskregister!$K$16)*SQRT((1-BB1776)/2)))</f>
        <v>0</v>
      </c>
      <c r="BD1776" s="28">
        <f t="shared" ca="1" si="1071"/>
        <v>280880.95226187934</v>
      </c>
    </row>
    <row r="1777" spans="20:56" x14ac:dyDescent="0.35">
      <c r="T1777" s="28">
        <f t="shared" ca="1" si="1084"/>
        <v>0.52604563098873003</v>
      </c>
      <c r="U1777" s="28">
        <f t="shared" ca="1" si="1084"/>
        <v>0.67459730787163719</v>
      </c>
      <c r="V1777" s="28">
        <f ca="1">IF(Riskregister!$E$5="",0,COUNTIF(BF$4:BF$53,"&lt;"&amp;T1777)*IF(U1777&lt;0.5,Riskregister!$K$5+(Riskregister!$L$5-Riskregister!$K$5)*SQRT(U1777/2),Riskregister!$L$5-(Riskregister!$L$5-Riskregister!$K$5)*SQRT((1-U1777)/2)))</f>
        <v>0</v>
      </c>
      <c r="W1777" s="28">
        <f t="shared" ca="1" si="1085"/>
        <v>0.8642561319649964</v>
      </c>
      <c r="X1777" s="28">
        <f t="shared" ca="1" si="1085"/>
        <v>0.45069388170259916</v>
      </c>
      <c r="Y1777" s="28">
        <f ca="1">IF(Riskregister!$E$6="",0,COUNTIF(BG$4:BG$53,"&lt;"&amp;W1777)*IF(X1777&lt;0.5,Riskregister!$K$6+(Riskregister!$L$6-Riskregister!$K$6)*SQRT(X1777/2),Riskregister!$L$6-(Riskregister!$L$6-Riskregister!$K$6)*SQRT((1-X1777)/2)))</f>
        <v>1054472.9886650664</v>
      </c>
      <c r="Z1777" s="28">
        <f t="shared" ca="1" si="1086"/>
        <v>0.201925898913204</v>
      </c>
      <c r="AA1777" s="28">
        <f t="shared" ca="1" si="1086"/>
        <v>0.64949585909152385</v>
      </c>
      <c r="AB1777" s="28">
        <f ca="1">IF(Riskregister!$E$7="",0,COUNTIF(BH$4:BH$53,"&lt;"&amp;Z1777)*IF(AA1777&lt;0.5,Riskregister!$K$7+(Riskregister!$L$7-Riskregister!$K$7)*SQRT(AA1777/2),Riskregister!$L$7-(Riskregister!$L$7-Riskregister!$K$7)*SQRT((1-AA1777)/2)))</f>
        <v>0</v>
      </c>
      <c r="AC1777" s="28">
        <f t="shared" ca="1" si="1087"/>
        <v>0.12551512518824759</v>
      </c>
      <c r="AD1777" s="28">
        <f t="shared" ca="1" si="1087"/>
        <v>0.53871004555327229</v>
      </c>
      <c r="AE1777" s="28">
        <f ca="1">IF(Riskregister!$E$8="",0,COUNTIF(BI$4:BI$53,"&lt;"&amp;AC1777)*IF(AD1777&lt;0.5,Riskregister!$K$8+(Riskregister!$L$8-Riskregister!$K$8)*SQRT(AD1777/2),Riskregister!$L$8-(Riskregister!$L$8-Riskregister!$K$8)*SQRT((1-AD1777)/2)))</f>
        <v>0</v>
      </c>
      <c r="AF1777" s="28">
        <f t="shared" ca="1" si="1088"/>
        <v>0.32825282046872029</v>
      </c>
      <c r="AG1777" s="28">
        <f t="shared" ca="1" si="1088"/>
        <v>1.3264533842749282E-2</v>
      </c>
      <c r="AH1777" s="28">
        <f>IF(Riskregister!$E$9="",0,COUNTIF(BJ$4:BJ$53,"&lt;"&amp;AF1777)*IF(AG1777&lt;0.5,Riskregister!$K$9+(Riskregister!$L$9-Riskregister!$K$9)*SQRT(AG1777/2),Riskregister!$L$9-(Riskregister!$L$9-Riskregister!$K$9)*SQRT((1-AG1777)/2)))</f>
        <v>0</v>
      </c>
      <c r="AI1777" s="28">
        <f t="shared" ca="1" si="1089"/>
        <v>0.25663261872282217</v>
      </c>
      <c r="AJ1777" s="28">
        <f t="shared" ca="1" si="1089"/>
        <v>0.66382055838779519</v>
      </c>
      <c r="AK1777" s="28">
        <f>IF(Riskregister!$E$10="",0,COUNTIF(BK$4:BK$53,"&lt;"&amp;AI1777)*IF(AJ1777&lt;0.5,Riskregister!$K$10+(Riskregister!$L$10-Riskregister!$K$10)*SQRT(AJ1777/2),Riskregister!$L$10-(Riskregister!$L$10-Riskregister!$K$10)*SQRT((1-AJ1777)/2)))</f>
        <v>0</v>
      </c>
      <c r="AL1777" s="28">
        <f t="shared" ca="1" si="1090"/>
        <v>0.40132015942896515</v>
      </c>
      <c r="AM1777" s="28">
        <f t="shared" ca="1" si="1090"/>
        <v>0.83690244988123885</v>
      </c>
      <c r="AN1777" s="28">
        <f>IF(Riskregister!$E$11="",0,COUNTIF(BL$4:BL$53,"&lt;"&amp;AL1777)*IF(AM1777&lt;0.5,Riskregister!$K$11+(Riskregister!$L$11-Riskregister!$K$11)*SQRT(AM1777/2),Riskregister!$L$11-(Riskregister!$L$11-Riskregister!$K$11)*SQRT((1-AM1777)/2)))</f>
        <v>0</v>
      </c>
      <c r="AO1777" s="28">
        <f t="shared" ca="1" si="1091"/>
        <v>0.44622205483182176</v>
      </c>
      <c r="AP1777" s="28">
        <f t="shared" ca="1" si="1091"/>
        <v>0.11719255617329882</v>
      </c>
      <c r="AQ1777" s="28">
        <f>IF(Riskregister!$E$12="",0,COUNTIF(BM$4:BM$53,"&lt;"&amp;AO1777)*IF(AP1777&lt;0.5,Riskregister!$K$12+(Riskregister!$L$12-Riskregister!$K$12)*SQRT(AP1777/2),Riskregister!$L$12-(Riskregister!$L$12-Riskregister!$K$12)*SQRT((1-AP1777)/2)))</f>
        <v>0</v>
      </c>
      <c r="AR1777" s="28">
        <f t="shared" ca="1" si="1092"/>
        <v>4.5065647681561072E-2</v>
      </c>
      <c r="AS1777" s="28">
        <f t="shared" ca="1" si="1092"/>
        <v>0.34771713054241848</v>
      </c>
      <c r="AT1777" s="28">
        <f>IF(Riskregister!$E$13="",0,COUNTIF(BN$4:BN$53,"&lt;"&amp;AR1777)*IF(AS1777&lt;0.5,Riskregister!$K$13+(Riskregister!$L$13-Riskregister!$K$13)*SQRT(AS1777/2),Riskregister!$L$13-(Riskregister!$L$13-Riskregister!$K$13)*SQRT((1-AS1777)/2)))</f>
        <v>0</v>
      </c>
      <c r="AU1777" s="28">
        <f t="shared" ca="1" si="1093"/>
        <v>0.75291334345962846</v>
      </c>
      <c r="AV1777" s="28">
        <f t="shared" ca="1" si="1093"/>
        <v>0.35973980633370606</v>
      </c>
      <c r="AW1777" s="28">
        <f>IF(Riskregister!$E$14="",0,COUNTIF(BO$4:BO$53,"&lt;"&amp;AU1777)*IF(AV1777&lt;0.5,Riskregister!$K$14+(Riskregister!$L$14-Riskregister!$K$14)*SQRT(AV1777/2),Riskregister!$L$14-(Riskregister!$L$14-Riskregister!$K$14)*SQRT((1-AV1777)/2)))</f>
        <v>0</v>
      </c>
      <c r="AX1777" s="28">
        <f t="shared" ca="1" si="1094"/>
        <v>0.6163839282634046</v>
      </c>
      <c r="AY1777" s="28">
        <f t="shared" ca="1" si="1094"/>
        <v>0.17113779966385412</v>
      </c>
      <c r="AZ1777" s="28">
        <f>IF(Riskregister!$E$15="",0,COUNTIF(BP$4:BP$53,"&lt;"&amp;AX1777)*IF(AY1777&lt;0.5,Riskregister!$K$15+(Riskregister!$L$15-Riskregister!$K$15)*SQRT(AY1777/2),Riskregister!$L$15-(Riskregister!$L$15-Riskregister!$K$15)*SQRT((1-AY1777)/2)))</f>
        <v>0</v>
      </c>
      <c r="BA1777" s="28">
        <f t="shared" ca="1" si="1095"/>
        <v>0.60285509256313752</v>
      </c>
      <c r="BB1777" s="28">
        <f t="shared" ca="1" si="1095"/>
        <v>0.52267771511541661</v>
      </c>
      <c r="BC1777" s="28">
        <f>IF(Riskregister!$E$16="",0,COUNTIF(BQ$4:BQ$53,"&lt;"&amp;BA1777)*IF(BB1777&lt;0.5,Riskregister!$K$16+(Riskregister!$L$16-Riskregister!$K$16)*SQRT(BB1777/2),Riskregister!$L$16-(Riskregister!$L$16-Riskregister!$K$16)*SQRT((1-BB1777)/2)))</f>
        <v>0</v>
      </c>
      <c r="BD1777" s="28">
        <f t="shared" ca="1" si="1071"/>
        <v>1054472.9886650664</v>
      </c>
    </row>
    <row r="1778" spans="20:56" x14ac:dyDescent="0.35">
      <c r="T1778" s="28">
        <f t="shared" ca="1" si="1084"/>
        <v>0.23932592272734088</v>
      </c>
      <c r="U1778" s="28">
        <f t="shared" ca="1" si="1084"/>
        <v>0.15841488110570712</v>
      </c>
      <c r="V1778" s="28">
        <f ca="1">IF(Riskregister!$E$5="",0,COUNTIF(BF$4:BF$53,"&lt;"&amp;T1778)*IF(U1778&lt;0.5,Riskregister!$K$5+(Riskregister!$L$5-Riskregister!$K$5)*SQRT(U1778/2),Riskregister!$L$5-(Riskregister!$L$5-Riskregister!$K$5)*SQRT((1-U1778)/2)))</f>
        <v>0</v>
      </c>
      <c r="W1778" s="28">
        <f t="shared" ca="1" si="1085"/>
        <v>0.78362515077941874</v>
      </c>
      <c r="X1778" s="28">
        <f t="shared" ca="1" si="1085"/>
        <v>0.50470436920950756</v>
      </c>
      <c r="Y1778" s="28">
        <f ca="1">IF(Riskregister!$E$6="",0,COUNTIF(BG$4:BG$53,"&lt;"&amp;W1778)*IF(X1778&lt;0.5,Riskregister!$K$6+(Riskregister!$L$6-Riskregister!$K$6)*SQRT(X1778/2),Riskregister!$L$6-(Riskregister!$L$6-Riskregister!$K$6)*SQRT((1-X1778)/2)))</f>
        <v>1104243.9384070025</v>
      </c>
      <c r="Z1778" s="28">
        <f t="shared" ca="1" si="1086"/>
        <v>0.78022616509386811</v>
      </c>
      <c r="AA1778" s="28">
        <f t="shared" ca="1" si="1086"/>
        <v>0.35492050410744957</v>
      </c>
      <c r="AB1778" s="28">
        <f ca="1">IF(Riskregister!$E$7="",0,COUNTIF(BH$4:BH$53,"&lt;"&amp;Z1778)*IF(AA1778&lt;0.5,Riskregister!$K$7+(Riskregister!$L$7-Riskregister!$K$7)*SQRT(AA1778/2),Riskregister!$L$7-(Riskregister!$L$7-Riskregister!$K$7)*SQRT((1-AA1778)/2)))</f>
        <v>197441.10985943265</v>
      </c>
      <c r="AC1778" s="28">
        <f t="shared" ca="1" si="1087"/>
        <v>0.38322077375108254</v>
      </c>
      <c r="AD1778" s="28">
        <f t="shared" ca="1" si="1087"/>
        <v>0.10426125680915488</v>
      </c>
      <c r="AE1778" s="28">
        <f ca="1">IF(Riskregister!$E$8="",0,COUNTIF(BI$4:BI$53,"&lt;"&amp;AC1778)*IF(AD1778&lt;0.5,Riskregister!$K$8+(Riskregister!$L$8-Riskregister!$K$8)*SQRT(AD1778/2),Riskregister!$L$8-(Riskregister!$L$8-Riskregister!$K$8)*SQRT((1-AD1778)/2)))</f>
        <v>0</v>
      </c>
      <c r="AF1778" s="28">
        <f t="shared" ca="1" si="1088"/>
        <v>0.54084560162371664</v>
      </c>
      <c r="AG1778" s="28">
        <f t="shared" ca="1" si="1088"/>
        <v>0.47560021672537911</v>
      </c>
      <c r="AH1778" s="28">
        <f>IF(Riskregister!$E$9="",0,COUNTIF(BJ$4:BJ$53,"&lt;"&amp;AF1778)*IF(AG1778&lt;0.5,Riskregister!$K$9+(Riskregister!$L$9-Riskregister!$K$9)*SQRT(AG1778/2),Riskregister!$L$9-(Riskregister!$L$9-Riskregister!$K$9)*SQRT((1-AG1778)/2)))</f>
        <v>0</v>
      </c>
      <c r="AI1778" s="28">
        <f t="shared" ca="1" si="1089"/>
        <v>0.23784632550877083</v>
      </c>
      <c r="AJ1778" s="28">
        <f t="shared" ca="1" si="1089"/>
        <v>0.42198013860209937</v>
      </c>
      <c r="AK1778" s="28">
        <f>IF(Riskregister!$E$10="",0,COUNTIF(BK$4:BK$53,"&lt;"&amp;AI1778)*IF(AJ1778&lt;0.5,Riskregister!$K$10+(Riskregister!$L$10-Riskregister!$K$10)*SQRT(AJ1778/2),Riskregister!$L$10-(Riskregister!$L$10-Riskregister!$K$10)*SQRT((1-AJ1778)/2)))</f>
        <v>0</v>
      </c>
      <c r="AL1778" s="28">
        <f t="shared" ca="1" si="1090"/>
        <v>0.28433466479189651</v>
      </c>
      <c r="AM1778" s="28">
        <f t="shared" ca="1" si="1090"/>
        <v>0.88545627950938832</v>
      </c>
      <c r="AN1778" s="28">
        <f>IF(Riskregister!$E$11="",0,COUNTIF(BL$4:BL$53,"&lt;"&amp;AL1778)*IF(AM1778&lt;0.5,Riskregister!$K$11+(Riskregister!$L$11-Riskregister!$K$11)*SQRT(AM1778/2),Riskregister!$L$11-(Riskregister!$L$11-Riskregister!$K$11)*SQRT((1-AM1778)/2)))</f>
        <v>0</v>
      </c>
      <c r="AO1778" s="28">
        <f t="shared" ca="1" si="1091"/>
        <v>0.34484541698465832</v>
      </c>
      <c r="AP1778" s="28">
        <f t="shared" ca="1" si="1091"/>
        <v>0.7646400752074608</v>
      </c>
      <c r="AQ1778" s="28">
        <f>IF(Riskregister!$E$12="",0,COUNTIF(BM$4:BM$53,"&lt;"&amp;AO1778)*IF(AP1778&lt;0.5,Riskregister!$K$12+(Riskregister!$L$12-Riskregister!$K$12)*SQRT(AP1778/2),Riskregister!$L$12-(Riskregister!$L$12-Riskregister!$K$12)*SQRT((1-AP1778)/2)))</f>
        <v>0</v>
      </c>
      <c r="AR1778" s="28">
        <f t="shared" ca="1" si="1092"/>
        <v>0.14202050241241382</v>
      </c>
      <c r="AS1778" s="28">
        <f t="shared" ca="1" si="1092"/>
        <v>0.37427381173220853</v>
      </c>
      <c r="AT1778" s="28">
        <f>IF(Riskregister!$E$13="",0,COUNTIF(BN$4:BN$53,"&lt;"&amp;AR1778)*IF(AS1778&lt;0.5,Riskregister!$K$13+(Riskregister!$L$13-Riskregister!$K$13)*SQRT(AS1778/2),Riskregister!$L$13-(Riskregister!$L$13-Riskregister!$K$13)*SQRT((1-AS1778)/2)))</f>
        <v>0</v>
      </c>
      <c r="AU1778" s="28">
        <f t="shared" ca="1" si="1093"/>
        <v>0.63312077159137181</v>
      </c>
      <c r="AV1778" s="28">
        <f t="shared" ca="1" si="1093"/>
        <v>0.56233848018569432</v>
      </c>
      <c r="AW1778" s="28">
        <f>IF(Riskregister!$E$14="",0,COUNTIF(BO$4:BO$53,"&lt;"&amp;AU1778)*IF(AV1778&lt;0.5,Riskregister!$K$14+(Riskregister!$L$14-Riskregister!$K$14)*SQRT(AV1778/2),Riskregister!$L$14-(Riskregister!$L$14-Riskregister!$K$14)*SQRT((1-AV1778)/2)))</f>
        <v>0</v>
      </c>
      <c r="AX1778" s="28">
        <f t="shared" ca="1" si="1094"/>
        <v>0.50828420491591186</v>
      </c>
      <c r="AY1778" s="28">
        <f t="shared" ca="1" si="1094"/>
        <v>0.42296521368984341</v>
      </c>
      <c r="AZ1778" s="28">
        <f>IF(Riskregister!$E$15="",0,COUNTIF(BP$4:BP$53,"&lt;"&amp;AX1778)*IF(AY1778&lt;0.5,Riskregister!$K$15+(Riskregister!$L$15-Riskregister!$K$15)*SQRT(AY1778/2),Riskregister!$L$15-(Riskregister!$L$15-Riskregister!$K$15)*SQRT((1-AY1778)/2)))</f>
        <v>0</v>
      </c>
      <c r="BA1778" s="28">
        <f t="shared" ca="1" si="1095"/>
        <v>0.63801867828324821</v>
      </c>
      <c r="BB1778" s="28">
        <f t="shared" ca="1" si="1095"/>
        <v>0.88415975618757459</v>
      </c>
      <c r="BC1778" s="28">
        <f>IF(Riskregister!$E$16="",0,COUNTIF(BQ$4:BQ$53,"&lt;"&amp;BA1778)*IF(BB1778&lt;0.5,Riskregister!$K$16+(Riskregister!$L$16-Riskregister!$K$16)*SQRT(BB1778/2),Riskregister!$L$16-(Riskregister!$L$16-Riskregister!$K$16)*SQRT((1-BB1778)/2)))</f>
        <v>0</v>
      </c>
      <c r="BD1778" s="28">
        <f t="shared" ca="1" si="1071"/>
        <v>1301685.048266435</v>
      </c>
    </row>
    <row r="1779" spans="20:56" x14ac:dyDescent="0.35">
      <c r="T1779" s="28">
        <f t="shared" ca="1" si="1084"/>
        <v>0.70190060270883636</v>
      </c>
      <c r="U1779" s="28">
        <f t="shared" ca="1" si="1084"/>
        <v>0.61603413619521374</v>
      </c>
      <c r="V1779" s="28">
        <f ca="1">IF(Riskregister!$E$5="",0,COUNTIF(BF$4:BF$53,"&lt;"&amp;T1779)*IF(U1779&lt;0.5,Riskregister!$K$5+(Riskregister!$L$5-Riskregister!$K$5)*SQRT(U1779/2),Riskregister!$L$5-(Riskregister!$L$5-Riskregister!$K$5)*SQRT((1-U1779)/2)))</f>
        <v>402828.64378862071</v>
      </c>
      <c r="W1779" s="28">
        <f t="shared" ca="1" si="1085"/>
        <v>0.5872044571131102</v>
      </c>
      <c r="X1779" s="28">
        <f t="shared" ca="1" si="1085"/>
        <v>0.76532480831052574</v>
      </c>
      <c r="Y1779" s="28">
        <f ca="1">IF(Riskregister!$E$6="",0,COUNTIF(BG$4:BG$53,"&lt;"&amp;W1779)*IF(X1779&lt;0.5,Riskregister!$K$6+(Riskregister!$L$6-Riskregister!$K$6)*SQRT(X1779/2),Riskregister!$L$6-(Riskregister!$L$6-Riskregister!$K$6)*SQRT((1-X1779)/2)))</f>
        <v>0</v>
      </c>
      <c r="Z1779" s="28">
        <f t="shared" ca="1" si="1086"/>
        <v>0.47530337306098469</v>
      </c>
      <c r="AA1779" s="28">
        <f t="shared" ca="1" si="1086"/>
        <v>0.74623771257123606</v>
      </c>
      <c r="AB1779" s="28">
        <f ca="1">IF(Riskregister!$E$7="",0,COUNTIF(BH$4:BH$53,"&lt;"&amp;Z1779)*IF(AA1779&lt;0.5,Riskregister!$K$7+(Riskregister!$L$7-Riskregister!$K$7)*SQRT(AA1779/2),Riskregister!$L$7-(Riskregister!$L$7-Riskregister!$K$7)*SQRT((1-AA1779)/2)))</f>
        <v>0</v>
      </c>
      <c r="AC1779" s="28">
        <f t="shared" ca="1" si="1087"/>
        <v>0.13063069195949639</v>
      </c>
      <c r="AD1779" s="28">
        <f t="shared" ca="1" si="1087"/>
        <v>0.95498920496609796</v>
      </c>
      <c r="AE1779" s="28">
        <f ca="1">IF(Riskregister!$E$8="",0,COUNTIF(BI$4:BI$53,"&lt;"&amp;AC1779)*IF(AD1779&lt;0.5,Riskregister!$K$8+(Riskregister!$L$8-Riskregister!$K$8)*SQRT(AD1779/2),Riskregister!$L$8-(Riskregister!$L$8-Riskregister!$K$8)*SQRT((1-AD1779)/2)))</f>
        <v>0</v>
      </c>
      <c r="AF1779" s="28">
        <f t="shared" ca="1" si="1088"/>
        <v>0.99383706104606273</v>
      </c>
      <c r="AG1779" s="28">
        <f t="shared" ca="1" si="1088"/>
        <v>0.60042564156353917</v>
      </c>
      <c r="AH1779" s="28">
        <f>IF(Riskregister!$E$9="",0,COUNTIF(BJ$4:BJ$53,"&lt;"&amp;AF1779)*IF(AG1779&lt;0.5,Riskregister!$K$9+(Riskregister!$L$9-Riskregister!$K$9)*SQRT(AG1779/2),Riskregister!$L$9-(Riskregister!$L$9-Riskregister!$K$9)*SQRT((1-AG1779)/2)))</f>
        <v>0</v>
      </c>
      <c r="AI1779" s="28">
        <f t="shared" ca="1" si="1089"/>
        <v>0.25427343842631001</v>
      </c>
      <c r="AJ1779" s="28">
        <f t="shared" ca="1" si="1089"/>
        <v>0.41633066320261636</v>
      </c>
      <c r="AK1779" s="28">
        <f>IF(Riskregister!$E$10="",0,COUNTIF(BK$4:BK$53,"&lt;"&amp;AI1779)*IF(AJ1779&lt;0.5,Riskregister!$K$10+(Riskregister!$L$10-Riskregister!$K$10)*SQRT(AJ1779/2),Riskregister!$L$10-(Riskregister!$L$10-Riskregister!$K$10)*SQRT((1-AJ1779)/2)))</f>
        <v>0</v>
      </c>
      <c r="AL1779" s="28">
        <f t="shared" ca="1" si="1090"/>
        <v>0.31276629569122705</v>
      </c>
      <c r="AM1779" s="28">
        <f t="shared" ca="1" si="1090"/>
        <v>0.53071257310650055</v>
      </c>
      <c r="AN1779" s="28">
        <f>IF(Riskregister!$E$11="",0,COUNTIF(BL$4:BL$53,"&lt;"&amp;AL1779)*IF(AM1779&lt;0.5,Riskregister!$K$11+(Riskregister!$L$11-Riskregister!$K$11)*SQRT(AM1779/2),Riskregister!$L$11-(Riskregister!$L$11-Riskregister!$K$11)*SQRT((1-AM1779)/2)))</f>
        <v>0</v>
      </c>
      <c r="AO1779" s="28">
        <f t="shared" ca="1" si="1091"/>
        <v>0.11222503194448896</v>
      </c>
      <c r="AP1779" s="28">
        <f t="shared" ca="1" si="1091"/>
        <v>0.50963109705083309</v>
      </c>
      <c r="AQ1779" s="28">
        <f>IF(Riskregister!$E$12="",0,COUNTIF(BM$4:BM$53,"&lt;"&amp;AO1779)*IF(AP1779&lt;0.5,Riskregister!$K$12+(Riskregister!$L$12-Riskregister!$K$12)*SQRT(AP1779/2),Riskregister!$L$12-(Riskregister!$L$12-Riskregister!$K$12)*SQRT((1-AP1779)/2)))</f>
        <v>0</v>
      </c>
      <c r="AR1779" s="28">
        <f t="shared" ca="1" si="1092"/>
        <v>0.72960769174327844</v>
      </c>
      <c r="AS1779" s="28">
        <f t="shared" ca="1" si="1092"/>
        <v>0.11161276620378624</v>
      </c>
      <c r="AT1779" s="28">
        <f>IF(Riskregister!$E$13="",0,COUNTIF(BN$4:BN$53,"&lt;"&amp;AR1779)*IF(AS1779&lt;0.5,Riskregister!$K$13+(Riskregister!$L$13-Riskregister!$K$13)*SQRT(AS1779/2),Riskregister!$L$13-(Riskregister!$L$13-Riskregister!$K$13)*SQRT((1-AS1779)/2)))</f>
        <v>0</v>
      </c>
      <c r="AU1779" s="28">
        <f t="shared" ca="1" si="1093"/>
        <v>0.62364384212127211</v>
      </c>
      <c r="AV1779" s="28">
        <f t="shared" ca="1" si="1093"/>
        <v>0.24180219757346766</v>
      </c>
      <c r="AW1779" s="28">
        <f>IF(Riskregister!$E$14="",0,COUNTIF(BO$4:BO$53,"&lt;"&amp;AU1779)*IF(AV1779&lt;0.5,Riskregister!$K$14+(Riskregister!$L$14-Riskregister!$K$14)*SQRT(AV1779/2),Riskregister!$L$14-(Riskregister!$L$14-Riskregister!$K$14)*SQRT((1-AV1779)/2)))</f>
        <v>0</v>
      </c>
      <c r="AX1779" s="28">
        <f t="shared" ca="1" si="1094"/>
        <v>0.69275602547059267</v>
      </c>
      <c r="AY1779" s="28">
        <f t="shared" ca="1" si="1094"/>
        <v>0.66233007521045817</v>
      </c>
      <c r="AZ1779" s="28">
        <f>IF(Riskregister!$E$15="",0,COUNTIF(BP$4:BP$53,"&lt;"&amp;AX1779)*IF(AY1779&lt;0.5,Riskregister!$K$15+(Riskregister!$L$15-Riskregister!$K$15)*SQRT(AY1779/2),Riskregister!$L$15-(Riskregister!$L$15-Riskregister!$K$15)*SQRT((1-AY1779)/2)))</f>
        <v>0</v>
      </c>
      <c r="BA1779" s="28">
        <f t="shared" ca="1" si="1095"/>
        <v>0.62278271064190172</v>
      </c>
      <c r="BB1779" s="28">
        <f t="shared" ca="1" si="1095"/>
        <v>0.6008937348227098</v>
      </c>
      <c r="BC1779" s="28">
        <f>IF(Riskregister!$E$16="",0,COUNTIF(BQ$4:BQ$53,"&lt;"&amp;BA1779)*IF(BB1779&lt;0.5,Riskregister!$K$16+(Riskregister!$L$16-Riskregister!$K$16)*SQRT(BB1779/2),Riskregister!$L$16-(Riskregister!$L$16-Riskregister!$K$16)*SQRT((1-BB1779)/2)))</f>
        <v>0</v>
      </c>
      <c r="BD1779" s="28">
        <f t="shared" ca="1" si="1071"/>
        <v>402828.64378862071</v>
      </c>
    </row>
    <row r="1780" spans="20:56" x14ac:dyDescent="0.35">
      <c r="T1780" s="28">
        <f t="shared" ca="1" si="1084"/>
        <v>0.15659653858052303</v>
      </c>
      <c r="U1780" s="28">
        <f t="shared" ca="1" si="1084"/>
        <v>0.55960756031522363</v>
      </c>
      <c r="V1780" s="28">
        <f ca="1">IF(Riskregister!$E$5="",0,COUNTIF(BF$4:BF$53,"&lt;"&amp;T1780)*IF(U1780&lt;0.5,Riskregister!$K$5+(Riskregister!$L$5-Riskregister!$K$5)*SQRT(U1780/2),Riskregister!$L$5-(Riskregister!$L$5-Riskregister!$K$5)*SQRT((1-U1780)/2)))</f>
        <v>0</v>
      </c>
      <c r="W1780" s="28">
        <f t="shared" ca="1" si="1085"/>
        <v>0.15557289912026528</v>
      </c>
      <c r="X1780" s="28">
        <f t="shared" ca="1" si="1085"/>
        <v>0.31929206427740697</v>
      </c>
      <c r="Y1780" s="28">
        <f ca="1">IF(Riskregister!$E$6="",0,COUNTIF(BG$4:BG$53,"&lt;"&amp;W1780)*IF(X1780&lt;0.5,Riskregister!$K$6+(Riskregister!$L$6-Riskregister!$K$6)*SQRT(X1780/2),Riskregister!$L$6-(Riskregister!$L$6-Riskregister!$K$6)*SQRT((1-X1780)/2)))</f>
        <v>0</v>
      </c>
      <c r="Z1780" s="28">
        <f t="shared" ca="1" si="1086"/>
        <v>0.14279275947539838</v>
      </c>
      <c r="AA1780" s="28">
        <f t="shared" ca="1" si="1086"/>
        <v>0.11633565607528895</v>
      </c>
      <c r="AB1780" s="28">
        <f ca="1">IF(Riskregister!$E$7="",0,COUNTIF(BH$4:BH$53,"&lt;"&amp;Z1780)*IF(AA1780&lt;0.5,Riskregister!$K$7+(Riskregister!$L$7-Riskregister!$K$7)*SQRT(AA1780/2),Riskregister!$L$7-(Riskregister!$L$7-Riskregister!$K$7)*SQRT((1-AA1780)/2)))</f>
        <v>0</v>
      </c>
      <c r="AC1780" s="28">
        <f t="shared" ca="1" si="1087"/>
        <v>0.32166057811401294</v>
      </c>
      <c r="AD1780" s="28">
        <f t="shared" ca="1" si="1087"/>
        <v>0.98262134738192808</v>
      </c>
      <c r="AE1780" s="28">
        <f ca="1">IF(Riskregister!$E$8="",0,COUNTIF(BI$4:BI$53,"&lt;"&amp;AC1780)*IF(AD1780&lt;0.5,Riskregister!$K$8+(Riskregister!$L$8-Riskregister!$K$8)*SQRT(AD1780/2),Riskregister!$L$8-(Riskregister!$L$8-Riskregister!$K$8)*SQRT((1-AD1780)/2)))</f>
        <v>0</v>
      </c>
      <c r="AF1780" s="28">
        <f t="shared" ca="1" si="1088"/>
        <v>0.75101828068225018</v>
      </c>
      <c r="AG1780" s="28">
        <f t="shared" ca="1" si="1088"/>
        <v>0.85333439066877004</v>
      </c>
      <c r="AH1780" s="28">
        <f>IF(Riskregister!$E$9="",0,COUNTIF(BJ$4:BJ$53,"&lt;"&amp;AF1780)*IF(AG1780&lt;0.5,Riskregister!$K$9+(Riskregister!$L$9-Riskregister!$K$9)*SQRT(AG1780/2),Riskregister!$L$9-(Riskregister!$L$9-Riskregister!$K$9)*SQRT((1-AG1780)/2)))</f>
        <v>0</v>
      </c>
      <c r="AI1780" s="28">
        <f t="shared" ca="1" si="1089"/>
        <v>0.18833598231181381</v>
      </c>
      <c r="AJ1780" s="28">
        <f t="shared" ca="1" si="1089"/>
        <v>0.12610911800174263</v>
      </c>
      <c r="AK1780" s="28">
        <f>IF(Riskregister!$E$10="",0,COUNTIF(BK$4:BK$53,"&lt;"&amp;AI1780)*IF(AJ1780&lt;0.5,Riskregister!$K$10+(Riskregister!$L$10-Riskregister!$K$10)*SQRT(AJ1780/2),Riskregister!$L$10-(Riskregister!$L$10-Riskregister!$K$10)*SQRT((1-AJ1780)/2)))</f>
        <v>0</v>
      </c>
      <c r="AL1780" s="28">
        <f t="shared" ca="1" si="1090"/>
        <v>0.279477293159343</v>
      </c>
      <c r="AM1780" s="28">
        <f t="shared" ca="1" si="1090"/>
        <v>0.77991507582028852</v>
      </c>
      <c r="AN1780" s="28">
        <f>IF(Riskregister!$E$11="",0,COUNTIF(BL$4:BL$53,"&lt;"&amp;AL1780)*IF(AM1780&lt;0.5,Riskregister!$K$11+(Riskregister!$L$11-Riskregister!$K$11)*SQRT(AM1780/2),Riskregister!$L$11-(Riskregister!$L$11-Riskregister!$K$11)*SQRT((1-AM1780)/2)))</f>
        <v>0</v>
      </c>
      <c r="AO1780" s="28">
        <f t="shared" ca="1" si="1091"/>
        <v>1.80061326265748E-2</v>
      </c>
      <c r="AP1780" s="28">
        <f t="shared" ca="1" si="1091"/>
        <v>0.16215389441795691</v>
      </c>
      <c r="AQ1780" s="28">
        <f>IF(Riskregister!$E$12="",0,COUNTIF(BM$4:BM$53,"&lt;"&amp;AO1780)*IF(AP1780&lt;0.5,Riskregister!$K$12+(Riskregister!$L$12-Riskregister!$K$12)*SQRT(AP1780/2),Riskregister!$L$12-(Riskregister!$L$12-Riskregister!$K$12)*SQRT((1-AP1780)/2)))</f>
        <v>0</v>
      </c>
      <c r="AR1780" s="28">
        <f t="shared" ca="1" si="1092"/>
        <v>0.6867989050572324</v>
      </c>
      <c r="AS1780" s="28">
        <f t="shared" ca="1" si="1092"/>
        <v>0.4164193770447685</v>
      </c>
      <c r="AT1780" s="28">
        <f>IF(Riskregister!$E$13="",0,COUNTIF(BN$4:BN$53,"&lt;"&amp;AR1780)*IF(AS1780&lt;0.5,Riskregister!$K$13+(Riskregister!$L$13-Riskregister!$K$13)*SQRT(AS1780/2),Riskregister!$L$13-(Riskregister!$L$13-Riskregister!$K$13)*SQRT((1-AS1780)/2)))</f>
        <v>0</v>
      </c>
      <c r="AU1780" s="28">
        <f t="shared" ca="1" si="1093"/>
        <v>0.62766649070947833</v>
      </c>
      <c r="AV1780" s="28">
        <f t="shared" ca="1" si="1093"/>
        <v>0.33681210749483992</v>
      </c>
      <c r="AW1780" s="28">
        <f>IF(Riskregister!$E$14="",0,COUNTIF(BO$4:BO$53,"&lt;"&amp;AU1780)*IF(AV1780&lt;0.5,Riskregister!$K$14+(Riskregister!$L$14-Riskregister!$K$14)*SQRT(AV1780/2),Riskregister!$L$14-(Riskregister!$L$14-Riskregister!$K$14)*SQRT((1-AV1780)/2)))</f>
        <v>0</v>
      </c>
      <c r="AX1780" s="28">
        <f t="shared" ca="1" si="1094"/>
        <v>0.47853605219390261</v>
      </c>
      <c r="AY1780" s="28">
        <f t="shared" ca="1" si="1094"/>
        <v>0.7270451170978024</v>
      </c>
      <c r="AZ1780" s="28">
        <f>IF(Riskregister!$E$15="",0,COUNTIF(BP$4:BP$53,"&lt;"&amp;AX1780)*IF(AY1780&lt;0.5,Riskregister!$K$15+(Riskregister!$L$15-Riskregister!$K$15)*SQRT(AY1780/2),Riskregister!$L$15-(Riskregister!$L$15-Riskregister!$K$15)*SQRT((1-AY1780)/2)))</f>
        <v>0</v>
      </c>
      <c r="BA1780" s="28">
        <f t="shared" ca="1" si="1095"/>
        <v>0.50505890251975016</v>
      </c>
      <c r="BB1780" s="28">
        <f t="shared" ca="1" si="1095"/>
        <v>0.2528745770297437</v>
      </c>
      <c r="BC1780" s="28">
        <f>IF(Riskregister!$E$16="",0,COUNTIF(BQ$4:BQ$53,"&lt;"&amp;BA1780)*IF(BB1780&lt;0.5,Riskregister!$K$16+(Riskregister!$L$16-Riskregister!$K$16)*SQRT(BB1780/2),Riskregister!$L$16-(Riskregister!$L$16-Riskregister!$K$16)*SQRT((1-BB1780)/2)))</f>
        <v>0</v>
      </c>
      <c r="BD1780" s="28">
        <f t="shared" ca="1" si="1071"/>
        <v>0</v>
      </c>
    </row>
    <row r="1781" spans="20:56" x14ac:dyDescent="0.35">
      <c r="T1781" s="28">
        <f t="shared" ca="1" si="1084"/>
        <v>0.70648974701069733</v>
      </c>
      <c r="U1781" s="28">
        <f t="shared" ca="1" si="1084"/>
        <v>0.24108201283790431</v>
      </c>
      <c r="V1781" s="28">
        <f ca="1">IF(Riskregister!$E$5="",0,COUNTIF(BF$4:BF$53,"&lt;"&amp;T1781)*IF(U1781&lt;0.5,Riskregister!$K$5+(Riskregister!$L$5-Riskregister!$K$5)*SQRT(U1781/2),Riskregister!$L$5-(Riskregister!$L$5-Riskregister!$K$5)*SQRT((1-U1781)/2)))</f>
        <v>306235.57149329921</v>
      </c>
      <c r="W1781" s="28">
        <f t="shared" ca="1" si="1085"/>
        <v>0.17620805914655646</v>
      </c>
      <c r="X1781" s="28">
        <f t="shared" ca="1" si="1085"/>
        <v>0.4026237266448619</v>
      </c>
      <c r="Y1781" s="28">
        <f ca="1">IF(Riskregister!$E$6="",0,COUNTIF(BG$4:BG$53,"&lt;"&amp;W1781)*IF(X1781&lt;0.5,Riskregister!$K$6+(Riskregister!$L$6-Riskregister!$K$6)*SQRT(X1781/2),Riskregister!$L$6-(Riskregister!$L$6-Riskregister!$K$6)*SQRT((1-X1781)/2)))</f>
        <v>0</v>
      </c>
      <c r="Z1781" s="28">
        <f t="shared" ca="1" si="1086"/>
        <v>0.71047652810595729</v>
      </c>
      <c r="AA1781" s="28">
        <f t="shared" ca="1" si="1086"/>
        <v>0.95402088758023085</v>
      </c>
      <c r="AB1781" s="28">
        <f ca="1">IF(Riskregister!$E$7="",0,COUNTIF(BH$4:BH$53,"&lt;"&amp;Z1781)*IF(AA1781&lt;0.5,Riskregister!$K$7+(Riskregister!$L$7-Riskregister!$K$7)*SQRT(AA1781/2),Riskregister!$L$7-(Riskregister!$L$7-Riskregister!$K$7)*SQRT((1-AA1781)/2)))</f>
        <v>346931.92451472487</v>
      </c>
      <c r="AC1781" s="28">
        <f t="shared" ca="1" si="1087"/>
        <v>0.94899911956172811</v>
      </c>
      <c r="AD1781" s="28">
        <f t="shared" ca="1" si="1087"/>
        <v>0.93996809922857083</v>
      </c>
      <c r="AE1781" s="28">
        <f ca="1">IF(Riskregister!$E$8="",0,COUNTIF(BI$4:BI$53,"&lt;"&amp;AC1781)*IF(AD1781&lt;0.5,Riskregister!$K$8+(Riskregister!$L$8-Riskregister!$K$8)*SQRT(AD1781/2),Riskregister!$L$8-(Riskregister!$L$8-Riskregister!$K$8)*SQRT((1-AD1781)/2)))</f>
        <v>0</v>
      </c>
      <c r="AF1781" s="28">
        <f t="shared" ca="1" si="1088"/>
        <v>0.41885869899111938</v>
      </c>
      <c r="AG1781" s="28">
        <f t="shared" ca="1" si="1088"/>
        <v>0.58698808055736296</v>
      </c>
      <c r="AH1781" s="28">
        <f>IF(Riskregister!$E$9="",0,COUNTIF(BJ$4:BJ$53,"&lt;"&amp;AF1781)*IF(AG1781&lt;0.5,Riskregister!$K$9+(Riskregister!$L$9-Riskregister!$K$9)*SQRT(AG1781/2),Riskregister!$L$9-(Riskregister!$L$9-Riskregister!$K$9)*SQRT((1-AG1781)/2)))</f>
        <v>0</v>
      </c>
      <c r="AI1781" s="28">
        <f t="shared" ca="1" si="1089"/>
        <v>0.86146122591083052</v>
      </c>
      <c r="AJ1781" s="28">
        <f t="shared" ca="1" si="1089"/>
        <v>0.61827875293691692</v>
      </c>
      <c r="AK1781" s="28">
        <f>IF(Riskregister!$E$10="",0,COUNTIF(BK$4:BK$53,"&lt;"&amp;AI1781)*IF(AJ1781&lt;0.5,Riskregister!$K$10+(Riskregister!$L$10-Riskregister!$K$10)*SQRT(AJ1781/2),Riskregister!$L$10-(Riskregister!$L$10-Riskregister!$K$10)*SQRT((1-AJ1781)/2)))</f>
        <v>0</v>
      </c>
      <c r="AL1781" s="28">
        <f t="shared" ca="1" si="1090"/>
        <v>8.4816695864424974E-2</v>
      </c>
      <c r="AM1781" s="28">
        <f t="shared" ca="1" si="1090"/>
        <v>7.1214230330784334E-2</v>
      </c>
      <c r="AN1781" s="28">
        <f>IF(Riskregister!$E$11="",0,COUNTIF(BL$4:BL$53,"&lt;"&amp;AL1781)*IF(AM1781&lt;0.5,Riskregister!$K$11+(Riskregister!$L$11-Riskregister!$K$11)*SQRT(AM1781/2),Riskregister!$L$11-(Riskregister!$L$11-Riskregister!$K$11)*SQRT((1-AM1781)/2)))</f>
        <v>0</v>
      </c>
      <c r="AO1781" s="28">
        <f t="shared" ca="1" si="1091"/>
        <v>0.7542169125452669</v>
      </c>
      <c r="AP1781" s="28">
        <f t="shared" ca="1" si="1091"/>
        <v>0.81859243728856168</v>
      </c>
      <c r="AQ1781" s="28">
        <f>IF(Riskregister!$E$12="",0,COUNTIF(BM$4:BM$53,"&lt;"&amp;AO1781)*IF(AP1781&lt;0.5,Riskregister!$K$12+(Riskregister!$L$12-Riskregister!$K$12)*SQRT(AP1781/2),Riskregister!$L$12-(Riskregister!$L$12-Riskregister!$K$12)*SQRT((1-AP1781)/2)))</f>
        <v>0</v>
      </c>
      <c r="AR1781" s="28">
        <f t="shared" ca="1" si="1092"/>
        <v>0.74074049054803548</v>
      </c>
      <c r="AS1781" s="28">
        <f t="shared" ca="1" si="1092"/>
        <v>0.85496866796671267</v>
      </c>
      <c r="AT1781" s="28">
        <f>IF(Riskregister!$E$13="",0,COUNTIF(BN$4:BN$53,"&lt;"&amp;AR1781)*IF(AS1781&lt;0.5,Riskregister!$K$13+(Riskregister!$L$13-Riskregister!$K$13)*SQRT(AS1781/2),Riskregister!$L$13-(Riskregister!$L$13-Riskregister!$K$13)*SQRT((1-AS1781)/2)))</f>
        <v>0</v>
      </c>
      <c r="AU1781" s="28">
        <f t="shared" ca="1" si="1093"/>
        <v>0.95956554508183556</v>
      </c>
      <c r="AV1781" s="28">
        <f t="shared" ca="1" si="1093"/>
        <v>0.10172653428341905</v>
      </c>
      <c r="AW1781" s="28">
        <f>IF(Riskregister!$E$14="",0,COUNTIF(BO$4:BO$53,"&lt;"&amp;AU1781)*IF(AV1781&lt;0.5,Riskregister!$K$14+(Riskregister!$L$14-Riskregister!$K$14)*SQRT(AV1781/2),Riskregister!$L$14-(Riskregister!$L$14-Riskregister!$K$14)*SQRT((1-AV1781)/2)))</f>
        <v>0</v>
      </c>
      <c r="AX1781" s="28">
        <f t="shared" ca="1" si="1094"/>
        <v>0.35577527028096045</v>
      </c>
      <c r="AY1781" s="28">
        <f t="shared" ca="1" si="1094"/>
        <v>0.11071337943623405</v>
      </c>
      <c r="AZ1781" s="28">
        <f>IF(Riskregister!$E$15="",0,COUNTIF(BP$4:BP$53,"&lt;"&amp;AX1781)*IF(AY1781&lt;0.5,Riskregister!$K$15+(Riskregister!$L$15-Riskregister!$K$15)*SQRT(AY1781/2),Riskregister!$L$15-(Riskregister!$L$15-Riskregister!$K$15)*SQRT((1-AY1781)/2)))</f>
        <v>0</v>
      </c>
      <c r="BA1781" s="28">
        <f t="shared" ca="1" si="1095"/>
        <v>0.60589417563530135</v>
      </c>
      <c r="BB1781" s="28">
        <f t="shared" ca="1" si="1095"/>
        <v>0.10615417484790124</v>
      </c>
      <c r="BC1781" s="28">
        <f>IF(Riskregister!$E$16="",0,COUNTIF(BQ$4:BQ$53,"&lt;"&amp;BA1781)*IF(BB1781&lt;0.5,Riskregister!$K$16+(Riskregister!$L$16-Riskregister!$K$16)*SQRT(BB1781/2),Riskregister!$L$16-(Riskregister!$L$16-Riskregister!$K$16)*SQRT((1-BB1781)/2)))</f>
        <v>0</v>
      </c>
      <c r="BD1781" s="28">
        <f t="shared" ca="1" si="1071"/>
        <v>653167.49600802409</v>
      </c>
    </row>
    <row r="1782" spans="20:56" x14ac:dyDescent="0.35">
      <c r="T1782" s="28">
        <f t="shared" ca="1" si="1084"/>
        <v>0.73101651675903956</v>
      </c>
      <c r="U1782" s="28">
        <f t="shared" ca="1" si="1084"/>
        <v>0.93301934941872777</v>
      </c>
      <c r="V1782" s="28">
        <f ca="1">IF(Riskregister!$E$5="",0,COUNTIF(BF$4:BF$53,"&lt;"&amp;T1782)*IF(U1782&lt;0.5,Riskregister!$K$5+(Riskregister!$L$5-Riskregister!$K$5)*SQRT(U1782/2),Riskregister!$L$5-(Riskregister!$L$5-Riskregister!$K$5)*SQRT((1-U1782)/2)))</f>
        <v>517648.37056042056</v>
      </c>
      <c r="W1782" s="28">
        <f t="shared" ca="1" si="1085"/>
        <v>0.99901363661698617</v>
      </c>
      <c r="X1782" s="28">
        <f t="shared" ca="1" si="1085"/>
        <v>0.32170041362870971</v>
      </c>
      <c r="Y1782" s="28">
        <f ca="1">IF(Riskregister!$E$6="",0,COUNTIF(BG$4:BG$53,"&lt;"&amp;W1782)*IF(X1782&lt;0.5,Riskregister!$K$6+(Riskregister!$L$6-Riskregister!$K$6)*SQRT(X1782/2),Riskregister!$L$6-(Riskregister!$L$6-Riskregister!$K$6)*SQRT((1-X1782)/2)))</f>
        <v>3687641.7231464428</v>
      </c>
      <c r="Z1782" s="28">
        <f t="shared" ca="1" si="1086"/>
        <v>8.6328437580053152E-2</v>
      </c>
      <c r="AA1782" s="28">
        <f t="shared" ca="1" si="1086"/>
        <v>0.79050283629496398</v>
      </c>
      <c r="AB1782" s="28">
        <f ca="1">IF(Riskregister!$E$7="",0,COUNTIF(BH$4:BH$53,"&lt;"&amp;Z1782)*IF(AA1782&lt;0.5,Riskregister!$K$7+(Riskregister!$L$7-Riskregister!$K$7)*SQRT(AA1782/2),Riskregister!$L$7-(Riskregister!$L$7-Riskregister!$K$7)*SQRT((1-AA1782)/2)))</f>
        <v>0</v>
      </c>
      <c r="AC1782" s="28">
        <f t="shared" ca="1" si="1087"/>
        <v>0.97604937769258671</v>
      </c>
      <c r="AD1782" s="28">
        <f t="shared" ca="1" si="1087"/>
        <v>0.28818390029870511</v>
      </c>
      <c r="AE1782" s="28">
        <f ca="1">IF(Riskregister!$E$8="",0,COUNTIF(BI$4:BI$53,"&lt;"&amp;AC1782)*IF(AD1782&lt;0.5,Riskregister!$K$8+(Riskregister!$L$8-Riskregister!$K$8)*SQRT(AD1782/2),Riskregister!$L$8-(Riskregister!$L$8-Riskregister!$K$8)*SQRT((1-AD1782)/2)))</f>
        <v>2084093.9377732323</v>
      </c>
      <c r="AF1782" s="28">
        <f t="shared" ca="1" si="1088"/>
        <v>0.82710119909380597</v>
      </c>
      <c r="AG1782" s="28">
        <f t="shared" ca="1" si="1088"/>
        <v>0.9198307906720854</v>
      </c>
      <c r="AH1782" s="28">
        <f>IF(Riskregister!$E$9="",0,COUNTIF(BJ$4:BJ$53,"&lt;"&amp;AF1782)*IF(AG1782&lt;0.5,Riskregister!$K$9+(Riskregister!$L$9-Riskregister!$K$9)*SQRT(AG1782/2),Riskregister!$L$9-(Riskregister!$L$9-Riskregister!$K$9)*SQRT((1-AG1782)/2)))</f>
        <v>0</v>
      </c>
      <c r="AI1782" s="28">
        <f t="shared" ca="1" si="1089"/>
        <v>0.57300641096520422</v>
      </c>
      <c r="AJ1782" s="28">
        <f t="shared" ca="1" si="1089"/>
        <v>0.46546067815610348</v>
      </c>
      <c r="AK1782" s="28">
        <f>IF(Riskregister!$E$10="",0,COUNTIF(BK$4:BK$53,"&lt;"&amp;AI1782)*IF(AJ1782&lt;0.5,Riskregister!$K$10+(Riskregister!$L$10-Riskregister!$K$10)*SQRT(AJ1782/2),Riskregister!$L$10-(Riskregister!$L$10-Riskregister!$K$10)*SQRT((1-AJ1782)/2)))</f>
        <v>0</v>
      </c>
      <c r="AL1782" s="28">
        <f t="shared" ca="1" si="1090"/>
        <v>0.76781033837418089</v>
      </c>
      <c r="AM1782" s="28">
        <f t="shared" ca="1" si="1090"/>
        <v>0.81385186086266592</v>
      </c>
      <c r="AN1782" s="28">
        <f>IF(Riskregister!$E$11="",0,COUNTIF(BL$4:BL$53,"&lt;"&amp;AL1782)*IF(AM1782&lt;0.5,Riskregister!$K$11+(Riskregister!$L$11-Riskregister!$K$11)*SQRT(AM1782/2),Riskregister!$L$11-(Riskregister!$L$11-Riskregister!$K$11)*SQRT((1-AM1782)/2)))</f>
        <v>0</v>
      </c>
      <c r="AO1782" s="28">
        <f t="shared" ca="1" si="1091"/>
        <v>0.73055038368091252</v>
      </c>
      <c r="AP1782" s="28">
        <f t="shared" ca="1" si="1091"/>
        <v>0.34618412099369211</v>
      </c>
      <c r="AQ1782" s="28">
        <f>IF(Riskregister!$E$12="",0,COUNTIF(BM$4:BM$53,"&lt;"&amp;AO1782)*IF(AP1782&lt;0.5,Riskregister!$K$12+(Riskregister!$L$12-Riskregister!$K$12)*SQRT(AP1782/2),Riskregister!$L$12-(Riskregister!$L$12-Riskregister!$K$12)*SQRT((1-AP1782)/2)))</f>
        <v>0</v>
      </c>
      <c r="AR1782" s="28">
        <f t="shared" ca="1" si="1092"/>
        <v>0.90589874354344491</v>
      </c>
      <c r="AS1782" s="28">
        <f t="shared" ca="1" si="1092"/>
        <v>0.19694866139626144</v>
      </c>
      <c r="AT1782" s="28">
        <f>IF(Riskregister!$E$13="",0,COUNTIF(BN$4:BN$53,"&lt;"&amp;AR1782)*IF(AS1782&lt;0.5,Riskregister!$K$13+(Riskregister!$L$13-Riskregister!$K$13)*SQRT(AS1782/2),Riskregister!$L$13-(Riskregister!$L$13-Riskregister!$K$13)*SQRT((1-AS1782)/2)))</f>
        <v>0</v>
      </c>
      <c r="AU1782" s="28">
        <f t="shared" ca="1" si="1093"/>
        <v>0.13518106733739688</v>
      </c>
      <c r="AV1782" s="28">
        <f t="shared" ca="1" si="1093"/>
        <v>0.82905888307066211</v>
      </c>
      <c r="AW1782" s="28">
        <f>IF(Riskregister!$E$14="",0,COUNTIF(BO$4:BO$53,"&lt;"&amp;AU1782)*IF(AV1782&lt;0.5,Riskregister!$K$14+(Riskregister!$L$14-Riskregister!$K$14)*SQRT(AV1782/2),Riskregister!$L$14-(Riskregister!$L$14-Riskregister!$K$14)*SQRT((1-AV1782)/2)))</f>
        <v>0</v>
      </c>
      <c r="AX1782" s="28">
        <f t="shared" ca="1" si="1094"/>
        <v>0.79933904048754412</v>
      </c>
      <c r="AY1782" s="28">
        <f t="shared" ca="1" si="1094"/>
        <v>0.6162558306078848</v>
      </c>
      <c r="AZ1782" s="28">
        <f>IF(Riskregister!$E$15="",0,COUNTIF(BP$4:BP$53,"&lt;"&amp;AX1782)*IF(AY1782&lt;0.5,Riskregister!$K$15+(Riskregister!$L$15-Riskregister!$K$15)*SQRT(AY1782/2),Riskregister!$L$15-(Riskregister!$L$15-Riskregister!$K$15)*SQRT((1-AY1782)/2)))</f>
        <v>0</v>
      </c>
      <c r="BA1782" s="28">
        <f t="shared" ca="1" si="1095"/>
        <v>0.9793143036823686</v>
      </c>
      <c r="BB1782" s="28">
        <f t="shared" ca="1" si="1095"/>
        <v>0.86957978160389615</v>
      </c>
      <c r="BC1782" s="28">
        <f>IF(Riskregister!$E$16="",0,COUNTIF(BQ$4:BQ$53,"&lt;"&amp;BA1782)*IF(BB1782&lt;0.5,Riskregister!$K$16+(Riskregister!$L$16-Riskregister!$K$16)*SQRT(BB1782/2),Riskregister!$L$16-(Riskregister!$L$16-Riskregister!$K$16)*SQRT((1-BB1782)/2)))</f>
        <v>0</v>
      </c>
      <c r="BD1782" s="28">
        <f t="shared" ca="1" si="1071"/>
        <v>6289384.0314800953</v>
      </c>
    </row>
    <row r="1783" spans="20:56" x14ac:dyDescent="0.35">
      <c r="T1783" s="28">
        <f t="shared" ca="1" si="1084"/>
        <v>0.12513501804683957</v>
      </c>
      <c r="U1783" s="28">
        <f t="shared" ca="1" si="1084"/>
        <v>0.85710622651331891</v>
      </c>
      <c r="V1783" s="28">
        <f ca="1">IF(Riskregister!$E$5="",0,COUNTIF(BF$4:BF$53,"&lt;"&amp;T1783)*IF(U1783&lt;0.5,Riskregister!$K$5+(Riskregister!$L$5-Riskregister!$K$5)*SQRT(U1783/2),Riskregister!$L$5-(Riskregister!$L$5-Riskregister!$K$5)*SQRT((1-U1783)/2)))</f>
        <v>0</v>
      </c>
      <c r="W1783" s="28">
        <f t="shared" ca="1" si="1085"/>
        <v>0.84698029705249611</v>
      </c>
      <c r="X1783" s="28">
        <f t="shared" ca="1" si="1085"/>
        <v>0.55271902050141397</v>
      </c>
      <c r="Y1783" s="28">
        <f ca="1">IF(Riskregister!$E$6="",0,COUNTIF(BG$4:BG$53,"&lt;"&amp;W1783)*IF(X1783&lt;0.5,Riskregister!$K$6+(Riskregister!$L$6-Riskregister!$K$6)*SQRT(X1783/2),Riskregister!$L$6-(Riskregister!$L$6-Riskregister!$K$6)*SQRT((1-X1783)/2)))</f>
        <v>1148768.4293990799</v>
      </c>
      <c r="Z1783" s="28">
        <f t="shared" ca="1" si="1086"/>
        <v>0.2510237634628536</v>
      </c>
      <c r="AA1783" s="28">
        <f t="shared" ca="1" si="1086"/>
        <v>0.45747490036714367</v>
      </c>
      <c r="AB1783" s="28">
        <f ca="1">IF(Riskregister!$E$7="",0,COUNTIF(BH$4:BH$53,"&lt;"&amp;Z1783)*IF(AA1783&lt;0.5,Riskregister!$K$7+(Riskregister!$L$7-Riskregister!$K$7)*SQRT(AA1783/2),Riskregister!$L$7-(Riskregister!$L$7-Riskregister!$K$7)*SQRT((1-AA1783)/2)))</f>
        <v>0</v>
      </c>
      <c r="AC1783" s="28">
        <f t="shared" ca="1" si="1087"/>
        <v>0.7430591260457986</v>
      </c>
      <c r="AD1783" s="28">
        <f t="shared" ca="1" si="1087"/>
        <v>0.71875820060260631</v>
      </c>
      <c r="AE1783" s="28">
        <f ca="1">IF(Riskregister!$E$8="",0,COUNTIF(BI$4:BI$53,"&lt;"&amp;AC1783)*IF(AD1783&lt;0.5,Riskregister!$K$8+(Riskregister!$L$8-Riskregister!$K$8)*SQRT(AD1783/2),Riskregister!$L$8-(Riskregister!$L$8-Riskregister!$K$8)*SQRT((1-AD1783)/2)))</f>
        <v>0</v>
      </c>
      <c r="AF1783" s="28">
        <f t="shared" ca="1" si="1088"/>
        <v>3.3271473844214361E-2</v>
      </c>
      <c r="AG1783" s="28">
        <f t="shared" ca="1" si="1088"/>
        <v>0.64225499089424143</v>
      </c>
      <c r="AH1783" s="28">
        <f>IF(Riskregister!$E$9="",0,COUNTIF(BJ$4:BJ$53,"&lt;"&amp;AF1783)*IF(AG1783&lt;0.5,Riskregister!$K$9+(Riskregister!$L$9-Riskregister!$K$9)*SQRT(AG1783/2),Riskregister!$L$9-(Riskregister!$L$9-Riskregister!$K$9)*SQRT((1-AG1783)/2)))</f>
        <v>0</v>
      </c>
      <c r="AI1783" s="28">
        <f t="shared" ca="1" si="1089"/>
        <v>0.94929361646191057</v>
      </c>
      <c r="AJ1783" s="28">
        <f t="shared" ca="1" si="1089"/>
        <v>0.42467944473467178</v>
      </c>
      <c r="AK1783" s="28">
        <f>IF(Riskregister!$E$10="",0,COUNTIF(BK$4:BK$53,"&lt;"&amp;AI1783)*IF(AJ1783&lt;0.5,Riskregister!$K$10+(Riskregister!$L$10-Riskregister!$K$10)*SQRT(AJ1783/2),Riskregister!$L$10-(Riskregister!$L$10-Riskregister!$K$10)*SQRT((1-AJ1783)/2)))</f>
        <v>0</v>
      </c>
      <c r="AL1783" s="28">
        <f t="shared" ca="1" si="1090"/>
        <v>0.14391491866941863</v>
      </c>
      <c r="AM1783" s="28">
        <f t="shared" ca="1" si="1090"/>
        <v>0.46369030966829416</v>
      </c>
      <c r="AN1783" s="28">
        <f>IF(Riskregister!$E$11="",0,COUNTIF(BL$4:BL$53,"&lt;"&amp;AL1783)*IF(AM1783&lt;0.5,Riskregister!$K$11+(Riskregister!$L$11-Riskregister!$K$11)*SQRT(AM1783/2),Riskregister!$L$11-(Riskregister!$L$11-Riskregister!$K$11)*SQRT((1-AM1783)/2)))</f>
        <v>0</v>
      </c>
      <c r="AO1783" s="28">
        <f t="shared" ca="1" si="1091"/>
        <v>0.61685524911460443</v>
      </c>
      <c r="AP1783" s="28">
        <f t="shared" ca="1" si="1091"/>
        <v>0.75916086836701224</v>
      </c>
      <c r="AQ1783" s="28">
        <f>IF(Riskregister!$E$12="",0,COUNTIF(BM$4:BM$53,"&lt;"&amp;AO1783)*IF(AP1783&lt;0.5,Riskregister!$K$12+(Riskregister!$L$12-Riskregister!$K$12)*SQRT(AP1783/2),Riskregister!$L$12-(Riskregister!$L$12-Riskregister!$K$12)*SQRT((1-AP1783)/2)))</f>
        <v>0</v>
      </c>
      <c r="AR1783" s="28">
        <f t="shared" ca="1" si="1092"/>
        <v>0.55386911696505925</v>
      </c>
      <c r="AS1783" s="28">
        <f t="shared" ca="1" si="1092"/>
        <v>3.3501293619658479E-2</v>
      </c>
      <c r="AT1783" s="28">
        <f>IF(Riskregister!$E$13="",0,COUNTIF(BN$4:BN$53,"&lt;"&amp;AR1783)*IF(AS1783&lt;0.5,Riskregister!$K$13+(Riskregister!$L$13-Riskregister!$K$13)*SQRT(AS1783/2),Riskregister!$L$13-(Riskregister!$L$13-Riskregister!$K$13)*SQRT((1-AS1783)/2)))</f>
        <v>0</v>
      </c>
      <c r="AU1783" s="28">
        <f t="shared" ca="1" si="1093"/>
        <v>0.78447783173659591</v>
      </c>
      <c r="AV1783" s="28">
        <f t="shared" ca="1" si="1093"/>
        <v>3.2728714508957424E-2</v>
      </c>
      <c r="AW1783" s="28">
        <f>IF(Riskregister!$E$14="",0,COUNTIF(BO$4:BO$53,"&lt;"&amp;AU1783)*IF(AV1783&lt;0.5,Riskregister!$K$14+(Riskregister!$L$14-Riskregister!$K$14)*SQRT(AV1783/2),Riskregister!$L$14-(Riskregister!$L$14-Riskregister!$K$14)*SQRT((1-AV1783)/2)))</f>
        <v>0</v>
      </c>
      <c r="AX1783" s="28">
        <f t="shared" ca="1" si="1094"/>
        <v>0.35478560446858143</v>
      </c>
      <c r="AY1783" s="28">
        <f t="shared" ca="1" si="1094"/>
        <v>0.87085154403965459</v>
      </c>
      <c r="AZ1783" s="28">
        <f>IF(Riskregister!$E$15="",0,COUNTIF(BP$4:BP$53,"&lt;"&amp;AX1783)*IF(AY1783&lt;0.5,Riskregister!$K$15+(Riskregister!$L$15-Riskregister!$K$15)*SQRT(AY1783/2),Riskregister!$L$15-(Riskregister!$L$15-Riskregister!$K$15)*SQRT((1-AY1783)/2)))</f>
        <v>0</v>
      </c>
      <c r="BA1783" s="28">
        <f t="shared" ca="1" si="1095"/>
        <v>0.95527821956796288</v>
      </c>
      <c r="BB1783" s="28">
        <f t="shared" ca="1" si="1095"/>
        <v>0.15911654788273111</v>
      </c>
      <c r="BC1783" s="28">
        <f>IF(Riskregister!$E$16="",0,COUNTIF(BQ$4:BQ$53,"&lt;"&amp;BA1783)*IF(BB1783&lt;0.5,Riskregister!$K$16+(Riskregister!$L$16-Riskregister!$K$16)*SQRT(BB1783/2),Riskregister!$L$16-(Riskregister!$L$16-Riskregister!$K$16)*SQRT((1-BB1783)/2)))</f>
        <v>0</v>
      </c>
      <c r="BD1783" s="28">
        <f t="shared" ca="1" si="1071"/>
        <v>1148768.4293990799</v>
      </c>
    </row>
    <row r="1784" spans="20:56" x14ac:dyDescent="0.35">
      <c r="T1784" s="28">
        <f t="shared" ref="T1784:U1803" ca="1" si="1096">RAND()</f>
        <v>0.73334973317812269</v>
      </c>
      <c r="U1784" s="28">
        <f t="shared" ca="1" si="1096"/>
        <v>0.38139675206935864</v>
      </c>
      <c r="V1784" s="28">
        <f ca="1">IF(Riskregister!$E$5="",0,COUNTIF(BF$4:BF$53,"&lt;"&amp;T1784)*IF(U1784&lt;0.5,Riskregister!$K$5+(Riskregister!$L$5-Riskregister!$K$5)*SQRT(U1784/2),Riskregister!$L$5-(Riskregister!$L$5-Riskregister!$K$5)*SQRT((1-U1784)/2)))</f>
        <v>346510.61331903317</v>
      </c>
      <c r="W1784" s="28">
        <f t="shared" ref="W1784:X1803" ca="1" si="1097">RAND()</f>
        <v>9.91926864080519E-2</v>
      </c>
      <c r="X1784" s="28">
        <f t="shared" ca="1" si="1097"/>
        <v>5.0500855716717474E-3</v>
      </c>
      <c r="Y1784" s="28">
        <f ca="1">IF(Riskregister!$E$6="",0,COUNTIF(BG$4:BG$53,"&lt;"&amp;W1784)*IF(X1784&lt;0.5,Riskregister!$K$6+(Riskregister!$L$6-Riskregister!$K$6)*SQRT(X1784/2),Riskregister!$L$6-(Riskregister!$L$6-Riskregister!$K$6)*SQRT((1-X1784)/2)))</f>
        <v>0</v>
      </c>
      <c r="Z1784" s="28">
        <f t="shared" ref="Z1784:AA1803" ca="1" si="1098">RAND()</f>
        <v>0.64588703614294274</v>
      </c>
      <c r="AA1784" s="28">
        <f t="shared" ca="1" si="1098"/>
        <v>0.8810862762664865</v>
      </c>
      <c r="AB1784" s="28">
        <f ca="1">IF(Riskregister!$E$7="",0,COUNTIF(BH$4:BH$53,"&lt;"&amp;Z1784)*IF(AA1784&lt;0.5,Riskregister!$K$7+(Riskregister!$L$7-Riskregister!$K$7)*SQRT(AA1784/2),Riskregister!$L$7-(Riskregister!$L$7-Riskregister!$K$7)*SQRT((1-AA1784)/2)))</f>
        <v>0</v>
      </c>
      <c r="AC1784" s="28">
        <f t="shared" ref="AC1784:AD1803" ca="1" si="1099">RAND()</f>
        <v>0.3419578878580094</v>
      </c>
      <c r="AD1784" s="28">
        <f t="shared" ca="1" si="1099"/>
        <v>0.5103648524261658</v>
      </c>
      <c r="AE1784" s="28">
        <f ca="1">IF(Riskregister!$E$8="",0,COUNTIF(BI$4:BI$53,"&lt;"&amp;AC1784)*IF(AD1784&lt;0.5,Riskregister!$K$8+(Riskregister!$L$8-Riskregister!$K$8)*SQRT(AD1784/2),Riskregister!$L$8-(Riskregister!$L$8-Riskregister!$K$8)*SQRT((1-AD1784)/2)))</f>
        <v>0</v>
      </c>
      <c r="AF1784" s="28">
        <f t="shared" ref="AF1784:AG1803" ca="1" si="1100">RAND()</f>
        <v>0.38494245903783064</v>
      </c>
      <c r="AG1784" s="28">
        <f t="shared" ca="1" si="1100"/>
        <v>0.78878062254411174</v>
      </c>
      <c r="AH1784" s="28">
        <f>IF(Riskregister!$E$9="",0,COUNTIF(BJ$4:BJ$53,"&lt;"&amp;AF1784)*IF(AG1784&lt;0.5,Riskregister!$K$9+(Riskregister!$L$9-Riskregister!$K$9)*SQRT(AG1784/2),Riskregister!$L$9-(Riskregister!$L$9-Riskregister!$K$9)*SQRT((1-AG1784)/2)))</f>
        <v>0</v>
      </c>
      <c r="AI1784" s="28">
        <f t="shared" ref="AI1784:AJ1803" ca="1" si="1101">RAND()</f>
        <v>0.5978256761334414</v>
      </c>
      <c r="AJ1784" s="28">
        <f t="shared" ca="1" si="1101"/>
        <v>0.24046622876936918</v>
      </c>
      <c r="AK1784" s="28">
        <f>IF(Riskregister!$E$10="",0,COUNTIF(BK$4:BK$53,"&lt;"&amp;AI1784)*IF(AJ1784&lt;0.5,Riskregister!$K$10+(Riskregister!$L$10-Riskregister!$K$10)*SQRT(AJ1784/2),Riskregister!$L$10-(Riskregister!$L$10-Riskregister!$K$10)*SQRT((1-AJ1784)/2)))</f>
        <v>0</v>
      </c>
      <c r="AL1784" s="28">
        <f t="shared" ref="AL1784:AM1803" ca="1" si="1102">RAND()</f>
        <v>0.89285386869861105</v>
      </c>
      <c r="AM1784" s="28">
        <f t="shared" ca="1" si="1102"/>
        <v>0.22261186634193453</v>
      </c>
      <c r="AN1784" s="28">
        <f>IF(Riskregister!$E$11="",0,COUNTIF(BL$4:BL$53,"&lt;"&amp;AL1784)*IF(AM1784&lt;0.5,Riskregister!$K$11+(Riskregister!$L$11-Riskregister!$K$11)*SQRT(AM1784/2),Riskregister!$L$11-(Riskregister!$L$11-Riskregister!$K$11)*SQRT((1-AM1784)/2)))</f>
        <v>0</v>
      </c>
      <c r="AO1784" s="28">
        <f t="shared" ref="AO1784:AP1803" ca="1" si="1103">RAND()</f>
        <v>0.76706575278934364</v>
      </c>
      <c r="AP1784" s="28">
        <f t="shared" ca="1" si="1103"/>
        <v>0.98628387186026212</v>
      </c>
      <c r="AQ1784" s="28">
        <f>IF(Riskregister!$E$12="",0,COUNTIF(BM$4:BM$53,"&lt;"&amp;AO1784)*IF(AP1784&lt;0.5,Riskregister!$K$12+(Riskregister!$L$12-Riskregister!$K$12)*SQRT(AP1784/2),Riskregister!$L$12-(Riskregister!$L$12-Riskregister!$K$12)*SQRT((1-AP1784)/2)))</f>
        <v>0</v>
      </c>
      <c r="AR1784" s="28">
        <f t="shared" ref="AR1784:AS1803" ca="1" si="1104">RAND()</f>
        <v>0.78888709637823662</v>
      </c>
      <c r="AS1784" s="28">
        <f t="shared" ca="1" si="1104"/>
        <v>0.27681393756030481</v>
      </c>
      <c r="AT1784" s="28">
        <f>IF(Riskregister!$E$13="",0,COUNTIF(BN$4:BN$53,"&lt;"&amp;AR1784)*IF(AS1784&lt;0.5,Riskregister!$K$13+(Riskregister!$L$13-Riskregister!$K$13)*SQRT(AS1784/2),Riskregister!$L$13-(Riskregister!$L$13-Riskregister!$K$13)*SQRT((1-AS1784)/2)))</f>
        <v>0</v>
      </c>
      <c r="AU1784" s="28">
        <f t="shared" ref="AU1784:AV1803" ca="1" si="1105">RAND()</f>
        <v>0.27873877367296818</v>
      </c>
      <c r="AV1784" s="28">
        <f t="shared" ca="1" si="1105"/>
        <v>0.43991536569209289</v>
      </c>
      <c r="AW1784" s="28">
        <f>IF(Riskregister!$E$14="",0,COUNTIF(BO$4:BO$53,"&lt;"&amp;AU1784)*IF(AV1784&lt;0.5,Riskregister!$K$14+(Riskregister!$L$14-Riskregister!$K$14)*SQRT(AV1784/2),Riskregister!$L$14-(Riskregister!$L$14-Riskregister!$K$14)*SQRT((1-AV1784)/2)))</f>
        <v>0</v>
      </c>
      <c r="AX1784" s="28">
        <f t="shared" ref="AX1784:AY1803" ca="1" si="1106">RAND()</f>
        <v>0.63504195707269473</v>
      </c>
      <c r="AY1784" s="28">
        <f t="shared" ca="1" si="1106"/>
        <v>0.46841798635002807</v>
      </c>
      <c r="AZ1784" s="28">
        <f>IF(Riskregister!$E$15="",0,COUNTIF(BP$4:BP$53,"&lt;"&amp;AX1784)*IF(AY1784&lt;0.5,Riskregister!$K$15+(Riskregister!$L$15-Riskregister!$K$15)*SQRT(AY1784/2),Riskregister!$L$15-(Riskregister!$L$15-Riskregister!$K$15)*SQRT((1-AY1784)/2)))</f>
        <v>0</v>
      </c>
      <c r="BA1784" s="28">
        <f t="shared" ref="BA1784:BB1803" ca="1" si="1107">RAND()</f>
        <v>0.44782840467737151</v>
      </c>
      <c r="BB1784" s="28">
        <f t="shared" ca="1" si="1107"/>
        <v>0.88566414823249251</v>
      </c>
      <c r="BC1784" s="28">
        <f>IF(Riskregister!$E$16="",0,COUNTIF(BQ$4:BQ$53,"&lt;"&amp;BA1784)*IF(BB1784&lt;0.5,Riskregister!$K$16+(Riskregister!$L$16-Riskregister!$K$16)*SQRT(BB1784/2),Riskregister!$L$16-(Riskregister!$L$16-Riskregister!$K$16)*SQRT((1-BB1784)/2)))</f>
        <v>0</v>
      </c>
      <c r="BD1784" s="28">
        <f t="shared" ca="1" si="1071"/>
        <v>346510.61331903317</v>
      </c>
    </row>
    <row r="1785" spans="20:56" x14ac:dyDescent="0.35">
      <c r="T1785" s="28">
        <f t="shared" ca="1" si="1096"/>
        <v>0.48943081199618221</v>
      </c>
      <c r="U1785" s="28">
        <f t="shared" ca="1" si="1096"/>
        <v>0.78520609730612489</v>
      </c>
      <c r="V1785" s="28">
        <f ca="1">IF(Riskregister!$E$5="",0,COUNTIF(BF$4:BF$53,"&lt;"&amp;T1785)*IF(U1785&lt;0.5,Riskregister!$K$5+(Riskregister!$L$5-Riskregister!$K$5)*SQRT(U1785/2),Riskregister!$L$5-(Riskregister!$L$5-Riskregister!$K$5)*SQRT((1-U1785)/2)))</f>
        <v>0</v>
      </c>
      <c r="W1785" s="28">
        <f t="shared" ca="1" si="1097"/>
        <v>0.63510519079526273</v>
      </c>
      <c r="X1785" s="28">
        <f t="shared" ca="1" si="1097"/>
        <v>0.53726250288227628</v>
      </c>
      <c r="Y1785" s="28">
        <f ca="1">IF(Riskregister!$E$6="",0,COUNTIF(BG$4:BG$53,"&lt;"&amp;W1785)*IF(X1785&lt;0.5,Riskregister!$K$6+(Riskregister!$L$6-Riskregister!$K$6)*SQRT(X1785/2),Riskregister!$L$6-(Riskregister!$L$6-Riskregister!$K$6)*SQRT((1-X1785)/2)))</f>
        <v>1134185.5017784049</v>
      </c>
      <c r="Z1785" s="28">
        <f t="shared" ca="1" si="1098"/>
        <v>0.1145827776577788</v>
      </c>
      <c r="AA1785" s="28">
        <f t="shared" ca="1" si="1098"/>
        <v>0.92274839415469734</v>
      </c>
      <c r="AB1785" s="28">
        <f ca="1">IF(Riskregister!$E$7="",0,COUNTIF(BH$4:BH$53,"&lt;"&amp;Z1785)*IF(AA1785&lt;0.5,Riskregister!$K$7+(Riskregister!$L$7-Riskregister!$K$7)*SQRT(AA1785/2),Riskregister!$L$7-(Riskregister!$L$7-Riskregister!$K$7)*SQRT((1-AA1785)/2)))</f>
        <v>0</v>
      </c>
      <c r="AC1785" s="28">
        <f t="shared" ca="1" si="1099"/>
        <v>0.52982604561539781</v>
      </c>
      <c r="AD1785" s="28">
        <f t="shared" ca="1" si="1099"/>
        <v>0.11692792896420023</v>
      </c>
      <c r="AE1785" s="28">
        <f ca="1">IF(Riskregister!$E$8="",0,COUNTIF(BI$4:BI$53,"&lt;"&amp;AC1785)*IF(AD1785&lt;0.5,Riskregister!$K$8+(Riskregister!$L$8-Riskregister!$K$8)*SQRT(AD1785/2),Riskregister!$L$8-(Riskregister!$L$8-Riskregister!$K$8)*SQRT((1-AD1785)/2)))</f>
        <v>0</v>
      </c>
      <c r="AF1785" s="28">
        <f t="shared" ca="1" si="1100"/>
        <v>0.66142350978485021</v>
      </c>
      <c r="AG1785" s="28">
        <f t="shared" ca="1" si="1100"/>
        <v>0.97581610030603916</v>
      </c>
      <c r="AH1785" s="28">
        <f>IF(Riskregister!$E$9="",0,COUNTIF(BJ$4:BJ$53,"&lt;"&amp;AF1785)*IF(AG1785&lt;0.5,Riskregister!$K$9+(Riskregister!$L$9-Riskregister!$K$9)*SQRT(AG1785/2),Riskregister!$L$9-(Riskregister!$L$9-Riskregister!$K$9)*SQRT((1-AG1785)/2)))</f>
        <v>0</v>
      </c>
      <c r="AI1785" s="28">
        <f t="shared" ca="1" si="1101"/>
        <v>0.40572590399121633</v>
      </c>
      <c r="AJ1785" s="28">
        <f t="shared" ca="1" si="1101"/>
        <v>0.32220924158951192</v>
      </c>
      <c r="AK1785" s="28">
        <f>IF(Riskregister!$E$10="",0,COUNTIF(BK$4:BK$53,"&lt;"&amp;AI1785)*IF(AJ1785&lt;0.5,Riskregister!$K$10+(Riskregister!$L$10-Riskregister!$K$10)*SQRT(AJ1785/2),Riskregister!$L$10-(Riskregister!$L$10-Riskregister!$K$10)*SQRT((1-AJ1785)/2)))</f>
        <v>0</v>
      </c>
      <c r="AL1785" s="28">
        <f t="shared" ca="1" si="1102"/>
        <v>0.8690999481797772</v>
      </c>
      <c r="AM1785" s="28">
        <f t="shared" ca="1" si="1102"/>
        <v>4.2706557843206761E-2</v>
      </c>
      <c r="AN1785" s="28">
        <f>IF(Riskregister!$E$11="",0,COUNTIF(BL$4:BL$53,"&lt;"&amp;AL1785)*IF(AM1785&lt;0.5,Riskregister!$K$11+(Riskregister!$L$11-Riskregister!$K$11)*SQRT(AM1785/2),Riskregister!$L$11-(Riskregister!$L$11-Riskregister!$K$11)*SQRT((1-AM1785)/2)))</f>
        <v>0</v>
      </c>
      <c r="AO1785" s="28">
        <f t="shared" ca="1" si="1103"/>
        <v>0.64547694709162662</v>
      </c>
      <c r="AP1785" s="28">
        <f t="shared" ca="1" si="1103"/>
        <v>5.2479878282166936E-2</v>
      </c>
      <c r="AQ1785" s="28">
        <f>IF(Riskregister!$E$12="",0,COUNTIF(BM$4:BM$53,"&lt;"&amp;AO1785)*IF(AP1785&lt;0.5,Riskregister!$K$12+(Riskregister!$L$12-Riskregister!$K$12)*SQRT(AP1785/2),Riskregister!$L$12-(Riskregister!$L$12-Riskregister!$K$12)*SQRT((1-AP1785)/2)))</f>
        <v>0</v>
      </c>
      <c r="AR1785" s="28">
        <f t="shared" ca="1" si="1104"/>
        <v>0.63028852837045313</v>
      </c>
      <c r="AS1785" s="28">
        <f t="shared" ca="1" si="1104"/>
        <v>0.14917820734580423</v>
      </c>
      <c r="AT1785" s="28">
        <f>IF(Riskregister!$E$13="",0,COUNTIF(BN$4:BN$53,"&lt;"&amp;AR1785)*IF(AS1785&lt;0.5,Riskregister!$K$13+(Riskregister!$L$13-Riskregister!$K$13)*SQRT(AS1785/2),Riskregister!$L$13-(Riskregister!$L$13-Riskregister!$K$13)*SQRT((1-AS1785)/2)))</f>
        <v>0</v>
      </c>
      <c r="AU1785" s="28">
        <f t="shared" ca="1" si="1105"/>
        <v>0.12885600365463346</v>
      </c>
      <c r="AV1785" s="28">
        <f t="shared" ca="1" si="1105"/>
        <v>0.22757863088655328</v>
      </c>
      <c r="AW1785" s="28">
        <f>IF(Riskregister!$E$14="",0,COUNTIF(BO$4:BO$53,"&lt;"&amp;AU1785)*IF(AV1785&lt;0.5,Riskregister!$K$14+(Riskregister!$L$14-Riskregister!$K$14)*SQRT(AV1785/2),Riskregister!$L$14-(Riskregister!$L$14-Riskregister!$K$14)*SQRT((1-AV1785)/2)))</f>
        <v>0</v>
      </c>
      <c r="AX1785" s="28">
        <f t="shared" ca="1" si="1106"/>
        <v>0.54548687219967018</v>
      </c>
      <c r="AY1785" s="28">
        <f t="shared" ca="1" si="1106"/>
        <v>0.41239794857366485</v>
      </c>
      <c r="AZ1785" s="28">
        <f>IF(Riskregister!$E$15="",0,COUNTIF(BP$4:BP$53,"&lt;"&amp;AX1785)*IF(AY1785&lt;0.5,Riskregister!$K$15+(Riskregister!$L$15-Riskregister!$K$15)*SQRT(AY1785/2),Riskregister!$L$15-(Riskregister!$L$15-Riskregister!$K$15)*SQRT((1-AY1785)/2)))</f>
        <v>0</v>
      </c>
      <c r="BA1785" s="28">
        <f t="shared" ca="1" si="1107"/>
        <v>0.70787264785485715</v>
      </c>
      <c r="BB1785" s="28">
        <f t="shared" ca="1" si="1107"/>
        <v>2.4412431053311034E-2</v>
      </c>
      <c r="BC1785" s="28">
        <f>IF(Riskregister!$E$16="",0,COUNTIF(BQ$4:BQ$53,"&lt;"&amp;BA1785)*IF(BB1785&lt;0.5,Riskregister!$K$16+(Riskregister!$L$16-Riskregister!$K$16)*SQRT(BB1785/2),Riskregister!$L$16-(Riskregister!$L$16-Riskregister!$K$16)*SQRT((1-BB1785)/2)))</f>
        <v>0</v>
      </c>
      <c r="BD1785" s="28">
        <f t="shared" ca="1" si="1071"/>
        <v>1134185.5017784049</v>
      </c>
    </row>
    <row r="1786" spans="20:56" x14ac:dyDescent="0.35">
      <c r="T1786" s="28">
        <f t="shared" ca="1" si="1096"/>
        <v>0.27567642624365629</v>
      </c>
      <c r="U1786" s="28">
        <f t="shared" ca="1" si="1096"/>
        <v>0.42111880352917952</v>
      </c>
      <c r="V1786" s="28">
        <f ca="1">IF(Riskregister!$E$5="",0,COUNTIF(BF$4:BF$53,"&lt;"&amp;T1786)*IF(U1786&lt;0.5,Riskregister!$K$5+(Riskregister!$L$5-Riskregister!$K$5)*SQRT(U1786/2),Riskregister!$L$5-(Riskregister!$L$5-Riskregister!$K$5)*SQRT((1-U1786)/2)))</f>
        <v>0</v>
      </c>
      <c r="W1786" s="28">
        <f t="shared" ca="1" si="1097"/>
        <v>0.96712308591252061</v>
      </c>
      <c r="X1786" s="28">
        <f t="shared" ca="1" si="1097"/>
        <v>0.5683190430092836</v>
      </c>
      <c r="Y1786" s="28">
        <f ca="1">IF(Riskregister!$E$6="",0,COUNTIF(BG$4:BG$53,"&lt;"&amp;W1786)*IF(X1786&lt;0.5,Riskregister!$K$6+(Riskregister!$L$6-Riskregister!$K$6)*SQRT(X1786/2),Riskregister!$L$6-(Riskregister!$L$6-Riskregister!$K$6)*SQRT((1-X1786)/2)))</f>
        <v>2327489.1326810932</v>
      </c>
      <c r="Z1786" s="28">
        <f t="shared" ca="1" si="1098"/>
        <v>0.85009444226473252</v>
      </c>
      <c r="AA1786" s="28">
        <f t="shared" ca="1" si="1098"/>
        <v>0.69183468523612046</v>
      </c>
      <c r="AB1786" s="28">
        <f ca="1">IF(Riskregister!$E$7="",0,COUNTIF(BH$4:BH$53,"&lt;"&amp;Z1786)*IF(AA1786&lt;0.5,Riskregister!$K$7+(Riskregister!$L$7-Riskregister!$K$7)*SQRT(AA1786/2),Riskregister!$L$7-(Riskregister!$L$7-Riskregister!$K$7)*SQRT((1-AA1786)/2)))</f>
        <v>262613.22651256551</v>
      </c>
      <c r="AC1786" s="28">
        <f t="shared" ca="1" si="1099"/>
        <v>0.73536685640777977</v>
      </c>
      <c r="AD1786" s="28">
        <f t="shared" ca="1" si="1099"/>
        <v>0.24213572995421773</v>
      </c>
      <c r="AE1786" s="28">
        <f ca="1">IF(Riskregister!$E$8="",0,COUNTIF(BI$4:BI$53,"&lt;"&amp;AC1786)*IF(AD1786&lt;0.5,Riskregister!$K$8+(Riskregister!$L$8-Riskregister!$K$8)*SQRT(AD1786/2),Riskregister!$L$8-(Riskregister!$L$8-Riskregister!$K$8)*SQRT((1-AD1786)/2)))</f>
        <v>0</v>
      </c>
      <c r="AF1786" s="28">
        <f t="shared" ca="1" si="1100"/>
        <v>0.48740024041967644</v>
      </c>
      <c r="AG1786" s="28">
        <f t="shared" ca="1" si="1100"/>
        <v>0.24139877820808753</v>
      </c>
      <c r="AH1786" s="28">
        <f>IF(Riskregister!$E$9="",0,COUNTIF(BJ$4:BJ$53,"&lt;"&amp;AF1786)*IF(AG1786&lt;0.5,Riskregister!$K$9+(Riskregister!$L$9-Riskregister!$K$9)*SQRT(AG1786/2),Riskregister!$L$9-(Riskregister!$L$9-Riskregister!$K$9)*SQRT((1-AG1786)/2)))</f>
        <v>0</v>
      </c>
      <c r="AI1786" s="28">
        <f t="shared" ca="1" si="1101"/>
        <v>2.4317246619711685E-3</v>
      </c>
      <c r="AJ1786" s="28">
        <f t="shared" ca="1" si="1101"/>
        <v>0.23502672725514817</v>
      </c>
      <c r="AK1786" s="28">
        <f>IF(Riskregister!$E$10="",0,COUNTIF(BK$4:BK$53,"&lt;"&amp;AI1786)*IF(AJ1786&lt;0.5,Riskregister!$K$10+(Riskregister!$L$10-Riskregister!$K$10)*SQRT(AJ1786/2),Riskregister!$L$10-(Riskregister!$L$10-Riskregister!$K$10)*SQRT((1-AJ1786)/2)))</f>
        <v>0</v>
      </c>
      <c r="AL1786" s="28">
        <f t="shared" ca="1" si="1102"/>
        <v>8.2566784988305053E-2</v>
      </c>
      <c r="AM1786" s="28">
        <f t="shared" ca="1" si="1102"/>
        <v>0.4787254325738648</v>
      </c>
      <c r="AN1786" s="28">
        <f>IF(Riskregister!$E$11="",0,COUNTIF(BL$4:BL$53,"&lt;"&amp;AL1786)*IF(AM1786&lt;0.5,Riskregister!$K$11+(Riskregister!$L$11-Riskregister!$K$11)*SQRT(AM1786/2),Riskregister!$L$11-(Riskregister!$L$11-Riskregister!$K$11)*SQRT((1-AM1786)/2)))</f>
        <v>0</v>
      </c>
      <c r="AO1786" s="28">
        <f t="shared" ca="1" si="1103"/>
        <v>0.18285950979303711</v>
      </c>
      <c r="AP1786" s="28">
        <f t="shared" ca="1" si="1103"/>
        <v>0.24393500898360021</v>
      </c>
      <c r="AQ1786" s="28">
        <f>IF(Riskregister!$E$12="",0,COUNTIF(BM$4:BM$53,"&lt;"&amp;AO1786)*IF(AP1786&lt;0.5,Riskregister!$K$12+(Riskregister!$L$12-Riskregister!$K$12)*SQRT(AP1786/2),Riskregister!$L$12-(Riskregister!$L$12-Riskregister!$K$12)*SQRT((1-AP1786)/2)))</f>
        <v>0</v>
      </c>
      <c r="AR1786" s="28">
        <f t="shared" ca="1" si="1104"/>
        <v>0.13598098099175415</v>
      </c>
      <c r="AS1786" s="28">
        <f t="shared" ca="1" si="1104"/>
        <v>0.58897241766913699</v>
      </c>
      <c r="AT1786" s="28">
        <f>IF(Riskregister!$E$13="",0,COUNTIF(BN$4:BN$53,"&lt;"&amp;AR1786)*IF(AS1786&lt;0.5,Riskregister!$K$13+(Riskregister!$L$13-Riskregister!$K$13)*SQRT(AS1786/2),Riskregister!$L$13-(Riskregister!$L$13-Riskregister!$K$13)*SQRT((1-AS1786)/2)))</f>
        <v>0</v>
      </c>
      <c r="AU1786" s="28">
        <f t="shared" ca="1" si="1105"/>
        <v>0.608657509452186</v>
      </c>
      <c r="AV1786" s="28">
        <f t="shared" ca="1" si="1105"/>
        <v>0.23513123107515221</v>
      </c>
      <c r="AW1786" s="28">
        <f>IF(Riskregister!$E$14="",0,COUNTIF(BO$4:BO$53,"&lt;"&amp;AU1786)*IF(AV1786&lt;0.5,Riskregister!$K$14+(Riskregister!$L$14-Riskregister!$K$14)*SQRT(AV1786/2),Riskregister!$L$14-(Riskregister!$L$14-Riskregister!$K$14)*SQRT((1-AV1786)/2)))</f>
        <v>0</v>
      </c>
      <c r="AX1786" s="28">
        <f t="shared" ca="1" si="1106"/>
        <v>2.0935724133210321E-2</v>
      </c>
      <c r="AY1786" s="28">
        <f t="shared" ca="1" si="1106"/>
        <v>0.97433531989506783</v>
      </c>
      <c r="AZ1786" s="28">
        <f>IF(Riskregister!$E$15="",0,COUNTIF(BP$4:BP$53,"&lt;"&amp;AX1786)*IF(AY1786&lt;0.5,Riskregister!$K$15+(Riskregister!$L$15-Riskregister!$K$15)*SQRT(AY1786/2),Riskregister!$L$15-(Riskregister!$L$15-Riskregister!$K$15)*SQRT((1-AY1786)/2)))</f>
        <v>0</v>
      </c>
      <c r="BA1786" s="28">
        <f t="shared" ca="1" si="1107"/>
        <v>0.29632818713138231</v>
      </c>
      <c r="BB1786" s="28">
        <f t="shared" ca="1" si="1107"/>
        <v>0.76532278426320843</v>
      </c>
      <c r="BC1786" s="28">
        <f>IF(Riskregister!$E$16="",0,COUNTIF(BQ$4:BQ$53,"&lt;"&amp;BA1786)*IF(BB1786&lt;0.5,Riskregister!$K$16+(Riskregister!$L$16-Riskregister!$K$16)*SQRT(BB1786/2),Riskregister!$L$16-(Riskregister!$L$16-Riskregister!$K$16)*SQRT((1-BB1786)/2)))</f>
        <v>0</v>
      </c>
      <c r="BD1786" s="28">
        <f t="shared" ca="1" si="1071"/>
        <v>2590102.3591936585</v>
      </c>
    </row>
    <row r="1787" spans="20:56" x14ac:dyDescent="0.35">
      <c r="T1787" s="28">
        <f t="shared" ca="1" si="1096"/>
        <v>0.10235574907642997</v>
      </c>
      <c r="U1787" s="28">
        <f t="shared" ca="1" si="1096"/>
        <v>0.44716044282205236</v>
      </c>
      <c r="V1787" s="28">
        <f ca="1">IF(Riskregister!$E$5="",0,COUNTIF(BF$4:BF$53,"&lt;"&amp;T1787)*IF(U1787&lt;0.5,Riskregister!$K$5+(Riskregister!$L$5-Riskregister!$K$5)*SQRT(U1787/2),Riskregister!$L$5-(Riskregister!$L$5-Riskregister!$K$5)*SQRT((1-U1787)/2)))</f>
        <v>0</v>
      </c>
      <c r="W1787" s="28">
        <f t="shared" ca="1" si="1097"/>
        <v>0.78012844890860089</v>
      </c>
      <c r="X1787" s="28">
        <f t="shared" ca="1" si="1097"/>
        <v>0.18586504422008998</v>
      </c>
      <c r="Y1787" s="28">
        <f ca="1">IF(Riskregister!$E$6="",0,COUNTIF(BG$4:BG$53,"&lt;"&amp;W1787)*IF(X1787&lt;0.5,Riskregister!$K$6+(Riskregister!$L$6-Riskregister!$K$6)*SQRT(X1787/2),Riskregister!$L$6-(Riskregister!$L$6-Riskregister!$K$6)*SQRT((1-X1787)/2)))</f>
        <v>748727.04656918976</v>
      </c>
      <c r="Z1787" s="28">
        <f t="shared" ca="1" si="1098"/>
        <v>0.15396126007377675</v>
      </c>
      <c r="AA1787" s="28">
        <f t="shared" ca="1" si="1098"/>
        <v>0.24008508605505208</v>
      </c>
      <c r="AB1787" s="28">
        <f ca="1">IF(Riskregister!$E$7="",0,COUNTIF(BH$4:BH$53,"&lt;"&amp;Z1787)*IF(AA1787&lt;0.5,Riskregister!$K$7+(Riskregister!$L$7-Riskregister!$K$7)*SQRT(AA1787/2),Riskregister!$L$7-(Riskregister!$L$7-Riskregister!$K$7)*SQRT((1-AA1787)/2)))</f>
        <v>0</v>
      </c>
      <c r="AC1787" s="28">
        <f t="shared" ca="1" si="1099"/>
        <v>7.626744121381468E-2</v>
      </c>
      <c r="AD1787" s="28">
        <f t="shared" ca="1" si="1099"/>
        <v>0.54675295875457552</v>
      </c>
      <c r="AE1787" s="28">
        <f ca="1">IF(Riskregister!$E$8="",0,COUNTIF(BI$4:BI$53,"&lt;"&amp;AC1787)*IF(AD1787&lt;0.5,Riskregister!$K$8+(Riskregister!$L$8-Riskregister!$K$8)*SQRT(AD1787/2),Riskregister!$L$8-(Riskregister!$L$8-Riskregister!$K$8)*SQRT((1-AD1787)/2)))</f>
        <v>0</v>
      </c>
      <c r="AF1787" s="28">
        <f t="shared" ca="1" si="1100"/>
        <v>0.3048508937416885</v>
      </c>
      <c r="AG1787" s="28">
        <f t="shared" ca="1" si="1100"/>
        <v>0.35837690570039271</v>
      </c>
      <c r="AH1787" s="28">
        <f>IF(Riskregister!$E$9="",0,COUNTIF(BJ$4:BJ$53,"&lt;"&amp;AF1787)*IF(AG1787&lt;0.5,Riskregister!$K$9+(Riskregister!$L$9-Riskregister!$K$9)*SQRT(AG1787/2),Riskregister!$L$9-(Riskregister!$L$9-Riskregister!$K$9)*SQRT((1-AG1787)/2)))</f>
        <v>0</v>
      </c>
      <c r="AI1787" s="28">
        <f t="shared" ca="1" si="1101"/>
        <v>2.7916531378252452E-2</v>
      </c>
      <c r="AJ1787" s="28">
        <f t="shared" ca="1" si="1101"/>
        <v>5.1693484888206687E-2</v>
      </c>
      <c r="AK1787" s="28">
        <f>IF(Riskregister!$E$10="",0,COUNTIF(BK$4:BK$53,"&lt;"&amp;AI1787)*IF(AJ1787&lt;0.5,Riskregister!$K$10+(Riskregister!$L$10-Riskregister!$K$10)*SQRT(AJ1787/2),Riskregister!$L$10-(Riskregister!$L$10-Riskregister!$K$10)*SQRT((1-AJ1787)/2)))</f>
        <v>0</v>
      </c>
      <c r="AL1787" s="28">
        <f t="shared" ca="1" si="1102"/>
        <v>0.40366436088502478</v>
      </c>
      <c r="AM1787" s="28">
        <f t="shared" ca="1" si="1102"/>
        <v>0.88072868053827169</v>
      </c>
      <c r="AN1787" s="28">
        <f>IF(Riskregister!$E$11="",0,COUNTIF(BL$4:BL$53,"&lt;"&amp;AL1787)*IF(AM1787&lt;0.5,Riskregister!$K$11+(Riskregister!$L$11-Riskregister!$K$11)*SQRT(AM1787/2),Riskregister!$L$11-(Riskregister!$L$11-Riskregister!$K$11)*SQRT((1-AM1787)/2)))</f>
        <v>0</v>
      </c>
      <c r="AO1787" s="28">
        <f t="shared" ca="1" si="1103"/>
        <v>0.48010505417357408</v>
      </c>
      <c r="AP1787" s="28">
        <f t="shared" ca="1" si="1103"/>
        <v>0.28191727238186837</v>
      </c>
      <c r="AQ1787" s="28">
        <f>IF(Riskregister!$E$12="",0,COUNTIF(BM$4:BM$53,"&lt;"&amp;AO1787)*IF(AP1787&lt;0.5,Riskregister!$K$12+(Riskregister!$L$12-Riskregister!$K$12)*SQRT(AP1787/2),Riskregister!$L$12-(Riskregister!$L$12-Riskregister!$K$12)*SQRT((1-AP1787)/2)))</f>
        <v>0</v>
      </c>
      <c r="AR1787" s="28">
        <f t="shared" ca="1" si="1104"/>
        <v>0.45488996419765582</v>
      </c>
      <c r="AS1787" s="28">
        <f t="shared" ca="1" si="1104"/>
        <v>0.73872955944592444</v>
      </c>
      <c r="AT1787" s="28">
        <f>IF(Riskregister!$E$13="",0,COUNTIF(BN$4:BN$53,"&lt;"&amp;AR1787)*IF(AS1787&lt;0.5,Riskregister!$K$13+(Riskregister!$L$13-Riskregister!$K$13)*SQRT(AS1787/2),Riskregister!$L$13-(Riskregister!$L$13-Riskregister!$K$13)*SQRT((1-AS1787)/2)))</f>
        <v>0</v>
      </c>
      <c r="AU1787" s="28">
        <f t="shared" ca="1" si="1105"/>
        <v>0.74639630988525096</v>
      </c>
      <c r="AV1787" s="28">
        <f t="shared" ca="1" si="1105"/>
        <v>0.90904121929123893</v>
      </c>
      <c r="AW1787" s="28">
        <f>IF(Riskregister!$E$14="",0,COUNTIF(BO$4:BO$53,"&lt;"&amp;AU1787)*IF(AV1787&lt;0.5,Riskregister!$K$14+(Riskregister!$L$14-Riskregister!$K$14)*SQRT(AV1787/2),Riskregister!$L$14-(Riskregister!$L$14-Riskregister!$K$14)*SQRT((1-AV1787)/2)))</f>
        <v>0</v>
      </c>
      <c r="AX1787" s="28">
        <f t="shared" ca="1" si="1106"/>
        <v>0.58894722105955011</v>
      </c>
      <c r="AY1787" s="28">
        <f t="shared" ca="1" si="1106"/>
        <v>0.12754717565799312</v>
      </c>
      <c r="AZ1787" s="28">
        <f>IF(Riskregister!$E$15="",0,COUNTIF(BP$4:BP$53,"&lt;"&amp;AX1787)*IF(AY1787&lt;0.5,Riskregister!$K$15+(Riskregister!$L$15-Riskregister!$K$15)*SQRT(AY1787/2),Riskregister!$L$15-(Riskregister!$L$15-Riskregister!$K$15)*SQRT((1-AY1787)/2)))</f>
        <v>0</v>
      </c>
      <c r="BA1787" s="28">
        <f t="shared" ca="1" si="1107"/>
        <v>0.79645250425000935</v>
      </c>
      <c r="BB1787" s="28">
        <f t="shared" ca="1" si="1107"/>
        <v>0.43727382596085107</v>
      </c>
      <c r="BC1787" s="28">
        <f>IF(Riskregister!$E$16="",0,COUNTIF(BQ$4:BQ$53,"&lt;"&amp;BA1787)*IF(BB1787&lt;0.5,Riskregister!$K$16+(Riskregister!$L$16-Riskregister!$K$16)*SQRT(BB1787/2),Riskregister!$L$16-(Riskregister!$L$16-Riskregister!$K$16)*SQRT((1-BB1787)/2)))</f>
        <v>0</v>
      </c>
      <c r="BD1787" s="28">
        <f t="shared" ca="1" si="1071"/>
        <v>748727.04656918976</v>
      </c>
    </row>
    <row r="1788" spans="20:56" x14ac:dyDescent="0.35">
      <c r="T1788" s="28">
        <f t="shared" ca="1" si="1096"/>
        <v>0.98306803283856981</v>
      </c>
      <c r="U1788" s="28">
        <f t="shared" ca="1" si="1096"/>
        <v>0.16258272873484958</v>
      </c>
      <c r="V1788" s="28">
        <f ca="1">IF(Riskregister!$E$5="",0,COUNTIF(BF$4:BF$53,"&lt;"&amp;T1788)*IF(U1788&lt;0.5,Riskregister!$K$5+(Riskregister!$L$5-Riskregister!$K$5)*SQRT(U1788/2),Riskregister!$L$5-(Riskregister!$L$5-Riskregister!$K$5)*SQRT((1-U1788)/2)))</f>
        <v>556604.76444839069</v>
      </c>
      <c r="W1788" s="28">
        <f t="shared" ca="1" si="1097"/>
        <v>0.1734128060939748</v>
      </c>
      <c r="X1788" s="28">
        <f t="shared" ca="1" si="1097"/>
        <v>0.87375707355010523</v>
      </c>
      <c r="Y1788" s="28">
        <f ca="1">IF(Riskregister!$E$6="",0,COUNTIF(BG$4:BG$53,"&lt;"&amp;W1788)*IF(X1788&lt;0.5,Riskregister!$K$6+(Riskregister!$L$6-Riskregister!$K$6)*SQRT(X1788/2),Riskregister!$L$6-(Riskregister!$L$6-Riskregister!$K$6)*SQRT((1-X1788)/2)))</f>
        <v>0</v>
      </c>
      <c r="Z1788" s="28">
        <f t="shared" ca="1" si="1098"/>
        <v>0.58230150115845825</v>
      </c>
      <c r="AA1788" s="28">
        <f t="shared" ca="1" si="1098"/>
        <v>0.10059006019853556</v>
      </c>
      <c r="AB1788" s="28">
        <f ca="1">IF(Riskregister!$E$7="",0,COUNTIF(BH$4:BH$53,"&lt;"&amp;Z1788)*IF(AA1788&lt;0.5,Riskregister!$K$7+(Riskregister!$L$7-Riskregister!$K$7)*SQRT(AA1788/2),Riskregister!$L$7-(Riskregister!$L$7-Riskregister!$K$7)*SQRT((1-AA1788)/2)))</f>
        <v>0</v>
      </c>
      <c r="AC1788" s="28">
        <f t="shared" ca="1" si="1099"/>
        <v>6.3954815196308301E-2</v>
      </c>
      <c r="AD1788" s="28">
        <f t="shared" ca="1" si="1099"/>
        <v>0.47242810690808201</v>
      </c>
      <c r="AE1788" s="28">
        <f ca="1">IF(Riskregister!$E$8="",0,COUNTIF(BI$4:BI$53,"&lt;"&amp;AC1788)*IF(AD1788&lt;0.5,Riskregister!$K$8+(Riskregister!$L$8-Riskregister!$K$8)*SQRT(AD1788/2),Riskregister!$L$8-(Riskregister!$L$8-Riskregister!$K$8)*SQRT((1-AD1788)/2)))</f>
        <v>0</v>
      </c>
      <c r="AF1788" s="28">
        <f t="shared" ca="1" si="1100"/>
        <v>0.70084494178851786</v>
      </c>
      <c r="AG1788" s="28">
        <f t="shared" ca="1" si="1100"/>
        <v>0.10293711213734402</v>
      </c>
      <c r="AH1788" s="28">
        <f>IF(Riskregister!$E$9="",0,COUNTIF(BJ$4:BJ$53,"&lt;"&amp;AF1788)*IF(AG1788&lt;0.5,Riskregister!$K$9+(Riskregister!$L$9-Riskregister!$K$9)*SQRT(AG1788/2),Riskregister!$L$9-(Riskregister!$L$9-Riskregister!$K$9)*SQRT((1-AG1788)/2)))</f>
        <v>0</v>
      </c>
      <c r="AI1788" s="28">
        <f t="shared" ca="1" si="1101"/>
        <v>0.49351871930288749</v>
      </c>
      <c r="AJ1788" s="28">
        <f t="shared" ca="1" si="1101"/>
        <v>0.15226625111093195</v>
      </c>
      <c r="AK1788" s="28">
        <f>IF(Riskregister!$E$10="",0,COUNTIF(BK$4:BK$53,"&lt;"&amp;AI1788)*IF(AJ1788&lt;0.5,Riskregister!$K$10+(Riskregister!$L$10-Riskregister!$K$10)*SQRT(AJ1788/2),Riskregister!$L$10-(Riskregister!$L$10-Riskregister!$K$10)*SQRT((1-AJ1788)/2)))</f>
        <v>0</v>
      </c>
      <c r="AL1788" s="28">
        <f t="shared" ca="1" si="1102"/>
        <v>0.37783644144583528</v>
      </c>
      <c r="AM1788" s="28">
        <f t="shared" ca="1" si="1102"/>
        <v>4.0139154138157385E-2</v>
      </c>
      <c r="AN1788" s="28">
        <f>IF(Riskregister!$E$11="",0,COUNTIF(BL$4:BL$53,"&lt;"&amp;AL1788)*IF(AM1788&lt;0.5,Riskregister!$K$11+(Riskregister!$L$11-Riskregister!$K$11)*SQRT(AM1788/2),Riskregister!$L$11-(Riskregister!$L$11-Riskregister!$K$11)*SQRT((1-AM1788)/2)))</f>
        <v>0</v>
      </c>
      <c r="AO1788" s="28">
        <f t="shared" ca="1" si="1103"/>
        <v>0.20915837550969862</v>
      </c>
      <c r="AP1788" s="28">
        <f t="shared" ca="1" si="1103"/>
        <v>0.87681879312818589</v>
      </c>
      <c r="AQ1788" s="28">
        <f>IF(Riskregister!$E$12="",0,COUNTIF(BM$4:BM$53,"&lt;"&amp;AO1788)*IF(AP1788&lt;0.5,Riskregister!$K$12+(Riskregister!$L$12-Riskregister!$K$12)*SQRT(AP1788/2),Riskregister!$L$12-(Riskregister!$L$12-Riskregister!$K$12)*SQRT((1-AP1788)/2)))</f>
        <v>0</v>
      </c>
      <c r="AR1788" s="28">
        <f t="shared" ca="1" si="1104"/>
        <v>0.21887246806699534</v>
      </c>
      <c r="AS1788" s="28">
        <f t="shared" ca="1" si="1104"/>
        <v>0.50820748866496945</v>
      </c>
      <c r="AT1788" s="28">
        <f>IF(Riskregister!$E$13="",0,COUNTIF(BN$4:BN$53,"&lt;"&amp;AR1788)*IF(AS1788&lt;0.5,Riskregister!$K$13+(Riskregister!$L$13-Riskregister!$K$13)*SQRT(AS1788/2),Riskregister!$L$13-(Riskregister!$L$13-Riskregister!$K$13)*SQRT((1-AS1788)/2)))</f>
        <v>0</v>
      </c>
      <c r="AU1788" s="28">
        <f t="shared" ca="1" si="1105"/>
        <v>0.6916999520861743</v>
      </c>
      <c r="AV1788" s="28">
        <f t="shared" ca="1" si="1105"/>
        <v>0.21149455480965573</v>
      </c>
      <c r="AW1788" s="28">
        <f>IF(Riskregister!$E$14="",0,COUNTIF(BO$4:BO$53,"&lt;"&amp;AU1788)*IF(AV1788&lt;0.5,Riskregister!$K$14+(Riskregister!$L$14-Riskregister!$K$14)*SQRT(AV1788/2),Riskregister!$L$14-(Riskregister!$L$14-Riskregister!$K$14)*SQRT((1-AV1788)/2)))</f>
        <v>0</v>
      </c>
      <c r="AX1788" s="28">
        <f t="shared" ca="1" si="1106"/>
        <v>0.27099556626909949</v>
      </c>
      <c r="AY1788" s="28">
        <f t="shared" ca="1" si="1106"/>
        <v>0.98224540300623409</v>
      </c>
      <c r="AZ1788" s="28">
        <f>IF(Riskregister!$E$15="",0,COUNTIF(BP$4:BP$53,"&lt;"&amp;AX1788)*IF(AY1788&lt;0.5,Riskregister!$K$15+(Riskregister!$L$15-Riskregister!$K$15)*SQRT(AY1788/2),Riskregister!$L$15-(Riskregister!$L$15-Riskregister!$K$15)*SQRT((1-AY1788)/2)))</f>
        <v>0</v>
      </c>
      <c r="BA1788" s="28">
        <f t="shared" ca="1" si="1107"/>
        <v>0.7475656231584914</v>
      </c>
      <c r="BB1788" s="28">
        <f t="shared" ca="1" si="1107"/>
        <v>0.87423424559038865</v>
      </c>
      <c r="BC1788" s="28">
        <f>IF(Riskregister!$E$16="",0,COUNTIF(BQ$4:BQ$53,"&lt;"&amp;BA1788)*IF(BB1788&lt;0.5,Riskregister!$K$16+(Riskregister!$L$16-Riskregister!$K$16)*SQRT(BB1788/2),Riskregister!$L$16-(Riskregister!$L$16-Riskregister!$K$16)*SQRT((1-BB1788)/2)))</f>
        <v>0</v>
      </c>
      <c r="BD1788" s="28">
        <f t="shared" ca="1" si="1071"/>
        <v>556604.76444839069</v>
      </c>
    </row>
    <row r="1789" spans="20:56" x14ac:dyDescent="0.35">
      <c r="T1789" s="28">
        <f t="shared" ca="1" si="1096"/>
        <v>0.69877684790886552</v>
      </c>
      <c r="U1789" s="28">
        <f t="shared" ca="1" si="1096"/>
        <v>0.97039361392474588</v>
      </c>
      <c r="V1789" s="28">
        <f ca="1">IF(Riskregister!$E$5="",0,COUNTIF(BF$4:BF$53,"&lt;"&amp;T1789)*IF(U1789&lt;0.5,Riskregister!$K$5+(Riskregister!$L$5-Riskregister!$K$5)*SQRT(U1789/2),Riskregister!$L$5-(Riskregister!$L$5-Riskregister!$K$5)*SQRT((1-U1789)/2)))</f>
        <v>545249.23205908912</v>
      </c>
      <c r="W1789" s="28">
        <f t="shared" ca="1" si="1097"/>
        <v>0.1071745721121381</v>
      </c>
      <c r="X1789" s="28">
        <f t="shared" ca="1" si="1097"/>
        <v>0.43642696826514282</v>
      </c>
      <c r="Y1789" s="28">
        <f ca="1">IF(Riskregister!$E$6="",0,COUNTIF(BG$4:BG$53,"&lt;"&amp;W1789)*IF(X1789&lt;0.5,Riskregister!$K$6+(Riskregister!$L$6-Riskregister!$K$6)*SQRT(X1789/2),Riskregister!$L$6-(Riskregister!$L$6-Riskregister!$K$6)*SQRT((1-X1789)/2)))</f>
        <v>0</v>
      </c>
      <c r="Z1789" s="28">
        <f t="shared" ca="1" si="1098"/>
        <v>0.75095916645516148</v>
      </c>
      <c r="AA1789" s="28">
        <f t="shared" ca="1" si="1098"/>
        <v>0.3575715012419074</v>
      </c>
      <c r="AB1789" s="28">
        <f ca="1">IF(Riskregister!$E$7="",0,COUNTIF(BH$4:BH$53,"&lt;"&amp;Z1789)*IF(AA1789&lt;0.5,Riskregister!$K$7+(Riskregister!$L$7-Riskregister!$K$7)*SQRT(AA1789/2),Riskregister!$L$7-(Riskregister!$L$7-Riskregister!$K$7)*SQRT((1-AA1789)/2)))</f>
        <v>197990.72420617053</v>
      </c>
      <c r="AC1789" s="28">
        <f t="shared" ca="1" si="1099"/>
        <v>0.70533246487581625</v>
      </c>
      <c r="AD1789" s="28">
        <f t="shared" ca="1" si="1099"/>
        <v>0.21674265191066733</v>
      </c>
      <c r="AE1789" s="28">
        <f ca="1">IF(Riskregister!$E$8="",0,COUNTIF(BI$4:BI$53,"&lt;"&amp;AC1789)*IF(AD1789&lt;0.5,Riskregister!$K$8+(Riskregister!$L$8-Riskregister!$K$8)*SQRT(AD1789/2),Riskregister!$L$8-(Riskregister!$L$8-Riskregister!$K$8)*SQRT((1-AD1789)/2)))</f>
        <v>0</v>
      </c>
      <c r="AF1789" s="28">
        <f t="shared" ca="1" si="1100"/>
        <v>0.95114008836458697</v>
      </c>
      <c r="AG1789" s="28">
        <f t="shared" ca="1" si="1100"/>
        <v>0.43866860617993642</v>
      </c>
      <c r="AH1789" s="28">
        <f>IF(Riskregister!$E$9="",0,COUNTIF(BJ$4:BJ$53,"&lt;"&amp;AF1789)*IF(AG1789&lt;0.5,Riskregister!$K$9+(Riskregister!$L$9-Riskregister!$K$9)*SQRT(AG1789/2),Riskregister!$L$9-(Riskregister!$L$9-Riskregister!$K$9)*SQRT((1-AG1789)/2)))</f>
        <v>0</v>
      </c>
      <c r="AI1789" s="28">
        <f t="shared" ca="1" si="1101"/>
        <v>0.96038592503160025</v>
      </c>
      <c r="AJ1789" s="28">
        <f t="shared" ca="1" si="1101"/>
        <v>0.70562275612780512</v>
      </c>
      <c r="AK1789" s="28">
        <f>IF(Riskregister!$E$10="",0,COUNTIF(BK$4:BK$53,"&lt;"&amp;AI1789)*IF(AJ1789&lt;0.5,Riskregister!$K$10+(Riskregister!$L$10-Riskregister!$K$10)*SQRT(AJ1789/2),Riskregister!$L$10-(Riskregister!$L$10-Riskregister!$K$10)*SQRT((1-AJ1789)/2)))</f>
        <v>0</v>
      </c>
      <c r="AL1789" s="28">
        <f t="shared" ca="1" si="1102"/>
        <v>0.34398993480609807</v>
      </c>
      <c r="AM1789" s="28">
        <f t="shared" ca="1" si="1102"/>
        <v>0.89989177147418042</v>
      </c>
      <c r="AN1789" s="28">
        <f>IF(Riskregister!$E$11="",0,COUNTIF(BL$4:BL$53,"&lt;"&amp;AL1789)*IF(AM1789&lt;0.5,Riskregister!$K$11+(Riskregister!$L$11-Riskregister!$K$11)*SQRT(AM1789/2),Riskregister!$L$11-(Riskregister!$L$11-Riskregister!$K$11)*SQRT((1-AM1789)/2)))</f>
        <v>0</v>
      </c>
      <c r="AO1789" s="28">
        <f t="shared" ca="1" si="1103"/>
        <v>8.3095883603789611E-2</v>
      </c>
      <c r="AP1789" s="28">
        <f t="shared" ca="1" si="1103"/>
        <v>0.47974829702147814</v>
      </c>
      <c r="AQ1789" s="28">
        <f>IF(Riskregister!$E$12="",0,COUNTIF(BM$4:BM$53,"&lt;"&amp;AO1789)*IF(AP1789&lt;0.5,Riskregister!$K$12+(Riskregister!$L$12-Riskregister!$K$12)*SQRT(AP1789/2),Riskregister!$L$12-(Riskregister!$L$12-Riskregister!$K$12)*SQRT((1-AP1789)/2)))</f>
        <v>0</v>
      </c>
      <c r="AR1789" s="28">
        <f t="shared" ca="1" si="1104"/>
        <v>0.88331906012693684</v>
      </c>
      <c r="AS1789" s="28">
        <f t="shared" ca="1" si="1104"/>
        <v>0.45496889749793368</v>
      </c>
      <c r="AT1789" s="28">
        <f>IF(Riskregister!$E$13="",0,COUNTIF(BN$4:BN$53,"&lt;"&amp;AR1789)*IF(AS1789&lt;0.5,Riskregister!$K$13+(Riskregister!$L$13-Riskregister!$K$13)*SQRT(AS1789/2),Riskregister!$L$13-(Riskregister!$L$13-Riskregister!$K$13)*SQRT((1-AS1789)/2)))</f>
        <v>0</v>
      </c>
      <c r="AU1789" s="28">
        <f t="shared" ca="1" si="1105"/>
        <v>0.24022593219434729</v>
      </c>
      <c r="AV1789" s="28">
        <f t="shared" ca="1" si="1105"/>
        <v>0.27989062922853303</v>
      </c>
      <c r="AW1789" s="28">
        <f>IF(Riskregister!$E$14="",0,COUNTIF(BO$4:BO$53,"&lt;"&amp;AU1789)*IF(AV1789&lt;0.5,Riskregister!$K$14+(Riskregister!$L$14-Riskregister!$K$14)*SQRT(AV1789/2),Riskregister!$L$14-(Riskregister!$L$14-Riskregister!$K$14)*SQRT((1-AV1789)/2)))</f>
        <v>0</v>
      </c>
      <c r="AX1789" s="28">
        <f t="shared" ca="1" si="1106"/>
        <v>0.14538292645917261</v>
      </c>
      <c r="AY1789" s="28">
        <f t="shared" ca="1" si="1106"/>
        <v>0.21196728168967616</v>
      </c>
      <c r="AZ1789" s="28">
        <f>IF(Riskregister!$E$15="",0,COUNTIF(BP$4:BP$53,"&lt;"&amp;AX1789)*IF(AY1789&lt;0.5,Riskregister!$K$15+(Riskregister!$L$15-Riskregister!$K$15)*SQRT(AY1789/2),Riskregister!$L$15-(Riskregister!$L$15-Riskregister!$K$15)*SQRT((1-AY1789)/2)))</f>
        <v>0</v>
      </c>
      <c r="BA1789" s="28">
        <f t="shared" ca="1" si="1107"/>
        <v>0.93356370080781981</v>
      </c>
      <c r="BB1789" s="28">
        <f t="shared" ca="1" si="1107"/>
        <v>0.71516248390136394</v>
      </c>
      <c r="BC1789" s="28">
        <f>IF(Riskregister!$E$16="",0,COUNTIF(BQ$4:BQ$53,"&lt;"&amp;BA1789)*IF(BB1789&lt;0.5,Riskregister!$K$16+(Riskregister!$L$16-Riskregister!$K$16)*SQRT(BB1789/2),Riskregister!$L$16-(Riskregister!$L$16-Riskregister!$K$16)*SQRT((1-BB1789)/2)))</f>
        <v>0</v>
      </c>
      <c r="BD1789" s="28">
        <f t="shared" ca="1" si="1071"/>
        <v>743239.95626525965</v>
      </c>
    </row>
    <row r="1790" spans="20:56" x14ac:dyDescent="0.35">
      <c r="T1790" s="28">
        <f t="shared" ca="1" si="1096"/>
        <v>0.88906818299930401</v>
      </c>
      <c r="U1790" s="28">
        <f t="shared" ca="1" si="1096"/>
        <v>0.67864079426019785</v>
      </c>
      <c r="V1790" s="28">
        <f ca="1">IF(Riskregister!$E$5="",0,COUNTIF(BF$4:BF$53,"&lt;"&amp;T1790)*IF(U1790&lt;0.5,Riskregister!$K$5+(Riskregister!$L$5-Riskregister!$K$5)*SQRT(U1790/2),Riskregister!$L$5-(Riskregister!$L$5-Riskregister!$K$5)*SQRT((1-U1790)/2)))</f>
        <v>419618.12845755543</v>
      </c>
      <c r="W1790" s="28">
        <f t="shared" ca="1" si="1097"/>
        <v>0.82132405495914995</v>
      </c>
      <c r="X1790" s="28">
        <f t="shared" ca="1" si="1097"/>
        <v>0.56800870783492086</v>
      </c>
      <c r="Y1790" s="28">
        <f ca="1">IF(Riskregister!$E$6="",0,COUNTIF(BG$4:BG$53,"&lt;"&amp;W1790)*IF(X1790&lt;0.5,Riskregister!$K$6+(Riskregister!$L$6-Riskregister!$K$6)*SQRT(X1790/2),Riskregister!$L$6-(Riskregister!$L$6-Riskregister!$K$6)*SQRT((1-X1790)/2)))</f>
        <v>1163444.0285865935</v>
      </c>
      <c r="Z1790" s="28">
        <f t="shared" ca="1" si="1098"/>
        <v>0.12333796701680888</v>
      </c>
      <c r="AA1790" s="28">
        <f t="shared" ca="1" si="1098"/>
        <v>0.59455281443227148</v>
      </c>
      <c r="AB1790" s="28">
        <f ca="1">IF(Riskregister!$E$7="",0,COUNTIF(BH$4:BH$53,"&lt;"&amp;Z1790)*IF(AA1790&lt;0.5,Riskregister!$K$7+(Riskregister!$L$7-Riskregister!$K$7)*SQRT(AA1790/2),Riskregister!$L$7-(Riskregister!$L$7-Riskregister!$K$7)*SQRT((1-AA1790)/2)))</f>
        <v>0</v>
      </c>
      <c r="AC1790" s="28">
        <f t="shared" ca="1" si="1099"/>
        <v>0.59112258853017929</v>
      </c>
      <c r="AD1790" s="28">
        <f t="shared" ca="1" si="1099"/>
        <v>0.92118810198786594</v>
      </c>
      <c r="AE1790" s="28">
        <f ca="1">IF(Riskregister!$E$8="",0,COUNTIF(BI$4:BI$53,"&lt;"&amp;AC1790)*IF(AD1790&lt;0.5,Riskregister!$K$8+(Riskregister!$L$8-Riskregister!$K$8)*SQRT(AD1790/2),Riskregister!$L$8-(Riskregister!$L$8-Riskregister!$K$8)*SQRT((1-AD1790)/2)))</f>
        <v>0</v>
      </c>
      <c r="AF1790" s="28">
        <f t="shared" ca="1" si="1100"/>
        <v>0.60234880332473451</v>
      </c>
      <c r="AG1790" s="28">
        <f t="shared" ca="1" si="1100"/>
        <v>0.67154171067971813</v>
      </c>
      <c r="AH1790" s="28">
        <f>IF(Riskregister!$E$9="",0,COUNTIF(BJ$4:BJ$53,"&lt;"&amp;AF1790)*IF(AG1790&lt;0.5,Riskregister!$K$9+(Riskregister!$L$9-Riskregister!$K$9)*SQRT(AG1790/2),Riskregister!$L$9-(Riskregister!$L$9-Riskregister!$K$9)*SQRT((1-AG1790)/2)))</f>
        <v>0</v>
      </c>
      <c r="AI1790" s="28">
        <f t="shared" ca="1" si="1101"/>
        <v>0.75301546212717463</v>
      </c>
      <c r="AJ1790" s="28">
        <f t="shared" ca="1" si="1101"/>
        <v>0.7402067774040505</v>
      </c>
      <c r="AK1790" s="28">
        <f>IF(Riskregister!$E$10="",0,COUNTIF(BK$4:BK$53,"&lt;"&amp;AI1790)*IF(AJ1790&lt;0.5,Riskregister!$K$10+(Riskregister!$L$10-Riskregister!$K$10)*SQRT(AJ1790/2),Riskregister!$L$10-(Riskregister!$L$10-Riskregister!$K$10)*SQRT((1-AJ1790)/2)))</f>
        <v>0</v>
      </c>
      <c r="AL1790" s="28">
        <f t="shared" ca="1" si="1102"/>
        <v>0.95542037058447704</v>
      </c>
      <c r="AM1790" s="28">
        <f t="shared" ca="1" si="1102"/>
        <v>0.39645890327340894</v>
      </c>
      <c r="AN1790" s="28">
        <f>IF(Riskregister!$E$11="",0,COUNTIF(BL$4:BL$53,"&lt;"&amp;AL1790)*IF(AM1790&lt;0.5,Riskregister!$K$11+(Riskregister!$L$11-Riskregister!$K$11)*SQRT(AM1790/2),Riskregister!$L$11-(Riskregister!$L$11-Riskregister!$K$11)*SQRT((1-AM1790)/2)))</f>
        <v>0</v>
      </c>
      <c r="AO1790" s="28">
        <f t="shared" ca="1" si="1103"/>
        <v>0.90455165504607959</v>
      </c>
      <c r="AP1790" s="28">
        <f t="shared" ca="1" si="1103"/>
        <v>0.45097340375796113</v>
      </c>
      <c r="AQ1790" s="28">
        <f>IF(Riskregister!$E$12="",0,COUNTIF(BM$4:BM$53,"&lt;"&amp;AO1790)*IF(AP1790&lt;0.5,Riskregister!$K$12+(Riskregister!$L$12-Riskregister!$K$12)*SQRT(AP1790/2),Riskregister!$L$12-(Riskregister!$L$12-Riskregister!$K$12)*SQRT((1-AP1790)/2)))</f>
        <v>0</v>
      </c>
      <c r="AR1790" s="28">
        <f t="shared" ca="1" si="1104"/>
        <v>0.43400797707541783</v>
      </c>
      <c r="AS1790" s="28">
        <f t="shared" ca="1" si="1104"/>
        <v>0.70489771416049418</v>
      </c>
      <c r="AT1790" s="28">
        <f>IF(Riskregister!$E$13="",0,COUNTIF(BN$4:BN$53,"&lt;"&amp;AR1790)*IF(AS1790&lt;0.5,Riskregister!$K$13+(Riskregister!$L$13-Riskregister!$K$13)*SQRT(AS1790/2),Riskregister!$L$13-(Riskregister!$L$13-Riskregister!$K$13)*SQRT((1-AS1790)/2)))</f>
        <v>0</v>
      </c>
      <c r="AU1790" s="28">
        <f t="shared" ca="1" si="1105"/>
        <v>0.49431450968216573</v>
      </c>
      <c r="AV1790" s="28">
        <f t="shared" ca="1" si="1105"/>
        <v>0.95663914958168061</v>
      </c>
      <c r="AW1790" s="28">
        <f>IF(Riskregister!$E$14="",0,COUNTIF(BO$4:BO$53,"&lt;"&amp;AU1790)*IF(AV1790&lt;0.5,Riskregister!$K$14+(Riskregister!$L$14-Riskregister!$K$14)*SQRT(AV1790/2),Riskregister!$L$14-(Riskregister!$L$14-Riskregister!$K$14)*SQRT((1-AV1790)/2)))</f>
        <v>0</v>
      </c>
      <c r="AX1790" s="28">
        <f t="shared" ca="1" si="1106"/>
        <v>0.68183035545572523</v>
      </c>
      <c r="AY1790" s="28">
        <f t="shared" ca="1" si="1106"/>
        <v>0.2265919508028027</v>
      </c>
      <c r="AZ1790" s="28">
        <f>IF(Riskregister!$E$15="",0,COUNTIF(BP$4:BP$53,"&lt;"&amp;AX1790)*IF(AY1790&lt;0.5,Riskregister!$K$15+(Riskregister!$L$15-Riskregister!$K$15)*SQRT(AY1790/2),Riskregister!$L$15-(Riskregister!$L$15-Riskregister!$K$15)*SQRT((1-AY1790)/2)))</f>
        <v>0</v>
      </c>
      <c r="BA1790" s="28">
        <f t="shared" ca="1" si="1107"/>
        <v>0.28005487776431803</v>
      </c>
      <c r="BB1790" s="28">
        <f t="shared" ca="1" si="1107"/>
        <v>0.68017570903354641</v>
      </c>
      <c r="BC1790" s="28">
        <f>IF(Riskregister!$E$16="",0,COUNTIF(BQ$4:BQ$53,"&lt;"&amp;BA1790)*IF(BB1790&lt;0.5,Riskregister!$K$16+(Riskregister!$L$16-Riskregister!$K$16)*SQRT(BB1790/2),Riskregister!$L$16-(Riskregister!$L$16-Riskregister!$K$16)*SQRT((1-BB1790)/2)))</f>
        <v>0</v>
      </c>
      <c r="BD1790" s="28">
        <f t="shared" ca="1" si="1071"/>
        <v>1583062.157044149</v>
      </c>
    </row>
    <row r="1791" spans="20:56" x14ac:dyDescent="0.35">
      <c r="T1791" s="28">
        <f t="shared" ca="1" si="1096"/>
        <v>0.71469660099357379</v>
      </c>
      <c r="U1791" s="28">
        <f t="shared" ca="1" si="1096"/>
        <v>0.52877842409407616</v>
      </c>
      <c r="V1791" s="28">
        <f ca="1">IF(Riskregister!$E$5="",0,COUNTIF(BF$4:BF$53,"&lt;"&amp;T1791)*IF(U1791&lt;0.5,Riskregister!$K$5+(Riskregister!$L$5-Riskregister!$K$5)*SQRT(U1791/2),Riskregister!$L$5-(Riskregister!$L$5-Riskregister!$K$5)*SQRT((1-U1791)/2)))</f>
        <v>381571.09953013365</v>
      </c>
      <c r="W1791" s="28">
        <f t="shared" ca="1" si="1097"/>
        <v>8.2296884343716403E-2</v>
      </c>
      <c r="X1791" s="28">
        <f t="shared" ca="1" si="1097"/>
        <v>0.89147217565767423</v>
      </c>
      <c r="Y1791" s="28">
        <f ca="1">IF(Riskregister!$E$6="",0,COUNTIF(BG$4:BG$53,"&lt;"&amp;W1791)*IF(X1791&lt;0.5,Riskregister!$K$6+(Riskregister!$L$6-Riskregister!$K$6)*SQRT(X1791/2),Riskregister!$L$6-(Riskregister!$L$6-Riskregister!$K$6)*SQRT((1-X1791)/2)))</f>
        <v>0</v>
      </c>
      <c r="Z1791" s="28">
        <f t="shared" ca="1" si="1098"/>
        <v>0.22718657959831201</v>
      </c>
      <c r="AA1791" s="28">
        <f t="shared" ca="1" si="1098"/>
        <v>0.74879506760485615</v>
      </c>
      <c r="AB1791" s="28">
        <f ca="1">IF(Riskregister!$E$7="",0,COUNTIF(BH$4:BH$53,"&lt;"&amp;Z1791)*IF(AA1791&lt;0.5,Riskregister!$K$7+(Riskregister!$L$7-Riskregister!$K$7)*SQRT(AA1791/2),Riskregister!$L$7-(Riskregister!$L$7-Riskregister!$K$7)*SQRT((1-AA1791)/2)))</f>
        <v>0</v>
      </c>
      <c r="AC1791" s="28">
        <f t="shared" ca="1" si="1099"/>
        <v>0.57783962217813634</v>
      </c>
      <c r="AD1791" s="28">
        <f t="shared" ca="1" si="1099"/>
        <v>0.64851809634982605</v>
      </c>
      <c r="AE1791" s="28">
        <f ca="1">IF(Riskregister!$E$8="",0,COUNTIF(BI$4:BI$53,"&lt;"&amp;AC1791)*IF(AD1791&lt;0.5,Riskregister!$K$8+(Riskregister!$L$8-Riskregister!$K$8)*SQRT(AD1791/2),Riskregister!$L$8-(Riskregister!$L$8-Riskregister!$K$8)*SQRT((1-AD1791)/2)))</f>
        <v>0</v>
      </c>
      <c r="AF1791" s="28">
        <f t="shared" ca="1" si="1100"/>
        <v>0.37502025462851041</v>
      </c>
      <c r="AG1791" s="28">
        <f t="shared" ca="1" si="1100"/>
        <v>0.94732653188951355</v>
      </c>
      <c r="AH1791" s="28">
        <f>IF(Riskregister!$E$9="",0,COUNTIF(BJ$4:BJ$53,"&lt;"&amp;AF1791)*IF(AG1791&lt;0.5,Riskregister!$K$9+(Riskregister!$L$9-Riskregister!$K$9)*SQRT(AG1791/2),Riskregister!$L$9-(Riskregister!$L$9-Riskregister!$K$9)*SQRT((1-AG1791)/2)))</f>
        <v>0</v>
      </c>
      <c r="AI1791" s="28">
        <f t="shared" ca="1" si="1101"/>
        <v>0.91302840517835715</v>
      </c>
      <c r="AJ1791" s="28">
        <f t="shared" ca="1" si="1101"/>
        <v>0.33068413639298599</v>
      </c>
      <c r="AK1791" s="28">
        <f>IF(Riskregister!$E$10="",0,COUNTIF(BK$4:BK$53,"&lt;"&amp;AI1791)*IF(AJ1791&lt;0.5,Riskregister!$K$10+(Riskregister!$L$10-Riskregister!$K$10)*SQRT(AJ1791/2),Riskregister!$L$10-(Riskregister!$L$10-Riskregister!$K$10)*SQRT((1-AJ1791)/2)))</f>
        <v>0</v>
      </c>
      <c r="AL1791" s="28">
        <f t="shared" ca="1" si="1102"/>
        <v>0.91948211968095672</v>
      </c>
      <c r="AM1791" s="28">
        <f t="shared" ca="1" si="1102"/>
        <v>0.98652019106768396</v>
      </c>
      <c r="AN1791" s="28">
        <f>IF(Riskregister!$E$11="",0,COUNTIF(BL$4:BL$53,"&lt;"&amp;AL1791)*IF(AM1791&lt;0.5,Riskregister!$K$11+(Riskregister!$L$11-Riskregister!$K$11)*SQRT(AM1791/2),Riskregister!$L$11-(Riskregister!$L$11-Riskregister!$K$11)*SQRT((1-AM1791)/2)))</f>
        <v>0</v>
      </c>
      <c r="AO1791" s="28">
        <f t="shared" ca="1" si="1103"/>
        <v>0.18474836890087187</v>
      </c>
      <c r="AP1791" s="28">
        <f t="shared" ca="1" si="1103"/>
        <v>0.69484144613590815</v>
      </c>
      <c r="AQ1791" s="28">
        <f>IF(Riskregister!$E$12="",0,COUNTIF(BM$4:BM$53,"&lt;"&amp;AO1791)*IF(AP1791&lt;0.5,Riskregister!$K$12+(Riskregister!$L$12-Riskregister!$K$12)*SQRT(AP1791/2),Riskregister!$L$12-(Riskregister!$L$12-Riskregister!$K$12)*SQRT((1-AP1791)/2)))</f>
        <v>0</v>
      </c>
      <c r="AR1791" s="28">
        <f t="shared" ca="1" si="1104"/>
        <v>0.38411526095271009</v>
      </c>
      <c r="AS1791" s="28">
        <f t="shared" ca="1" si="1104"/>
        <v>0.36561629438849952</v>
      </c>
      <c r="AT1791" s="28">
        <f>IF(Riskregister!$E$13="",0,COUNTIF(BN$4:BN$53,"&lt;"&amp;AR1791)*IF(AS1791&lt;0.5,Riskregister!$K$13+(Riskregister!$L$13-Riskregister!$K$13)*SQRT(AS1791/2),Riskregister!$L$13-(Riskregister!$L$13-Riskregister!$K$13)*SQRT((1-AS1791)/2)))</f>
        <v>0</v>
      </c>
      <c r="AU1791" s="28">
        <f t="shared" ca="1" si="1105"/>
        <v>0.781962328194164</v>
      </c>
      <c r="AV1791" s="28">
        <f t="shared" ca="1" si="1105"/>
        <v>0.78335993326504616</v>
      </c>
      <c r="AW1791" s="28">
        <f>IF(Riskregister!$E$14="",0,COUNTIF(BO$4:BO$53,"&lt;"&amp;AU1791)*IF(AV1791&lt;0.5,Riskregister!$K$14+(Riskregister!$L$14-Riskregister!$K$14)*SQRT(AV1791/2),Riskregister!$L$14-(Riskregister!$L$14-Riskregister!$K$14)*SQRT((1-AV1791)/2)))</f>
        <v>0</v>
      </c>
      <c r="AX1791" s="28">
        <f t="shared" ca="1" si="1106"/>
        <v>0.7169333020933123</v>
      </c>
      <c r="AY1791" s="28">
        <f t="shared" ca="1" si="1106"/>
        <v>0.30273177425731479</v>
      </c>
      <c r="AZ1791" s="28">
        <f>IF(Riskregister!$E$15="",0,COUNTIF(BP$4:BP$53,"&lt;"&amp;AX1791)*IF(AY1791&lt;0.5,Riskregister!$K$15+(Riskregister!$L$15-Riskregister!$K$15)*SQRT(AY1791/2),Riskregister!$L$15-(Riskregister!$L$15-Riskregister!$K$15)*SQRT((1-AY1791)/2)))</f>
        <v>0</v>
      </c>
      <c r="BA1791" s="28">
        <f t="shared" ca="1" si="1107"/>
        <v>0.97182315740017</v>
      </c>
      <c r="BB1791" s="28">
        <f t="shared" ca="1" si="1107"/>
        <v>6.2252219854216362E-2</v>
      </c>
      <c r="BC1791" s="28">
        <f>IF(Riskregister!$E$16="",0,COUNTIF(BQ$4:BQ$53,"&lt;"&amp;BA1791)*IF(BB1791&lt;0.5,Riskregister!$K$16+(Riskregister!$L$16-Riskregister!$K$16)*SQRT(BB1791/2),Riskregister!$L$16-(Riskregister!$L$16-Riskregister!$K$16)*SQRT((1-BB1791)/2)))</f>
        <v>0</v>
      </c>
      <c r="BD1791" s="28">
        <f t="shared" ca="1" si="1071"/>
        <v>381571.09953013365</v>
      </c>
    </row>
    <row r="1792" spans="20:56" x14ac:dyDescent="0.35">
      <c r="T1792" s="28">
        <f t="shared" ca="1" si="1096"/>
        <v>0.21165688708372388</v>
      </c>
      <c r="U1792" s="28">
        <f t="shared" ca="1" si="1096"/>
        <v>0.71143509469355892</v>
      </c>
      <c r="V1792" s="28">
        <f ca="1">IF(Riskregister!$E$5="",0,COUNTIF(BF$4:BF$53,"&lt;"&amp;T1792)*IF(U1792&lt;0.5,Riskregister!$K$5+(Riskregister!$L$5-Riskregister!$K$5)*SQRT(U1792/2),Riskregister!$L$5-(Riskregister!$L$5-Riskregister!$K$5)*SQRT((1-U1792)/2)))</f>
        <v>0</v>
      </c>
      <c r="W1792" s="28">
        <f t="shared" ca="1" si="1097"/>
        <v>0.65495816498632808</v>
      </c>
      <c r="X1792" s="28">
        <f t="shared" ca="1" si="1097"/>
        <v>0.73681822317440782</v>
      </c>
      <c r="Y1792" s="28">
        <f ca="1">IF(Riskregister!$E$6="",0,COUNTIF(BG$4:BG$53,"&lt;"&amp;W1792)*IF(X1792&lt;0.5,Riskregister!$K$6+(Riskregister!$L$6-Riskregister!$K$6)*SQRT(X1792/2),Riskregister!$L$6-(Riskregister!$L$6-Riskregister!$K$6)*SQRT((1-X1792)/2)))</f>
        <v>1347041.7483043349</v>
      </c>
      <c r="Z1792" s="28">
        <f t="shared" ca="1" si="1098"/>
        <v>0.34129133357565422</v>
      </c>
      <c r="AA1792" s="28">
        <f t="shared" ca="1" si="1098"/>
        <v>0.45018075061133644</v>
      </c>
      <c r="AB1792" s="28">
        <f ca="1">IF(Riskregister!$E$7="",0,COUNTIF(BH$4:BH$53,"&lt;"&amp;Z1792)*IF(AA1792&lt;0.5,Riskregister!$K$7+(Riskregister!$L$7-Riskregister!$K$7)*SQRT(AA1792/2),Riskregister!$L$7-(Riskregister!$L$7-Riskregister!$K$7)*SQRT((1-AA1792)/2)))</f>
        <v>0</v>
      </c>
      <c r="AC1792" s="28">
        <f t="shared" ca="1" si="1099"/>
        <v>9.1991499288133771E-2</v>
      </c>
      <c r="AD1792" s="28">
        <f t="shared" ca="1" si="1099"/>
        <v>0.4890405150482956</v>
      </c>
      <c r="AE1792" s="28">
        <f ca="1">IF(Riskregister!$E$8="",0,COUNTIF(BI$4:BI$53,"&lt;"&amp;AC1792)*IF(AD1792&lt;0.5,Riskregister!$K$8+(Riskregister!$L$8-Riskregister!$K$8)*SQRT(AD1792/2),Riskregister!$L$8-(Riskregister!$L$8-Riskregister!$K$8)*SQRT((1-AD1792)/2)))</f>
        <v>0</v>
      </c>
      <c r="AF1792" s="28">
        <f t="shared" ca="1" si="1100"/>
        <v>0.34746583331791814</v>
      </c>
      <c r="AG1792" s="28">
        <f t="shared" ca="1" si="1100"/>
        <v>0.58591105403427923</v>
      </c>
      <c r="AH1792" s="28">
        <f>IF(Riskregister!$E$9="",0,COUNTIF(BJ$4:BJ$53,"&lt;"&amp;AF1792)*IF(AG1792&lt;0.5,Riskregister!$K$9+(Riskregister!$L$9-Riskregister!$K$9)*SQRT(AG1792/2),Riskregister!$L$9-(Riskregister!$L$9-Riskregister!$K$9)*SQRT((1-AG1792)/2)))</f>
        <v>0</v>
      </c>
      <c r="AI1792" s="28">
        <f t="shared" ca="1" si="1101"/>
        <v>0.21990884298897739</v>
      </c>
      <c r="AJ1792" s="28">
        <f t="shared" ca="1" si="1101"/>
        <v>0.76299987714265938</v>
      </c>
      <c r="AK1792" s="28">
        <f>IF(Riskregister!$E$10="",0,COUNTIF(BK$4:BK$53,"&lt;"&amp;AI1792)*IF(AJ1792&lt;0.5,Riskregister!$K$10+(Riskregister!$L$10-Riskregister!$K$10)*SQRT(AJ1792/2),Riskregister!$L$10-(Riskregister!$L$10-Riskregister!$K$10)*SQRT((1-AJ1792)/2)))</f>
        <v>0</v>
      </c>
      <c r="AL1792" s="28">
        <f t="shared" ca="1" si="1102"/>
        <v>0.19423116441236299</v>
      </c>
      <c r="AM1792" s="28">
        <f t="shared" ca="1" si="1102"/>
        <v>0.54728623314171088</v>
      </c>
      <c r="AN1792" s="28">
        <f>IF(Riskregister!$E$11="",0,COUNTIF(BL$4:BL$53,"&lt;"&amp;AL1792)*IF(AM1792&lt;0.5,Riskregister!$K$11+(Riskregister!$L$11-Riskregister!$K$11)*SQRT(AM1792/2),Riskregister!$L$11-(Riskregister!$L$11-Riskregister!$K$11)*SQRT((1-AM1792)/2)))</f>
        <v>0</v>
      </c>
      <c r="AO1792" s="28">
        <f t="shared" ca="1" si="1103"/>
        <v>0.10268685934044353</v>
      </c>
      <c r="AP1792" s="28">
        <f t="shared" ca="1" si="1103"/>
        <v>0.42482531852075178</v>
      </c>
      <c r="AQ1792" s="28">
        <f>IF(Riskregister!$E$12="",0,COUNTIF(BM$4:BM$53,"&lt;"&amp;AO1792)*IF(AP1792&lt;0.5,Riskregister!$K$12+(Riskregister!$L$12-Riskregister!$K$12)*SQRT(AP1792/2),Riskregister!$L$12-(Riskregister!$L$12-Riskregister!$K$12)*SQRT((1-AP1792)/2)))</f>
        <v>0</v>
      </c>
      <c r="AR1792" s="28">
        <f t="shared" ca="1" si="1104"/>
        <v>6.1098013058358491E-2</v>
      </c>
      <c r="AS1792" s="28">
        <f t="shared" ca="1" si="1104"/>
        <v>0.12231832323300318</v>
      </c>
      <c r="AT1792" s="28">
        <f>IF(Riskregister!$E$13="",0,COUNTIF(BN$4:BN$53,"&lt;"&amp;AR1792)*IF(AS1792&lt;0.5,Riskregister!$K$13+(Riskregister!$L$13-Riskregister!$K$13)*SQRT(AS1792/2),Riskregister!$L$13-(Riskregister!$L$13-Riskregister!$K$13)*SQRT((1-AS1792)/2)))</f>
        <v>0</v>
      </c>
      <c r="AU1792" s="28">
        <f t="shared" ca="1" si="1105"/>
        <v>0.50212730969048136</v>
      </c>
      <c r="AV1792" s="28">
        <f t="shared" ca="1" si="1105"/>
        <v>0.28876652801680347</v>
      </c>
      <c r="AW1792" s="28">
        <f>IF(Riskregister!$E$14="",0,COUNTIF(BO$4:BO$53,"&lt;"&amp;AU1792)*IF(AV1792&lt;0.5,Riskregister!$K$14+(Riskregister!$L$14-Riskregister!$K$14)*SQRT(AV1792/2),Riskregister!$L$14-(Riskregister!$L$14-Riskregister!$K$14)*SQRT((1-AV1792)/2)))</f>
        <v>0</v>
      </c>
      <c r="AX1792" s="28">
        <f t="shared" ca="1" si="1106"/>
        <v>0.75466280307136424</v>
      </c>
      <c r="AY1792" s="28">
        <f t="shared" ca="1" si="1106"/>
        <v>4.3288662425039814E-2</v>
      </c>
      <c r="AZ1792" s="28">
        <f>IF(Riskregister!$E$15="",0,COUNTIF(BP$4:BP$53,"&lt;"&amp;AX1792)*IF(AY1792&lt;0.5,Riskregister!$K$15+(Riskregister!$L$15-Riskregister!$K$15)*SQRT(AY1792/2),Riskregister!$L$15-(Riskregister!$L$15-Riskregister!$K$15)*SQRT((1-AY1792)/2)))</f>
        <v>0</v>
      </c>
      <c r="BA1792" s="28">
        <f t="shared" ca="1" si="1107"/>
        <v>0.11863202562502329</v>
      </c>
      <c r="BB1792" s="28">
        <f t="shared" ca="1" si="1107"/>
        <v>0.14986826618084781</v>
      </c>
      <c r="BC1792" s="28">
        <f>IF(Riskregister!$E$16="",0,COUNTIF(BQ$4:BQ$53,"&lt;"&amp;BA1792)*IF(BB1792&lt;0.5,Riskregister!$K$16+(Riskregister!$L$16-Riskregister!$K$16)*SQRT(BB1792/2),Riskregister!$L$16-(Riskregister!$L$16-Riskregister!$K$16)*SQRT((1-BB1792)/2)))</f>
        <v>0</v>
      </c>
      <c r="BD1792" s="28">
        <f t="shared" ca="1" si="1071"/>
        <v>1347041.7483043349</v>
      </c>
    </row>
    <row r="1793" spans="20:56" x14ac:dyDescent="0.35">
      <c r="T1793" s="28">
        <f t="shared" ca="1" si="1096"/>
        <v>0.94270349422010613</v>
      </c>
      <c r="U1793" s="28">
        <f t="shared" ca="1" si="1096"/>
        <v>0.91887522712301251</v>
      </c>
      <c r="V1793" s="28">
        <f ca="1">IF(Riskregister!$E$5="",0,COUNTIF(BF$4:BF$53,"&lt;"&amp;T1793)*IF(U1793&lt;0.5,Riskregister!$K$5+(Riskregister!$L$5-Riskregister!$K$5)*SQRT(U1793/2),Riskregister!$L$5-(Riskregister!$L$5-Riskregister!$K$5)*SQRT((1-U1793)/2)))</f>
        <v>1018739.0471856117</v>
      </c>
      <c r="W1793" s="28">
        <f t="shared" ca="1" si="1097"/>
        <v>0.92079599486444608</v>
      </c>
      <c r="X1793" s="28">
        <f t="shared" ca="1" si="1097"/>
        <v>0.41913880870128917</v>
      </c>
      <c r="Y1793" s="28">
        <f ca="1">IF(Riskregister!$E$6="",0,COUNTIF(BG$4:BG$53,"&lt;"&amp;W1793)*IF(X1793&lt;0.5,Riskregister!$K$6+(Riskregister!$L$6-Riskregister!$K$6)*SQRT(X1793/2),Riskregister!$L$6-(Riskregister!$L$6-Riskregister!$K$6)*SQRT((1-X1793)/2)))</f>
        <v>2048035.0361519484</v>
      </c>
      <c r="Z1793" s="28">
        <f t="shared" ca="1" si="1098"/>
        <v>0.55809219690607059</v>
      </c>
      <c r="AA1793" s="28">
        <f t="shared" ca="1" si="1098"/>
        <v>0.24882518766301853</v>
      </c>
      <c r="AB1793" s="28">
        <f ca="1">IF(Riskregister!$E$7="",0,COUNTIF(BH$4:BH$53,"&lt;"&amp;Z1793)*IF(AA1793&lt;0.5,Riskregister!$K$7+(Riskregister!$L$7-Riskregister!$K$7)*SQRT(AA1793/2),Riskregister!$L$7-(Riskregister!$L$7-Riskregister!$K$7)*SQRT((1-AA1793)/2)))</f>
        <v>0</v>
      </c>
      <c r="AC1793" s="28">
        <f t="shared" ca="1" si="1099"/>
        <v>0.26440014522557442</v>
      </c>
      <c r="AD1793" s="28">
        <f t="shared" ca="1" si="1099"/>
        <v>0.69315146026796037</v>
      </c>
      <c r="AE1793" s="28">
        <f ca="1">IF(Riskregister!$E$8="",0,COUNTIF(BI$4:BI$53,"&lt;"&amp;AC1793)*IF(AD1793&lt;0.5,Riskregister!$K$8+(Riskregister!$L$8-Riskregister!$K$8)*SQRT(AD1793/2),Riskregister!$L$8-(Riskregister!$L$8-Riskregister!$K$8)*SQRT((1-AD1793)/2)))</f>
        <v>0</v>
      </c>
      <c r="AF1793" s="28">
        <f t="shared" ca="1" si="1100"/>
        <v>0.35380073371779375</v>
      </c>
      <c r="AG1793" s="28">
        <f t="shared" ca="1" si="1100"/>
        <v>0.648820401317178</v>
      </c>
      <c r="AH1793" s="28">
        <f>IF(Riskregister!$E$9="",0,COUNTIF(BJ$4:BJ$53,"&lt;"&amp;AF1793)*IF(AG1793&lt;0.5,Riskregister!$K$9+(Riskregister!$L$9-Riskregister!$K$9)*SQRT(AG1793/2),Riskregister!$L$9-(Riskregister!$L$9-Riskregister!$K$9)*SQRT((1-AG1793)/2)))</f>
        <v>0</v>
      </c>
      <c r="AI1793" s="28">
        <f t="shared" ca="1" si="1101"/>
        <v>0.57265001537595761</v>
      </c>
      <c r="AJ1793" s="28">
        <f t="shared" ca="1" si="1101"/>
        <v>0.60862861370864008</v>
      </c>
      <c r="AK1793" s="28">
        <f>IF(Riskregister!$E$10="",0,COUNTIF(BK$4:BK$53,"&lt;"&amp;AI1793)*IF(AJ1793&lt;0.5,Riskregister!$K$10+(Riskregister!$L$10-Riskregister!$K$10)*SQRT(AJ1793/2),Riskregister!$L$10-(Riskregister!$L$10-Riskregister!$K$10)*SQRT((1-AJ1793)/2)))</f>
        <v>0</v>
      </c>
      <c r="AL1793" s="28">
        <f t="shared" ca="1" si="1102"/>
        <v>0.22317955038189718</v>
      </c>
      <c r="AM1793" s="28">
        <f t="shared" ca="1" si="1102"/>
        <v>0.57867625325850969</v>
      </c>
      <c r="AN1793" s="28">
        <f>IF(Riskregister!$E$11="",0,COUNTIF(BL$4:BL$53,"&lt;"&amp;AL1793)*IF(AM1793&lt;0.5,Riskregister!$K$11+(Riskregister!$L$11-Riskregister!$K$11)*SQRT(AM1793/2),Riskregister!$L$11-(Riskregister!$L$11-Riskregister!$K$11)*SQRT((1-AM1793)/2)))</f>
        <v>0</v>
      </c>
      <c r="AO1793" s="28">
        <f t="shared" ca="1" si="1103"/>
        <v>0.80169741494626878</v>
      </c>
      <c r="AP1793" s="28">
        <f t="shared" ca="1" si="1103"/>
        <v>0.15302691954294623</v>
      </c>
      <c r="AQ1793" s="28">
        <f>IF(Riskregister!$E$12="",0,COUNTIF(BM$4:BM$53,"&lt;"&amp;AO1793)*IF(AP1793&lt;0.5,Riskregister!$K$12+(Riskregister!$L$12-Riskregister!$K$12)*SQRT(AP1793/2),Riskregister!$L$12-(Riskregister!$L$12-Riskregister!$K$12)*SQRT((1-AP1793)/2)))</f>
        <v>0</v>
      </c>
      <c r="AR1793" s="28">
        <f t="shared" ca="1" si="1104"/>
        <v>0.49010667322742418</v>
      </c>
      <c r="AS1793" s="28">
        <f t="shared" ca="1" si="1104"/>
        <v>2.0171256413512917E-2</v>
      </c>
      <c r="AT1793" s="28">
        <f>IF(Riskregister!$E$13="",0,COUNTIF(BN$4:BN$53,"&lt;"&amp;AR1793)*IF(AS1793&lt;0.5,Riskregister!$K$13+(Riskregister!$L$13-Riskregister!$K$13)*SQRT(AS1793/2),Riskregister!$L$13-(Riskregister!$L$13-Riskregister!$K$13)*SQRT((1-AS1793)/2)))</f>
        <v>0</v>
      </c>
      <c r="AU1793" s="28">
        <f t="shared" ca="1" si="1105"/>
        <v>2.1643994613434803E-2</v>
      </c>
      <c r="AV1793" s="28">
        <f t="shared" ca="1" si="1105"/>
        <v>0.75063730601264256</v>
      </c>
      <c r="AW1793" s="28">
        <f>IF(Riskregister!$E$14="",0,COUNTIF(BO$4:BO$53,"&lt;"&amp;AU1793)*IF(AV1793&lt;0.5,Riskregister!$K$14+(Riskregister!$L$14-Riskregister!$K$14)*SQRT(AV1793/2),Riskregister!$L$14-(Riskregister!$L$14-Riskregister!$K$14)*SQRT((1-AV1793)/2)))</f>
        <v>0</v>
      </c>
      <c r="AX1793" s="28">
        <f t="shared" ca="1" si="1106"/>
        <v>0.632964500415789</v>
      </c>
      <c r="AY1793" s="28">
        <f t="shared" ca="1" si="1106"/>
        <v>0.43855901019644283</v>
      </c>
      <c r="AZ1793" s="28">
        <f>IF(Riskregister!$E$15="",0,COUNTIF(BP$4:BP$53,"&lt;"&amp;AX1793)*IF(AY1793&lt;0.5,Riskregister!$K$15+(Riskregister!$L$15-Riskregister!$K$15)*SQRT(AY1793/2),Riskregister!$L$15-(Riskregister!$L$15-Riskregister!$K$15)*SQRT((1-AY1793)/2)))</f>
        <v>0</v>
      </c>
      <c r="BA1793" s="28">
        <f t="shared" ca="1" si="1107"/>
        <v>0.94989655542480711</v>
      </c>
      <c r="BB1793" s="28">
        <f t="shared" ca="1" si="1107"/>
        <v>0.33685753045462075</v>
      </c>
      <c r="BC1793" s="28">
        <f>IF(Riskregister!$E$16="",0,COUNTIF(BQ$4:BQ$53,"&lt;"&amp;BA1793)*IF(BB1793&lt;0.5,Riskregister!$K$16+(Riskregister!$L$16-Riskregister!$K$16)*SQRT(BB1793/2),Riskregister!$L$16-(Riskregister!$L$16-Riskregister!$K$16)*SQRT((1-BB1793)/2)))</f>
        <v>0</v>
      </c>
      <c r="BD1793" s="28">
        <f t="shared" ca="1" si="1071"/>
        <v>3066774.0833375603</v>
      </c>
    </row>
    <row r="1794" spans="20:56" x14ac:dyDescent="0.35">
      <c r="T1794" s="28">
        <f t="shared" ca="1" si="1096"/>
        <v>0.65907417061686968</v>
      </c>
      <c r="U1794" s="28">
        <f t="shared" ca="1" si="1096"/>
        <v>0.20085637186328487</v>
      </c>
      <c r="V1794" s="28">
        <f ca="1">IF(Riskregister!$E$5="",0,COUNTIF(BF$4:BF$53,"&lt;"&amp;T1794)*IF(U1794&lt;0.5,Riskregister!$K$5+(Riskregister!$L$5-Riskregister!$K$5)*SQRT(U1794/2),Riskregister!$L$5-(Riskregister!$L$5-Riskregister!$K$5)*SQRT((1-U1794)/2)))</f>
        <v>292606.82890786679</v>
      </c>
      <c r="W1794" s="28">
        <f t="shared" ca="1" si="1097"/>
        <v>0.65443676863952338</v>
      </c>
      <c r="X1794" s="28">
        <f t="shared" ca="1" si="1097"/>
        <v>0.35444813221726279</v>
      </c>
      <c r="Y1794" s="28">
        <f ca="1">IF(Riskregister!$E$6="",0,COUNTIF(BG$4:BG$53,"&lt;"&amp;W1794)*IF(X1794&lt;0.5,Riskregister!$K$6+(Riskregister!$L$6-Riskregister!$K$6)*SQRT(X1794/2),Riskregister!$L$6-(Riskregister!$L$6-Riskregister!$K$6)*SQRT((1-X1794)/2)))</f>
        <v>957763.79841739987</v>
      </c>
      <c r="Z1794" s="28">
        <f t="shared" ca="1" si="1098"/>
        <v>0.94045890636874274</v>
      </c>
      <c r="AA1794" s="28">
        <f t="shared" ca="1" si="1098"/>
        <v>0.19033290370055045</v>
      </c>
      <c r="AB1794" s="28">
        <f ca="1">IF(Riskregister!$E$7="",0,COUNTIF(BH$4:BH$53,"&lt;"&amp;Z1794)*IF(AA1794&lt;0.5,Riskregister!$K$7+(Riskregister!$L$7-Riskregister!$K$7)*SQRT(AA1794/2),Riskregister!$L$7-(Riskregister!$L$7-Riskregister!$K$7)*SQRT((1-AA1794)/2)))</f>
        <v>157971.71088604047</v>
      </c>
      <c r="AC1794" s="28">
        <f t="shared" ca="1" si="1099"/>
        <v>0.9085368185941064</v>
      </c>
      <c r="AD1794" s="28">
        <f t="shared" ca="1" si="1099"/>
        <v>0.87106867828480306</v>
      </c>
      <c r="AE1794" s="28">
        <f ca="1">IF(Riskregister!$E$8="",0,COUNTIF(BI$4:BI$53,"&lt;"&amp;AC1794)*IF(AD1794&lt;0.5,Riskregister!$K$8+(Riskregister!$L$8-Riskregister!$K$8)*SQRT(AD1794/2),Riskregister!$L$8-(Riskregister!$L$8-Riskregister!$K$8)*SQRT((1-AD1794)/2)))</f>
        <v>0</v>
      </c>
      <c r="AF1794" s="28">
        <f t="shared" ca="1" si="1100"/>
        <v>0.58615132079206733</v>
      </c>
      <c r="AG1794" s="28">
        <f t="shared" ca="1" si="1100"/>
        <v>0.73795641026456027</v>
      </c>
      <c r="AH1794" s="28">
        <f>IF(Riskregister!$E$9="",0,COUNTIF(BJ$4:BJ$53,"&lt;"&amp;AF1794)*IF(AG1794&lt;0.5,Riskregister!$K$9+(Riskregister!$L$9-Riskregister!$K$9)*SQRT(AG1794/2),Riskregister!$L$9-(Riskregister!$L$9-Riskregister!$K$9)*SQRT((1-AG1794)/2)))</f>
        <v>0</v>
      </c>
      <c r="AI1794" s="28">
        <f t="shared" ca="1" si="1101"/>
        <v>5.1568972015791803E-2</v>
      </c>
      <c r="AJ1794" s="28">
        <f t="shared" ca="1" si="1101"/>
        <v>0.43541416211922657</v>
      </c>
      <c r="AK1794" s="28">
        <f>IF(Riskregister!$E$10="",0,COUNTIF(BK$4:BK$53,"&lt;"&amp;AI1794)*IF(AJ1794&lt;0.5,Riskregister!$K$10+(Riskregister!$L$10-Riskregister!$K$10)*SQRT(AJ1794/2),Riskregister!$L$10-(Riskregister!$L$10-Riskregister!$K$10)*SQRT((1-AJ1794)/2)))</f>
        <v>0</v>
      </c>
      <c r="AL1794" s="28">
        <f t="shared" ca="1" si="1102"/>
        <v>5.2223822570444112E-2</v>
      </c>
      <c r="AM1794" s="28">
        <f t="shared" ca="1" si="1102"/>
        <v>0.22699884185411023</v>
      </c>
      <c r="AN1794" s="28">
        <f>IF(Riskregister!$E$11="",0,COUNTIF(BL$4:BL$53,"&lt;"&amp;AL1794)*IF(AM1794&lt;0.5,Riskregister!$K$11+(Riskregister!$L$11-Riskregister!$K$11)*SQRT(AM1794/2),Riskregister!$L$11-(Riskregister!$L$11-Riskregister!$K$11)*SQRT((1-AM1794)/2)))</f>
        <v>0</v>
      </c>
      <c r="AO1794" s="28">
        <f t="shared" ca="1" si="1103"/>
        <v>0.78611727246146856</v>
      </c>
      <c r="AP1794" s="28">
        <f t="shared" ca="1" si="1103"/>
        <v>0.42827036595632606</v>
      </c>
      <c r="AQ1794" s="28">
        <f>IF(Riskregister!$E$12="",0,COUNTIF(BM$4:BM$53,"&lt;"&amp;AO1794)*IF(AP1794&lt;0.5,Riskregister!$K$12+(Riskregister!$L$12-Riskregister!$K$12)*SQRT(AP1794/2),Riskregister!$L$12-(Riskregister!$L$12-Riskregister!$K$12)*SQRT((1-AP1794)/2)))</f>
        <v>0</v>
      </c>
      <c r="AR1794" s="28">
        <f t="shared" ca="1" si="1104"/>
        <v>0.87067710488282468</v>
      </c>
      <c r="AS1794" s="28">
        <f t="shared" ca="1" si="1104"/>
        <v>0.52191616000600949</v>
      </c>
      <c r="AT1794" s="28">
        <f>IF(Riskregister!$E$13="",0,COUNTIF(BN$4:BN$53,"&lt;"&amp;AR1794)*IF(AS1794&lt;0.5,Riskregister!$K$13+(Riskregister!$L$13-Riskregister!$K$13)*SQRT(AS1794/2),Riskregister!$L$13-(Riskregister!$L$13-Riskregister!$K$13)*SQRT((1-AS1794)/2)))</f>
        <v>0</v>
      </c>
      <c r="AU1794" s="28">
        <f t="shared" ca="1" si="1105"/>
        <v>0.77597843334916228</v>
      </c>
      <c r="AV1794" s="28">
        <f t="shared" ca="1" si="1105"/>
        <v>0.44157636676517742</v>
      </c>
      <c r="AW1794" s="28">
        <f>IF(Riskregister!$E$14="",0,COUNTIF(BO$4:BO$53,"&lt;"&amp;AU1794)*IF(AV1794&lt;0.5,Riskregister!$K$14+(Riskregister!$L$14-Riskregister!$K$14)*SQRT(AV1794/2),Riskregister!$L$14-(Riskregister!$L$14-Riskregister!$K$14)*SQRT((1-AV1794)/2)))</f>
        <v>0</v>
      </c>
      <c r="AX1794" s="28">
        <f t="shared" ca="1" si="1106"/>
        <v>0.53776624527228134</v>
      </c>
      <c r="AY1794" s="28">
        <f t="shared" ca="1" si="1106"/>
        <v>0.71107506609803717</v>
      </c>
      <c r="AZ1794" s="28">
        <f>IF(Riskregister!$E$15="",0,COUNTIF(BP$4:BP$53,"&lt;"&amp;AX1794)*IF(AY1794&lt;0.5,Riskregister!$K$15+(Riskregister!$L$15-Riskregister!$K$15)*SQRT(AY1794/2),Riskregister!$L$15-(Riskregister!$L$15-Riskregister!$K$15)*SQRT((1-AY1794)/2)))</f>
        <v>0</v>
      </c>
      <c r="BA1794" s="28">
        <f t="shared" ca="1" si="1107"/>
        <v>0.66637048615287875</v>
      </c>
      <c r="BB1794" s="28">
        <f t="shared" ca="1" si="1107"/>
        <v>0.64610822689122427</v>
      </c>
      <c r="BC1794" s="28">
        <f>IF(Riskregister!$E$16="",0,COUNTIF(BQ$4:BQ$53,"&lt;"&amp;BA1794)*IF(BB1794&lt;0.5,Riskregister!$K$16+(Riskregister!$L$16-Riskregister!$K$16)*SQRT(BB1794/2),Riskregister!$L$16-(Riskregister!$L$16-Riskregister!$K$16)*SQRT((1-BB1794)/2)))</f>
        <v>0</v>
      </c>
      <c r="BD1794" s="28">
        <f t="shared" ca="1" si="1071"/>
        <v>1408342.3382113071</v>
      </c>
    </row>
    <row r="1795" spans="20:56" x14ac:dyDescent="0.35">
      <c r="T1795" s="28">
        <f t="shared" ca="1" si="1096"/>
        <v>0.96309010464102873</v>
      </c>
      <c r="U1795" s="28">
        <f t="shared" ca="1" si="1096"/>
        <v>0.38660640963660431</v>
      </c>
      <c r="V1795" s="28">
        <f ca="1">IF(Riskregister!$E$5="",0,COUNTIF(BF$4:BF$53,"&lt;"&amp;T1795)*IF(U1795&lt;0.5,Riskregister!$K$5+(Riskregister!$L$5-Riskregister!$K$5)*SQRT(U1795/2),Riskregister!$L$5-(Riskregister!$L$5-Riskregister!$K$5)*SQRT((1-U1795)/2)))</f>
        <v>695696.34304959746</v>
      </c>
      <c r="W1795" s="28">
        <f t="shared" ca="1" si="1097"/>
        <v>0.15769157387889832</v>
      </c>
      <c r="X1795" s="28">
        <f t="shared" ca="1" si="1097"/>
        <v>0.82699683670288782</v>
      </c>
      <c r="Y1795" s="28">
        <f ca="1">IF(Riskregister!$E$6="",0,COUNTIF(BG$4:BG$53,"&lt;"&amp;W1795)*IF(X1795&lt;0.5,Riskregister!$K$6+(Riskregister!$L$6-Riskregister!$K$6)*SQRT(X1795/2),Riskregister!$L$6-(Riskregister!$L$6-Riskregister!$K$6)*SQRT((1-X1795)/2)))</f>
        <v>0</v>
      </c>
      <c r="Z1795" s="28">
        <f t="shared" ca="1" si="1098"/>
        <v>0.87136038211176325</v>
      </c>
      <c r="AA1795" s="28">
        <f t="shared" ca="1" si="1098"/>
        <v>0.12814163594840522</v>
      </c>
      <c r="AB1795" s="28">
        <f ca="1">IF(Riskregister!$E$7="",0,COUNTIF(BH$4:BH$53,"&lt;"&amp;Z1795)*IF(AA1795&lt;0.5,Riskregister!$K$7+(Riskregister!$L$7-Riskregister!$K$7)*SQRT(AA1795/2),Riskregister!$L$7-(Riskregister!$L$7-Riskregister!$K$7)*SQRT((1-AA1795)/2)))</f>
        <v>138592.74914935092</v>
      </c>
      <c r="AC1795" s="28">
        <f t="shared" ca="1" si="1099"/>
        <v>5.838784024404442E-2</v>
      </c>
      <c r="AD1795" s="28">
        <f t="shared" ca="1" si="1099"/>
        <v>0.40861533256664473</v>
      </c>
      <c r="AE1795" s="28">
        <f ca="1">IF(Riskregister!$E$8="",0,COUNTIF(BI$4:BI$53,"&lt;"&amp;AC1795)*IF(AD1795&lt;0.5,Riskregister!$K$8+(Riskregister!$L$8-Riskregister!$K$8)*SQRT(AD1795/2),Riskregister!$L$8-(Riskregister!$L$8-Riskregister!$K$8)*SQRT((1-AD1795)/2)))</f>
        <v>0</v>
      </c>
      <c r="AF1795" s="28">
        <f t="shared" ca="1" si="1100"/>
        <v>0.35490946713372218</v>
      </c>
      <c r="AG1795" s="28">
        <f t="shared" ca="1" si="1100"/>
        <v>0.74048243965269744</v>
      </c>
      <c r="AH1795" s="28">
        <f>IF(Riskregister!$E$9="",0,COUNTIF(BJ$4:BJ$53,"&lt;"&amp;AF1795)*IF(AG1795&lt;0.5,Riskregister!$K$9+(Riskregister!$L$9-Riskregister!$K$9)*SQRT(AG1795/2),Riskregister!$L$9-(Riskregister!$L$9-Riskregister!$K$9)*SQRT((1-AG1795)/2)))</f>
        <v>0</v>
      </c>
      <c r="AI1795" s="28">
        <f t="shared" ca="1" si="1101"/>
        <v>0.21347838898669902</v>
      </c>
      <c r="AJ1795" s="28">
        <f t="shared" ca="1" si="1101"/>
        <v>0.98685223573536796</v>
      </c>
      <c r="AK1795" s="28">
        <f>IF(Riskregister!$E$10="",0,COUNTIF(BK$4:BK$53,"&lt;"&amp;AI1795)*IF(AJ1795&lt;0.5,Riskregister!$K$10+(Riskregister!$L$10-Riskregister!$K$10)*SQRT(AJ1795/2),Riskregister!$L$10-(Riskregister!$L$10-Riskregister!$K$10)*SQRT((1-AJ1795)/2)))</f>
        <v>0</v>
      </c>
      <c r="AL1795" s="28">
        <f t="shared" ca="1" si="1102"/>
        <v>0.16434839752535912</v>
      </c>
      <c r="AM1795" s="28">
        <f t="shared" ca="1" si="1102"/>
        <v>0.4445619348402261</v>
      </c>
      <c r="AN1795" s="28">
        <f>IF(Riskregister!$E$11="",0,COUNTIF(BL$4:BL$53,"&lt;"&amp;AL1795)*IF(AM1795&lt;0.5,Riskregister!$K$11+(Riskregister!$L$11-Riskregister!$K$11)*SQRT(AM1795/2),Riskregister!$L$11-(Riskregister!$L$11-Riskregister!$K$11)*SQRT((1-AM1795)/2)))</f>
        <v>0</v>
      </c>
      <c r="AO1795" s="28">
        <f t="shared" ca="1" si="1103"/>
        <v>0.86586568201928116</v>
      </c>
      <c r="AP1795" s="28">
        <f t="shared" ca="1" si="1103"/>
        <v>0.82120393947233439</v>
      </c>
      <c r="AQ1795" s="28">
        <f>IF(Riskregister!$E$12="",0,COUNTIF(BM$4:BM$53,"&lt;"&amp;AO1795)*IF(AP1795&lt;0.5,Riskregister!$K$12+(Riskregister!$L$12-Riskregister!$K$12)*SQRT(AP1795/2),Riskregister!$L$12-(Riskregister!$L$12-Riskregister!$K$12)*SQRT((1-AP1795)/2)))</f>
        <v>0</v>
      </c>
      <c r="AR1795" s="28">
        <f t="shared" ca="1" si="1104"/>
        <v>0.16077071293832246</v>
      </c>
      <c r="AS1795" s="28">
        <f t="shared" ca="1" si="1104"/>
        <v>0.98119729653300625</v>
      </c>
      <c r="AT1795" s="28">
        <f>IF(Riskregister!$E$13="",0,COUNTIF(BN$4:BN$53,"&lt;"&amp;AR1795)*IF(AS1795&lt;0.5,Riskregister!$K$13+(Riskregister!$L$13-Riskregister!$K$13)*SQRT(AS1795/2),Riskregister!$L$13-(Riskregister!$L$13-Riskregister!$K$13)*SQRT((1-AS1795)/2)))</f>
        <v>0</v>
      </c>
      <c r="AU1795" s="28">
        <f t="shared" ca="1" si="1105"/>
        <v>0.57193764668889235</v>
      </c>
      <c r="AV1795" s="28">
        <f t="shared" ca="1" si="1105"/>
        <v>0.4681120528044711</v>
      </c>
      <c r="AW1795" s="28">
        <f>IF(Riskregister!$E$14="",0,COUNTIF(BO$4:BO$53,"&lt;"&amp;AU1795)*IF(AV1795&lt;0.5,Riskregister!$K$14+(Riskregister!$L$14-Riskregister!$K$14)*SQRT(AV1795/2),Riskregister!$L$14-(Riskregister!$L$14-Riskregister!$K$14)*SQRT((1-AV1795)/2)))</f>
        <v>0</v>
      </c>
      <c r="AX1795" s="28">
        <f t="shared" ca="1" si="1106"/>
        <v>0.86497228492008704</v>
      </c>
      <c r="AY1795" s="28">
        <f t="shared" ca="1" si="1106"/>
        <v>8.9790279804492501E-2</v>
      </c>
      <c r="AZ1795" s="28">
        <f>IF(Riskregister!$E$15="",0,COUNTIF(BP$4:BP$53,"&lt;"&amp;AX1795)*IF(AY1795&lt;0.5,Riskregister!$K$15+(Riskregister!$L$15-Riskregister!$K$15)*SQRT(AY1795/2),Riskregister!$L$15-(Riskregister!$L$15-Riskregister!$K$15)*SQRT((1-AY1795)/2)))</f>
        <v>0</v>
      </c>
      <c r="BA1795" s="28">
        <f t="shared" ca="1" si="1107"/>
        <v>0.78874381678393768</v>
      </c>
      <c r="BB1795" s="28">
        <f t="shared" ca="1" si="1107"/>
        <v>0.8661417157020721</v>
      </c>
      <c r="BC1795" s="28">
        <f>IF(Riskregister!$E$16="",0,COUNTIF(BQ$4:BQ$53,"&lt;"&amp;BA1795)*IF(BB1795&lt;0.5,Riskregister!$K$16+(Riskregister!$L$16-Riskregister!$K$16)*SQRT(BB1795/2),Riskregister!$L$16-(Riskregister!$L$16-Riskregister!$K$16)*SQRT((1-BB1795)/2)))</f>
        <v>0</v>
      </c>
      <c r="BD1795" s="28">
        <f t="shared" ca="1" si="1071"/>
        <v>834289.09219894838</v>
      </c>
    </row>
    <row r="1796" spans="20:56" x14ac:dyDescent="0.35">
      <c r="T1796" s="28">
        <f t="shared" ca="1" si="1096"/>
        <v>0.18147922867836064</v>
      </c>
      <c r="U1796" s="28">
        <f t="shared" ca="1" si="1096"/>
        <v>0.93149566368933145</v>
      </c>
      <c r="V1796" s="28">
        <f ca="1">IF(Riskregister!$E$5="",0,COUNTIF(BF$4:BF$53,"&lt;"&amp;T1796)*IF(U1796&lt;0.5,Riskregister!$K$5+(Riskregister!$L$5-Riskregister!$K$5)*SQRT(U1796/2),Riskregister!$L$5-(Riskregister!$L$5-Riskregister!$K$5)*SQRT((1-U1796)/2)))</f>
        <v>0</v>
      </c>
      <c r="W1796" s="28">
        <f t="shared" ca="1" si="1097"/>
        <v>0.80931487577118921</v>
      </c>
      <c r="X1796" s="28">
        <f t="shared" ca="1" si="1097"/>
        <v>0.99183301680487146</v>
      </c>
      <c r="Y1796" s="28">
        <f ca="1">IF(Riskregister!$E$6="",0,COUNTIF(BG$4:BG$53,"&lt;"&amp;W1796)*IF(X1796&lt;0.5,Riskregister!$K$6+(Riskregister!$L$6-Riskregister!$K$6)*SQRT(X1796/2),Riskregister!$L$6-(Riskregister!$L$6-Riskregister!$K$6)*SQRT((1-X1796)/2)))</f>
        <v>1884976.0339055019</v>
      </c>
      <c r="Z1796" s="28">
        <f t="shared" ca="1" si="1098"/>
        <v>0.91936198461527008</v>
      </c>
      <c r="AA1796" s="28">
        <f t="shared" ca="1" si="1098"/>
        <v>0.93689501382985874</v>
      </c>
      <c r="AB1796" s="28">
        <f ca="1">IF(Riskregister!$E$7="",0,COUNTIF(BH$4:BH$53,"&lt;"&amp;Z1796)*IF(AA1796&lt;0.5,Riskregister!$K$7+(Riskregister!$L$7-Riskregister!$K$7)*SQRT(AA1796/2),Riskregister!$L$7-(Riskregister!$L$7-Riskregister!$K$7)*SQRT((1-AA1796)/2)))</f>
        <v>337829.42494297522</v>
      </c>
      <c r="AC1796" s="28">
        <f t="shared" ca="1" si="1099"/>
        <v>6.3327172861277981E-2</v>
      </c>
      <c r="AD1796" s="28">
        <f t="shared" ca="1" si="1099"/>
        <v>0.59936186826233062</v>
      </c>
      <c r="AE1796" s="28">
        <f ca="1">IF(Riskregister!$E$8="",0,COUNTIF(BI$4:BI$53,"&lt;"&amp;AC1796)*IF(AD1796&lt;0.5,Riskregister!$K$8+(Riskregister!$L$8-Riskregister!$K$8)*SQRT(AD1796/2),Riskregister!$L$8-(Riskregister!$L$8-Riskregister!$K$8)*SQRT((1-AD1796)/2)))</f>
        <v>0</v>
      </c>
      <c r="AF1796" s="28">
        <f t="shared" ca="1" si="1100"/>
        <v>0.40219664865108107</v>
      </c>
      <c r="AG1796" s="28">
        <f t="shared" ca="1" si="1100"/>
        <v>0.60111443392258301</v>
      </c>
      <c r="AH1796" s="28">
        <f>IF(Riskregister!$E$9="",0,COUNTIF(BJ$4:BJ$53,"&lt;"&amp;AF1796)*IF(AG1796&lt;0.5,Riskregister!$K$9+(Riskregister!$L$9-Riskregister!$K$9)*SQRT(AG1796/2),Riskregister!$L$9-(Riskregister!$L$9-Riskregister!$K$9)*SQRT((1-AG1796)/2)))</f>
        <v>0</v>
      </c>
      <c r="AI1796" s="28">
        <f t="shared" ca="1" si="1101"/>
        <v>0.35961035645371187</v>
      </c>
      <c r="AJ1796" s="28">
        <f t="shared" ca="1" si="1101"/>
        <v>0.43460342008902519</v>
      </c>
      <c r="AK1796" s="28">
        <f>IF(Riskregister!$E$10="",0,COUNTIF(BK$4:BK$53,"&lt;"&amp;AI1796)*IF(AJ1796&lt;0.5,Riskregister!$K$10+(Riskregister!$L$10-Riskregister!$K$10)*SQRT(AJ1796/2),Riskregister!$L$10-(Riskregister!$L$10-Riskregister!$K$10)*SQRT((1-AJ1796)/2)))</f>
        <v>0</v>
      </c>
      <c r="AL1796" s="28">
        <f t="shared" ca="1" si="1102"/>
        <v>0.23177283982607744</v>
      </c>
      <c r="AM1796" s="28">
        <f t="shared" ca="1" si="1102"/>
        <v>0.76888227633002204</v>
      </c>
      <c r="AN1796" s="28">
        <f>IF(Riskregister!$E$11="",0,COUNTIF(BL$4:BL$53,"&lt;"&amp;AL1796)*IF(AM1796&lt;0.5,Riskregister!$K$11+(Riskregister!$L$11-Riskregister!$K$11)*SQRT(AM1796/2),Riskregister!$L$11-(Riskregister!$L$11-Riskregister!$K$11)*SQRT((1-AM1796)/2)))</f>
        <v>0</v>
      </c>
      <c r="AO1796" s="28">
        <f t="shared" ca="1" si="1103"/>
        <v>0.18803600773340379</v>
      </c>
      <c r="AP1796" s="28">
        <f t="shared" ca="1" si="1103"/>
        <v>0.29271841594679349</v>
      </c>
      <c r="AQ1796" s="28">
        <f>IF(Riskregister!$E$12="",0,COUNTIF(BM$4:BM$53,"&lt;"&amp;AO1796)*IF(AP1796&lt;0.5,Riskregister!$K$12+(Riskregister!$L$12-Riskregister!$K$12)*SQRT(AP1796/2),Riskregister!$L$12-(Riskregister!$L$12-Riskregister!$K$12)*SQRT((1-AP1796)/2)))</f>
        <v>0</v>
      </c>
      <c r="AR1796" s="28">
        <f t="shared" ca="1" si="1104"/>
        <v>0.89778108549436031</v>
      </c>
      <c r="AS1796" s="28">
        <f t="shared" ca="1" si="1104"/>
        <v>0.39983172929825117</v>
      </c>
      <c r="AT1796" s="28">
        <f>IF(Riskregister!$E$13="",0,COUNTIF(BN$4:BN$53,"&lt;"&amp;AR1796)*IF(AS1796&lt;0.5,Riskregister!$K$13+(Riskregister!$L$13-Riskregister!$K$13)*SQRT(AS1796/2),Riskregister!$L$13-(Riskregister!$L$13-Riskregister!$K$13)*SQRT((1-AS1796)/2)))</f>
        <v>0</v>
      </c>
      <c r="AU1796" s="28">
        <f t="shared" ca="1" si="1105"/>
        <v>0.3439504250945995</v>
      </c>
      <c r="AV1796" s="28">
        <f t="shared" ca="1" si="1105"/>
        <v>4.028541198025648E-3</v>
      </c>
      <c r="AW1796" s="28">
        <f>IF(Riskregister!$E$14="",0,COUNTIF(BO$4:BO$53,"&lt;"&amp;AU1796)*IF(AV1796&lt;0.5,Riskregister!$K$14+(Riskregister!$L$14-Riskregister!$K$14)*SQRT(AV1796/2),Riskregister!$L$14-(Riskregister!$L$14-Riskregister!$K$14)*SQRT((1-AV1796)/2)))</f>
        <v>0</v>
      </c>
      <c r="AX1796" s="28">
        <f t="shared" ca="1" si="1106"/>
        <v>0.8962620521839364</v>
      </c>
      <c r="AY1796" s="28">
        <f t="shared" ca="1" si="1106"/>
        <v>0.92677322532192852</v>
      </c>
      <c r="AZ1796" s="28">
        <f>IF(Riskregister!$E$15="",0,COUNTIF(BP$4:BP$53,"&lt;"&amp;AX1796)*IF(AY1796&lt;0.5,Riskregister!$K$15+(Riskregister!$L$15-Riskregister!$K$15)*SQRT(AY1796/2),Riskregister!$L$15-(Riskregister!$L$15-Riskregister!$K$15)*SQRT((1-AY1796)/2)))</f>
        <v>0</v>
      </c>
      <c r="BA1796" s="28">
        <f t="shared" ca="1" si="1107"/>
        <v>0.77493881348576232</v>
      </c>
      <c r="BB1796" s="28">
        <f t="shared" ca="1" si="1107"/>
        <v>0.73175512480939442</v>
      </c>
      <c r="BC1796" s="28">
        <f>IF(Riskregister!$E$16="",0,COUNTIF(BQ$4:BQ$53,"&lt;"&amp;BA1796)*IF(BB1796&lt;0.5,Riskregister!$K$16+(Riskregister!$L$16-Riskregister!$K$16)*SQRT(BB1796/2),Riskregister!$L$16-(Riskregister!$L$16-Riskregister!$K$16)*SQRT((1-BB1796)/2)))</f>
        <v>0</v>
      </c>
      <c r="BD1796" s="28">
        <f t="shared" ref="BD1796:BD1859" ca="1" si="1108">V1796+Y1796+AB1796+AE1796+AH1796+AK1796+AN1796+AQ1796+AT1796+AW1796+AZ1796+BC1796</f>
        <v>2222805.4588484773</v>
      </c>
    </row>
    <row r="1797" spans="20:56" x14ac:dyDescent="0.35">
      <c r="T1797" s="28">
        <f t="shared" ca="1" si="1096"/>
        <v>0.31780470755095236</v>
      </c>
      <c r="U1797" s="28">
        <f t="shared" ca="1" si="1096"/>
        <v>0.22700702118838156</v>
      </c>
      <c r="V1797" s="28">
        <f ca="1">IF(Riskregister!$E$5="",0,COUNTIF(BF$4:BF$53,"&lt;"&amp;T1797)*IF(U1797&lt;0.5,Riskregister!$K$5+(Riskregister!$L$5-Riskregister!$K$5)*SQRT(U1797/2),Riskregister!$L$5-(Riskregister!$L$5-Riskregister!$K$5)*SQRT((1-U1797)/2)))</f>
        <v>0</v>
      </c>
      <c r="W1797" s="28">
        <f t="shared" ca="1" si="1097"/>
        <v>0.52124470130113354</v>
      </c>
      <c r="X1797" s="28">
        <f t="shared" ca="1" si="1097"/>
        <v>0.23135299788207586</v>
      </c>
      <c r="Y1797" s="28">
        <f ca="1">IF(Riskregister!$E$6="",0,COUNTIF(BG$4:BG$53,"&lt;"&amp;W1797)*IF(X1797&lt;0.5,Riskregister!$K$6+(Riskregister!$L$6-Riskregister!$K$6)*SQRT(X1797/2),Riskregister!$L$6-(Riskregister!$L$6-Riskregister!$K$6)*SQRT((1-X1797)/2)))</f>
        <v>0</v>
      </c>
      <c r="Z1797" s="28">
        <f t="shared" ca="1" si="1098"/>
        <v>0.53036952948669347</v>
      </c>
      <c r="AA1797" s="28">
        <f t="shared" ca="1" si="1098"/>
        <v>0.69284247651050657</v>
      </c>
      <c r="AB1797" s="28">
        <f ca="1">IF(Riskregister!$E$7="",0,COUNTIF(BH$4:BH$53,"&lt;"&amp;Z1797)*IF(AA1797&lt;0.5,Riskregister!$K$7+(Riskregister!$L$7-Riskregister!$K$7)*SQRT(AA1797/2),Riskregister!$L$7-(Riskregister!$L$7-Riskregister!$K$7)*SQRT((1-AA1797)/2)))</f>
        <v>0</v>
      </c>
      <c r="AC1797" s="28">
        <f t="shared" ca="1" si="1099"/>
        <v>0.84119538056694654</v>
      </c>
      <c r="AD1797" s="28">
        <f t="shared" ca="1" si="1099"/>
        <v>0.14334416707606257</v>
      </c>
      <c r="AE1797" s="28">
        <f ca="1">IF(Riskregister!$E$8="",0,COUNTIF(BI$4:BI$53,"&lt;"&amp;AC1797)*IF(AD1797&lt;0.5,Riskregister!$K$8+(Riskregister!$L$8-Riskregister!$K$8)*SQRT(AD1797/2),Riskregister!$L$8-(Riskregister!$L$8-Riskregister!$K$8)*SQRT((1-AD1797)/2)))</f>
        <v>0</v>
      </c>
      <c r="AF1797" s="28">
        <f t="shared" ca="1" si="1100"/>
        <v>0.39743221628741776</v>
      </c>
      <c r="AG1797" s="28">
        <f t="shared" ca="1" si="1100"/>
        <v>0.28641542088964544</v>
      </c>
      <c r="AH1797" s="28">
        <f>IF(Riskregister!$E$9="",0,COUNTIF(BJ$4:BJ$53,"&lt;"&amp;AF1797)*IF(AG1797&lt;0.5,Riskregister!$K$9+(Riskregister!$L$9-Riskregister!$K$9)*SQRT(AG1797/2),Riskregister!$L$9-(Riskregister!$L$9-Riskregister!$K$9)*SQRT((1-AG1797)/2)))</f>
        <v>0</v>
      </c>
      <c r="AI1797" s="28">
        <f t="shared" ca="1" si="1101"/>
        <v>1.2127785427548332E-2</v>
      </c>
      <c r="AJ1797" s="28">
        <f t="shared" ca="1" si="1101"/>
        <v>0.27541398221660418</v>
      </c>
      <c r="AK1797" s="28">
        <f>IF(Riskregister!$E$10="",0,COUNTIF(BK$4:BK$53,"&lt;"&amp;AI1797)*IF(AJ1797&lt;0.5,Riskregister!$K$10+(Riskregister!$L$10-Riskregister!$K$10)*SQRT(AJ1797/2),Riskregister!$L$10-(Riskregister!$L$10-Riskregister!$K$10)*SQRT((1-AJ1797)/2)))</f>
        <v>0</v>
      </c>
      <c r="AL1797" s="28">
        <f t="shared" ca="1" si="1102"/>
        <v>0.47402713880900016</v>
      </c>
      <c r="AM1797" s="28">
        <f t="shared" ca="1" si="1102"/>
        <v>0.54536449424231492</v>
      </c>
      <c r="AN1797" s="28">
        <f>IF(Riskregister!$E$11="",0,COUNTIF(BL$4:BL$53,"&lt;"&amp;AL1797)*IF(AM1797&lt;0.5,Riskregister!$K$11+(Riskregister!$L$11-Riskregister!$K$11)*SQRT(AM1797/2),Riskregister!$L$11-(Riskregister!$L$11-Riskregister!$K$11)*SQRT((1-AM1797)/2)))</f>
        <v>0</v>
      </c>
      <c r="AO1797" s="28">
        <f t="shared" ca="1" si="1103"/>
        <v>7.9237219121677915E-2</v>
      </c>
      <c r="AP1797" s="28">
        <f t="shared" ca="1" si="1103"/>
        <v>0.15347005866778907</v>
      </c>
      <c r="AQ1797" s="28">
        <f>IF(Riskregister!$E$12="",0,COUNTIF(BM$4:BM$53,"&lt;"&amp;AO1797)*IF(AP1797&lt;0.5,Riskregister!$K$12+(Riskregister!$L$12-Riskregister!$K$12)*SQRT(AP1797/2),Riskregister!$L$12-(Riskregister!$L$12-Riskregister!$K$12)*SQRT((1-AP1797)/2)))</f>
        <v>0</v>
      </c>
      <c r="AR1797" s="28">
        <f t="shared" ca="1" si="1104"/>
        <v>0.39371683740883878</v>
      </c>
      <c r="AS1797" s="28">
        <f t="shared" ca="1" si="1104"/>
        <v>0.3949481423837472</v>
      </c>
      <c r="AT1797" s="28">
        <f>IF(Riskregister!$E$13="",0,COUNTIF(BN$4:BN$53,"&lt;"&amp;AR1797)*IF(AS1797&lt;0.5,Riskregister!$K$13+(Riskregister!$L$13-Riskregister!$K$13)*SQRT(AS1797/2),Riskregister!$L$13-(Riskregister!$L$13-Riskregister!$K$13)*SQRT((1-AS1797)/2)))</f>
        <v>0</v>
      </c>
      <c r="AU1797" s="28">
        <f t="shared" ca="1" si="1105"/>
        <v>0.24614517622296861</v>
      </c>
      <c r="AV1797" s="28">
        <f t="shared" ca="1" si="1105"/>
        <v>0.48632681363276054</v>
      </c>
      <c r="AW1797" s="28">
        <f>IF(Riskregister!$E$14="",0,COUNTIF(BO$4:BO$53,"&lt;"&amp;AU1797)*IF(AV1797&lt;0.5,Riskregister!$K$14+(Riskregister!$L$14-Riskregister!$K$14)*SQRT(AV1797/2),Riskregister!$L$14-(Riskregister!$L$14-Riskregister!$K$14)*SQRT((1-AV1797)/2)))</f>
        <v>0</v>
      </c>
      <c r="AX1797" s="28">
        <f t="shared" ca="1" si="1106"/>
        <v>0.95885311423728681</v>
      </c>
      <c r="AY1797" s="28">
        <f t="shared" ca="1" si="1106"/>
        <v>0.80527076173898848</v>
      </c>
      <c r="AZ1797" s="28">
        <f>IF(Riskregister!$E$15="",0,COUNTIF(BP$4:BP$53,"&lt;"&amp;AX1797)*IF(AY1797&lt;0.5,Riskregister!$K$15+(Riskregister!$L$15-Riskregister!$K$15)*SQRT(AY1797/2),Riskregister!$L$15-(Riskregister!$L$15-Riskregister!$K$15)*SQRT((1-AY1797)/2)))</f>
        <v>0</v>
      </c>
      <c r="BA1797" s="28">
        <f t="shared" ca="1" si="1107"/>
        <v>0.62631528086201782</v>
      </c>
      <c r="BB1797" s="28">
        <f t="shared" ca="1" si="1107"/>
        <v>0.69184500426900974</v>
      </c>
      <c r="BC1797" s="28">
        <f>IF(Riskregister!$E$16="",0,COUNTIF(BQ$4:BQ$53,"&lt;"&amp;BA1797)*IF(BB1797&lt;0.5,Riskregister!$K$16+(Riskregister!$L$16-Riskregister!$K$16)*SQRT(BB1797/2),Riskregister!$L$16-(Riskregister!$L$16-Riskregister!$K$16)*SQRT((1-BB1797)/2)))</f>
        <v>0</v>
      </c>
      <c r="BD1797" s="28">
        <f t="shared" ca="1" si="1108"/>
        <v>0</v>
      </c>
    </row>
    <row r="1798" spans="20:56" x14ac:dyDescent="0.35">
      <c r="T1798" s="28">
        <f t="shared" ca="1" si="1096"/>
        <v>0.42228920398612591</v>
      </c>
      <c r="U1798" s="28">
        <f t="shared" ca="1" si="1096"/>
        <v>0.91028871447799298</v>
      </c>
      <c r="V1798" s="28">
        <f ca="1">IF(Riskregister!$E$5="",0,COUNTIF(BF$4:BF$53,"&lt;"&amp;T1798)*IF(U1798&lt;0.5,Riskregister!$K$5+(Riskregister!$L$5-Riskregister!$K$5)*SQRT(U1798/2),Riskregister!$L$5-(Riskregister!$L$5-Riskregister!$K$5)*SQRT((1-U1798)/2)))</f>
        <v>0</v>
      </c>
      <c r="W1798" s="28">
        <f t="shared" ca="1" si="1097"/>
        <v>8.1108223092324461E-2</v>
      </c>
      <c r="X1798" s="28">
        <f t="shared" ca="1" si="1097"/>
        <v>0.7230850250023575</v>
      </c>
      <c r="Y1798" s="28">
        <f ca="1">IF(Riskregister!$E$6="",0,COUNTIF(BG$4:BG$53,"&lt;"&amp;W1798)*IF(X1798&lt;0.5,Riskregister!$K$6+(Riskregister!$L$6-Riskregister!$K$6)*SQRT(X1798/2),Riskregister!$L$6-(Riskregister!$L$6-Riskregister!$K$6)*SQRT((1-X1798)/2)))</f>
        <v>0</v>
      </c>
      <c r="Z1798" s="28">
        <f t="shared" ca="1" si="1098"/>
        <v>0.90747883276655839</v>
      </c>
      <c r="AA1798" s="28">
        <f t="shared" ca="1" si="1098"/>
        <v>0.93882630610992401</v>
      </c>
      <c r="AB1798" s="28">
        <f ca="1">IF(Riskregister!$E$7="",0,COUNTIF(BH$4:BH$53,"&lt;"&amp;Z1798)*IF(AA1798&lt;0.5,Riskregister!$K$7+(Riskregister!$L$7-Riskregister!$K$7)*SQRT(AA1798/2),Riskregister!$L$7-(Riskregister!$L$7-Riskregister!$K$7)*SQRT((1-AA1798)/2)))</f>
        <v>338788.16494527261</v>
      </c>
      <c r="AC1798" s="28">
        <f t="shared" ca="1" si="1099"/>
        <v>6.8852373551868795E-2</v>
      </c>
      <c r="AD1798" s="28">
        <f t="shared" ca="1" si="1099"/>
        <v>0.67474249001742026</v>
      </c>
      <c r="AE1798" s="28">
        <f ca="1">IF(Riskregister!$E$8="",0,COUNTIF(BI$4:BI$53,"&lt;"&amp;AC1798)*IF(AD1798&lt;0.5,Riskregister!$K$8+(Riskregister!$L$8-Riskregister!$K$8)*SQRT(AD1798/2),Riskregister!$L$8-(Riskregister!$L$8-Riskregister!$K$8)*SQRT((1-AD1798)/2)))</f>
        <v>0</v>
      </c>
      <c r="AF1798" s="28">
        <f t="shared" ca="1" si="1100"/>
        <v>0.2633010835517009</v>
      </c>
      <c r="AG1798" s="28">
        <f t="shared" ca="1" si="1100"/>
        <v>0.65489339128609303</v>
      </c>
      <c r="AH1798" s="28">
        <f>IF(Riskregister!$E$9="",0,COUNTIF(BJ$4:BJ$53,"&lt;"&amp;AF1798)*IF(AG1798&lt;0.5,Riskregister!$K$9+(Riskregister!$L$9-Riskregister!$K$9)*SQRT(AG1798/2),Riskregister!$L$9-(Riskregister!$L$9-Riskregister!$K$9)*SQRT((1-AG1798)/2)))</f>
        <v>0</v>
      </c>
      <c r="AI1798" s="28">
        <f t="shared" ca="1" si="1101"/>
        <v>0.27749031061464435</v>
      </c>
      <c r="AJ1798" s="28">
        <f t="shared" ca="1" si="1101"/>
        <v>9.0521974721561316E-2</v>
      </c>
      <c r="AK1798" s="28">
        <f>IF(Riskregister!$E$10="",0,COUNTIF(BK$4:BK$53,"&lt;"&amp;AI1798)*IF(AJ1798&lt;0.5,Riskregister!$K$10+(Riskregister!$L$10-Riskregister!$K$10)*SQRT(AJ1798/2),Riskregister!$L$10-(Riskregister!$L$10-Riskregister!$K$10)*SQRT((1-AJ1798)/2)))</f>
        <v>0</v>
      </c>
      <c r="AL1798" s="28">
        <f t="shared" ca="1" si="1102"/>
        <v>0.73070531878780787</v>
      </c>
      <c r="AM1798" s="28">
        <f t="shared" ca="1" si="1102"/>
        <v>0.38974402478909109</v>
      </c>
      <c r="AN1798" s="28">
        <f>IF(Riskregister!$E$11="",0,COUNTIF(BL$4:BL$53,"&lt;"&amp;AL1798)*IF(AM1798&lt;0.5,Riskregister!$K$11+(Riskregister!$L$11-Riskregister!$K$11)*SQRT(AM1798/2),Riskregister!$L$11-(Riskregister!$L$11-Riskregister!$K$11)*SQRT((1-AM1798)/2)))</f>
        <v>0</v>
      </c>
      <c r="AO1798" s="28">
        <f t="shared" ca="1" si="1103"/>
        <v>0.48102165410066122</v>
      </c>
      <c r="AP1798" s="28">
        <f t="shared" ca="1" si="1103"/>
        <v>0.43146118191456739</v>
      </c>
      <c r="AQ1798" s="28">
        <f>IF(Riskregister!$E$12="",0,COUNTIF(BM$4:BM$53,"&lt;"&amp;AO1798)*IF(AP1798&lt;0.5,Riskregister!$K$12+(Riskregister!$L$12-Riskregister!$K$12)*SQRT(AP1798/2),Riskregister!$L$12-(Riskregister!$L$12-Riskregister!$K$12)*SQRT((1-AP1798)/2)))</f>
        <v>0</v>
      </c>
      <c r="AR1798" s="28">
        <f t="shared" ca="1" si="1104"/>
        <v>0.4491991902670176</v>
      </c>
      <c r="AS1798" s="28">
        <f t="shared" ca="1" si="1104"/>
        <v>0.38218898258275547</v>
      </c>
      <c r="AT1798" s="28">
        <f>IF(Riskregister!$E$13="",0,COUNTIF(BN$4:BN$53,"&lt;"&amp;AR1798)*IF(AS1798&lt;0.5,Riskregister!$K$13+(Riskregister!$L$13-Riskregister!$K$13)*SQRT(AS1798/2),Riskregister!$L$13-(Riskregister!$L$13-Riskregister!$K$13)*SQRT((1-AS1798)/2)))</f>
        <v>0</v>
      </c>
      <c r="AU1798" s="28">
        <f t="shared" ca="1" si="1105"/>
        <v>0.66236883290306547</v>
      </c>
      <c r="AV1798" s="28">
        <f t="shared" ca="1" si="1105"/>
        <v>0.22847711327954057</v>
      </c>
      <c r="AW1798" s="28">
        <f>IF(Riskregister!$E$14="",0,COUNTIF(BO$4:BO$53,"&lt;"&amp;AU1798)*IF(AV1798&lt;0.5,Riskregister!$K$14+(Riskregister!$L$14-Riskregister!$K$14)*SQRT(AV1798/2),Riskregister!$L$14-(Riskregister!$L$14-Riskregister!$K$14)*SQRT((1-AV1798)/2)))</f>
        <v>0</v>
      </c>
      <c r="AX1798" s="28">
        <f t="shared" ca="1" si="1106"/>
        <v>0.69946366706760232</v>
      </c>
      <c r="AY1798" s="28">
        <f t="shared" ca="1" si="1106"/>
        <v>0.41920110530403576</v>
      </c>
      <c r="AZ1798" s="28">
        <f>IF(Riskregister!$E$15="",0,COUNTIF(BP$4:BP$53,"&lt;"&amp;AX1798)*IF(AY1798&lt;0.5,Riskregister!$K$15+(Riskregister!$L$15-Riskregister!$K$15)*SQRT(AY1798/2),Riskregister!$L$15-(Riskregister!$L$15-Riskregister!$K$15)*SQRT((1-AY1798)/2)))</f>
        <v>0</v>
      </c>
      <c r="BA1798" s="28">
        <f t="shared" ca="1" si="1107"/>
        <v>0.41437935159298844</v>
      </c>
      <c r="BB1798" s="28">
        <f t="shared" ca="1" si="1107"/>
        <v>5.3626718322742462E-2</v>
      </c>
      <c r="BC1798" s="28">
        <f>IF(Riskregister!$E$16="",0,COUNTIF(BQ$4:BQ$53,"&lt;"&amp;BA1798)*IF(BB1798&lt;0.5,Riskregister!$K$16+(Riskregister!$L$16-Riskregister!$K$16)*SQRT(BB1798/2),Riskregister!$L$16-(Riskregister!$L$16-Riskregister!$K$16)*SQRT((1-BB1798)/2)))</f>
        <v>0</v>
      </c>
      <c r="BD1798" s="28">
        <f t="shared" ca="1" si="1108"/>
        <v>338788.16494527261</v>
      </c>
    </row>
    <row r="1799" spans="20:56" x14ac:dyDescent="0.35">
      <c r="T1799" s="28">
        <f t="shared" ca="1" si="1096"/>
        <v>2.5582231800745481E-2</v>
      </c>
      <c r="U1799" s="28">
        <f t="shared" ca="1" si="1096"/>
        <v>0.16727770979273826</v>
      </c>
      <c r="V1799" s="28">
        <f ca="1">IF(Riskregister!$E$5="",0,COUNTIF(BF$4:BF$53,"&lt;"&amp;T1799)*IF(U1799&lt;0.5,Riskregister!$K$5+(Riskregister!$L$5-Riskregister!$K$5)*SQRT(U1799/2),Riskregister!$L$5-(Riskregister!$L$5-Riskregister!$K$5)*SQRT((1-U1799)/2)))</f>
        <v>0</v>
      </c>
      <c r="W1799" s="28">
        <f t="shared" ca="1" si="1097"/>
        <v>0.93213730494016434</v>
      </c>
      <c r="X1799" s="28">
        <f t="shared" ca="1" si="1097"/>
        <v>0.64829719917806305</v>
      </c>
      <c r="Y1799" s="28">
        <f ca="1">IF(Riskregister!$E$6="",0,COUNTIF(BG$4:BG$53,"&lt;"&amp;W1799)*IF(X1799&lt;0.5,Riskregister!$K$6+(Riskregister!$L$6-Riskregister!$K$6)*SQRT(X1799/2),Riskregister!$L$6-(Riskregister!$L$6-Riskregister!$K$6)*SQRT((1-X1799)/2)))</f>
        <v>2490352.971941404</v>
      </c>
      <c r="Z1799" s="28">
        <f t="shared" ca="1" si="1098"/>
        <v>0.40474816469558861</v>
      </c>
      <c r="AA1799" s="28">
        <f t="shared" ca="1" si="1098"/>
        <v>0.51507209751475258</v>
      </c>
      <c r="AB1799" s="28">
        <f ca="1">IF(Riskregister!$E$7="",0,COUNTIF(BH$4:BH$53,"&lt;"&amp;Z1799)*IF(AA1799&lt;0.5,Riskregister!$K$7+(Riskregister!$L$7-Riskregister!$K$7)*SQRT(AA1799/2),Riskregister!$L$7-(Riskregister!$L$7-Riskregister!$K$7)*SQRT((1-AA1799)/2)))</f>
        <v>0</v>
      </c>
      <c r="AC1799" s="28">
        <f t="shared" ca="1" si="1099"/>
        <v>0.7589326730323156</v>
      </c>
      <c r="AD1799" s="28">
        <f t="shared" ca="1" si="1099"/>
        <v>0.92334419865835082</v>
      </c>
      <c r="AE1799" s="28">
        <f ca="1">IF(Riskregister!$E$8="",0,COUNTIF(BI$4:BI$53,"&lt;"&amp;AC1799)*IF(AD1799&lt;0.5,Riskregister!$K$8+(Riskregister!$L$8-Riskregister!$K$8)*SQRT(AD1799/2),Riskregister!$L$8-(Riskregister!$L$8-Riskregister!$K$8)*SQRT((1-AD1799)/2)))</f>
        <v>0</v>
      </c>
      <c r="AF1799" s="28">
        <f t="shared" ca="1" si="1100"/>
        <v>0.48988782524241425</v>
      </c>
      <c r="AG1799" s="28">
        <f t="shared" ca="1" si="1100"/>
        <v>0.34173649303535736</v>
      </c>
      <c r="AH1799" s="28">
        <f>IF(Riskregister!$E$9="",0,COUNTIF(BJ$4:BJ$53,"&lt;"&amp;AF1799)*IF(AG1799&lt;0.5,Riskregister!$K$9+(Riskregister!$L$9-Riskregister!$K$9)*SQRT(AG1799/2),Riskregister!$L$9-(Riskregister!$L$9-Riskregister!$K$9)*SQRT((1-AG1799)/2)))</f>
        <v>0</v>
      </c>
      <c r="AI1799" s="28">
        <f t="shared" ca="1" si="1101"/>
        <v>0.72218225108038481</v>
      </c>
      <c r="AJ1799" s="28">
        <f t="shared" ca="1" si="1101"/>
        <v>0.43455274790991072</v>
      </c>
      <c r="AK1799" s="28">
        <f>IF(Riskregister!$E$10="",0,COUNTIF(BK$4:BK$53,"&lt;"&amp;AI1799)*IF(AJ1799&lt;0.5,Riskregister!$K$10+(Riskregister!$L$10-Riskregister!$K$10)*SQRT(AJ1799/2),Riskregister!$L$10-(Riskregister!$L$10-Riskregister!$K$10)*SQRT((1-AJ1799)/2)))</f>
        <v>0</v>
      </c>
      <c r="AL1799" s="28">
        <f t="shared" ca="1" si="1102"/>
        <v>0.1866519253752944</v>
      </c>
      <c r="AM1799" s="28">
        <f t="shared" ca="1" si="1102"/>
        <v>0.87788531471986431</v>
      </c>
      <c r="AN1799" s="28">
        <f>IF(Riskregister!$E$11="",0,COUNTIF(BL$4:BL$53,"&lt;"&amp;AL1799)*IF(AM1799&lt;0.5,Riskregister!$K$11+(Riskregister!$L$11-Riskregister!$K$11)*SQRT(AM1799/2),Riskregister!$L$11-(Riskregister!$L$11-Riskregister!$K$11)*SQRT((1-AM1799)/2)))</f>
        <v>0</v>
      </c>
      <c r="AO1799" s="28">
        <f t="shared" ca="1" si="1103"/>
        <v>0.53255031853834089</v>
      </c>
      <c r="AP1799" s="28">
        <f t="shared" ca="1" si="1103"/>
        <v>0.86917234935858567</v>
      </c>
      <c r="AQ1799" s="28">
        <f>IF(Riskregister!$E$12="",0,COUNTIF(BM$4:BM$53,"&lt;"&amp;AO1799)*IF(AP1799&lt;0.5,Riskregister!$K$12+(Riskregister!$L$12-Riskregister!$K$12)*SQRT(AP1799/2),Riskregister!$L$12-(Riskregister!$L$12-Riskregister!$K$12)*SQRT((1-AP1799)/2)))</f>
        <v>0</v>
      </c>
      <c r="AR1799" s="28">
        <f t="shared" ca="1" si="1104"/>
        <v>0.20826615717144503</v>
      </c>
      <c r="AS1799" s="28">
        <f t="shared" ca="1" si="1104"/>
        <v>0.67716028435551867</v>
      </c>
      <c r="AT1799" s="28">
        <f>IF(Riskregister!$E$13="",0,COUNTIF(BN$4:BN$53,"&lt;"&amp;AR1799)*IF(AS1799&lt;0.5,Riskregister!$K$13+(Riskregister!$L$13-Riskregister!$K$13)*SQRT(AS1799/2),Riskregister!$L$13-(Riskregister!$L$13-Riskregister!$K$13)*SQRT((1-AS1799)/2)))</f>
        <v>0</v>
      </c>
      <c r="AU1799" s="28">
        <f t="shared" ca="1" si="1105"/>
        <v>0.91918333792071549</v>
      </c>
      <c r="AV1799" s="28">
        <f t="shared" ca="1" si="1105"/>
        <v>0.77603528978481873</v>
      </c>
      <c r="AW1799" s="28">
        <f>IF(Riskregister!$E$14="",0,COUNTIF(BO$4:BO$53,"&lt;"&amp;AU1799)*IF(AV1799&lt;0.5,Riskregister!$K$14+(Riskregister!$L$14-Riskregister!$K$14)*SQRT(AV1799/2),Riskregister!$L$14-(Riskregister!$L$14-Riskregister!$K$14)*SQRT((1-AV1799)/2)))</f>
        <v>0</v>
      </c>
      <c r="AX1799" s="28">
        <f t="shared" ca="1" si="1106"/>
        <v>0.18556318492202861</v>
      </c>
      <c r="AY1799" s="28">
        <f t="shared" ca="1" si="1106"/>
        <v>0.72748762351345864</v>
      </c>
      <c r="AZ1799" s="28">
        <f>IF(Riskregister!$E$15="",0,COUNTIF(BP$4:BP$53,"&lt;"&amp;AX1799)*IF(AY1799&lt;0.5,Riskregister!$K$15+(Riskregister!$L$15-Riskregister!$K$15)*SQRT(AY1799/2),Riskregister!$L$15-(Riskregister!$L$15-Riskregister!$K$15)*SQRT((1-AY1799)/2)))</f>
        <v>0</v>
      </c>
      <c r="BA1799" s="28">
        <f t="shared" ca="1" si="1107"/>
        <v>0.98040580993704607</v>
      </c>
      <c r="BB1799" s="28">
        <f t="shared" ca="1" si="1107"/>
        <v>0.35313287649062208</v>
      </c>
      <c r="BC1799" s="28">
        <f>IF(Riskregister!$E$16="",0,COUNTIF(BQ$4:BQ$53,"&lt;"&amp;BA1799)*IF(BB1799&lt;0.5,Riskregister!$K$16+(Riskregister!$L$16-Riskregister!$K$16)*SQRT(BB1799/2),Riskregister!$L$16-(Riskregister!$L$16-Riskregister!$K$16)*SQRT((1-BB1799)/2)))</f>
        <v>0</v>
      </c>
      <c r="BD1799" s="28">
        <f t="shared" ca="1" si="1108"/>
        <v>2490352.971941404</v>
      </c>
    </row>
    <row r="1800" spans="20:56" x14ac:dyDescent="0.35">
      <c r="T1800" s="28">
        <f t="shared" ca="1" si="1096"/>
        <v>0.30852138711075949</v>
      </c>
      <c r="U1800" s="28">
        <f t="shared" ca="1" si="1096"/>
        <v>0.68352768265278641</v>
      </c>
      <c r="V1800" s="28">
        <f ca="1">IF(Riskregister!$E$5="",0,COUNTIF(BF$4:BF$53,"&lt;"&amp;T1800)*IF(U1800&lt;0.5,Riskregister!$K$5+(Riskregister!$L$5-Riskregister!$K$5)*SQRT(U1800/2),Riskregister!$L$5-(Riskregister!$L$5-Riskregister!$K$5)*SQRT((1-U1800)/2)))</f>
        <v>0</v>
      </c>
      <c r="W1800" s="28">
        <f t="shared" ca="1" si="1097"/>
        <v>0.91203126743376151</v>
      </c>
      <c r="X1800" s="28">
        <f t="shared" ca="1" si="1097"/>
        <v>0.69359163544484359</v>
      </c>
      <c r="Y1800" s="28">
        <f ca="1">IF(Riskregister!$E$6="",0,COUNTIF(BG$4:BG$53,"&lt;"&amp;W1800)*IF(X1800&lt;0.5,Riskregister!$K$6+(Riskregister!$L$6-Riskregister!$K$6)*SQRT(X1800/2),Riskregister!$L$6-(Riskregister!$L$6-Riskregister!$K$6)*SQRT((1-X1800)/2)))</f>
        <v>2590912.9897989221</v>
      </c>
      <c r="Z1800" s="28">
        <f t="shared" ca="1" si="1098"/>
        <v>0.19762585613574646</v>
      </c>
      <c r="AA1800" s="28">
        <f t="shared" ca="1" si="1098"/>
        <v>0.23568395954495347</v>
      </c>
      <c r="AB1800" s="28">
        <f ca="1">IF(Riskregister!$E$7="",0,COUNTIF(BH$4:BH$53,"&lt;"&amp;Z1800)*IF(AA1800&lt;0.5,Riskregister!$K$7+(Riskregister!$L$7-Riskregister!$K$7)*SQRT(AA1800/2),Riskregister!$L$7-(Riskregister!$L$7-Riskregister!$K$7)*SQRT((1-AA1800)/2)))</f>
        <v>0</v>
      </c>
      <c r="AC1800" s="28">
        <f t="shared" ca="1" si="1099"/>
        <v>0.33790659891663466</v>
      </c>
      <c r="AD1800" s="28">
        <f t="shared" ca="1" si="1099"/>
        <v>0.58192117522107789</v>
      </c>
      <c r="AE1800" s="28">
        <f ca="1">IF(Riskregister!$E$8="",0,COUNTIF(BI$4:BI$53,"&lt;"&amp;AC1800)*IF(AD1800&lt;0.5,Riskregister!$K$8+(Riskregister!$L$8-Riskregister!$K$8)*SQRT(AD1800/2),Riskregister!$L$8-(Riskregister!$L$8-Riskregister!$K$8)*SQRT((1-AD1800)/2)))</f>
        <v>0</v>
      </c>
      <c r="AF1800" s="28">
        <f t="shared" ca="1" si="1100"/>
        <v>0.61962572284635187</v>
      </c>
      <c r="AG1800" s="28">
        <f t="shared" ca="1" si="1100"/>
        <v>0.51628921432684827</v>
      </c>
      <c r="AH1800" s="28">
        <f>IF(Riskregister!$E$9="",0,COUNTIF(BJ$4:BJ$53,"&lt;"&amp;AF1800)*IF(AG1800&lt;0.5,Riskregister!$K$9+(Riskregister!$L$9-Riskregister!$K$9)*SQRT(AG1800/2),Riskregister!$L$9-(Riskregister!$L$9-Riskregister!$K$9)*SQRT((1-AG1800)/2)))</f>
        <v>0</v>
      </c>
      <c r="AI1800" s="28">
        <f t="shared" ca="1" si="1101"/>
        <v>0.54740242374934189</v>
      </c>
      <c r="AJ1800" s="28">
        <f t="shared" ca="1" si="1101"/>
        <v>0.14739347453614793</v>
      </c>
      <c r="AK1800" s="28">
        <f>IF(Riskregister!$E$10="",0,COUNTIF(BK$4:BK$53,"&lt;"&amp;AI1800)*IF(AJ1800&lt;0.5,Riskregister!$K$10+(Riskregister!$L$10-Riskregister!$K$10)*SQRT(AJ1800/2),Riskregister!$L$10-(Riskregister!$L$10-Riskregister!$K$10)*SQRT((1-AJ1800)/2)))</f>
        <v>0</v>
      </c>
      <c r="AL1800" s="28">
        <f t="shared" ca="1" si="1102"/>
        <v>0.79232906248950274</v>
      </c>
      <c r="AM1800" s="28">
        <f t="shared" ca="1" si="1102"/>
        <v>0.14166681043241236</v>
      </c>
      <c r="AN1800" s="28">
        <f>IF(Riskregister!$E$11="",0,COUNTIF(BL$4:BL$53,"&lt;"&amp;AL1800)*IF(AM1800&lt;0.5,Riskregister!$K$11+(Riskregister!$L$11-Riskregister!$K$11)*SQRT(AM1800/2),Riskregister!$L$11-(Riskregister!$L$11-Riskregister!$K$11)*SQRT((1-AM1800)/2)))</f>
        <v>0</v>
      </c>
      <c r="AO1800" s="28">
        <f t="shared" ca="1" si="1103"/>
        <v>0.67346167121398925</v>
      </c>
      <c r="AP1800" s="28">
        <f t="shared" ca="1" si="1103"/>
        <v>0.97601994621892618</v>
      </c>
      <c r="AQ1800" s="28">
        <f>IF(Riskregister!$E$12="",0,COUNTIF(BM$4:BM$53,"&lt;"&amp;AO1800)*IF(AP1800&lt;0.5,Riskregister!$K$12+(Riskregister!$L$12-Riskregister!$K$12)*SQRT(AP1800/2),Riskregister!$L$12-(Riskregister!$L$12-Riskregister!$K$12)*SQRT((1-AP1800)/2)))</f>
        <v>0</v>
      </c>
      <c r="AR1800" s="28">
        <f t="shared" ca="1" si="1104"/>
        <v>0.62404999446454945</v>
      </c>
      <c r="AS1800" s="28">
        <f t="shared" ca="1" si="1104"/>
        <v>0.52628770408969872</v>
      </c>
      <c r="AT1800" s="28">
        <f>IF(Riskregister!$E$13="",0,COUNTIF(BN$4:BN$53,"&lt;"&amp;AR1800)*IF(AS1800&lt;0.5,Riskregister!$K$13+(Riskregister!$L$13-Riskregister!$K$13)*SQRT(AS1800/2),Riskregister!$L$13-(Riskregister!$L$13-Riskregister!$K$13)*SQRT((1-AS1800)/2)))</f>
        <v>0</v>
      </c>
      <c r="AU1800" s="28">
        <f t="shared" ca="1" si="1105"/>
        <v>0.50143479763369136</v>
      </c>
      <c r="AV1800" s="28">
        <f t="shared" ca="1" si="1105"/>
        <v>0.39937393307150337</v>
      </c>
      <c r="AW1800" s="28">
        <f>IF(Riskregister!$E$14="",0,COUNTIF(BO$4:BO$53,"&lt;"&amp;AU1800)*IF(AV1800&lt;0.5,Riskregister!$K$14+(Riskregister!$L$14-Riskregister!$K$14)*SQRT(AV1800/2),Riskregister!$L$14-(Riskregister!$L$14-Riskregister!$K$14)*SQRT((1-AV1800)/2)))</f>
        <v>0</v>
      </c>
      <c r="AX1800" s="28">
        <f t="shared" ca="1" si="1106"/>
        <v>0.9134608484665141</v>
      </c>
      <c r="AY1800" s="28">
        <f t="shared" ca="1" si="1106"/>
        <v>0.40119356738261913</v>
      </c>
      <c r="AZ1800" s="28">
        <f>IF(Riskregister!$E$15="",0,COUNTIF(BP$4:BP$53,"&lt;"&amp;AX1800)*IF(AY1800&lt;0.5,Riskregister!$K$15+(Riskregister!$L$15-Riskregister!$K$15)*SQRT(AY1800/2),Riskregister!$L$15-(Riskregister!$L$15-Riskregister!$K$15)*SQRT((1-AY1800)/2)))</f>
        <v>0</v>
      </c>
      <c r="BA1800" s="28">
        <f t="shared" ca="1" si="1107"/>
        <v>0.55115983310559458</v>
      </c>
      <c r="BB1800" s="28">
        <f t="shared" ca="1" si="1107"/>
        <v>0.66286172069620686</v>
      </c>
      <c r="BC1800" s="28">
        <f>IF(Riskregister!$E$16="",0,COUNTIF(BQ$4:BQ$53,"&lt;"&amp;BA1800)*IF(BB1800&lt;0.5,Riskregister!$K$16+(Riskregister!$L$16-Riskregister!$K$16)*SQRT(BB1800/2),Riskregister!$L$16-(Riskregister!$L$16-Riskregister!$K$16)*SQRT((1-BB1800)/2)))</f>
        <v>0</v>
      </c>
      <c r="BD1800" s="28">
        <f t="shared" ca="1" si="1108"/>
        <v>2590912.9897989221</v>
      </c>
    </row>
    <row r="1801" spans="20:56" x14ac:dyDescent="0.35">
      <c r="T1801" s="28">
        <f t="shared" ca="1" si="1096"/>
        <v>0.84811065715059009</v>
      </c>
      <c r="U1801" s="28">
        <f t="shared" ca="1" si="1096"/>
        <v>0.36050260306217274</v>
      </c>
      <c r="V1801" s="28">
        <f ca="1">IF(Riskregister!$E$5="",0,COUNTIF(BF$4:BF$53,"&lt;"&amp;T1801)*IF(U1801&lt;0.5,Riskregister!$K$5+(Riskregister!$L$5-Riskregister!$K$5)*SQRT(U1801/2),Riskregister!$L$5-(Riskregister!$L$5-Riskregister!$K$5)*SQRT((1-U1801)/2)))</f>
        <v>341052.05719919631</v>
      </c>
      <c r="W1801" s="28">
        <f t="shared" ca="1" si="1097"/>
        <v>0.74434753210924709</v>
      </c>
      <c r="X1801" s="28">
        <f t="shared" ca="1" si="1097"/>
        <v>0.41730221540111323</v>
      </c>
      <c r="Y1801" s="28">
        <f ca="1">IF(Riskregister!$E$6="",0,COUNTIF(BG$4:BG$53,"&lt;"&amp;W1801)*IF(X1801&lt;0.5,Riskregister!$K$6+(Riskregister!$L$6-Riskregister!$K$6)*SQRT(X1801/2),Riskregister!$L$6-(Riskregister!$L$6-Riskregister!$K$6)*SQRT((1-X1801)/2)))</f>
        <v>1022210.185384372</v>
      </c>
      <c r="Z1801" s="28">
        <f t="shared" ca="1" si="1098"/>
        <v>0.16403175145229421</v>
      </c>
      <c r="AA1801" s="28">
        <f t="shared" ca="1" si="1098"/>
        <v>0.9460482741155839</v>
      </c>
      <c r="AB1801" s="28">
        <f ca="1">IF(Riskregister!$E$7="",0,COUNTIF(BH$4:BH$53,"&lt;"&amp;Z1801)*IF(AA1801&lt;0.5,Riskregister!$K$7+(Riskregister!$L$7-Riskregister!$K$7)*SQRT(AA1801/2),Riskregister!$L$7-(Riskregister!$L$7-Riskregister!$K$7)*SQRT((1-AA1801)/2)))</f>
        <v>0</v>
      </c>
      <c r="AC1801" s="28">
        <f t="shared" ca="1" si="1099"/>
        <v>1.542842803449207E-2</v>
      </c>
      <c r="AD1801" s="28">
        <f t="shared" ca="1" si="1099"/>
        <v>0.5561190583224962</v>
      </c>
      <c r="AE1801" s="28">
        <f ca="1">IF(Riskregister!$E$8="",0,COUNTIF(BI$4:BI$53,"&lt;"&amp;AC1801)*IF(AD1801&lt;0.5,Riskregister!$K$8+(Riskregister!$L$8-Riskregister!$K$8)*SQRT(AD1801/2),Riskregister!$L$8-(Riskregister!$L$8-Riskregister!$K$8)*SQRT((1-AD1801)/2)))</f>
        <v>0</v>
      </c>
      <c r="AF1801" s="28">
        <f t="shared" ca="1" si="1100"/>
        <v>2.064481567491272E-2</v>
      </c>
      <c r="AG1801" s="28">
        <f t="shared" ca="1" si="1100"/>
        <v>0.49854362658979756</v>
      </c>
      <c r="AH1801" s="28">
        <f>IF(Riskregister!$E$9="",0,COUNTIF(BJ$4:BJ$53,"&lt;"&amp;AF1801)*IF(AG1801&lt;0.5,Riskregister!$K$9+(Riskregister!$L$9-Riskregister!$K$9)*SQRT(AG1801/2),Riskregister!$L$9-(Riskregister!$L$9-Riskregister!$K$9)*SQRT((1-AG1801)/2)))</f>
        <v>0</v>
      </c>
      <c r="AI1801" s="28">
        <f t="shared" ca="1" si="1101"/>
        <v>0.41044282207627658</v>
      </c>
      <c r="AJ1801" s="28">
        <f t="shared" ca="1" si="1101"/>
        <v>0.49375197757955247</v>
      </c>
      <c r="AK1801" s="28">
        <f>IF(Riskregister!$E$10="",0,COUNTIF(BK$4:BK$53,"&lt;"&amp;AI1801)*IF(AJ1801&lt;0.5,Riskregister!$K$10+(Riskregister!$L$10-Riskregister!$K$10)*SQRT(AJ1801/2),Riskregister!$L$10-(Riskregister!$L$10-Riskregister!$K$10)*SQRT((1-AJ1801)/2)))</f>
        <v>0</v>
      </c>
      <c r="AL1801" s="28">
        <f t="shared" ca="1" si="1102"/>
        <v>0.87593996952918018</v>
      </c>
      <c r="AM1801" s="28">
        <f t="shared" ca="1" si="1102"/>
        <v>0.49466536876054767</v>
      </c>
      <c r="AN1801" s="28">
        <f>IF(Riskregister!$E$11="",0,COUNTIF(BL$4:BL$53,"&lt;"&amp;AL1801)*IF(AM1801&lt;0.5,Riskregister!$K$11+(Riskregister!$L$11-Riskregister!$K$11)*SQRT(AM1801/2),Riskregister!$L$11-(Riskregister!$L$11-Riskregister!$K$11)*SQRT((1-AM1801)/2)))</f>
        <v>0</v>
      </c>
      <c r="AO1801" s="28">
        <f t="shared" ca="1" si="1103"/>
        <v>0.97772747810908323</v>
      </c>
      <c r="AP1801" s="28">
        <f t="shared" ca="1" si="1103"/>
        <v>0.88363072579114299</v>
      </c>
      <c r="AQ1801" s="28">
        <f>IF(Riskregister!$E$12="",0,COUNTIF(BM$4:BM$53,"&lt;"&amp;AO1801)*IF(AP1801&lt;0.5,Riskregister!$K$12+(Riskregister!$L$12-Riskregister!$K$12)*SQRT(AP1801/2),Riskregister!$L$12-(Riskregister!$L$12-Riskregister!$K$12)*SQRT((1-AP1801)/2)))</f>
        <v>0</v>
      </c>
      <c r="AR1801" s="28">
        <f t="shared" ca="1" si="1104"/>
        <v>0.50458072638619544</v>
      </c>
      <c r="AS1801" s="28">
        <f t="shared" ca="1" si="1104"/>
        <v>0.5771869976677042</v>
      </c>
      <c r="AT1801" s="28">
        <f>IF(Riskregister!$E$13="",0,COUNTIF(BN$4:BN$53,"&lt;"&amp;AR1801)*IF(AS1801&lt;0.5,Riskregister!$K$13+(Riskregister!$L$13-Riskregister!$K$13)*SQRT(AS1801/2),Riskregister!$L$13-(Riskregister!$L$13-Riskregister!$K$13)*SQRT((1-AS1801)/2)))</f>
        <v>0</v>
      </c>
      <c r="AU1801" s="28">
        <f t="shared" ca="1" si="1105"/>
        <v>0.83987220500748228</v>
      </c>
      <c r="AV1801" s="28">
        <f t="shared" ca="1" si="1105"/>
        <v>0.90383432636124372</v>
      </c>
      <c r="AW1801" s="28">
        <f>IF(Riskregister!$E$14="",0,COUNTIF(BO$4:BO$53,"&lt;"&amp;AU1801)*IF(AV1801&lt;0.5,Riskregister!$K$14+(Riskregister!$L$14-Riskregister!$K$14)*SQRT(AV1801/2),Riskregister!$L$14-(Riskregister!$L$14-Riskregister!$K$14)*SQRT((1-AV1801)/2)))</f>
        <v>0</v>
      </c>
      <c r="AX1801" s="28">
        <f t="shared" ca="1" si="1106"/>
        <v>0.92521402369238182</v>
      </c>
      <c r="AY1801" s="28">
        <f t="shared" ca="1" si="1106"/>
        <v>0.76791552173728328</v>
      </c>
      <c r="AZ1801" s="28">
        <f>IF(Riskregister!$E$15="",0,COUNTIF(BP$4:BP$53,"&lt;"&amp;AX1801)*IF(AY1801&lt;0.5,Riskregister!$K$15+(Riskregister!$L$15-Riskregister!$K$15)*SQRT(AY1801/2),Riskregister!$L$15-(Riskregister!$L$15-Riskregister!$K$15)*SQRT((1-AY1801)/2)))</f>
        <v>0</v>
      </c>
      <c r="BA1801" s="28">
        <f t="shared" ca="1" si="1107"/>
        <v>0.24209663607516219</v>
      </c>
      <c r="BB1801" s="28">
        <f t="shared" ca="1" si="1107"/>
        <v>0.63199197759712999</v>
      </c>
      <c r="BC1801" s="28">
        <f>IF(Riskregister!$E$16="",0,COUNTIF(BQ$4:BQ$53,"&lt;"&amp;BA1801)*IF(BB1801&lt;0.5,Riskregister!$K$16+(Riskregister!$L$16-Riskregister!$K$16)*SQRT(BB1801/2),Riskregister!$L$16-(Riskregister!$L$16-Riskregister!$K$16)*SQRT((1-BB1801)/2)))</f>
        <v>0</v>
      </c>
      <c r="BD1801" s="28">
        <f t="shared" ca="1" si="1108"/>
        <v>1363262.2425835682</v>
      </c>
    </row>
    <row r="1802" spans="20:56" x14ac:dyDescent="0.35">
      <c r="T1802" s="28">
        <f t="shared" ca="1" si="1096"/>
        <v>0.67709955321154192</v>
      </c>
      <c r="U1802" s="28">
        <f t="shared" ca="1" si="1096"/>
        <v>0.77190032630607675</v>
      </c>
      <c r="V1802" s="28">
        <f ca="1">IF(Riskregister!$E$5="",0,COUNTIF(BF$4:BF$53,"&lt;"&amp;T1802)*IF(U1802&lt;0.5,Riskregister!$K$5+(Riskregister!$L$5-Riskregister!$K$5)*SQRT(U1802/2),Riskregister!$L$5-(Riskregister!$L$5-Riskregister!$K$5)*SQRT((1-U1802)/2)))</f>
        <v>448029.30558324826</v>
      </c>
      <c r="W1802" s="28">
        <f t="shared" ca="1" si="1097"/>
        <v>0.68667731715322944</v>
      </c>
      <c r="X1802" s="28">
        <f t="shared" ca="1" si="1097"/>
        <v>0.3265257236474548</v>
      </c>
      <c r="Y1802" s="28">
        <f ca="1">IF(Riskregister!$E$6="",0,COUNTIF(BG$4:BG$53,"&lt;"&amp;W1802)*IF(X1802&lt;0.5,Riskregister!$K$6+(Riskregister!$L$6-Riskregister!$K$6)*SQRT(X1802/2),Riskregister!$L$6-(Riskregister!$L$6-Riskregister!$K$6)*SQRT((1-X1802)/2)))</f>
        <v>927304.3876595801</v>
      </c>
      <c r="Z1802" s="28">
        <f t="shared" ca="1" si="1098"/>
        <v>0.83157481362636188</v>
      </c>
      <c r="AA1802" s="28">
        <f t="shared" ca="1" si="1098"/>
        <v>0.82983108724524135</v>
      </c>
      <c r="AB1802" s="28">
        <f ca="1">IF(Riskregister!$E$7="",0,COUNTIF(BH$4:BH$53,"&lt;"&amp;Z1802)*IF(AA1802&lt;0.5,Riskregister!$K$7+(Riskregister!$L$7-Riskregister!$K$7)*SQRT(AA1802/2),Riskregister!$L$7-(Riskregister!$L$7-Riskregister!$K$7)*SQRT((1-AA1802)/2)))</f>
        <v>297907.65990423685</v>
      </c>
      <c r="AC1802" s="28">
        <f t="shared" ca="1" si="1099"/>
        <v>2.6321424577779307E-2</v>
      </c>
      <c r="AD1802" s="28">
        <f t="shared" ca="1" si="1099"/>
        <v>2.0596065380141915E-2</v>
      </c>
      <c r="AE1802" s="28">
        <f ca="1">IF(Riskregister!$E$8="",0,COUNTIF(BI$4:BI$53,"&lt;"&amp;AC1802)*IF(AD1802&lt;0.5,Riskregister!$K$8+(Riskregister!$L$8-Riskregister!$K$8)*SQRT(AD1802/2),Riskregister!$L$8-(Riskregister!$L$8-Riskregister!$K$8)*SQRT((1-AD1802)/2)))</f>
        <v>0</v>
      </c>
      <c r="AF1802" s="28">
        <f t="shared" ca="1" si="1100"/>
        <v>7.3373457212311477E-2</v>
      </c>
      <c r="AG1802" s="28">
        <f t="shared" ca="1" si="1100"/>
        <v>0.73580422375687304</v>
      </c>
      <c r="AH1802" s="28">
        <f>IF(Riskregister!$E$9="",0,COUNTIF(BJ$4:BJ$53,"&lt;"&amp;AF1802)*IF(AG1802&lt;0.5,Riskregister!$K$9+(Riskregister!$L$9-Riskregister!$K$9)*SQRT(AG1802/2),Riskregister!$L$9-(Riskregister!$L$9-Riskregister!$K$9)*SQRT((1-AG1802)/2)))</f>
        <v>0</v>
      </c>
      <c r="AI1802" s="28">
        <f t="shared" ca="1" si="1101"/>
        <v>0.74877027864556178</v>
      </c>
      <c r="AJ1802" s="28">
        <f t="shared" ca="1" si="1101"/>
        <v>3.8653778643966574E-2</v>
      </c>
      <c r="AK1802" s="28">
        <f>IF(Riskregister!$E$10="",0,COUNTIF(BK$4:BK$53,"&lt;"&amp;AI1802)*IF(AJ1802&lt;0.5,Riskregister!$K$10+(Riskregister!$L$10-Riskregister!$K$10)*SQRT(AJ1802/2),Riskregister!$L$10-(Riskregister!$L$10-Riskregister!$K$10)*SQRT((1-AJ1802)/2)))</f>
        <v>0</v>
      </c>
      <c r="AL1802" s="28">
        <f t="shared" ca="1" si="1102"/>
        <v>2.8268574209196262E-2</v>
      </c>
      <c r="AM1802" s="28">
        <f t="shared" ca="1" si="1102"/>
        <v>0.34682367564052985</v>
      </c>
      <c r="AN1802" s="28">
        <f>IF(Riskregister!$E$11="",0,COUNTIF(BL$4:BL$53,"&lt;"&amp;AL1802)*IF(AM1802&lt;0.5,Riskregister!$K$11+(Riskregister!$L$11-Riskregister!$K$11)*SQRT(AM1802/2),Riskregister!$L$11-(Riskregister!$L$11-Riskregister!$K$11)*SQRT((1-AM1802)/2)))</f>
        <v>0</v>
      </c>
      <c r="AO1802" s="28">
        <f t="shared" ca="1" si="1103"/>
        <v>0.25581728980813467</v>
      </c>
      <c r="AP1802" s="28">
        <f t="shared" ca="1" si="1103"/>
        <v>0.18824407554857059</v>
      </c>
      <c r="AQ1802" s="28">
        <f>IF(Riskregister!$E$12="",0,COUNTIF(BM$4:BM$53,"&lt;"&amp;AO1802)*IF(AP1802&lt;0.5,Riskregister!$K$12+(Riskregister!$L$12-Riskregister!$K$12)*SQRT(AP1802/2),Riskregister!$L$12-(Riskregister!$L$12-Riskregister!$K$12)*SQRT((1-AP1802)/2)))</f>
        <v>0</v>
      </c>
      <c r="AR1802" s="28">
        <f t="shared" ca="1" si="1104"/>
        <v>0.39621254188976729</v>
      </c>
      <c r="AS1802" s="28">
        <f t="shared" ca="1" si="1104"/>
        <v>0.88851719944209506</v>
      </c>
      <c r="AT1802" s="28">
        <f>IF(Riskregister!$E$13="",0,COUNTIF(BN$4:BN$53,"&lt;"&amp;AR1802)*IF(AS1802&lt;0.5,Riskregister!$K$13+(Riskregister!$L$13-Riskregister!$K$13)*SQRT(AS1802/2),Riskregister!$L$13-(Riskregister!$L$13-Riskregister!$K$13)*SQRT((1-AS1802)/2)))</f>
        <v>0</v>
      </c>
      <c r="AU1802" s="28">
        <f t="shared" ca="1" si="1105"/>
        <v>0.44074080787132452</v>
      </c>
      <c r="AV1802" s="28">
        <f t="shared" ca="1" si="1105"/>
        <v>0.30436762996431999</v>
      </c>
      <c r="AW1802" s="28">
        <f>IF(Riskregister!$E$14="",0,COUNTIF(BO$4:BO$53,"&lt;"&amp;AU1802)*IF(AV1802&lt;0.5,Riskregister!$K$14+(Riskregister!$L$14-Riskregister!$K$14)*SQRT(AV1802/2),Riskregister!$L$14-(Riskregister!$L$14-Riskregister!$K$14)*SQRT((1-AV1802)/2)))</f>
        <v>0</v>
      </c>
      <c r="AX1802" s="28">
        <f t="shared" ca="1" si="1106"/>
        <v>0.42741083075246833</v>
      </c>
      <c r="AY1802" s="28">
        <f t="shared" ca="1" si="1106"/>
        <v>0.49932943498685023</v>
      </c>
      <c r="AZ1802" s="28">
        <f>IF(Riskregister!$E$15="",0,COUNTIF(BP$4:BP$53,"&lt;"&amp;AX1802)*IF(AY1802&lt;0.5,Riskregister!$K$15+(Riskregister!$L$15-Riskregister!$K$15)*SQRT(AY1802/2),Riskregister!$L$15-(Riskregister!$L$15-Riskregister!$K$15)*SQRT((1-AY1802)/2)))</f>
        <v>0</v>
      </c>
      <c r="BA1802" s="28">
        <f t="shared" ca="1" si="1107"/>
        <v>0.75321984759091887</v>
      </c>
      <c r="BB1802" s="28">
        <f t="shared" ca="1" si="1107"/>
        <v>0.1251713608563948</v>
      </c>
      <c r="BC1802" s="28">
        <f>IF(Riskregister!$E$16="",0,COUNTIF(BQ$4:BQ$53,"&lt;"&amp;BA1802)*IF(BB1802&lt;0.5,Riskregister!$K$16+(Riskregister!$L$16-Riskregister!$K$16)*SQRT(BB1802/2),Riskregister!$L$16-(Riskregister!$L$16-Riskregister!$K$16)*SQRT((1-BB1802)/2)))</f>
        <v>0</v>
      </c>
      <c r="BD1802" s="28">
        <f t="shared" ca="1" si="1108"/>
        <v>1673241.3531470653</v>
      </c>
    </row>
    <row r="1803" spans="20:56" x14ac:dyDescent="0.35">
      <c r="T1803" s="28">
        <f t="shared" ca="1" si="1096"/>
        <v>7.8940791649793507E-2</v>
      </c>
      <c r="U1803" s="28">
        <f t="shared" ca="1" si="1096"/>
        <v>0.44705349770192337</v>
      </c>
      <c r="V1803" s="28">
        <f ca="1">IF(Riskregister!$E$5="",0,COUNTIF(BF$4:BF$53,"&lt;"&amp;T1803)*IF(U1803&lt;0.5,Riskregister!$K$5+(Riskregister!$L$5-Riskregister!$K$5)*SQRT(U1803/2),Riskregister!$L$5-(Riskregister!$L$5-Riskregister!$K$5)*SQRT((1-U1803)/2)))</f>
        <v>0</v>
      </c>
      <c r="W1803" s="28">
        <f t="shared" ca="1" si="1097"/>
        <v>0.53350088213914526</v>
      </c>
      <c r="X1803" s="28">
        <f t="shared" ca="1" si="1097"/>
        <v>0.12616589188433647</v>
      </c>
      <c r="Y1803" s="28">
        <f ca="1">IF(Riskregister!$E$6="",0,COUNTIF(BG$4:BG$53,"&lt;"&amp;W1803)*IF(X1803&lt;0.5,Riskregister!$K$6+(Riskregister!$L$6-Riskregister!$K$6)*SQRT(X1803/2),Riskregister!$L$6-(Riskregister!$L$6-Riskregister!$K$6)*SQRT((1-X1803)/2)))</f>
        <v>0</v>
      </c>
      <c r="Z1803" s="28">
        <f t="shared" ca="1" si="1098"/>
        <v>0.98431549674407015</v>
      </c>
      <c r="AA1803" s="28">
        <f t="shared" ca="1" si="1098"/>
        <v>0.7982949898552878</v>
      </c>
      <c r="AB1803" s="28">
        <f ca="1">IF(Riskregister!$E$7="",0,COUNTIF(BH$4:BH$53,"&lt;"&amp;Z1803)*IF(AA1803&lt;0.5,Riskregister!$K$7+(Riskregister!$L$7-Riskregister!$K$7)*SQRT(AA1803/2),Riskregister!$L$7-(Riskregister!$L$7-Riskregister!$K$7)*SQRT((1-AA1803)/2)))</f>
        <v>577699.0160043044</v>
      </c>
      <c r="AC1803" s="28">
        <f t="shared" ca="1" si="1099"/>
        <v>0.92484039859550304</v>
      </c>
      <c r="AD1803" s="28">
        <f t="shared" ca="1" si="1099"/>
        <v>0.32396954195155137</v>
      </c>
      <c r="AE1803" s="28">
        <f ca="1">IF(Riskregister!$E$8="",0,COUNTIF(BI$4:BI$53,"&lt;"&amp;AC1803)*IF(AD1803&lt;0.5,Riskregister!$K$8+(Riskregister!$L$8-Riskregister!$K$8)*SQRT(AD1803/2),Riskregister!$L$8-(Riskregister!$L$8-Riskregister!$K$8)*SQRT((1-AD1803)/2)))</f>
        <v>0</v>
      </c>
      <c r="AF1803" s="28">
        <f t="shared" ca="1" si="1100"/>
        <v>4.9960091008390939E-2</v>
      </c>
      <c r="AG1803" s="28">
        <f t="shared" ca="1" si="1100"/>
        <v>0.46966713631471402</v>
      </c>
      <c r="AH1803" s="28">
        <f>IF(Riskregister!$E$9="",0,COUNTIF(BJ$4:BJ$53,"&lt;"&amp;AF1803)*IF(AG1803&lt;0.5,Riskregister!$K$9+(Riskregister!$L$9-Riskregister!$K$9)*SQRT(AG1803/2),Riskregister!$L$9-(Riskregister!$L$9-Riskregister!$K$9)*SQRT((1-AG1803)/2)))</f>
        <v>0</v>
      </c>
      <c r="AI1803" s="28">
        <f t="shared" ca="1" si="1101"/>
        <v>0.40795552574286365</v>
      </c>
      <c r="AJ1803" s="28">
        <f t="shared" ca="1" si="1101"/>
        <v>0.64656834304656585</v>
      </c>
      <c r="AK1803" s="28">
        <f>IF(Riskregister!$E$10="",0,COUNTIF(BK$4:BK$53,"&lt;"&amp;AI1803)*IF(AJ1803&lt;0.5,Riskregister!$K$10+(Riskregister!$L$10-Riskregister!$K$10)*SQRT(AJ1803/2),Riskregister!$L$10-(Riskregister!$L$10-Riskregister!$K$10)*SQRT((1-AJ1803)/2)))</f>
        <v>0</v>
      </c>
      <c r="AL1803" s="28">
        <f t="shared" ca="1" si="1102"/>
        <v>0.25079116749857477</v>
      </c>
      <c r="AM1803" s="28">
        <f t="shared" ca="1" si="1102"/>
        <v>0.65110664145676189</v>
      </c>
      <c r="AN1803" s="28">
        <f>IF(Riskregister!$E$11="",0,COUNTIF(BL$4:BL$53,"&lt;"&amp;AL1803)*IF(AM1803&lt;0.5,Riskregister!$K$11+(Riskregister!$L$11-Riskregister!$K$11)*SQRT(AM1803/2),Riskregister!$L$11-(Riskregister!$L$11-Riskregister!$K$11)*SQRT((1-AM1803)/2)))</f>
        <v>0</v>
      </c>
      <c r="AO1803" s="28">
        <f t="shared" ca="1" si="1103"/>
        <v>0.35757775031922456</v>
      </c>
      <c r="AP1803" s="28">
        <f t="shared" ca="1" si="1103"/>
        <v>0.38139809664659008</v>
      </c>
      <c r="AQ1803" s="28">
        <f>IF(Riskregister!$E$12="",0,COUNTIF(BM$4:BM$53,"&lt;"&amp;AO1803)*IF(AP1803&lt;0.5,Riskregister!$K$12+(Riskregister!$L$12-Riskregister!$K$12)*SQRT(AP1803/2),Riskregister!$L$12-(Riskregister!$L$12-Riskregister!$K$12)*SQRT((1-AP1803)/2)))</f>
        <v>0</v>
      </c>
      <c r="AR1803" s="28">
        <f t="shared" ca="1" si="1104"/>
        <v>0.33332476284672485</v>
      </c>
      <c r="AS1803" s="28">
        <f t="shared" ca="1" si="1104"/>
        <v>0.54576107212542524</v>
      </c>
      <c r="AT1803" s="28">
        <f>IF(Riskregister!$E$13="",0,COUNTIF(BN$4:BN$53,"&lt;"&amp;AR1803)*IF(AS1803&lt;0.5,Riskregister!$K$13+(Riskregister!$L$13-Riskregister!$K$13)*SQRT(AS1803/2),Riskregister!$L$13-(Riskregister!$L$13-Riskregister!$K$13)*SQRT((1-AS1803)/2)))</f>
        <v>0</v>
      </c>
      <c r="AU1803" s="28">
        <f t="shared" ca="1" si="1105"/>
        <v>0.63678876619161484</v>
      </c>
      <c r="AV1803" s="28">
        <f t="shared" ca="1" si="1105"/>
        <v>0.70404600868886691</v>
      </c>
      <c r="AW1803" s="28">
        <f>IF(Riskregister!$E$14="",0,COUNTIF(BO$4:BO$53,"&lt;"&amp;AU1803)*IF(AV1803&lt;0.5,Riskregister!$K$14+(Riskregister!$L$14-Riskregister!$K$14)*SQRT(AV1803/2),Riskregister!$L$14-(Riskregister!$L$14-Riskregister!$K$14)*SQRT((1-AV1803)/2)))</f>
        <v>0</v>
      </c>
      <c r="AX1803" s="28">
        <f t="shared" ca="1" si="1106"/>
        <v>0.99246649291944811</v>
      </c>
      <c r="AY1803" s="28">
        <f t="shared" ca="1" si="1106"/>
        <v>0.75074405910508513</v>
      </c>
      <c r="AZ1803" s="28">
        <f>IF(Riskregister!$E$15="",0,COUNTIF(BP$4:BP$53,"&lt;"&amp;AX1803)*IF(AY1803&lt;0.5,Riskregister!$K$15+(Riskregister!$L$15-Riskregister!$K$15)*SQRT(AY1803/2),Riskregister!$L$15-(Riskregister!$L$15-Riskregister!$K$15)*SQRT((1-AY1803)/2)))</f>
        <v>0</v>
      </c>
      <c r="BA1803" s="28">
        <f t="shared" ca="1" si="1107"/>
        <v>0.85980979771437371</v>
      </c>
      <c r="BB1803" s="28">
        <f t="shared" ca="1" si="1107"/>
        <v>0.71219423716698704</v>
      </c>
      <c r="BC1803" s="28">
        <f>IF(Riskregister!$E$16="",0,COUNTIF(BQ$4:BQ$53,"&lt;"&amp;BA1803)*IF(BB1803&lt;0.5,Riskregister!$K$16+(Riskregister!$L$16-Riskregister!$K$16)*SQRT(BB1803/2),Riskregister!$L$16-(Riskregister!$L$16-Riskregister!$K$16)*SQRT((1-BB1803)/2)))</f>
        <v>0</v>
      </c>
      <c r="BD1803" s="28">
        <f t="shared" ca="1" si="1108"/>
        <v>577699.0160043044</v>
      </c>
    </row>
    <row r="1804" spans="20:56" x14ac:dyDescent="0.35">
      <c r="T1804" s="28">
        <f t="shared" ref="T1804:U1823" ca="1" si="1109">RAND()</f>
        <v>0.59742513265500519</v>
      </c>
      <c r="U1804" s="28">
        <f t="shared" ca="1" si="1109"/>
        <v>0.96062008404117838</v>
      </c>
      <c r="V1804" s="28">
        <f ca="1">IF(Riskregister!$E$5="",0,COUNTIF(BF$4:BF$53,"&lt;"&amp;T1804)*IF(U1804&lt;0.5,Riskregister!$K$5+(Riskregister!$L$5-Riskregister!$K$5)*SQRT(U1804/2),Riskregister!$L$5-(Riskregister!$L$5-Riskregister!$K$5)*SQRT((1-U1804)/2)))</f>
        <v>0</v>
      </c>
      <c r="W1804" s="28">
        <f t="shared" ref="W1804:X1823" ca="1" si="1110">RAND()</f>
        <v>0.5705078037512048</v>
      </c>
      <c r="X1804" s="28">
        <f t="shared" ca="1" si="1110"/>
        <v>0.38250863192528095</v>
      </c>
      <c r="Y1804" s="28">
        <f ca="1">IF(Riskregister!$E$6="",0,COUNTIF(BG$4:BG$53,"&lt;"&amp;W1804)*IF(X1804&lt;0.5,Riskregister!$K$6+(Riskregister!$L$6-Riskregister!$K$6)*SQRT(X1804/2),Riskregister!$L$6-(Riskregister!$L$6-Riskregister!$K$6)*SQRT((1-X1804)/2)))</f>
        <v>0</v>
      </c>
      <c r="Z1804" s="28">
        <f t="shared" ref="Z1804:AA1823" ca="1" si="1111">RAND()</f>
        <v>0.15367216398268391</v>
      </c>
      <c r="AA1804" s="28">
        <f t="shared" ca="1" si="1111"/>
        <v>0.69124725197578152</v>
      </c>
      <c r="AB1804" s="28">
        <f ca="1">IF(Riskregister!$E$7="",0,COUNTIF(BH$4:BH$53,"&lt;"&amp;Z1804)*IF(AA1804&lt;0.5,Riskregister!$K$7+(Riskregister!$L$7-Riskregister!$K$7)*SQRT(AA1804/2),Riskregister!$L$7-(Riskregister!$L$7-Riskregister!$K$7)*SQRT((1-AA1804)/2)))</f>
        <v>0</v>
      </c>
      <c r="AC1804" s="28">
        <f t="shared" ref="AC1804:AD1823" ca="1" si="1112">RAND()</f>
        <v>0.30716150145550503</v>
      </c>
      <c r="AD1804" s="28">
        <f t="shared" ca="1" si="1112"/>
        <v>0.953768339529241</v>
      </c>
      <c r="AE1804" s="28">
        <f ca="1">IF(Riskregister!$E$8="",0,COUNTIF(BI$4:BI$53,"&lt;"&amp;AC1804)*IF(AD1804&lt;0.5,Riskregister!$K$8+(Riskregister!$L$8-Riskregister!$K$8)*SQRT(AD1804/2),Riskregister!$L$8-(Riskregister!$L$8-Riskregister!$K$8)*SQRT((1-AD1804)/2)))</f>
        <v>0</v>
      </c>
      <c r="AF1804" s="28">
        <f t="shared" ref="AF1804:AG1823" ca="1" si="1113">RAND()</f>
        <v>0.74891898029264403</v>
      </c>
      <c r="AG1804" s="28">
        <f t="shared" ca="1" si="1113"/>
        <v>0.43892361990982431</v>
      </c>
      <c r="AH1804" s="28">
        <f>IF(Riskregister!$E$9="",0,COUNTIF(BJ$4:BJ$53,"&lt;"&amp;AF1804)*IF(AG1804&lt;0.5,Riskregister!$K$9+(Riskregister!$L$9-Riskregister!$K$9)*SQRT(AG1804/2),Riskregister!$L$9-(Riskregister!$L$9-Riskregister!$K$9)*SQRT((1-AG1804)/2)))</f>
        <v>0</v>
      </c>
      <c r="AI1804" s="28">
        <f t="shared" ref="AI1804:AJ1823" ca="1" si="1114">RAND()</f>
        <v>0.21542107209198436</v>
      </c>
      <c r="AJ1804" s="28">
        <f t="shared" ca="1" si="1114"/>
        <v>0.99940666859345084</v>
      </c>
      <c r="AK1804" s="28">
        <f>IF(Riskregister!$E$10="",0,COUNTIF(BK$4:BK$53,"&lt;"&amp;AI1804)*IF(AJ1804&lt;0.5,Riskregister!$K$10+(Riskregister!$L$10-Riskregister!$K$10)*SQRT(AJ1804/2),Riskregister!$L$10-(Riskregister!$L$10-Riskregister!$K$10)*SQRT((1-AJ1804)/2)))</f>
        <v>0</v>
      </c>
      <c r="AL1804" s="28">
        <f t="shared" ref="AL1804:AM1823" ca="1" si="1115">RAND()</f>
        <v>3.0953783964864034E-2</v>
      </c>
      <c r="AM1804" s="28">
        <f t="shared" ca="1" si="1115"/>
        <v>0.394489301286165</v>
      </c>
      <c r="AN1804" s="28">
        <f>IF(Riskregister!$E$11="",0,COUNTIF(BL$4:BL$53,"&lt;"&amp;AL1804)*IF(AM1804&lt;0.5,Riskregister!$K$11+(Riskregister!$L$11-Riskregister!$K$11)*SQRT(AM1804/2),Riskregister!$L$11-(Riskregister!$L$11-Riskregister!$K$11)*SQRT((1-AM1804)/2)))</f>
        <v>0</v>
      </c>
      <c r="AO1804" s="28">
        <f t="shared" ref="AO1804:AP1823" ca="1" si="1116">RAND()</f>
        <v>0.48475254202607909</v>
      </c>
      <c r="AP1804" s="28">
        <f t="shared" ca="1" si="1116"/>
        <v>0.24928921010306049</v>
      </c>
      <c r="AQ1804" s="28">
        <f>IF(Riskregister!$E$12="",0,COUNTIF(BM$4:BM$53,"&lt;"&amp;AO1804)*IF(AP1804&lt;0.5,Riskregister!$K$12+(Riskregister!$L$12-Riskregister!$K$12)*SQRT(AP1804/2),Riskregister!$L$12-(Riskregister!$L$12-Riskregister!$K$12)*SQRT((1-AP1804)/2)))</f>
        <v>0</v>
      </c>
      <c r="AR1804" s="28">
        <f t="shared" ref="AR1804:AS1823" ca="1" si="1117">RAND()</f>
        <v>0.52945074764135003</v>
      </c>
      <c r="AS1804" s="28">
        <f t="shared" ca="1" si="1117"/>
        <v>0.93415481952075408</v>
      </c>
      <c r="AT1804" s="28">
        <f>IF(Riskregister!$E$13="",0,COUNTIF(BN$4:BN$53,"&lt;"&amp;AR1804)*IF(AS1804&lt;0.5,Riskregister!$K$13+(Riskregister!$L$13-Riskregister!$K$13)*SQRT(AS1804/2),Riskregister!$L$13-(Riskregister!$L$13-Riskregister!$K$13)*SQRT((1-AS1804)/2)))</f>
        <v>0</v>
      </c>
      <c r="AU1804" s="28">
        <f t="shared" ref="AU1804:AV1823" ca="1" si="1118">RAND()</f>
        <v>0.89362064355320558</v>
      </c>
      <c r="AV1804" s="28">
        <f t="shared" ca="1" si="1118"/>
        <v>0.33797878125902647</v>
      </c>
      <c r="AW1804" s="28">
        <f>IF(Riskregister!$E$14="",0,COUNTIF(BO$4:BO$53,"&lt;"&amp;AU1804)*IF(AV1804&lt;0.5,Riskregister!$K$14+(Riskregister!$L$14-Riskregister!$K$14)*SQRT(AV1804/2),Riskregister!$L$14-(Riskregister!$L$14-Riskregister!$K$14)*SQRT((1-AV1804)/2)))</f>
        <v>0</v>
      </c>
      <c r="AX1804" s="28">
        <f t="shared" ref="AX1804:AY1823" ca="1" si="1119">RAND()</f>
        <v>0.63688742086693595</v>
      </c>
      <c r="AY1804" s="28">
        <f t="shared" ca="1" si="1119"/>
        <v>0.93957539674011059</v>
      </c>
      <c r="AZ1804" s="28">
        <f>IF(Riskregister!$E$15="",0,COUNTIF(BP$4:BP$53,"&lt;"&amp;AX1804)*IF(AY1804&lt;0.5,Riskregister!$K$15+(Riskregister!$L$15-Riskregister!$K$15)*SQRT(AY1804/2),Riskregister!$L$15-(Riskregister!$L$15-Riskregister!$K$15)*SQRT((1-AY1804)/2)))</f>
        <v>0</v>
      </c>
      <c r="BA1804" s="28">
        <f t="shared" ref="BA1804:BB1823" ca="1" si="1120">RAND()</f>
        <v>4.9437600955285821E-2</v>
      </c>
      <c r="BB1804" s="28">
        <f t="shared" ca="1" si="1120"/>
        <v>0.23233145398602484</v>
      </c>
      <c r="BC1804" s="28">
        <f>IF(Riskregister!$E$16="",0,COUNTIF(BQ$4:BQ$53,"&lt;"&amp;BA1804)*IF(BB1804&lt;0.5,Riskregister!$K$16+(Riskregister!$L$16-Riskregister!$K$16)*SQRT(BB1804/2),Riskregister!$L$16-(Riskregister!$L$16-Riskregister!$K$16)*SQRT((1-BB1804)/2)))</f>
        <v>0</v>
      </c>
      <c r="BD1804" s="28">
        <f t="shared" ca="1" si="1108"/>
        <v>0</v>
      </c>
    </row>
    <row r="1805" spans="20:56" x14ac:dyDescent="0.35">
      <c r="T1805" s="28">
        <f t="shared" ca="1" si="1109"/>
        <v>0.90897046640309909</v>
      </c>
      <c r="U1805" s="28">
        <f t="shared" ca="1" si="1109"/>
        <v>0.55313473283877101</v>
      </c>
      <c r="V1805" s="28">
        <f ca="1">IF(Riskregister!$E$5="",0,COUNTIF(BF$4:BF$53,"&lt;"&amp;T1805)*IF(U1805&lt;0.5,Riskregister!$K$5+(Riskregister!$L$5-Riskregister!$K$5)*SQRT(U1805/2),Riskregister!$L$5-(Riskregister!$L$5-Riskregister!$K$5)*SQRT((1-U1805)/2)))</f>
        <v>387291.02440170886</v>
      </c>
      <c r="W1805" s="28">
        <f t="shared" ca="1" si="1110"/>
        <v>1.2930769829932798E-2</v>
      </c>
      <c r="X1805" s="28">
        <f t="shared" ca="1" si="1110"/>
        <v>0.32363926159735168</v>
      </c>
      <c r="Y1805" s="28">
        <f ca="1">IF(Riskregister!$E$6="",0,COUNTIF(BG$4:BG$53,"&lt;"&amp;W1805)*IF(X1805&lt;0.5,Riskregister!$K$6+(Riskregister!$L$6-Riskregister!$K$6)*SQRT(X1805/2),Riskregister!$L$6-(Riskregister!$L$6-Riskregister!$K$6)*SQRT((1-X1805)/2)))</f>
        <v>0</v>
      </c>
      <c r="Z1805" s="28">
        <f t="shared" ca="1" si="1111"/>
        <v>5.2768299274488228E-3</v>
      </c>
      <c r="AA1805" s="28">
        <f t="shared" ca="1" si="1111"/>
        <v>0.49441502296477036</v>
      </c>
      <c r="AB1805" s="28">
        <f ca="1">IF(Riskregister!$E$7="",0,COUNTIF(BH$4:BH$53,"&lt;"&amp;Z1805)*IF(AA1805&lt;0.5,Riskregister!$K$7+(Riskregister!$L$7-Riskregister!$K$7)*SQRT(AA1805/2),Riskregister!$L$7-(Riskregister!$L$7-Riskregister!$K$7)*SQRT((1-AA1805)/2)))</f>
        <v>0</v>
      </c>
      <c r="AC1805" s="28">
        <f t="shared" ca="1" si="1112"/>
        <v>0.50999310033361245</v>
      </c>
      <c r="AD1805" s="28">
        <f t="shared" ca="1" si="1112"/>
        <v>0.64425146465621685</v>
      </c>
      <c r="AE1805" s="28">
        <f ca="1">IF(Riskregister!$E$8="",0,COUNTIF(BI$4:BI$53,"&lt;"&amp;AC1805)*IF(AD1805&lt;0.5,Riskregister!$K$8+(Riskregister!$L$8-Riskregister!$K$8)*SQRT(AD1805/2),Riskregister!$L$8-(Riskregister!$L$8-Riskregister!$K$8)*SQRT((1-AD1805)/2)))</f>
        <v>0</v>
      </c>
      <c r="AF1805" s="28">
        <f t="shared" ca="1" si="1113"/>
        <v>0.48596639694324084</v>
      </c>
      <c r="AG1805" s="28">
        <f t="shared" ca="1" si="1113"/>
        <v>0.36770433917975787</v>
      </c>
      <c r="AH1805" s="28">
        <f>IF(Riskregister!$E$9="",0,COUNTIF(BJ$4:BJ$53,"&lt;"&amp;AF1805)*IF(AG1805&lt;0.5,Riskregister!$K$9+(Riskregister!$L$9-Riskregister!$K$9)*SQRT(AG1805/2),Riskregister!$L$9-(Riskregister!$L$9-Riskregister!$K$9)*SQRT((1-AG1805)/2)))</f>
        <v>0</v>
      </c>
      <c r="AI1805" s="28">
        <f t="shared" ca="1" si="1114"/>
        <v>0.45919401552955907</v>
      </c>
      <c r="AJ1805" s="28">
        <f t="shared" ca="1" si="1114"/>
        <v>0.10551985669874664</v>
      </c>
      <c r="AK1805" s="28">
        <f>IF(Riskregister!$E$10="",0,COUNTIF(BK$4:BK$53,"&lt;"&amp;AI1805)*IF(AJ1805&lt;0.5,Riskregister!$K$10+(Riskregister!$L$10-Riskregister!$K$10)*SQRT(AJ1805/2),Riskregister!$L$10-(Riskregister!$L$10-Riskregister!$K$10)*SQRT((1-AJ1805)/2)))</f>
        <v>0</v>
      </c>
      <c r="AL1805" s="28">
        <f t="shared" ca="1" si="1115"/>
        <v>0.53663748655337506</v>
      </c>
      <c r="AM1805" s="28">
        <f t="shared" ca="1" si="1115"/>
        <v>0.88449470534540542</v>
      </c>
      <c r="AN1805" s="28">
        <f>IF(Riskregister!$E$11="",0,COUNTIF(BL$4:BL$53,"&lt;"&amp;AL1805)*IF(AM1805&lt;0.5,Riskregister!$K$11+(Riskregister!$L$11-Riskregister!$K$11)*SQRT(AM1805/2),Riskregister!$L$11-(Riskregister!$L$11-Riskregister!$K$11)*SQRT((1-AM1805)/2)))</f>
        <v>0</v>
      </c>
      <c r="AO1805" s="28">
        <f t="shared" ca="1" si="1116"/>
        <v>0.83617566103515839</v>
      </c>
      <c r="AP1805" s="28">
        <f t="shared" ca="1" si="1116"/>
        <v>0.7404931772268214</v>
      </c>
      <c r="AQ1805" s="28">
        <f>IF(Riskregister!$E$12="",0,COUNTIF(BM$4:BM$53,"&lt;"&amp;AO1805)*IF(AP1805&lt;0.5,Riskregister!$K$12+(Riskregister!$L$12-Riskregister!$K$12)*SQRT(AP1805/2),Riskregister!$L$12-(Riskregister!$L$12-Riskregister!$K$12)*SQRT((1-AP1805)/2)))</f>
        <v>0</v>
      </c>
      <c r="AR1805" s="28">
        <f t="shared" ca="1" si="1117"/>
        <v>0.1867061664590729</v>
      </c>
      <c r="AS1805" s="28">
        <f t="shared" ca="1" si="1117"/>
        <v>0.63144141493904871</v>
      </c>
      <c r="AT1805" s="28">
        <f>IF(Riskregister!$E$13="",0,COUNTIF(BN$4:BN$53,"&lt;"&amp;AR1805)*IF(AS1805&lt;0.5,Riskregister!$K$13+(Riskregister!$L$13-Riskregister!$K$13)*SQRT(AS1805/2),Riskregister!$L$13-(Riskregister!$L$13-Riskregister!$K$13)*SQRT((1-AS1805)/2)))</f>
        <v>0</v>
      </c>
      <c r="AU1805" s="28">
        <f t="shared" ca="1" si="1118"/>
        <v>2.9290048971339022E-2</v>
      </c>
      <c r="AV1805" s="28">
        <f t="shared" ca="1" si="1118"/>
        <v>2.0221189036963794E-2</v>
      </c>
      <c r="AW1805" s="28">
        <f>IF(Riskregister!$E$14="",0,COUNTIF(BO$4:BO$53,"&lt;"&amp;AU1805)*IF(AV1805&lt;0.5,Riskregister!$K$14+(Riskregister!$L$14-Riskregister!$K$14)*SQRT(AV1805/2),Riskregister!$L$14-(Riskregister!$L$14-Riskregister!$K$14)*SQRT((1-AV1805)/2)))</f>
        <v>0</v>
      </c>
      <c r="AX1805" s="28">
        <f t="shared" ca="1" si="1119"/>
        <v>0.33357479438960447</v>
      </c>
      <c r="AY1805" s="28">
        <f t="shared" ca="1" si="1119"/>
        <v>0.39801926747974914</v>
      </c>
      <c r="AZ1805" s="28">
        <f>IF(Riskregister!$E$15="",0,COUNTIF(BP$4:BP$53,"&lt;"&amp;AX1805)*IF(AY1805&lt;0.5,Riskregister!$K$15+(Riskregister!$L$15-Riskregister!$K$15)*SQRT(AY1805/2),Riskregister!$L$15-(Riskregister!$L$15-Riskregister!$K$15)*SQRT((1-AY1805)/2)))</f>
        <v>0</v>
      </c>
      <c r="BA1805" s="28">
        <f t="shared" ca="1" si="1120"/>
        <v>0.41166180889246407</v>
      </c>
      <c r="BB1805" s="28">
        <f t="shared" ca="1" si="1120"/>
        <v>3.2881570911608371E-2</v>
      </c>
      <c r="BC1805" s="28">
        <f>IF(Riskregister!$E$16="",0,COUNTIF(BQ$4:BQ$53,"&lt;"&amp;BA1805)*IF(BB1805&lt;0.5,Riskregister!$K$16+(Riskregister!$L$16-Riskregister!$K$16)*SQRT(BB1805/2),Riskregister!$L$16-(Riskregister!$L$16-Riskregister!$K$16)*SQRT((1-BB1805)/2)))</f>
        <v>0</v>
      </c>
      <c r="BD1805" s="28">
        <f t="shared" ca="1" si="1108"/>
        <v>387291.02440170886</v>
      </c>
    </row>
    <row r="1806" spans="20:56" x14ac:dyDescent="0.35">
      <c r="T1806" s="28">
        <f t="shared" ca="1" si="1109"/>
        <v>0.89185854651205376</v>
      </c>
      <c r="U1806" s="28">
        <f t="shared" ca="1" si="1109"/>
        <v>0.52748162410046129</v>
      </c>
      <c r="V1806" s="28">
        <f ca="1">IF(Riskregister!$E$5="",0,COUNTIF(BF$4:BF$53,"&lt;"&amp;T1806)*IF(U1806&lt;0.5,Riskregister!$K$5+(Riskregister!$L$5-Riskregister!$K$5)*SQRT(U1806/2),Riskregister!$L$5-(Riskregister!$L$5-Riskregister!$K$5)*SQRT((1-U1806)/2)))</f>
        <v>381270.74827580038</v>
      </c>
      <c r="W1806" s="28">
        <f t="shared" ca="1" si="1110"/>
        <v>0.35924268930691761</v>
      </c>
      <c r="X1806" s="28">
        <f t="shared" ca="1" si="1110"/>
        <v>0.43818629259868025</v>
      </c>
      <c r="Y1806" s="28">
        <f ca="1">IF(Riskregister!$E$6="",0,COUNTIF(BG$4:BG$53,"&lt;"&amp;W1806)*IF(X1806&lt;0.5,Riskregister!$K$6+(Riskregister!$L$6-Riskregister!$K$6)*SQRT(X1806/2),Riskregister!$L$6-(Riskregister!$L$6-Riskregister!$K$6)*SQRT((1-X1806)/2)))</f>
        <v>0</v>
      </c>
      <c r="Z1806" s="28">
        <f t="shared" ca="1" si="1111"/>
        <v>0.74448048915049347</v>
      </c>
      <c r="AA1806" s="28">
        <f t="shared" ca="1" si="1111"/>
        <v>0.75571567296688913</v>
      </c>
      <c r="AB1806" s="28">
        <f ca="1">IF(Riskregister!$E$7="",0,COUNTIF(BH$4:BH$53,"&lt;"&amp;Z1806)*IF(AA1806&lt;0.5,Riskregister!$K$7+(Riskregister!$L$7-Riskregister!$K$7)*SQRT(AA1806/2),Riskregister!$L$7-(Riskregister!$L$7-Riskregister!$K$7)*SQRT((1-AA1806)/2)))</f>
        <v>277679.04909305996</v>
      </c>
      <c r="AC1806" s="28">
        <f t="shared" ca="1" si="1112"/>
        <v>0.99312956132749886</v>
      </c>
      <c r="AD1806" s="28">
        <f t="shared" ca="1" si="1112"/>
        <v>0.95839310036562586</v>
      </c>
      <c r="AE1806" s="28">
        <f ca="1">IF(Riskregister!$E$8="",0,COUNTIF(BI$4:BI$53,"&lt;"&amp;AC1806)*IF(AD1806&lt;0.5,Riskregister!$K$8+(Riskregister!$L$8-Riskregister!$K$8)*SQRT(AD1806/2),Riskregister!$L$8-(Riskregister!$L$8-Riskregister!$K$8)*SQRT((1-AD1806)/2)))</f>
        <v>4322100.1501241773</v>
      </c>
      <c r="AF1806" s="28">
        <f t="shared" ca="1" si="1113"/>
        <v>0.52207815222828968</v>
      </c>
      <c r="AG1806" s="28">
        <f t="shared" ca="1" si="1113"/>
        <v>0.24349271425116281</v>
      </c>
      <c r="AH1806" s="28">
        <f>IF(Riskregister!$E$9="",0,COUNTIF(BJ$4:BJ$53,"&lt;"&amp;AF1806)*IF(AG1806&lt;0.5,Riskregister!$K$9+(Riskregister!$L$9-Riskregister!$K$9)*SQRT(AG1806/2),Riskregister!$L$9-(Riskregister!$L$9-Riskregister!$K$9)*SQRT((1-AG1806)/2)))</f>
        <v>0</v>
      </c>
      <c r="AI1806" s="28">
        <f t="shared" ca="1" si="1114"/>
        <v>0.14676800526745226</v>
      </c>
      <c r="AJ1806" s="28">
        <f t="shared" ca="1" si="1114"/>
        <v>0.61346362628655049</v>
      </c>
      <c r="AK1806" s="28">
        <f>IF(Riskregister!$E$10="",0,COUNTIF(BK$4:BK$53,"&lt;"&amp;AI1806)*IF(AJ1806&lt;0.5,Riskregister!$K$10+(Riskregister!$L$10-Riskregister!$K$10)*SQRT(AJ1806/2),Riskregister!$L$10-(Riskregister!$L$10-Riskregister!$K$10)*SQRT((1-AJ1806)/2)))</f>
        <v>0</v>
      </c>
      <c r="AL1806" s="28">
        <f t="shared" ca="1" si="1115"/>
        <v>0.11145165960317327</v>
      </c>
      <c r="AM1806" s="28">
        <f t="shared" ca="1" si="1115"/>
        <v>0.96530201417523009</v>
      </c>
      <c r="AN1806" s="28">
        <f>IF(Riskregister!$E$11="",0,COUNTIF(BL$4:BL$53,"&lt;"&amp;AL1806)*IF(AM1806&lt;0.5,Riskregister!$K$11+(Riskregister!$L$11-Riskregister!$K$11)*SQRT(AM1806/2),Riskregister!$L$11-(Riskregister!$L$11-Riskregister!$K$11)*SQRT((1-AM1806)/2)))</f>
        <v>0</v>
      </c>
      <c r="AO1806" s="28">
        <f t="shared" ca="1" si="1116"/>
        <v>0.26355781877104867</v>
      </c>
      <c r="AP1806" s="28">
        <f t="shared" ca="1" si="1116"/>
        <v>0.97667298298932781</v>
      </c>
      <c r="AQ1806" s="28">
        <f>IF(Riskregister!$E$12="",0,COUNTIF(BM$4:BM$53,"&lt;"&amp;AO1806)*IF(AP1806&lt;0.5,Riskregister!$K$12+(Riskregister!$L$12-Riskregister!$K$12)*SQRT(AP1806/2),Riskregister!$L$12-(Riskregister!$L$12-Riskregister!$K$12)*SQRT((1-AP1806)/2)))</f>
        <v>0</v>
      </c>
      <c r="AR1806" s="28">
        <f t="shared" ca="1" si="1117"/>
        <v>0.25778860587228403</v>
      </c>
      <c r="AS1806" s="28">
        <f t="shared" ca="1" si="1117"/>
        <v>0.29136403382918918</v>
      </c>
      <c r="AT1806" s="28">
        <f>IF(Riskregister!$E$13="",0,COUNTIF(BN$4:BN$53,"&lt;"&amp;AR1806)*IF(AS1806&lt;0.5,Riskregister!$K$13+(Riskregister!$L$13-Riskregister!$K$13)*SQRT(AS1806/2),Riskregister!$L$13-(Riskregister!$L$13-Riskregister!$K$13)*SQRT((1-AS1806)/2)))</f>
        <v>0</v>
      </c>
      <c r="AU1806" s="28">
        <f t="shared" ca="1" si="1118"/>
        <v>0.10315067178241</v>
      </c>
      <c r="AV1806" s="28">
        <f t="shared" ca="1" si="1118"/>
        <v>0.96514986024068894</v>
      </c>
      <c r="AW1806" s="28">
        <f>IF(Riskregister!$E$14="",0,COUNTIF(BO$4:BO$53,"&lt;"&amp;AU1806)*IF(AV1806&lt;0.5,Riskregister!$K$14+(Riskregister!$L$14-Riskregister!$K$14)*SQRT(AV1806/2),Riskregister!$L$14-(Riskregister!$L$14-Riskregister!$K$14)*SQRT((1-AV1806)/2)))</f>
        <v>0</v>
      </c>
      <c r="AX1806" s="28">
        <f t="shared" ca="1" si="1119"/>
        <v>0.77167553404966416</v>
      </c>
      <c r="AY1806" s="28">
        <f t="shared" ca="1" si="1119"/>
        <v>2.8270220024873005E-4</v>
      </c>
      <c r="AZ1806" s="28">
        <f>IF(Riskregister!$E$15="",0,COUNTIF(BP$4:BP$53,"&lt;"&amp;AX1806)*IF(AY1806&lt;0.5,Riskregister!$K$15+(Riskregister!$L$15-Riskregister!$K$15)*SQRT(AY1806/2),Riskregister!$L$15-(Riskregister!$L$15-Riskregister!$K$15)*SQRT((1-AY1806)/2)))</f>
        <v>0</v>
      </c>
      <c r="BA1806" s="28">
        <f t="shared" ca="1" si="1120"/>
        <v>0.70357184572720011</v>
      </c>
      <c r="BB1806" s="28">
        <f t="shared" ca="1" si="1120"/>
        <v>0.31330247858423743</v>
      </c>
      <c r="BC1806" s="28">
        <f>IF(Riskregister!$E$16="",0,COUNTIF(BQ$4:BQ$53,"&lt;"&amp;BA1806)*IF(BB1806&lt;0.5,Riskregister!$K$16+(Riskregister!$L$16-Riskregister!$K$16)*SQRT(BB1806/2),Riskregister!$L$16-(Riskregister!$L$16-Riskregister!$K$16)*SQRT((1-BB1806)/2)))</f>
        <v>0</v>
      </c>
      <c r="BD1806" s="28">
        <f t="shared" ca="1" si="1108"/>
        <v>4981049.9474930372</v>
      </c>
    </row>
    <row r="1807" spans="20:56" x14ac:dyDescent="0.35">
      <c r="T1807" s="28">
        <f t="shared" ca="1" si="1109"/>
        <v>0.95046149550337378</v>
      </c>
      <c r="U1807" s="28">
        <f t="shared" ca="1" si="1109"/>
        <v>0.24681212387685858</v>
      </c>
      <c r="V1807" s="28">
        <f ca="1">IF(Riskregister!$E$5="",0,COUNTIF(BF$4:BF$53,"&lt;"&amp;T1807)*IF(U1807&lt;0.5,Riskregister!$K$5+(Riskregister!$L$5-Riskregister!$K$5)*SQRT(U1807/2),Riskregister!$L$5-(Riskregister!$L$5-Riskregister!$K$5)*SQRT((1-U1807)/2)))</f>
        <v>616162.7906160492</v>
      </c>
      <c r="W1807" s="28">
        <f t="shared" ca="1" si="1110"/>
        <v>0.25552625207782653</v>
      </c>
      <c r="X1807" s="28">
        <f t="shared" ca="1" si="1110"/>
        <v>0.60436847595964938</v>
      </c>
      <c r="Y1807" s="28">
        <f ca="1">IF(Riskregister!$E$6="",0,COUNTIF(BG$4:BG$53,"&lt;"&amp;W1807)*IF(X1807&lt;0.5,Riskregister!$K$6+(Riskregister!$L$6-Riskregister!$K$6)*SQRT(X1807/2),Riskregister!$L$6-(Riskregister!$L$6-Riskregister!$K$6)*SQRT((1-X1807)/2)))</f>
        <v>0</v>
      </c>
      <c r="Z1807" s="28">
        <f t="shared" ca="1" si="1111"/>
        <v>0.59260360615808982</v>
      </c>
      <c r="AA1807" s="28">
        <f t="shared" ca="1" si="1111"/>
        <v>0.84194263832023875</v>
      </c>
      <c r="AB1807" s="28">
        <f ca="1">IF(Riskregister!$E$7="",0,COUNTIF(BH$4:BH$53,"&lt;"&amp;Z1807)*IF(AA1807&lt;0.5,Riskregister!$K$7+(Riskregister!$L$7-Riskregister!$K$7)*SQRT(AA1807/2),Riskregister!$L$7-(Riskregister!$L$7-Riskregister!$K$7)*SQRT((1-AA1807)/2)))</f>
        <v>0</v>
      </c>
      <c r="AC1807" s="28">
        <f t="shared" ca="1" si="1112"/>
        <v>0.45117313750825105</v>
      </c>
      <c r="AD1807" s="28">
        <f t="shared" ca="1" si="1112"/>
        <v>0.66563774292219513</v>
      </c>
      <c r="AE1807" s="28">
        <f ca="1">IF(Riskregister!$E$8="",0,COUNTIF(BI$4:BI$53,"&lt;"&amp;AC1807)*IF(AD1807&lt;0.5,Riskregister!$K$8+(Riskregister!$L$8-Riskregister!$K$8)*SQRT(AD1807/2),Riskregister!$L$8-(Riskregister!$L$8-Riskregister!$K$8)*SQRT((1-AD1807)/2)))</f>
        <v>0</v>
      </c>
      <c r="AF1807" s="28">
        <f t="shared" ca="1" si="1113"/>
        <v>0.48826660527163968</v>
      </c>
      <c r="AG1807" s="28">
        <f t="shared" ca="1" si="1113"/>
        <v>0.79702775217731781</v>
      </c>
      <c r="AH1807" s="28">
        <f>IF(Riskregister!$E$9="",0,COUNTIF(BJ$4:BJ$53,"&lt;"&amp;AF1807)*IF(AG1807&lt;0.5,Riskregister!$K$9+(Riskregister!$L$9-Riskregister!$K$9)*SQRT(AG1807/2),Riskregister!$L$9-(Riskregister!$L$9-Riskregister!$K$9)*SQRT((1-AG1807)/2)))</f>
        <v>0</v>
      </c>
      <c r="AI1807" s="28">
        <f t="shared" ca="1" si="1114"/>
        <v>0.20562366133473176</v>
      </c>
      <c r="AJ1807" s="28">
        <f t="shared" ca="1" si="1114"/>
        <v>0.15374175280154223</v>
      </c>
      <c r="AK1807" s="28">
        <f>IF(Riskregister!$E$10="",0,COUNTIF(BK$4:BK$53,"&lt;"&amp;AI1807)*IF(AJ1807&lt;0.5,Riskregister!$K$10+(Riskregister!$L$10-Riskregister!$K$10)*SQRT(AJ1807/2),Riskregister!$L$10-(Riskregister!$L$10-Riskregister!$K$10)*SQRT((1-AJ1807)/2)))</f>
        <v>0</v>
      </c>
      <c r="AL1807" s="28">
        <f t="shared" ca="1" si="1115"/>
        <v>0.65895858070541713</v>
      </c>
      <c r="AM1807" s="28">
        <f t="shared" ca="1" si="1115"/>
        <v>0.70992448185987789</v>
      </c>
      <c r="AN1807" s="28">
        <f>IF(Riskregister!$E$11="",0,COUNTIF(BL$4:BL$53,"&lt;"&amp;AL1807)*IF(AM1807&lt;0.5,Riskregister!$K$11+(Riskregister!$L$11-Riskregister!$K$11)*SQRT(AM1807/2),Riskregister!$L$11-(Riskregister!$L$11-Riskregister!$K$11)*SQRT((1-AM1807)/2)))</f>
        <v>0</v>
      </c>
      <c r="AO1807" s="28">
        <f t="shared" ca="1" si="1116"/>
        <v>0.80764172841591486</v>
      </c>
      <c r="AP1807" s="28">
        <f t="shared" ca="1" si="1116"/>
        <v>0.17213789349135256</v>
      </c>
      <c r="AQ1807" s="28">
        <f>IF(Riskregister!$E$12="",0,COUNTIF(BM$4:BM$53,"&lt;"&amp;AO1807)*IF(AP1807&lt;0.5,Riskregister!$K$12+(Riskregister!$L$12-Riskregister!$K$12)*SQRT(AP1807/2),Riskregister!$L$12-(Riskregister!$L$12-Riskregister!$K$12)*SQRT((1-AP1807)/2)))</f>
        <v>0</v>
      </c>
      <c r="AR1807" s="28">
        <f t="shared" ca="1" si="1117"/>
        <v>0.62955951558433509</v>
      </c>
      <c r="AS1807" s="28">
        <f t="shared" ca="1" si="1117"/>
        <v>0.87372888730201625</v>
      </c>
      <c r="AT1807" s="28">
        <f>IF(Riskregister!$E$13="",0,COUNTIF(BN$4:BN$53,"&lt;"&amp;AR1807)*IF(AS1807&lt;0.5,Riskregister!$K$13+(Riskregister!$L$13-Riskregister!$K$13)*SQRT(AS1807/2),Riskregister!$L$13-(Riskregister!$L$13-Riskregister!$K$13)*SQRT((1-AS1807)/2)))</f>
        <v>0</v>
      </c>
      <c r="AU1807" s="28">
        <f t="shared" ca="1" si="1118"/>
        <v>0.41315548039258565</v>
      </c>
      <c r="AV1807" s="28">
        <f t="shared" ca="1" si="1118"/>
        <v>0.71684077960831749</v>
      </c>
      <c r="AW1807" s="28">
        <f>IF(Riskregister!$E$14="",0,COUNTIF(BO$4:BO$53,"&lt;"&amp;AU1807)*IF(AV1807&lt;0.5,Riskregister!$K$14+(Riskregister!$L$14-Riskregister!$K$14)*SQRT(AV1807/2),Riskregister!$L$14-(Riskregister!$L$14-Riskregister!$K$14)*SQRT((1-AV1807)/2)))</f>
        <v>0</v>
      </c>
      <c r="AX1807" s="28">
        <f t="shared" ca="1" si="1119"/>
        <v>0.17141039793963586</v>
      </c>
      <c r="AY1807" s="28">
        <f t="shared" ca="1" si="1119"/>
        <v>0.98054307843231392</v>
      </c>
      <c r="AZ1807" s="28">
        <f>IF(Riskregister!$E$15="",0,COUNTIF(BP$4:BP$53,"&lt;"&amp;AX1807)*IF(AY1807&lt;0.5,Riskregister!$K$15+(Riskregister!$L$15-Riskregister!$K$15)*SQRT(AY1807/2),Riskregister!$L$15-(Riskregister!$L$15-Riskregister!$K$15)*SQRT((1-AY1807)/2)))</f>
        <v>0</v>
      </c>
      <c r="BA1807" s="28">
        <f t="shared" ca="1" si="1120"/>
        <v>0.38349265356005946</v>
      </c>
      <c r="BB1807" s="28">
        <f t="shared" ca="1" si="1120"/>
        <v>0.89064607018625386</v>
      </c>
      <c r="BC1807" s="28">
        <f>IF(Riskregister!$E$16="",0,COUNTIF(BQ$4:BQ$53,"&lt;"&amp;BA1807)*IF(BB1807&lt;0.5,Riskregister!$K$16+(Riskregister!$L$16-Riskregister!$K$16)*SQRT(BB1807/2),Riskregister!$L$16-(Riskregister!$L$16-Riskregister!$K$16)*SQRT((1-BB1807)/2)))</f>
        <v>0</v>
      </c>
      <c r="BD1807" s="28">
        <f t="shared" ca="1" si="1108"/>
        <v>616162.7906160492</v>
      </c>
    </row>
    <row r="1808" spans="20:56" x14ac:dyDescent="0.35">
      <c r="T1808" s="28">
        <f t="shared" ca="1" si="1109"/>
        <v>0.45794561914573995</v>
      </c>
      <c r="U1808" s="28">
        <f t="shared" ca="1" si="1109"/>
        <v>0.68562827004253779</v>
      </c>
      <c r="V1808" s="28">
        <f ca="1">IF(Riskregister!$E$5="",0,COUNTIF(BF$4:BF$53,"&lt;"&amp;T1808)*IF(U1808&lt;0.5,Riskregister!$K$5+(Riskregister!$L$5-Riskregister!$K$5)*SQRT(U1808/2),Riskregister!$L$5-(Riskregister!$L$5-Riskregister!$K$5)*SQRT((1-U1808)/2)))</f>
        <v>0</v>
      </c>
      <c r="W1808" s="28">
        <f t="shared" ca="1" si="1110"/>
        <v>0.15793647720793047</v>
      </c>
      <c r="X1808" s="28">
        <f t="shared" ca="1" si="1110"/>
        <v>0.74698310385753608</v>
      </c>
      <c r="Y1808" s="28">
        <f ca="1">IF(Riskregister!$E$6="",0,COUNTIF(BG$4:BG$53,"&lt;"&amp;W1808)*IF(X1808&lt;0.5,Riskregister!$K$6+(Riskregister!$L$6-Riskregister!$K$6)*SQRT(X1808/2),Riskregister!$L$6-(Riskregister!$L$6-Riskregister!$K$6)*SQRT((1-X1808)/2)))</f>
        <v>0</v>
      </c>
      <c r="Z1808" s="28">
        <f t="shared" ca="1" si="1111"/>
        <v>0.53719886911798631</v>
      </c>
      <c r="AA1808" s="28">
        <f t="shared" ca="1" si="1111"/>
        <v>0.46927725382480567</v>
      </c>
      <c r="AB1808" s="28">
        <f ca="1">IF(Riskregister!$E$7="",0,COUNTIF(BH$4:BH$53,"&lt;"&amp;Z1808)*IF(AA1808&lt;0.5,Riskregister!$K$7+(Riskregister!$L$7-Riskregister!$K$7)*SQRT(AA1808/2),Riskregister!$L$7-(Riskregister!$L$7-Riskregister!$K$7)*SQRT((1-AA1808)/2)))</f>
        <v>0</v>
      </c>
      <c r="AC1808" s="28">
        <f t="shared" ca="1" si="1112"/>
        <v>0.31860505874776901</v>
      </c>
      <c r="AD1808" s="28">
        <f t="shared" ca="1" si="1112"/>
        <v>0.8881673109461401</v>
      </c>
      <c r="AE1808" s="28">
        <f ca="1">IF(Riskregister!$E$8="",0,COUNTIF(BI$4:BI$53,"&lt;"&amp;AC1808)*IF(AD1808&lt;0.5,Riskregister!$K$8+(Riskregister!$L$8-Riskregister!$K$8)*SQRT(AD1808/2),Riskregister!$L$8-(Riskregister!$L$8-Riskregister!$K$8)*SQRT((1-AD1808)/2)))</f>
        <v>0</v>
      </c>
      <c r="AF1808" s="28">
        <f t="shared" ca="1" si="1113"/>
        <v>4.6240167490743223E-2</v>
      </c>
      <c r="AG1808" s="28">
        <f t="shared" ca="1" si="1113"/>
        <v>0.36217112953162278</v>
      </c>
      <c r="AH1808" s="28">
        <f>IF(Riskregister!$E$9="",0,COUNTIF(BJ$4:BJ$53,"&lt;"&amp;AF1808)*IF(AG1808&lt;0.5,Riskregister!$K$9+(Riskregister!$L$9-Riskregister!$K$9)*SQRT(AG1808/2),Riskregister!$L$9-(Riskregister!$L$9-Riskregister!$K$9)*SQRT((1-AG1808)/2)))</f>
        <v>0</v>
      </c>
      <c r="AI1808" s="28">
        <f t="shared" ca="1" si="1114"/>
        <v>0.46307602419194638</v>
      </c>
      <c r="AJ1808" s="28">
        <f t="shared" ca="1" si="1114"/>
        <v>0.14039573648013048</v>
      </c>
      <c r="AK1808" s="28">
        <f>IF(Riskregister!$E$10="",0,COUNTIF(BK$4:BK$53,"&lt;"&amp;AI1808)*IF(AJ1808&lt;0.5,Riskregister!$K$10+(Riskregister!$L$10-Riskregister!$K$10)*SQRT(AJ1808/2),Riskregister!$L$10-(Riskregister!$L$10-Riskregister!$K$10)*SQRT((1-AJ1808)/2)))</f>
        <v>0</v>
      </c>
      <c r="AL1808" s="28">
        <f t="shared" ca="1" si="1115"/>
        <v>8.502906654760467E-2</v>
      </c>
      <c r="AM1808" s="28">
        <f t="shared" ca="1" si="1115"/>
        <v>0.67200781184104919</v>
      </c>
      <c r="AN1808" s="28">
        <f>IF(Riskregister!$E$11="",0,COUNTIF(BL$4:BL$53,"&lt;"&amp;AL1808)*IF(AM1808&lt;0.5,Riskregister!$K$11+(Riskregister!$L$11-Riskregister!$K$11)*SQRT(AM1808/2),Riskregister!$L$11-(Riskregister!$L$11-Riskregister!$K$11)*SQRT((1-AM1808)/2)))</f>
        <v>0</v>
      </c>
      <c r="AO1808" s="28">
        <f t="shared" ca="1" si="1116"/>
        <v>0.40182899222700552</v>
      </c>
      <c r="AP1808" s="28">
        <f t="shared" ca="1" si="1116"/>
        <v>0.44939036980174074</v>
      </c>
      <c r="AQ1808" s="28">
        <f>IF(Riskregister!$E$12="",0,COUNTIF(BM$4:BM$53,"&lt;"&amp;AO1808)*IF(AP1808&lt;0.5,Riskregister!$K$12+(Riskregister!$L$12-Riskregister!$K$12)*SQRT(AP1808/2),Riskregister!$L$12-(Riskregister!$L$12-Riskregister!$K$12)*SQRT((1-AP1808)/2)))</f>
        <v>0</v>
      </c>
      <c r="AR1808" s="28">
        <f t="shared" ca="1" si="1117"/>
        <v>0.44459747049852072</v>
      </c>
      <c r="AS1808" s="28">
        <f t="shared" ca="1" si="1117"/>
        <v>8.5866687509817408E-2</v>
      </c>
      <c r="AT1808" s="28">
        <f>IF(Riskregister!$E$13="",0,COUNTIF(BN$4:BN$53,"&lt;"&amp;AR1808)*IF(AS1808&lt;0.5,Riskregister!$K$13+(Riskregister!$L$13-Riskregister!$K$13)*SQRT(AS1808/2),Riskregister!$L$13-(Riskregister!$L$13-Riskregister!$K$13)*SQRT((1-AS1808)/2)))</f>
        <v>0</v>
      </c>
      <c r="AU1808" s="28">
        <f t="shared" ca="1" si="1118"/>
        <v>0.64382339691496415</v>
      </c>
      <c r="AV1808" s="28">
        <f t="shared" ca="1" si="1118"/>
        <v>0.40872715120754322</v>
      </c>
      <c r="AW1808" s="28">
        <f>IF(Riskregister!$E$14="",0,COUNTIF(BO$4:BO$53,"&lt;"&amp;AU1808)*IF(AV1808&lt;0.5,Riskregister!$K$14+(Riskregister!$L$14-Riskregister!$K$14)*SQRT(AV1808/2),Riskregister!$L$14-(Riskregister!$L$14-Riskregister!$K$14)*SQRT((1-AV1808)/2)))</f>
        <v>0</v>
      </c>
      <c r="AX1808" s="28">
        <f t="shared" ca="1" si="1119"/>
        <v>0.91735161493772943</v>
      </c>
      <c r="AY1808" s="28">
        <f t="shared" ca="1" si="1119"/>
        <v>7.0095500244706566E-2</v>
      </c>
      <c r="AZ1808" s="28">
        <f>IF(Riskregister!$E$15="",0,COUNTIF(BP$4:BP$53,"&lt;"&amp;AX1808)*IF(AY1808&lt;0.5,Riskregister!$K$15+(Riskregister!$L$15-Riskregister!$K$15)*SQRT(AY1808/2),Riskregister!$L$15-(Riskregister!$L$15-Riskregister!$K$15)*SQRT((1-AY1808)/2)))</f>
        <v>0</v>
      </c>
      <c r="BA1808" s="28">
        <f t="shared" ca="1" si="1120"/>
        <v>0.66658274016824559</v>
      </c>
      <c r="BB1808" s="28">
        <f t="shared" ca="1" si="1120"/>
        <v>0.93230168783209089</v>
      </c>
      <c r="BC1808" s="28">
        <f>IF(Riskregister!$E$16="",0,COUNTIF(BQ$4:BQ$53,"&lt;"&amp;BA1808)*IF(BB1808&lt;0.5,Riskregister!$K$16+(Riskregister!$L$16-Riskregister!$K$16)*SQRT(BB1808/2),Riskregister!$L$16-(Riskregister!$L$16-Riskregister!$K$16)*SQRT((1-BB1808)/2)))</f>
        <v>0</v>
      </c>
      <c r="BD1808" s="28">
        <f t="shared" ca="1" si="1108"/>
        <v>0</v>
      </c>
    </row>
    <row r="1809" spans="20:56" x14ac:dyDescent="0.35">
      <c r="T1809" s="28">
        <f t="shared" ca="1" si="1109"/>
        <v>0.59355113552100036</v>
      </c>
      <c r="U1809" s="28">
        <f t="shared" ca="1" si="1109"/>
        <v>0.422038424941235</v>
      </c>
      <c r="V1809" s="28">
        <f ca="1">IF(Riskregister!$E$5="",0,COUNTIF(BF$4:BF$53,"&lt;"&amp;T1809)*IF(U1809&lt;0.5,Riskregister!$K$5+(Riskregister!$L$5-Riskregister!$K$5)*SQRT(U1809/2),Riskregister!$L$5-(Riskregister!$L$5-Riskregister!$K$5)*SQRT((1-U1809)/2)))</f>
        <v>0</v>
      </c>
      <c r="W1809" s="28">
        <f t="shared" ca="1" si="1110"/>
        <v>0.82655351828186785</v>
      </c>
      <c r="X1809" s="28">
        <f t="shared" ca="1" si="1110"/>
        <v>0.43701769897577636</v>
      </c>
      <c r="Y1809" s="28">
        <f ca="1">IF(Riskregister!$E$6="",0,COUNTIF(BG$4:BG$53,"&lt;"&amp;W1809)*IF(X1809&lt;0.5,Riskregister!$K$6+(Riskregister!$L$6-Riskregister!$K$6)*SQRT(X1809/2),Riskregister!$L$6-(Riskregister!$L$6-Riskregister!$K$6)*SQRT((1-X1809)/2)))</f>
        <v>1041408.742728977</v>
      </c>
      <c r="Z1809" s="28">
        <f t="shared" ca="1" si="1111"/>
        <v>0.3239316073571592</v>
      </c>
      <c r="AA1809" s="28">
        <f t="shared" ca="1" si="1111"/>
        <v>6.8177505346577627E-2</v>
      </c>
      <c r="AB1809" s="28">
        <f ca="1">IF(Riskregister!$E$7="",0,COUNTIF(BH$4:BH$53,"&lt;"&amp;Z1809)*IF(AA1809&lt;0.5,Riskregister!$K$7+(Riskregister!$L$7-Riskregister!$K$7)*SQRT(AA1809/2),Riskregister!$L$7-(Riskregister!$L$7-Riskregister!$K$7)*SQRT((1-AA1809)/2)))</f>
        <v>0</v>
      </c>
      <c r="AC1809" s="28">
        <f t="shared" ca="1" si="1112"/>
        <v>0.74238736656474202</v>
      </c>
      <c r="AD1809" s="28">
        <f t="shared" ca="1" si="1112"/>
        <v>0.60067961200139808</v>
      </c>
      <c r="AE1809" s="28">
        <f ca="1">IF(Riskregister!$E$8="",0,COUNTIF(BI$4:BI$53,"&lt;"&amp;AC1809)*IF(AD1809&lt;0.5,Riskregister!$K$8+(Riskregister!$L$8-Riskregister!$K$8)*SQRT(AD1809/2),Riskregister!$L$8-(Riskregister!$L$8-Riskregister!$K$8)*SQRT((1-AD1809)/2)))</f>
        <v>0</v>
      </c>
      <c r="AF1809" s="28">
        <f t="shared" ca="1" si="1113"/>
        <v>0.54715286234344596</v>
      </c>
      <c r="AG1809" s="28">
        <f t="shared" ca="1" si="1113"/>
        <v>0.89567784151830221</v>
      </c>
      <c r="AH1809" s="28">
        <f>IF(Riskregister!$E$9="",0,COUNTIF(BJ$4:BJ$53,"&lt;"&amp;AF1809)*IF(AG1809&lt;0.5,Riskregister!$K$9+(Riskregister!$L$9-Riskregister!$K$9)*SQRT(AG1809/2),Riskregister!$L$9-(Riskregister!$L$9-Riskregister!$K$9)*SQRT((1-AG1809)/2)))</f>
        <v>0</v>
      </c>
      <c r="AI1809" s="28">
        <f t="shared" ca="1" si="1114"/>
        <v>0.32501509816638641</v>
      </c>
      <c r="AJ1809" s="28">
        <f t="shared" ca="1" si="1114"/>
        <v>0.47178857817868769</v>
      </c>
      <c r="AK1809" s="28">
        <f>IF(Riskregister!$E$10="",0,COUNTIF(BK$4:BK$53,"&lt;"&amp;AI1809)*IF(AJ1809&lt;0.5,Riskregister!$K$10+(Riskregister!$L$10-Riskregister!$K$10)*SQRT(AJ1809/2),Riskregister!$L$10-(Riskregister!$L$10-Riskregister!$K$10)*SQRT((1-AJ1809)/2)))</f>
        <v>0</v>
      </c>
      <c r="AL1809" s="28">
        <f t="shared" ca="1" si="1115"/>
        <v>0.49493369100315587</v>
      </c>
      <c r="AM1809" s="28">
        <f t="shared" ca="1" si="1115"/>
        <v>0.27093158964532182</v>
      </c>
      <c r="AN1809" s="28">
        <f>IF(Riskregister!$E$11="",0,COUNTIF(BL$4:BL$53,"&lt;"&amp;AL1809)*IF(AM1809&lt;0.5,Riskregister!$K$11+(Riskregister!$L$11-Riskregister!$K$11)*SQRT(AM1809/2),Riskregister!$L$11-(Riskregister!$L$11-Riskregister!$K$11)*SQRT((1-AM1809)/2)))</f>
        <v>0</v>
      </c>
      <c r="AO1809" s="28">
        <f t="shared" ca="1" si="1116"/>
        <v>0.58394281086243682</v>
      </c>
      <c r="AP1809" s="28">
        <f t="shared" ca="1" si="1116"/>
        <v>2.5250046961811989E-2</v>
      </c>
      <c r="AQ1809" s="28">
        <f>IF(Riskregister!$E$12="",0,COUNTIF(BM$4:BM$53,"&lt;"&amp;AO1809)*IF(AP1809&lt;0.5,Riskregister!$K$12+(Riskregister!$L$12-Riskregister!$K$12)*SQRT(AP1809/2),Riskregister!$L$12-(Riskregister!$L$12-Riskregister!$K$12)*SQRT((1-AP1809)/2)))</f>
        <v>0</v>
      </c>
      <c r="AR1809" s="28">
        <f t="shared" ca="1" si="1117"/>
        <v>0.75366990650731736</v>
      </c>
      <c r="AS1809" s="28">
        <f t="shared" ca="1" si="1117"/>
        <v>4.0483141061910755E-2</v>
      </c>
      <c r="AT1809" s="28">
        <f>IF(Riskregister!$E$13="",0,COUNTIF(BN$4:BN$53,"&lt;"&amp;AR1809)*IF(AS1809&lt;0.5,Riskregister!$K$13+(Riskregister!$L$13-Riskregister!$K$13)*SQRT(AS1809/2),Riskregister!$L$13-(Riskregister!$L$13-Riskregister!$K$13)*SQRT((1-AS1809)/2)))</f>
        <v>0</v>
      </c>
      <c r="AU1809" s="28">
        <f t="shared" ca="1" si="1118"/>
        <v>0.18078108209616861</v>
      </c>
      <c r="AV1809" s="28">
        <f t="shared" ca="1" si="1118"/>
        <v>0.30551325945150987</v>
      </c>
      <c r="AW1809" s="28">
        <f>IF(Riskregister!$E$14="",0,COUNTIF(BO$4:BO$53,"&lt;"&amp;AU1809)*IF(AV1809&lt;0.5,Riskregister!$K$14+(Riskregister!$L$14-Riskregister!$K$14)*SQRT(AV1809/2),Riskregister!$L$14-(Riskregister!$L$14-Riskregister!$K$14)*SQRT((1-AV1809)/2)))</f>
        <v>0</v>
      </c>
      <c r="AX1809" s="28">
        <f t="shared" ca="1" si="1119"/>
        <v>0.48633533845232035</v>
      </c>
      <c r="AY1809" s="28">
        <f t="shared" ca="1" si="1119"/>
        <v>0.31628668848173058</v>
      </c>
      <c r="AZ1809" s="28">
        <f>IF(Riskregister!$E$15="",0,COUNTIF(BP$4:BP$53,"&lt;"&amp;AX1809)*IF(AY1809&lt;0.5,Riskregister!$K$15+(Riskregister!$L$15-Riskregister!$K$15)*SQRT(AY1809/2),Riskregister!$L$15-(Riskregister!$L$15-Riskregister!$K$15)*SQRT((1-AY1809)/2)))</f>
        <v>0</v>
      </c>
      <c r="BA1809" s="28">
        <f t="shared" ca="1" si="1120"/>
        <v>0.57679937918040347</v>
      </c>
      <c r="BB1809" s="28">
        <f t="shared" ca="1" si="1120"/>
        <v>0.78860208842859603</v>
      </c>
      <c r="BC1809" s="28">
        <f>IF(Riskregister!$E$16="",0,COUNTIF(BQ$4:BQ$53,"&lt;"&amp;BA1809)*IF(BB1809&lt;0.5,Riskregister!$K$16+(Riskregister!$L$16-Riskregister!$K$16)*SQRT(BB1809/2),Riskregister!$L$16-(Riskregister!$L$16-Riskregister!$K$16)*SQRT((1-BB1809)/2)))</f>
        <v>0</v>
      </c>
      <c r="BD1809" s="28">
        <f t="shared" ca="1" si="1108"/>
        <v>1041408.742728977</v>
      </c>
    </row>
    <row r="1810" spans="20:56" x14ac:dyDescent="0.35">
      <c r="T1810" s="28">
        <f t="shared" ca="1" si="1109"/>
        <v>0.97049145515271329</v>
      </c>
      <c r="U1810" s="28">
        <f t="shared" ca="1" si="1109"/>
        <v>0.45019826521585438</v>
      </c>
      <c r="V1810" s="28">
        <f ca="1">IF(Riskregister!$E$5="",0,COUNTIF(BF$4:BF$53,"&lt;"&amp;T1810)*IF(U1810&lt;0.5,Riskregister!$K$5+(Riskregister!$L$5-Riskregister!$K$5)*SQRT(U1810/2),Riskregister!$L$5-(Riskregister!$L$5-Riskregister!$K$5)*SQRT((1-U1810)/2)))</f>
        <v>727001.51921558892</v>
      </c>
      <c r="W1810" s="28">
        <f t="shared" ca="1" si="1110"/>
        <v>0.64388610865522011</v>
      </c>
      <c r="X1810" s="28">
        <f t="shared" ca="1" si="1110"/>
        <v>1.8247037129950683E-2</v>
      </c>
      <c r="Y1810" s="28">
        <f ca="1">IF(Riskregister!$E$6="",0,COUNTIF(BG$4:BG$53,"&lt;"&amp;W1810)*IF(X1810&lt;0.5,Riskregister!$K$6+(Riskregister!$L$6-Riskregister!$K$6)*SQRT(X1810/2),Riskregister!$L$6-(Riskregister!$L$6-Riskregister!$K$6)*SQRT((1-X1810)/2)))</f>
        <v>371930.80047077115</v>
      </c>
      <c r="Z1810" s="28">
        <f t="shared" ca="1" si="1111"/>
        <v>0.46845487098478844</v>
      </c>
      <c r="AA1810" s="28">
        <f t="shared" ca="1" si="1111"/>
        <v>0.13396810745770993</v>
      </c>
      <c r="AB1810" s="28">
        <f ca="1">IF(Riskregister!$E$7="",0,COUNTIF(BH$4:BH$53,"&lt;"&amp;Z1810)*IF(AA1810&lt;0.5,Riskregister!$K$7+(Riskregister!$L$7-Riskregister!$K$7)*SQRT(AA1810/2),Riskregister!$L$7-(Riskregister!$L$7-Riskregister!$K$7)*SQRT((1-AA1810)/2)))</f>
        <v>0</v>
      </c>
      <c r="AC1810" s="28">
        <f t="shared" ca="1" si="1112"/>
        <v>0.36484369028208907</v>
      </c>
      <c r="AD1810" s="28">
        <f t="shared" ca="1" si="1112"/>
        <v>0.97300302734070809</v>
      </c>
      <c r="AE1810" s="28">
        <f ca="1">IF(Riskregister!$E$8="",0,COUNTIF(BI$4:BI$53,"&lt;"&amp;AC1810)*IF(AD1810&lt;0.5,Riskregister!$K$8+(Riskregister!$L$8-Riskregister!$K$8)*SQRT(AD1810/2),Riskregister!$L$8-(Riskregister!$L$8-Riskregister!$K$8)*SQRT((1-AD1810)/2)))</f>
        <v>0</v>
      </c>
      <c r="AF1810" s="28">
        <f t="shared" ca="1" si="1113"/>
        <v>0.8148972486879198</v>
      </c>
      <c r="AG1810" s="28">
        <f t="shared" ca="1" si="1113"/>
        <v>0.36509271452550474</v>
      </c>
      <c r="AH1810" s="28">
        <f>IF(Riskregister!$E$9="",0,COUNTIF(BJ$4:BJ$53,"&lt;"&amp;AF1810)*IF(AG1810&lt;0.5,Riskregister!$K$9+(Riskregister!$L$9-Riskregister!$K$9)*SQRT(AG1810/2),Riskregister!$L$9-(Riskregister!$L$9-Riskregister!$K$9)*SQRT((1-AG1810)/2)))</f>
        <v>0</v>
      </c>
      <c r="AI1810" s="28">
        <f t="shared" ca="1" si="1114"/>
        <v>0.77965864135749696</v>
      </c>
      <c r="AJ1810" s="28">
        <f t="shared" ca="1" si="1114"/>
        <v>0.86678424444368718</v>
      </c>
      <c r="AK1810" s="28">
        <f>IF(Riskregister!$E$10="",0,COUNTIF(BK$4:BK$53,"&lt;"&amp;AI1810)*IF(AJ1810&lt;0.5,Riskregister!$K$10+(Riskregister!$L$10-Riskregister!$K$10)*SQRT(AJ1810/2),Riskregister!$L$10-(Riskregister!$L$10-Riskregister!$K$10)*SQRT((1-AJ1810)/2)))</f>
        <v>0</v>
      </c>
      <c r="AL1810" s="28">
        <f t="shared" ca="1" si="1115"/>
        <v>0.74216575422477693</v>
      </c>
      <c r="AM1810" s="28">
        <f t="shared" ca="1" si="1115"/>
        <v>0.19697442620061756</v>
      </c>
      <c r="AN1810" s="28">
        <f>IF(Riskregister!$E$11="",0,COUNTIF(BL$4:BL$53,"&lt;"&amp;AL1810)*IF(AM1810&lt;0.5,Riskregister!$K$11+(Riskregister!$L$11-Riskregister!$K$11)*SQRT(AM1810/2),Riskregister!$L$11-(Riskregister!$L$11-Riskregister!$K$11)*SQRT((1-AM1810)/2)))</f>
        <v>0</v>
      </c>
      <c r="AO1810" s="28">
        <f t="shared" ca="1" si="1116"/>
        <v>0.44503625914055978</v>
      </c>
      <c r="AP1810" s="28">
        <f t="shared" ca="1" si="1116"/>
        <v>2.9068721531188224E-2</v>
      </c>
      <c r="AQ1810" s="28">
        <f>IF(Riskregister!$E$12="",0,COUNTIF(BM$4:BM$53,"&lt;"&amp;AO1810)*IF(AP1810&lt;0.5,Riskregister!$K$12+(Riskregister!$L$12-Riskregister!$K$12)*SQRT(AP1810/2),Riskregister!$L$12-(Riskregister!$L$12-Riskregister!$K$12)*SQRT((1-AP1810)/2)))</f>
        <v>0</v>
      </c>
      <c r="AR1810" s="28">
        <f t="shared" ca="1" si="1117"/>
        <v>0.54198967869610737</v>
      </c>
      <c r="AS1810" s="28">
        <f t="shared" ca="1" si="1117"/>
        <v>0.71636996762708638</v>
      </c>
      <c r="AT1810" s="28">
        <f>IF(Riskregister!$E$13="",0,COUNTIF(BN$4:BN$53,"&lt;"&amp;AR1810)*IF(AS1810&lt;0.5,Riskregister!$K$13+(Riskregister!$L$13-Riskregister!$K$13)*SQRT(AS1810/2),Riskregister!$L$13-(Riskregister!$L$13-Riskregister!$K$13)*SQRT((1-AS1810)/2)))</f>
        <v>0</v>
      </c>
      <c r="AU1810" s="28">
        <f t="shared" ca="1" si="1118"/>
        <v>0.15519543319246842</v>
      </c>
      <c r="AV1810" s="28">
        <f t="shared" ca="1" si="1118"/>
        <v>0.68915719345819471</v>
      </c>
      <c r="AW1810" s="28">
        <f>IF(Riskregister!$E$14="",0,COUNTIF(BO$4:BO$53,"&lt;"&amp;AU1810)*IF(AV1810&lt;0.5,Riskregister!$K$14+(Riskregister!$L$14-Riskregister!$K$14)*SQRT(AV1810/2),Riskregister!$L$14-(Riskregister!$L$14-Riskregister!$K$14)*SQRT((1-AV1810)/2)))</f>
        <v>0</v>
      </c>
      <c r="AX1810" s="28">
        <f t="shared" ca="1" si="1119"/>
        <v>0.47774597365013838</v>
      </c>
      <c r="AY1810" s="28">
        <f t="shared" ca="1" si="1119"/>
        <v>0.41606044512671747</v>
      </c>
      <c r="AZ1810" s="28">
        <f>IF(Riskregister!$E$15="",0,COUNTIF(BP$4:BP$53,"&lt;"&amp;AX1810)*IF(AY1810&lt;0.5,Riskregister!$K$15+(Riskregister!$L$15-Riskregister!$K$15)*SQRT(AY1810/2),Riskregister!$L$15-(Riskregister!$L$15-Riskregister!$K$15)*SQRT((1-AY1810)/2)))</f>
        <v>0</v>
      </c>
      <c r="BA1810" s="28">
        <f t="shared" ca="1" si="1120"/>
        <v>0.93909218347031098</v>
      </c>
      <c r="BB1810" s="28">
        <f t="shared" ca="1" si="1120"/>
        <v>0.71239883707712481</v>
      </c>
      <c r="BC1810" s="28">
        <f>IF(Riskregister!$E$16="",0,COUNTIF(BQ$4:BQ$53,"&lt;"&amp;BA1810)*IF(BB1810&lt;0.5,Riskregister!$K$16+(Riskregister!$L$16-Riskregister!$K$16)*SQRT(BB1810/2),Riskregister!$L$16-(Riskregister!$L$16-Riskregister!$K$16)*SQRT((1-BB1810)/2)))</f>
        <v>0</v>
      </c>
      <c r="BD1810" s="28">
        <f t="shared" ca="1" si="1108"/>
        <v>1098932.3196863602</v>
      </c>
    </row>
    <row r="1811" spans="20:56" x14ac:dyDescent="0.35">
      <c r="T1811" s="28">
        <f t="shared" ca="1" si="1109"/>
        <v>4.9895394767660917E-2</v>
      </c>
      <c r="U1811" s="28">
        <f t="shared" ca="1" si="1109"/>
        <v>0.64375873868696998</v>
      </c>
      <c r="V1811" s="28">
        <f ca="1">IF(Riskregister!$E$5="",0,COUNTIF(BF$4:BF$53,"&lt;"&amp;T1811)*IF(U1811&lt;0.5,Riskregister!$K$5+(Riskregister!$L$5-Riskregister!$K$5)*SQRT(U1811/2),Riskregister!$L$5-(Riskregister!$L$5-Riskregister!$K$5)*SQRT((1-U1811)/2)))</f>
        <v>0</v>
      </c>
      <c r="W1811" s="28">
        <f t="shared" ca="1" si="1110"/>
        <v>0.23637909532547419</v>
      </c>
      <c r="X1811" s="28">
        <f t="shared" ca="1" si="1110"/>
        <v>0.94196508063471396</v>
      </c>
      <c r="Y1811" s="28">
        <f ca="1">IF(Riskregister!$E$6="",0,COUNTIF(BG$4:BG$53,"&lt;"&amp;W1811)*IF(X1811&lt;0.5,Riskregister!$K$6+(Riskregister!$L$6-Riskregister!$K$6)*SQRT(X1811/2),Riskregister!$L$6-(Riskregister!$L$6-Riskregister!$K$6)*SQRT((1-X1811)/2)))</f>
        <v>0</v>
      </c>
      <c r="Z1811" s="28">
        <f t="shared" ca="1" si="1111"/>
        <v>0.90314519547828265</v>
      </c>
      <c r="AA1811" s="28">
        <f t="shared" ca="1" si="1111"/>
        <v>0.80020593799114137</v>
      </c>
      <c r="AB1811" s="28">
        <f ca="1">IF(Riskregister!$E$7="",0,COUNTIF(BH$4:BH$53,"&lt;"&amp;Z1811)*IF(AA1811&lt;0.5,Riskregister!$K$7+(Riskregister!$L$7-Riskregister!$K$7)*SQRT(AA1811/2),Riskregister!$L$7-(Riskregister!$L$7-Riskregister!$K$7)*SQRT((1-AA1811)/2)))</f>
        <v>289377.27946735988</v>
      </c>
      <c r="AC1811" s="28">
        <f t="shared" ca="1" si="1112"/>
        <v>0.47957360709778885</v>
      </c>
      <c r="AD1811" s="28">
        <f t="shared" ca="1" si="1112"/>
        <v>0.89201394383531862</v>
      </c>
      <c r="AE1811" s="28">
        <f ca="1">IF(Riskregister!$E$8="",0,COUNTIF(BI$4:BI$53,"&lt;"&amp;AC1811)*IF(AD1811&lt;0.5,Riskregister!$K$8+(Riskregister!$L$8-Riskregister!$K$8)*SQRT(AD1811/2),Riskregister!$L$8-(Riskregister!$L$8-Riskregister!$K$8)*SQRT((1-AD1811)/2)))</f>
        <v>0</v>
      </c>
      <c r="AF1811" s="28">
        <f t="shared" ca="1" si="1113"/>
        <v>0.44583770154876767</v>
      </c>
      <c r="AG1811" s="28">
        <f t="shared" ca="1" si="1113"/>
        <v>0.61189122507983329</v>
      </c>
      <c r="AH1811" s="28">
        <f>IF(Riskregister!$E$9="",0,COUNTIF(BJ$4:BJ$53,"&lt;"&amp;AF1811)*IF(AG1811&lt;0.5,Riskregister!$K$9+(Riskregister!$L$9-Riskregister!$K$9)*SQRT(AG1811/2),Riskregister!$L$9-(Riskregister!$L$9-Riskregister!$K$9)*SQRT((1-AG1811)/2)))</f>
        <v>0</v>
      </c>
      <c r="AI1811" s="28">
        <f t="shared" ca="1" si="1114"/>
        <v>0.19926593173511709</v>
      </c>
      <c r="AJ1811" s="28">
        <f t="shared" ca="1" si="1114"/>
        <v>0.44883071899549776</v>
      </c>
      <c r="AK1811" s="28">
        <f>IF(Riskregister!$E$10="",0,COUNTIF(BK$4:BK$53,"&lt;"&amp;AI1811)*IF(AJ1811&lt;0.5,Riskregister!$K$10+(Riskregister!$L$10-Riskregister!$K$10)*SQRT(AJ1811/2),Riskregister!$L$10-(Riskregister!$L$10-Riskregister!$K$10)*SQRT((1-AJ1811)/2)))</f>
        <v>0</v>
      </c>
      <c r="AL1811" s="28">
        <f t="shared" ca="1" si="1115"/>
        <v>4.2623471794872025E-2</v>
      </c>
      <c r="AM1811" s="28">
        <f t="shared" ca="1" si="1115"/>
        <v>0.26321575301138811</v>
      </c>
      <c r="AN1811" s="28">
        <f>IF(Riskregister!$E$11="",0,COUNTIF(BL$4:BL$53,"&lt;"&amp;AL1811)*IF(AM1811&lt;0.5,Riskregister!$K$11+(Riskregister!$L$11-Riskregister!$K$11)*SQRT(AM1811/2),Riskregister!$L$11-(Riskregister!$L$11-Riskregister!$K$11)*SQRT((1-AM1811)/2)))</f>
        <v>0</v>
      </c>
      <c r="AO1811" s="28">
        <f t="shared" ca="1" si="1116"/>
        <v>0.71780806066339087</v>
      </c>
      <c r="AP1811" s="28">
        <f t="shared" ca="1" si="1116"/>
        <v>0.1234741751202999</v>
      </c>
      <c r="AQ1811" s="28">
        <f>IF(Riskregister!$E$12="",0,COUNTIF(BM$4:BM$53,"&lt;"&amp;AO1811)*IF(AP1811&lt;0.5,Riskregister!$K$12+(Riskregister!$L$12-Riskregister!$K$12)*SQRT(AP1811/2),Riskregister!$L$12-(Riskregister!$L$12-Riskregister!$K$12)*SQRT((1-AP1811)/2)))</f>
        <v>0</v>
      </c>
      <c r="AR1811" s="28">
        <f t="shared" ca="1" si="1117"/>
        <v>0.27675190683143103</v>
      </c>
      <c r="AS1811" s="28">
        <f t="shared" ca="1" si="1117"/>
        <v>0.93121606495461484</v>
      </c>
      <c r="AT1811" s="28">
        <f>IF(Riskregister!$E$13="",0,COUNTIF(BN$4:BN$53,"&lt;"&amp;AR1811)*IF(AS1811&lt;0.5,Riskregister!$K$13+(Riskregister!$L$13-Riskregister!$K$13)*SQRT(AS1811/2),Riskregister!$L$13-(Riskregister!$L$13-Riskregister!$K$13)*SQRT((1-AS1811)/2)))</f>
        <v>0</v>
      </c>
      <c r="AU1811" s="28">
        <f t="shared" ca="1" si="1118"/>
        <v>0.37301876411648283</v>
      </c>
      <c r="AV1811" s="28">
        <f t="shared" ca="1" si="1118"/>
        <v>0.29735634194048732</v>
      </c>
      <c r="AW1811" s="28">
        <f>IF(Riskregister!$E$14="",0,COUNTIF(BO$4:BO$53,"&lt;"&amp;AU1811)*IF(AV1811&lt;0.5,Riskregister!$K$14+(Riskregister!$L$14-Riskregister!$K$14)*SQRT(AV1811/2),Riskregister!$L$14-(Riskregister!$L$14-Riskregister!$K$14)*SQRT((1-AV1811)/2)))</f>
        <v>0</v>
      </c>
      <c r="AX1811" s="28">
        <f t="shared" ca="1" si="1119"/>
        <v>0.91572236380486383</v>
      </c>
      <c r="AY1811" s="28">
        <f t="shared" ca="1" si="1119"/>
        <v>0.3825442574049519</v>
      </c>
      <c r="AZ1811" s="28">
        <f>IF(Riskregister!$E$15="",0,COUNTIF(BP$4:BP$53,"&lt;"&amp;AX1811)*IF(AY1811&lt;0.5,Riskregister!$K$15+(Riskregister!$L$15-Riskregister!$K$15)*SQRT(AY1811/2),Riskregister!$L$15-(Riskregister!$L$15-Riskregister!$K$15)*SQRT((1-AY1811)/2)))</f>
        <v>0</v>
      </c>
      <c r="BA1811" s="28">
        <f t="shared" ca="1" si="1120"/>
        <v>0.17683375722546701</v>
      </c>
      <c r="BB1811" s="28">
        <f t="shared" ca="1" si="1120"/>
        <v>4.271481060142357E-2</v>
      </c>
      <c r="BC1811" s="28">
        <f>IF(Riskregister!$E$16="",0,COUNTIF(BQ$4:BQ$53,"&lt;"&amp;BA1811)*IF(BB1811&lt;0.5,Riskregister!$K$16+(Riskregister!$L$16-Riskregister!$K$16)*SQRT(BB1811/2),Riskregister!$L$16-(Riskregister!$L$16-Riskregister!$K$16)*SQRT((1-BB1811)/2)))</f>
        <v>0</v>
      </c>
      <c r="BD1811" s="28">
        <f t="shared" ca="1" si="1108"/>
        <v>289377.27946735988</v>
      </c>
    </row>
    <row r="1812" spans="20:56" x14ac:dyDescent="0.35">
      <c r="T1812" s="28">
        <f t="shared" ca="1" si="1109"/>
        <v>0.54535362539149812</v>
      </c>
      <c r="U1812" s="28">
        <f t="shared" ca="1" si="1109"/>
        <v>0.22651415702403177</v>
      </c>
      <c r="V1812" s="28">
        <f ca="1">IF(Riskregister!$E$5="",0,COUNTIF(BF$4:BF$53,"&lt;"&amp;T1812)*IF(U1812&lt;0.5,Riskregister!$K$5+(Riskregister!$L$5-Riskregister!$K$5)*SQRT(U1812/2),Riskregister!$L$5-(Riskregister!$L$5-Riskregister!$K$5)*SQRT((1-U1812)/2)))</f>
        <v>0</v>
      </c>
      <c r="W1812" s="28">
        <f t="shared" ca="1" si="1110"/>
        <v>0.554221790271062</v>
      </c>
      <c r="X1812" s="28">
        <f t="shared" ca="1" si="1110"/>
        <v>0.44103076090668636</v>
      </c>
      <c r="Y1812" s="28">
        <f ca="1">IF(Riskregister!$E$6="",0,COUNTIF(BG$4:BG$53,"&lt;"&amp;W1812)*IF(X1812&lt;0.5,Riskregister!$K$6+(Riskregister!$L$6-Riskregister!$K$6)*SQRT(X1812/2),Riskregister!$L$6-(Riskregister!$L$6-Riskregister!$K$6)*SQRT((1-X1812)/2)))</f>
        <v>0</v>
      </c>
      <c r="Z1812" s="28">
        <f t="shared" ca="1" si="1111"/>
        <v>0.638304261952091</v>
      </c>
      <c r="AA1812" s="28">
        <f t="shared" ca="1" si="1111"/>
        <v>0.91463027645496531</v>
      </c>
      <c r="AB1812" s="28">
        <f ca="1">IF(Riskregister!$E$7="",0,COUNTIF(BH$4:BH$53,"&lt;"&amp;Z1812)*IF(AA1812&lt;0.5,Riskregister!$K$7+(Riskregister!$L$7-Riskregister!$K$7)*SQRT(AA1812/2),Riskregister!$L$7-(Riskregister!$L$7-Riskregister!$K$7)*SQRT((1-AA1812)/2)))</f>
        <v>0</v>
      </c>
      <c r="AC1812" s="28">
        <f t="shared" ca="1" si="1112"/>
        <v>0.61200340930212938</v>
      </c>
      <c r="AD1812" s="28">
        <f t="shared" ca="1" si="1112"/>
        <v>0.86674854558362624</v>
      </c>
      <c r="AE1812" s="28">
        <f ca="1">IF(Riskregister!$E$8="",0,COUNTIF(BI$4:BI$53,"&lt;"&amp;AC1812)*IF(AD1812&lt;0.5,Riskregister!$K$8+(Riskregister!$L$8-Riskregister!$K$8)*SQRT(AD1812/2),Riskregister!$L$8-(Riskregister!$L$8-Riskregister!$K$8)*SQRT((1-AD1812)/2)))</f>
        <v>0</v>
      </c>
      <c r="AF1812" s="28">
        <f t="shared" ca="1" si="1113"/>
        <v>0.76205838889889976</v>
      </c>
      <c r="AG1812" s="28">
        <f t="shared" ca="1" si="1113"/>
        <v>0.17466909727930091</v>
      </c>
      <c r="AH1812" s="28">
        <f>IF(Riskregister!$E$9="",0,COUNTIF(BJ$4:BJ$53,"&lt;"&amp;AF1812)*IF(AG1812&lt;0.5,Riskregister!$K$9+(Riskregister!$L$9-Riskregister!$K$9)*SQRT(AG1812/2),Riskregister!$L$9-(Riskregister!$L$9-Riskregister!$K$9)*SQRT((1-AG1812)/2)))</f>
        <v>0</v>
      </c>
      <c r="AI1812" s="28">
        <f t="shared" ca="1" si="1114"/>
        <v>0.66727880827986619</v>
      </c>
      <c r="AJ1812" s="28">
        <f t="shared" ca="1" si="1114"/>
        <v>0.29059365750546107</v>
      </c>
      <c r="AK1812" s="28">
        <f>IF(Riskregister!$E$10="",0,COUNTIF(BK$4:BK$53,"&lt;"&amp;AI1812)*IF(AJ1812&lt;0.5,Riskregister!$K$10+(Riskregister!$L$10-Riskregister!$K$10)*SQRT(AJ1812/2),Riskregister!$L$10-(Riskregister!$L$10-Riskregister!$K$10)*SQRT((1-AJ1812)/2)))</f>
        <v>0</v>
      </c>
      <c r="AL1812" s="28">
        <f t="shared" ca="1" si="1115"/>
        <v>9.234972630345728E-2</v>
      </c>
      <c r="AM1812" s="28">
        <f t="shared" ca="1" si="1115"/>
        <v>0.52093311448508484</v>
      </c>
      <c r="AN1812" s="28">
        <f>IF(Riskregister!$E$11="",0,COUNTIF(BL$4:BL$53,"&lt;"&amp;AL1812)*IF(AM1812&lt;0.5,Riskregister!$K$11+(Riskregister!$L$11-Riskregister!$K$11)*SQRT(AM1812/2),Riskregister!$L$11-(Riskregister!$L$11-Riskregister!$K$11)*SQRT((1-AM1812)/2)))</f>
        <v>0</v>
      </c>
      <c r="AO1812" s="28">
        <f t="shared" ca="1" si="1116"/>
        <v>0.57176072264386379</v>
      </c>
      <c r="AP1812" s="28">
        <f t="shared" ca="1" si="1116"/>
        <v>9.1710946515863867E-2</v>
      </c>
      <c r="AQ1812" s="28">
        <f>IF(Riskregister!$E$12="",0,COUNTIF(BM$4:BM$53,"&lt;"&amp;AO1812)*IF(AP1812&lt;0.5,Riskregister!$K$12+(Riskregister!$L$12-Riskregister!$K$12)*SQRT(AP1812/2),Riskregister!$L$12-(Riskregister!$L$12-Riskregister!$K$12)*SQRT((1-AP1812)/2)))</f>
        <v>0</v>
      </c>
      <c r="AR1812" s="28">
        <f t="shared" ca="1" si="1117"/>
        <v>0.13231721529283325</v>
      </c>
      <c r="AS1812" s="28">
        <f t="shared" ca="1" si="1117"/>
        <v>0.93703907693504629</v>
      </c>
      <c r="AT1812" s="28">
        <f>IF(Riskregister!$E$13="",0,COUNTIF(BN$4:BN$53,"&lt;"&amp;AR1812)*IF(AS1812&lt;0.5,Riskregister!$K$13+(Riskregister!$L$13-Riskregister!$K$13)*SQRT(AS1812/2),Riskregister!$L$13-(Riskregister!$L$13-Riskregister!$K$13)*SQRT((1-AS1812)/2)))</f>
        <v>0</v>
      </c>
      <c r="AU1812" s="28">
        <f t="shared" ca="1" si="1118"/>
        <v>0.28342555602815966</v>
      </c>
      <c r="AV1812" s="28">
        <f t="shared" ca="1" si="1118"/>
        <v>0.54029970180004561</v>
      </c>
      <c r="AW1812" s="28">
        <f>IF(Riskregister!$E$14="",0,COUNTIF(BO$4:BO$53,"&lt;"&amp;AU1812)*IF(AV1812&lt;0.5,Riskregister!$K$14+(Riskregister!$L$14-Riskregister!$K$14)*SQRT(AV1812/2),Riskregister!$L$14-(Riskregister!$L$14-Riskregister!$K$14)*SQRT((1-AV1812)/2)))</f>
        <v>0</v>
      </c>
      <c r="AX1812" s="28">
        <f t="shared" ca="1" si="1119"/>
        <v>0.1506595752917167</v>
      </c>
      <c r="AY1812" s="28">
        <f t="shared" ca="1" si="1119"/>
        <v>0.31215780596332465</v>
      </c>
      <c r="AZ1812" s="28">
        <f>IF(Riskregister!$E$15="",0,COUNTIF(BP$4:BP$53,"&lt;"&amp;AX1812)*IF(AY1812&lt;0.5,Riskregister!$K$15+(Riskregister!$L$15-Riskregister!$K$15)*SQRT(AY1812/2),Riskregister!$L$15-(Riskregister!$L$15-Riskregister!$K$15)*SQRT((1-AY1812)/2)))</f>
        <v>0</v>
      </c>
      <c r="BA1812" s="28">
        <f t="shared" ca="1" si="1120"/>
        <v>0.30060260533659588</v>
      </c>
      <c r="BB1812" s="28">
        <f t="shared" ca="1" si="1120"/>
        <v>0.22645470413695146</v>
      </c>
      <c r="BC1812" s="28">
        <f>IF(Riskregister!$E$16="",0,COUNTIF(BQ$4:BQ$53,"&lt;"&amp;BA1812)*IF(BB1812&lt;0.5,Riskregister!$K$16+(Riskregister!$L$16-Riskregister!$K$16)*SQRT(BB1812/2),Riskregister!$L$16-(Riskregister!$L$16-Riskregister!$K$16)*SQRT((1-BB1812)/2)))</f>
        <v>0</v>
      </c>
      <c r="BD1812" s="28">
        <f t="shared" ca="1" si="1108"/>
        <v>0</v>
      </c>
    </row>
    <row r="1813" spans="20:56" x14ac:dyDescent="0.35">
      <c r="T1813" s="28">
        <f t="shared" ca="1" si="1109"/>
        <v>0.68731591608604892</v>
      </c>
      <c r="U1813" s="28">
        <f t="shared" ca="1" si="1109"/>
        <v>0.81473740522294869</v>
      </c>
      <c r="V1813" s="28">
        <f ca="1">IF(Riskregister!$E$5="",0,COUNTIF(BF$4:BF$53,"&lt;"&amp;T1813)*IF(U1813&lt;0.5,Riskregister!$K$5+(Riskregister!$L$5-Riskregister!$K$5)*SQRT(U1813/2),Riskregister!$L$5-(Riskregister!$L$5-Riskregister!$K$5)*SQRT((1-U1813)/2)))</f>
        <v>463040.74430263415</v>
      </c>
      <c r="W1813" s="28">
        <f t="shared" ca="1" si="1110"/>
        <v>0.14754158425774999</v>
      </c>
      <c r="X1813" s="28">
        <f t="shared" ca="1" si="1110"/>
        <v>0.36498771380138151</v>
      </c>
      <c r="Y1813" s="28">
        <f ca="1">IF(Riskregister!$E$6="",0,COUNTIF(BG$4:BG$53,"&lt;"&amp;W1813)*IF(X1813&lt;0.5,Riskregister!$K$6+(Riskregister!$L$6-Riskregister!$K$6)*SQRT(X1813/2),Riskregister!$L$6-(Riskregister!$L$6-Riskregister!$K$6)*SQRT((1-X1813)/2)))</f>
        <v>0</v>
      </c>
      <c r="Z1813" s="28">
        <f t="shared" ca="1" si="1111"/>
        <v>0.40674348648296399</v>
      </c>
      <c r="AA1813" s="28">
        <f t="shared" ca="1" si="1111"/>
        <v>0.6551632192263841</v>
      </c>
      <c r="AB1813" s="28">
        <f ca="1">IF(Riskregister!$E$7="",0,COUNTIF(BH$4:BH$53,"&lt;"&amp;Z1813)*IF(AA1813&lt;0.5,Riskregister!$K$7+(Riskregister!$L$7-Riskregister!$K$7)*SQRT(AA1813/2),Riskregister!$L$7-(Riskregister!$L$7-Riskregister!$K$7)*SQRT((1-AA1813)/2)))</f>
        <v>0</v>
      </c>
      <c r="AC1813" s="28">
        <f t="shared" ca="1" si="1112"/>
        <v>0.40295948737214693</v>
      </c>
      <c r="AD1813" s="28">
        <f t="shared" ca="1" si="1112"/>
        <v>0.11772531264744379</v>
      </c>
      <c r="AE1813" s="28">
        <f ca="1">IF(Riskregister!$E$8="",0,COUNTIF(BI$4:BI$53,"&lt;"&amp;AC1813)*IF(AD1813&lt;0.5,Riskregister!$K$8+(Riskregister!$L$8-Riskregister!$K$8)*SQRT(AD1813/2),Riskregister!$L$8-(Riskregister!$L$8-Riskregister!$K$8)*SQRT((1-AD1813)/2)))</f>
        <v>0</v>
      </c>
      <c r="AF1813" s="28">
        <f t="shared" ca="1" si="1113"/>
        <v>0.31622099820569127</v>
      </c>
      <c r="AG1813" s="28">
        <f t="shared" ca="1" si="1113"/>
        <v>0.60122178143455496</v>
      </c>
      <c r="AH1813" s="28">
        <f>IF(Riskregister!$E$9="",0,COUNTIF(BJ$4:BJ$53,"&lt;"&amp;AF1813)*IF(AG1813&lt;0.5,Riskregister!$K$9+(Riskregister!$L$9-Riskregister!$K$9)*SQRT(AG1813/2),Riskregister!$L$9-(Riskregister!$L$9-Riskregister!$K$9)*SQRT((1-AG1813)/2)))</f>
        <v>0</v>
      </c>
      <c r="AI1813" s="28">
        <f t="shared" ca="1" si="1114"/>
        <v>0.6217491248957292</v>
      </c>
      <c r="AJ1813" s="28">
        <f t="shared" ca="1" si="1114"/>
        <v>0.4194691835380272</v>
      </c>
      <c r="AK1813" s="28">
        <f>IF(Riskregister!$E$10="",0,COUNTIF(BK$4:BK$53,"&lt;"&amp;AI1813)*IF(AJ1813&lt;0.5,Riskregister!$K$10+(Riskregister!$L$10-Riskregister!$K$10)*SQRT(AJ1813/2),Riskregister!$L$10-(Riskregister!$L$10-Riskregister!$K$10)*SQRT((1-AJ1813)/2)))</f>
        <v>0</v>
      </c>
      <c r="AL1813" s="28">
        <f t="shared" ca="1" si="1115"/>
        <v>0.65287289397217352</v>
      </c>
      <c r="AM1813" s="28">
        <f t="shared" ca="1" si="1115"/>
        <v>5.5152675105899718E-2</v>
      </c>
      <c r="AN1813" s="28">
        <f>IF(Riskregister!$E$11="",0,COUNTIF(BL$4:BL$53,"&lt;"&amp;AL1813)*IF(AM1813&lt;0.5,Riskregister!$K$11+(Riskregister!$L$11-Riskregister!$K$11)*SQRT(AM1813/2),Riskregister!$L$11-(Riskregister!$L$11-Riskregister!$K$11)*SQRT((1-AM1813)/2)))</f>
        <v>0</v>
      </c>
      <c r="AO1813" s="28">
        <f t="shared" ca="1" si="1116"/>
        <v>0.35443288358769465</v>
      </c>
      <c r="AP1813" s="28">
        <f t="shared" ca="1" si="1116"/>
        <v>0.80076071346214994</v>
      </c>
      <c r="AQ1813" s="28">
        <f>IF(Riskregister!$E$12="",0,COUNTIF(BM$4:BM$53,"&lt;"&amp;AO1813)*IF(AP1813&lt;0.5,Riskregister!$K$12+(Riskregister!$L$12-Riskregister!$K$12)*SQRT(AP1813/2),Riskregister!$L$12-(Riskregister!$L$12-Riskregister!$K$12)*SQRT((1-AP1813)/2)))</f>
        <v>0</v>
      </c>
      <c r="AR1813" s="28">
        <f t="shared" ca="1" si="1117"/>
        <v>0.27310713957171429</v>
      </c>
      <c r="AS1813" s="28">
        <f t="shared" ca="1" si="1117"/>
        <v>0.43313799712822387</v>
      </c>
      <c r="AT1813" s="28">
        <f>IF(Riskregister!$E$13="",0,COUNTIF(BN$4:BN$53,"&lt;"&amp;AR1813)*IF(AS1813&lt;0.5,Riskregister!$K$13+(Riskregister!$L$13-Riskregister!$K$13)*SQRT(AS1813/2),Riskregister!$L$13-(Riskregister!$L$13-Riskregister!$K$13)*SQRT((1-AS1813)/2)))</f>
        <v>0</v>
      </c>
      <c r="AU1813" s="28">
        <f t="shared" ca="1" si="1118"/>
        <v>9.5825465731682491E-2</v>
      </c>
      <c r="AV1813" s="28">
        <f t="shared" ca="1" si="1118"/>
        <v>0.16310124363152523</v>
      </c>
      <c r="AW1813" s="28">
        <f>IF(Riskregister!$E$14="",0,COUNTIF(BO$4:BO$53,"&lt;"&amp;AU1813)*IF(AV1813&lt;0.5,Riskregister!$K$14+(Riskregister!$L$14-Riskregister!$K$14)*SQRT(AV1813/2),Riskregister!$L$14-(Riskregister!$L$14-Riskregister!$K$14)*SQRT((1-AV1813)/2)))</f>
        <v>0</v>
      </c>
      <c r="AX1813" s="28">
        <f t="shared" ca="1" si="1119"/>
        <v>0.7663319697228822</v>
      </c>
      <c r="AY1813" s="28">
        <f t="shared" ca="1" si="1119"/>
        <v>0.47151021139589022</v>
      </c>
      <c r="AZ1813" s="28">
        <f>IF(Riskregister!$E$15="",0,COUNTIF(BP$4:BP$53,"&lt;"&amp;AX1813)*IF(AY1813&lt;0.5,Riskregister!$K$15+(Riskregister!$L$15-Riskregister!$K$15)*SQRT(AY1813/2),Riskregister!$L$15-(Riskregister!$L$15-Riskregister!$K$15)*SQRT((1-AY1813)/2)))</f>
        <v>0</v>
      </c>
      <c r="BA1813" s="28">
        <f t="shared" ca="1" si="1120"/>
        <v>0.22639466385938922</v>
      </c>
      <c r="BB1813" s="28">
        <f t="shared" ca="1" si="1120"/>
        <v>4.6367315437226386E-2</v>
      </c>
      <c r="BC1813" s="28">
        <f>IF(Riskregister!$E$16="",0,COUNTIF(BQ$4:BQ$53,"&lt;"&amp;BA1813)*IF(BB1813&lt;0.5,Riskregister!$K$16+(Riskregister!$L$16-Riskregister!$K$16)*SQRT(BB1813/2),Riskregister!$L$16-(Riskregister!$L$16-Riskregister!$K$16)*SQRT((1-BB1813)/2)))</f>
        <v>0</v>
      </c>
      <c r="BD1813" s="28">
        <f t="shared" ca="1" si="1108"/>
        <v>463040.74430263415</v>
      </c>
    </row>
    <row r="1814" spans="20:56" x14ac:dyDescent="0.35">
      <c r="T1814" s="28">
        <f t="shared" ca="1" si="1109"/>
        <v>0.58886419153794767</v>
      </c>
      <c r="U1814" s="28">
        <f t="shared" ca="1" si="1109"/>
        <v>2.5257639888494055E-3</v>
      </c>
      <c r="V1814" s="28">
        <f ca="1">IF(Riskregister!$E$5="",0,COUNTIF(BF$4:BF$53,"&lt;"&amp;T1814)*IF(U1814&lt;0.5,Riskregister!$K$5+(Riskregister!$L$5-Riskregister!$K$5)*SQRT(U1814/2),Riskregister!$L$5-(Riskregister!$L$5-Riskregister!$K$5)*SQRT((1-U1814)/2)))</f>
        <v>0</v>
      </c>
      <c r="W1814" s="28">
        <f t="shared" ca="1" si="1110"/>
        <v>0.56836490940427642</v>
      </c>
      <c r="X1814" s="28">
        <f t="shared" ca="1" si="1110"/>
        <v>0.12823738924918793</v>
      </c>
      <c r="Y1814" s="28">
        <f ca="1">IF(Riskregister!$E$6="",0,COUNTIF(BG$4:BG$53,"&lt;"&amp;W1814)*IF(X1814&lt;0.5,Riskregister!$K$6+(Riskregister!$L$6-Riskregister!$K$6)*SQRT(X1814/2),Riskregister!$L$6-(Riskregister!$L$6-Riskregister!$K$6)*SQRT((1-X1814)/2)))</f>
        <v>0</v>
      </c>
      <c r="Z1814" s="28">
        <f t="shared" ca="1" si="1111"/>
        <v>0.30295851310860811</v>
      </c>
      <c r="AA1814" s="28">
        <f t="shared" ca="1" si="1111"/>
        <v>0.39047434027886418</v>
      </c>
      <c r="AB1814" s="28">
        <f ca="1">IF(Riskregister!$E$7="",0,COUNTIF(BH$4:BH$53,"&lt;"&amp;Z1814)*IF(AA1814&lt;0.5,Riskregister!$K$7+(Riskregister!$L$7-Riskregister!$K$7)*SQRT(AA1814/2),Riskregister!$L$7-(Riskregister!$L$7-Riskregister!$K$7)*SQRT((1-AA1814)/2)))</f>
        <v>0</v>
      </c>
      <c r="AC1814" s="28">
        <f t="shared" ca="1" si="1112"/>
        <v>0.53173704553618173</v>
      </c>
      <c r="AD1814" s="28">
        <f t="shared" ca="1" si="1112"/>
        <v>0.85239189196897303</v>
      </c>
      <c r="AE1814" s="28">
        <f ca="1">IF(Riskregister!$E$8="",0,COUNTIF(BI$4:BI$53,"&lt;"&amp;AC1814)*IF(AD1814&lt;0.5,Riskregister!$K$8+(Riskregister!$L$8-Riskregister!$K$8)*SQRT(AD1814/2),Riskregister!$L$8-(Riskregister!$L$8-Riskregister!$K$8)*SQRT((1-AD1814)/2)))</f>
        <v>0</v>
      </c>
      <c r="AF1814" s="28">
        <f t="shared" ca="1" si="1113"/>
        <v>0.89507668623533387</v>
      </c>
      <c r="AG1814" s="28">
        <f t="shared" ca="1" si="1113"/>
        <v>0.53315172395309385</v>
      </c>
      <c r="AH1814" s="28">
        <f>IF(Riskregister!$E$9="",0,COUNTIF(BJ$4:BJ$53,"&lt;"&amp;AF1814)*IF(AG1814&lt;0.5,Riskregister!$K$9+(Riskregister!$L$9-Riskregister!$K$9)*SQRT(AG1814/2),Riskregister!$L$9-(Riskregister!$L$9-Riskregister!$K$9)*SQRT((1-AG1814)/2)))</f>
        <v>0</v>
      </c>
      <c r="AI1814" s="28">
        <f t="shared" ca="1" si="1114"/>
        <v>0.19343053825305645</v>
      </c>
      <c r="AJ1814" s="28">
        <f t="shared" ca="1" si="1114"/>
        <v>0.44062718610887208</v>
      </c>
      <c r="AK1814" s="28">
        <f>IF(Riskregister!$E$10="",0,COUNTIF(BK$4:BK$53,"&lt;"&amp;AI1814)*IF(AJ1814&lt;0.5,Riskregister!$K$10+(Riskregister!$L$10-Riskregister!$K$10)*SQRT(AJ1814/2),Riskregister!$L$10-(Riskregister!$L$10-Riskregister!$K$10)*SQRT((1-AJ1814)/2)))</f>
        <v>0</v>
      </c>
      <c r="AL1814" s="28">
        <f t="shared" ca="1" si="1115"/>
        <v>0.94850710972435925</v>
      </c>
      <c r="AM1814" s="28">
        <f t="shared" ca="1" si="1115"/>
        <v>8.3415396384294405E-2</v>
      </c>
      <c r="AN1814" s="28">
        <f>IF(Riskregister!$E$11="",0,COUNTIF(BL$4:BL$53,"&lt;"&amp;AL1814)*IF(AM1814&lt;0.5,Riskregister!$K$11+(Riskregister!$L$11-Riskregister!$K$11)*SQRT(AM1814/2),Riskregister!$L$11-(Riskregister!$L$11-Riskregister!$K$11)*SQRT((1-AM1814)/2)))</f>
        <v>0</v>
      </c>
      <c r="AO1814" s="28">
        <f t="shared" ca="1" si="1116"/>
        <v>0.91419666228812002</v>
      </c>
      <c r="AP1814" s="28">
        <f t="shared" ca="1" si="1116"/>
        <v>0.75752833422921473</v>
      </c>
      <c r="AQ1814" s="28">
        <f>IF(Riskregister!$E$12="",0,COUNTIF(BM$4:BM$53,"&lt;"&amp;AO1814)*IF(AP1814&lt;0.5,Riskregister!$K$12+(Riskregister!$L$12-Riskregister!$K$12)*SQRT(AP1814/2),Riskregister!$L$12-(Riskregister!$L$12-Riskregister!$K$12)*SQRT((1-AP1814)/2)))</f>
        <v>0</v>
      </c>
      <c r="AR1814" s="28">
        <f t="shared" ca="1" si="1117"/>
        <v>0.83484623944371283</v>
      </c>
      <c r="AS1814" s="28">
        <f t="shared" ca="1" si="1117"/>
        <v>0.68644087774039664</v>
      </c>
      <c r="AT1814" s="28">
        <f>IF(Riskregister!$E$13="",0,COUNTIF(BN$4:BN$53,"&lt;"&amp;AR1814)*IF(AS1814&lt;0.5,Riskregister!$K$13+(Riskregister!$L$13-Riskregister!$K$13)*SQRT(AS1814/2),Riskregister!$L$13-(Riskregister!$L$13-Riskregister!$K$13)*SQRT((1-AS1814)/2)))</f>
        <v>0</v>
      </c>
      <c r="AU1814" s="28">
        <f t="shared" ca="1" si="1118"/>
        <v>0.96977002170595916</v>
      </c>
      <c r="AV1814" s="28">
        <f t="shared" ca="1" si="1118"/>
        <v>0.67670587565661644</v>
      </c>
      <c r="AW1814" s="28">
        <f>IF(Riskregister!$E$14="",0,COUNTIF(BO$4:BO$53,"&lt;"&amp;AU1814)*IF(AV1814&lt;0.5,Riskregister!$K$14+(Riskregister!$L$14-Riskregister!$K$14)*SQRT(AV1814/2),Riskregister!$L$14-(Riskregister!$L$14-Riskregister!$K$14)*SQRT((1-AV1814)/2)))</f>
        <v>0</v>
      </c>
      <c r="AX1814" s="28">
        <f t="shared" ca="1" si="1119"/>
        <v>8.6008004219240042E-2</v>
      </c>
      <c r="AY1814" s="28">
        <f t="shared" ca="1" si="1119"/>
        <v>0.66126036555909418</v>
      </c>
      <c r="AZ1814" s="28">
        <f>IF(Riskregister!$E$15="",0,COUNTIF(BP$4:BP$53,"&lt;"&amp;AX1814)*IF(AY1814&lt;0.5,Riskregister!$K$15+(Riskregister!$L$15-Riskregister!$K$15)*SQRT(AY1814/2),Riskregister!$L$15-(Riskregister!$L$15-Riskregister!$K$15)*SQRT((1-AY1814)/2)))</f>
        <v>0</v>
      </c>
      <c r="BA1814" s="28">
        <f t="shared" ca="1" si="1120"/>
        <v>0.63476286025834494</v>
      </c>
      <c r="BB1814" s="28">
        <f t="shared" ca="1" si="1120"/>
        <v>0.70361195884830596</v>
      </c>
      <c r="BC1814" s="28">
        <f>IF(Riskregister!$E$16="",0,COUNTIF(BQ$4:BQ$53,"&lt;"&amp;BA1814)*IF(BB1814&lt;0.5,Riskregister!$K$16+(Riskregister!$L$16-Riskregister!$K$16)*SQRT(BB1814/2),Riskregister!$L$16-(Riskregister!$L$16-Riskregister!$K$16)*SQRT((1-BB1814)/2)))</f>
        <v>0</v>
      </c>
      <c r="BD1814" s="28">
        <f t="shared" ca="1" si="1108"/>
        <v>0</v>
      </c>
    </row>
    <row r="1815" spans="20:56" x14ac:dyDescent="0.35">
      <c r="T1815" s="28">
        <f t="shared" ca="1" si="1109"/>
        <v>0.11796248464394532</v>
      </c>
      <c r="U1815" s="28">
        <f t="shared" ca="1" si="1109"/>
        <v>2.0110345033516497E-2</v>
      </c>
      <c r="V1815" s="28">
        <f ca="1">IF(Riskregister!$E$5="",0,COUNTIF(BF$4:BF$53,"&lt;"&amp;T1815)*IF(U1815&lt;0.5,Riskregister!$K$5+(Riskregister!$L$5-Riskregister!$K$5)*SQRT(U1815/2),Riskregister!$L$5-(Riskregister!$L$5-Riskregister!$K$5)*SQRT((1-U1815)/2)))</f>
        <v>0</v>
      </c>
      <c r="W1815" s="28">
        <f t="shared" ca="1" si="1110"/>
        <v>0.84303186872746638</v>
      </c>
      <c r="X1815" s="28">
        <f t="shared" ca="1" si="1110"/>
        <v>0.68144778795509431</v>
      </c>
      <c r="Y1815" s="28">
        <f ca="1">IF(Riskregister!$E$6="",0,COUNTIF(BG$4:BG$53,"&lt;"&amp;W1815)*IF(X1815&lt;0.5,Riskregister!$K$6+(Riskregister!$L$6-Riskregister!$K$6)*SQRT(X1815/2),Riskregister!$L$6-(Riskregister!$L$6-Riskregister!$K$6)*SQRT((1-X1815)/2)))</f>
        <v>1281630.6078953897</v>
      </c>
      <c r="Z1815" s="28">
        <f t="shared" ca="1" si="1111"/>
        <v>5.6418197861167196E-2</v>
      </c>
      <c r="AA1815" s="28">
        <f t="shared" ca="1" si="1111"/>
        <v>0.75707527418023179</v>
      </c>
      <c r="AB1815" s="28">
        <f ca="1">IF(Riskregister!$E$7="",0,COUNTIF(BH$4:BH$53,"&lt;"&amp;Z1815)*IF(AA1815&lt;0.5,Riskregister!$K$7+(Riskregister!$L$7-Riskregister!$K$7)*SQRT(AA1815/2),Riskregister!$L$7-(Riskregister!$L$7-Riskregister!$K$7)*SQRT((1-AA1815)/2)))</f>
        <v>0</v>
      </c>
      <c r="AC1815" s="28">
        <f t="shared" ca="1" si="1112"/>
        <v>0.10560038942685535</v>
      </c>
      <c r="AD1815" s="28">
        <f t="shared" ca="1" si="1112"/>
        <v>0.19539257892478712</v>
      </c>
      <c r="AE1815" s="28">
        <f ca="1">IF(Riskregister!$E$8="",0,COUNTIF(BI$4:BI$53,"&lt;"&amp;AC1815)*IF(AD1815&lt;0.5,Riskregister!$K$8+(Riskregister!$L$8-Riskregister!$K$8)*SQRT(AD1815/2),Riskregister!$L$8-(Riskregister!$L$8-Riskregister!$K$8)*SQRT((1-AD1815)/2)))</f>
        <v>0</v>
      </c>
      <c r="AF1815" s="28">
        <f t="shared" ca="1" si="1113"/>
        <v>0.75470670214622904</v>
      </c>
      <c r="AG1815" s="28">
        <f t="shared" ca="1" si="1113"/>
        <v>0.7751295857535998</v>
      </c>
      <c r="AH1815" s="28">
        <f>IF(Riskregister!$E$9="",0,COUNTIF(BJ$4:BJ$53,"&lt;"&amp;AF1815)*IF(AG1815&lt;0.5,Riskregister!$K$9+(Riskregister!$L$9-Riskregister!$K$9)*SQRT(AG1815/2),Riskregister!$L$9-(Riskregister!$L$9-Riskregister!$K$9)*SQRT((1-AG1815)/2)))</f>
        <v>0</v>
      </c>
      <c r="AI1815" s="28">
        <f t="shared" ca="1" si="1114"/>
        <v>0.8815827660624177</v>
      </c>
      <c r="AJ1815" s="28">
        <f t="shared" ca="1" si="1114"/>
        <v>0.62945692813762522</v>
      </c>
      <c r="AK1815" s="28">
        <f>IF(Riskregister!$E$10="",0,COUNTIF(BK$4:BK$53,"&lt;"&amp;AI1815)*IF(AJ1815&lt;0.5,Riskregister!$K$10+(Riskregister!$L$10-Riskregister!$K$10)*SQRT(AJ1815/2),Riskregister!$L$10-(Riskregister!$L$10-Riskregister!$K$10)*SQRT((1-AJ1815)/2)))</f>
        <v>0</v>
      </c>
      <c r="AL1815" s="28">
        <f t="shared" ca="1" si="1115"/>
        <v>0.85668305123735311</v>
      </c>
      <c r="AM1815" s="28">
        <f t="shared" ca="1" si="1115"/>
        <v>0.62927099476757553</v>
      </c>
      <c r="AN1815" s="28">
        <f>IF(Riskregister!$E$11="",0,COUNTIF(BL$4:BL$53,"&lt;"&amp;AL1815)*IF(AM1815&lt;0.5,Riskregister!$K$11+(Riskregister!$L$11-Riskregister!$K$11)*SQRT(AM1815/2),Riskregister!$L$11-(Riskregister!$L$11-Riskregister!$K$11)*SQRT((1-AM1815)/2)))</f>
        <v>0</v>
      </c>
      <c r="AO1815" s="28">
        <f t="shared" ca="1" si="1116"/>
        <v>0.93612701811821664</v>
      </c>
      <c r="AP1815" s="28">
        <f t="shared" ca="1" si="1116"/>
        <v>0.43663399934438962</v>
      </c>
      <c r="AQ1815" s="28">
        <f>IF(Riskregister!$E$12="",0,COUNTIF(BM$4:BM$53,"&lt;"&amp;AO1815)*IF(AP1815&lt;0.5,Riskregister!$K$12+(Riskregister!$L$12-Riskregister!$K$12)*SQRT(AP1815/2),Riskregister!$L$12-(Riskregister!$L$12-Riskregister!$K$12)*SQRT((1-AP1815)/2)))</f>
        <v>0</v>
      </c>
      <c r="AR1815" s="28">
        <f t="shared" ca="1" si="1117"/>
        <v>0.583960191596961</v>
      </c>
      <c r="AS1815" s="28">
        <f t="shared" ca="1" si="1117"/>
        <v>0.96475831649605925</v>
      </c>
      <c r="AT1815" s="28">
        <f>IF(Riskregister!$E$13="",0,COUNTIF(BN$4:BN$53,"&lt;"&amp;AR1815)*IF(AS1815&lt;0.5,Riskregister!$K$13+(Riskregister!$L$13-Riskregister!$K$13)*SQRT(AS1815/2),Riskregister!$L$13-(Riskregister!$L$13-Riskregister!$K$13)*SQRT((1-AS1815)/2)))</f>
        <v>0</v>
      </c>
      <c r="AU1815" s="28">
        <f t="shared" ca="1" si="1118"/>
        <v>9.7893199245773443E-2</v>
      </c>
      <c r="AV1815" s="28">
        <f t="shared" ca="1" si="1118"/>
        <v>0.68284836290735162</v>
      </c>
      <c r="AW1815" s="28">
        <f>IF(Riskregister!$E$14="",0,COUNTIF(BO$4:BO$53,"&lt;"&amp;AU1815)*IF(AV1815&lt;0.5,Riskregister!$K$14+(Riskregister!$L$14-Riskregister!$K$14)*SQRT(AV1815/2),Riskregister!$L$14-(Riskregister!$L$14-Riskregister!$K$14)*SQRT((1-AV1815)/2)))</f>
        <v>0</v>
      </c>
      <c r="AX1815" s="28">
        <f t="shared" ca="1" si="1119"/>
        <v>0.15506856919425316</v>
      </c>
      <c r="AY1815" s="28">
        <f t="shared" ca="1" si="1119"/>
        <v>0.88755564523868768</v>
      </c>
      <c r="AZ1815" s="28">
        <f>IF(Riskregister!$E$15="",0,COUNTIF(BP$4:BP$53,"&lt;"&amp;AX1815)*IF(AY1815&lt;0.5,Riskregister!$K$15+(Riskregister!$L$15-Riskregister!$K$15)*SQRT(AY1815/2),Riskregister!$L$15-(Riskregister!$L$15-Riskregister!$K$15)*SQRT((1-AY1815)/2)))</f>
        <v>0</v>
      </c>
      <c r="BA1815" s="28">
        <f t="shared" ca="1" si="1120"/>
        <v>0.46889068519764354</v>
      </c>
      <c r="BB1815" s="28">
        <f t="shared" ca="1" si="1120"/>
        <v>0.89119934493424957</v>
      </c>
      <c r="BC1815" s="28">
        <f>IF(Riskregister!$E$16="",0,COUNTIF(BQ$4:BQ$53,"&lt;"&amp;BA1815)*IF(BB1815&lt;0.5,Riskregister!$K$16+(Riskregister!$L$16-Riskregister!$K$16)*SQRT(BB1815/2),Riskregister!$L$16-(Riskregister!$L$16-Riskregister!$K$16)*SQRT((1-BB1815)/2)))</f>
        <v>0</v>
      </c>
      <c r="BD1815" s="28">
        <f t="shared" ca="1" si="1108"/>
        <v>1281630.6078953897</v>
      </c>
    </row>
    <row r="1816" spans="20:56" x14ac:dyDescent="0.35">
      <c r="T1816" s="28">
        <f t="shared" ca="1" si="1109"/>
        <v>0.67351979086832325</v>
      </c>
      <c r="U1816" s="28">
        <f t="shared" ca="1" si="1109"/>
        <v>0.80387542596877293</v>
      </c>
      <c r="V1816" s="28">
        <f ca="1">IF(Riskregister!$E$5="",0,COUNTIF(BF$4:BF$53,"&lt;"&amp;T1816)*IF(U1816&lt;0.5,Riskregister!$K$5+(Riskregister!$L$5-Riskregister!$K$5)*SQRT(U1816/2),Riskregister!$L$5-(Riskregister!$L$5-Riskregister!$K$5)*SQRT((1-U1816)/2)))</f>
        <v>459082.95659977198</v>
      </c>
      <c r="W1816" s="28">
        <f t="shared" ca="1" si="1110"/>
        <v>0.98125174888295119</v>
      </c>
      <c r="X1816" s="28">
        <f t="shared" ca="1" si="1110"/>
        <v>0.42026443822442294</v>
      </c>
      <c r="Y1816" s="28">
        <f ca="1">IF(Riskregister!$E$6="",0,COUNTIF(BG$4:BG$53,"&lt;"&amp;W1816)*IF(X1816&lt;0.5,Riskregister!$K$6+(Riskregister!$L$6-Riskregister!$K$6)*SQRT(X1816/2),Riskregister!$L$6-(Riskregister!$L$6-Riskregister!$K$6)*SQRT((1-X1816)/2)))</f>
        <v>2050246.514825667</v>
      </c>
      <c r="Z1816" s="28">
        <f t="shared" ca="1" si="1111"/>
        <v>0.69929193788081234</v>
      </c>
      <c r="AA1816" s="28">
        <f t="shared" ca="1" si="1111"/>
        <v>0.28063388666960187</v>
      </c>
      <c r="AB1816" s="28">
        <f ca="1">IF(Riskregister!$E$7="",0,COUNTIF(BH$4:BH$53,"&lt;"&amp;Z1816)*IF(AA1816&lt;0.5,Riskregister!$K$7+(Riskregister!$L$7-Riskregister!$K$7)*SQRT(AA1816/2),Riskregister!$L$7-(Riskregister!$L$7-Riskregister!$K$7)*SQRT((1-AA1816)/2)))</f>
        <v>0</v>
      </c>
      <c r="AC1816" s="28">
        <f t="shared" ca="1" si="1112"/>
        <v>0.30679655331201694</v>
      </c>
      <c r="AD1816" s="28">
        <f t="shared" ca="1" si="1112"/>
        <v>0.67897519892478464</v>
      </c>
      <c r="AE1816" s="28">
        <f ca="1">IF(Riskregister!$E$8="",0,COUNTIF(BI$4:BI$53,"&lt;"&amp;AC1816)*IF(AD1816&lt;0.5,Riskregister!$K$8+(Riskregister!$L$8-Riskregister!$K$8)*SQRT(AD1816/2),Riskregister!$L$8-(Riskregister!$L$8-Riskregister!$K$8)*SQRT((1-AD1816)/2)))</f>
        <v>0</v>
      </c>
      <c r="AF1816" s="28">
        <f t="shared" ca="1" si="1113"/>
        <v>0.26194011221379221</v>
      </c>
      <c r="AG1816" s="28">
        <f t="shared" ca="1" si="1113"/>
        <v>0.55709642792017799</v>
      </c>
      <c r="AH1816" s="28">
        <f>IF(Riskregister!$E$9="",0,COUNTIF(BJ$4:BJ$53,"&lt;"&amp;AF1816)*IF(AG1816&lt;0.5,Riskregister!$K$9+(Riskregister!$L$9-Riskregister!$K$9)*SQRT(AG1816/2),Riskregister!$L$9-(Riskregister!$L$9-Riskregister!$K$9)*SQRT((1-AG1816)/2)))</f>
        <v>0</v>
      </c>
      <c r="AI1816" s="28">
        <f t="shared" ca="1" si="1114"/>
        <v>0.68619537932646257</v>
      </c>
      <c r="AJ1816" s="28">
        <f t="shared" ca="1" si="1114"/>
        <v>0.13731048434417692</v>
      </c>
      <c r="AK1816" s="28">
        <f>IF(Riskregister!$E$10="",0,COUNTIF(BK$4:BK$53,"&lt;"&amp;AI1816)*IF(AJ1816&lt;0.5,Riskregister!$K$10+(Riskregister!$L$10-Riskregister!$K$10)*SQRT(AJ1816/2),Riskregister!$L$10-(Riskregister!$L$10-Riskregister!$K$10)*SQRT((1-AJ1816)/2)))</f>
        <v>0</v>
      </c>
      <c r="AL1816" s="28">
        <f t="shared" ca="1" si="1115"/>
        <v>0.31107739365606002</v>
      </c>
      <c r="AM1816" s="28">
        <f t="shared" ca="1" si="1115"/>
        <v>0.43970323101550413</v>
      </c>
      <c r="AN1816" s="28">
        <f>IF(Riskregister!$E$11="",0,COUNTIF(BL$4:BL$53,"&lt;"&amp;AL1816)*IF(AM1816&lt;0.5,Riskregister!$K$11+(Riskregister!$L$11-Riskregister!$K$11)*SQRT(AM1816/2),Riskregister!$L$11-(Riskregister!$L$11-Riskregister!$K$11)*SQRT((1-AM1816)/2)))</f>
        <v>0</v>
      </c>
      <c r="AO1816" s="28">
        <f t="shared" ca="1" si="1116"/>
        <v>0.51792309203655484</v>
      </c>
      <c r="AP1816" s="28">
        <f t="shared" ca="1" si="1116"/>
        <v>0.52589194085430813</v>
      </c>
      <c r="AQ1816" s="28">
        <f>IF(Riskregister!$E$12="",0,COUNTIF(BM$4:BM$53,"&lt;"&amp;AO1816)*IF(AP1816&lt;0.5,Riskregister!$K$12+(Riskregister!$L$12-Riskregister!$K$12)*SQRT(AP1816/2),Riskregister!$L$12-(Riskregister!$L$12-Riskregister!$K$12)*SQRT((1-AP1816)/2)))</f>
        <v>0</v>
      </c>
      <c r="AR1816" s="28">
        <f t="shared" ca="1" si="1117"/>
        <v>0.82512397285722994</v>
      </c>
      <c r="AS1816" s="28">
        <f t="shared" ca="1" si="1117"/>
        <v>0.58465914633183769</v>
      </c>
      <c r="AT1816" s="28">
        <f>IF(Riskregister!$E$13="",0,COUNTIF(BN$4:BN$53,"&lt;"&amp;AR1816)*IF(AS1816&lt;0.5,Riskregister!$K$13+(Riskregister!$L$13-Riskregister!$K$13)*SQRT(AS1816/2),Riskregister!$L$13-(Riskregister!$L$13-Riskregister!$K$13)*SQRT((1-AS1816)/2)))</f>
        <v>0</v>
      </c>
      <c r="AU1816" s="28">
        <f t="shared" ca="1" si="1118"/>
        <v>0.81405796709294331</v>
      </c>
      <c r="AV1816" s="28">
        <f t="shared" ca="1" si="1118"/>
        <v>0.66820845394564676</v>
      </c>
      <c r="AW1816" s="28">
        <f>IF(Riskregister!$E$14="",0,COUNTIF(BO$4:BO$53,"&lt;"&amp;AU1816)*IF(AV1816&lt;0.5,Riskregister!$K$14+(Riskregister!$L$14-Riskregister!$K$14)*SQRT(AV1816/2),Riskregister!$L$14-(Riskregister!$L$14-Riskregister!$K$14)*SQRT((1-AV1816)/2)))</f>
        <v>0</v>
      </c>
      <c r="AX1816" s="28">
        <f t="shared" ca="1" si="1119"/>
        <v>0.53371802696151838</v>
      </c>
      <c r="AY1816" s="28">
        <f t="shared" ca="1" si="1119"/>
        <v>0.54575155927584484</v>
      </c>
      <c r="AZ1816" s="28">
        <f>IF(Riskregister!$E$15="",0,COUNTIF(BP$4:BP$53,"&lt;"&amp;AX1816)*IF(AY1816&lt;0.5,Riskregister!$K$15+(Riskregister!$L$15-Riskregister!$K$15)*SQRT(AY1816/2),Riskregister!$L$15-(Riskregister!$L$15-Riskregister!$K$15)*SQRT((1-AY1816)/2)))</f>
        <v>0</v>
      </c>
      <c r="BA1816" s="28">
        <f t="shared" ca="1" si="1120"/>
        <v>0.14770884354590508</v>
      </c>
      <c r="BB1816" s="28">
        <f t="shared" ca="1" si="1120"/>
        <v>0.7702901096710193</v>
      </c>
      <c r="BC1816" s="28">
        <f>IF(Riskregister!$E$16="",0,COUNTIF(BQ$4:BQ$53,"&lt;"&amp;BA1816)*IF(BB1816&lt;0.5,Riskregister!$K$16+(Riskregister!$L$16-Riskregister!$K$16)*SQRT(BB1816/2),Riskregister!$L$16-(Riskregister!$L$16-Riskregister!$K$16)*SQRT((1-BB1816)/2)))</f>
        <v>0</v>
      </c>
      <c r="BD1816" s="28">
        <f t="shared" ca="1" si="1108"/>
        <v>2509329.4714254392</v>
      </c>
    </row>
    <row r="1817" spans="20:56" x14ac:dyDescent="0.35">
      <c r="T1817" s="28">
        <f t="shared" ca="1" si="1109"/>
        <v>0.55418022901110131</v>
      </c>
      <c r="U1817" s="28">
        <f t="shared" ca="1" si="1109"/>
        <v>0.94688731062454612</v>
      </c>
      <c r="V1817" s="28">
        <f ca="1">IF(Riskregister!$E$5="",0,COUNTIF(BF$4:BF$53,"&lt;"&amp;T1817)*IF(U1817&lt;0.5,Riskregister!$K$5+(Riskregister!$L$5-Riskregister!$K$5)*SQRT(U1817/2),Riskregister!$L$5-(Riskregister!$L$5-Riskregister!$K$5)*SQRT((1-U1817)/2)))</f>
        <v>0</v>
      </c>
      <c r="W1817" s="28">
        <f t="shared" ca="1" si="1110"/>
        <v>0.96650541532077128</v>
      </c>
      <c r="X1817" s="28">
        <f t="shared" ca="1" si="1110"/>
        <v>0.57740405872018663</v>
      </c>
      <c r="Y1817" s="28">
        <f ca="1">IF(Riskregister!$E$6="",0,COUNTIF(BG$4:BG$53,"&lt;"&amp;W1817)*IF(X1817&lt;0.5,Riskregister!$K$6+(Riskregister!$L$6-Riskregister!$K$6)*SQRT(X1817/2),Riskregister!$L$6-(Riskregister!$L$6-Riskregister!$K$6)*SQRT((1-X1817)/2)))</f>
        <v>2345182.2760517728</v>
      </c>
      <c r="Z1817" s="28">
        <f t="shared" ca="1" si="1111"/>
        <v>6.4086714051060811E-2</v>
      </c>
      <c r="AA1817" s="28">
        <f t="shared" ca="1" si="1111"/>
        <v>0.12419066214106078</v>
      </c>
      <c r="AB1817" s="28">
        <f ca="1">IF(Riskregister!$E$7="",0,COUNTIF(BH$4:BH$53,"&lt;"&amp;Z1817)*IF(AA1817&lt;0.5,Riskregister!$K$7+(Riskregister!$L$7-Riskregister!$K$7)*SQRT(AA1817/2),Riskregister!$L$7-(Riskregister!$L$7-Riskregister!$K$7)*SQRT((1-AA1817)/2)))</f>
        <v>0</v>
      </c>
      <c r="AC1817" s="28">
        <f t="shared" ca="1" si="1112"/>
        <v>0.44173960346788221</v>
      </c>
      <c r="AD1817" s="28">
        <f t="shared" ca="1" si="1112"/>
        <v>0.98480608015139703</v>
      </c>
      <c r="AE1817" s="28">
        <f ca="1">IF(Riskregister!$E$8="",0,COUNTIF(BI$4:BI$53,"&lt;"&amp;AC1817)*IF(AD1817&lt;0.5,Riskregister!$K$8+(Riskregister!$L$8-Riskregister!$K$8)*SQRT(AD1817/2),Riskregister!$L$8-(Riskregister!$L$8-Riskregister!$K$8)*SQRT((1-AD1817)/2)))</f>
        <v>0</v>
      </c>
      <c r="AF1817" s="28">
        <f t="shared" ca="1" si="1113"/>
        <v>0.11018367929927486</v>
      </c>
      <c r="AG1817" s="28">
        <f t="shared" ca="1" si="1113"/>
        <v>0.80858802187126944</v>
      </c>
      <c r="AH1817" s="28">
        <f>IF(Riskregister!$E$9="",0,COUNTIF(BJ$4:BJ$53,"&lt;"&amp;AF1817)*IF(AG1817&lt;0.5,Riskregister!$K$9+(Riskregister!$L$9-Riskregister!$K$9)*SQRT(AG1817/2),Riskregister!$L$9-(Riskregister!$L$9-Riskregister!$K$9)*SQRT((1-AG1817)/2)))</f>
        <v>0</v>
      </c>
      <c r="AI1817" s="28">
        <f t="shared" ca="1" si="1114"/>
        <v>0.45986555735514134</v>
      </c>
      <c r="AJ1817" s="28">
        <f t="shared" ca="1" si="1114"/>
        <v>0.10207521543755638</v>
      </c>
      <c r="AK1817" s="28">
        <f>IF(Riskregister!$E$10="",0,COUNTIF(BK$4:BK$53,"&lt;"&amp;AI1817)*IF(AJ1817&lt;0.5,Riskregister!$K$10+(Riskregister!$L$10-Riskregister!$K$10)*SQRT(AJ1817/2),Riskregister!$L$10-(Riskregister!$L$10-Riskregister!$K$10)*SQRT((1-AJ1817)/2)))</f>
        <v>0</v>
      </c>
      <c r="AL1817" s="28">
        <f t="shared" ca="1" si="1115"/>
        <v>6.7890486396211203E-2</v>
      </c>
      <c r="AM1817" s="28">
        <f t="shared" ca="1" si="1115"/>
        <v>0.44279065007147722</v>
      </c>
      <c r="AN1817" s="28">
        <f>IF(Riskregister!$E$11="",0,COUNTIF(BL$4:BL$53,"&lt;"&amp;AL1817)*IF(AM1817&lt;0.5,Riskregister!$K$11+(Riskregister!$L$11-Riskregister!$K$11)*SQRT(AM1817/2),Riskregister!$L$11-(Riskregister!$L$11-Riskregister!$K$11)*SQRT((1-AM1817)/2)))</f>
        <v>0</v>
      </c>
      <c r="AO1817" s="28">
        <f t="shared" ca="1" si="1116"/>
        <v>0.10595812054631926</v>
      </c>
      <c r="AP1817" s="28">
        <f t="shared" ca="1" si="1116"/>
        <v>0.77201939461817448</v>
      </c>
      <c r="AQ1817" s="28">
        <f>IF(Riskregister!$E$12="",0,COUNTIF(BM$4:BM$53,"&lt;"&amp;AO1817)*IF(AP1817&lt;0.5,Riskregister!$K$12+(Riskregister!$L$12-Riskregister!$K$12)*SQRT(AP1817/2),Riskregister!$L$12-(Riskregister!$L$12-Riskregister!$K$12)*SQRT((1-AP1817)/2)))</f>
        <v>0</v>
      </c>
      <c r="AR1817" s="28">
        <f t="shared" ca="1" si="1117"/>
        <v>0.63062345004003595</v>
      </c>
      <c r="AS1817" s="28">
        <f t="shared" ca="1" si="1117"/>
        <v>0.5552013957467572</v>
      </c>
      <c r="AT1817" s="28">
        <f>IF(Riskregister!$E$13="",0,COUNTIF(BN$4:BN$53,"&lt;"&amp;AR1817)*IF(AS1817&lt;0.5,Riskregister!$K$13+(Riskregister!$L$13-Riskregister!$K$13)*SQRT(AS1817/2),Riskregister!$L$13-(Riskregister!$L$13-Riskregister!$K$13)*SQRT((1-AS1817)/2)))</f>
        <v>0</v>
      </c>
      <c r="AU1817" s="28">
        <f t="shared" ca="1" si="1118"/>
        <v>0.81901409138639725</v>
      </c>
      <c r="AV1817" s="28">
        <f t="shared" ca="1" si="1118"/>
        <v>9.8126973782820315E-2</v>
      </c>
      <c r="AW1817" s="28">
        <f>IF(Riskregister!$E$14="",0,COUNTIF(BO$4:BO$53,"&lt;"&amp;AU1817)*IF(AV1817&lt;0.5,Riskregister!$K$14+(Riskregister!$L$14-Riskregister!$K$14)*SQRT(AV1817/2),Riskregister!$L$14-(Riskregister!$L$14-Riskregister!$K$14)*SQRT((1-AV1817)/2)))</f>
        <v>0</v>
      </c>
      <c r="AX1817" s="28">
        <f t="shared" ca="1" si="1119"/>
        <v>0.73397472686894061</v>
      </c>
      <c r="AY1817" s="28">
        <f t="shared" ca="1" si="1119"/>
        <v>8.0742085842768763E-2</v>
      </c>
      <c r="AZ1817" s="28">
        <f>IF(Riskregister!$E$15="",0,COUNTIF(BP$4:BP$53,"&lt;"&amp;AX1817)*IF(AY1817&lt;0.5,Riskregister!$K$15+(Riskregister!$L$15-Riskregister!$K$15)*SQRT(AY1817/2),Riskregister!$L$15-(Riskregister!$L$15-Riskregister!$K$15)*SQRT((1-AY1817)/2)))</f>
        <v>0</v>
      </c>
      <c r="BA1817" s="28">
        <f t="shared" ca="1" si="1120"/>
        <v>0.5662569654094054</v>
      </c>
      <c r="BB1817" s="28">
        <f t="shared" ca="1" si="1120"/>
        <v>0.41324748768766528</v>
      </c>
      <c r="BC1817" s="28">
        <f>IF(Riskregister!$E$16="",0,COUNTIF(BQ$4:BQ$53,"&lt;"&amp;BA1817)*IF(BB1817&lt;0.5,Riskregister!$K$16+(Riskregister!$L$16-Riskregister!$K$16)*SQRT(BB1817/2),Riskregister!$L$16-(Riskregister!$L$16-Riskregister!$K$16)*SQRT((1-BB1817)/2)))</f>
        <v>0</v>
      </c>
      <c r="BD1817" s="28">
        <f t="shared" ca="1" si="1108"/>
        <v>2345182.2760517728</v>
      </c>
    </row>
    <row r="1818" spans="20:56" x14ac:dyDescent="0.35">
      <c r="T1818" s="28">
        <f t="shared" ca="1" si="1109"/>
        <v>0.93148856461462171</v>
      </c>
      <c r="U1818" s="28">
        <f t="shared" ca="1" si="1109"/>
        <v>0.65377096452417571</v>
      </c>
      <c r="V1818" s="28">
        <f ca="1">IF(Riskregister!$E$5="",0,COUNTIF(BF$4:BF$53,"&lt;"&amp;T1818)*IF(U1818&lt;0.5,Riskregister!$K$5+(Riskregister!$L$5-Riskregister!$K$5)*SQRT(U1818/2),Riskregister!$L$5-(Riskregister!$L$5-Riskregister!$K$5)*SQRT((1-U1818)/2)))</f>
        <v>825536.70491260581</v>
      </c>
      <c r="W1818" s="28">
        <f t="shared" ca="1" si="1110"/>
        <v>0.38896207793683357</v>
      </c>
      <c r="X1818" s="28">
        <f t="shared" ca="1" si="1110"/>
        <v>0.39503653771137981</v>
      </c>
      <c r="Y1818" s="28">
        <f ca="1">IF(Riskregister!$E$6="",0,COUNTIF(BG$4:BG$53,"&lt;"&amp;W1818)*IF(X1818&lt;0.5,Riskregister!$K$6+(Riskregister!$L$6-Riskregister!$K$6)*SQRT(X1818/2),Riskregister!$L$6-(Riskregister!$L$6-Riskregister!$K$6)*SQRT((1-X1818)/2)))</f>
        <v>0</v>
      </c>
      <c r="Z1818" s="28">
        <f t="shared" ca="1" si="1111"/>
        <v>0.94919267501772719</v>
      </c>
      <c r="AA1818" s="28">
        <f t="shared" ca="1" si="1111"/>
        <v>0.99291726035802808</v>
      </c>
      <c r="AB1818" s="28">
        <f ca="1">IF(Riskregister!$E$7="",0,COUNTIF(BH$4:BH$53,"&lt;"&amp;Z1818)*IF(AA1818&lt;0.5,Riskregister!$K$7+(Riskregister!$L$7-Riskregister!$K$7)*SQRT(AA1818/2),Riskregister!$L$7-(Riskregister!$L$7-Riskregister!$K$7)*SQRT((1-AA1818)/2)))</f>
        <v>379171.70666927361</v>
      </c>
      <c r="AC1818" s="28">
        <f t="shared" ca="1" si="1112"/>
        <v>0.2657633528394644</v>
      </c>
      <c r="AD1818" s="28">
        <f t="shared" ca="1" si="1112"/>
        <v>3.8663707452667007E-2</v>
      </c>
      <c r="AE1818" s="28">
        <f ca="1">IF(Riskregister!$E$8="",0,COUNTIF(BI$4:BI$53,"&lt;"&amp;AC1818)*IF(AD1818&lt;0.5,Riskregister!$K$8+(Riskregister!$L$8-Riskregister!$K$8)*SQRT(AD1818/2),Riskregister!$L$8-(Riskregister!$L$8-Riskregister!$K$8)*SQRT((1-AD1818)/2)))</f>
        <v>0</v>
      </c>
      <c r="AF1818" s="28">
        <f t="shared" ca="1" si="1113"/>
        <v>0.47796279759857641</v>
      </c>
      <c r="AG1818" s="28">
        <f t="shared" ca="1" si="1113"/>
        <v>0.63766807178231943</v>
      </c>
      <c r="AH1818" s="28">
        <f>IF(Riskregister!$E$9="",0,COUNTIF(BJ$4:BJ$53,"&lt;"&amp;AF1818)*IF(AG1818&lt;0.5,Riskregister!$K$9+(Riskregister!$L$9-Riskregister!$K$9)*SQRT(AG1818/2),Riskregister!$L$9-(Riskregister!$L$9-Riskregister!$K$9)*SQRT((1-AG1818)/2)))</f>
        <v>0</v>
      </c>
      <c r="AI1818" s="28">
        <f t="shared" ca="1" si="1114"/>
        <v>0.18637100911433824</v>
      </c>
      <c r="AJ1818" s="28">
        <f t="shared" ca="1" si="1114"/>
        <v>0.37820549128419823</v>
      </c>
      <c r="AK1818" s="28">
        <f>IF(Riskregister!$E$10="",0,COUNTIF(BK$4:BK$53,"&lt;"&amp;AI1818)*IF(AJ1818&lt;0.5,Riskregister!$K$10+(Riskregister!$L$10-Riskregister!$K$10)*SQRT(AJ1818/2),Riskregister!$L$10-(Riskregister!$L$10-Riskregister!$K$10)*SQRT((1-AJ1818)/2)))</f>
        <v>0</v>
      </c>
      <c r="AL1818" s="28">
        <f t="shared" ca="1" si="1115"/>
        <v>0.38954395834015976</v>
      </c>
      <c r="AM1818" s="28">
        <f t="shared" ca="1" si="1115"/>
        <v>0.18586441537866139</v>
      </c>
      <c r="AN1818" s="28">
        <f>IF(Riskregister!$E$11="",0,COUNTIF(BL$4:BL$53,"&lt;"&amp;AL1818)*IF(AM1818&lt;0.5,Riskregister!$K$11+(Riskregister!$L$11-Riskregister!$K$11)*SQRT(AM1818/2),Riskregister!$L$11-(Riskregister!$L$11-Riskregister!$K$11)*SQRT((1-AM1818)/2)))</f>
        <v>0</v>
      </c>
      <c r="AO1818" s="28">
        <f t="shared" ca="1" si="1116"/>
        <v>1.8162489908014723E-2</v>
      </c>
      <c r="AP1818" s="28">
        <f t="shared" ca="1" si="1116"/>
        <v>0.90636842375007654</v>
      </c>
      <c r="AQ1818" s="28">
        <f>IF(Riskregister!$E$12="",0,COUNTIF(BM$4:BM$53,"&lt;"&amp;AO1818)*IF(AP1818&lt;0.5,Riskregister!$K$12+(Riskregister!$L$12-Riskregister!$K$12)*SQRT(AP1818/2),Riskregister!$L$12-(Riskregister!$L$12-Riskregister!$K$12)*SQRT((1-AP1818)/2)))</f>
        <v>0</v>
      </c>
      <c r="AR1818" s="28">
        <f t="shared" ca="1" si="1117"/>
        <v>0.16751198967614456</v>
      </c>
      <c r="AS1818" s="28">
        <f t="shared" ca="1" si="1117"/>
        <v>0.20905321085832052</v>
      </c>
      <c r="AT1818" s="28">
        <f>IF(Riskregister!$E$13="",0,COUNTIF(BN$4:BN$53,"&lt;"&amp;AR1818)*IF(AS1818&lt;0.5,Riskregister!$K$13+(Riskregister!$L$13-Riskregister!$K$13)*SQRT(AS1818/2),Riskregister!$L$13-(Riskregister!$L$13-Riskregister!$K$13)*SQRT((1-AS1818)/2)))</f>
        <v>0</v>
      </c>
      <c r="AU1818" s="28">
        <f t="shared" ca="1" si="1118"/>
        <v>0.86994818113277816</v>
      </c>
      <c r="AV1818" s="28">
        <f t="shared" ca="1" si="1118"/>
        <v>0.27741777107061039</v>
      </c>
      <c r="AW1818" s="28">
        <f>IF(Riskregister!$E$14="",0,COUNTIF(BO$4:BO$53,"&lt;"&amp;AU1818)*IF(AV1818&lt;0.5,Riskregister!$K$14+(Riskregister!$L$14-Riskregister!$K$14)*SQRT(AV1818/2),Riskregister!$L$14-(Riskregister!$L$14-Riskregister!$K$14)*SQRT((1-AV1818)/2)))</f>
        <v>0</v>
      </c>
      <c r="AX1818" s="28">
        <f t="shared" ca="1" si="1119"/>
        <v>0.75896918579650574</v>
      </c>
      <c r="AY1818" s="28">
        <f t="shared" ca="1" si="1119"/>
        <v>0.722900640519612</v>
      </c>
      <c r="AZ1818" s="28">
        <f>IF(Riskregister!$E$15="",0,COUNTIF(BP$4:BP$53,"&lt;"&amp;AX1818)*IF(AY1818&lt;0.5,Riskregister!$K$15+(Riskregister!$L$15-Riskregister!$K$15)*SQRT(AY1818/2),Riskregister!$L$15-(Riskregister!$L$15-Riskregister!$K$15)*SQRT((1-AY1818)/2)))</f>
        <v>0</v>
      </c>
      <c r="BA1818" s="28">
        <f t="shared" ca="1" si="1120"/>
        <v>0.53801225539381103</v>
      </c>
      <c r="BB1818" s="28">
        <f t="shared" ca="1" si="1120"/>
        <v>0.19992038243186738</v>
      </c>
      <c r="BC1818" s="28">
        <f>IF(Riskregister!$E$16="",0,COUNTIF(BQ$4:BQ$53,"&lt;"&amp;BA1818)*IF(BB1818&lt;0.5,Riskregister!$K$16+(Riskregister!$L$16-Riskregister!$K$16)*SQRT(BB1818/2),Riskregister!$L$16-(Riskregister!$L$16-Riskregister!$K$16)*SQRT((1-BB1818)/2)))</f>
        <v>0</v>
      </c>
      <c r="BD1818" s="28">
        <f t="shared" ca="1" si="1108"/>
        <v>1204708.4115818795</v>
      </c>
    </row>
    <row r="1819" spans="20:56" x14ac:dyDescent="0.35">
      <c r="T1819" s="28">
        <f t="shared" ca="1" si="1109"/>
        <v>0.71153199702855541</v>
      </c>
      <c r="U1819" s="28">
        <f t="shared" ca="1" si="1109"/>
        <v>0.53814652520734574</v>
      </c>
      <c r="V1819" s="28">
        <f ca="1">IF(Riskregister!$E$5="",0,COUNTIF(BF$4:BF$53,"&lt;"&amp;T1819)*IF(U1819&lt;0.5,Riskregister!$K$5+(Riskregister!$L$5-Riskregister!$K$5)*SQRT(U1819/2),Riskregister!$L$5-(Riskregister!$L$5-Riskregister!$K$5)*SQRT((1-U1819)/2)))</f>
        <v>383753.23280391854</v>
      </c>
      <c r="W1819" s="28">
        <f t="shared" ca="1" si="1110"/>
        <v>0.14031903135303025</v>
      </c>
      <c r="X1819" s="28">
        <f t="shared" ca="1" si="1110"/>
        <v>0.24346467450461062</v>
      </c>
      <c r="Y1819" s="28">
        <f ca="1">IF(Riskregister!$E$6="",0,COUNTIF(BG$4:BG$53,"&lt;"&amp;W1819)*IF(X1819&lt;0.5,Riskregister!$K$6+(Riskregister!$L$6-Riskregister!$K$6)*SQRT(X1819/2),Riskregister!$L$6-(Riskregister!$L$6-Riskregister!$K$6)*SQRT((1-X1819)/2)))</f>
        <v>0</v>
      </c>
      <c r="Z1819" s="28">
        <f t="shared" ca="1" si="1111"/>
        <v>0.52961803348766312</v>
      </c>
      <c r="AA1819" s="28">
        <f t="shared" ca="1" si="1111"/>
        <v>0.62891302434244167</v>
      </c>
      <c r="AB1819" s="28">
        <f ca="1">IF(Riskregister!$E$7="",0,COUNTIF(BH$4:BH$53,"&lt;"&amp;Z1819)*IF(AA1819&lt;0.5,Riskregister!$K$7+(Riskregister!$L$7-Riskregister!$K$7)*SQRT(AA1819/2),Riskregister!$L$7-(Riskregister!$L$7-Riskregister!$K$7)*SQRT((1-AA1819)/2)))</f>
        <v>0</v>
      </c>
      <c r="AC1819" s="28">
        <f t="shared" ca="1" si="1112"/>
        <v>0.3545858655131261</v>
      </c>
      <c r="AD1819" s="28">
        <f t="shared" ca="1" si="1112"/>
        <v>0.17884004663965158</v>
      </c>
      <c r="AE1819" s="28">
        <f ca="1">IF(Riskregister!$E$8="",0,COUNTIF(BI$4:BI$53,"&lt;"&amp;AC1819)*IF(AD1819&lt;0.5,Riskregister!$K$8+(Riskregister!$L$8-Riskregister!$K$8)*SQRT(AD1819/2),Riskregister!$L$8-(Riskregister!$L$8-Riskregister!$K$8)*SQRT((1-AD1819)/2)))</f>
        <v>0</v>
      </c>
      <c r="AF1819" s="28">
        <f t="shared" ca="1" si="1113"/>
        <v>0.44815312906365623</v>
      </c>
      <c r="AG1819" s="28">
        <f t="shared" ca="1" si="1113"/>
        <v>7.1520150457944243E-2</v>
      </c>
      <c r="AH1819" s="28">
        <f>IF(Riskregister!$E$9="",0,COUNTIF(BJ$4:BJ$53,"&lt;"&amp;AF1819)*IF(AG1819&lt;0.5,Riskregister!$K$9+(Riskregister!$L$9-Riskregister!$K$9)*SQRT(AG1819/2),Riskregister!$L$9-(Riskregister!$L$9-Riskregister!$K$9)*SQRT((1-AG1819)/2)))</f>
        <v>0</v>
      </c>
      <c r="AI1819" s="28">
        <f t="shared" ca="1" si="1114"/>
        <v>0.83284489777928672</v>
      </c>
      <c r="AJ1819" s="28">
        <f t="shared" ca="1" si="1114"/>
        <v>0.74248537604940223</v>
      </c>
      <c r="AK1819" s="28">
        <f>IF(Riskregister!$E$10="",0,COUNTIF(BK$4:BK$53,"&lt;"&amp;AI1819)*IF(AJ1819&lt;0.5,Riskregister!$K$10+(Riskregister!$L$10-Riskregister!$K$10)*SQRT(AJ1819/2),Riskregister!$L$10-(Riskregister!$L$10-Riskregister!$K$10)*SQRT((1-AJ1819)/2)))</f>
        <v>0</v>
      </c>
      <c r="AL1819" s="28">
        <f t="shared" ca="1" si="1115"/>
        <v>0.47383854497900035</v>
      </c>
      <c r="AM1819" s="28">
        <f t="shared" ca="1" si="1115"/>
        <v>4.4694976372607775E-2</v>
      </c>
      <c r="AN1819" s="28">
        <f>IF(Riskregister!$E$11="",0,COUNTIF(BL$4:BL$53,"&lt;"&amp;AL1819)*IF(AM1819&lt;0.5,Riskregister!$K$11+(Riskregister!$L$11-Riskregister!$K$11)*SQRT(AM1819/2),Riskregister!$L$11-(Riskregister!$L$11-Riskregister!$K$11)*SQRT((1-AM1819)/2)))</f>
        <v>0</v>
      </c>
      <c r="AO1819" s="28">
        <f t="shared" ca="1" si="1116"/>
        <v>0.63735930131532181</v>
      </c>
      <c r="AP1819" s="28">
        <f t="shared" ca="1" si="1116"/>
        <v>0.32666207226953581</v>
      </c>
      <c r="AQ1819" s="28">
        <f>IF(Riskregister!$E$12="",0,COUNTIF(BM$4:BM$53,"&lt;"&amp;AO1819)*IF(AP1819&lt;0.5,Riskregister!$K$12+(Riskregister!$L$12-Riskregister!$K$12)*SQRT(AP1819/2),Riskregister!$L$12-(Riskregister!$L$12-Riskregister!$K$12)*SQRT((1-AP1819)/2)))</f>
        <v>0</v>
      </c>
      <c r="AR1819" s="28">
        <f t="shared" ca="1" si="1117"/>
        <v>0.87013870416124606</v>
      </c>
      <c r="AS1819" s="28">
        <f t="shared" ca="1" si="1117"/>
        <v>0.2562751723077995</v>
      </c>
      <c r="AT1819" s="28">
        <f>IF(Riskregister!$E$13="",0,COUNTIF(BN$4:BN$53,"&lt;"&amp;AR1819)*IF(AS1819&lt;0.5,Riskregister!$K$13+(Riskregister!$L$13-Riskregister!$K$13)*SQRT(AS1819/2),Riskregister!$L$13-(Riskregister!$L$13-Riskregister!$K$13)*SQRT((1-AS1819)/2)))</f>
        <v>0</v>
      </c>
      <c r="AU1819" s="28">
        <f t="shared" ca="1" si="1118"/>
        <v>0.44726630918869026</v>
      </c>
      <c r="AV1819" s="28">
        <f t="shared" ca="1" si="1118"/>
        <v>0.28542790957242026</v>
      </c>
      <c r="AW1819" s="28">
        <f>IF(Riskregister!$E$14="",0,COUNTIF(BO$4:BO$53,"&lt;"&amp;AU1819)*IF(AV1819&lt;0.5,Riskregister!$K$14+(Riskregister!$L$14-Riskregister!$K$14)*SQRT(AV1819/2),Riskregister!$L$14-(Riskregister!$L$14-Riskregister!$K$14)*SQRT((1-AV1819)/2)))</f>
        <v>0</v>
      </c>
      <c r="AX1819" s="28">
        <f t="shared" ca="1" si="1119"/>
        <v>0.71969082799666195</v>
      </c>
      <c r="AY1819" s="28">
        <f t="shared" ca="1" si="1119"/>
        <v>0.25375287214890407</v>
      </c>
      <c r="AZ1819" s="28">
        <f>IF(Riskregister!$E$15="",0,COUNTIF(BP$4:BP$53,"&lt;"&amp;AX1819)*IF(AY1819&lt;0.5,Riskregister!$K$15+(Riskregister!$L$15-Riskregister!$K$15)*SQRT(AY1819/2),Riskregister!$L$15-(Riskregister!$L$15-Riskregister!$K$15)*SQRT((1-AY1819)/2)))</f>
        <v>0</v>
      </c>
      <c r="BA1819" s="28">
        <f t="shared" ca="1" si="1120"/>
        <v>0.1439123734945652</v>
      </c>
      <c r="BB1819" s="28">
        <f t="shared" ca="1" si="1120"/>
        <v>0.44721782016888278</v>
      </c>
      <c r="BC1819" s="28">
        <f>IF(Riskregister!$E$16="",0,COUNTIF(BQ$4:BQ$53,"&lt;"&amp;BA1819)*IF(BB1819&lt;0.5,Riskregister!$K$16+(Riskregister!$L$16-Riskregister!$K$16)*SQRT(BB1819/2),Riskregister!$L$16-(Riskregister!$L$16-Riskregister!$K$16)*SQRT((1-BB1819)/2)))</f>
        <v>0</v>
      </c>
      <c r="BD1819" s="28">
        <f t="shared" ca="1" si="1108"/>
        <v>383753.23280391854</v>
      </c>
    </row>
    <row r="1820" spans="20:56" x14ac:dyDescent="0.35">
      <c r="T1820" s="28">
        <f t="shared" ca="1" si="1109"/>
        <v>0.90448527350824293</v>
      </c>
      <c r="U1820" s="28">
        <f t="shared" ca="1" si="1109"/>
        <v>0.60884069714703715</v>
      </c>
      <c r="V1820" s="28">
        <f ca="1">IF(Riskregister!$E$5="",0,COUNTIF(BF$4:BF$53,"&lt;"&amp;T1820)*IF(U1820&lt;0.5,Riskregister!$K$5+(Riskregister!$L$5-Riskregister!$K$5)*SQRT(U1820/2),Riskregister!$L$5-(Riskregister!$L$5-Riskregister!$K$5)*SQRT((1-U1820)/2)))</f>
        <v>400990.25296769384</v>
      </c>
      <c r="W1820" s="28">
        <f t="shared" ca="1" si="1110"/>
        <v>0.49898102447552928</v>
      </c>
      <c r="X1820" s="28">
        <f t="shared" ca="1" si="1110"/>
        <v>0.90950491230063724</v>
      </c>
      <c r="Y1820" s="28">
        <f ca="1">IF(Riskregister!$E$6="",0,COUNTIF(BG$4:BG$53,"&lt;"&amp;W1820)*IF(X1820&lt;0.5,Riskregister!$K$6+(Riskregister!$L$6-Riskregister!$K$6)*SQRT(X1820/2),Riskregister!$L$6-(Riskregister!$L$6-Riskregister!$K$6)*SQRT((1-X1820)/2)))</f>
        <v>0</v>
      </c>
      <c r="Z1820" s="28">
        <f t="shared" ca="1" si="1111"/>
        <v>0.84215027288657274</v>
      </c>
      <c r="AA1820" s="28">
        <f t="shared" ca="1" si="1111"/>
        <v>0.24266554620107628</v>
      </c>
      <c r="AB1820" s="28">
        <f ca="1">IF(Riskregister!$E$7="",0,COUNTIF(BH$4:BH$53,"&lt;"&amp;Z1820)*IF(AA1820&lt;0.5,Riskregister!$K$7+(Riskregister!$L$7-Riskregister!$K$7)*SQRT(AA1820/2),Riskregister!$L$7-(Riskregister!$L$7-Riskregister!$K$7)*SQRT((1-AA1820)/2)))</f>
        <v>171914.98966417511</v>
      </c>
      <c r="AC1820" s="28">
        <f t="shared" ca="1" si="1112"/>
        <v>0.63868520594549616</v>
      </c>
      <c r="AD1820" s="28">
        <f t="shared" ca="1" si="1112"/>
        <v>0.57556375834952123</v>
      </c>
      <c r="AE1820" s="28">
        <f ca="1">IF(Riskregister!$E$8="",0,COUNTIF(BI$4:BI$53,"&lt;"&amp;AC1820)*IF(AD1820&lt;0.5,Riskregister!$K$8+(Riskregister!$L$8-Riskregister!$K$8)*SQRT(AD1820/2),Riskregister!$L$8-(Riskregister!$L$8-Riskregister!$K$8)*SQRT((1-AD1820)/2)))</f>
        <v>0</v>
      </c>
      <c r="AF1820" s="28">
        <f t="shared" ca="1" si="1113"/>
        <v>0.74821998228417841</v>
      </c>
      <c r="AG1820" s="28">
        <f t="shared" ca="1" si="1113"/>
        <v>0.66653134647937728</v>
      </c>
      <c r="AH1820" s="28">
        <f>IF(Riskregister!$E$9="",0,COUNTIF(BJ$4:BJ$53,"&lt;"&amp;AF1820)*IF(AG1820&lt;0.5,Riskregister!$K$9+(Riskregister!$L$9-Riskregister!$K$9)*SQRT(AG1820/2),Riskregister!$L$9-(Riskregister!$L$9-Riskregister!$K$9)*SQRT((1-AG1820)/2)))</f>
        <v>0</v>
      </c>
      <c r="AI1820" s="28">
        <f t="shared" ca="1" si="1114"/>
        <v>0.40179595331310114</v>
      </c>
      <c r="AJ1820" s="28">
        <f t="shared" ca="1" si="1114"/>
        <v>0.48598452768561085</v>
      </c>
      <c r="AK1820" s="28">
        <f>IF(Riskregister!$E$10="",0,COUNTIF(BK$4:BK$53,"&lt;"&amp;AI1820)*IF(AJ1820&lt;0.5,Riskregister!$K$10+(Riskregister!$L$10-Riskregister!$K$10)*SQRT(AJ1820/2),Riskregister!$L$10-(Riskregister!$L$10-Riskregister!$K$10)*SQRT((1-AJ1820)/2)))</f>
        <v>0</v>
      </c>
      <c r="AL1820" s="28">
        <f t="shared" ca="1" si="1115"/>
        <v>0.68775688144677283</v>
      </c>
      <c r="AM1820" s="28">
        <f t="shared" ca="1" si="1115"/>
        <v>0.7882553611462646</v>
      </c>
      <c r="AN1820" s="28">
        <f>IF(Riskregister!$E$11="",0,COUNTIF(BL$4:BL$53,"&lt;"&amp;AL1820)*IF(AM1820&lt;0.5,Riskregister!$K$11+(Riskregister!$L$11-Riskregister!$K$11)*SQRT(AM1820/2),Riskregister!$L$11-(Riskregister!$L$11-Riskregister!$K$11)*SQRT((1-AM1820)/2)))</f>
        <v>0</v>
      </c>
      <c r="AO1820" s="28">
        <f t="shared" ca="1" si="1116"/>
        <v>0.979512095548003</v>
      </c>
      <c r="AP1820" s="28">
        <f t="shared" ca="1" si="1116"/>
        <v>0.17763841403202818</v>
      </c>
      <c r="AQ1820" s="28">
        <f>IF(Riskregister!$E$12="",0,COUNTIF(BM$4:BM$53,"&lt;"&amp;AO1820)*IF(AP1820&lt;0.5,Riskregister!$K$12+(Riskregister!$L$12-Riskregister!$K$12)*SQRT(AP1820/2),Riskregister!$L$12-(Riskregister!$L$12-Riskregister!$K$12)*SQRT((1-AP1820)/2)))</f>
        <v>0</v>
      </c>
      <c r="AR1820" s="28">
        <f t="shared" ca="1" si="1117"/>
        <v>0.37039602489661172</v>
      </c>
      <c r="AS1820" s="28">
        <f t="shared" ca="1" si="1117"/>
        <v>0.7388138554932937</v>
      </c>
      <c r="AT1820" s="28">
        <f>IF(Riskregister!$E$13="",0,COUNTIF(BN$4:BN$53,"&lt;"&amp;AR1820)*IF(AS1820&lt;0.5,Riskregister!$K$13+(Riskregister!$L$13-Riskregister!$K$13)*SQRT(AS1820/2),Riskregister!$L$13-(Riskregister!$L$13-Riskregister!$K$13)*SQRT((1-AS1820)/2)))</f>
        <v>0</v>
      </c>
      <c r="AU1820" s="28">
        <f t="shared" ca="1" si="1118"/>
        <v>0.65330921200959191</v>
      </c>
      <c r="AV1820" s="28">
        <f t="shared" ca="1" si="1118"/>
        <v>0.84956551559603299</v>
      </c>
      <c r="AW1820" s="28">
        <f>IF(Riskregister!$E$14="",0,COUNTIF(BO$4:BO$53,"&lt;"&amp;AU1820)*IF(AV1820&lt;0.5,Riskregister!$K$14+(Riskregister!$L$14-Riskregister!$K$14)*SQRT(AV1820/2),Riskregister!$L$14-(Riskregister!$L$14-Riskregister!$K$14)*SQRT((1-AV1820)/2)))</f>
        <v>0</v>
      </c>
      <c r="AX1820" s="28">
        <f t="shared" ca="1" si="1119"/>
        <v>0.94997619328899419</v>
      </c>
      <c r="AY1820" s="28">
        <f t="shared" ca="1" si="1119"/>
        <v>0.947207672699937</v>
      </c>
      <c r="AZ1820" s="28">
        <f>IF(Riskregister!$E$15="",0,COUNTIF(BP$4:BP$53,"&lt;"&amp;AX1820)*IF(AY1820&lt;0.5,Riskregister!$K$15+(Riskregister!$L$15-Riskregister!$K$15)*SQRT(AY1820/2),Riskregister!$L$15-(Riskregister!$L$15-Riskregister!$K$15)*SQRT((1-AY1820)/2)))</f>
        <v>0</v>
      </c>
      <c r="BA1820" s="28">
        <f t="shared" ca="1" si="1120"/>
        <v>0.61899560564229172</v>
      </c>
      <c r="BB1820" s="28">
        <f t="shared" ca="1" si="1120"/>
        <v>0.20150664737153701</v>
      </c>
      <c r="BC1820" s="28">
        <f>IF(Riskregister!$E$16="",0,COUNTIF(BQ$4:BQ$53,"&lt;"&amp;BA1820)*IF(BB1820&lt;0.5,Riskregister!$K$16+(Riskregister!$L$16-Riskregister!$K$16)*SQRT(BB1820/2),Riskregister!$L$16-(Riskregister!$L$16-Riskregister!$K$16)*SQRT((1-BB1820)/2)))</f>
        <v>0</v>
      </c>
      <c r="BD1820" s="28">
        <f t="shared" ca="1" si="1108"/>
        <v>572905.24263186892</v>
      </c>
    </row>
    <row r="1821" spans="20:56" x14ac:dyDescent="0.35">
      <c r="T1821" s="28">
        <f t="shared" ca="1" si="1109"/>
        <v>0.49238156290261748</v>
      </c>
      <c r="U1821" s="28">
        <f t="shared" ca="1" si="1109"/>
        <v>0.57515815906342693</v>
      </c>
      <c r="V1821" s="28">
        <f ca="1">IF(Riskregister!$E$5="",0,COUNTIF(BF$4:BF$53,"&lt;"&amp;T1821)*IF(U1821&lt;0.5,Riskregister!$K$5+(Riskregister!$L$5-Riskregister!$K$5)*SQRT(U1821/2),Riskregister!$L$5-(Riskregister!$L$5-Riskregister!$K$5)*SQRT((1-U1821)/2)))</f>
        <v>0</v>
      </c>
      <c r="W1821" s="28">
        <f t="shared" ca="1" si="1110"/>
        <v>0.20523325887207733</v>
      </c>
      <c r="X1821" s="28">
        <f t="shared" ca="1" si="1110"/>
        <v>0.51869290169852633</v>
      </c>
      <c r="Y1821" s="28">
        <f ca="1">IF(Riskregister!$E$6="",0,COUNTIF(BG$4:BG$53,"&lt;"&amp;W1821)*IF(X1821&lt;0.5,Riskregister!$K$6+(Riskregister!$L$6-Riskregister!$K$6)*SQRT(X1821/2),Riskregister!$L$6-(Riskregister!$L$6-Riskregister!$K$6)*SQRT((1-X1821)/2)))</f>
        <v>0</v>
      </c>
      <c r="Z1821" s="28">
        <f t="shared" ca="1" si="1111"/>
        <v>0.902898743639169</v>
      </c>
      <c r="AA1821" s="28">
        <f t="shared" ca="1" si="1111"/>
        <v>0.51298555815570124</v>
      </c>
      <c r="AB1821" s="28">
        <f ca="1">IF(Riskregister!$E$7="",0,COUNTIF(BH$4:BH$53,"&lt;"&amp;Z1821)*IF(AA1821&lt;0.5,Riskregister!$K$7+(Riskregister!$L$7-Riskregister!$K$7)*SQRT(AA1821/2),Riskregister!$L$7-(Riskregister!$L$7-Riskregister!$K$7)*SQRT((1-AA1821)/2)))</f>
        <v>227287.42210550126</v>
      </c>
      <c r="AC1821" s="28">
        <f t="shared" ca="1" si="1112"/>
        <v>0.61294775676239777</v>
      </c>
      <c r="AD1821" s="28">
        <f t="shared" ca="1" si="1112"/>
        <v>0.82374916865225967</v>
      </c>
      <c r="AE1821" s="28">
        <f ca="1">IF(Riskregister!$E$8="",0,COUNTIF(BI$4:BI$53,"&lt;"&amp;AC1821)*IF(AD1821&lt;0.5,Riskregister!$K$8+(Riskregister!$L$8-Riskregister!$K$8)*SQRT(AD1821/2),Riskregister!$L$8-(Riskregister!$L$8-Riskregister!$K$8)*SQRT((1-AD1821)/2)))</f>
        <v>0</v>
      </c>
      <c r="AF1821" s="28">
        <f t="shared" ca="1" si="1113"/>
        <v>0.18526950103433903</v>
      </c>
      <c r="AG1821" s="28">
        <f t="shared" ca="1" si="1113"/>
        <v>1.2642795677729968E-2</v>
      </c>
      <c r="AH1821" s="28">
        <f>IF(Riskregister!$E$9="",0,COUNTIF(BJ$4:BJ$53,"&lt;"&amp;AF1821)*IF(AG1821&lt;0.5,Riskregister!$K$9+(Riskregister!$L$9-Riskregister!$K$9)*SQRT(AG1821/2),Riskregister!$L$9-(Riskregister!$L$9-Riskregister!$K$9)*SQRT((1-AG1821)/2)))</f>
        <v>0</v>
      </c>
      <c r="AI1821" s="28">
        <f t="shared" ca="1" si="1114"/>
        <v>0.14895468104725296</v>
      </c>
      <c r="AJ1821" s="28">
        <f t="shared" ca="1" si="1114"/>
        <v>0.20778890167109543</v>
      </c>
      <c r="AK1821" s="28">
        <f>IF(Riskregister!$E$10="",0,COUNTIF(BK$4:BK$53,"&lt;"&amp;AI1821)*IF(AJ1821&lt;0.5,Riskregister!$K$10+(Riskregister!$L$10-Riskregister!$K$10)*SQRT(AJ1821/2),Riskregister!$L$10-(Riskregister!$L$10-Riskregister!$K$10)*SQRT((1-AJ1821)/2)))</f>
        <v>0</v>
      </c>
      <c r="AL1821" s="28">
        <f t="shared" ca="1" si="1115"/>
        <v>0.48108373864207088</v>
      </c>
      <c r="AM1821" s="28">
        <f t="shared" ca="1" si="1115"/>
        <v>0.25922432377352722</v>
      </c>
      <c r="AN1821" s="28">
        <f>IF(Riskregister!$E$11="",0,COUNTIF(BL$4:BL$53,"&lt;"&amp;AL1821)*IF(AM1821&lt;0.5,Riskregister!$K$11+(Riskregister!$L$11-Riskregister!$K$11)*SQRT(AM1821/2),Riskregister!$L$11-(Riskregister!$L$11-Riskregister!$K$11)*SQRT((1-AM1821)/2)))</f>
        <v>0</v>
      </c>
      <c r="AO1821" s="28">
        <f t="shared" ca="1" si="1116"/>
        <v>0.36785998559489375</v>
      </c>
      <c r="AP1821" s="28">
        <f t="shared" ca="1" si="1116"/>
        <v>1.8860295557919016E-2</v>
      </c>
      <c r="AQ1821" s="28">
        <f>IF(Riskregister!$E$12="",0,COUNTIF(BM$4:BM$53,"&lt;"&amp;AO1821)*IF(AP1821&lt;0.5,Riskregister!$K$12+(Riskregister!$L$12-Riskregister!$K$12)*SQRT(AP1821/2),Riskregister!$L$12-(Riskregister!$L$12-Riskregister!$K$12)*SQRT((1-AP1821)/2)))</f>
        <v>0</v>
      </c>
      <c r="AR1821" s="28">
        <f t="shared" ca="1" si="1117"/>
        <v>0.47688116126353419</v>
      </c>
      <c r="AS1821" s="28">
        <f t="shared" ca="1" si="1117"/>
        <v>0.13381957727444882</v>
      </c>
      <c r="AT1821" s="28">
        <f>IF(Riskregister!$E$13="",0,COUNTIF(BN$4:BN$53,"&lt;"&amp;AR1821)*IF(AS1821&lt;0.5,Riskregister!$K$13+(Riskregister!$L$13-Riskregister!$K$13)*SQRT(AS1821/2),Riskregister!$L$13-(Riskregister!$L$13-Riskregister!$K$13)*SQRT((1-AS1821)/2)))</f>
        <v>0</v>
      </c>
      <c r="AU1821" s="28">
        <f t="shared" ca="1" si="1118"/>
        <v>0.52964117142520395</v>
      </c>
      <c r="AV1821" s="28">
        <f t="shared" ca="1" si="1118"/>
        <v>0.61607866684350776</v>
      </c>
      <c r="AW1821" s="28">
        <f>IF(Riskregister!$E$14="",0,COUNTIF(BO$4:BO$53,"&lt;"&amp;AU1821)*IF(AV1821&lt;0.5,Riskregister!$K$14+(Riskregister!$L$14-Riskregister!$K$14)*SQRT(AV1821/2),Riskregister!$L$14-(Riskregister!$L$14-Riskregister!$K$14)*SQRT((1-AV1821)/2)))</f>
        <v>0</v>
      </c>
      <c r="AX1821" s="28">
        <f t="shared" ca="1" si="1119"/>
        <v>0.99828663716823751</v>
      </c>
      <c r="AY1821" s="28">
        <f t="shared" ca="1" si="1119"/>
        <v>0.10849008304356644</v>
      </c>
      <c r="AZ1821" s="28">
        <f>IF(Riskregister!$E$15="",0,COUNTIF(BP$4:BP$53,"&lt;"&amp;AX1821)*IF(AY1821&lt;0.5,Riskregister!$K$15+(Riskregister!$L$15-Riskregister!$K$15)*SQRT(AY1821/2),Riskregister!$L$15-(Riskregister!$L$15-Riskregister!$K$15)*SQRT((1-AY1821)/2)))</f>
        <v>0</v>
      </c>
      <c r="BA1821" s="28">
        <f t="shared" ca="1" si="1120"/>
        <v>0.50586831719970171</v>
      </c>
      <c r="BB1821" s="28">
        <f t="shared" ca="1" si="1120"/>
        <v>0.22998801013077985</v>
      </c>
      <c r="BC1821" s="28">
        <f>IF(Riskregister!$E$16="",0,COUNTIF(BQ$4:BQ$53,"&lt;"&amp;BA1821)*IF(BB1821&lt;0.5,Riskregister!$K$16+(Riskregister!$L$16-Riskregister!$K$16)*SQRT(BB1821/2),Riskregister!$L$16-(Riskregister!$L$16-Riskregister!$K$16)*SQRT((1-BB1821)/2)))</f>
        <v>0</v>
      </c>
      <c r="BD1821" s="28">
        <f t="shared" ca="1" si="1108"/>
        <v>227287.42210550126</v>
      </c>
    </row>
    <row r="1822" spans="20:56" x14ac:dyDescent="0.35">
      <c r="T1822" s="28">
        <f t="shared" ca="1" si="1109"/>
        <v>0.73658257694929496</v>
      </c>
      <c r="U1822" s="28">
        <f t="shared" ca="1" si="1109"/>
        <v>0.89971494430559018</v>
      </c>
      <c r="V1822" s="28">
        <f ca="1">IF(Riskregister!$E$5="",0,COUNTIF(BF$4:BF$53,"&lt;"&amp;T1822)*IF(U1822&lt;0.5,Riskregister!$K$5+(Riskregister!$L$5-Riskregister!$K$5)*SQRT(U1822/2),Riskregister!$L$5-(Riskregister!$L$5-Riskregister!$K$5)*SQRT((1-U1822)/2)))</f>
        <v>499233.62719111599</v>
      </c>
      <c r="W1822" s="28">
        <f t="shared" ca="1" si="1110"/>
        <v>0.98943050354495876</v>
      </c>
      <c r="X1822" s="28">
        <f t="shared" ca="1" si="1110"/>
        <v>0.73062842771349523</v>
      </c>
      <c r="Y1822" s="28">
        <f ca="1">IF(Riskregister!$E$6="",0,COUNTIF(BG$4:BG$53,"&lt;"&amp;W1822)*IF(X1822&lt;0.5,Riskregister!$K$6+(Riskregister!$L$6-Riskregister!$K$6)*SQRT(X1822/2),Riskregister!$L$6-(Riskregister!$L$6-Riskregister!$K$6)*SQRT((1-X1822)/2)))</f>
        <v>4018223.6443187543</v>
      </c>
      <c r="Z1822" s="28">
        <f t="shared" ca="1" si="1111"/>
        <v>0.7951464429509113</v>
      </c>
      <c r="AA1822" s="28">
        <f t="shared" ca="1" si="1111"/>
        <v>0.77006332195843996</v>
      </c>
      <c r="AB1822" s="28">
        <f ca="1">IF(Riskregister!$E$7="",0,COUNTIF(BH$4:BH$53,"&lt;"&amp;Z1822)*IF(AA1822&lt;0.5,Riskregister!$K$7+(Riskregister!$L$7-Riskregister!$K$7)*SQRT(AA1822/2),Riskregister!$L$7-(Riskregister!$L$7-Riskregister!$K$7)*SQRT((1-AA1822)/2)))</f>
        <v>281325.56496850069</v>
      </c>
      <c r="AC1822" s="28">
        <f t="shared" ca="1" si="1112"/>
        <v>0.90187536121873513</v>
      </c>
      <c r="AD1822" s="28">
        <f t="shared" ca="1" si="1112"/>
        <v>0.63595747465764318</v>
      </c>
      <c r="AE1822" s="28">
        <f ca="1">IF(Riskregister!$E$8="",0,COUNTIF(BI$4:BI$53,"&lt;"&amp;AC1822)*IF(AD1822&lt;0.5,Riskregister!$K$8+(Riskregister!$L$8-Riskregister!$K$8)*SQRT(AD1822/2),Riskregister!$L$8-(Riskregister!$L$8-Riskregister!$K$8)*SQRT((1-AD1822)/2)))</f>
        <v>0</v>
      </c>
      <c r="AF1822" s="28">
        <f t="shared" ca="1" si="1113"/>
        <v>0.54339135310636388</v>
      </c>
      <c r="AG1822" s="28">
        <f t="shared" ca="1" si="1113"/>
        <v>8.2634683024152555E-2</v>
      </c>
      <c r="AH1822" s="28">
        <f>IF(Riskregister!$E$9="",0,COUNTIF(BJ$4:BJ$53,"&lt;"&amp;AF1822)*IF(AG1822&lt;0.5,Riskregister!$K$9+(Riskregister!$L$9-Riskregister!$K$9)*SQRT(AG1822/2),Riskregister!$L$9-(Riskregister!$L$9-Riskregister!$K$9)*SQRT((1-AG1822)/2)))</f>
        <v>0</v>
      </c>
      <c r="AI1822" s="28">
        <f t="shared" ca="1" si="1114"/>
        <v>0.65211220950144266</v>
      </c>
      <c r="AJ1822" s="28">
        <f t="shared" ca="1" si="1114"/>
        <v>0.1755448423736865</v>
      </c>
      <c r="AK1822" s="28">
        <f>IF(Riskregister!$E$10="",0,COUNTIF(BK$4:BK$53,"&lt;"&amp;AI1822)*IF(AJ1822&lt;0.5,Riskregister!$K$10+(Riskregister!$L$10-Riskregister!$K$10)*SQRT(AJ1822/2),Riskregister!$L$10-(Riskregister!$L$10-Riskregister!$K$10)*SQRT((1-AJ1822)/2)))</f>
        <v>0</v>
      </c>
      <c r="AL1822" s="28">
        <f t="shared" ca="1" si="1115"/>
        <v>0.80049220233977036</v>
      </c>
      <c r="AM1822" s="28">
        <f t="shared" ca="1" si="1115"/>
        <v>0.67138172849269628</v>
      </c>
      <c r="AN1822" s="28">
        <f>IF(Riskregister!$E$11="",0,COUNTIF(BL$4:BL$53,"&lt;"&amp;AL1822)*IF(AM1822&lt;0.5,Riskregister!$K$11+(Riskregister!$L$11-Riskregister!$K$11)*SQRT(AM1822/2),Riskregister!$L$11-(Riskregister!$L$11-Riskregister!$K$11)*SQRT((1-AM1822)/2)))</f>
        <v>0</v>
      </c>
      <c r="AO1822" s="28">
        <f t="shared" ca="1" si="1116"/>
        <v>0.39174806517118965</v>
      </c>
      <c r="AP1822" s="28">
        <f t="shared" ca="1" si="1116"/>
        <v>6.8097415059550359E-2</v>
      </c>
      <c r="AQ1822" s="28">
        <f>IF(Riskregister!$E$12="",0,COUNTIF(BM$4:BM$53,"&lt;"&amp;AO1822)*IF(AP1822&lt;0.5,Riskregister!$K$12+(Riskregister!$L$12-Riskregister!$K$12)*SQRT(AP1822/2),Riskregister!$L$12-(Riskregister!$L$12-Riskregister!$K$12)*SQRT((1-AP1822)/2)))</f>
        <v>0</v>
      </c>
      <c r="AR1822" s="28">
        <f t="shared" ca="1" si="1117"/>
        <v>0.42379513059056617</v>
      </c>
      <c r="AS1822" s="28">
        <f t="shared" ca="1" si="1117"/>
        <v>0.90003173723235352</v>
      </c>
      <c r="AT1822" s="28">
        <f>IF(Riskregister!$E$13="",0,COUNTIF(BN$4:BN$53,"&lt;"&amp;AR1822)*IF(AS1822&lt;0.5,Riskregister!$K$13+(Riskregister!$L$13-Riskregister!$K$13)*SQRT(AS1822/2),Riskregister!$L$13-(Riskregister!$L$13-Riskregister!$K$13)*SQRT((1-AS1822)/2)))</f>
        <v>0</v>
      </c>
      <c r="AU1822" s="28">
        <f t="shared" ca="1" si="1118"/>
        <v>0.67572615298003025</v>
      </c>
      <c r="AV1822" s="28">
        <f t="shared" ca="1" si="1118"/>
        <v>0.22435246797101316</v>
      </c>
      <c r="AW1822" s="28">
        <f>IF(Riskregister!$E$14="",0,COUNTIF(BO$4:BO$53,"&lt;"&amp;AU1822)*IF(AV1822&lt;0.5,Riskregister!$K$14+(Riskregister!$L$14-Riskregister!$K$14)*SQRT(AV1822/2),Riskregister!$L$14-(Riskregister!$L$14-Riskregister!$K$14)*SQRT((1-AV1822)/2)))</f>
        <v>0</v>
      </c>
      <c r="AX1822" s="28">
        <f t="shared" ca="1" si="1119"/>
        <v>0.54697615808033839</v>
      </c>
      <c r="AY1822" s="28">
        <f t="shared" ca="1" si="1119"/>
        <v>0.12402246402655237</v>
      </c>
      <c r="AZ1822" s="28">
        <f>IF(Riskregister!$E$15="",0,COUNTIF(BP$4:BP$53,"&lt;"&amp;AX1822)*IF(AY1822&lt;0.5,Riskregister!$K$15+(Riskregister!$L$15-Riskregister!$K$15)*SQRT(AY1822/2),Riskregister!$L$15-(Riskregister!$L$15-Riskregister!$K$15)*SQRT((1-AY1822)/2)))</f>
        <v>0</v>
      </c>
      <c r="BA1822" s="28">
        <f t="shared" ca="1" si="1120"/>
        <v>0.25313065681194269</v>
      </c>
      <c r="BB1822" s="28">
        <f t="shared" ca="1" si="1120"/>
        <v>0.83010037690631333</v>
      </c>
      <c r="BC1822" s="28">
        <f>IF(Riskregister!$E$16="",0,COUNTIF(BQ$4:BQ$53,"&lt;"&amp;BA1822)*IF(BB1822&lt;0.5,Riskregister!$K$16+(Riskregister!$L$16-Riskregister!$K$16)*SQRT(BB1822/2),Riskregister!$L$16-(Riskregister!$L$16-Riskregister!$K$16)*SQRT((1-BB1822)/2)))</f>
        <v>0</v>
      </c>
      <c r="BD1822" s="28">
        <f t="shared" ca="1" si="1108"/>
        <v>4798782.8364783702</v>
      </c>
    </row>
    <row r="1823" spans="20:56" x14ac:dyDescent="0.35">
      <c r="T1823" s="28">
        <f t="shared" ca="1" si="1109"/>
        <v>0.60449835630951487</v>
      </c>
      <c r="U1823" s="28">
        <f t="shared" ca="1" si="1109"/>
        <v>0.63337418409116275</v>
      </c>
      <c r="V1823" s="28">
        <f ca="1">IF(Riskregister!$E$5="",0,COUNTIF(BF$4:BF$53,"&lt;"&amp;T1823)*IF(U1823&lt;0.5,Riskregister!$K$5+(Riskregister!$L$5-Riskregister!$K$5)*SQRT(U1823/2),Riskregister!$L$5-(Riskregister!$L$5-Riskregister!$K$5)*SQRT((1-U1823)/2)))</f>
        <v>0</v>
      </c>
      <c r="W1823" s="28">
        <f t="shared" ca="1" si="1110"/>
        <v>0.48168175992108253</v>
      </c>
      <c r="X1823" s="28">
        <f t="shared" ca="1" si="1110"/>
        <v>0.30976443422559641</v>
      </c>
      <c r="Y1823" s="28">
        <f ca="1">IF(Riskregister!$E$6="",0,COUNTIF(BG$4:BG$53,"&lt;"&amp;W1823)*IF(X1823&lt;0.5,Riskregister!$K$6+(Riskregister!$L$6-Riskregister!$K$6)*SQRT(X1823/2),Riskregister!$L$6-(Riskregister!$L$6-Riskregister!$K$6)*SQRT((1-X1823)/2)))</f>
        <v>0</v>
      </c>
      <c r="Z1823" s="28">
        <f t="shared" ca="1" si="1111"/>
        <v>0.58583440529208508</v>
      </c>
      <c r="AA1823" s="28">
        <f t="shared" ca="1" si="1111"/>
        <v>0.29502078316388958</v>
      </c>
      <c r="AB1823" s="28">
        <f ca="1">IF(Riskregister!$E$7="",0,COUNTIF(BH$4:BH$53,"&lt;"&amp;Z1823)*IF(AA1823&lt;0.5,Riskregister!$K$7+(Riskregister!$L$7-Riskregister!$K$7)*SQRT(AA1823/2),Riskregister!$L$7-(Riskregister!$L$7-Riskregister!$K$7)*SQRT((1-AA1823)/2)))</f>
        <v>0</v>
      </c>
      <c r="AC1823" s="28">
        <f t="shared" ca="1" si="1112"/>
        <v>0.77330863325423127</v>
      </c>
      <c r="AD1823" s="28">
        <f t="shared" ca="1" si="1112"/>
        <v>0.14063813734656039</v>
      </c>
      <c r="AE1823" s="28">
        <f ca="1">IF(Riskregister!$E$8="",0,COUNTIF(BI$4:BI$53,"&lt;"&amp;AC1823)*IF(AD1823&lt;0.5,Riskregister!$K$8+(Riskregister!$L$8-Riskregister!$K$8)*SQRT(AD1823/2),Riskregister!$L$8-(Riskregister!$L$8-Riskregister!$K$8)*SQRT((1-AD1823)/2)))</f>
        <v>0</v>
      </c>
      <c r="AF1823" s="28">
        <f t="shared" ca="1" si="1113"/>
        <v>0.63179195599498783</v>
      </c>
      <c r="AG1823" s="28">
        <f t="shared" ca="1" si="1113"/>
        <v>0.50689805188946768</v>
      </c>
      <c r="AH1823" s="28">
        <f>IF(Riskregister!$E$9="",0,COUNTIF(BJ$4:BJ$53,"&lt;"&amp;AF1823)*IF(AG1823&lt;0.5,Riskregister!$K$9+(Riskregister!$L$9-Riskregister!$K$9)*SQRT(AG1823/2),Riskregister!$L$9-(Riskregister!$L$9-Riskregister!$K$9)*SQRT((1-AG1823)/2)))</f>
        <v>0</v>
      </c>
      <c r="AI1823" s="28">
        <f t="shared" ca="1" si="1114"/>
        <v>0.9861496806244392</v>
      </c>
      <c r="AJ1823" s="28">
        <f t="shared" ca="1" si="1114"/>
        <v>0.53587450006114179</v>
      </c>
      <c r="AK1823" s="28">
        <f>IF(Riskregister!$E$10="",0,COUNTIF(BK$4:BK$53,"&lt;"&amp;AI1823)*IF(AJ1823&lt;0.5,Riskregister!$K$10+(Riskregister!$L$10-Riskregister!$K$10)*SQRT(AJ1823/2),Riskregister!$L$10-(Riskregister!$L$10-Riskregister!$K$10)*SQRT((1-AJ1823)/2)))</f>
        <v>0</v>
      </c>
      <c r="AL1823" s="28">
        <f t="shared" ca="1" si="1115"/>
        <v>0.72215263164814614</v>
      </c>
      <c r="AM1823" s="28">
        <f t="shared" ca="1" si="1115"/>
        <v>0.72729464931578547</v>
      </c>
      <c r="AN1823" s="28">
        <f>IF(Riskregister!$E$11="",0,COUNTIF(BL$4:BL$53,"&lt;"&amp;AL1823)*IF(AM1823&lt;0.5,Riskregister!$K$11+(Riskregister!$L$11-Riskregister!$K$11)*SQRT(AM1823/2),Riskregister!$L$11-(Riskregister!$L$11-Riskregister!$K$11)*SQRT((1-AM1823)/2)))</f>
        <v>0</v>
      </c>
      <c r="AO1823" s="28">
        <f t="shared" ca="1" si="1116"/>
        <v>8.7910431068754735E-2</v>
      </c>
      <c r="AP1823" s="28">
        <f t="shared" ca="1" si="1116"/>
        <v>0.77867124085336936</v>
      </c>
      <c r="AQ1823" s="28">
        <f>IF(Riskregister!$E$12="",0,COUNTIF(BM$4:BM$53,"&lt;"&amp;AO1823)*IF(AP1823&lt;0.5,Riskregister!$K$12+(Riskregister!$L$12-Riskregister!$K$12)*SQRT(AP1823/2),Riskregister!$L$12-(Riskregister!$L$12-Riskregister!$K$12)*SQRT((1-AP1823)/2)))</f>
        <v>0</v>
      </c>
      <c r="AR1823" s="28">
        <f t="shared" ca="1" si="1117"/>
        <v>0.94761698835291841</v>
      </c>
      <c r="AS1823" s="28">
        <f t="shared" ca="1" si="1117"/>
        <v>0.49254778439549685</v>
      </c>
      <c r="AT1823" s="28">
        <f>IF(Riskregister!$E$13="",0,COUNTIF(BN$4:BN$53,"&lt;"&amp;AR1823)*IF(AS1823&lt;0.5,Riskregister!$K$13+(Riskregister!$L$13-Riskregister!$K$13)*SQRT(AS1823/2),Riskregister!$L$13-(Riskregister!$L$13-Riskregister!$K$13)*SQRT((1-AS1823)/2)))</f>
        <v>0</v>
      </c>
      <c r="AU1823" s="28">
        <f t="shared" ca="1" si="1118"/>
        <v>0.94766368307545135</v>
      </c>
      <c r="AV1823" s="28">
        <f t="shared" ca="1" si="1118"/>
        <v>0.57570930436408074</v>
      </c>
      <c r="AW1823" s="28">
        <f>IF(Riskregister!$E$14="",0,COUNTIF(BO$4:BO$53,"&lt;"&amp;AU1823)*IF(AV1823&lt;0.5,Riskregister!$K$14+(Riskregister!$L$14-Riskregister!$K$14)*SQRT(AV1823/2),Riskregister!$L$14-(Riskregister!$L$14-Riskregister!$K$14)*SQRT((1-AV1823)/2)))</f>
        <v>0</v>
      </c>
      <c r="AX1823" s="28">
        <f t="shared" ca="1" si="1119"/>
        <v>0.81920607056281747</v>
      </c>
      <c r="AY1823" s="28">
        <f t="shared" ca="1" si="1119"/>
        <v>0.51395810568231359</v>
      </c>
      <c r="AZ1823" s="28">
        <f>IF(Riskregister!$E$15="",0,COUNTIF(BP$4:BP$53,"&lt;"&amp;AX1823)*IF(AY1823&lt;0.5,Riskregister!$K$15+(Riskregister!$L$15-Riskregister!$K$15)*SQRT(AY1823/2),Riskregister!$L$15-(Riskregister!$L$15-Riskregister!$K$15)*SQRT((1-AY1823)/2)))</f>
        <v>0</v>
      </c>
      <c r="BA1823" s="28">
        <f t="shared" ca="1" si="1120"/>
        <v>0.21426762300290447</v>
      </c>
      <c r="BB1823" s="28">
        <f t="shared" ca="1" si="1120"/>
        <v>0.59756099434793097</v>
      </c>
      <c r="BC1823" s="28">
        <f>IF(Riskregister!$E$16="",0,COUNTIF(BQ$4:BQ$53,"&lt;"&amp;BA1823)*IF(BB1823&lt;0.5,Riskregister!$K$16+(Riskregister!$L$16-Riskregister!$K$16)*SQRT(BB1823/2),Riskregister!$L$16-(Riskregister!$L$16-Riskregister!$K$16)*SQRT((1-BB1823)/2)))</f>
        <v>0</v>
      </c>
      <c r="BD1823" s="28">
        <f t="shared" ca="1" si="1108"/>
        <v>0</v>
      </c>
    </row>
    <row r="1824" spans="20:56" x14ac:dyDescent="0.35">
      <c r="T1824" s="28">
        <f t="shared" ref="T1824:U1843" ca="1" si="1121">RAND()</f>
        <v>8.8232321884750164E-2</v>
      </c>
      <c r="U1824" s="28">
        <f t="shared" ca="1" si="1121"/>
        <v>0.37666730466595755</v>
      </c>
      <c r="V1824" s="28">
        <f ca="1">IF(Riskregister!$E$5="",0,COUNTIF(BF$4:BF$53,"&lt;"&amp;T1824)*IF(U1824&lt;0.5,Riskregister!$K$5+(Riskregister!$L$5-Riskregister!$K$5)*SQRT(U1824/2),Riskregister!$L$5-(Riskregister!$L$5-Riskregister!$K$5)*SQRT((1-U1824)/2)))</f>
        <v>0</v>
      </c>
      <c r="W1824" s="28">
        <f t="shared" ref="W1824:X1843" ca="1" si="1122">RAND()</f>
        <v>0.25086641562183776</v>
      </c>
      <c r="X1824" s="28">
        <f t="shared" ca="1" si="1122"/>
        <v>0.8007009969833363</v>
      </c>
      <c r="Y1824" s="28">
        <f ca="1">IF(Riskregister!$E$6="",0,COUNTIF(BG$4:BG$53,"&lt;"&amp;W1824)*IF(X1824&lt;0.5,Riskregister!$K$6+(Riskregister!$L$6-Riskregister!$K$6)*SQRT(X1824/2),Riskregister!$L$6-(Riskregister!$L$6-Riskregister!$K$6)*SQRT((1-X1824)/2)))</f>
        <v>0</v>
      </c>
      <c r="Z1824" s="28">
        <f t="shared" ref="Z1824:AA1843" ca="1" si="1123">RAND()</f>
        <v>0.9064583561526538</v>
      </c>
      <c r="AA1824" s="28">
        <f t="shared" ca="1" si="1123"/>
        <v>0.48330931491200813</v>
      </c>
      <c r="AB1824" s="28">
        <f ca="1">IF(Riskregister!$E$7="",0,COUNTIF(BH$4:BH$53,"&lt;"&amp;Z1824)*IF(AA1824&lt;0.5,Riskregister!$K$7+(Riskregister!$L$7-Riskregister!$K$7)*SQRT(AA1824/2),Riskregister!$L$7-(Riskregister!$L$7-Riskregister!$K$7)*SQRT((1-AA1824)/2)))</f>
        <v>222054.33891175341</v>
      </c>
      <c r="AC1824" s="28">
        <f t="shared" ref="AC1824:AD1843" ca="1" si="1124">RAND()</f>
        <v>0.13364025385679423</v>
      </c>
      <c r="AD1824" s="28">
        <f t="shared" ca="1" si="1124"/>
        <v>0.36432269565714925</v>
      </c>
      <c r="AE1824" s="28">
        <f ca="1">IF(Riskregister!$E$8="",0,COUNTIF(BI$4:BI$53,"&lt;"&amp;AC1824)*IF(AD1824&lt;0.5,Riskregister!$K$8+(Riskregister!$L$8-Riskregister!$K$8)*SQRT(AD1824/2),Riskregister!$L$8-(Riskregister!$L$8-Riskregister!$K$8)*SQRT((1-AD1824)/2)))</f>
        <v>0</v>
      </c>
      <c r="AF1824" s="28">
        <f t="shared" ref="AF1824:AG1843" ca="1" si="1125">RAND()</f>
        <v>0.32610577277526898</v>
      </c>
      <c r="AG1824" s="28">
        <f t="shared" ca="1" si="1125"/>
        <v>0.81651497254283922</v>
      </c>
      <c r="AH1824" s="28">
        <f>IF(Riskregister!$E$9="",0,COUNTIF(BJ$4:BJ$53,"&lt;"&amp;AF1824)*IF(AG1824&lt;0.5,Riskregister!$K$9+(Riskregister!$L$9-Riskregister!$K$9)*SQRT(AG1824/2),Riskregister!$L$9-(Riskregister!$L$9-Riskregister!$K$9)*SQRT((1-AG1824)/2)))</f>
        <v>0</v>
      </c>
      <c r="AI1824" s="28">
        <f t="shared" ref="AI1824:AJ1843" ca="1" si="1126">RAND()</f>
        <v>0.85078864014952538</v>
      </c>
      <c r="AJ1824" s="28">
        <f t="shared" ca="1" si="1126"/>
        <v>0.3708511213381871</v>
      </c>
      <c r="AK1824" s="28">
        <f>IF(Riskregister!$E$10="",0,COUNTIF(BK$4:BK$53,"&lt;"&amp;AI1824)*IF(AJ1824&lt;0.5,Riskregister!$K$10+(Riskregister!$L$10-Riskregister!$K$10)*SQRT(AJ1824/2),Riskregister!$L$10-(Riskregister!$L$10-Riskregister!$K$10)*SQRT((1-AJ1824)/2)))</f>
        <v>0</v>
      </c>
      <c r="AL1824" s="28">
        <f t="shared" ref="AL1824:AM1843" ca="1" si="1127">RAND()</f>
        <v>0.36925489310240778</v>
      </c>
      <c r="AM1824" s="28">
        <f t="shared" ca="1" si="1127"/>
        <v>0.62680768547682597</v>
      </c>
      <c r="AN1824" s="28">
        <f>IF(Riskregister!$E$11="",0,COUNTIF(BL$4:BL$53,"&lt;"&amp;AL1824)*IF(AM1824&lt;0.5,Riskregister!$K$11+(Riskregister!$L$11-Riskregister!$K$11)*SQRT(AM1824/2),Riskregister!$L$11-(Riskregister!$L$11-Riskregister!$K$11)*SQRT((1-AM1824)/2)))</f>
        <v>0</v>
      </c>
      <c r="AO1824" s="28">
        <f t="shared" ref="AO1824:AP1843" ca="1" si="1128">RAND()</f>
        <v>0.97530079012498072</v>
      </c>
      <c r="AP1824" s="28">
        <f t="shared" ca="1" si="1128"/>
        <v>0.46057290760711855</v>
      </c>
      <c r="AQ1824" s="28">
        <f>IF(Riskregister!$E$12="",0,COUNTIF(BM$4:BM$53,"&lt;"&amp;AO1824)*IF(AP1824&lt;0.5,Riskregister!$K$12+(Riskregister!$L$12-Riskregister!$K$12)*SQRT(AP1824/2),Riskregister!$L$12-(Riskregister!$L$12-Riskregister!$K$12)*SQRT((1-AP1824)/2)))</f>
        <v>0</v>
      </c>
      <c r="AR1824" s="28">
        <f t="shared" ref="AR1824:AS1843" ca="1" si="1129">RAND()</f>
        <v>0.25431499160761784</v>
      </c>
      <c r="AS1824" s="28">
        <f t="shared" ca="1" si="1129"/>
        <v>0.3387723734327589</v>
      </c>
      <c r="AT1824" s="28">
        <f>IF(Riskregister!$E$13="",0,COUNTIF(BN$4:BN$53,"&lt;"&amp;AR1824)*IF(AS1824&lt;0.5,Riskregister!$K$13+(Riskregister!$L$13-Riskregister!$K$13)*SQRT(AS1824/2),Riskregister!$L$13-(Riskregister!$L$13-Riskregister!$K$13)*SQRT((1-AS1824)/2)))</f>
        <v>0</v>
      </c>
      <c r="AU1824" s="28">
        <f t="shared" ref="AU1824:AV1843" ca="1" si="1130">RAND()</f>
        <v>0.85431137718341343</v>
      </c>
      <c r="AV1824" s="28">
        <f t="shared" ca="1" si="1130"/>
        <v>0.76761228107492518</v>
      </c>
      <c r="AW1824" s="28">
        <f>IF(Riskregister!$E$14="",0,COUNTIF(BO$4:BO$53,"&lt;"&amp;AU1824)*IF(AV1824&lt;0.5,Riskregister!$K$14+(Riskregister!$L$14-Riskregister!$K$14)*SQRT(AV1824/2),Riskregister!$L$14-(Riskregister!$L$14-Riskregister!$K$14)*SQRT((1-AV1824)/2)))</f>
        <v>0</v>
      </c>
      <c r="AX1824" s="28">
        <f t="shared" ref="AX1824:AY1843" ca="1" si="1131">RAND()</f>
        <v>0.94114536236409374</v>
      </c>
      <c r="AY1824" s="28">
        <f t="shared" ca="1" si="1131"/>
        <v>0.86368383859006526</v>
      </c>
      <c r="AZ1824" s="28">
        <f>IF(Riskregister!$E$15="",0,COUNTIF(BP$4:BP$53,"&lt;"&amp;AX1824)*IF(AY1824&lt;0.5,Riskregister!$K$15+(Riskregister!$L$15-Riskregister!$K$15)*SQRT(AY1824/2),Riskregister!$L$15-(Riskregister!$L$15-Riskregister!$K$15)*SQRT((1-AY1824)/2)))</f>
        <v>0</v>
      </c>
      <c r="BA1824" s="28">
        <f t="shared" ref="BA1824:BB1843" ca="1" si="1132">RAND()</f>
        <v>0.22626266482440038</v>
      </c>
      <c r="BB1824" s="28">
        <f t="shared" ca="1" si="1132"/>
        <v>0.99582602030269951</v>
      </c>
      <c r="BC1824" s="28">
        <f>IF(Riskregister!$E$16="",0,COUNTIF(BQ$4:BQ$53,"&lt;"&amp;BA1824)*IF(BB1824&lt;0.5,Riskregister!$K$16+(Riskregister!$L$16-Riskregister!$K$16)*SQRT(BB1824/2),Riskregister!$L$16-(Riskregister!$L$16-Riskregister!$K$16)*SQRT((1-BB1824)/2)))</f>
        <v>0</v>
      </c>
      <c r="BD1824" s="28">
        <f t="shared" ca="1" si="1108"/>
        <v>222054.33891175341</v>
      </c>
    </row>
    <row r="1825" spans="20:56" x14ac:dyDescent="0.35">
      <c r="T1825" s="28">
        <f t="shared" ca="1" si="1121"/>
        <v>0.26415337047289067</v>
      </c>
      <c r="U1825" s="28">
        <f t="shared" ca="1" si="1121"/>
        <v>0.90681875094583286</v>
      </c>
      <c r="V1825" s="28">
        <f ca="1">IF(Riskregister!$E$5="",0,COUNTIF(BF$4:BF$53,"&lt;"&amp;T1825)*IF(U1825&lt;0.5,Riskregister!$K$5+(Riskregister!$L$5-Riskregister!$K$5)*SQRT(U1825/2),Riskregister!$L$5-(Riskregister!$L$5-Riskregister!$K$5)*SQRT((1-U1825)/2)))</f>
        <v>0</v>
      </c>
      <c r="W1825" s="28">
        <f t="shared" ca="1" si="1122"/>
        <v>0.74218617468482784</v>
      </c>
      <c r="X1825" s="28">
        <f t="shared" ca="1" si="1122"/>
        <v>0.53592828834210438</v>
      </c>
      <c r="Y1825" s="28">
        <f ca="1">IF(Riskregister!$E$6="",0,COUNTIF(BG$4:BG$53,"&lt;"&amp;W1825)*IF(X1825&lt;0.5,Riskregister!$K$6+(Riskregister!$L$6-Riskregister!$K$6)*SQRT(X1825/2),Riskregister!$L$6-(Riskregister!$L$6-Riskregister!$K$6)*SQRT((1-X1825)/2)))</f>
        <v>1132938.1954636737</v>
      </c>
      <c r="Z1825" s="28">
        <f t="shared" ca="1" si="1123"/>
        <v>0.75232201488578465</v>
      </c>
      <c r="AA1825" s="28">
        <f t="shared" ca="1" si="1123"/>
        <v>0.57505694394057105</v>
      </c>
      <c r="AB1825" s="28">
        <f ca="1">IF(Riskregister!$E$7="",0,COUNTIF(BH$4:BH$53,"&lt;"&amp;Z1825)*IF(AA1825&lt;0.5,Riskregister!$K$7+(Riskregister!$L$7-Riskregister!$K$7)*SQRT(AA1825/2),Riskregister!$L$7-(Riskregister!$L$7-Riskregister!$K$7)*SQRT((1-AA1825)/2)))</f>
        <v>238668.78112516468</v>
      </c>
      <c r="AC1825" s="28">
        <f t="shared" ca="1" si="1124"/>
        <v>0.38801254906073368</v>
      </c>
      <c r="AD1825" s="28">
        <f t="shared" ca="1" si="1124"/>
        <v>0.93586279123516691</v>
      </c>
      <c r="AE1825" s="28">
        <f ca="1">IF(Riskregister!$E$8="",0,COUNTIF(BI$4:BI$53,"&lt;"&amp;AC1825)*IF(AD1825&lt;0.5,Riskregister!$K$8+(Riskregister!$L$8-Riskregister!$K$8)*SQRT(AD1825/2),Riskregister!$L$8-(Riskregister!$L$8-Riskregister!$K$8)*SQRT((1-AD1825)/2)))</f>
        <v>0</v>
      </c>
      <c r="AF1825" s="28">
        <f t="shared" ca="1" si="1125"/>
        <v>0.12227880654401302</v>
      </c>
      <c r="AG1825" s="28">
        <f t="shared" ca="1" si="1125"/>
        <v>0.67891807304613294</v>
      </c>
      <c r="AH1825" s="28">
        <f>IF(Riskregister!$E$9="",0,COUNTIF(BJ$4:BJ$53,"&lt;"&amp;AF1825)*IF(AG1825&lt;0.5,Riskregister!$K$9+(Riskregister!$L$9-Riskregister!$K$9)*SQRT(AG1825/2),Riskregister!$L$9-(Riskregister!$L$9-Riskregister!$K$9)*SQRT((1-AG1825)/2)))</f>
        <v>0</v>
      </c>
      <c r="AI1825" s="28">
        <f t="shared" ca="1" si="1126"/>
        <v>5.8546443528587955E-2</v>
      </c>
      <c r="AJ1825" s="28">
        <f t="shared" ca="1" si="1126"/>
        <v>0.79792242325300367</v>
      </c>
      <c r="AK1825" s="28">
        <f>IF(Riskregister!$E$10="",0,COUNTIF(BK$4:BK$53,"&lt;"&amp;AI1825)*IF(AJ1825&lt;0.5,Riskregister!$K$10+(Riskregister!$L$10-Riskregister!$K$10)*SQRT(AJ1825/2),Riskregister!$L$10-(Riskregister!$L$10-Riskregister!$K$10)*SQRT((1-AJ1825)/2)))</f>
        <v>0</v>
      </c>
      <c r="AL1825" s="28">
        <f t="shared" ca="1" si="1127"/>
        <v>0.28187596712065743</v>
      </c>
      <c r="AM1825" s="28">
        <f t="shared" ca="1" si="1127"/>
        <v>0.51336414880309122</v>
      </c>
      <c r="AN1825" s="28">
        <f>IF(Riskregister!$E$11="",0,COUNTIF(BL$4:BL$53,"&lt;"&amp;AL1825)*IF(AM1825&lt;0.5,Riskregister!$K$11+(Riskregister!$L$11-Riskregister!$K$11)*SQRT(AM1825/2),Riskregister!$L$11-(Riskregister!$L$11-Riskregister!$K$11)*SQRT((1-AM1825)/2)))</f>
        <v>0</v>
      </c>
      <c r="AO1825" s="28">
        <f t="shared" ca="1" si="1128"/>
        <v>0.21178593266658186</v>
      </c>
      <c r="AP1825" s="28">
        <f t="shared" ca="1" si="1128"/>
        <v>0.53072683845997293</v>
      </c>
      <c r="AQ1825" s="28">
        <f>IF(Riskregister!$E$12="",0,COUNTIF(BM$4:BM$53,"&lt;"&amp;AO1825)*IF(AP1825&lt;0.5,Riskregister!$K$12+(Riskregister!$L$12-Riskregister!$K$12)*SQRT(AP1825/2),Riskregister!$L$12-(Riskregister!$L$12-Riskregister!$K$12)*SQRT((1-AP1825)/2)))</f>
        <v>0</v>
      </c>
      <c r="AR1825" s="28">
        <f t="shared" ca="1" si="1129"/>
        <v>0.22481266299524139</v>
      </c>
      <c r="AS1825" s="28">
        <f t="shared" ca="1" si="1129"/>
        <v>0.39419565549008351</v>
      </c>
      <c r="AT1825" s="28">
        <f>IF(Riskregister!$E$13="",0,COUNTIF(BN$4:BN$53,"&lt;"&amp;AR1825)*IF(AS1825&lt;0.5,Riskregister!$K$13+(Riskregister!$L$13-Riskregister!$K$13)*SQRT(AS1825/2),Riskregister!$L$13-(Riskregister!$L$13-Riskregister!$K$13)*SQRT((1-AS1825)/2)))</f>
        <v>0</v>
      </c>
      <c r="AU1825" s="28">
        <f t="shared" ca="1" si="1130"/>
        <v>0.97158366909093863</v>
      </c>
      <c r="AV1825" s="28">
        <f t="shared" ca="1" si="1130"/>
        <v>0.47733971630786987</v>
      </c>
      <c r="AW1825" s="28">
        <f>IF(Riskregister!$E$14="",0,COUNTIF(BO$4:BO$53,"&lt;"&amp;AU1825)*IF(AV1825&lt;0.5,Riskregister!$K$14+(Riskregister!$L$14-Riskregister!$K$14)*SQRT(AV1825/2),Riskregister!$L$14-(Riskregister!$L$14-Riskregister!$K$14)*SQRT((1-AV1825)/2)))</f>
        <v>0</v>
      </c>
      <c r="AX1825" s="28">
        <f t="shared" ca="1" si="1131"/>
        <v>0.54912985089840705</v>
      </c>
      <c r="AY1825" s="28">
        <f t="shared" ca="1" si="1131"/>
        <v>0.83012061458611985</v>
      </c>
      <c r="AZ1825" s="28">
        <f>IF(Riskregister!$E$15="",0,COUNTIF(BP$4:BP$53,"&lt;"&amp;AX1825)*IF(AY1825&lt;0.5,Riskregister!$K$15+(Riskregister!$L$15-Riskregister!$K$15)*SQRT(AY1825/2),Riskregister!$L$15-(Riskregister!$L$15-Riskregister!$K$15)*SQRT((1-AY1825)/2)))</f>
        <v>0</v>
      </c>
      <c r="BA1825" s="28">
        <f t="shared" ca="1" si="1132"/>
        <v>0.87414276657427659</v>
      </c>
      <c r="BB1825" s="28">
        <f t="shared" ca="1" si="1132"/>
        <v>0.56020497415756199</v>
      </c>
      <c r="BC1825" s="28">
        <f>IF(Riskregister!$E$16="",0,COUNTIF(BQ$4:BQ$53,"&lt;"&amp;BA1825)*IF(BB1825&lt;0.5,Riskregister!$K$16+(Riskregister!$L$16-Riskregister!$K$16)*SQRT(BB1825/2),Riskregister!$L$16-(Riskregister!$L$16-Riskregister!$K$16)*SQRT((1-BB1825)/2)))</f>
        <v>0</v>
      </c>
      <c r="BD1825" s="28">
        <f t="shared" ca="1" si="1108"/>
        <v>1371606.9765888383</v>
      </c>
    </row>
    <row r="1826" spans="20:56" x14ac:dyDescent="0.35">
      <c r="T1826" s="28">
        <f t="shared" ca="1" si="1121"/>
        <v>0.92215765854963083</v>
      </c>
      <c r="U1826" s="28">
        <f t="shared" ca="1" si="1121"/>
        <v>0.26869045770334987</v>
      </c>
      <c r="V1826" s="28">
        <f ca="1">IF(Riskregister!$E$5="",0,COUNTIF(BF$4:BF$53,"&lt;"&amp;T1826)*IF(U1826&lt;0.5,Riskregister!$K$5+(Riskregister!$L$5-Riskregister!$K$5)*SQRT(U1826/2),Riskregister!$L$5-(Riskregister!$L$5-Riskregister!$K$5)*SQRT((1-U1826)/2)))</f>
        <v>629878.21293601173</v>
      </c>
      <c r="W1826" s="28">
        <f t="shared" ca="1" si="1122"/>
        <v>0.29197402828969676</v>
      </c>
      <c r="X1826" s="28">
        <f t="shared" ca="1" si="1122"/>
        <v>0.49817472432381082</v>
      </c>
      <c r="Y1826" s="28">
        <f ca="1">IF(Riskregister!$E$6="",0,COUNTIF(BG$4:BG$53,"&lt;"&amp;W1826)*IF(X1826&lt;0.5,Riskregister!$K$6+(Riskregister!$L$6-Riskregister!$K$6)*SQRT(X1826/2),Riskregister!$L$6-(Riskregister!$L$6-Riskregister!$K$6)*SQRT((1-X1826)/2)))</f>
        <v>0</v>
      </c>
      <c r="Z1826" s="28">
        <f t="shared" ca="1" si="1123"/>
        <v>0.68426811011400857</v>
      </c>
      <c r="AA1826" s="28">
        <f t="shared" ca="1" si="1123"/>
        <v>0.30966081813080248</v>
      </c>
      <c r="AB1826" s="28">
        <f ca="1">IF(Riskregister!$E$7="",0,COUNTIF(BH$4:BH$53,"&lt;"&amp;Z1826)*IF(AA1826&lt;0.5,Riskregister!$K$7+(Riskregister!$L$7-Riskregister!$K$7)*SQRT(AA1826/2),Riskregister!$L$7-(Riskregister!$L$7-Riskregister!$K$7)*SQRT((1-AA1826)/2)))</f>
        <v>0</v>
      </c>
      <c r="AC1826" s="28">
        <f t="shared" ca="1" si="1124"/>
        <v>0.75673581059549044</v>
      </c>
      <c r="AD1826" s="28">
        <f t="shared" ca="1" si="1124"/>
        <v>4.8525361544094925E-2</v>
      </c>
      <c r="AE1826" s="28">
        <f ca="1">IF(Riskregister!$E$8="",0,COUNTIF(BI$4:BI$53,"&lt;"&amp;AC1826)*IF(AD1826&lt;0.5,Riskregister!$K$8+(Riskregister!$L$8-Riskregister!$K$8)*SQRT(AD1826/2),Riskregister!$L$8-(Riskregister!$L$8-Riskregister!$K$8)*SQRT((1-AD1826)/2)))</f>
        <v>0</v>
      </c>
      <c r="AF1826" s="28">
        <f t="shared" ca="1" si="1125"/>
        <v>0.8740979809041276</v>
      </c>
      <c r="AG1826" s="28">
        <f t="shared" ca="1" si="1125"/>
        <v>6.6341180917503739E-2</v>
      </c>
      <c r="AH1826" s="28">
        <f>IF(Riskregister!$E$9="",0,COUNTIF(BJ$4:BJ$53,"&lt;"&amp;AF1826)*IF(AG1826&lt;0.5,Riskregister!$K$9+(Riskregister!$L$9-Riskregister!$K$9)*SQRT(AG1826/2),Riskregister!$L$9-(Riskregister!$L$9-Riskregister!$K$9)*SQRT((1-AG1826)/2)))</f>
        <v>0</v>
      </c>
      <c r="AI1826" s="28">
        <f t="shared" ca="1" si="1126"/>
        <v>0.98403301897962636</v>
      </c>
      <c r="AJ1826" s="28">
        <f t="shared" ca="1" si="1126"/>
        <v>0.71508524805580631</v>
      </c>
      <c r="AK1826" s="28">
        <f>IF(Riskregister!$E$10="",0,COUNTIF(BK$4:BK$53,"&lt;"&amp;AI1826)*IF(AJ1826&lt;0.5,Riskregister!$K$10+(Riskregister!$L$10-Riskregister!$K$10)*SQRT(AJ1826/2),Riskregister!$L$10-(Riskregister!$L$10-Riskregister!$K$10)*SQRT((1-AJ1826)/2)))</f>
        <v>0</v>
      </c>
      <c r="AL1826" s="28">
        <f t="shared" ca="1" si="1127"/>
        <v>0.98577180316723556</v>
      </c>
      <c r="AM1826" s="28">
        <f t="shared" ca="1" si="1127"/>
        <v>0.2772470793912527</v>
      </c>
      <c r="AN1826" s="28">
        <f>IF(Riskregister!$E$11="",0,COUNTIF(BL$4:BL$53,"&lt;"&amp;AL1826)*IF(AM1826&lt;0.5,Riskregister!$K$11+(Riskregister!$L$11-Riskregister!$K$11)*SQRT(AM1826/2),Riskregister!$L$11-(Riskregister!$L$11-Riskregister!$K$11)*SQRT((1-AM1826)/2)))</f>
        <v>0</v>
      </c>
      <c r="AO1826" s="28">
        <f t="shared" ca="1" si="1128"/>
        <v>0.67920497411515746</v>
      </c>
      <c r="AP1826" s="28">
        <f t="shared" ca="1" si="1128"/>
        <v>0.45057704210417104</v>
      </c>
      <c r="AQ1826" s="28">
        <f>IF(Riskregister!$E$12="",0,COUNTIF(BM$4:BM$53,"&lt;"&amp;AO1826)*IF(AP1826&lt;0.5,Riskregister!$K$12+(Riskregister!$L$12-Riskregister!$K$12)*SQRT(AP1826/2),Riskregister!$L$12-(Riskregister!$L$12-Riskregister!$K$12)*SQRT((1-AP1826)/2)))</f>
        <v>0</v>
      </c>
      <c r="AR1826" s="28">
        <f t="shared" ca="1" si="1129"/>
        <v>3.5085980335184952E-2</v>
      </c>
      <c r="AS1826" s="28">
        <f t="shared" ca="1" si="1129"/>
        <v>0.71143254279660995</v>
      </c>
      <c r="AT1826" s="28">
        <f>IF(Riskregister!$E$13="",0,COUNTIF(BN$4:BN$53,"&lt;"&amp;AR1826)*IF(AS1826&lt;0.5,Riskregister!$K$13+(Riskregister!$L$13-Riskregister!$K$13)*SQRT(AS1826/2),Riskregister!$L$13-(Riskregister!$L$13-Riskregister!$K$13)*SQRT((1-AS1826)/2)))</f>
        <v>0</v>
      </c>
      <c r="AU1826" s="28">
        <f t="shared" ca="1" si="1130"/>
        <v>0.7854547191598944</v>
      </c>
      <c r="AV1826" s="28">
        <f t="shared" ca="1" si="1130"/>
        <v>0.79195894981643966</v>
      </c>
      <c r="AW1826" s="28">
        <f>IF(Riskregister!$E$14="",0,COUNTIF(BO$4:BO$53,"&lt;"&amp;AU1826)*IF(AV1826&lt;0.5,Riskregister!$K$14+(Riskregister!$L$14-Riskregister!$K$14)*SQRT(AV1826/2),Riskregister!$L$14-(Riskregister!$L$14-Riskregister!$K$14)*SQRT((1-AV1826)/2)))</f>
        <v>0</v>
      </c>
      <c r="AX1826" s="28">
        <f t="shared" ca="1" si="1131"/>
        <v>0.25066728881987099</v>
      </c>
      <c r="AY1826" s="28">
        <f t="shared" ca="1" si="1131"/>
        <v>0.25813702352777246</v>
      </c>
      <c r="AZ1826" s="28">
        <f>IF(Riskregister!$E$15="",0,COUNTIF(BP$4:BP$53,"&lt;"&amp;AX1826)*IF(AY1826&lt;0.5,Riskregister!$K$15+(Riskregister!$L$15-Riskregister!$K$15)*SQRT(AY1826/2),Riskregister!$L$15-(Riskregister!$L$15-Riskregister!$K$15)*SQRT((1-AY1826)/2)))</f>
        <v>0</v>
      </c>
      <c r="BA1826" s="28">
        <f t="shared" ca="1" si="1132"/>
        <v>0.50622484787450195</v>
      </c>
      <c r="BB1826" s="28">
        <f t="shared" ca="1" si="1132"/>
        <v>0.52222808140108912</v>
      </c>
      <c r="BC1826" s="28">
        <f>IF(Riskregister!$E$16="",0,COUNTIF(BQ$4:BQ$53,"&lt;"&amp;BA1826)*IF(BB1826&lt;0.5,Riskregister!$K$16+(Riskregister!$L$16-Riskregister!$K$16)*SQRT(BB1826/2),Riskregister!$L$16-(Riskregister!$L$16-Riskregister!$K$16)*SQRT((1-BB1826)/2)))</f>
        <v>0</v>
      </c>
      <c r="BD1826" s="28">
        <f t="shared" ca="1" si="1108"/>
        <v>629878.21293601173</v>
      </c>
    </row>
    <row r="1827" spans="20:56" x14ac:dyDescent="0.35">
      <c r="T1827" s="28">
        <f t="shared" ca="1" si="1121"/>
        <v>0.42642522539822669</v>
      </c>
      <c r="U1827" s="28">
        <f t="shared" ca="1" si="1121"/>
        <v>0.2418932215529821</v>
      </c>
      <c r="V1827" s="28">
        <f ca="1">IF(Riskregister!$E$5="",0,COUNTIF(BF$4:BF$53,"&lt;"&amp;T1827)*IF(U1827&lt;0.5,Riskregister!$K$5+(Riskregister!$L$5-Riskregister!$K$5)*SQRT(U1827/2),Riskregister!$L$5-(Riskregister!$L$5-Riskregister!$K$5)*SQRT((1-U1827)/2)))</f>
        <v>0</v>
      </c>
      <c r="W1827" s="28">
        <f t="shared" ca="1" si="1122"/>
        <v>0.34994203589407258</v>
      </c>
      <c r="X1827" s="28">
        <f t="shared" ca="1" si="1122"/>
        <v>0.33445535489817457</v>
      </c>
      <c r="Y1827" s="28">
        <f ca="1">IF(Riskregister!$E$6="",0,COUNTIF(BG$4:BG$53,"&lt;"&amp;W1827)*IF(X1827&lt;0.5,Riskregister!$K$6+(Riskregister!$L$6-Riskregister!$K$6)*SQRT(X1827/2),Riskregister!$L$6-(Riskregister!$L$6-Riskregister!$K$6)*SQRT((1-X1827)/2)))</f>
        <v>0</v>
      </c>
      <c r="Z1827" s="28">
        <f t="shared" ca="1" si="1123"/>
        <v>0.96960981762233089</v>
      </c>
      <c r="AA1827" s="28">
        <f t="shared" ca="1" si="1123"/>
        <v>0.17134038515982097</v>
      </c>
      <c r="AB1827" s="28">
        <f ca="1">IF(Riskregister!$E$7="",0,COUNTIF(BH$4:BH$53,"&lt;"&amp;Z1827)*IF(AA1827&lt;0.5,Riskregister!$K$7+(Riskregister!$L$7-Riskregister!$K$7)*SQRT(AA1827/2),Riskregister!$L$7-(Riskregister!$L$7-Riskregister!$K$7)*SQRT((1-AA1827)/2)))</f>
        <v>304886.29618438648</v>
      </c>
      <c r="AC1827" s="28">
        <f t="shared" ca="1" si="1124"/>
        <v>0.13663788911843655</v>
      </c>
      <c r="AD1827" s="28">
        <f t="shared" ca="1" si="1124"/>
        <v>0.31370937978725444</v>
      </c>
      <c r="AE1827" s="28">
        <f ca="1">IF(Riskregister!$E$8="",0,COUNTIF(BI$4:BI$53,"&lt;"&amp;AC1827)*IF(AD1827&lt;0.5,Riskregister!$K$8+(Riskregister!$L$8-Riskregister!$K$8)*SQRT(AD1827/2),Riskregister!$L$8-(Riskregister!$L$8-Riskregister!$K$8)*SQRT((1-AD1827)/2)))</f>
        <v>0</v>
      </c>
      <c r="AF1827" s="28">
        <f t="shared" ca="1" si="1125"/>
        <v>0.81265293056431209</v>
      </c>
      <c r="AG1827" s="28">
        <f t="shared" ca="1" si="1125"/>
        <v>0.68077606383723765</v>
      </c>
      <c r="AH1827" s="28">
        <f>IF(Riskregister!$E$9="",0,COUNTIF(BJ$4:BJ$53,"&lt;"&amp;AF1827)*IF(AG1827&lt;0.5,Riskregister!$K$9+(Riskregister!$L$9-Riskregister!$K$9)*SQRT(AG1827/2),Riskregister!$L$9-(Riskregister!$L$9-Riskregister!$K$9)*SQRT((1-AG1827)/2)))</f>
        <v>0</v>
      </c>
      <c r="AI1827" s="28">
        <f t="shared" ca="1" si="1126"/>
        <v>0.97232004541869077</v>
      </c>
      <c r="AJ1827" s="28">
        <f t="shared" ca="1" si="1126"/>
        <v>0.75866115376164056</v>
      </c>
      <c r="AK1827" s="28">
        <f>IF(Riskregister!$E$10="",0,COUNTIF(BK$4:BK$53,"&lt;"&amp;AI1827)*IF(AJ1827&lt;0.5,Riskregister!$K$10+(Riskregister!$L$10-Riskregister!$K$10)*SQRT(AJ1827/2),Riskregister!$L$10-(Riskregister!$L$10-Riskregister!$K$10)*SQRT((1-AJ1827)/2)))</f>
        <v>0</v>
      </c>
      <c r="AL1827" s="28">
        <f t="shared" ca="1" si="1127"/>
        <v>0.87512193817271233</v>
      </c>
      <c r="AM1827" s="28">
        <f t="shared" ca="1" si="1127"/>
        <v>0.57895459680836447</v>
      </c>
      <c r="AN1827" s="28">
        <f>IF(Riskregister!$E$11="",0,COUNTIF(BL$4:BL$53,"&lt;"&amp;AL1827)*IF(AM1827&lt;0.5,Riskregister!$K$11+(Riskregister!$L$11-Riskregister!$K$11)*SQRT(AM1827/2),Riskregister!$L$11-(Riskregister!$L$11-Riskregister!$K$11)*SQRT((1-AM1827)/2)))</f>
        <v>0</v>
      </c>
      <c r="AO1827" s="28">
        <f t="shared" ca="1" si="1128"/>
        <v>0.96409429615908615</v>
      </c>
      <c r="AP1827" s="28">
        <f t="shared" ca="1" si="1128"/>
        <v>0.86348609113035402</v>
      </c>
      <c r="AQ1827" s="28">
        <f>IF(Riskregister!$E$12="",0,COUNTIF(BM$4:BM$53,"&lt;"&amp;AO1827)*IF(AP1827&lt;0.5,Riskregister!$K$12+(Riskregister!$L$12-Riskregister!$K$12)*SQRT(AP1827/2),Riskregister!$L$12-(Riskregister!$L$12-Riskregister!$K$12)*SQRT((1-AP1827)/2)))</f>
        <v>0</v>
      </c>
      <c r="AR1827" s="28">
        <f t="shared" ca="1" si="1129"/>
        <v>0.69723541347926044</v>
      </c>
      <c r="AS1827" s="28">
        <f t="shared" ca="1" si="1129"/>
        <v>0.76429637530823524</v>
      </c>
      <c r="AT1827" s="28">
        <f>IF(Riskregister!$E$13="",0,COUNTIF(BN$4:BN$53,"&lt;"&amp;AR1827)*IF(AS1827&lt;0.5,Riskregister!$K$13+(Riskregister!$L$13-Riskregister!$K$13)*SQRT(AS1827/2),Riskregister!$L$13-(Riskregister!$L$13-Riskregister!$K$13)*SQRT((1-AS1827)/2)))</f>
        <v>0</v>
      </c>
      <c r="AU1827" s="28">
        <f t="shared" ca="1" si="1130"/>
        <v>0.6973193883784532</v>
      </c>
      <c r="AV1827" s="28">
        <f t="shared" ca="1" si="1130"/>
        <v>6.5024509638776151E-2</v>
      </c>
      <c r="AW1827" s="28">
        <f>IF(Riskregister!$E$14="",0,COUNTIF(BO$4:BO$53,"&lt;"&amp;AU1827)*IF(AV1827&lt;0.5,Riskregister!$K$14+(Riskregister!$L$14-Riskregister!$K$14)*SQRT(AV1827/2),Riskregister!$L$14-(Riskregister!$L$14-Riskregister!$K$14)*SQRT((1-AV1827)/2)))</f>
        <v>0</v>
      </c>
      <c r="AX1827" s="28">
        <f t="shared" ca="1" si="1131"/>
        <v>9.2572170603198778E-2</v>
      </c>
      <c r="AY1827" s="28">
        <f t="shared" ca="1" si="1131"/>
        <v>0.50569427376536402</v>
      </c>
      <c r="AZ1827" s="28">
        <f>IF(Riskregister!$E$15="",0,COUNTIF(BP$4:BP$53,"&lt;"&amp;AX1827)*IF(AY1827&lt;0.5,Riskregister!$K$15+(Riskregister!$L$15-Riskregister!$K$15)*SQRT(AY1827/2),Riskregister!$L$15-(Riskregister!$L$15-Riskregister!$K$15)*SQRT((1-AY1827)/2)))</f>
        <v>0</v>
      </c>
      <c r="BA1827" s="28">
        <f t="shared" ca="1" si="1132"/>
        <v>0.5163614314386914</v>
      </c>
      <c r="BB1827" s="28">
        <f t="shared" ca="1" si="1132"/>
        <v>0.43371828169917437</v>
      </c>
      <c r="BC1827" s="28">
        <f>IF(Riskregister!$E$16="",0,COUNTIF(BQ$4:BQ$53,"&lt;"&amp;BA1827)*IF(BB1827&lt;0.5,Riskregister!$K$16+(Riskregister!$L$16-Riskregister!$K$16)*SQRT(BB1827/2),Riskregister!$L$16-(Riskregister!$L$16-Riskregister!$K$16)*SQRT((1-BB1827)/2)))</f>
        <v>0</v>
      </c>
      <c r="BD1827" s="28">
        <f t="shared" ca="1" si="1108"/>
        <v>304886.29618438648</v>
      </c>
    </row>
    <row r="1828" spans="20:56" x14ac:dyDescent="0.35">
      <c r="T1828" s="28">
        <f t="shared" ca="1" si="1121"/>
        <v>0.32200127553055413</v>
      </c>
      <c r="U1828" s="28">
        <f t="shared" ca="1" si="1121"/>
        <v>0.13091575928686749</v>
      </c>
      <c r="V1828" s="28">
        <f ca="1">IF(Riskregister!$E$5="",0,COUNTIF(BF$4:BF$53,"&lt;"&amp;T1828)*IF(U1828&lt;0.5,Riskregister!$K$5+(Riskregister!$L$5-Riskregister!$K$5)*SQRT(U1828/2),Riskregister!$L$5-(Riskregister!$L$5-Riskregister!$K$5)*SQRT((1-U1828)/2)))</f>
        <v>0</v>
      </c>
      <c r="W1828" s="28">
        <f t="shared" ca="1" si="1122"/>
        <v>0.81384603402121281</v>
      </c>
      <c r="X1828" s="28">
        <f t="shared" ca="1" si="1122"/>
        <v>0.19610342830600391</v>
      </c>
      <c r="Y1828" s="28">
        <f ca="1">IF(Riskregister!$E$6="",0,COUNTIF(BG$4:BG$53,"&lt;"&amp;W1828)*IF(X1828&lt;0.5,Riskregister!$K$6+(Riskregister!$L$6-Riskregister!$K$6)*SQRT(X1828/2),Riskregister!$L$6-(Riskregister!$L$6-Riskregister!$K$6)*SQRT((1-X1828)/2)))</f>
        <v>763637.78604324104</v>
      </c>
      <c r="Z1828" s="28">
        <f t="shared" ca="1" si="1123"/>
        <v>0.25047672646697805</v>
      </c>
      <c r="AA1828" s="28">
        <f t="shared" ca="1" si="1123"/>
        <v>0.1066438952449652</v>
      </c>
      <c r="AB1828" s="28">
        <f ca="1">IF(Riskregister!$E$7="",0,COUNTIF(BH$4:BH$53,"&lt;"&amp;Z1828)*IF(AA1828&lt;0.5,Riskregister!$K$7+(Riskregister!$L$7-Riskregister!$K$7)*SQRT(AA1828/2),Riskregister!$L$7-(Riskregister!$L$7-Riskregister!$K$7)*SQRT((1-AA1828)/2)))</f>
        <v>0</v>
      </c>
      <c r="AC1828" s="28">
        <f t="shared" ca="1" si="1124"/>
        <v>0.12026561412718462</v>
      </c>
      <c r="AD1828" s="28">
        <f t="shared" ca="1" si="1124"/>
        <v>0.49479404052906595</v>
      </c>
      <c r="AE1828" s="28">
        <f ca="1">IF(Riskregister!$E$8="",0,COUNTIF(BI$4:BI$53,"&lt;"&amp;AC1828)*IF(AD1828&lt;0.5,Riskregister!$K$8+(Riskregister!$L$8-Riskregister!$K$8)*SQRT(AD1828/2),Riskregister!$L$8-(Riskregister!$L$8-Riskregister!$K$8)*SQRT((1-AD1828)/2)))</f>
        <v>0</v>
      </c>
      <c r="AF1828" s="28">
        <f t="shared" ca="1" si="1125"/>
        <v>0.17098034643480642</v>
      </c>
      <c r="AG1828" s="28">
        <f t="shared" ca="1" si="1125"/>
        <v>0.48043347934981884</v>
      </c>
      <c r="AH1828" s="28">
        <f>IF(Riskregister!$E$9="",0,COUNTIF(BJ$4:BJ$53,"&lt;"&amp;AF1828)*IF(AG1828&lt;0.5,Riskregister!$K$9+(Riskregister!$L$9-Riskregister!$K$9)*SQRT(AG1828/2),Riskregister!$L$9-(Riskregister!$L$9-Riskregister!$K$9)*SQRT((1-AG1828)/2)))</f>
        <v>0</v>
      </c>
      <c r="AI1828" s="28">
        <f t="shared" ca="1" si="1126"/>
        <v>0.45429453936528363</v>
      </c>
      <c r="AJ1828" s="28">
        <f t="shared" ca="1" si="1126"/>
        <v>0.61651812940335715</v>
      </c>
      <c r="AK1828" s="28">
        <f>IF(Riskregister!$E$10="",0,COUNTIF(BK$4:BK$53,"&lt;"&amp;AI1828)*IF(AJ1828&lt;0.5,Riskregister!$K$10+(Riskregister!$L$10-Riskregister!$K$10)*SQRT(AJ1828/2),Riskregister!$L$10-(Riskregister!$L$10-Riskregister!$K$10)*SQRT((1-AJ1828)/2)))</f>
        <v>0</v>
      </c>
      <c r="AL1828" s="28">
        <f t="shared" ca="1" si="1127"/>
        <v>0.96736753763733385</v>
      </c>
      <c r="AM1828" s="28">
        <f t="shared" ca="1" si="1127"/>
        <v>0.70275242174203489</v>
      </c>
      <c r="AN1828" s="28">
        <f>IF(Riskregister!$E$11="",0,COUNTIF(BL$4:BL$53,"&lt;"&amp;AL1828)*IF(AM1828&lt;0.5,Riskregister!$K$11+(Riskregister!$L$11-Riskregister!$K$11)*SQRT(AM1828/2),Riskregister!$L$11-(Riskregister!$L$11-Riskregister!$K$11)*SQRT((1-AM1828)/2)))</f>
        <v>0</v>
      </c>
      <c r="AO1828" s="28">
        <f t="shared" ca="1" si="1128"/>
        <v>0.2748371172788161</v>
      </c>
      <c r="AP1828" s="28">
        <f t="shared" ca="1" si="1128"/>
        <v>0.90153117887205458</v>
      </c>
      <c r="AQ1828" s="28">
        <f>IF(Riskregister!$E$12="",0,COUNTIF(BM$4:BM$53,"&lt;"&amp;AO1828)*IF(AP1828&lt;0.5,Riskregister!$K$12+(Riskregister!$L$12-Riskregister!$K$12)*SQRT(AP1828/2),Riskregister!$L$12-(Riskregister!$L$12-Riskregister!$K$12)*SQRT((1-AP1828)/2)))</f>
        <v>0</v>
      </c>
      <c r="AR1828" s="28">
        <f t="shared" ca="1" si="1129"/>
        <v>0.70701624627894577</v>
      </c>
      <c r="AS1828" s="28">
        <f t="shared" ca="1" si="1129"/>
        <v>4.5120387336563539E-2</v>
      </c>
      <c r="AT1828" s="28">
        <f>IF(Riskregister!$E$13="",0,COUNTIF(BN$4:BN$53,"&lt;"&amp;AR1828)*IF(AS1828&lt;0.5,Riskregister!$K$13+(Riskregister!$L$13-Riskregister!$K$13)*SQRT(AS1828/2),Riskregister!$L$13-(Riskregister!$L$13-Riskregister!$K$13)*SQRT((1-AS1828)/2)))</f>
        <v>0</v>
      </c>
      <c r="AU1828" s="28">
        <f t="shared" ca="1" si="1130"/>
        <v>0.98933810797416966</v>
      </c>
      <c r="AV1828" s="28">
        <f t="shared" ca="1" si="1130"/>
        <v>0.52505881734630089</v>
      </c>
      <c r="AW1828" s="28">
        <f>IF(Riskregister!$E$14="",0,COUNTIF(BO$4:BO$53,"&lt;"&amp;AU1828)*IF(AV1828&lt;0.5,Riskregister!$K$14+(Riskregister!$L$14-Riskregister!$K$14)*SQRT(AV1828/2),Riskregister!$L$14-(Riskregister!$L$14-Riskregister!$K$14)*SQRT((1-AV1828)/2)))</f>
        <v>0</v>
      </c>
      <c r="AX1828" s="28">
        <f t="shared" ca="1" si="1131"/>
        <v>0.22831914930179542</v>
      </c>
      <c r="AY1828" s="28">
        <f t="shared" ca="1" si="1131"/>
        <v>0.71438491607315502</v>
      </c>
      <c r="AZ1828" s="28">
        <f>IF(Riskregister!$E$15="",0,COUNTIF(BP$4:BP$53,"&lt;"&amp;AX1828)*IF(AY1828&lt;0.5,Riskregister!$K$15+(Riskregister!$L$15-Riskregister!$K$15)*SQRT(AY1828/2),Riskregister!$L$15-(Riskregister!$L$15-Riskregister!$K$15)*SQRT((1-AY1828)/2)))</f>
        <v>0</v>
      </c>
      <c r="BA1828" s="28">
        <f t="shared" ca="1" si="1132"/>
        <v>0.55778942916293917</v>
      </c>
      <c r="BB1828" s="28">
        <f t="shared" ca="1" si="1132"/>
        <v>0.22863741268682813</v>
      </c>
      <c r="BC1828" s="28">
        <f>IF(Riskregister!$E$16="",0,COUNTIF(BQ$4:BQ$53,"&lt;"&amp;BA1828)*IF(BB1828&lt;0.5,Riskregister!$K$16+(Riskregister!$L$16-Riskregister!$K$16)*SQRT(BB1828/2),Riskregister!$L$16-(Riskregister!$L$16-Riskregister!$K$16)*SQRT((1-BB1828)/2)))</f>
        <v>0</v>
      </c>
      <c r="BD1828" s="28">
        <f t="shared" ca="1" si="1108"/>
        <v>763637.78604324104</v>
      </c>
    </row>
    <row r="1829" spans="20:56" x14ac:dyDescent="0.35">
      <c r="T1829" s="28">
        <f t="shared" ca="1" si="1121"/>
        <v>0.46139408239624913</v>
      </c>
      <c r="U1829" s="28">
        <f t="shared" ca="1" si="1121"/>
        <v>0.59751019946147121</v>
      </c>
      <c r="V1829" s="28">
        <f ca="1">IF(Riskregister!$E$5="",0,COUNTIF(BF$4:BF$53,"&lt;"&amp;T1829)*IF(U1829&lt;0.5,Riskregister!$K$5+(Riskregister!$L$5-Riskregister!$K$5)*SQRT(U1829/2),Riskregister!$L$5-(Riskregister!$L$5-Riskregister!$K$5)*SQRT((1-U1829)/2)))</f>
        <v>0</v>
      </c>
      <c r="W1829" s="28">
        <f t="shared" ca="1" si="1122"/>
        <v>4.4144549228603225E-2</v>
      </c>
      <c r="X1829" s="28">
        <f t="shared" ca="1" si="1122"/>
        <v>0.89269087391674951</v>
      </c>
      <c r="Y1829" s="28">
        <f ca="1">IF(Riskregister!$E$6="",0,COUNTIF(BG$4:BG$53,"&lt;"&amp;W1829)*IF(X1829&lt;0.5,Riskregister!$K$6+(Riskregister!$L$6-Riskregister!$K$6)*SQRT(X1829/2),Riskregister!$L$6-(Riskregister!$L$6-Riskregister!$K$6)*SQRT((1-X1829)/2)))</f>
        <v>0</v>
      </c>
      <c r="Z1829" s="28">
        <f t="shared" ca="1" si="1123"/>
        <v>0.57267816193319665</v>
      </c>
      <c r="AA1829" s="28">
        <f t="shared" ca="1" si="1123"/>
        <v>0.79890524306095512</v>
      </c>
      <c r="AB1829" s="28">
        <f ca="1">IF(Riskregister!$E$7="",0,COUNTIF(BH$4:BH$53,"&lt;"&amp;Z1829)*IF(AA1829&lt;0.5,Riskregister!$K$7+(Riskregister!$L$7-Riskregister!$K$7)*SQRT(AA1829/2),Riskregister!$L$7-(Riskregister!$L$7-Riskregister!$K$7)*SQRT((1-AA1829)/2)))</f>
        <v>0</v>
      </c>
      <c r="AC1829" s="28">
        <f t="shared" ca="1" si="1124"/>
        <v>0.15533442110585693</v>
      </c>
      <c r="AD1829" s="28">
        <f t="shared" ca="1" si="1124"/>
        <v>0.92249446286364767</v>
      </c>
      <c r="AE1829" s="28">
        <f ca="1">IF(Riskregister!$E$8="",0,COUNTIF(BI$4:BI$53,"&lt;"&amp;AC1829)*IF(AD1829&lt;0.5,Riskregister!$K$8+(Riskregister!$L$8-Riskregister!$K$8)*SQRT(AD1829/2),Riskregister!$L$8-(Riskregister!$L$8-Riskregister!$K$8)*SQRT((1-AD1829)/2)))</f>
        <v>0</v>
      </c>
      <c r="AF1829" s="28">
        <f t="shared" ca="1" si="1125"/>
        <v>0.16119315607910734</v>
      </c>
      <c r="AG1829" s="28">
        <f t="shared" ca="1" si="1125"/>
        <v>0.2870167937308048</v>
      </c>
      <c r="AH1829" s="28">
        <f>IF(Riskregister!$E$9="",0,COUNTIF(BJ$4:BJ$53,"&lt;"&amp;AF1829)*IF(AG1829&lt;0.5,Riskregister!$K$9+(Riskregister!$L$9-Riskregister!$K$9)*SQRT(AG1829/2),Riskregister!$L$9-(Riskregister!$L$9-Riskregister!$K$9)*SQRT((1-AG1829)/2)))</f>
        <v>0</v>
      </c>
      <c r="AI1829" s="28">
        <f t="shared" ca="1" si="1126"/>
        <v>0.73846401269819717</v>
      </c>
      <c r="AJ1829" s="28">
        <f t="shared" ca="1" si="1126"/>
        <v>0.58200159195656476</v>
      </c>
      <c r="AK1829" s="28">
        <f>IF(Riskregister!$E$10="",0,COUNTIF(BK$4:BK$53,"&lt;"&amp;AI1829)*IF(AJ1829&lt;0.5,Riskregister!$K$10+(Riskregister!$L$10-Riskregister!$K$10)*SQRT(AJ1829/2),Riskregister!$L$10-(Riskregister!$L$10-Riskregister!$K$10)*SQRT((1-AJ1829)/2)))</f>
        <v>0</v>
      </c>
      <c r="AL1829" s="28">
        <f t="shared" ca="1" si="1127"/>
        <v>5.9237949543616164E-2</v>
      </c>
      <c r="AM1829" s="28">
        <f t="shared" ca="1" si="1127"/>
        <v>0.84896718513896496</v>
      </c>
      <c r="AN1829" s="28">
        <f>IF(Riskregister!$E$11="",0,COUNTIF(BL$4:BL$53,"&lt;"&amp;AL1829)*IF(AM1829&lt;0.5,Riskregister!$K$11+(Riskregister!$L$11-Riskregister!$K$11)*SQRT(AM1829/2),Riskregister!$L$11-(Riskregister!$L$11-Riskregister!$K$11)*SQRT((1-AM1829)/2)))</f>
        <v>0</v>
      </c>
      <c r="AO1829" s="28">
        <f t="shared" ca="1" si="1128"/>
        <v>0.55733240454728927</v>
      </c>
      <c r="AP1829" s="28">
        <f t="shared" ca="1" si="1128"/>
        <v>0.22967452324631021</v>
      </c>
      <c r="AQ1829" s="28">
        <f>IF(Riskregister!$E$12="",0,COUNTIF(BM$4:BM$53,"&lt;"&amp;AO1829)*IF(AP1829&lt;0.5,Riskregister!$K$12+(Riskregister!$L$12-Riskregister!$K$12)*SQRT(AP1829/2),Riskregister!$L$12-(Riskregister!$L$12-Riskregister!$K$12)*SQRT((1-AP1829)/2)))</f>
        <v>0</v>
      </c>
      <c r="AR1829" s="28">
        <f t="shared" ca="1" si="1129"/>
        <v>0.69401702234304041</v>
      </c>
      <c r="AS1829" s="28">
        <f t="shared" ca="1" si="1129"/>
        <v>0.24864022239826999</v>
      </c>
      <c r="AT1829" s="28">
        <f>IF(Riskregister!$E$13="",0,COUNTIF(BN$4:BN$53,"&lt;"&amp;AR1829)*IF(AS1829&lt;0.5,Riskregister!$K$13+(Riskregister!$L$13-Riskregister!$K$13)*SQRT(AS1829/2),Riskregister!$L$13-(Riskregister!$L$13-Riskregister!$K$13)*SQRT((1-AS1829)/2)))</f>
        <v>0</v>
      </c>
      <c r="AU1829" s="28">
        <f t="shared" ca="1" si="1130"/>
        <v>0.49446083902453475</v>
      </c>
      <c r="AV1829" s="28">
        <f t="shared" ca="1" si="1130"/>
        <v>0.54297468272639537</v>
      </c>
      <c r="AW1829" s="28">
        <f>IF(Riskregister!$E$14="",0,COUNTIF(BO$4:BO$53,"&lt;"&amp;AU1829)*IF(AV1829&lt;0.5,Riskregister!$K$14+(Riskregister!$L$14-Riskregister!$K$14)*SQRT(AV1829/2),Riskregister!$L$14-(Riskregister!$L$14-Riskregister!$K$14)*SQRT((1-AV1829)/2)))</f>
        <v>0</v>
      </c>
      <c r="AX1829" s="28">
        <f t="shared" ca="1" si="1131"/>
        <v>0.35529224157523276</v>
      </c>
      <c r="AY1829" s="28">
        <f t="shared" ca="1" si="1131"/>
        <v>0.26026504890597435</v>
      </c>
      <c r="AZ1829" s="28">
        <f>IF(Riskregister!$E$15="",0,COUNTIF(BP$4:BP$53,"&lt;"&amp;AX1829)*IF(AY1829&lt;0.5,Riskregister!$K$15+(Riskregister!$L$15-Riskregister!$K$15)*SQRT(AY1829/2),Riskregister!$L$15-(Riskregister!$L$15-Riskregister!$K$15)*SQRT((1-AY1829)/2)))</f>
        <v>0</v>
      </c>
      <c r="BA1829" s="28">
        <f t="shared" ca="1" si="1132"/>
        <v>0.20303853740981415</v>
      </c>
      <c r="BB1829" s="28">
        <f t="shared" ca="1" si="1132"/>
        <v>0.52792483584355809</v>
      </c>
      <c r="BC1829" s="28">
        <f>IF(Riskregister!$E$16="",0,COUNTIF(BQ$4:BQ$53,"&lt;"&amp;BA1829)*IF(BB1829&lt;0.5,Riskregister!$K$16+(Riskregister!$L$16-Riskregister!$K$16)*SQRT(BB1829/2),Riskregister!$L$16-(Riskregister!$L$16-Riskregister!$K$16)*SQRT((1-BB1829)/2)))</f>
        <v>0</v>
      </c>
      <c r="BD1829" s="28">
        <f t="shared" ca="1" si="1108"/>
        <v>0</v>
      </c>
    </row>
    <row r="1830" spans="20:56" x14ac:dyDescent="0.35">
      <c r="T1830" s="28">
        <f t="shared" ca="1" si="1121"/>
        <v>0.51978881805532462</v>
      </c>
      <c r="U1830" s="28">
        <f t="shared" ca="1" si="1121"/>
        <v>0.89069647461659629</v>
      </c>
      <c r="V1830" s="28">
        <f ca="1">IF(Riskregister!$E$5="",0,COUNTIF(BF$4:BF$53,"&lt;"&amp;T1830)*IF(U1830&lt;0.5,Riskregister!$K$5+(Riskregister!$L$5-Riskregister!$K$5)*SQRT(U1830/2),Riskregister!$L$5-(Riskregister!$L$5-Riskregister!$K$5)*SQRT((1-U1830)/2)))</f>
        <v>0</v>
      </c>
      <c r="W1830" s="28">
        <f t="shared" ca="1" si="1122"/>
        <v>0.34575761236086355</v>
      </c>
      <c r="X1830" s="28">
        <f t="shared" ca="1" si="1122"/>
        <v>0.87040168855118094</v>
      </c>
      <c r="Y1830" s="28">
        <f ca="1">IF(Riskregister!$E$6="",0,COUNTIF(BG$4:BG$53,"&lt;"&amp;W1830)*IF(X1830&lt;0.5,Riskregister!$K$6+(Riskregister!$L$6-Riskregister!$K$6)*SQRT(X1830/2),Riskregister!$L$6-(Riskregister!$L$6-Riskregister!$K$6)*SQRT((1-X1830)/2)))</f>
        <v>0</v>
      </c>
      <c r="Z1830" s="28">
        <f t="shared" ca="1" si="1123"/>
        <v>0.64077746401460056</v>
      </c>
      <c r="AA1830" s="28">
        <f t="shared" ca="1" si="1123"/>
        <v>0.71594131416084417</v>
      </c>
      <c r="AB1830" s="28">
        <f ca="1">IF(Riskregister!$E$7="",0,COUNTIF(BH$4:BH$53,"&lt;"&amp;Z1830)*IF(AA1830&lt;0.5,Riskregister!$K$7+(Riskregister!$L$7-Riskregister!$K$7)*SQRT(AA1830/2),Riskregister!$L$7-(Riskregister!$L$7-Riskregister!$K$7)*SQRT((1-AA1830)/2)))</f>
        <v>0</v>
      </c>
      <c r="AC1830" s="28">
        <f t="shared" ca="1" si="1124"/>
        <v>0.25004149285425137</v>
      </c>
      <c r="AD1830" s="28">
        <f t="shared" ca="1" si="1124"/>
        <v>0.38742048936378748</v>
      </c>
      <c r="AE1830" s="28">
        <f ca="1">IF(Riskregister!$E$8="",0,COUNTIF(BI$4:BI$53,"&lt;"&amp;AC1830)*IF(AD1830&lt;0.5,Riskregister!$K$8+(Riskregister!$L$8-Riskregister!$K$8)*SQRT(AD1830/2),Riskregister!$L$8-(Riskregister!$L$8-Riskregister!$K$8)*SQRT((1-AD1830)/2)))</f>
        <v>0</v>
      </c>
      <c r="AF1830" s="28">
        <f t="shared" ca="1" si="1125"/>
        <v>0.65550370852602857</v>
      </c>
      <c r="AG1830" s="28">
        <f t="shared" ca="1" si="1125"/>
        <v>0.84656054029269756</v>
      </c>
      <c r="AH1830" s="28">
        <f>IF(Riskregister!$E$9="",0,COUNTIF(BJ$4:BJ$53,"&lt;"&amp;AF1830)*IF(AG1830&lt;0.5,Riskregister!$K$9+(Riskregister!$L$9-Riskregister!$K$9)*SQRT(AG1830/2),Riskregister!$L$9-(Riskregister!$L$9-Riskregister!$K$9)*SQRT((1-AG1830)/2)))</f>
        <v>0</v>
      </c>
      <c r="AI1830" s="28">
        <f t="shared" ca="1" si="1126"/>
        <v>0.9787598512080844</v>
      </c>
      <c r="AJ1830" s="28">
        <f t="shared" ca="1" si="1126"/>
        <v>0.69802782662339669</v>
      </c>
      <c r="AK1830" s="28">
        <f>IF(Riskregister!$E$10="",0,COUNTIF(BK$4:BK$53,"&lt;"&amp;AI1830)*IF(AJ1830&lt;0.5,Riskregister!$K$10+(Riskregister!$L$10-Riskregister!$K$10)*SQRT(AJ1830/2),Riskregister!$L$10-(Riskregister!$L$10-Riskregister!$K$10)*SQRT((1-AJ1830)/2)))</f>
        <v>0</v>
      </c>
      <c r="AL1830" s="28">
        <f t="shared" ca="1" si="1127"/>
        <v>0.89955415880636169</v>
      </c>
      <c r="AM1830" s="28">
        <f t="shared" ca="1" si="1127"/>
        <v>3.4198544730528635E-2</v>
      </c>
      <c r="AN1830" s="28">
        <f>IF(Riskregister!$E$11="",0,COUNTIF(BL$4:BL$53,"&lt;"&amp;AL1830)*IF(AM1830&lt;0.5,Riskregister!$K$11+(Riskregister!$L$11-Riskregister!$K$11)*SQRT(AM1830/2),Riskregister!$L$11-(Riskregister!$L$11-Riskregister!$K$11)*SQRT((1-AM1830)/2)))</f>
        <v>0</v>
      </c>
      <c r="AO1830" s="28">
        <f t="shared" ca="1" si="1128"/>
        <v>0.26069543605403755</v>
      </c>
      <c r="AP1830" s="28">
        <f t="shared" ca="1" si="1128"/>
        <v>0.53829550108297264</v>
      </c>
      <c r="AQ1830" s="28">
        <f>IF(Riskregister!$E$12="",0,COUNTIF(BM$4:BM$53,"&lt;"&amp;AO1830)*IF(AP1830&lt;0.5,Riskregister!$K$12+(Riskregister!$L$12-Riskregister!$K$12)*SQRT(AP1830/2),Riskregister!$L$12-(Riskregister!$L$12-Riskregister!$K$12)*SQRT((1-AP1830)/2)))</f>
        <v>0</v>
      </c>
      <c r="AR1830" s="28">
        <f t="shared" ca="1" si="1129"/>
        <v>0.66764289815820477</v>
      </c>
      <c r="AS1830" s="28">
        <f t="shared" ca="1" si="1129"/>
        <v>0.28649213233501547</v>
      </c>
      <c r="AT1830" s="28">
        <f>IF(Riskregister!$E$13="",0,COUNTIF(BN$4:BN$53,"&lt;"&amp;AR1830)*IF(AS1830&lt;0.5,Riskregister!$K$13+(Riskregister!$L$13-Riskregister!$K$13)*SQRT(AS1830/2),Riskregister!$L$13-(Riskregister!$L$13-Riskregister!$K$13)*SQRT((1-AS1830)/2)))</f>
        <v>0</v>
      </c>
      <c r="AU1830" s="28">
        <f t="shared" ca="1" si="1130"/>
        <v>7.0346193112810318E-2</v>
      </c>
      <c r="AV1830" s="28">
        <f t="shared" ca="1" si="1130"/>
        <v>0.7870026581292211</v>
      </c>
      <c r="AW1830" s="28">
        <f>IF(Riskregister!$E$14="",0,COUNTIF(BO$4:BO$53,"&lt;"&amp;AU1830)*IF(AV1830&lt;0.5,Riskregister!$K$14+(Riskregister!$L$14-Riskregister!$K$14)*SQRT(AV1830/2),Riskregister!$L$14-(Riskregister!$L$14-Riskregister!$K$14)*SQRT((1-AV1830)/2)))</f>
        <v>0</v>
      </c>
      <c r="AX1830" s="28">
        <f t="shared" ca="1" si="1131"/>
        <v>0.82913478886185032</v>
      </c>
      <c r="AY1830" s="28">
        <f t="shared" ca="1" si="1131"/>
        <v>0.15852487897269008</v>
      </c>
      <c r="AZ1830" s="28">
        <f>IF(Riskregister!$E$15="",0,COUNTIF(BP$4:BP$53,"&lt;"&amp;AX1830)*IF(AY1830&lt;0.5,Riskregister!$K$15+(Riskregister!$L$15-Riskregister!$K$15)*SQRT(AY1830/2),Riskregister!$L$15-(Riskregister!$L$15-Riskregister!$K$15)*SQRT((1-AY1830)/2)))</f>
        <v>0</v>
      </c>
      <c r="BA1830" s="28">
        <f t="shared" ca="1" si="1132"/>
        <v>0.36700432020393625</v>
      </c>
      <c r="BB1830" s="28">
        <f t="shared" ca="1" si="1132"/>
        <v>0.63080278181971361</v>
      </c>
      <c r="BC1830" s="28">
        <f>IF(Riskregister!$E$16="",0,COUNTIF(BQ$4:BQ$53,"&lt;"&amp;BA1830)*IF(BB1830&lt;0.5,Riskregister!$K$16+(Riskregister!$L$16-Riskregister!$K$16)*SQRT(BB1830/2),Riskregister!$L$16-(Riskregister!$L$16-Riskregister!$K$16)*SQRT((1-BB1830)/2)))</f>
        <v>0</v>
      </c>
      <c r="BD1830" s="28">
        <f t="shared" ca="1" si="1108"/>
        <v>0</v>
      </c>
    </row>
    <row r="1831" spans="20:56" x14ac:dyDescent="0.35">
      <c r="T1831" s="28">
        <f t="shared" ca="1" si="1121"/>
        <v>0.84288373658187843</v>
      </c>
      <c r="U1831" s="28">
        <f t="shared" ca="1" si="1121"/>
        <v>0.83199090724512792</v>
      </c>
      <c r="V1831" s="28">
        <f ca="1">IF(Riskregister!$E$5="",0,COUNTIF(BF$4:BF$53,"&lt;"&amp;T1831)*IF(U1831&lt;0.5,Riskregister!$K$5+(Riskregister!$L$5-Riskregister!$K$5)*SQRT(U1831/2),Riskregister!$L$5-(Riskregister!$L$5-Riskregister!$K$5)*SQRT((1-U1831)/2)))</f>
        <v>469574.07987125107</v>
      </c>
      <c r="W1831" s="28">
        <f t="shared" ca="1" si="1122"/>
        <v>0.27181943813685694</v>
      </c>
      <c r="X1831" s="28">
        <f t="shared" ca="1" si="1122"/>
        <v>0.61935406750421795</v>
      </c>
      <c r="Y1831" s="28">
        <f ca="1">IF(Riskregister!$E$6="",0,COUNTIF(BG$4:BG$53,"&lt;"&amp;W1831)*IF(X1831&lt;0.5,Riskregister!$K$6+(Riskregister!$L$6-Riskregister!$K$6)*SQRT(X1831/2),Riskregister!$L$6-(Riskregister!$L$6-Riskregister!$K$6)*SQRT((1-X1831)/2)))</f>
        <v>0</v>
      </c>
      <c r="Z1831" s="28">
        <f t="shared" ca="1" si="1123"/>
        <v>9.9916350734237103E-2</v>
      </c>
      <c r="AA1831" s="28">
        <f t="shared" ca="1" si="1123"/>
        <v>0.23510907912793577</v>
      </c>
      <c r="AB1831" s="28">
        <f ca="1">IF(Riskregister!$E$7="",0,COUNTIF(BH$4:BH$53,"&lt;"&amp;Z1831)*IF(AA1831&lt;0.5,Riskregister!$K$7+(Riskregister!$L$7-Riskregister!$K$7)*SQRT(AA1831/2),Riskregister!$L$7-(Riskregister!$L$7-Riskregister!$K$7)*SQRT((1-AA1831)/2)))</f>
        <v>0</v>
      </c>
      <c r="AC1831" s="28">
        <f t="shared" ca="1" si="1124"/>
        <v>0.98645457240471723</v>
      </c>
      <c r="AD1831" s="28">
        <f t="shared" ca="1" si="1124"/>
        <v>0.68779721119669934</v>
      </c>
      <c r="AE1831" s="28">
        <f ca="1">IF(Riskregister!$E$8="",0,COUNTIF(BI$4:BI$53,"&lt;"&amp;AC1831)*IF(AD1831&lt;0.5,Riskregister!$K$8+(Riskregister!$L$8-Riskregister!$K$8)*SQRT(AD1831/2),Riskregister!$L$8-(Riskregister!$L$8-Riskregister!$K$8)*SQRT((1-AD1831)/2)))</f>
        <v>3143045.5572813703</v>
      </c>
      <c r="AF1831" s="28">
        <f t="shared" ca="1" si="1125"/>
        <v>0.73817229599831824</v>
      </c>
      <c r="AG1831" s="28">
        <f t="shared" ca="1" si="1125"/>
        <v>0.27627491640466495</v>
      </c>
      <c r="AH1831" s="28">
        <f>IF(Riskregister!$E$9="",0,COUNTIF(BJ$4:BJ$53,"&lt;"&amp;AF1831)*IF(AG1831&lt;0.5,Riskregister!$K$9+(Riskregister!$L$9-Riskregister!$K$9)*SQRT(AG1831/2),Riskregister!$L$9-(Riskregister!$L$9-Riskregister!$K$9)*SQRT((1-AG1831)/2)))</f>
        <v>0</v>
      </c>
      <c r="AI1831" s="28">
        <f t="shared" ca="1" si="1126"/>
        <v>0.18809448389033412</v>
      </c>
      <c r="AJ1831" s="28">
        <f t="shared" ca="1" si="1126"/>
        <v>0.90988425453451893</v>
      </c>
      <c r="AK1831" s="28">
        <f>IF(Riskregister!$E$10="",0,COUNTIF(BK$4:BK$53,"&lt;"&amp;AI1831)*IF(AJ1831&lt;0.5,Riskregister!$K$10+(Riskregister!$L$10-Riskregister!$K$10)*SQRT(AJ1831/2),Riskregister!$L$10-(Riskregister!$L$10-Riskregister!$K$10)*SQRT((1-AJ1831)/2)))</f>
        <v>0</v>
      </c>
      <c r="AL1831" s="28">
        <f t="shared" ca="1" si="1127"/>
        <v>0.72244508661506324</v>
      </c>
      <c r="AM1831" s="28">
        <f t="shared" ca="1" si="1127"/>
        <v>0.58631158365943792</v>
      </c>
      <c r="AN1831" s="28">
        <f>IF(Riskregister!$E$11="",0,COUNTIF(BL$4:BL$53,"&lt;"&amp;AL1831)*IF(AM1831&lt;0.5,Riskregister!$K$11+(Riskregister!$L$11-Riskregister!$K$11)*SQRT(AM1831/2),Riskregister!$L$11-(Riskregister!$L$11-Riskregister!$K$11)*SQRT((1-AM1831)/2)))</f>
        <v>0</v>
      </c>
      <c r="AO1831" s="28">
        <f t="shared" ca="1" si="1128"/>
        <v>0.95576260608527575</v>
      </c>
      <c r="AP1831" s="28">
        <f t="shared" ca="1" si="1128"/>
        <v>0.59111125129754905</v>
      </c>
      <c r="AQ1831" s="28">
        <f>IF(Riskregister!$E$12="",0,COUNTIF(BM$4:BM$53,"&lt;"&amp;AO1831)*IF(AP1831&lt;0.5,Riskregister!$K$12+(Riskregister!$L$12-Riskregister!$K$12)*SQRT(AP1831/2),Riskregister!$L$12-(Riskregister!$L$12-Riskregister!$K$12)*SQRT((1-AP1831)/2)))</f>
        <v>0</v>
      </c>
      <c r="AR1831" s="28">
        <f t="shared" ca="1" si="1129"/>
        <v>0.61768788777260764</v>
      </c>
      <c r="AS1831" s="28">
        <f t="shared" ca="1" si="1129"/>
        <v>0.11510712400295842</v>
      </c>
      <c r="AT1831" s="28">
        <f>IF(Riskregister!$E$13="",0,COUNTIF(BN$4:BN$53,"&lt;"&amp;AR1831)*IF(AS1831&lt;0.5,Riskregister!$K$13+(Riskregister!$L$13-Riskregister!$K$13)*SQRT(AS1831/2),Riskregister!$L$13-(Riskregister!$L$13-Riskregister!$K$13)*SQRT((1-AS1831)/2)))</f>
        <v>0</v>
      </c>
      <c r="AU1831" s="28">
        <f t="shared" ca="1" si="1130"/>
        <v>0.23774295076639806</v>
      </c>
      <c r="AV1831" s="28">
        <f t="shared" ca="1" si="1130"/>
        <v>0.73971089497191445</v>
      </c>
      <c r="AW1831" s="28">
        <f>IF(Riskregister!$E$14="",0,COUNTIF(BO$4:BO$53,"&lt;"&amp;AU1831)*IF(AV1831&lt;0.5,Riskregister!$K$14+(Riskregister!$L$14-Riskregister!$K$14)*SQRT(AV1831/2),Riskregister!$L$14-(Riskregister!$L$14-Riskregister!$K$14)*SQRT((1-AV1831)/2)))</f>
        <v>0</v>
      </c>
      <c r="AX1831" s="28">
        <f t="shared" ca="1" si="1131"/>
        <v>0.41255579920137153</v>
      </c>
      <c r="AY1831" s="28">
        <f t="shared" ca="1" si="1131"/>
        <v>0.63103787842220371</v>
      </c>
      <c r="AZ1831" s="28">
        <f>IF(Riskregister!$E$15="",0,COUNTIF(BP$4:BP$53,"&lt;"&amp;AX1831)*IF(AY1831&lt;0.5,Riskregister!$K$15+(Riskregister!$L$15-Riskregister!$K$15)*SQRT(AY1831/2),Riskregister!$L$15-(Riskregister!$L$15-Riskregister!$K$15)*SQRT((1-AY1831)/2)))</f>
        <v>0</v>
      </c>
      <c r="BA1831" s="28">
        <f t="shared" ca="1" si="1132"/>
        <v>5.2669867193126052E-2</v>
      </c>
      <c r="BB1831" s="28">
        <f t="shared" ca="1" si="1132"/>
        <v>9.4406308275230777E-2</v>
      </c>
      <c r="BC1831" s="28">
        <f>IF(Riskregister!$E$16="",0,COUNTIF(BQ$4:BQ$53,"&lt;"&amp;BA1831)*IF(BB1831&lt;0.5,Riskregister!$K$16+(Riskregister!$L$16-Riskregister!$K$16)*SQRT(BB1831/2),Riskregister!$L$16-(Riskregister!$L$16-Riskregister!$K$16)*SQRT((1-BB1831)/2)))</f>
        <v>0</v>
      </c>
      <c r="BD1831" s="28">
        <f t="shared" ca="1" si="1108"/>
        <v>3612619.6371526215</v>
      </c>
    </row>
    <row r="1832" spans="20:56" x14ac:dyDescent="0.35">
      <c r="T1832" s="28">
        <f t="shared" ca="1" si="1121"/>
        <v>0.47081912775402857</v>
      </c>
      <c r="U1832" s="28">
        <f t="shared" ca="1" si="1121"/>
        <v>0.44447384888229924</v>
      </c>
      <c r="V1832" s="28">
        <f ca="1">IF(Riskregister!$E$5="",0,COUNTIF(BF$4:BF$53,"&lt;"&amp;T1832)*IF(U1832&lt;0.5,Riskregister!$K$5+(Riskregister!$L$5-Riskregister!$K$5)*SQRT(U1832/2),Riskregister!$L$5-(Riskregister!$L$5-Riskregister!$K$5)*SQRT((1-U1832)/2)))</f>
        <v>0</v>
      </c>
      <c r="W1832" s="28">
        <f t="shared" ca="1" si="1122"/>
        <v>0.50926186993621714</v>
      </c>
      <c r="X1832" s="28">
        <f t="shared" ca="1" si="1122"/>
        <v>0.40845461260948102</v>
      </c>
      <c r="Y1832" s="28">
        <f ca="1">IF(Riskregister!$E$6="",0,COUNTIF(BG$4:BG$53,"&lt;"&amp;W1832)*IF(X1832&lt;0.5,Riskregister!$K$6+(Riskregister!$L$6-Riskregister!$K$6)*SQRT(X1832/2),Riskregister!$L$6-(Riskregister!$L$6-Riskregister!$K$6)*SQRT((1-X1832)/2)))</f>
        <v>0</v>
      </c>
      <c r="Z1832" s="28">
        <f t="shared" ca="1" si="1123"/>
        <v>0.87592585876589146</v>
      </c>
      <c r="AA1832" s="28">
        <f t="shared" ca="1" si="1123"/>
        <v>0.88881657059341246</v>
      </c>
      <c r="AB1832" s="28">
        <f ca="1">IF(Riskregister!$E$7="",0,COUNTIF(BH$4:BH$53,"&lt;"&amp;Z1832)*IF(AA1832&lt;0.5,Riskregister!$K$7+(Riskregister!$L$7-Riskregister!$K$7)*SQRT(AA1832/2),Riskregister!$L$7-(Riskregister!$L$7-Riskregister!$K$7)*SQRT((1-AA1832)/2)))</f>
        <v>317477.36643106036</v>
      </c>
      <c r="AC1832" s="28">
        <f t="shared" ca="1" si="1124"/>
        <v>0.63825415041537015</v>
      </c>
      <c r="AD1832" s="28">
        <f t="shared" ca="1" si="1124"/>
        <v>0.7391934955073558</v>
      </c>
      <c r="AE1832" s="28">
        <f ca="1">IF(Riskregister!$E$8="",0,COUNTIF(BI$4:BI$53,"&lt;"&amp;AC1832)*IF(AD1832&lt;0.5,Riskregister!$K$8+(Riskregister!$L$8-Riskregister!$K$8)*SQRT(AD1832/2),Riskregister!$L$8-(Riskregister!$L$8-Riskregister!$K$8)*SQRT((1-AD1832)/2)))</f>
        <v>0</v>
      </c>
      <c r="AF1832" s="28">
        <f t="shared" ca="1" si="1125"/>
        <v>0.10767777964842318</v>
      </c>
      <c r="AG1832" s="28">
        <f t="shared" ca="1" si="1125"/>
        <v>0.35532411121786212</v>
      </c>
      <c r="AH1832" s="28">
        <f>IF(Riskregister!$E$9="",0,COUNTIF(BJ$4:BJ$53,"&lt;"&amp;AF1832)*IF(AG1832&lt;0.5,Riskregister!$K$9+(Riskregister!$L$9-Riskregister!$K$9)*SQRT(AG1832/2),Riskregister!$L$9-(Riskregister!$L$9-Riskregister!$K$9)*SQRT((1-AG1832)/2)))</f>
        <v>0</v>
      </c>
      <c r="AI1832" s="28">
        <f t="shared" ca="1" si="1126"/>
        <v>0.13994172000363869</v>
      </c>
      <c r="AJ1832" s="28">
        <f t="shared" ca="1" si="1126"/>
        <v>0.86448559300165939</v>
      </c>
      <c r="AK1832" s="28">
        <f>IF(Riskregister!$E$10="",0,COUNTIF(BK$4:BK$53,"&lt;"&amp;AI1832)*IF(AJ1832&lt;0.5,Riskregister!$K$10+(Riskregister!$L$10-Riskregister!$K$10)*SQRT(AJ1832/2),Riskregister!$L$10-(Riskregister!$L$10-Riskregister!$K$10)*SQRT((1-AJ1832)/2)))</f>
        <v>0</v>
      </c>
      <c r="AL1832" s="28">
        <f t="shared" ca="1" si="1127"/>
        <v>0.1463118738828314</v>
      </c>
      <c r="AM1832" s="28">
        <f t="shared" ca="1" si="1127"/>
        <v>0.1033917416284551</v>
      </c>
      <c r="AN1832" s="28">
        <f>IF(Riskregister!$E$11="",0,COUNTIF(BL$4:BL$53,"&lt;"&amp;AL1832)*IF(AM1832&lt;0.5,Riskregister!$K$11+(Riskregister!$L$11-Riskregister!$K$11)*SQRT(AM1832/2),Riskregister!$L$11-(Riskregister!$L$11-Riskregister!$K$11)*SQRT((1-AM1832)/2)))</f>
        <v>0</v>
      </c>
      <c r="AO1832" s="28">
        <f t="shared" ca="1" si="1128"/>
        <v>0.3900605743679727</v>
      </c>
      <c r="AP1832" s="28">
        <f t="shared" ca="1" si="1128"/>
        <v>0.18845473280247671</v>
      </c>
      <c r="AQ1832" s="28">
        <f>IF(Riskregister!$E$12="",0,COUNTIF(BM$4:BM$53,"&lt;"&amp;AO1832)*IF(AP1832&lt;0.5,Riskregister!$K$12+(Riskregister!$L$12-Riskregister!$K$12)*SQRT(AP1832/2),Riskregister!$L$12-(Riskregister!$L$12-Riskregister!$K$12)*SQRT((1-AP1832)/2)))</f>
        <v>0</v>
      </c>
      <c r="AR1832" s="28">
        <f t="shared" ca="1" si="1129"/>
        <v>0.72338406322541648</v>
      </c>
      <c r="AS1832" s="28">
        <f t="shared" ca="1" si="1129"/>
        <v>0.4569109425568183</v>
      </c>
      <c r="AT1832" s="28">
        <f>IF(Riskregister!$E$13="",0,COUNTIF(BN$4:BN$53,"&lt;"&amp;AR1832)*IF(AS1832&lt;0.5,Riskregister!$K$13+(Riskregister!$L$13-Riskregister!$K$13)*SQRT(AS1832/2),Riskregister!$L$13-(Riskregister!$L$13-Riskregister!$K$13)*SQRT((1-AS1832)/2)))</f>
        <v>0</v>
      </c>
      <c r="AU1832" s="28">
        <f t="shared" ca="1" si="1130"/>
        <v>0.50369764632173086</v>
      </c>
      <c r="AV1832" s="28">
        <f t="shared" ca="1" si="1130"/>
        <v>0.98096867628196183</v>
      </c>
      <c r="AW1832" s="28">
        <f>IF(Riskregister!$E$14="",0,COUNTIF(BO$4:BO$53,"&lt;"&amp;AU1832)*IF(AV1832&lt;0.5,Riskregister!$K$14+(Riskregister!$L$14-Riskregister!$K$14)*SQRT(AV1832/2),Riskregister!$L$14-(Riskregister!$L$14-Riskregister!$K$14)*SQRT((1-AV1832)/2)))</f>
        <v>0</v>
      </c>
      <c r="AX1832" s="28">
        <f t="shared" ca="1" si="1131"/>
        <v>0.5259467434501599</v>
      </c>
      <c r="AY1832" s="28">
        <f t="shared" ca="1" si="1131"/>
        <v>0.21314256575017054</v>
      </c>
      <c r="AZ1832" s="28">
        <f>IF(Riskregister!$E$15="",0,COUNTIF(BP$4:BP$53,"&lt;"&amp;AX1832)*IF(AY1832&lt;0.5,Riskregister!$K$15+(Riskregister!$L$15-Riskregister!$K$15)*SQRT(AY1832/2),Riskregister!$L$15-(Riskregister!$L$15-Riskregister!$K$15)*SQRT((1-AY1832)/2)))</f>
        <v>0</v>
      </c>
      <c r="BA1832" s="28">
        <f t="shared" ca="1" si="1132"/>
        <v>0.56853929929957725</v>
      </c>
      <c r="BB1832" s="28">
        <f t="shared" ca="1" si="1132"/>
        <v>0.91876406308837122</v>
      </c>
      <c r="BC1832" s="28">
        <f>IF(Riskregister!$E$16="",0,COUNTIF(BQ$4:BQ$53,"&lt;"&amp;BA1832)*IF(BB1832&lt;0.5,Riskregister!$K$16+(Riskregister!$L$16-Riskregister!$K$16)*SQRT(BB1832/2),Riskregister!$L$16-(Riskregister!$L$16-Riskregister!$K$16)*SQRT((1-BB1832)/2)))</f>
        <v>0</v>
      </c>
      <c r="BD1832" s="28">
        <f t="shared" ca="1" si="1108"/>
        <v>317477.36643106036</v>
      </c>
    </row>
    <row r="1833" spans="20:56" x14ac:dyDescent="0.35">
      <c r="T1833" s="28">
        <f t="shared" ca="1" si="1121"/>
        <v>0.11368705161753812</v>
      </c>
      <c r="U1833" s="28">
        <f t="shared" ca="1" si="1121"/>
        <v>0.60900967757904501</v>
      </c>
      <c r="V1833" s="28">
        <f ca="1">IF(Riskregister!$E$5="",0,COUNTIF(BF$4:BF$53,"&lt;"&amp;T1833)*IF(U1833&lt;0.5,Riskregister!$K$5+(Riskregister!$L$5-Riskregister!$K$5)*SQRT(U1833/2),Riskregister!$L$5-(Riskregister!$L$5-Riskregister!$K$5)*SQRT((1-U1833)/2)))</f>
        <v>0</v>
      </c>
      <c r="W1833" s="28">
        <f t="shared" ca="1" si="1122"/>
        <v>3.1947846111236022E-2</v>
      </c>
      <c r="X1833" s="28">
        <f t="shared" ca="1" si="1122"/>
        <v>0.84317005348390128</v>
      </c>
      <c r="Y1833" s="28">
        <f ca="1">IF(Riskregister!$E$6="",0,COUNTIF(BG$4:BG$53,"&lt;"&amp;W1833)*IF(X1833&lt;0.5,Riskregister!$K$6+(Riskregister!$L$6-Riskregister!$K$6)*SQRT(X1833/2),Riskregister!$L$6-(Riskregister!$L$6-Riskregister!$K$6)*SQRT((1-X1833)/2)))</f>
        <v>0</v>
      </c>
      <c r="Z1833" s="28">
        <f t="shared" ca="1" si="1123"/>
        <v>0.45086205165077087</v>
      </c>
      <c r="AA1833" s="28">
        <f t="shared" ca="1" si="1123"/>
        <v>5.8193199661459527E-2</v>
      </c>
      <c r="AB1833" s="28">
        <f ca="1">IF(Riskregister!$E$7="",0,COUNTIF(BH$4:BH$53,"&lt;"&amp;Z1833)*IF(AA1833&lt;0.5,Riskregister!$K$7+(Riskregister!$L$7-Riskregister!$K$7)*SQRT(AA1833/2),Riskregister!$L$7-(Riskregister!$L$7-Riskregister!$K$7)*SQRT((1-AA1833)/2)))</f>
        <v>0</v>
      </c>
      <c r="AC1833" s="28">
        <f t="shared" ca="1" si="1124"/>
        <v>0.14349057365256468</v>
      </c>
      <c r="AD1833" s="28">
        <f t="shared" ca="1" si="1124"/>
        <v>0.33229140202269736</v>
      </c>
      <c r="AE1833" s="28">
        <f ca="1">IF(Riskregister!$E$8="",0,COUNTIF(BI$4:BI$53,"&lt;"&amp;AC1833)*IF(AD1833&lt;0.5,Riskregister!$K$8+(Riskregister!$L$8-Riskregister!$K$8)*SQRT(AD1833/2),Riskregister!$L$8-(Riskregister!$L$8-Riskregister!$K$8)*SQRT((1-AD1833)/2)))</f>
        <v>0</v>
      </c>
      <c r="AF1833" s="28">
        <f t="shared" ca="1" si="1125"/>
        <v>0.94260302068859902</v>
      </c>
      <c r="AG1833" s="28">
        <f t="shared" ca="1" si="1125"/>
        <v>0.74260908659544134</v>
      </c>
      <c r="AH1833" s="28">
        <f>IF(Riskregister!$E$9="",0,COUNTIF(BJ$4:BJ$53,"&lt;"&amp;AF1833)*IF(AG1833&lt;0.5,Riskregister!$K$9+(Riskregister!$L$9-Riskregister!$K$9)*SQRT(AG1833/2),Riskregister!$L$9-(Riskregister!$L$9-Riskregister!$K$9)*SQRT((1-AG1833)/2)))</f>
        <v>0</v>
      </c>
      <c r="AI1833" s="28">
        <f t="shared" ca="1" si="1126"/>
        <v>0.5468166371444072</v>
      </c>
      <c r="AJ1833" s="28">
        <f t="shared" ca="1" si="1126"/>
        <v>0.12101343662185127</v>
      </c>
      <c r="AK1833" s="28">
        <f>IF(Riskregister!$E$10="",0,COUNTIF(BK$4:BK$53,"&lt;"&amp;AI1833)*IF(AJ1833&lt;0.5,Riskregister!$K$10+(Riskregister!$L$10-Riskregister!$K$10)*SQRT(AJ1833/2),Riskregister!$L$10-(Riskregister!$L$10-Riskregister!$K$10)*SQRT((1-AJ1833)/2)))</f>
        <v>0</v>
      </c>
      <c r="AL1833" s="28">
        <f t="shared" ca="1" si="1127"/>
        <v>0.37588403385541902</v>
      </c>
      <c r="AM1833" s="28">
        <f t="shared" ca="1" si="1127"/>
        <v>0.27560750808577916</v>
      </c>
      <c r="AN1833" s="28">
        <f>IF(Riskregister!$E$11="",0,COUNTIF(BL$4:BL$53,"&lt;"&amp;AL1833)*IF(AM1833&lt;0.5,Riskregister!$K$11+(Riskregister!$L$11-Riskregister!$K$11)*SQRT(AM1833/2),Riskregister!$L$11-(Riskregister!$L$11-Riskregister!$K$11)*SQRT((1-AM1833)/2)))</f>
        <v>0</v>
      </c>
      <c r="AO1833" s="28">
        <f t="shared" ca="1" si="1128"/>
        <v>0.80058395682312489</v>
      </c>
      <c r="AP1833" s="28">
        <f t="shared" ca="1" si="1128"/>
        <v>0.14384911751393648</v>
      </c>
      <c r="AQ1833" s="28">
        <f>IF(Riskregister!$E$12="",0,COUNTIF(BM$4:BM$53,"&lt;"&amp;AO1833)*IF(AP1833&lt;0.5,Riskregister!$K$12+(Riskregister!$L$12-Riskregister!$K$12)*SQRT(AP1833/2),Riskregister!$L$12-(Riskregister!$L$12-Riskregister!$K$12)*SQRT((1-AP1833)/2)))</f>
        <v>0</v>
      </c>
      <c r="AR1833" s="28">
        <f t="shared" ca="1" si="1129"/>
        <v>0.18369075795386536</v>
      </c>
      <c r="AS1833" s="28">
        <f t="shared" ca="1" si="1129"/>
        <v>0.85010377440045071</v>
      </c>
      <c r="AT1833" s="28">
        <f>IF(Riskregister!$E$13="",0,COUNTIF(BN$4:BN$53,"&lt;"&amp;AR1833)*IF(AS1833&lt;0.5,Riskregister!$K$13+(Riskregister!$L$13-Riskregister!$K$13)*SQRT(AS1833/2),Riskregister!$L$13-(Riskregister!$L$13-Riskregister!$K$13)*SQRT((1-AS1833)/2)))</f>
        <v>0</v>
      </c>
      <c r="AU1833" s="28">
        <f t="shared" ca="1" si="1130"/>
        <v>0.22074833124869531</v>
      </c>
      <c r="AV1833" s="28">
        <f t="shared" ca="1" si="1130"/>
        <v>0.16304000499253957</v>
      </c>
      <c r="AW1833" s="28">
        <f>IF(Riskregister!$E$14="",0,COUNTIF(BO$4:BO$53,"&lt;"&amp;AU1833)*IF(AV1833&lt;0.5,Riskregister!$K$14+(Riskregister!$L$14-Riskregister!$K$14)*SQRT(AV1833/2),Riskregister!$L$14-(Riskregister!$L$14-Riskregister!$K$14)*SQRT((1-AV1833)/2)))</f>
        <v>0</v>
      </c>
      <c r="AX1833" s="28">
        <f t="shared" ca="1" si="1131"/>
        <v>0.28127023241403004</v>
      </c>
      <c r="AY1833" s="28">
        <f t="shared" ca="1" si="1131"/>
        <v>0.89207552935521772</v>
      </c>
      <c r="AZ1833" s="28">
        <f>IF(Riskregister!$E$15="",0,COUNTIF(BP$4:BP$53,"&lt;"&amp;AX1833)*IF(AY1833&lt;0.5,Riskregister!$K$15+(Riskregister!$L$15-Riskregister!$K$15)*SQRT(AY1833/2),Riskregister!$L$15-(Riskregister!$L$15-Riskregister!$K$15)*SQRT((1-AY1833)/2)))</f>
        <v>0</v>
      </c>
      <c r="BA1833" s="28">
        <f t="shared" ca="1" si="1132"/>
        <v>0.29779630390998102</v>
      </c>
      <c r="BB1833" s="28">
        <f t="shared" ca="1" si="1132"/>
        <v>0.84999530207029694</v>
      </c>
      <c r="BC1833" s="28">
        <f>IF(Riskregister!$E$16="",0,COUNTIF(BQ$4:BQ$53,"&lt;"&amp;BA1833)*IF(BB1833&lt;0.5,Riskregister!$K$16+(Riskregister!$L$16-Riskregister!$K$16)*SQRT(BB1833/2),Riskregister!$L$16-(Riskregister!$L$16-Riskregister!$K$16)*SQRT((1-BB1833)/2)))</f>
        <v>0</v>
      </c>
      <c r="BD1833" s="28">
        <f t="shared" ca="1" si="1108"/>
        <v>0</v>
      </c>
    </row>
    <row r="1834" spans="20:56" x14ac:dyDescent="0.35">
      <c r="T1834" s="28">
        <f t="shared" ca="1" si="1121"/>
        <v>0.46388969840289696</v>
      </c>
      <c r="U1834" s="28">
        <f t="shared" ca="1" si="1121"/>
        <v>0.76587511972253119</v>
      </c>
      <c r="V1834" s="28">
        <f ca="1">IF(Riskregister!$E$5="",0,COUNTIF(BF$4:BF$53,"&lt;"&amp;T1834)*IF(U1834&lt;0.5,Riskregister!$K$5+(Riskregister!$L$5-Riskregister!$K$5)*SQRT(U1834/2),Riskregister!$L$5-(Riskregister!$L$5-Riskregister!$K$5)*SQRT((1-U1834)/2)))</f>
        <v>0</v>
      </c>
      <c r="W1834" s="28">
        <f t="shared" ca="1" si="1122"/>
        <v>3.1558692937184496E-2</v>
      </c>
      <c r="X1834" s="28">
        <f t="shared" ca="1" si="1122"/>
        <v>0.31840262129803321</v>
      </c>
      <c r="Y1834" s="28">
        <f ca="1">IF(Riskregister!$E$6="",0,COUNTIF(BG$4:BG$53,"&lt;"&amp;W1834)*IF(X1834&lt;0.5,Riskregister!$K$6+(Riskregister!$L$6-Riskregister!$K$6)*SQRT(X1834/2),Riskregister!$L$6-(Riskregister!$L$6-Riskregister!$K$6)*SQRT((1-X1834)/2)))</f>
        <v>0</v>
      </c>
      <c r="Z1834" s="28">
        <f t="shared" ca="1" si="1123"/>
        <v>0.14817711555910307</v>
      </c>
      <c r="AA1834" s="28">
        <f t="shared" ca="1" si="1123"/>
        <v>0.47926326518622331</v>
      </c>
      <c r="AB1834" s="28">
        <f ca="1">IF(Riskregister!$E$7="",0,COUNTIF(BH$4:BH$53,"&lt;"&amp;Z1834)*IF(AA1834&lt;0.5,Riskregister!$K$7+(Riskregister!$L$7-Riskregister!$K$7)*SQRT(AA1834/2),Riskregister!$L$7-(Riskregister!$L$7-Riskregister!$K$7)*SQRT((1-AA1834)/2)))</f>
        <v>0</v>
      </c>
      <c r="AC1834" s="28">
        <f t="shared" ca="1" si="1124"/>
        <v>0.64408839313923838</v>
      </c>
      <c r="AD1834" s="28">
        <f t="shared" ca="1" si="1124"/>
        <v>0.30907935358437966</v>
      </c>
      <c r="AE1834" s="28">
        <f ca="1">IF(Riskregister!$E$8="",0,COUNTIF(BI$4:BI$53,"&lt;"&amp;AC1834)*IF(AD1834&lt;0.5,Riskregister!$K$8+(Riskregister!$L$8-Riskregister!$K$8)*SQRT(AD1834/2),Riskregister!$L$8-(Riskregister!$L$8-Riskregister!$K$8)*SQRT((1-AD1834)/2)))</f>
        <v>0</v>
      </c>
      <c r="AF1834" s="28">
        <f t="shared" ca="1" si="1125"/>
        <v>0.42604520088309028</v>
      </c>
      <c r="AG1834" s="28">
        <f t="shared" ca="1" si="1125"/>
        <v>0.81354925540028245</v>
      </c>
      <c r="AH1834" s="28">
        <f>IF(Riskregister!$E$9="",0,COUNTIF(BJ$4:BJ$53,"&lt;"&amp;AF1834)*IF(AG1834&lt;0.5,Riskregister!$K$9+(Riskregister!$L$9-Riskregister!$K$9)*SQRT(AG1834/2),Riskregister!$L$9-(Riskregister!$L$9-Riskregister!$K$9)*SQRT((1-AG1834)/2)))</f>
        <v>0</v>
      </c>
      <c r="AI1834" s="28">
        <f t="shared" ca="1" si="1126"/>
        <v>0.79180171643982122</v>
      </c>
      <c r="AJ1834" s="28">
        <f t="shared" ca="1" si="1126"/>
        <v>0.84500707383097162</v>
      </c>
      <c r="AK1834" s="28">
        <f>IF(Riskregister!$E$10="",0,COUNTIF(BK$4:BK$53,"&lt;"&amp;AI1834)*IF(AJ1834&lt;0.5,Riskregister!$K$10+(Riskregister!$L$10-Riskregister!$K$10)*SQRT(AJ1834/2),Riskregister!$L$10-(Riskregister!$L$10-Riskregister!$K$10)*SQRT((1-AJ1834)/2)))</f>
        <v>0</v>
      </c>
      <c r="AL1834" s="28">
        <f t="shared" ca="1" si="1127"/>
        <v>0.62014416345112244</v>
      </c>
      <c r="AM1834" s="28">
        <f t="shared" ca="1" si="1127"/>
        <v>0.88065441627647734</v>
      </c>
      <c r="AN1834" s="28">
        <f>IF(Riskregister!$E$11="",0,COUNTIF(BL$4:BL$53,"&lt;"&amp;AL1834)*IF(AM1834&lt;0.5,Riskregister!$K$11+(Riskregister!$L$11-Riskregister!$K$11)*SQRT(AM1834/2),Riskregister!$L$11-(Riskregister!$L$11-Riskregister!$K$11)*SQRT((1-AM1834)/2)))</f>
        <v>0</v>
      </c>
      <c r="AO1834" s="28">
        <f t="shared" ca="1" si="1128"/>
        <v>0.70556235450631699</v>
      </c>
      <c r="AP1834" s="28">
        <f t="shared" ca="1" si="1128"/>
        <v>0.37156722201464387</v>
      </c>
      <c r="AQ1834" s="28">
        <f>IF(Riskregister!$E$12="",0,COUNTIF(BM$4:BM$53,"&lt;"&amp;AO1834)*IF(AP1834&lt;0.5,Riskregister!$K$12+(Riskregister!$L$12-Riskregister!$K$12)*SQRT(AP1834/2),Riskregister!$L$12-(Riskregister!$L$12-Riskregister!$K$12)*SQRT((1-AP1834)/2)))</f>
        <v>0</v>
      </c>
      <c r="AR1834" s="28">
        <f t="shared" ca="1" si="1129"/>
        <v>0.80521266933586577</v>
      </c>
      <c r="AS1834" s="28">
        <f t="shared" ca="1" si="1129"/>
        <v>0.22256458236663568</v>
      </c>
      <c r="AT1834" s="28">
        <f>IF(Riskregister!$E$13="",0,COUNTIF(BN$4:BN$53,"&lt;"&amp;AR1834)*IF(AS1834&lt;0.5,Riskregister!$K$13+(Riskregister!$L$13-Riskregister!$K$13)*SQRT(AS1834/2),Riskregister!$L$13-(Riskregister!$L$13-Riskregister!$K$13)*SQRT((1-AS1834)/2)))</f>
        <v>0</v>
      </c>
      <c r="AU1834" s="28">
        <f t="shared" ca="1" si="1130"/>
        <v>0.97574013618779343</v>
      </c>
      <c r="AV1834" s="28">
        <f t="shared" ca="1" si="1130"/>
        <v>0.57208012611301817</v>
      </c>
      <c r="AW1834" s="28">
        <f>IF(Riskregister!$E$14="",0,COUNTIF(BO$4:BO$53,"&lt;"&amp;AU1834)*IF(AV1834&lt;0.5,Riskregister!$K$14+(Riskregister!$L$14-Riskregister!$K$14)*SQRT(AV1834/2),Riskregister!$L$14-(Riskregister!$L$14-Riskregister!$K$14)*SQRT((1-AV1834)/2)))</f>
        <v>0</v>
      </c>
      <c r="AX1834" s="28">
        <f t="shared" ca="1" si="1131"/>
        <v>0.12463388867505354</v>
      </c>
      <c r="AY1834" s="28">
        <f t="shared" ca="1" si="1131"/>
        <v>0.48422281904948627</v>
      </c>
      <c r="AZ1834" s="28">
        <f>IF(Riskregister!$E$15="",0,COUNTIF(BP$4:BP$53,"&lt;"&amp;AX1834)*IF(AY1834&lt;0.5,Riskregister!$K$15+(Riskregister!$L$15-Riskregister!$K$15)*SQRT(AY1834/2),Riskregister!$L$15-(Riskregister!$L$15-Riskregister!$K$15)*SQRT((1-AY1834)/2)))</f>
        <v>0</v>
      </c>
      <c r="BA1834" s="28">
        <f t="shared" ca="1" si="1132"/>
        <v>0.78724060963393039</v>
      </c>
      <c r="BB1834" s="28">
        <f t="shared" ca="1" si="1132"/>
        <v>0.81683673419257885</v>
      </c>
      <c r="BC1834" s="28">
        <f>IF(Riskregister!$E$16="",0,COUNTIF(BQ$4:BQ$53,"&lt;"&amp;BA1834)*IF(BB1834&lt;0.5,Riskregister!$K$16+(Riskregister!$L$16-Riskregister!$K$16)*SQRT(BB1834/2),Riskregister!$L$16-(Riskregister!$L$16-Riskregister!$K$16)*SQRT((1-BB1834)/2)))</f>
        <v>0</v>
      </c>
      <c r="BD1834" s="28">
        <f t="shared" ca="1" si="1108"/>
        <v>0</v>
      </c>
    </row>
    <row r="1835" spans="20:56" x14ac:dyDescent="0.35">
      <c r="T1835" s="28">
        <f t="shared" ca="1" si="1121"/>
        <v>0.39502533644195947</v>
      </c>
      <c r="U1835" s="28">
        <f t="shared" ca="1" si="1121"/>
        <v>0.16017394964315335</v>
      </c>
      <c r="V1835" s="28">
        <f ca="1">IF(Riskregister!$E$5="",0,COUNTIF(BF$4:BF$53,"&lt;"&amp;T1835)*IF(U1835&lt;0.5,Riskregister!$K$5+(Riskregister!$L$5-Riskregister!$K$5)*SQRT(U1835/2),Riskregister!$L$5-(Riskregister!$L$5-Riskregister!$K$5)*SQRT((1-U1835)/2)))</f>
        <v>0</v>
      </c>
      <c r="W1835" s="28">
        <f t="shared" ca="1" si="1122"/>
        <v>0.20089102693018535</v>
      </c>
      <c r="X1835" s="28">
        <f t="shared" ca="1" si="1122"/>
        <v>0.2586028256387235</v>
      </c>
      <c r="Y1835" s="28">
        <f ca="1">IF(Riskregister!$E$6="",0,COUNTIF(BG$4:BG$53,"&lt;"&amp;W1835)*IF(X1835&lt;0.5,Riskregister!$K$6+(Riskregister!$L$6-Riskregister!$K$6)*SQRT(X1835/2),Riskregister!$L$6-(Riskregister!$L$6-Riskregister!$K$6)*SQRT((1-X1835)/2)))</f>
        <v>0</v>
      </c>
      <c r="Z1835" s="28">
        <f t="shared" ca="1" si="1123"/>
        <v>0.13910996051020019</v>
      </c>
      <c r="AA1835" s="28">
        <f t="shared" ca="1" si="1123"/>
        <v>0.12672947491522346</v>
      </c>
      <c r="AB1835" s="28">
        <f ca="1">IF(Riskregister!$E$7="",0,COUNTIF(BH$4:BH$53,"&lt;"&amp;Z1835)*IF(AA1835&lt;0.5,Riskregister!$K$7+(Riskregister!$L$7-Riskregister!$K$7)*SQRT(AA1835/2),Riskregister!$L$7-(Riskregister!$L$7-Riskregister!$K$7)*SQRT((1-AA1835)/2)))</f>
        <v>0</v>
      </c>
      <c r="AC1835" s="28">
        <f t="shared" ca="1" si="1124"/>
        <v>0.54756631097757602</v>
      </c>
      <c r="AD1835" s="28">
        <f t="shared" ca="1" si="1124"/>
        <v>0.84627117999178525</v>
      </c>
      <c r="AE1835" s="28">
        <f ca="1">IF(Riskregister!$E$8="",0,COUNTIF(BI$4:BI$53,"&lt;"&amp;AC1835)*IF(AD1835&lt;0.5,Riskregister!$K$8+(Riskregister!$L$8-Riskregister!$K$8)*SQRT(AD1835/2),Riskregister!$L$8-(Riskregister!$L$8-Riskregister!$K$8)*SQRT((1-AD1835)/2)))</f>
        <v>0</v>
      </c>
      <c r="AF1835" s="28">
        <f t="shared" ca="1" si="1125"/>
        <v>0.26031875930162174</v>
      </c>
      <c r="AG1835" s="28">
        <f t="shared" ca="1" si="1125"/>
        <v>0.24924031580803374</v>
      </c>
      <c r="AH1835" s="28">
        <f>IF(Riskregister!$E$9="",0,COUNTIF(BJ$4:BJ$53,"&lt;"&amp;AF1835)*IF(AG1835&lt;0.5,Riskregister!$K$9+(Riskregister!$L$9-Riskregister!$K$9)*SQRT(AG1835/2),Riskregister!$L$9-(Riskregister!$L$9-Riskregister!$K$9)*SQRT((1-AG1835)/2)))</f>
        <v>0</v>
      </c>
      <c r="AI1835" s="28">
        <f t="shared" ca="1" si="1126"/>
        <v>0.33795330521961597</v>
      </c>
      <c r="AJ1835" s="28">
        <f t="shared" ca="1" si="1126"/>
        <v>0.92144647646600786</v>
      </c>
      <c r="AK1835" s="28">
        <f>IF(Riskregister!$E$10="",0,COUNTIF(BK$4:BK$53,"&lt;"&amp;AI1835)*IF(AJ1835&lt;0.5,Riskregister!$K$10+(Riskregister!$L$10-Riskregister!$K$10)*SQRT(AJ1835/2),Riskregister!$L$10-(Riskregister!$L$10-Riskregister!$K$10)*SQRT((1-AJ1835)/2)))</f>
        <v>0</v>
      </c>
      <c r="AL1835" s="28">
        <f t="shared" ca="1" si="1127"/>
        <v>0.57902567887747547</v>
      </c>
      <c r="AM1835" s="28">
        <f t="shared" ca="1" si="1127"/>
        <v>0.47888123087833834</v>
      </c>
      <c r="AN1835" s="28">
        <f>IF(Riskregister!$E$11="",0,COUNTIF(BL$4:BL$53,"&lt;"&amp;AL1835)*IF(AM1835&lt;0.5,Riskregister!$K$11+(Riskregister!$L$11-Riskregister!$K$11)*SQRT(AM1835/2),Riskregister!$L$11-(Riskregister!$L$11-Riskregister!$K$11)*SQRT((1-AM1835)/2)))</f>
        <v>0</v>
      </c>
      <c r="AO1835" s="28">
        <f t="shared" ca="1" si="1128"/>
        <v>0.90096581822555188</v>
      </c>
      <c r="AP1835" s="28">
        <f t="shared" ca="1" si="1128"/>
        <v>7.9098747553465687E-2</v>
      </c>
      <c r="AQ1835" s="28">
        <f>IF(Riskregister!$E$12="",0,COUNTIF(BM$4:BM$53,"&lt;"&amp;AO1835)*IF(AP1835&lt;0.5,Riskregister!$K$12+(Riskregister!$L$12-Riskregister!$K$12)*SQRT(AP1835/2),Riskregister!$L$12-(Riskregister!$L$12-Riskregister!$K$12)*SQRT((1-AP1835)/2)))</f>
        <v>0</v>
      </c>
      <c r="AR1835" s="28">
        <f t="shared" ca="1" si="1129"/>
        <v>5.1942257340811038E-2</v>
      </c>
      <c r="AS1835" s="28">
        <f t="shared" ca="1" si="1129"/>
        <v>5.3937569225667614E-2</v>
      </c>
      <c r="AT1835" s="28">
        <f>IF(Riskregister!$E$13="",0,COUNTIF(BN$4:BN$53,"&lt;"&amp;AR1835)*IF(AS1835&lt;0.5,Riskregister!$K$13+(Riskregister!$L$13-Riskregister!$K$13)*SQRT(AS1835/2),Riskregister!$L$13-(Riskregister!$L$13-Riskregister!$K$13)*SQRT((1-AS1835)/2)))</f>
        <v>0</v>
      </c>
      <c r="AU1835" s="28">
        <f t="shared" ca="1" si="1130"/>
        <v>6.4650753956606688E-2</v>
      </c>
      <c r="AV1835" s="28">
        <f t="shared" ca="1" si="1130"/>
        <v>0.62540586398224995</v>
      </c>
      <c r="AW1835" s="28">
        <f>IF(Riskregister!$E$14="",0,COUNTIF(BO$4:BO$53,"&lt;"&amp;AU1835)*IF(AV1835&lt;0.5,Riskregister!$K$14+(Riskregister!$L$14-Riskregister!$K$14)*SQRT(AV1835/2),Riskregister!$L$14-(Riskregister!$L$14-Riskregister!$K$14)*SQRT((1-AV1835)/2)))</f>
        <v>0</v>
      </c>
      <c r="AX1835" s="28">
        <f t="shared" ca="1" si="1131"/>
        <v>0.57898396095939908</v>
      </c>
      <c r="AY1835" s="28">
        <f t="shared" ca="1" si="1131"/>
        <v>8.1319139019990105E-2</v>
      </c>
      <c r="AZ1835" s="28">
        <f>IF(Riskregister!$E$15="",0,COUNTIF(BP$4:BP$53,"&lt;"&amp;AX1835)*IF(AY1835&lt;0.5,Riskregister!$K$15+(Riskregister!$L$15-Riskregister!$K$15)*SQRT(AY1835/2),Riskregister!$L$15-(Riskregister!$L$15-Riskregister!$K$15)*SQRT((1-AY1835)/2)))</f>
        <v>0</v>
      </c>
      <c r="BA1835" s="28">
        <f t="shared" ca="1" si="1132"/>
        <v>0.10220984455015025</v>
      </c>
      <c r="BB1835" s="28">
        <f t="shared" ca="1" si="1132"/>
        <v>0.85642116849721761</v>
      </c>
      <c r="BC1835" s="28">
        <f>IF(Riskregister!$E$16="",0,COUNTIF(BQ$4:BQ$53,"&lt;"&amp;BA1835)*IF(BB1835&lt;0.5,Riskregister!$K$16+(Riskregister!$L$16-Riskregister!$K$16)*SQRT(BB1835/2),Riskregister!$L$16-(Riskregister!$L$16-Riskregister!$K$16)*SQRT((1-BB1835)/2)))</f>
        <v>0</v>
      </c>
      <c r="BD1835" s="28">
        <f t="shared" ca="1" si="1108"/>
        <v>0</v>
      </c>
    </row>
    <row r="1836" spans="20:56" x14ac:dyDescent="0.35">
      <c r="T1836" s="28">
        <f t="shared" ca="1" si="1121"/>
        <v>0.24112781282593698</v>
      </c>
      <c r="U1836" s="28">
        <f t="shared" ca="1" si="1121"/>
        <v>5.1010979084986641E-2</v>
      </c>
      <c r="V1836" s="28">
        <f ca="1">IF(Riskregister!$E$5="",0,COUNTIF(BF$4:BF$53,"&lt;"&amp;T1836)*IF(U1836&lt;0.5,Riskregister!$K$5+(Riskregister!$L$5-Riskregister!$K$5)*SQRT(U1836/2),Riskregister!$L$5-(Riskregister!$L$5-Riskregister!$K$5)*SQRT((1-U1836)/2)))</f>
        <v>0</v>
      </c>
      <c r="W1836" s="28">
        <f t="shared" ca="1" si="1122"/>
        <v>0.12620712855764993</v>
      </c>
      <c r="X1836" s="28">
        <f t="shared" ca="1" si="1122"/>
        <v>0.3612840226166345</v>
      </c>
      <c r="Y1836" s="28">
        <f ca="1">IF(Riskregister!$E$6="",0,COUNTIF(BG$4:BG$53,"&lt;"&amp;W1836)*IF(X1836&lt;0.5,Riskregister!$K$6+(Riskregister!$L$6-Riskregister!$K$6)*SQRT(X1836/2),Riskregister!$L$6-(Riskregister!$L$6-Riskregister!$K$6)*SQRT((1-X1836)/2)))</f>
        <v>0</v>
      </c>
      <c r="Z1836" s="28">
        <f t="shared" ca="1" si="1123"/>
        <v>7.5092967875789562E-2</v>
      </c>
      <c r="AA1836" s="28">
        <f t="shared" ca="1" si="1123"/>
        <v>0.34745005637880388</v>
      </c>
      <c r="AB1836" s="28">
        <f ca="1">IF(Riskregister!$E$7="",0,COUNTIF(BH$4:BH$53,"&lt;"&amp;Z1836)*IF(AA1836&lt;0.5,Riskregister!$K$7+(Riskregister!$L$7-Riskregister!$K$7)*SQRT(AA1836/2),Riskregister!$L$7-(Riskregister!$L$7-Riskregister!$K$7)*SQRT((1-AA1836)/2)))</f>
        <v>0</v>
      </c>
      <c r="AC1836" s="28">
        <f t="shared" ca="1" si="1124"/>
        <v>0.50246151863320032</v>
      </c>
      <c r="AD1836" s="28">
        <f t="shared" ca="1" si="1124"/>
        <v>0.95067281197148723</v>
      </c>
      <c r="AE1836" s="28">
        <f ca="1">IF(Riskregister!$E$8="",0,COUNTIF(BI$4:BI$53,"&lt;"&amp;AC1836)*IF(AD1836&lt;0.5,Riskregister!$K$8+(Riskregister!$L$8-Riskregister!$K$8)*SQRT(AD1836/2),Riskregister!$L$8-(Riskregister!$L$8-Riskregister!$K$8)*SQRT((1-AD1836)/2)))</f>
        <v>0</v>
      </c>
      <c r="AF1836" s="28">
        <f t="shared" ca="1" si="1125"/>
        <v>0.9842880466491668</v>
      </c>
      <c r="AG1836" s="28">
        <f t="shared" ca="1" si="1125"/>
        <v>1.9864310655908435E-2</v>
      </c>
      <c r="AH1836" s="28">
        <f>IF(Riskregister!$E$9="",0,COUNTIF(BJ$4:BJ$53,"&lt;"&amp;AF1836)*IF(AG1836&lt;0.5,Riskregister!$K$9+(Riskregister!$L$9-Riskregister!$K$9)*SQRT(AG1836/2),Riskregister!$L$9-(Riskregister!$L$9-Riskregister!$K$9)*SQRT((1-AG1836)/2)))</f>
        <v>0</v>
      </c>
      <c r="AI1836" s="28">
        <f t="shared" ca="1" si="1126"/>
        <v>0.40711473722484115</v>
      </c>
      <c r="AJ1836" s="28">
        <f t="shared" ca="1" si="1126"/>
        <v>0.27393796724769826</v>
      </c>
      <c r="AK1836" s="28">
        <f>IF(Riskregister!$E$10="",0,COUNTIF(BK$4:BK$53,"&lt;"&amp;AI1836)*IF(AJ1836&lt;0.5,Riskregister!$K$10+(Riskregister!$L$10-Riskregister!$K$10)*SQRT(AJ1836/2),Riskregister!$L$10-(Riskregister!$L$10-Riskregister!$K$10)*SQRT((1-AJ1836)/2)))</f>
        <v>0</v>
      </c>
      <c r="AL1836" s="28">
        <f t="shared" ca="1" si="1127"/>
        <v>0.64271376609986131</v>
      </c>
      <c r="AM1836" s="28">
        <f t="shared" ca="1" si="1127"/>
        <v>0.10824531955879779</v>
      </c>
      <c r="AN1836" s="28">
        <f>IF(Riskregister!$E$11="",0,COUNTIF(BL$4:BL$53,"&lt;"&amp;AL1836)*IF(AM1836&lt;0.5,Riskregister!$K$11+(Riskregister!$L$11-Riskregister!$K$11)*SQRT(AM1836/2),Riskregister!$L$11-(Riskregister!$L$11-Riskregister!$K$11)*SQRT((1-AM1836)/2)))</f>
        <v>0</v>
      </c>
      <c r="AO1836" s="28">
        <f t="shared" ca="1" si="1128"/>
        <v>0.23824001483572288</v>
      </c>
      <c r="AP1836" s="28">
        <f t="shared" ca="1" si="1128"/>
        <v>9.8948839141251188E-2</v>
      </c>
      <c r="AQ1836" s="28">
        <f>IF(Riskregister!$E$12="",0,COUNTIF(BM$4:BM$53,"&lt;"&amp;AO1836)*IF(AP1836&lt;0.5,Riskregister!$K$12+(Riskregister!$L$12-Riskregister!$K$12)*SQRT(AP1836/2),Riskregister!$L$12-(Riskregister!$L$12-Riskregister!$K$12)*SQRT((1-AP1836)/2)))</f>
        <v>0</v>
      </c>
      <c r="AR1836" s="28">
        <f t="shared" ca="1" si="1129"/>
        <v>0.55773747817827446</v>
      </c>
      <c r="AS1836" s="28">
        <f t="shared" ca="1" si="1129"/>
        <v>0.29226200467575503</v>
      </c>
      <c r="AT1836" s="28">
        <f>IF(Riskregister!$E$13="",0,COUNTIF(BN$4:BN$53,"&lt;"&amp;AR1836)*IF(AS1836&lt;0.5,Riskregister!$K$13+(Riskregister!$L$13-Riskregister!$K$13)*SQRT(AS1836/2),Riskregister!$L$13-(Riskregister!$L$13-Riskregister!$K$13)*SQRT((1-AS1836)/2)))</f>
        <v>0</v>
      </c>
      <c r="AU1836" s="28">
        <f t="shared" ca="1" si="1130"/>
        <v>0.67325612802801182</v>
      </c>
      <c r="AV1836" s="28">
        <f t="shared" ca="1" si="1130"/>
        <v>0.55511421997227883</v>
      </c>
      <c r="AW1836" s="28">
        <f>IF(Riskregister!$E$14="",0,COUNTIF(BO$4:BO$53,"&lt;"&amp;AU1836)*IF(AV1836&lt;0.5,Riskregister!$K$14+(Riskregister!$L$14-Riskregister!$K$14)*SQRT(AV1836/2),Riskregister!$L$14-(Riskregister!$L$14-Riskregister!$K$14)*SQRT((1-AV1836)/2)))</f>
        <v>0</v>
      </c>
      <c r="AX1836" s="28">
        <f t="shared" ca="1" si="1131"/>
        <v>0.60473642546020878</v>
      </c>
      <c r="AY1836" s="28">
        <f t="shared" ca="1" si="1131"/>
        <v>0.43880958283230653</v>
      </c>
      <c r="AZ1836" s="28">
        <f>IF(Riskregister!$E$15="",0,COUNTIF(BP$4:BP$53,"&lt;"&amp;AX1836)*IF(AY1836&lt;0.5,Riskregister!$K$15+(Riskregister!$L$15-Riskregister!$K$15)*SQRT(AY1836/2),Riskregister!$L$15-(Riskregister!$L$15-Riskregister!$K$15)*SQRT((1-AY1836)/2)))</f>
        <v>0</v>
      </c>
      <c r="BA1836" s="28">
        <f t="shared" ca="1" si="1132"/>
        <v>0.73732579167814094</v>
      </c>
      <c r="BB1836" s="28">
        <f t="shared" ca="1" si="1132"/>
        <v>0.38503381716596041</v>
      </c>
      <c r="BC1836" s="28">
        <f>IF(Riskregister!$E$16="",0,COUNTIF(BQ$4:BQ$53,"&lt;"&amp;BA1836)*IF(BB1836&lt;0.5,Riskregister!$K$16+(Riskregister!$L$16-Riskregister!$K$16)*SQRT(BB1836/2),Riskregister!$L$16-(Riskregister!$L$16-Riskregister!$K$16)*SQRT((1-BB1836)/2)))</f>
        <v>0</v>
      </c>
      <c r="BD1836" s="28">
        <f t="shared" ca="1" si="1108"/>
        <v>0</v>
      </c>
    </row>
    <row r="1837" spans="20:56" x14ac:dyDescent="0.35">
      <c r="T1837" s="28">
        <f t="shared" ca="1" si="1121"/>
        <v>0.73990972818058154</v>
      </c>
      <c r="U1837" s="28">
        <f t="shared" ca="1" si="1121"/>
        <v>0.54130409249545475</v>
      </c>
      <c r="V1837" s="28">
        <f ca="1">IF(Riskregister!$E$5="",0,COUNTIF(BF$4:BF$53,"&lt;"&amp;T1837)*IF(U1837&lt;0.5,Riskregister!$K$5+(Riskregister!$L$5-Riskregister!$K$5)*SQRT(U1837/2),Riskregister!$L$5-(Riskregister!$L$5-Riskregister!$K$5)*SQRT((1-U1837)/2)))</f>
        <v>384493.71091581759</v>
      </c>
      <c r="W1837" s="28">
        <f t="shared" ca="1" si="1122"/>
        <v>0.81606174511303153</v>
      </c>
      <c r="X1837" s="28">
        <f t="shared" ca="1" si="1122"/>
        <v>0.2047487229669972</v>
      </c>
      <c r="Y1837" s="28">
        <f ca="1">IF(Riskregister!$E$6="",0,COUNTIF(BG$4:BG$53,"&lt;"&amp;W1837)*IF(X1837&lt;0.5,Riskregister!$K$6+(Riskregister!$L$6-Riskregister!$K$6)*SQRT(X1837/2),Riskregister!$L$6-(Riskregister!$L$6-Riskregister!$K$6)*SQRT((1-X1837)/2)))</f>
        <v>775927.88715822354</v>
      </c>
      <c r="Z1837" s="28">
        <f t="shared" ca="1" si="1123"/>
        <v>0.63336461296454061</v>
      </c>
      <c r="AA1837" s="28">
        <f t="shared" ca="1" si="1123"/>
        <v>5.8634329334579571E-2</v>
      </c>
      <c r="AB1837" s="28">
        <f ca="1">IF(Riskregister!$E$7="",0,COUNTIF(BH$4:BH$53,"&lt;"&amp;Z1837)*IF(AA1837&lt;0.5,Riskregister!$K$7+(Riskregister!$L$7-Riskregister!$K$7)*SQRT(AA1837/2),Riskregister!$L$7-(Riskregister!$L$7-Riskregister!$K$7)*SQRT((1-AA1837)/2)))</f>
        <v>0</v>
      </c>
      <c r="AC1837" s="28">
        <f t="shared" ca="1" si="1124"/>
        <v>0.78506948243152019</v>
      </c>
      <c r="AD1837" s="28">
        <f t="shared" ca="1" si="1124"/>
        <v>0.86348821281704957</v>
      </c>
      <c r="AE1837" s="28">
        <f ca="1">IF(Riskregister!$E$8="",0,COUNTIF(BI$4:BI$53,"&lt;"&amp;AC1837)*IF(AD1837&lt;0.5,Riskregister!$K$8+(Riskregister!$L$8-Riskregister!$K$8)*SQRT(AD1837/2),Riskregister!$L$8-(Riskregister!$L$8-Riskregister!$K$8)*SQRT((1-AD1837)/2)))</f>
        <v>0</v>
      </c>
      <c r="AF1837" s="28">
        <f t="shared" ca="1" si="1125"/>
        <v>0.56567133444107509</v>
      </c>
      <c r="AG1837" s="28">
        <f t="shared" ca="1" si="1125"/>
        <v>0.1357969909987905</v>
      </c>
      <c r="AH1837" s="28">
        <f>IF(Riskregister!$E$9="",0,COUNTIF(BJ$4:BJ$53,"&lt;"&amp;AF1837)*IF(AG1837&lt;0.5,Riskregister!$K$9+(Riskregister!$L$9-Riskregister!$K$9)*SQRT(AG1837/2),Riskregister!$L$9-(Riskregister!$L$9-Riskregister!$K$9)*SQRT((1-AG1837)/2)))</f>
        <v>0</v>
      </c>
      <c r="AI1837" s="28">
        <f t="shared" ca="1" si="1126"/>
        <v>0.47914021598832768</v>
      </c>
      <c r="AJ1837" s="28">
        <f t="shared" ca="1" si="1126"/>
        <v>0.18414447574604087</v>
      </c>
      <c r="AK1837" s="28">
        <f>IF(Riskregister!$E$10="",0,COUNTIF(BK$4:BK$53,"&lt;"&amp;AI1837)*IF(AJ1837&lt;0.5,Riskregister!$K$10+(Riskregister!$L$10-Riskregister!$K$10)*SQRT(AJ1837/2),Riskregister!$L$10-(Riskregister!$L$10-Riskregister!$K$10)*SQRT((1-AJ1837)/2)))</f>
        <v>0</v>
      </c>
      <c r="AL1837" s="28">
        <f t="shared" ca="1" si="1127"/>
        <v>0.69508336676126381</v>
      </c>
      <c r="AM1837" s="28">
        <f t="shared" ca="1" si="1127"/>
        <v>0.79151420638070058</v>
      </c>
      <c r="AN1837" s="28">
        <f>IF(Riskregister!$E$11="",0,COUNTIF(BL$4:BL$53,"&lt;"&amp;AL1837)*IF(AM1837&lt;0.5,Riskregister!$K$11+(Riskregister!$L$11-Riskregister!$K$11)*SQRT(AM1837/2),Riskregister!$L$11-(Riskregister!$L$11-Riskregister!$K$11)*SQRT((1-AM1837)/2)))</f>
        <v>0</v>
      </c>
      <c r="AO1837" s="28">
        <f t="shared" ca="1" si="1128"/>
        <v>0.20128703157084804</v>
      </c>
      <c r="AP1837" s="28">
        <f t="shared" ca="1" si="1128"/>
        <v>0.39844940161621889</v>
      </c>
      <c r="AQ1837" s="28">
        <f>IF(Riskregister!$E$12="",0,COUNTIF(BM$4:BM$53,"&lt;"&amp;AO1837)*IF(AP1837&lt;0.5,Riskregister!$K$12+(Riskregister!$L$12-Riskregister!$K$12)*SQRT(AP1837/2),Riskregister!$L$12-(Riskregister!$L$12-Riskregister!$K$12)*SQRT((1-AP1837)/2)))</f>
        <v>0</v>
      </c>
      <c r="AR1837" s="28">
        <f t="shared" ca="1" si="1129"/>
        <v>0.43751084997544898</v>
      </c>
      <c r="AS1837" s="28">
        <f t="shared" ca="1" si="1129"/>
        <v>0.40615342658088249</v>
      </c>
      <c r="AT1837" s="28">
        <f>IF(Riskregister!$E$13="",0,COUNTIF(BN$4:BN$53,"&lt;"&amp;AR1837)*IF(AS1837&lt;0.5,Riskregister!$K$13+(Riskregister!$L$13-Riskregister!$K$13)*SQRT(AS1837/2),Riskregister!$L$13-(Riskregister!$L$13-Riskregister!$K$13)*SQRT((1-AS1837)/2)))</f>
        <v>0</v>
      </c>
      <c r="AU1837" s="28">
        <f t="shared" ca="1" si="1130"/>
        <v>0.9904831180367053</v>
      </c>
      <c r="AV1837" s="28">
        <f t="shared" ca="1" si="1130"/>
        <v>0.8566676892741657</v>
      </c>
      <c r="AW1837" s="28">
        <f>IF(Riskregister!$E$14="",0,COUNTIF(BO$4:BO$53,"&lt;"&amp;AU1837)*IF(AV1837&lt;0.5,Riskregister!$K$14+(Riskregister!$L$14-Riskregister!$K$14)*SQRT(AV1837/2),Riskregister!$L$14-(Riskregister!$L$14-Riskregister!$K$14)*SQRT((1-AV1837)/2)))</f>
        <v>0</v>
      </c>
      <c r="AX1837" s="28">
        <f t="shared" ca="1" si="1131"/>
        <v>0.9330261601103006</v>
      </c>
      <c r="AY1837" s="28">
        <f t="shared" ca="1" si="1131"/>
        <v>0.79350610840262759</v>
      </c>
      <c r="AZ1837" s="28">
        <f>IF(Riskregister!$E$15="",0,COUNTIF(BP$4:BP$53,"&lt;"&amp;AX1837)*IF(AY1837&lt;0.5,Riskregister!$K$15+(Riskregister!$L$15-Riskregister!$K$15)*SQRT(AY1837/2),Riskregister!$L$15-(Riskregister!$L$15-Riskregister!$K$15)*SQRT((1-AY1837)/2)))</f>
        <v>0</v>
      </c>
      <c r="BA1837" s="28">
        <f t="shared" ca="1" si="1132"/>
        <v>0.5837967439660714</v>
      </c>
      <c r="BB1837" s="28">
        <f t="shared" ca="1" si="1132"/>
        <v>0.92745430115273053</v>
      </c>
      <c r="BC1837" s="28">
        <f>IF(Riskregister!$E$16="",0,COUNTIF(BQ$4:BQ$53,"&lt;"&amp;BA1837)*IF(BB1837&lt;0.5,Riskregister!$K$16+(Riskregister!$L$16-Riskregister!$K$16)*SQRT(BB1837/2),Riskregister!$L$16-(Riskregister!$L$16-Riskregister!$K$16)*SQRT((1-BB1837)/2)))</f>
        <v>0</v>
      </c>
      <c r="BD1837" s="28">
        <f t="shared" ca="1" si="1108"/>
        <v>1160421.5980740411</v>
      </c>
    </row>
    <row r="1838" spans="20:56" x14ac:dyDescent="0.35">
      <c r="T1838" s="28">
        <f t="shared" ca="1" si="1121"/>
        <v>0.67827058052662603</v>
      </c>
      <c r="U1838" s="28">
        <f t="shared" ca="1" si="1121"/>
        <v>0.1964325865160339</v>
      </c>
      <c r="V1838" s="28">
        <f ca="1">IF(Riskregister!$E$5="",0,COUNTIF(BF$4:BF$53,"&lt;"&amp;T1838)*IF(U1838&lt;0.5,Riskregister!$K$5+(Riskregister!$L$5-Riskregister!$K$5)*SQRT(U1838/2),Riskregister!$L$5-(Riskregister!$L$5-Riskregister!$K$5)*SQRT((1-U1838)/2)))</f>
        <v>291027.65468073427</v>
      </c>
      <c r="W1838" s="28">
        <f t="shared" ca="1" si="1122"/>
        <v>4.8803515037519229E-2</v>
      </c>
      <c r="X1838" s="28">
        <f t="shared" ca="1" si="1122"/>
        <v>0.99408088272165518</v>
      </c>
      <c r="Y1838" s="28">
        <f ca="1">IF(Riskregister!$E$6="",0,COUNTIF(BG$4:BG$53,"&lt;"&amp;W1838)*IF(X1838&lt;0.5,Riskregister!$K$6+(Riskregister!$L$6-Riskregister!$K$6)*SQRT(X1838/2),Riskregister!$L$6-(Riskregister!$L$6-Riskregister!$K$6)*SQRT((1-X1838)/2)))</f>
        <v>0</v>
      </c>
      <c r="Z1838" s="28">
        <f t="shared" ca="1" si="1123"/>
        <v>2.533130912572179E-2</v>
      </c>
      <c r="AA1838" s="28">
        <f t="shared" ca="1" si="1123"/>
        <v>0.83652815870674491</v>
      </c>
      <c r="AB1838" s="28">
        <f ca="1">IF(Riskregister!$E$7="",0,COUNTIF(BH$4:BH$53,"&lt;"&amp;Z1838)*IF(AA1838&lt;0.5,Riskregister!$K$7+(Riskregister!$L$7-Riskregister!$K$7)*SQRT(AA1838/2),Riskregister!$L$7-(Riskregister!$L$7-Riskregister!$K$7)*SQRT((1-AA1838)/2)))</f>
        <v>0</v>
      </c>
      <c r="AC1838" s="28">
        <f t="shared" ca="1" si="1124"/>
        <v>0.57255820539832614</v>
      </c>
      <c r="AD1838" s="28">
        <f t="shared" ca="1" si="1124"/>
        <v>0.68668290386149156</v>
      </c>
      <c r="AE1838" s="28">
        <f ca="1">IF(Riskregister!$E$8="",0,COUNTIF(BI$4:BI$53,"&lt;"&amp;AC1838)*IF(AD1838&lt;0.5,Riskregister!$K$8+(Riskregister!$L$8-Riskregister!$K$8)*SQRT(AD1838/2),Riskregister!$L$8-(Riskregister!$L$8-Riskregister!$K$8)*SQRT((1-AD1838)/2)))</f>
        <v>0</v>
      </c>
      <c r="AF1838" s="28">
        <f t="shared" ca="1" si="1125"/>
        <v>0.17111322319424072</v>
      </c>
      <c r="AG1838" s="28">
        <f t="shared" ca="1" si="1125"/>
        <v>0.37519190125351343</v>
      </c>
      <c r="AH1838" s="28">
        <f>IF(Riskregister!$E$9="",0,COUNTIF(BJ$4:BJ$53,"&lt;"&amp;AF1838)*IF(AG1838&lt;0.5,Riskregister!$K$9+(Riskregister!$L$9-Riskregister!$K$9)*SQRT(AG1838/2),Riskregister!$L$9-(Riskregister!$L$9-Riskregister!$K$9)*SQRT((1-AG1838)/2)))</f>
        <v>0</v>
      </c>
      <c r="AI1838" s="28">
        <f t="shared" ca="1" si="1126"/>
        <v>0.94543755341444247</v>
      </c>
      <c r="AJ1838" s="28">
        <f t="shared" ca="1" si="1126"/>
        <v>0.5779580609688223</v>
      </c>
      <c r="AK1838" s="28">
        <f>IF(Riskregister!$E$10="",0,COUNTIF(BK$4:BK$53,"&lt;"&amp;AI1838)*IF(AJ1838&lt;0.5,Riskregister!$K$10+(Riskregister!$L$10-Riskregister!$K$10)*SQRT(AJ1838/2),Riskregister!$L$10-(Riskregister!$L$10-Riskregister!$K$10)*SQRT((1-AJ1838)/2)))</f>
        <v>0</v>
      </c>
      <c r="AL1838" s="28">
        <f t="shared" ca="1" si="1127"/>
        <v>0.39612292198809695</v>
      </c>
      <c r="AM1838" s="28">
        <f t="shared" ca="1" si="1127"/>
        <v>0.44373654686892783</v>
      </c>
      <c r="AN1838" s="28">
        <f>IF(Riskregister!$E$11="",0,COUNTIF(BL$4:BL$53,"&lt;"&amp;AL1838)*IF(AM1838&lt;0.5,Riskregister!$K$11+(Riskregister!$L$11-Riskregister!$K$11)*SQRT(AM1838/2),Riskregister!$L$11-(Riskregister!$L$11-Riskregister!$K$11)*SQRT((1-AM1838)/2)))</f>
        <v>0</v>
      </c>
      <c r="AO1838" s="28">
        <f t="shared" ca="1" si="1128"/>
        <v>5.9825656251228598E-2</v>
      </c>
      <c r="AP1838" s="28">
        <f t="shared" ca="1" si="1128"/>
        <v>4.0134500005819196E-2</v>
      </c>
      <c r="AQ1838" s="28">
        <f>IF(Riskregister!$E$12="",0,COUNTIF(BM$4:BM$53,"&lt;"&amp;AO1838)*IF(AP1838&lt;0.5,Riskregister!$K$12+(Riskregister!$L$12-Riskregister!$K$12)*SQRT(AP1838/2),Riskregister!$L$12-(Riskregister!$L$12-Riskregister!$K$12)*SQRT((1-AP1838)/2)))</f>
        <v>0</v>
      </c>
      <c r="AR1838" s="28">
        <f t="shared" ca="1" si="1129"/>
        <v>0.37154349126739317</v>
      </c>
      <c r="AS1838" s="28">
        <f t="shared" ca="1" si="1129"/>
        <v>0.15559990920131128</v>
      </c>
      <c r="AT1838" s="28">
        <f>IF(Riskregister!$E$13="",0,COUNTIF(BN$4:BN$53,"&lt;"&amp;AR1838)*IF(AS1838&lt;0.5,Riskregister!$K$13+(Riskregister!$L$13-Riskregister!$K$13)*SQRT(AS1838/2),Riskregister!$L$13-(Riskregister!$L$13-Riskregister!$K$13)*SQRT((1-AS1838)/2)))</f>
        <v>0</v>
      </c>
      <c r="AU1838" s="28">
        <f t="shared" ca="1" si="1130"/>
        <v>0.10379093330585853</v>
      </c>
      <c r="AV1838" s="28">
        <f t="shared" ca="1" si="1130"/>
        <v>0.29886464933913204</v>
      </c>
      <c r="AW1838" s="28">
        <f>IF(Riskregister!$E$14="",0,COUNTIF(BO$4:BO$53,"&lt;"&amp;AU1838)*IF(AV1838&lt;0.5,Riskregister!$K$14+(Riskregister!$L$14-Riskregister!$K$14)*SQRT(AV1838/2),Riskregister!$L$14-(Riskregister!$L$14-Riskregister!$K$14)*SQRT((1-AV1838)/2)))</f>
        <v>0</v>
      </c>
      <c r="AX1838" s="28">
        <f t="shared" ca="1" si="1131"/>
        <v>0.5485519501936913</v>
      </c>
      <c r="AY1838" s="28">
        <f t="shared" ca="1" si="1131"/>
        <v>0.38852173468176587</v>
      </c>
      <c r="AZ1838" s="28">
        <f>IF(Riskregister!$E$15="",0,COUNTIF(BP$4:BP$53,"&lt;"&amp;AX1838)*IF(AY1838&lt;0.5,Riskregister!$K$15+(Riskregister!$L$15-Riskregister!$K$15)*SQRT(AY1838/2),Riskregister!$L$15-(Riskregister!$L$15-Riskregister!$K$15)*SQRT((1-AY1838)/2)))</f>
        <v>0</v>
      </c>
      <c r="BA1838" s="28">
        <f t="shared" ca="1" si="1132"/>
        <v>0.38332190119883103</v>
      </c>
      <c r="BB1838" s="28">
        <f t="shared" ca="1" si="1132"/>
        <v>0.85319994317383141</v>
      </c>
      <c r="BC1838" s="28">
        <f>IF(Riskregister!$E$16="",0,COUNTIF(BQ$4:BQ$53,"&lt;"&amp;BA1838)*IF(BB1838&lt;0.5,Riskregister!$K$16+(Riskregister!$L$16-Riskregister!$K$16)*SQRT(BB1838/2),Riskregister!$L$16-(Riskregister!$L$16-Riskregister!$K$16)*SQRT((1-BB1838)/2)))</f>
        <v>0</v>
      </c>
      <c r="BD1838" s="28">
        <f t="shared" ca="1" si="1108"/>
        <v>291027.65468073427</v>
      </c>
    </row>
    <row r="1839" spans="20:56" x14ac:dyDescent="0.35">
      <c r="T1839" s="28">
        <f t="shared" ca="1" si="1121"/>
        <v>0.29001974076222303</v>
      </c>
      <c r="U1839" s="28">
        <f t="shared" ca="1" si="1121"/>
        <v>0.21159496922090004</v>
      </c>
      <c r="V1839" s="28">
        <f ca="1">IF(Riskregister!$E$5="",0,COUNTIF(BF$4:BF$53,"&lt;"&amp;T1839)*IF(U1839&lt;0.5,Riskregister!$K$5+(Riskregister!$L$5-Riskregister!$K$5)*SQRT(U1839/2),Riskregister!$L$5-(Riskregister!$L$5-Riskregister!$K$5)*SQRT((1-U1839)/2)))</f>
        <v>0</v>
      </c>
      <c r="W1839" s="28">
        <f t="shared" ca="1" si="1122"/>
        <v>0.2437762424524198</v>
      </c>
      <c r="X1839" s="28">
        <f t="shared" ca="1" si="1122"/>
        <v>7.1519395000203323E-2</v>
      </c>
      <c r="Y1839" s="28">
        <f ca="1">IF(Riskregister!$E$6="",0,COUNTIF(BG$4:BG$53,"&lt;"&amp;W1839)*IF(X1839&lt;0.5,Riskregister!$K$6+(Riskregister!$L$6-Riskregister!$K$6)*SQRT(X1839/2),Riskregister!$L$6-(Riskregister!$L$6-Riskregister!$K$6)*SQRT((1-X1839)/2)))</f>
        <v>0</v>
      </c>
      <c r="Z1839" s="28">
        <f t="shared" ca="1" si="1123"/>
        <v>0.6343596534807191</v>
      </c>
      <c r="AA1839" s="28">
        <f t="shared" ca="1" si="1123"/>
        <v>0.43947216804866129</v>
      </c>
      <c r="AB1839" s="28">
        <f ca="1">IF(Riskregister!$E$7="",0,COUNTIF(BH$4:BH$53,"&lt;"&amp;Z1839)*IF(AA1839&lt;0.5,Riskregister!$K$7+(Riskregister!$L$7-Riskregister!$K$7)*SQRT(AA1839/2),Riskregister!$L$7-(Riskregister!$L$7-Riskregister!$K$7)*SQRT((1-AA1839)/2)))</f>
        <v>0</v>
      </c>
      <c r="AC1839" s="28">
        <f t="shared" ca="1" si="1124"/>
        <v>0.99988316189829574</v>
      </c>
      <c r="AD1839" s="28">
        <f t="shared" ca="1" si="1124"/>
        <v>0.56292776580543158</v>
      </c>
      <c r="AE1839" s="28">
        <f ca="1">IF(Riskregister!$E$8="",0,COUNTIF(BI$4:BI$53,"&lt;"&amp;AC1839)*IF(AD1839&lt;0.5,Riskregister!$K$8+(Riskregister!$L$8-Riskregister!$K$8)*SQRT(AD1839/2),Riskregister!$L$8-(Riskregister!$L$8-Riskregister!$K$8)*SQRT((1-AD1839)/2)))</f>
        <v>5605702.4103144733</v>
      </c>
      <c r="AF1839" s="28">
        <f t="shared" ca="1" si="1125"/>
        <v>0.54446434703685875</v>
      </c>
      <c r="AG1839" s="28">
        <f t="shared" ca="1" si="1125"/>
        <v>0.63289928489858049</v>
      </c>
      <c r="AH1839" s="28">
        <f>IF(Riskregister!$E$9="",0,COUNTIF(BJ$4:BJ$53,"&lt;"&amp;AF1839)*IF(AG1839&lt;0.5,Riskregister!$K$9+(Riskregister!$L$9-Riskregister!$K$9)*SQRT(AG1839/2),Riskregister!$L$9-(Riskregister!$L$9-Riskregister!$K$9)*SQRT((1-AG1839)/2)))</f>
        <v>0</v>
      </c>
      <c r="AI1839" s="28">
        <f t="shared" ca="1" si="1126"/>
        <v>0.39265963134815729</v>
      </c>
      <c r="AJ1839" s="28">
        <f t="shared" ca="1" si="1126"/>
        <v>0.78066868298843017</v>
      </c>
      <c r="AK1839" s="28">
        <f>IF(Riskregister!$E$10="",0,COUNTIF(BK$4:BK$53,"&lt;"&amp;AI1839)*IF(AJ1839&lt;0.5,Riskregister!$K$10+(Riskregister!$L$10-Riskregister!$K$10)*SQRT(AJ1839/2),Riskregister!$L$10-(Riskregister!$L$10-Riskregister!$K$10)*SQRT((1-AJ1839)/2)))</f>
        <v>0</v>
      </c>
      <c r="AL1839" s="28">
        <f t="shared" ca="1" si="1127"/>
        <v>0.48211451067769939</v>
      </c>
      <c r="AM1839" s="28">
        <f t="shared" ca="1" si="1127"/>
        <v>0.71997629196366386</v>
      </c>
      <c r="AN1839" s="28">
        <f>IF(Riskregister!$E$11="",0,COUNTIF(BL$4:BL$53,"&lt;"&amp;AL1839)*IF(AM1839&lt;0.5,Riskregister!$K$11+(Riskregister!$L$11-Riskregister!$K$11)*SQRT(AM1839/2),Riskregister!$L$11-(Riskregister!$L$11-Riskregister!$K$11)*SQRT((1-AM1839)/2)))</f>
        <v>0</v>
      </c>
      <c r="AO1839" s="28">
        <f t="shared" ca="1" si="1128"/>
        <v>0.72752788312920047</v>
      </c>
      <c r="AP1839" s="28">
        <f t="shared" ca="1" si="1128"/>
        <v>0.48332428065785671</v>
      </c>
      <c r="AQ1839" s="28">
        <f>IF(Riskregister!$E$12="",0,COUNTIF(BM$4:BM$53,"&lt;"&amp;AO1839)*IF(AP1839&lt;0.5,Riskregister!$K$12+(Riskregister!$L$12-Riskregister!$K$12)*SQRT(AP1839/2),Riskregister!$L$12-(Riskregister!$L$12-Riskregister!$K$12)*SQRT((1-AP1839)/2)))</f>
        <v>0</v>
      </c>
      <c r="AR1839" s="28">
        <f t="shared" ca="1" si="1129"/>
        <v>0.73708325999122293</v>
      </c>
      <c r="AS1839" s="28">
        <f t="shared" ca="1" si="1129"/>
        <v>0.55744682417199887</v>
      </c>
      <c r="AT1839" s="28">
        <f>IF(Riskregister!$E$13="",0,COUNTIF(BN$4:BN$53,"&lt;"&amp;AR1839)*IF(AS1839&lt;0.5,Riskregister!$K$13+(Riskregister!$L$13-Riskregister!$K$13)*SQRT(AS1839/2),Riskregister!$L$13-(Riskregister!$L$13-Riskregister!$K$13)*SQRT((1-AS1839)/2)))</f>
        <v>0</v>
      </c>
      <c r="AU1839" s="28">
        <f t="shared" ca="1" si="1130"/>
        <v>0.75850100362286932</v>
      </c>
      <c r="AV1839" s="28">
        <f t="shared" ca="1" si="1130"/>
        <v>0.71952448885940778</v>
      </c>
      <c r="AW1839" s="28">
        <f>IF(Riskregister!$E$14="",0,COUNTIF(BO$4:BO$53,"&lt;"&amp;AU1839)*IF(AV1839&lt;0.5,Riskregister!$K$14+(Riskregister!$L$14-Riskregister!$K$14)*SQRT(AV1839/2),Riskregister!$L$14-(Riskregister!$L$14-Riskregister!$K$14)*SQRT((1-AV1839)/2)))</f>
        <v>0</v>
      </c>
      <c r="AX1839" s="28">
        <f t="shared" ca="1" si="1131"/>
        <v>0.29774761393507976</v>
      </c>
      <c r="AY1839" s="28">
        <f t="shared" ca="1" si="1131"/>
        <v>0.48848746771818319</v>
      </c>
      <c r="AZ1839" s="28">
        <f>IF(Riskregister!$E$15="",0,COUNTIF(BP$4:BP$53,"&lt;"&amp;AX1839)*IF(AY1839&lt;0.5,Riskregister!$K$15+(Riskregister!$L$15-Riskregister!$K$15)*SQRT(AY1839/2),Riskregister!$L$15-(Riskregister!$L$15-Riskregister!$K$15)*SQRT((1-AY1839)/2)))</f>
        <v>0</v>
      </c>
      <c r="BA1839" s="28">
        <f t="shared" ca="1" si="1132"/>
        <v>0.90463996794176771</v>
      </c>
      <c r="BB1839" s="28">
        <f t="shared" ca="1" si="1132"/>
        <v>0.86869315163988881</v>
      </c>
      <c r="BC1839" s="28">
        <f>IF(Riskregister!$E$16="",0,COUNTIF(BQ$4:BQ$53,"&lt;"&amp;BA1839)*IF(BB1839&lt;0.5,Riskregister!$K$16+(Riskregister!$L$16-Riskregister!$K$16)*SQRT(BB1839/2),Riskregister!$L$16-(Riskregister!$L$16-Riskregister!$K$16)*SQRT((1-BB1839)/2)))</f>
        <v>0</v>
      </c>
      <c r="BD1839" s="28">
        <f t="shared" ca="1" si="1108"/>
        <v>5605702.4103144733</v>
      </c>
    </row>
    <row r="1840" spans="20:56" x14ac:dyDescent="0.35">
      <c r="T1840" s="28">
        <f t="shared" ca="1" si="1121"/>
        <v>0.23291336625778947</v>
      </c>
      <c r="U1840" s="28">
        <f t="shared" ca="1" si="1121"/>
        <v>0.12074458510661701</v>
      </c>
      <c r="V1840" s="28">
        <f ca="1">IF(Riskregister!$E$5="",0,COUNTIF(BF$4:BF$53,"&lt;"&amp;T1840)*IF(U1840&lt;0.5,Riskregister!$K$5+(Riskregister!$L$5-Riskregister!$K$5)*SQRT(U1840/2),Riskregister!$L$5-(Riskregister!$L$5-Riskregister!$K$5)*SQRT((1-U1840)/2)))</f>
        <v>0</v>
      </c>
      <c r="W1840" s="28">
        <f t="shared" ca="1" si="1122"/>
        <v>4.0534618933184441E-2</v>
      </c>
      <c r="X1840" s="28">
        <f t="shared" ca="1" si="1122"/>
        <v>1.5254697593978572E-2</v>
      </c>
      <c r="Y1840" s="28">
        <f ca="1">IF(Riskregister!$E$6="",0,COUNTIF(BG$4:BG$53,"&lt;"&amp;W1840)*IF(X1840&lt;0.5,Riskregister!$K$6+(Riskregister!$L$6-Riskregister!$K$6)*SQRT(X1840/2),Riskregister!$L$6-(Riskregister!$L$6-Riskregister!$K$6)*SQRT((1-X1840)/2)))</f>
        <v>0</v>
      </c>
      <c r="Z1840" s="28">
        <f t="shared" ca="1" si="1123"/>
        <v>0.47589318586922225</v>
      </c>
      <c r="AA1840" s="28">
        <f t="shared" ca="1" si="1123"/>
        <v>0.64410704890582793</v>
      </c>
      <c r="AB1840" s="28">
        <f ca="1">IF(Riskregister!$E$7="",0,COUNTIF(BH$4:BH$53,"&lt;"&amp;Z1840)*IF(AA1840&lt;0.5,Riskregister!$K$7+(Riskregister!$L$7-Riskregister!$K$7)*SQRT(AA1840/2),Riskregister!$L$7-(Riskregister!$L$7-Riskregister!$K$7)*SQRT((1-AA1840)/2)))</f>
        <v>0</v>
      </c>
      <c r="AC1840" s="28">
        <f t="shared" ca="1" si="1124"/>
        <v>0.74859720807629948</v>
      </c>
      <c r="AD1840" s="28">
        <f t="shared" ca="1" si="1124"/>
        <v>0.95319639975273673</v>
      </c>
      <c r="AE1840" s="28">
        <f ca="1">IF(Riskregister!$E$8="",0,COUNTIF(BI$4:BI$53,"&lt;"&amp;AC1840)*IF(AD1840&lt;0.5,Riskregister!$K$8+(Riskregister!$L$8-Riskregister!$K$8)*SQRT(AD1840/2),Riskregister!$L$8-(Riskregister!$L$8-Riskregister!$K$8)*SQRT((1-AD1840)/2)))</f>
        <v>0</v>
      </c>
      <c r="AF1840" s="28">
        <f t="shared" ca="1" si="1125"/>
        <v>0.86722555818813696</v>
      </c>
      <c r="AG1840" s="28">
        <f t="shared" ca="1" si="1125"/>
        <v>0.52482774097288309</v>
      </c>
      <c r="AH1840" s="28">
        <f>IF(Riskregister!$E$9="",0,COUNTIF(BJ$4:BJ$53,"&lt;"&amp;AF1840)*IF(AG1840&lt;0.5,Riskregister!$K$9+(Riskregister!$L$9-Riskregister!$K$9)*SQRT(AG1840/2),Riskregister!$L$9-(Riskregister!$L$9-Riskregister!$K$9)*SQRT((1-AG1840)/2)))</f>
        <v>0</v>
      </c>
      <c r="AI1840" s="28">
        <f t="shared" ca="1" si="1126"/>
        <v>0.76073880048295295</v>
      </c>
      <c r="AJ1840" s="28">
        <f t="shared" ca="1" si="1126"/>
        <v>0.43417198441067018</v>
      </c>
      <c r="AK1840" s="28">
        <f>IF(Riskregister!$E$10="",0,COUNTIF(BK$4:BK$53,"&lt;"&amp;AI1840)*IF(AJ1840&lt;0.5,Riskregister!$K$10+(Riskregister!$L$10-Riskregister!$K$10)*SQRT(AJ1840/2),Riskregister!$L$10-(Riskregister!$L$10-Riskregister!$K$10)*SQRT((1-AJ1840)/2)))</f>
        <v>0</v>
      </c>
      <c r="AL1840" s="28">
        <f t="shared" ca="1" si="1127"/>
        <v>0.97613753898963274</v>
      </c>
      <c r="AM1840" s="28">
        <f t="shared" ca="1" si="1127"/>
        <v>0.95454209156805059</v>
      </c>
      <c r="AN1840" s="28">
        <f>IF(Riskregister!$E$11="",0,COUNTIF(BL$4:BL$53,"&lt;"&amp;AL1840)*IF(AM1840&lt;0.5,Riskregister!$K$11+(Riskregister!$L$11-Riskregister!$K$11)*SQRT(AM1840/2),Riskregister!$L$11-(Riskregister!$L$11-Riskregister!$K$11)*SQRT((1-AM1840)/2)))</f>
        <v>0</v>
      </c>
      <c r="AO1840" s="28">
        <f t="shared" ca="1" si="1128"/>
        <v>0.7159980220453358</v>
      </c>
      <c r="AP1840" s="28">
        <f t="shared" ca="1" si="1128"/>
        <v>0.62611047150186894</v>
      </c>
      <c r="AQ1840" s="28">
        <f>IF(Riskregister!$E$12="",0,COUNTIF(BM$4:BM$53,"&lt;"&amp;AO1840)*IF(AP1840&lt;0.5,Riskregister!$K$12+(Riskregister!$L$12-Riskregister!$K$12)*SQRT(AP1840/2),Riskregister!$L$12-(Riskregister!$L$12-Riskregister!$K$12)*SQRT((1-AP1840)/2)))</f>
        <v>0</v>
      </c>
      <c r="AR1840" s="28">
        <f t="shared" ca="1" si="1129"/>
        <v>0.17523008702675891</v>
      </c>
      <c r="AS1840" s="28">
        <f t="shared" ca="1" si="1129"/>
        <v>0.31438580134919036</v>
      </c>
      <c r="AT1840" s="28">
        <f>IF(Riskregister!$E$13="",0,COUNTIF(BN$4:BN$53,"&lt;"&amp;AR1840)*IF(AS1840&lt;0.5,Riskregister!$K$13+(Riskregister!$L$13-Riskregister!$K$13)*SQRT(AS1840/2),Riskregister!$L$13-(Riskregister!$L$13-Riskregister!$K$13)*SQRT((1-AS1840)/2)))</f>
        <v>0</v>
      </c>
      <c r="AU1840" s="28">
        <f t="shared" ca="1" si="1130"/>
        <v>0.98243242652974339</v>
      </c>
      <c r="AV1840" s="28">
        <f t="shared" ca="1" si="1130"/>
        <v>0.77863601112164094</v>
      </c>
      <c r="AW1840" s="28">
        <f>IF(Riskregister!$E$14="",0,COUNTIF(BO$4:BO$53,"&lt;"&amp;AU1840)*IF(AV1840&lt;0.5,Riskregister!$K$14+(Riskregister!$L$14-Riskregister!$K$14)*SQRT(AV1840/2),Riskregister!$L$14-(Riskregister!$L$14-Riskregister!$K$14)*SQRT((1-AV1840)/2)))</f>
        <v>0</v>
      </c>
      <c r="AX1840" s="28">
        <f t="shared" ca="1" si="1131"/>
        <v>0.12443774907498539</v>
      </c>
      <c r="AY1840" s="28">
        <f t="shared" ca="1" si="1131"/>
        <v>0.34554736291896049</v>
      </c>
      <c r="AZ1840" s="28">
        <f>IF(Riskregister!$E$15="",0,COUNTIF(BP$4:BP$53,"&lt;"&amp;AX1840)*IF(AY1840&lt;0.5,Riskregister!$K$15+(Riskregister!$L$15-Riskregister!$K$15)*SQRT(AY1840/2),Riskregister!$L$15-(Riskregister!$L$15-Riskregister!$K$15)*SQRT((1-AY1840)/2)))</f>
        <v>0</v>
      </c>
      <c r="BA1840" s="28">
        <f t="shared" ca="1" si="1132"/>
        <v>0.15977840493852546</v>
      </c>
      <c r="BB1840" s="28">
        <f t="shared" ca="1" si="1132"/>
        <v>0.8671166742842934</v>
      </c>
      <c r="BC1840" s="28">
        <f>IF(Riskregister!$E$16="",0,COUNTIF(BQ$4:BQ$53,"&lt;"&amp;BA1840)*IF(BB1840&lt;0.5,Riskregister!$K$16+(Riskregister!$L$16-Riskregister!$K$16)*SQRT(BB1840/2),Riskregister!$L$16-(Riskregister!$L$16-Riskregister!$K$16)*SQRT((1-BB1840)/2)))</f>
        <v>0</v>
      </c>
      <c r="BD1840" s="28">
        <f t="shared" ca="1" si="1108"/>
        <v>0</v>
      </c>
    </row>
    <row r="1841" spans="20:56" x14ac:dyDescent="0.35">
      <c r="T1841" s="28">
        <f t="shared" ca="1" si="1121"/>
        <v>0.41078964056757983</v>
      </c>
      <c r="U1841" s="28">
        <f t="shared" ca="1" si="1121"/>
        <v>0.57890088688160912</v>
      </c>
      <c r="V1841" s="28">
        <f ca="1">IF(Riskregister!$E$5="",0,COUNTIF(BF$4:BF$53,"&lt;"&amp;T1841)*IF(U1841&lt;0.5,Riskregister!$K$5+(Riskregister!$L$5-Riskregister!$K$5)*SQRT(U1841/2),Riskregister!$L$5-(Riskregister!$L$5-Riskregister!$K$5)*SQRT((1-U1841)/2)))</f>
        <v>0</v>
      </c>
      <c r="W1841" s="28">
        <f t="shared" ca="1" si="1122"/>
        <v>0.95577884495337018</v>
      </c>
      <c r="X1841" s="28">
        <f t="shared" ca="1" si="1122"/>
        <v>0.75850951704877412</v>
      </c>
      <c r="Y1841" s="28">
        <f ca="1">IF(Riskregister!$E$6="",0,COUNTIF(BG$4:BG$53,"&lt;"&amp;W1841)*IF(X1841&lt;0.5,Riskregister!$K$6+(Riskregister!$L$6-Riskregister!$K$6)*SQRT(X1841/2),Riskregister!$L$6-(Riskregister!$L$6-Riskregister!$K$6)*SQRT((1-X1841)/2)))</f>
        <v>2749057.0238720137</v>
      </c>
      <c r="Z1841" s="28">
        <f t="shared" ca="1" si="1123"/>
        <v>0.6847999961597655</v>
      </c>
      <c r="AA1841" s="28">
        <f t="shared" ca="1" si="1123"/>
        <v>0.17316671449159338</v>
      </c>
      <c r="AB1841" s="28">
        <f ca="1">IF(Riskregister!$E$7="",0,COUNTIF(BH$4:BH$53,"&lt;"&amp;Z1841)*IF(AA1841&lt;0.5,Riskregister!$K$7+(Riskregister!$L$7-Riskregister!$K$7)*SQRT(AA1841/2),Riskregister!$L$7-(Riskregister!$L$7-Riskregister!$K$7)*SQRT((1-AA1841)/2)))</f>
        <v>0</v>
      </c>
      <c r="AC1841" s="28">
        <f t="shared" ca="1" si="1124"/>
        <v>0.59615632376709493</v>
      </c>
      <c r="AD1841" s="28">
        <f t="shared" ca="1" si="1124"/>
        <v>0.77747997320078233</v>
      </c>
      <c r="AE1841" s="28">
        <f ca="1">IF(Riskregister!$E$8="",0,COUNTIF(BI$4:BI$53,"&lt;"&amp;AC1841)*IF(AD1841&lt;0.5,Riskregister!$K$8+(Riskregister!$L$8-Riskregister!$K$8)*SQRT(AD1841/2),Riskregister!$L$8-(Riskregister!$L$8-Riskregister!$K$8)*SQRT((1-AD1841)/2)))</f>
        <v>0</v>
      </c>
      <c r="AF1841" s="28">
        <f t="shared" ca="1" si="1125"/>
        <v>4.5149527158103941E-2</v>
      </c>
      <c r="AG1841" s="28">
        <f t="shared" ca="1" si="1125"/>
        <v>0.37277714948945395</v>
      </c>
      <c r="AH1841" s="28">
        <f>IF(Riskregister!$E$9="",0,COUNTIF(BJ$4:BJ$53,"&lt;"&amp;AF1841)*IF(AG1841&lt;0.5,Riskregister!$K$9+(Riskregister!$L$9-Riskregister!$K$9)*SQRT(AG1841/2),Riskregister!$L$9-(Riskregister!$L$9-Riskregister!$K$9)*SQRT((1-AG1841)/2)))</f>
        <v>0</v>
      </c>
      <c r="AI1841" s="28">
        <f t="shared" ca="1" si="1126"/>
        <v>0.79100030639435492</v>
      </c>
      <c r="AJ1841" s="28">
        <f t="shared" ca="1" si="1126"/>
        <v>0.75552701391875465</v>
      </c>
      <c r="AK1841" s="28">
        <f>IF(Riskregister!$E$10="",0,COUNTIF(BK$4:BK$53,"&lt;"&amp;AI1841)*IF(AJ1841&lt;0.5,Riskregister!$K$10+(Riskregister!$L$10-Riskregister!$K$10)*SQRT(AJ1841/2),Riskregister!$L$10-(Riskregister!$L$10-Riskregister!$K$10)*SQRT((1-AJ1841)/2)))</f>
        <v>0</v>
      </c>
      <c r="AL1841" s="28">
        <f t="shared" ca="1" si="1127"/>
        <v>0.70865898249131232</v>
      </c>
      <c r="AM1841" s="28">
        <f t="shared" ca="1" si="1127"/>
        <v>0.25759999660240662</v>
      </c>
      <c r="AN1841" s="28">
        <f>IF(Riskregister!$E$11="",0,COUNTIF(BL$4:BL$53,"&lt;"&amp;AL1841)*IF(AM1841&lt;0.5,Riskregister!$K$11+(Riskregister!$L$11-Riskregister!$K$11)*SQRT(AM1841/2),Riskregister!$L$11-(Riskregister!$L$11-Riskregister!$K$11)*SQRT((1-AM1841)/2)))</f>
        <v>0</v>
      </c>
      <c r="AO1841" s="28">
        <f t="shared" ca="1" si="1128"/>
        <v>0.86642032079013809</v>
      </c>
      <c r="AP1841" s="28">
        <f t="shared" ca="1" si="1128"/>
        <v>0.4156184776295484</v>
      </c>
      <c r="AQ1841" s="28">
        <f>IF(Riskregister!$E$12="",0,COUNTIF(BM$4:BM$53,"&lt;"&amp;AO1841)*IF(AP1841&lt;0.5,Riskregister!$K$12+(Riskregister!$L$12-Riskregister!$K$12)*SQRT(AP1841/2),Riskregister!$L$12-(Riskregister!$L$12-Riskregister!$K$12)*SQRT((1-AP1841)/2)))</f>
        <v>0</v>
      </c>
      <c r="AR1841" s="28">
        <f t="shared" ca="1" si="1129"/>
        <v>0.31020532827335789</v>
      </c>
      <c r="AS1841" s="28">
        <f t="shared" ca="1" si="1129"/>
        <v>0.77725842046285798</v>
      </c>
      <c r="AT1841" s="28">
        <f>IF(Riskregister!$E$13="",0,COUNTIF(BN$4:BN$53,"&lt;"&amp;AR1841)*IF(AS1841&lt;0.5,Riskregister!$K$13+(Riskregister!$L$13-Riskregister!$K$13)*SQRT(AS1841/2),Riskregister!$L$13-(Riskregister!$L$13-Riskregister!$K$13)*SQRT((1-AS1841)/2)))</f>
        <v>0</v>
      </c>
      <c r="AU1841" s="28">
        <f t="shared" ca="1" si="1130"/>
        <v>0.31135494384579898</v>
      </c>
      <c r="AV1841" s="28">
        <f t="shared" ca="1" si="1130"/>
        <v>0.39101708334604257</v>
      </c>
      <c r="AW1841" s="28">
        <f>IF(Riskregister!$E$14="",0,COUNTIF(BO$4:BO$53,"&lt;"&amp;AU1841)*IF(AV1841&lt;0.5,Riskregister!$K$14+(Riskregister!$L$14-Riskregister!$K$14)*SQRT(AV1841/2),Riskregister!$L$14-(Riskregister!$L$14-Riskregister!$K$14)*SQRT((1-AV1841)/2)))</f>
        <v>0</v>
      </c>
      <c r="AX1841" s="28">
        <f t="shared" ca="1" si="1131"/>
        <v>0.99718914446093809</v>
      </c>
      <c r="AY1841" s="28">
        <f t="shared" ca="1" si="1131"/>
        <v>0.84558428827173804</v>
      </c>
      <c r="AZ1841" s="28">
        <f>IF(Riskregister!$E$15="",0,COUNTIF(BP$4:BP$53,"&lt;"&amp;AX1841)*IF(AY1841&lt;0.5,Riskregister!$K$15+(Riskregister!$L$15-Riskregister!$K$15)*SQRT(AY1841/2),Riskregister!$L$15-(Riskregister!$L$15-Riskregister!$K$15)*SQRT((1-AY1841)/2)))</f>
        <v>0</v>
      </c>
      <c r="BA1841" s="28">
        <f t="shared" ca="1" si="1132"/>
        <v>8.3538457125285293E-2</v>
      </c>
      <c r="BB1841" s="28">
        <f t="shared" ca="1" si="1132"/>
        <v>0.11696284235493581</v>
      </c>
      <c r="BC1841" s="28">
        <f>IF(Riskregister!$E$16="",0,COUNTIF(BQ$4:BQ$53,"&lt;"&amp;BA1841)*IF(BB1841&lt;0.5,Riskregister!$K$16+(Riskregister!$L$16-Riskregister!$K$16)*SQRT(BB1841/2),Riskregister!$L$16-(Riskregister!$L$16-Riskregister!$K$16)*SQRT((1-BB1841)/2)))</f>
        <v>0</v>
      </c>
      <c r="BD1841" s="28">
        <f t="shared" ca="1" si="1108"/>
        <v>2749057.0238720137</v>
      </c>
    </row>
    <row r="1842" spans="20:56" x14ac:dyDescent="0.35">
      <c r="T1842" s="28">
        <f t="shared" ca="1" si="1121"/>
        <v>0.25621433440326247</v>
      </c>
      <c r="U1842" s="28">
        <f t="shared" ca="1" si="1121"/>
        <v>0.8029689240637643</v>
      </c>
      <c r="V1842" s="28">
        <f ca="1">IF(Riskregister!$E$5="",0,COUNTIF(BF$4:BF$53,"&lt;"&amp;T1842)*IF(U1842&lt;0.5,Riskregister!$K$5+(Riskregister!$L$5-Riskregister!$K$5)*SQRT(U1842/2),Riskregister!$L$5-(Riskregister!$L$5-Riskregister!$K$5)*SQRT((1-U1842)/2)))</f>
        <v>0</v>
      </c>
      <c r="W1842" s="28">
        <f t="shared" ca="1" si="1122"/>
        <v>0.31418176324262859</v>
      </c>
      <c r="X1842" s="28">
        <f t="shared" ca="1" si="1122"/>
        <v>0.66876410338526282</v>
      </c>
      <c r="Y1842" s="28">
        <f ca="1">IF(Riskregister!$E$6="",0,COUNTIF(BG$4:BG$53,"&lt;"&amp;W1842)*IF(X1842&lt;0.5,Riskregister!$K$6+(Riskregister!$L$6-Riskregister!$K$6)*SQRT(X1842/2),Riskregister!$L$6-(Riskregister!$L$6-Riskregister!$K$6)*SQRT((1-X1842)/2)))</f>
        <v>0</v>
      </c>
      <c r="Z1842" s="28">
        <f t="shared" ca="1" si="1123"/>
        <v>0.72820156923810786</v>
      </c>
      <c r="AA1842" s="28">
        <f t="shared" ca="1" si="1123"/>
        <v>0.39297835320626617</v>
      </c>
      <c r="AB1842" s="28">
        <f ca="1">IF(Riskregister!$E$7="",0,COUNTIF(BH$4:BH$53,"&lt;"&amp;Z1842)*IF(AA1842&lt;0.5,Riskregister!$K$7+(Riskregister!$L$7-Riskregister!$K$7)*SQRT(AA1842/2),Riskregister!$L$7-(Riskregister!$L$7-Riskregister!$K$7)*SQRT((1-AA1842)/2)))</f>
        <v>205144.84887963184</v>
      </c>
      <c r="AC1842" s="28">
        <f t="shared" ca="1" si="1124"/>
        <v>0.16469406324385516</v>
      </c>
      <c r="AD1842" s="28">
        <f t="shared" ca="1" si="1124"/>
        <v>0.44862465091932235</v>
      </c>
      <c r="AE1842" s="28">
        <f ca="1">IF(Riskregister!$E$8="",0,COUNTIF(BI$4:BI$53,"&lt;"&amp;AC1842)*IF(AD1842&lt;0.5,Riskregister!$K$8+(Riskregister!$L$8-Riskregister!$K$8)*SQRT(AD1842/2),Riskregister!$L$8-(Riskregister!$L$8-Riskregister!$K$8)*SQRT((1-AD1842)/2)))</f>
        <v>0</v>
      </c>
      <c r="AF1842" s="28">
        <f t="shared" ca="1" si="1125"/>
        <v>0.24988323723425476</v>
      </c>
      <c r="AG1842" s="28">
        <f t="shared" ca="1" si="1125"/>
        <v>0.68660534803550199</v>
      </c>
      <c r="AH1842" s="28">
        <f>IF(Riskregister!$E$9="",0,COUNTIF(BJ$4:BJ$53,"&lt;"&amp;AF1842)*IF(AG1842&lt;0.5,Riskregister!$K$9+(Riskregister!$L$9-Riskregister!$K$9)*SQRT(AG1842/2),Riskregister!$L$9-(Riskregister!$L$9-Riskregister!$K$9)*SQRT((1-AG1842)/2)))</f>
        <v>0</v>
      </c>
      <c r="AI1842" s="28">
        <f t="shared" ca="1" si="1126"/>
        <v>0.42195778750098467</v>
      </c>
      <c r="AJ1842" s="28">
        <f t="shared" ca="1" si="1126"/>
        <v>0.92704983659853324</v>
      </c>
      <c r="AK1842" s="28">
        <f>IF(Riskregister!$E$10="",0,COUNTIF(BK$4:BK$53,"&lt;"&amp;AI1842)*IF(AJ1842&lt;0.5,Riskregister!$K$10+(Riskregister!$L$10-Riskregister!$K$10)*SQRT(AJ1842/2),Riskregister!$L$10-(Riskregister!$L$10-Riskregister!$K$10)*SQRT((1-AJ1842)/2)))</f>
        <v>0</v>
      </c>
      <c r="AL1842" s="28">
        <f t="shared" ca="1" si="1127"/>
        <v>0.11839627681612519</v>
      </c>
      <c r="AM1842" s="28">
        <f t="shared" ca="1" si="1127"/>
        <v>0.80973573988376302</v>
      </c>
      <c r="AN1842" s="28">
        <f>IF(Riskregister!$E$11="",0,COUNTIF(BL$4:BL$53,"&lt;"&amp;AL1842)*IF(AM1842&lt;0.5,Riskregister!$K$11+(Riskregister!$L$11-Riskregister!$K$11)*SQRT(AM1842/2),Riskregister!$L$11-(Riskregister!$L$11-Riskregister!$K$11)*SQRT((1-AM1842)/2)))</f>
        <v>0</v>
      </c>
      <c r="AO1842" s="28">
        <f t="shared" ca="1" si="1128"/>
        <v>0.46838829260130821</v>
      </c>
      <c r="AP1842" s="28">
        <f t="shared" ca="1" si="1128"/>
        <v>0.27297538103727137</v>
      </c>
      <c r="AQ1842" s="28">
        <f>IF(Riskregister!$E$12="",0,COUNTIF(BM$4:BM$53,"&lt;"&amp;AO1842)*IF(AP1842&lt;0.5,Riskregister!$K$12+(Riskregister!$L$12-Riskregister!$K$12)*SQRT(AP1842/2),Riskregister!$L$12-(Riskregister!$L$12-Riskregister!$K$12)*SQRT((1-AP1842)/2)))</f>
        <v>0</v>
      </c>
      <c r="AR1842" s="28">
        <f t="shared" ca="1" si="1129"/>
        <v>0.34053622444054155</v>
      </c>
      <c r="AS1842" s="28">
        <f t="shared" ca="1" si="1129"/>
        <v>5.3039948368649115E-2</v>
      </c>
      <c r="AT1842" s="28">
        <f>IF(Riskregister!$E$13="",0,COUNTIF(BN$4:BN$53,"&lt;"&amp;AR1842)*IF(AS1842&lt;0.5,Riskregister!$K$13+(Riskregister!$L$13-Riskregister!$K$13)*SQRT(AS1842/2),Riskregister!$L$13-(Riskregister!$L$13-Riskregister!$K$13)*SQRT((1-AS1842)/2)))</f>
        <v>0</v>
      </c>
      <c r="AU1842" s="28">
        <f t="shared" ca="1" si="1130"/>
        <v>0.67181062209814046</v>
      </c>
      <c r="AV1842" s="28">
        <f t="shared" ca="1" si="1130"/>
        <v>0.10308624545234535</v>
      </c>
      <c r="AW1842" s="28">
        <f>IF(Riskregister!$E$14="",0,COUNTIF(BO$4:BO$53,"&lt;"&amp;AU1842)*IF(AV1842&lt;0.5,Riskregister!$K$14+(Riskregister!$L$14-Riskregister!$K$14)*SQRT(AV1842/2),Riskregister!$L$14-(Riskregister!$L$14-Riskregister!$K$14)*SQRT((1-AV1842)/2)))</f>
        <v>0</v>
      </c>
      <c r="AX1842" s="28">
        <f t="shared" ca="1" si="1131"/>
        <v>0.1491439443182373</v>
      </c>
      <c r="AY1842" s="28">
        <f t="shared" ca="1" si="1131"/>
        <v>0.93137697437750822</v>
      </c>
      <c r="AZ1842" s="28">
        <f>IF(Riskregister!$E$15="",0,COUNTIF(BP$4:BP$53,"&lt;"&amp;AX1842)*IF(AY1842&lt;0.5,Riskregister!$K$15+(Riskregister!$L$15-Riskregister!$K$15)*SQRT(AY1842/2),Riskregister!$L$15-(Riskregister!$L$15-Riskregister!$K$15)*SQRT((1-AY1842)/2)))</f>
        <v>0</v>
      </c>
      <c r="BA1842" s="28">
        <f t="shared" ca="1" si="1132"/>
        <v>0.97275361036228325</v>
      </c>
      <c r="BB1842" s="28">
        <f t="shared" ca="1" si="1132"/>
        <v>0.67651403579549607</v>
      </c>
      <c r="BC1842" s="28">
        <f>IF(Riskregister!$E$16="",0,COUNTIF(BQ$4:BQ$53,"&lt;"&amp;BA1842)*IF(BB1842&lt;0.5,Riskregister!$K$16+(Riskregister!$L$16-Riskregister!$K$16)*SQRT(BB1842/2),Riskregister!$L$16-(Riskregister!$L$16-Riskregister!$K$16)*SQRT((1-BB1842)/2)))</f>
        <v>0</v>
      </c>
      <c r="BD1842" s="28">
        <f t="shared" ca="1" si="1108"/>
        <v>205144.84887963184</v>
      </c>
    </row>
    <row r="1843" spans="20:56" x14ac:dyDescent="0.35">
      <c r="T1843" s="28">
        <f t="shared" ca="1" si="1121"/>
        <v>0.87793298671736153</v>
      </c>
      <c r="U1843" s="28">
        <f t="shared" ca="1" si="1121"/>
        <v>0.7841276099897484</v>
      </c>
      <c r="V1843" s="28">
        <f ca="1">IF(Riskregister!$E$5="",0,COUNTIF(BF$4:BF$53,"&lt;"&amp;T1843)*IF(U1843&lt;0.5,Riskregister!$K$5+(Riskregister!$L$5-Riskregister!$K$5)*SQRT(U1843/2),Riskregister!$L$5-(Riskregister!$L$5-Riskregister!$K$5)*SQRT((1-U1843)/2)))</f>
        <v>452158.60022125742</v>
      </c>
      <c r="W1843" s="28">
        <f t="shared" ca="1" si="1122"/>
        <v>0.40113565577813426</v>
      </c>
      <c r="X1843" s="28">
        <f t="shared" ca="1" si="1122"/>
        <v>0.21723455481327258</v>
      </c>
      <c r="Y1843" s="28">
        <f ca="1">IF(Riskregister!$E$6="",0,COUNTIF(BG$4:BG$53,"&lt;"&amp;W1843)*IF(X1843&lt;0.5,Riskregister!$K$6+(Riskregister!$L$6-Riskregister!$K$6)*SQRT(X1843/2),Riskregister!$L$6-(Riskregister!$L$6-Riskregister!$K$6)*SQRT((1-X1843)/2)))</f>
        <v>0</v>
      </c>
      <c r="Z1843" s="28">
        <f t="shared" ca="1" si="1123"/>
        <v>0.92116174583797283</v>
      </c>
      <c r="AA1843" s="28">
        <f t="shared" ca="1" si="1123"/>
        <v>0.51704551454871628</v>
      </c>
      <c r="AB1843" s="28">
        <f ca="1">IF(Riskregister!$E$7="",0,COUNTIF(BH$4:BH$53,"&lt;"&amp;Z1843)*IF(AA1843&lt;0.5,Riskregister!$K$7+(Riskregister!$L$7-Riskregister!$K$7)*SQRT(AA1843/2),Riskregister!$L$7-(Riskregister!$L$7-Riskregister!$K$7)*SQRT((1-AA1843)/2)))</f>
        <v>228008.8309421349</v>
      </c>
      <c r="AC1843" s="28">
        <f t="shared" ca="1" si="1124"/>
        <v>0.70027861110573153</v>
      </c>
      <c r="AD1843" s="28">
        <f t="shared" ca="1" si="1124"/>
        <v>0.58574050917391185</v>
      </c>
      <c r="AE1843" s="28">
        <f ca="1">IF(Riskregister!$E$8="",0,COUNTIF(BI$4:BI$53,"&lt;"&amp;AC1843)*IF(AD1843&lt;0.5,Riskregister!$K$8+(Riskregister!$L$8-Riskregister!$K$8)*SQRT(AD1843/2),Riskregister!$L$8-(Riskregister!$L$8-Riskregister!$K$8)*SQRT((1-AD1843)/2)))</f>
        <v>0</v>
      </c>
      <c r="AF1843" s="28">
        <f t="shared" ca="1" si="1125"/>
        <v>0.25011853539735229</v>
      </c>
      <c r="AG1843" s="28">
        <f t="shared" ca="1" si="1125"/>
        <v>0.20088299106313146</v>
      </c>
      <c r="AH1843" s="28">
        <f>IF(Riskregister!$E$9="",0,COUNTIF(BJ$4:BJ$53,"&lt;"&amp;AF1843)*IF(AG1843&lt;0.5,Riskregister!$K$9+(Riskregister!$L$9-Riskregister!$K$9)*SQRT(AG1843/2),Riskregister!$L$9-(Riskregister!$L$9-Riskregister!$K$9)*SQRT((1-AG1843)/2)))</f>
        <v>0</v>
      </c>
      <c r="AI1843" s="28">
        <f t="shared" ca="1" si="1126"/>
        <v>0.50775289325144135</v>
      </c>
      <c r="AJ1843" s="28">
        <f t="shared" ca="1" si="1126"/>
        <v>0.12328144573745092</v>
      </c>
      <c r="AK1843" s="28">
        <f>IF(Riskregister!$E$10="",0,COUNTIF(BK$4:BK$53,"&lt;"&amp;AI1843)*IF(AJ1843&lt;0.5,Riskregister!$K$10+(Riskregister!$L$10-Riskregister!$K$10)*SQRT(AJ1843/2),Riskregister!$L$10-(Riskregister!$L$10-Riskregister!$K$10)*SQRT((1-AJ1843)/2)))</f>
        <v>0</v>
      </c>
      <c r="AL1843" s="28">
        <f t="shared" ca="1" si="1127"/>
        <v>0.90842699215417211</v>
      </c>
      <c r="AM1843" s="28">
        <f t="shared" ca="1" si="1127"/>
        <v>0.66478261455142551</v>
      </c>
      <c r="AN1843" s="28">
        <f>IF(Riskregister!$E$11="",0,COUNTIF(BL$4:BL$53,"&lt;"&amp;AL1843)*IF(AM1843&lt;0.5,Riskregister!$K$11+(Riskregister!$L$11-Riskregister!$K$11)*SQRT(AM1843/2),Riskregister!$L$11-(Riskregister!$L$11-Riskregister!$K$11)*SQRT((1-AM1843)/2)))</f>
        <v>0</v>
      </c>
      <c r="AO1843" s="28">
        <f t="shared" ca="1" si="1128"/>
        <v>0.47688816137039203</v>
      </c>
      <c r="AP1843" s="28">
        <f t="shared" ca="1" si="1128"/>
        <v>0.56973711732053134</v>
      </c>
      <c r="AQ1843" s="28">
        <f>IF(Riskregister!$E$12="",0,COUNTIF(BM$4:BM$53,"&lt;"&amp;AO1843)*IF(AP1843&lt;0.5,Riskregister!$K$12+(Riskregister!$L$12-Riskregister!$K$12)*SQRT(AP1843/2),Riskregister!$L$12-(Riskregister!$L$12-Riskregister!$K$12)*SQRT((1-AP1843)/2)))</f>
        <v>0</v>
      </c>
      <c r="AR1843" s="28">
        <f t="shared" ca="1" si="1129"/>
        <v>0.54794607267413742</v>
      </c>
      <c r="AS1843" s="28">
        <f t="shared" ca="1" si="1129"/>
        <v>0.57606315714025103</v>
      </c>
      <c r="AT1843" s="28">
        <f>IF(Riskregister!$E$13="",0,COUNTIF(BN$4:BN$53,"&lt;"&amp;AR1843)*IF(AS1843&lt;0.5,Riskregister!$K$13+(Riskregister!$L$13-Riskregister!$K$13)*SQRT(AS1843/2),Riskregister!$L$13-(Riskregister!$L$13-Riskregister!$K$13)*SQRT((1-AS1843)/2)))</f>
        <v>0</v>
      </c>
      <c r="AU1843" s="28">
        <f t="shared" ca="1" si="1130"/>
        <v>0.54063552069476373</v>
      </c>
      <c r="AV1843" s="28">
        <f t="shared" ca="1" si="1130"/>
        <v>5.1537765171973726E-2</v>
      </c>
      <c r="AW1843" s="28">
        <f>IF(Riskregister!$E$14="",0,COUNTIF(BO$4:BO$53,"&lt;"&amp;AU1843)*IF(AV1843&lt;0.5,Riskregister!$K$14+(Riskregister!$L$14-Riskregister!$K$14)*SQRT(AV1843/2),Riskregister!$L$14-(Riskregister!$L$14-Riskregister!$K$14)*SQRT((1-AV1843)/2)))</f>
        <v>0</v>
      </c>
      <c r="AX1843" s="28">
        <f t="shared" ca="1" si="1131"/>
        <v>0.80689448368755756</v>
      </c>
      <c r="AY1843" s="28">
        <f t="shared" ca="1" si="1131"/>
        <v>0.15781715246183303</v>
      </c>
      <c r="AZ1843" s="28">
        <f>IF(Riskregister!$E$15="",0,COUNTIF(BP$4:BP$53,"&lt;"&amp;AX1843)*IF(AY1843&lt;0.5,Riskregister!$K$15+(Riskregister!$L$15-Riskregister!$K$15)*SQRT(AY1843/2),Riskregister!$L$15-(Riskregister!$L$15-Riskregister!$K$15)*SQRT((1-AY1843)/2)))</f>
        <v>0</v>
      </c>
      <c r="BA1843" s="28">
        <f t="shared" ca="1" si="1132"/>
        <v>0.863117183825164</v>
      </c>
      <c r="BB1843" s="28">
        <f t="shared" ca="1" si="1132"/>
        <v>0.20519314510810038</v>
      </c>
      <c r="BC1843" s="28">
        <f>IF(Riskregister!$E$16="",0,COUNTIF(BQ$4:BQ$53,"&lt;"&amp;BA1843)*IF(BB1843&lt;0.5,Riskregister!$K$16+(Riskregister!$L$16-Riskregister!$K$16)*SQRT(BB1843/2),Riskregister!$L$16-(Riskregister!$L$16-Riskregister!$K$16)*SQRT((1-BB1843)/2)))</f>
        <v>0</v>
      </c>
      <c r="BD1843" s="28">
        <f t="shared" ca="1" si="1108"/>
        <v>680167.43116339226</v>
      </c>
    </row>
    <row r="1844" spans="20:56" x14ac:dyDescent="0.35">
      <c r="T1844" s="28">
        <f t="shared" ref="T1844:U1863" ca="1" si="1133">RAND()</f>
        <v>0.88323647948718409</v>
      </c>
      <c r="U1844" s="28">
        <f t="shared" ca="1" si="1133"/>
        <v>0.99297125487244464</v>
      </c>
      <c r="V1844" s="28">
        <f ca="1">IF(Riskregister!$E$5="",0,COUNTIF(BF$4:BF$53,"&lt;"&amp;T1844)*IF(U1844&lt;0.5,Riskregister!$K$5+(Riskregister!$L$5-Riskregister!$K$5)*SQRT(U1844/2),Riskregister!$L$5-(Riskregister!$L$5-Riskregister!$K$5)*SQRT((1-U1844)/2)))</f>
        <v>573323.03532699076</v>
      </c>
      <c r="W1844" s="28">
        <f t="shared" ref="W1844:X1863" ca="1" si="1134">RAND()</f>
        <v>0.96408500705675482</v>
      </c>
      <c r="X1844" s="28">
        <f t="shared" ca="1" si="1134"/>
        <v>0.28637570558634373</v>
      </c>
      <c r="Y1844" s="28">
        <f ca="1">IF(Riskregister!$E$6="",0,COUNTIF(BG$4:BG$53,"&lt;"&amp;W1844)*IF(X1844&lt;0.5,Riskregister!$K$6+(Riskregister!$L$6-Riskregister!$K$6)*SQRT(X1844/2),Riskregister!$L$6-(Riskregister!$L$6-Riskregister!$K$6)*SQRT((1-X1844)/2)))</f>
        <v>1762246.1496365138</v>
      </c>
      <c r="Z1844" s="28">
        <f t="shared" ref="Z1844:AA1863" ca="1" si="1135">RAND()</f>
        <v>0.41200955157962604</v>
      </c>
      <c r="AA1844" s="28">
        <f t="shared" ca="1" si="1135"/>
        <v>0.24906106551202634</v>
      </c>
      <c r="AB1844" s="28">
        <f ca="1">IF(Riskregister!$E$7="",0,COUNTIF(BH$4:BH$53,"&lt;"&amp;Z1844)*IF(AA1844&lt;0.5,Riskregister!$K$7+(Riskregister!$L$7-Riskregister!$K$7)*SQRT(AA1844/2),Riskregister!$L$7-(Riskregister!$L$7-Riskregister!$K$7)*SQRT((1-AA1844)/2)))</f>
        <v>0</v>
      </c>
      <c r="AC1844" s="28">
        <f t="shared" ref="AC1844:AD1863" ca="1" si="1136">RAND()</f>
        <v>0.61682043436794887</v>
      </c>
      <c r="AD1844" s="28">
        <f t="shared" ca="1" si="1136"/>
        <v>0.20484727254297597</v>
      </c>
      <c r="AE1844" s="28">
        <f ca="1">IF(Riskregister!$E$8="",0,COUNTIF(BI$4:BI$53,"&lt;"&amp;AC1844)*IF(AD1844&lt;0.5,Riskregister!$K$8+(Riskregister!$L$8-Riskregister!$K$8)*SQRT(AD1844/2),Riskregister!$L$8-(Riskregister!$L$8-Riskregister!$K$8)*SQRT((1-AD1844)/2)))</f>
        <v>0</v>
      </c>
      <c r="AF1844" s="28">
        <f t="shared" ref="AF1844:AG1863" ca="1" si="1137">RAND()</f>
        <v>0.76963237611836799</v>
      </c>
      <c r="AG1844" s="28">
        <f t="shared" ca="1" si="1137"/>
        <v>0.84677555462036436</v>
      </c>
      <c r="AH1844" s="28">
        <f>IF(Riskregister!$E$9="",0,COUNTIF(BJ$4:BJ$53,"&lt;"&amp;AF1844)*IF(AG1844&lt;0.5,Riskregister!$K$9+(Riskregister!$L$9-Riskregister!$K$9)*SQRT(AG1844/2),Riskregister!$L$9-(Riskregister!$L$9-Riskregister!$K$9)*SQRT((1-AG1844)/2)))</f>
        <v>0</v>
      </c>
      <c r="AI1844" s="28">
        <f t="shared" ref="AI1844:AJ1863" ca="1" si="1138">RAND()</f>
        <v>0.85853237542143834</v>
      </c>
      <c r="AJ1844" s="28">
        <f t="shared" ca="1" si="1138"/>
        <v>0.39808802086793782</v>
      </c>
      <c r="AK1844" s="28">
        <f>IF(Riskregister!$E$10="",0,COUNTIF(BK$4:BK$53,"&lt;"&amp;AI1844)*IF(AJ1844&lt;0.5,Riskregister!$K$10+(Riskregister!$L$10-Riskregister!$K$10)*SQRT(AJ1844/2),Riskregister!$L$10-(Riskregister!$L$10-Riskregister!$K$10)*SQRT((1-AJ1844)/2)))</f>
        <v>0</v>
      </c>
      <c r="AL1844" s="28">
        <f t="shared" ref="AL1844:AM1863" ca="1" si="1139">RAND()</f>
        <v>0.26873618908202646</v>
      </c>
      <c r="AM1844" s="28">
        <f t="shared" ca="1" si="1139"/>
        <v>0.5638488753317028</v>
      </c>
      <c r="AN1844" s="28">
        <f>IF(Riskregister!$E$11="",0,COUNTIF(BL$4:BL$53,"&lt;"&amp;AL1844)*IF(AM1844&lt;0.5,Riskregister!$K$11+(Riskregister!$L$11-Riskregister!$K$11)*SQRT(AM1844/2),Riskregister!$L$11-(Riskregister!$L$11-Riskregister!$K$11)*SQRT((1-AM1844)/2)))</f>
        <v>0</v>
      </c>
      <c r="AO1844" s="28">
        <f t="shared" ref="AO1844:AP1863" ca="1" si="1140">RAND()</f>
        <v>0.35278946282403922</v>
      </c>
      <c r="AP1844" s="28">
        <f t="shared" ca="1" si="1140"/>
        <v>0.15731057456935016</v>
      </c>
      <c r="AQ1844" s="28">
        <f>IF(Riskregister!$E$12="",0,COUNTIF(BM$4:BM$53,"&lt;"&amp;AO1844)*IF(AP1844&lt;0.5,Riskregister!$K$12+(Riskregister!$L$12-Riskregister!$K$12)*SQRT(AP1844/2),Riskregister!$L$12-(Riskregister!$L$12-Riskregister!$K$12)*SQRT((1-AP1844)/2)))</f>
        <v>0</v>
      </c>
      <c r="AR1844" s="28">
        <f t="shared" ref="AR1844:AS1863" ca="1" si="1141">RAND()</f>
        <v>0.90912396276620466</v>
      </c>
      <c r="AS1844" s="28">
        <f t="shared" ca="1" si="1141"/>
        <v>0.92764282605939974</v>
      </c>
      <c r="AT1844" s="28">
        <f>IF(Riskregister!$E$13="",0,COUNTIF(BN$4:BN$53,"&lt;"&amp;AR1844)*IF(AS1844&lt;0.5,Riskregister!$K$13+(Riskregister!$L$13-Riskregister!$K$13)*SQRT(AS1844/2),Riskregister!$L$13-(Riskregister!$L$13-Riskregister!$K$13)*SQRT((1-AS1844)/2)))</f>
        <v>0</v>
      </c>
      <c r="AU1844" s="28">
        <f t="shared" ref="AU1844:AV1863" ca="1" si="1142">RAND()</f>
        <v>0.93060513548979074</v>
      </c>
      <c r="AV1844" s="28">
        <f t="shared" ca="1" si="1142"/>
        <v>0.13467136542503655</v>
      </c>
      <c r="AW1844" s="28">
        <f>IF(Riskregister!$E$14="",0,COUNTIF(BO$4:BO$53,"&lt;"&amp;AU1844)*IF(AV1844&lt;0.5,Riskregister!$K$14+(Riskregister!$L$14-Riskregister!$K$14)*SQRT(AV1844/2),Riskregister!$L$14-(Riskregister!$L$14-Riskregister!$K$14)*SQRT((1-AV1844)/2)))</f>
        <v>0</v>
      </c>
      <c r="AX1844" s="28">
        <f t="shared" ref="AX1844:AY1863" ca="1" si="1143">RAND()</f>
        <v>0.66633394875669683</v>
      </c>
      <c r="AY1844" s="28">
        <f t="shared" ca="1" si="1143"/>
        <v>0.88112735968649747</v>
      </c>
      <c r="AZ1844" s="28">
        <f>IF(Riskregister!$E$15="",0,COUNTIF(BP$4:BP$53,"&lt;"&amp;AX1844)*IF(AY1844&lt;0.5,Riskregister!$K$15+(Riskregister!$L$15-Riskregister!$K$15)*SQRT(AY1844/2),Riskregister!$L$15-(Riskregister!$L$15-Riskregister!$K$15)*SQRT((1-AY1844)/2)))</f>
        <v>0</v>
      </c>
      <c r="BA1844" s="28">
        <f t="shared" ref="BA1844:BB1863" ca="1" si="1144">RAND()</f>
        <v>0.11690708817846329</v>
      </c>
      <c r="BB1844" s="28">
        <f t="shared" ca="1" si="1144"/>
        <v>0.68876032677032972</v>
      </c>
      <c r="BC1844" s="28">
        <f>IF(Riskregister!$E$16="",0,COUNTIF(BQ$4:BQ$53,"&lt;"&amp;BA1844)*IF(BB1844&lt;0.5,Riskregister!$K$16+(Riskregister!$L$16-Riskregister!$K$16)*SQRT(BB1844/2),Riskregister!$L$16-(Riskregister!$L$16-Riskregister!$K$16)*SQRT((1-BB1844)/2)))</f>
        <v>0</v>
      </c>
      <c r="BD1844" s="28">
        <f t="shared" ca="1" si="1108"/>
        <v>2335569.1849635048</v>
      </c>
    </row>
    <row r="1845" spans="20:56" x14ac:dyDescent="0.35">
      <c r="T1845" s="28">
        <f t="shared" ca="1" si="1133"/>
        <v>0.410652067132252</v>
      </c>
      <c r="U1845" s="28">
        <f t="shared" ca="1" si="1133"/>
        <v>0.5245194069412783</v>
      </c>
      <c r="V1845" s="28">
        <f ca="1">IF(Riskregister!$E$5="",0,COUNTIF(BF$4:BF$53,"&lt;"&amp;T1845)*IF(U1845&lt;0.5,Riskregister!$K$5+(Riskregister!$L$5-Riskregister!$K$5)*SQRT(U1845/2),Riskregister!$L$5-(Riskregister!$L$5-Riskregister!$K$5)*SQRT((1-U1845)/2)))</f>
        <v>0</v>
      </c>
      <c r="W1845" s="28">
        <f t="shared" ca="1" si="1134"/>
        <v>0.54830581859454508</v>
      </c>
      <c r="X1845" s="28">
        <f t="shared" ca="1" si="1134"/>
        <v>0.17680348581733374</v>
      </c>
      <c r="Y1845" s="28">
        <f ca="1">IF(Riskregister!$E$6="",0,COUNTIF(BG$4:BG$53,"&lt;"&amp;W1845)*IF(X1845&lt;0.5,Riskregister!$K$6+(Riskregister!$L$6-Riskregister!$K$6)*SQRT(X1845/2),Riskregister!$L$6-(Riskregister!$L$6-Riskregister!$K$6)*SQRT((1-X1845)/2)))</f>
        <v>0</v>
      </c>
      <c r="Z1845" s="28">
        <f t="shared" ca="1" si="1135"/>
        <v>0.3263132211738109</v>
      </c>
      <c r="AA1845" s="28">
        <f t="shared" ca="1" si="1135"/>
        <v>0.68535657451895327</v>
      </c>
      <c r="AB1845" s="28">
        <f ca="1">IF(Riskregister!$E$7="",0,COUNTIF(BH$4:BH$53,"&lt;"&amp;Z1845)*IF(AA1845&lt;0.5,Riskregister!$K$7+(Riskregister!$L$7-Riskregister!$K$7)*SQRT(AA1845/2),Riskregister!$L$7-(Riskregister!$L$7-Riskregister!$K$7)*SQRT((1-AA1845)/2)))</f>
        <v>0</v>
      </c>
      <c r="AC1845" s="28">
        <f t="shared" ca="1" si="1136"/>
        <v>0.86216278352717557</v>
      </c>
      <c r="AD1845" s="28">
        <f t="shared" ca="1" si="1136"/>
        <v>0.84873710813618497</v>
      </c>
      <c r="AE1845" s="28">
        <f ca="1">IF(Riskregister!$E$8="",0,COUNTIF(BI$4:BI$53,"&lt;"&amp;AC1845)*IF(AD1845&lt;0.5,Riskregister!$K$8+(Riskregister!$L$8-Riskregister!$K$8)*SQRT(AD1845/2),Riskregister!$L$8-(Riskregister!$L$8-Riskregister!$K$8)*SQRT((1-AD1845)/2)))</f>
        <v>0</v>
      </c>
      <c r="AF1845" s="28">
        <f t="shared" ca="1" si="1137"/>
        <v>0.82289926665089708</v>
      </c>
      <c r="AG1845" s="28">
        <f t="shared" ca="1" si="1137"/>
        <v>0.72518945336354301</v>
      </c>
      <c r="AH1845" s="28">
        <f>IF(Riskregister!$E$9="",0,COUNTIF(BJ$4:BJ$53,"&lt;"&amp;AF1845)*IF(AG1845&lt;0.5,Riskregister!$K$9+(Riskregister!$L$9-Riskregister!$K$9)*SQRT(AG1845/2),Riskregister!$L$9-(Riskregister!$L$9-Riskregister!$K$9)*SQRT((1-AG1845)/2)))</f>
        <v>0</v>
      </c>
      <c r="AI1845" s="28">
        <f t="shared" ca="1" si="1138"/>
        <v>4.3967482170849559E-2</v>
      </c>
      <c r="AJ1845" s="28">
        <f t="shared" ca="1" si="1138"/>
        <v>0.14802235403023178</v>
      </c>
      <c r="AK1845" s="28">
        <f>IF(Riskregister!$E$10="",0,COUNTIF(BK$4:BK$53,"&lt;"&amp;AI1845)*IF(AJ1845&lt;0.5,Riskregister!$K$10+(Riskregister!$L$10-Riskregister!$K$10)*SQRT(AJ1845/2),Riskregister!$L$10-(Riskregister!$L$10-Riskregister!$K$10)*SQRT((1-AJ1845)/2)))</f>
        <v>0</v>
      </c>
      <c r="AL1845" s="28">
        <f t="shared" ca="1" si="1139"/>
        <v>0.59502773252741958</v>
      </c>
      <c r="AM1845" s="28">
        <f t="shared" ca="1" si="1139"/>
        <v>0.98729283386912792</v>
      </c>
      <c r="AN1845" s="28">
        <f>IF(Riskregister!$E$11="",0,COUNTIF(BL$4:BL$53,"&lt;"&amp;AL1845)*IF(AM1845&lt;0.5,Riskregister!$K$11+(Riskregister!$L$11-Riskregister!$K$11)*SQRT(AM1845/2),Riskregister!$L$11-(Riskregister!$L$11-Riskregister!$K$11)*SQRT((1-AM1845)/2)))</f>
        <v>0</v>
      </c>
      <c r="AO1845" s="28">
        <f t="shared" ca="1" si="1140"/>
        <v>0.30653271091301271</v>
      </c>
      <c r="AP1845" s="28">
        <f t="shared" ca="1" si="1140"/>
        <v>0.25186207848737929</v>
      </c>
      <c r="AQ1845" s="28">
        <f>IF(Riskregister!$E$12="",0,COUNTIF(BM$4:BM$53,"&lt;"&amp;AO1845)*IF(AP1845&lt;0.5,Riskregister!$K$12+(Riskregister!$L$12-Riskregister!$K$12)*SQRT(AP1845/2),Riskregister!$L$12-(Riskregister!$L$12-Riskregister!$K$12)*SQRT((1-AP1845)/2)))</f>
        <v>0</v>
      </c>
      <c r="AR1845" s="28">
        <f t="shared" ca="1" si="1141"/>
        <v>0.60802910437945146</v>
      </c>
      <c r="AS1845" s="28">
        <f t="shared" ca="1" si="1141"/>
        <v>0.57171812372339503</v>
      </c>
      <c r="AT1845" s="28">
        <f>IF(Riskregister!$E$13="",0,COUNTIF(BN$4:BN$53,"&lt;"&amp;AR1845)*IF(AS1845&lt;0.5,Riskregister!$K$13+(Riskregister!$L$13-Riskregister!$K$13)*SQRT(AS1845/2),Riskregister!$L$13-(Riskregister!$L$13-Riskregister!$K$13)*SQRT((1-AS1845)/2)))</f>
        <v>0</v>
      </c>
      <c r="AU1845" s="28">
        <f t="shared" ca="1" si="1142"/>
        <v>0.88792920554730936</v>
      </c>
      <c r="AV1845" s="28">
        <f t="shared" ca="1" si="1142"/>
        <v>0.15302289527940283</v>
      </c>
      <c r="AW1845" s="28">
        <f>IF(Riskregister!$E$14="",0,COUNTIF(BO$4:BO$53,"&lt;"&amp;AU1845)*IF(AV1845&lt;0.5,Riskregister!$K$14+(Riskregister!$L$14-Riskregister!$K$14)*SQRT(AV1845/2),Riskregister!$L$14-(Riskregister!$L$14-Riskregister!$K$14)*SQRT((1-AV1845)/2)))</f>
        <v>0</v>
      </c>
      <c r="AX1845" s="28">
        <f t="shared" ca="1" si="1143"/>
        <v>0.84843962808619267</v>
      </c>
      <c r="AY1845" s="28">
        <f t="shared" ca="1" si="1143"/>
        <v>0.3397824757762048</v>
      </c>
      <c r="AZ1845" s="28">
        <f>IF(Riskregister!$E$15="",0,COUNTIF(BP$4:BP$53,"&lt;"&amp;AX1845)*IF(AY1845&lt;0.5,Riskregister!$K$15+(Riskregister!$L$15-Riskregister!$K$15)*SQRT(AY1845/2),Riskregister!$L$15-(Riskregister!$L$15-Riskregister!$K$15)*SQRT((1-AY1845)/2)))</f>
        <v>0</v>
      </c>
      <c r="BA1845" s="28">
        <f t="shared" ca="1" si="1144"/>
        <v>0.7899843464893167</v>
      </c>
      <c r="BB1845" s="28">
        <f t="shared" ca="1" si="1144"/>
        <v>0.99678985318841051</v>
      </c>
      <c r="BC1845" s="28">
        <f>IF(Riskregister!$E$16="",0,COUNTIF(BQ$4:BQ$53,"&lt;"&amp;BA1845)*IF(BB1845&lt;0.5,Riskregister!$K$16+(Riskregister!$L$16-Riskregister!$K$16)*SQRT(BB1845/2),Riskregister!$L$16-(Riskregister!$L$16-Riskregister!$K$16)*SQRT((1-BB1845)/2)))</f>
        <v>0</v>
      </c>
      <c r="BD1845" s="28">
        <f t="shared" ca="1" si="1108"/>
        <v>0</v>
      </c>
    </row>
    <row r="1846" spans="20:56" x14ac:dyDescent="0.35">
      <c r="T1846" s="28">
        <f t="shared" ca="1" si="1133"/>
        <v>0.51904149676027944</v>
      </c>
      <c r="U1846" s="28">
        <f t="shared" ca="1" si="1133"/>
        <v>0.75755642893536834</v>
      </c>
      <c r="V1846" s="28">
        <f ca="1">IF(Riskregister!$E$5="",0,COUNTIF(BF$4:BF$53,"&lt;"&amp;T1846)*IF(U1846&lt;0.5,Riskregister!$K$5+(Riskregister!$L$5-Riskregister!$K$5)*SQRT(U1846/2),Riskregister!$L$5-(Riskregister!$L$5-Riskregister!$K$5)*SQRT((1-U1846)/2)))</f>
        <v>0</v>
      </c>
      <c r="W1846" s="28">
        <f t="shared" ca="1" si="1134"/>
        <v>0.86649394120969947</v>
      </c>
      <c r="X1846" s="28">
        <f t="shared" ca="1" si="1134"/>
        <v>5.4377038848319681E-2</v>
      </c>
      <c r="Y1846" s="28">
        <f ca="1">IF(Riskregister!$E$6="",0,COUNTIF(BG$4:BG$53,"&lt;"&amp;W1846)*IF(X1846&lt;0.5,Riskregister!$K$6+(Riskregister!$L$6-Riskregister!$K$6)*SQRT(X1846/2),Riskregister!$L$6-(Riskregister!$L$6-Riskregister!$K$6)*SQRT((1-X1846)/2)))</f>
        <v>496800.94833790185</v>
      </c>
      <c r="Z1846" s="28">
        <f t="shared" ca="1" si="1135"/>
        <v>6.0016884237273471E-2</v>
      </c>
      <c r="AA1846" s="28">
        <f t="shared" ca="1" si="1135"/>
        <v>7.7590245735575047E-2</v>
      </c>
      <c r="AB1846" s="28">
        <f ca="1">IF(Riskregister!$E$7="",0,COUNTIF(BH$4:BH$53,"&lt;"&amp;Z1846)*IF(AA1846&lt;0.5,Riskregister!$K$7+(Riskregister!$L$7-Riskregister!$K$7)*SQRT(AA1846/2),Riskregister!$L$7-(Riskregister!$L$7-Riskregister!$K$7)*SQRT((1-AA1846)/2)))</f>
        <v>0</v>
      </c>
      <c r="AC1846" s="28">
        <f t="shared" ca="1" si="1136"/>
        <v>0.52877358805648489</v>
      </c>
      <c r="AD1846" s="28">
        <f t="shared" ca="1" si="1136"/>
        <v>0.38656850423897482</v>
      </c>
      <c r="AE1846" s="28">
        <f ca="1">IF(Riskregister!$E$8="",0,COUNTIF(BI$4:BI$53,"&lt;"&amp;AC1846)*IF(AD1846&lt;0.5,Riskregister!$K$8+(Riskregister!$L$8-Riskregister!$K$8)*SQRT(AD1846/2),Riskregister!$L$8-(Riskregister!$L$8-Riskregister!$K$8)*SQRT((1-AD1846)/2)))</f>
        <v>0</v>
      </c>
      <c r="AF1846" s="28">
        <f t="shared" ca="1" si="1137"/>
        <v>0.71686230650453331</v>
      </c>
      <c r="AG1846" s="28">
        <f t="shared" ca="1" si="1137"/>
        <v>9.1731686383974109E-2</v>
      </c>
      <c r="AH1846" s="28">
        <f>IF(Riskregister!$E$9="",0,COUNTIF(BJ$4:BJ$53,"&lt;"&amp;AF1846)*IF(AG1846&lt;0.5,Riskregister!$K$9+(Riskregister!$L$9-Riskregister!$K$9)*SQRT(AG1846/2),Riskregister!$L$9-(Riskregister!$L$9-Riskregister!$K$9)*SQRT((1-AG1846)/2)))</f>
        <v>0</v>
      </c>
      <c r="AI1846" s="28">
        <f t="shared" ca="1" si="1138"/>
        <v>0.72878194257840001</v>
      </c>
      <c r="AJ1846" s="28">
        <f t="shared" ca="1" si="1138"/>
        <v>0.31372305886585827</v>
      </c>
      <c r="AK1846" s="28">
        <f>IF(Riskregister!$E$10="",0,COUNTIF(BK$4:BK$53,"&lt;"&amp;AI1846)*IF(AJ1846&lt;0.5,Riskregister!$K$10+(Riskregister!$L$10-Riskregister!$K$10)*SQRT(AJ1846/2),Riskregister!$L$10-(Riskregister!$L$10-Riskregister!$K$10)*SQRT((1-AJ1846)/2)))</f>
        <v>0</v>
      </c>
      <c r="AL1846" s="28">
        <f t="shared" ca="1" si="1139"/>
        <v>0.33881469275997822</v>
      </c>
      <c r="AM1846" s="28">
        <f t="shared" ca="1" si="1139"/>
        <v>0.87532899237144535</v>
      </c>
      <c r="AN1846" s="28">
        <f>IF(Riskregister!$E$11="",0,COUNTIF(BL$4:BL$53,"&lt;"&amp;AL1846)*IF(AM1846&lt;0.5,Riskregister!$K$11+(Riskregister!$L$11-Riskregister!$K$11)*SQRT(AM1846/2),Riskregister!$L$11-(Riskregister!$L$11-Riskregister!$K$11)*SQRT((1-AM1846)/2)))</f>
        <v>0</v>
      </c>
      <c r="AO1846" s="28">
        <f t="shared" ca="1" si="1140"/>
        <v>0.97791308812512501</v>
      </c>
      <c r="AP1846" s="28">
        <f t="shared" ca="1" si="1140"/>
        <v>7.3825963226959224E-2</v>
      </c>
      <c r="AQ1846" s="28">
        <f>IF(Riskregister!$E$12="",0,COUNTIF(BM$4:BM$53,"&lt;"&amp;AO1846)*IF(AP1846&lt;0.5,Riskregister!$K$12+(Riskregister!$L$12-Riskregister!$K$12)*SQRT(AP1846/2),Riskregister!$L$12-(Riskregister!$L$12-Riskregister!$K$12)*SQRT((1-AP1846)/2)))</f>
        <v>0</v>
      </c>
      <c r="AR1846" s="28">
        <f t="shared" ca="1" si="1141"/>
        <v>0.8272375935614299</v>
      </c>
      <c r="AS1846" s="28">
        <f t="shared" ca="1" si="1141"/>
        <v>0.46692178063329215</v>
      </c>
      <c r="AT1846" s="28">
        <f>IF(Riskregister!$E$13="",0,COUNTIF(BN$4:BN$53,"&lt;"&amp;AR1846)*IF(AS1846&lt;0.5,Riskregister!$K$13+(Riskregister!$L$13-Riskregister!$K$13)*SQRT(AS1846/2),Riskregister!$L$13-(Riskregister!$L$13-Riskregister!$K$13)*SQRT((1-AS1846)/2)))</f>
        <v>0</v>
      </c>
      <c r="AU1846" s="28">
        <f t="shared" ca="1" si="1142"/>
        <v>0.60317339535583236</v>
      </c>
      <c r="AV1846" s="28">
        <f t="shared" ca="1" si="1142"/>
        <v>0.32448179951392397</v>
      </c>
      <c r="AW1846" s="28">
        <f>IF(Riskregister!$E$14="",0,COUNTIF(BO$4:BO$53,"&lt;"&amp;AU1846)*IF(AV1846&lt;0.5,Riskregister!$K$14+(Riskregister!$L$14-Riskregister!$K$14)*SQRT(AV1846/2),Riskregister!$L$14-(Riskregister!$L$14-Riskregister!$K$14)*SQRT((1-AV1846)/2)))</f>
        <v>0</v>
      </c>
      <c r="AX1846" s="28">
        <f t="shared" ca="1" si="1143"/>
        <v>0.24274636261620153</v>
      </c>
      <c r="AY1846" s="28">
        <f t="shared" ca="1" si="1143"/>
        <v>0.12050948961902563</v>
      </c>
      <c r="AZ1846" s="28">
        <f>IF(Riskregister!$E$15="",0,COUNTIF(BP$4:BP$53,"&lt;"&amp;AX1846)*IF(AY1846&lt;0.5,Riskregister!$K$15+(Riskregister!$L$15-Riskregister!$K$15)*SQRT(AY1846/2),Riskregister!$L$15-(Riskregister!$L$15-Riskregister!$K$15)*SQRT((1-AY1846)/2)))</f>
        <v>0</v>
      </c>
      <c r="BA1846" s="28">
        <f t="shared" ca="1" si="1144"/>
        <v>0.63289605041662034</v>
      </c>
      <c r="BB1846" s="28">
        <f t="shared" ca="1" si="1144"/>
        <v>0.42854943839656934</v>
      </c>
      <c r="BC1846" s="28">
        <f>IF(Riskregister!$E$16="",0,COUNTIF(BQ$4:BQ$53,"&lt;"&amp;BA1846)*IF(BB1846&lt;0.5,Riskregister!$K$16+(Riskregister!$L$16-Riskregister!$K$16)*SQRT(BB1846/2),Riskregister!$L$16-(Riskregister!$L$16-Riskregister!$K$16)*SQRT((1-BB1846)/2)))</f>
        <v>0</v>
      </c>
      <c r="BD1846" s="28">
        <f t="shared" ca="1" si="1108"/>
        <v>496800.94833790185</v>
      </c>
    </row>
    <row r="1847" spans="20:56" x14ac:dyDescent="0.35">
      <c r="T1847" s="28">
        <f t="shared" ca="1" si="1133"/>
        <v>8.4874865923773468E-2</v>
      </c>
      <c r="U1847" s="28">
        <f t="shared" ca="1" si="1133"/>
        <v>0.84121813532718459</v>
      </c>
      <c r="V1847" s="28">
        <f ca="1">IF(Riskregister!$E$5="",0,COUNTIF(BF$4:BF$53,"&lt;"&amp;T1847)*IF(U1847&lt;0.5,Riskregister!$K$5+(Riskregister!$L$5-Riskregister!$K$5)*SQRT(U1847/2),Riskregister!$L$5-(Riskregister!$L$5-Riskregister!$K$5)*SQRT((1-U1847)/2)))</f>
        <v>0</v>
      </c>
      <c r="W1847" s="28">
        <f t="shared" ca="1" si="1134"/>
        <v>0.4347632783381844</v>
      </c>
      <c r="X1847" s="28">
        <f t="shared" ca="1" si="1134"/>
        <v>0.64144381967383535</v>
      </c>
      <c r="Y1847" s="28">
        <f ca="1">IF(Riskregister!$E$6="",0,COUNTIF(BG$4:BG$53,"&lt;"&amp;W1847)*IF(X1847&lt;0.5,Riskregister!$K$6+(Riskregister!$L$6-Riskregister!$K$6)*SQRT(X1847/2),Riskregister!$L$6-(Riskregister!$L$6-Riskregister!$K$6)*SQRT((1-X1847)/2)))</f>
        <v>0</v>
      </c>
      <c r="Z1847" s="28">
        <f t="shared" ca="1" si="1135"/>
        <v>0.64290329197782592</v>
      </c>
      <c r="AA1847" s="28">
        <f t="shared" ca="1" si="1135"/>
        <v>5.1100920722634502E-2</v>
      </c>
      <c r="AB1847" s="28">
        <f ca="1">IF(Riskregister!$E$7="",0,COUNTIF(BH$4:BH$53,"&lt;"&amp;Z1847)*IF(AA1847&lt;0.5,Riskregister!$K$7+(Riskregister!$L$7-Riskregister!$K$7)*SQRT(AA1847/2),Riskregister!$L$7-(Riskregister!$L$7-Riskregister!$K$7)*SQRT((1-AA1847)/2)))</f>
        <v>0</v>
      </c>
      <c r="AC1847" s="28">
        <f t="shared" ca="1" si="1136"/>
        <v>0.65151463583506164</v>
      </c>
      <c r="AD1847" s="28">
        <f t="shared" ca="1" si="1136"/>
        <v>0.67986461732430226</v>
      </c>
      <c r="AE1847" s="28">
        <f ca="1">IF(Riskregister!$E$8="",0,COUNTIF(BI$4:BI$53,"&lt;"&amp;AC1847)*IF(AD1847&lt;0.5,Riskregister!$K$8+(Riskregister!$L$8-Riskregister!$K$8)*SQRT(AD1847/2),Riskregister!$L$8-(Riskregister!$L$8-Riskregister!$K$8)*SQRT((1-AD1847)/2)))</f>
        <v>0</v>
      </c>
      <c r="AF1847" s="28">
        <f t="shared" ca="1" si="1137"/>
        <v>0.52096016610905616</v>
      </c>
      <c r="AG1847" s="28">
        <f t="shared" ca="1" si="1137"/>
        <v>0.33900281099653584</v>
      </c>
      <c r="AH1847" s="28">
        <f>IF(Riskregister!$E$9="",0,COUNTIF(BJ$4:BJ$53,"&lt;"&amp;AF1847)*IF(AG1847&lt;0.5,Riskregister!$K$9+(Riskregister!$L$9-Riskregister!$K$9)*SQRT(AG1847/2),Riskregister!$L$9-(Riskregister!$L$9-Riskregister!$K$9)*SQRT((1-AG1847)/2)))</f>
        <v>0</v>
      </c>
      <c r="AI1847" s="28">
        <f t="shared" ca="1" si="1138"/>
        <v>0.72589478502336691</v>
      </c>
      <c r="AJ1847" s="28">
        <f t="shared" ca="1" si="1138"/>
        <v>0.35707551457213149</v>
      </c>
      <c r="AK1847" s="28">
        <f>IF(Riskregister!$E$10="",0,COUNTIF(BK$4:BK$53,"&lt;"&amp;AI1847)*IF(AJ1847&lt;0.5,Riskregister!$K$10+(Riskregister!$L$10-Riskregister!$K$10)*SQRT(AJ1847/2),Riskregister!$L$10-(Riskregister!$L$10-Riskregister!$K$10)*SQRT((1-AJ1847)/2)))</f>
        <v>0</v>
      </c>
      <c r="AL1847" s="28">
        <f t="shared" ca="1" si="1139"/>
        <v>0.90191329919398588</v>
      </c>
      <c r="AM1847" s="28">
        <f t="shared" ca="1" si="1139"/>
        <v>0.23070565591753034</v>
      </c>
      <c r="AN1847" s="28">
        <f>IF(Riskregister!$E$11="",0,COUNTIF(BL$4:BL$53,"&lt;"&amp;AL1847)*IF(AM1847&lt;0.5,Riskregister!$K$11+(Riskregister!$L$11-Riskregister!$K$11)*SQRT(AM1847/2),Riskregister!$L$11-(Riskregister!$L$11-Riskregister!$K$11)*SQRT((1-AM1847)/2)))</f>
        <v>0</v>
      </c>
      <c r="AO1847" s="28">
        <f t="shared" ca="1" si="1140"/>
        <v>0.61262119736398002</v>
      </c>
      <c r="AP1847" s="28">
        <f t="shared" ca="1" si="1140"/>
        <v>0.51684806087025958</v>
      </c>
      <c r="AQ1847" s="28">
        <f>IF(Riskregister!$E$12="",0,COUNTIF(BM$4:BM$53,"&lt;"&amp;AO1847)*IF(AP1847&lt;0.5,Riskregister!$K$12+(Riskregister!$L$12-Riskregister!$K$12)*SQRT(AP1847/2),Riskregister!$L$12-(Riskregister!$L$12-Riskregister!$K$12)*SQRT((1-AP1847)/2)))</f>
        <v>0</v>
      </c>
      <c r="AR1847" s="28">
        <f t="shared" ca="1" si="1141"/>
        <v>0.81904927434239849</v>
      </c>
      <c r="AS1847" s="28">
        <f t="shared" ca="1" si="1141"/>
        <v>0.17651693993270456</v>
      </c>
      <c r="AT1847" s="28">
        <f>IF(Riskregister!$E$13="",0,COUNTIF(BN$4:BN$53,"&lt;"&amp;AR1847)*IF(AS1847&lt;0.5,Riskregister!$K$13+(Riskregister!$L$13-Riskregister!$K$13)*SQRT(AS1847/2),Riskregister!$L$13-(Riskregister!$L$13-Riskregister!$K$13)*SQRT((1-AS1847)/2)))</f>
        <v>0</v>
      </c>
      <c r="AU1847" s="28">
        <f t="shared" ca="1" si="1142"/>
        <v>0.1226418248545138</v>
      </c>
      <c r="AV1847" s="28">
        <f t="shared" ca="1" si="1142"/>
        <v>0.95332533590056856</v>
      </c>
      <c r="AW1847" s="28">
        <f>IF(Riskregister!$E$14="",0,COUNTIF(BO$4:BO$53,"&lt;"&amp;AU1847)*IF(AV1847&lt;0.5,Riskregister!$K$14+(Riskregister!$L$14-Riskregister!$K$14)*SQRT(AV1847/2),Riskregister!$L$14-(Riskregister!$L$14-Riskregister!$K$14)*SQRT((1-AV1847)/2)))</f>
        <v>0</v>
      </c>
      <c r="AX1847" s="28">
        <f t="shared" ca="1" si="1143"/>
        <v>0.55792139553624609</v>
      </c>
      <c r="AY1847" s="28">
        <f t="shared" ca="1" si="1143"/>
        <v>0.68534662126463064</v>
      </c>
      <c r="AZ1847" s="28">
        <f>IF(Riskregister!$E$15="",0,COUNTIF(BP$4:BP$53,"&lt;"&amp;AX1847)*IF(AY1847&lt;0.5,Riskregister!$K$15+(Riskregister!$L$15-Riskregister!$K$15)*SQRT(AY1847/2),Riskregister!$L$15-(Riskregister!$L$15-Riskregister!$K$15)*SQRT((1-AY1847)/2)))</f>
        <v>0</v>
      </c>
      <c r="BA1847" s="28">
        <f t="shared" ca="1" si="1144"/>
        <v>0.28949873705734164</v>
      </c>
      <c r="BB1847" s="28">
        <f t="shared" ca="1" si="1144"/>
        <v>0.31591505790419794</v>
      </c>
      <c r="BC1847" s="28">
        <f>IF(Riskregister!$E$16="",0,COUNTIF(BQ$4:BQ$53,"&lt;"&amp;BA1847)*IF(BB1847&lt;0.5,Riskregister!$K$16+(Riskregister!$L$16-Riskregister!$K$16)*SQRT(BB1847/2),Riskregister!$L$16-(Riskregister!$L$16-Riskregister!$K$16)*SQRT((1-BB1847)/2)))</f>
        <v>0</v>
      </c>
      <c r="BD1847" s="28">
        <f t="shared" ca="1" si="1108"/>
        <v>0</v>
      </c>
    </row>
    <row r="1848" spans="20:56" x14ac:dyDescent="0.35">
      <c r="T1848" s="28">
        <f t="shared" ca="1" si="1133"/>
        <v>0.27053544082450676</v>
      </c>
      <c r="U1848" s="28">
        <f t="shared" ca="1" si="1133"/>
        <v>0.76236103367143093</v>
      </c>
      <c r="V1848" s="28">
        <f ca="1">IF(Riskregister!$E$5="",0,COUNTIF(BF$4:BF$53,"&lt;"&amp;T1848)*IF(U1848&lt;0.5,Riskregister!$K$5+(Riskregister!$L$5-Riskregister!$K$5)*SQRT(U1848/2),Riskregister!$L$5-(Riskregister!$L$5-Riskregister!$K$5)*SQRT((1-U1848)/2)))</f>
        <v>0</v>
      </c>
      <c r="W1848" s="28">
        <f t="shared" ca="1" si="1134"/>
        <v>0.6722668822718858</v>
      </c>
      <c r="X1848" s="28">
        <f t="shared" ca="1" si="1134"/>
        <v>0.48893773371198757</v>
      </c>
      <c r="Y1848" s="28">
        <f ca="1">IF(Riskregister!$E$6="",0,COUNTIF(BG$4:BG$53,"&lt;"&amp;W1848)*IF(X1848&lt;0.5,Riskregister!$K$6+(Riskregister!$L$6-Riskregister!$K$6)*SQRT(X1848/2),Riskregister!$L$6-(Riskregister!$L$6-Riskregister!$K$6)*SQRT((1-X1848)/2)))</f>
        <v>1089988.2744246803</v>
      </c>
      <c r="Z1848" s="28">
        <f t="shared" ca="1" si="1135"/>
        <v>0.85540672043422794</v>
      </c>
      <c r="AA1848" s="28">
        <f t="shared" ca="1" si="1135"/>
        <v>0.19562088702883595</v>
      </c>
      <c r="AB1848" s="28">
        <f ca="1">IF(Riskregister!$E$7="",0,COUNTIF(BH$4:BH$53,"&lt;"&amp;Z1848)*IF(AA1848&lt;0.5,Riskregister!$K$7+(Riskregister!$L$7-Riskregister!$K$7)*SQRT(AA1848/2),Riskregister!$L$7-(Riskregister!$L$7-Riskregister!$K$7)*SQRT((1-AA1848)/2)))</f>
        <v>159461.31431019912</v>
      </c>
      <c r="AC1848" s="28">
        <f t="shared" ca="1" si="1136"/>
        <v>0.29915246228649539</v>
      </c>
      <c r="AD1848" s="28">
        <f t="shared" ca="1" si="1136"/>
        <v>5.9079282930676325E-2</v>
      </c>
      <c r="AE1848" s="28">
        <f ca="1">IF(Riskregister!$E$8="",0,COUNTIF(BI$4:BI$53,"&lt;"&amp;AC1848)*IF(AD1848&lt;0.5,Riskregister!$K$8+(Riskregister!$L$8-Riskregister!$K$8)*SQRT(AD1848/2),Riskregister!$L$8-(Riskregister!$L$8-Riskregister!$K$8)*SQRT((1-AD1848)/2)))</f>
        <v>0</v>
      </c>
      <c r="AF1848" s="28">
        <f t="shared" ca="1" si="1137"/>
        <v>0.87761555168327743</v>
      </c>
      <c r="AG1848" s="28">
        <f t="shared" ca="1" si="1137"/>
        <v>0.68591016967383256</v>
      </c>
      <c r="AH1848" s="28">
        <f>IF(Riskregister!$E$9="",0,COUNTIF(BJ$4:BJ$53,"&lt;"&amp;AF1848)*IF(AG1848&lt;0.5,Riskregister!$K$9+(Riskregister!$L$9-Riskregister!$K$9)*SQRT(AG1848/2),Riskregister!$L$9-(Riskregister!$L$9-Riskregister!$K$9)*SQRT((1-AG1848)/2)))</f>
        <v>0</v>
      </c>
      <c r="AI1848" s="28">
        <f t="shared" ca="1" si="1138"/>
        <v>0.71499774080536749</v>
      </c>
      <c r="AJ1848" s="28">
        <f t="shared" ca="1" si="1138"/>
        <v>0.54997823619591291</v>
      </c>
      <c r="AK1848" s="28">
        <f>IF(Riskregister!$E$10="",0,COUNTIF(BK$4:BK$53,"&lt;"&amp;AI1848)*IF(AJ1848&lt;0.5,Riskregister!$K$10+(Riskregister!$L$10-Riskregister!$K$10)*SQRT(AJ1848/2),Riskregister!$L$10-(Riskregister!$L$10-Riskregister!$K$10)*SQRT((1-AJ1848)/2)))</f>
        <v>0</v>
      </c>
      <c r="AL1848" s="28">
        <f t="shared" ca="1" si="1139"/>
        <v>0.18027723066550005</v>
      </c>
      <c r="AM1848" s="28">
        <f t="shared" ca="1" si="1139"/>
        <v>0.31797809798228316</v>
      </c>
      <c r="AN1848" s="28">
        <f>IF(Riskregister!$E$11="",0,COUNTIF(BL$4:BL$53,"&lt;"&amp;AL1848)*IF(AM1848&lt;0.5,Riskregister!$K$11+(Riskregister!$L$11-Riskregister!$K$11)*SQRT(AM1848/2),Riskregister!$L$11-(Riskregister!$L$11-Riskregister!$K$11)*SQRT((1-AM1848)/2)))</f>
        <v>0</v>
      </c>
      <c r="AO1848" s="28">
        <f t="shared" ca="1" si="1140"/>
        <v>0.38715088619301385</v>
      </c>
      <c r="AP1848" s="28">
        <f t="shared" ca="1" si="1140"/>
        <v>0.47961528932487496</v>
      </c>
      <c r="AQ1848" s="28">
        <f>IF(Riskregister!$E$12="",0,COUNTIF(BM$4:BM$53,"&lt;"&amp;AO1848)*IF(AP1848&lt;0.5,Riskregister!$K$12+(Riskregister!$L$12-Riskregister!$K$12)*SQRT(AP1848/2),Riskregister!$L$12-(Riskregister!$L$12-Riskregister!$K$12)*SQRT((1-AP1848)/2)))</f>
        <v>0</v>
      </c>
      <c r="AR1848" s="28">
        <f t="shared" ca="1" si="1141"/>
        <v>0.99376440365604379</v>
      </c>
      <c r="AS1848" s="28">
        <f t="shared" ca="1" si="1141"/>
        <v>3.6918309688883766E-2</v>
      </c>
      <c r="AT1848" s="28">
        <f>IF(Riskregister!$E$13="",0,COUNTIF(BN$4:BN$53,"&lt;"&amp;AR1848)*IF(AS1848&lt;0.5,Riskregister!$K$13+(Riskregister!$L$13-Riskregister!$K$13)*SQRT(AS1848/2),Riskregister!$L$13-(Riskregister!$L$13-Riskregister!$K$13)*SQRT((1-AS1848)/2)))</f>
        <v>0</v>
      </c>
      <c r="AU1848" s="28">
        <f t="shared" ca="1" si="1142"/>
        <v>0.44257761444419708</v>
      </c>
      <c r="AV1848" s="28">
        <f t="shared" ca="1" si="1142"/>
        <v>0.7799582778739087</v>
      </c>
      <c r="AW1848" s="28">
        <f>IF(Riskregister!$E$14="",0,COUNTIF(BO$4:BO$53,"&lt;"&amp;AU1848)*IF(AV1848&lt;0.5,Riskregister!$K$14+(Riskregister!$L$14-Riskregister!$K$14)*SQRT(AV1848/2),Riskregister!$L$14-(Riskregister!$L$14-Riskregister!$K$14)*SQRT((1-AV1848)/2)))</f>
        <v>0</v>
      </c>
      <c r="AX1848" s="28">
        <f t="shared" ca="1" si="1143"/>
        <v>0.4803749244322667</v>
      </c>
      <c r="AY1848" s="28">
        <f t="shared" ca="1" si="1143"/>
        <v>0.67263916344996166</v>
      </c>
      <c r="AZ1848" s="28">
        <f>IF(Riskregister!$E$15="",0,COUNTIF(BP$4:BP$53,"&lt;"&amp;AX1848)*IF(AY1848&lt;0.5,Riskregister!$K$15+(Riskregister!$L$15-Riskregister!$K$15)*SQRT(AY1848/2),Riskregister!$L$15-(Riskregister!$L$15-Riskregister!$K$15)*SQRT((1-AY1848)/2)))</f>
        <v>0</v>
      </c>
      <c r="BA1848" s="28">
        <f t="shared" ca="1" si="1144"/>
        <v>0.1622623475065631</v>
      </c>
      <c r="BB1848" s="28">
        <f t="shared" ca="1" si="1144"/>
        <v>0.73900262706828546</v>
      </c>
      <c r="BC1848" s="28">
        <f>IF(Riskregister!$E$16="",0,COUNTIF(BQ$4:BQ$53,"&lt;"&amp;BA1848)*IF(BB1848&lt;0.5,Riskregister!$K$16+(Riskregister!$L$16-Riskregister!$K$16)*SQRT(BB1848/2),Riskregister!$L$16-(Riskregister!$L$16-Riskregister!$K$16)*SQRT((1-BB1848)/2)))</f>
        <v>0</v>
      </c>
      <c r="BD1848" s="28">
        <f t="shared" ca="1" si="1108"/>
        <v>1249449.5887348794</v>
      </c>
    </row>
    <row r="1849" spans="20:56" x14ac:dyDescent="0.35">
      <c r="T1849" s="28">
        <f t="shared" ca="1" si="1133"/>
        <v>0.76453447490201676</v>
      </c>
      <c r="U1849" s="28">
        <f t="shared" ca="1" si="1133"/>
        <v>0.71067793329625528</v>
      </c>
      <c r="V1849" s="28">
        <f ca="1">IF(Riskregister!$E$5="",0,COUNTIF(BF$4:BF$53,"&lt;"&amp;T1849)*IF(U1849&lt;0.5,Riskregister!$K$5+(Riskregister!$L$5-Riskregister!$K$5)*SQRT(U1849/2),Riskregister!$L$5-(Riskregister!$L$5-Riskregister!$K$5)*SQRT((1-U1849)/2)))</f>
        <v>428845.51056500402</v>
      </c>
      <c r="W1849" s="28">
        <f t="shared" ca="1" si="1134"/>
        <v>7.3484994356952549E-2</v>
      </c>
      <c r="X1849" s="28">
        <f t="shared" ca="1" si="1134"/>
        <v>0.44842765036263088</v>
      </c>
      <c r="Y1849" s="28">
        <f ca="1">IF(Riskregister!$E$6="",0,COUNTIF(BG$4:BG$53,"&lt;"&amp;W1849)*IF(X1849&lt;0.5,Riskregister!$K$6+(Riskregister!$L$6-Riskregister!$K$6)*SQRT(X1849/2),Riskregister!$L$6-(Riskregister!$L$6-Riskregister!$K$6)*SQRT((1-X1849)/2)))</f>
        <v>0</v>
      </c>
      <c r="Z1849" s="28">
        <f t="shared" ca="1" si="1135"/>
        <v>0.5146978417429231</v>
      </c>
      <c r="AA1849" s="28">
        <f t="shared" ca="1" si="1135"/>
        <v>0.60191507689207469</v>
      </c>
      <c r="AB1849" s="28">
        <f ca="1">IF(Riskregister!$E$7="",0,COUNTIF(BH$4:BH$53,"&lt;"&amp;Z1849)*IF(AA1849&lt;0.5,Riskregister!$K$7+(Riskregister!$L$7-Riskregister!$K$7)*SQRT(AA1849/2),Riskregister!$L$7-(Riskregister!$L$7-Riskregister!$K$7)*SQRT((1-AA1849)/2)))</f>
        <v>0</v>
      </c>
      <c r="AC1849" s="28">
        <f t="shared" ca="1" si="1136"/>
        <v>0.97561256514580097</v>
      </c>
      <c r="AD1849" s="28">
        <f t="shared" ca="1" si="1136"/>
        <v>0.86707795117808983</v>
      </c>
      <c r="AE1849" s="28">
        <f ca="1">IF(Riskregister!$E$8="",0,COUNTIF(BI$4:BI$53,"&lt;"&amp;AC1849)*IF(AD1849&lt;0.5,Riskregister!$K$8+(Riskregister!$L$8-Riskregister!$K$8)*SQRT(AD1849/2),Riskregister!$L$8-(Riskregister!$L$8-Riskregister!$K$8)*SQRT((1-AD1849)/2)))</f>
        <v>3788338.3189858655</v>
      </c>
      <c r="AF1849" s="28">
        <f t="shared" ca="1" si="1137"/>
        <v>1.4944851608894916E-2</v>
      </c>
      <c r="AG1849" s="28">
        <f t="shared" ca="1" si="1137"/>
        <v>0.91768839150624337</v>
      </c>
      <c r="AH1849" s="28">
        <f>IF(Riskregister!$E$9="",0,COUNTIF(BJ$4:BJ$53,"&lt;"&amp;AF1849)*IF(AG1849&lt;0.5,Riskregister!$K$9+(Riskregister!$L$9-Riskregister!$K$9)*SQRT(AG1849/2),Riskregister!$L$9-(Riskregister!$L$9-Riskregister!$K$9)*SQRT((1-AG1849)/2)))</f>
        <v>0</v>
      </c>
      <c r="AI1849" s="28">
        <f t="shared" ca="1" si="1138"/>
        <v>0.98144436420940839</v>
      </c>
      <c r="AJ1849" s="28">
        <f t="shared" ca="1" si="1138"/>
        <v>0.5681551399897824</v>
      </c>
      <c r="AK1849" s="28">
        <f>IF(Riskregister!$E$10="",0,COUNTIF(BK$4:BK$53,"&lt;"&amp;AI1849)*IF(AJ1849&lt;0.5,Riskregister!$K$10+(Riskregister!$L$10-Riskregister!$K$10)*SQRT(AJ1849/2),Riskregister!$L$10-(Riskregister!$L$10-Riskregister!$K$10)*SQRT((1-AJ1849)/2)))</f>
        <v>0</v>
      </c>
      <c r="AL1849" s="28">
        <f t="shared" ca="1" si="1139"/>
        <v>0.44939001192147121</v>
      </c>
      <c r="AM1849" s="28">
        <f t="shared" ca="1" si="1139"/>
        <v>0.40599179527051366</v>
      </c>
      <c r="AN1849" s="28">
        <f>IF(Riskregister!$E$11="",0,COUNTIF(BL$4:BL$53,"&lt;"&amp;AL1849)*IF(AM1849&lt;0.5,Riskregister!$K$11+(Riskregister!$L$11-Riskregister!$K$11)*SQRT(AM1849/2),Riskregister!$L$11-(Riskregister!$L$11-Riskregister!$K$11)*SQRT((1-AM1849)/2)))</f>
        <v>0</v>
      </c>
      <c r="AO1849" s="28">
        <f t="shared" ca="1" si="1140"/>
        <v>4.2345371606957283E-2</v>
      </c>
      <c r="AP1849" s="28">
        <f t="shared" ca="1" si="1140"/>
        <v>0.51915542542935567</v>
      </c>
      <c r="AQ1849" s="28">
        <f>IF(Riskregister!$E$12="",0,COUNTIF(BM$4:BM$53,"&lt;"&amp;AO1849)*IF(AP1849&lt;0.5,Riskregister!$K$12+(Riskregister!$L$12-Riskregister!$K$12)*SQRT(AP1849/2),Riskregister!$L$12-(Riskregister!$L$12-Riskregister!$K$12)*SQRT((1-AP1849)/2)))</f>
        <v>0</v>
      </c>
      <c r="AR1849" s="28">
        <f t="shared" ca="1" si="1141"/>
        <v>0.96864716323857059</v>
      </c>
      <c r="AS1849" s="28">
        <f t="shared" ca="1" si="1141"/>
        <v>0.43477120037078432</v>
      </c>
      <c r="AT1849" s="28">
        <f>IF(Riskregister!$E$13="",0,COUNTIF(BN$4:BN$53,"&lt;"&amp;AR1849)*IF(AS1849&lt;0.5,Riskregister!$K$13+(Riskregister!$L$13-Riskregister!$K$13)*SQRT(AS1849/2),Riskregister!$L$13-(Riskregister!$L$13-Riskregister!$K$13)*SQRT((1-AS1849)/2)))</f>
        <v>0</v>
      </c>
      <c r="AU1849" s="28">
        <f t="shared" ca="1" si="1142"/>
        <v>0.50211798422218723</v>
      </c>
      <c r="AV1849" s="28">
        <f t="shared" ca="1" si="1142"/>
        <v>0.44063572946066698</v>
      </c>
      <c r="AW1849" s="28">
        <f>IF(Riskregister!$E$14="",0,COUNTIF(BO$4:BO$53,"&lt;"&amp;AU1849)*IF(AV1849&lt;0.5,Riskregister!$K$14+(Riskregister!$L$14-Riskregister!$K$14)*SQRT(AV1849/2),Riskregister!$L$14-(Riskregister!$L$14-Riskregister!$K$14)*SQRT((1-AV1849)/2)))</f>
        <v>0</v>
      </c>
      <c r="AX1849" s="28">
        <f t="shared" ca="1" si="1143"/>
        <v>0.3693458847325698</v>
      </c>
      <c r="AY1849" s="28">
        <f t="shared" ca="1" si="1143"/>
        <v>0.29902477867096078</v>
      </c>
      <c r="AZ1849" s="28">
        <f>IF(Riskregister!$E$15="",0,COUNTIF(BP$4:BP$53,"&lt;"&amp;AX1849)*IF(AY1849&lt;0.5,Riskregister!$K$15+(Riskregister!$L$15-Riskregister!$K$15)*SQRT(AY1849/2),Riskregister!$L$15-(Riskregister!$L$15-Riskregister!$K$15)*SQRT((1-AY1849)/2)))</f>
        <v>0</v>
      </c>
      <c r="BA1849" s="28">
        <f t="shared" ca="1" si="1144"/>
        <v>0.53814450499534305</v>
      </c>
      <c r="BB1849" s="28">
        <f t="shared" ca="1" si="1144"/>
        <v>0.74242951544585933</v>
      </c>
      <c r="BC1849" s="28">
        <f>IF(Riskregister!$E$16="",0,COUNTIF(BQ$4:BQ$53,"&lt;"&amp;BA1849)*IF(BB1849&lt;0.5,Riskregister!$K$16+(Riskregister!$L$16-Riskregister!$K$16)*SQRT(BB1849/2),Riskregister!$L$16-(Riskregister!$L$16-Riskregister!$K$16)*SQRT((1-BB1849)/2)))</f>
        <v>0</v>
      </c>
      <c r="BD1849" s="28">
        <f t="shared" ca="1" si="1108"/>
        <v>4217183.8295508698</v>
      </c>
    </row>
    <row r="1850" spans="20:56" x14ac:dyDescent="0.35">
      <c r="T1850" s="28">
        <f t="shared" ca="1" si="1133"/>
        <v>0.59275295905101733</v>
      </c>
      <c r="U1850" s="28">
        <f t="shared" ca="1" si="1133"/>
        <v>0.78134545277385736</v>
      </c>
      <c r="V1850" s="28">
        <f ca="1">IF(Riskregister!$E$5="",0,COUNTIF(BF$4:BF$53,"&lt;"&amp;T1850)*IF(U1850&lt;0.5,Riskregister!$K$5+(Riskregister!$L$5-Riskregister!$K$5)*SQRT(U1850/2),Riskregister!$L$5-(Riskregister!$L$5-Riskregister!$K$5)*SQRT((1-U1850)/2)))</f>
        <v>0</v>
      </c>
      <c r="W1850" s="28">
        <f t="shared" ca="1" si="1134"/>
        <v>0.35137862522871766</v>
      </c>
      <c r="X1850" s="28">
        <f t="shared" ca="1" si="1134"/>
        <v>0.94387174850174316</v>
      </c>
      <c r="Y1850" s="28">
        <f ca="1">IF(Riskregister!$E$6="",0,COUNTIF(BG$4:BG$53,"&lt;"&amp;W1850)*IF(X1850&lt;0.5,Riskregister!$K$6+(Riskregister!$L$6-Riskregister!$K$6)*SQRT(X1850/2),Riskregister!$L$6-(Riskregister!$L$6-Riskregister!$K$6)*SQRT((1-X1850)/2)))</f>
        <v>0</v>
      </c>
      <c r="Z1850" s="28">
        <f t="shared" ca="1" si="1135"/>
        <v>0.88904189239301912</v>
      </c>
      <c r="AA1850" s="28">
        <f t="shared" ca="1" si="1135"/>
        <v>0.13532590037064696</v>
      </c>
      <c r="AB1850" s="28">
        <f ca="1">IF(Riskregister!$E$7="",0,COUNTIF(BH$4:BH$53,"&lt;"&amp;Z1850)*IF(AA1850&lt;0.5,Riskregister!$K$7+(Riskregister!$L$7-Riskregister!$K$7)*SQRT(AA1850/2),Riskregister!$L$7-(Riskregister!$L$7-Riskregister!$K$7)*SQRT((1-AA1850)/2)))</f>
        <v>141042.36045765798</v>
      </c>
      <c r="AC1850" s="28">
        <f t="shared" ca="1" si="1136"/>
        <v>0.5443915494958057</v>
      </c>
      <c r="AD1850" s="28">
        <f t="shared" ca="1" si="1136"/>
        <v>0.45367382801737643</v>
      </c>
      <c r="AE1850" s="28">
        <f ca="1">IF(Riskregister!$E$8="",0,COUNTIF(BI$4:BI$53,"&lt;"&amp;AC1850)*IF(AD1850&lt;0.5,Riskregister!$K$8+(Riskregister!$L$8-Riskregister!$K$8)*SQRT(AD1850/2),Riskregister!$L$8-(Riskregister!$L$8-Riskregister!$K$8)*SQRT((1-AD1850)/2)))</f>
        <v>0</v>
      </c>
      <c r="AF1850" s="28">
        <f t="shared" ca="1" si="1137"/>
        <v>3.1781900895258564E-2</v>
      </c>
      <c r="AG1850" s="28">
        <f t="shared" ca="1" si="1137"/>
        <v>0.26001632009688513</v>
      </c>
      <c r="AH1850" s="28">
        <f>IF(Riskregister!$E$9="",0,COUNTIF(BJ$4:BJ$53,"&lt;"&amp;AF1850)*IF(AG1850&lt;0.5,Riskregister!$K$9+(Riskregister!$L$9-Riskregister!$K$9)*SQRT(AG1850/2),Riskregister!$L$9-(Riskregister!$L$9-Riskregister!$K$9)*SQRT((1-AG1850)/2)))</f>
        <v>0</v>
      </c>
      <c r="AI1850" s="28">
        <f t="shared" ca="1" si="1138"/>
        <v>0.50655059963695503</v>
      </c>
      <c r="AJ1850" s="28">
        <f t="shared" ca="1" si="1138"/>
        <v>9.2678920070672466E-2</v>
      </c>
      <c r="AK1850" s="28">
        <f>IF(Riskregister!$E$10="",0,COUNTIF(BK$4:BK$53,"&lt;"&amp;AI1850)*IF(AJ1850&lt;0.5,Riskregister!$K$10+(Riskregister!$L$10-Riskregister!$K$10)*SQRT(AJ1850/2),Riskregister!$L$10-(Riskregister!$L$10-Riskregister!$K$10)*SQRT((1-AJ1850)/2)))</f>
        <v>0</v>
      </c>
      <c r="AL1850" s="28">
        <f t="shared" ca="1" si="1139"/>
        <v>0.85503090943627102</v>
      </c>
      <c r="AM1850" s="28">
        <f t="shared" ca="1" si="1139"/>
        <v>0.66955211851842511</v>
      </c>
      <c r="AN1850" s="28">
        <f>IF(Riskregister!$E$11="",0,COUNTIF(BL$4:BL$53,"&lt;"&amp;AL1850)*IF(AM1850&lt;0.5,Riskregister!$K$11+(Riskregister!$L$11-Riskregister!$K$11)*SQRT(AM1850/2),Riskregister!$L$11-(Riskregister!$L$11-Riskregister!$K$11)*SQRT((1-AM1850)/2)))</f>
        <v>0</v>
      </c>
      <c r="AO1850" s="28">
        <f t="shared" ca="1" si="1140"/>
        <v>0.62818049802293507</v>
      </c>
      <c r="AP1850" s="28">
        <f t="shared" ca="1" si="1140"/>
        <v>0.81694284214052915</v>
      </c>
      <c r="AQ1850" s="28">
        <f>IF(Riskregister!$E$12="",0,COUNTIF(BM$4:BM$53,"&lt;"&amp;AO1850)*IF(AP1850&lt;0.5,Riskregister!$K$12+(Riskregister!$L$12-Riskregister!$K$12)*SQRT(AP1850/2),Riskregister!$L$12-(Riskregister!$L$12-Riskregister!$K$12)*SQRT((1-AP1850)/2)))</f>
        <v>0</v>
      </c>
      <c r="AR1850" s="28">
        <f t="shared" ca="1" si="1141"/>
        <v>0.21073007020106604</v>
      </c>
      <c r="AS1850" s="28">
        <f t="shared" ca="1" si="1141"/>
        <v>7.8459400078709884E-2</v>
      </c>
      <c r="AT1850" s="28">
        <f>IF(Riskregister!$E$13="",0,COUNTIF(BN$4:BN$53,"&lt;"&amp;AR1850)*IF(AS1850&lt;0.5,Riskregister!$K$13+(Riskregister!$L$13-Riskregister!$K$13)*SQRT(AS1850/2),Riskregister!$L$13-(Riskregister!$L$13-Riskregister!$K$13)*SQRT((1-AS1850)/2)))</f>
        <v>0</v>
      </c>
      <c r="AU1850" s="28">
        <f t="shared" ca="1" si="1142"/>
        <v>0.12713769028117627</v>
      </c>
      <c r="AV1850" s="28">
        <f t="shared" ca="1" si="1142"/>
        <v>0.69398307533877768</v>
      </c>
      <c r="AW1850" s="28">
        <f>IF(Riskregister!$E$14="",0,COUNTIF(BO$4:BO$53,"&lt;"&amp;AU1850)*IF(AV1850&lt;0.5,Riskregister!$K$14+(Riskregister!$L$14-Riskregister!$K$14)*SQRT(AV1850/2),Riskregister!$L$14-(Riskregister!$L$14-Riskregister!$K$14)*SQRT((1-AV1850)/2)))</f>
        <v>0</v>
      </c>
      <c r="AX1850" s="28">
        <f t="shared" ca="1" si="1143"/>
        <v>0.81422375123031887</v>
      </c>
      <c r="AY1850" s="28">
        <f t="shared" ca="1" si="1143"/>
        <v>0.10852818436313127</v>
      </c>
      <c r="AZ1850" s="28">
        <f>IF(Riskregister!$E$15="",0,COUNTIF(BP$4:BP$53,"&lt;"&amp;AX1850)*IF(AY1850&lt;0.5,Riskregister!$K$15+(Riskregister!$L$15-Riskregister!$K$15)*SQRT(AY1850/2),Riskregister!$L$15-(Riskregister!$L$15-Riskregister!$K$15)*SQRT((1-AY1850)/2)))</f>
        <v>0</v>
      </c>
      <c r="BA1850" s="28">
        <f t="shared" ca="1" si="1144"/>
        <v>0.93941787501189955</v>
      </c>
      <c r="BB1850" s="28">
        <f t="shared" ca="1" si="1144"/>
        <v>0.34043294734164209</v>
      </c>
      <c r="BC1850" s="28">
        <f>IF(Riskregister!$E$16="",0,COUNTIF(BQ$4:BQ$53,"&lt;"&amp;BA1850)*IF(BB1850&lt;0.5,Riskregister!$K$16+(Riskregister!$L$16-Riskregister!$K$16)*SQRT(BB1850/2),Riskregister!$L$16-(Riskregister!$L$16-Riskregister!$K$16)*SQRT((1-BB1850)/2)))</f>
        <v>0</v>
      </c>
      <c r="BD1850" s="28">
        <f t="shared" ca="1" si="1108"/>
        <v>141042.36045765798</v>
      </c>
    </row>
    <row r="1851" spans="20:56" x14ac:dyDescent="0.35">
      <c r="T1851" s="28">
        <f t="shared" ca="1" si="1133"/>
        <v>0.27950984668552015</v>
      </c>
      <c r="U1851" s="28">
        <f t="shared" ca="1" si="1133"/>
        <v>0.76292838006290853</v>
      </c>
      <c r="V1851" s="28">
        <f ca="1">IF(Riskregister!$E$5="",0,COUNTIF(BF$4:BF$53,"&lt;"&amp;T1851)*IF(U1851&lt;0.5,Riskregister!$K$5+(Riskregister!$L$5-Riskregister!$K$5)*SQRT(U1851/2),Riskregister!$L$5-(Riskregister!$L$5-Riskregister!$K$5)*SQRT((1-U1851)/2)))</f>
        <v>0</v>
      </c>
      <c r="W1851" s="28">
        <f t="shared" ca="1" si="1134"/>
        <v>0.95296238665147293</v>
      </c>
      <c r="X1851" s="28">
        <f t="shared" ca="1" si="1134"/>
        <v>0.58073751789887806</v>
      </c>
      <c r="Y1851" s="28">
        <f ca="1">IF(Riskregister!$E$6="",0,COUNTIF(BG$4:BG$53,"&lt;"&amp;W1851)*IF(X1851&lt;0.5,Riskregister!$K$6+(Riskregister!$L$6-Riskregister!$K$6)*SQRT(X1851/2),Riskregister!$L$6-(Riskregister!$L$6-Riskregister!$K$6)*SQRT((1-X1851)/2)))</f>
        <v>2351721.8426444912</v>
      </c>
      <c r="Z1851" s="28">
        <f t="shared" ca="1" si="1135"/>
        <v>0.48125158430892001</v>
      </c>
      <c r="AA1851" s="28">
        <f t="shared" ca="1" si="1135"/>
        <v>0.72824167254155736</v>
      </c>
      <c r="AB1851" s="28">
        <f ca="1">IF(Riskregister!$E$7="",0,COUNTIF(BH$4:BH$53,"&lt;"&amp;Z1851)*IF(AA1851&lt;0.5,Riskregister!$K$7+(Riskregister!$L$7-Riskregister!$K$7)*SQRT(AA1851/2),Riskregister!$L$7-(Riskregister!$L$7-Riskregister!$K$7)*SQRT((1-AA1851)/2)))</f>
        <v>0</v>
      </c>
      <c r="AC1851" s="28">
        <f t="shared" ca="1" si="1136"/>
        <v>0.63649945006169562</v>
      </c>
      <c r="AD1851" s="28">
        <f t="shared" ca="1" si="1136"/>
        <v>0.5492915235449658</v>
      </c>
      <c r="AE1851" s="28">
        <f ca="1">IF(Riskregister!$E$8="",0,COUNTIF(BI$4:BI$53,"&lt;"&amp;AC1851)*IF(AD1851&lt;0.5,Riskregister!$K$8+(Riskregister!$L$8-Riskregister!$K$8)*SQRT(AD1851/2),Riskregister!$L$8-(Riskregister!$L$8-Riskregister!$K$8)*SQRT((1-AD1851)/2)))</f>
        <v>0</v>
      </c>
      <c r="AF1851" s="28">
        <f t="shared" ca="1" si="1137"/>
        <v>0.83546105693757755</v>
      </c>
      <c r="AG1851" s="28">
        <f t="shared" ca="1" si="1137"/>
        <v>0.34522467371092225</v>
      </c>
      <c r="AH1851" s="28">
        <f>IF(Riskregister!$E$9="",0,COUNTIF(BJ$4:BJ$53,"&lt;"&amp;AF1851)*IF(AG1851&lt;0.5,Riskregister!$K$9+(Riskregister!$L$9-Riskregister!$K$9)*SQRT(AG1851/2),Riskregister!$L$9-(Riskregister!$L$9-Riskregister!$K$9)*SQRT((1-AG1851)/2)))</f>
        <v>0</v>
      </c>
      <c r="AI1851" s="28">
        <f t="shared" ca="1" si="1138"/>
        <v>0.96746870508629168</v>
      </c>
      <c r="AJ1851" s="28">
        <f t="shared" ca="1" si="1138"/>
        <v>0.27096242668493065</v>
      </c>
      <c r="AK1851" s="28">
        <f>IF(Riskregister!$E$10="",0,COUNTIF(BK$4:BK$53,"&lt;"&amp;AI1851)*IF(AJ1851&lt;0.5,Riskregister!$K$10+(Riskregister!$L$10-Riskregister!$K$10)*SQRT(AJ1851/2),Riskregister!$L$10-(Riskregister!$L$10-Riskregister!$K$10)*SQRT((1-AJ1851)/2)))</f>
        <v>0</v>
      </c>
      <c r="AL1851" s="28">
        <f t="shared" ca="1" si="1139"/>
        <v>0.30566508413793447</v>
      </c>
      <c r="AM1851" s="28">
        <f t="shared" ca="1" si="1139"/>
        <v>0.69334680514727454</v>
      </c>
      <c r="AN1851" s="28">
        <f>IF(Riskregister!$E$11="",0,COUNTIF(BL$4:BL$53,"&lt;"&amp;AL1851)*IF(AM1851&lt;0.5,Riskregister!$K$11+(Riskregister!$L$11-Riskregister!$K$11)*SQRT(AM1851/2),Riskregister!$L$11-(Riskregister!$L$11-Riskregister!$K$11)*SQRT((1-AM1851)/2)))</f>
        <v>0</v>
      </c>
      <c r="AO1851" s="28">
        <f t="shared" ca="1" si="1140"/>
        <v>0.86231258659205112</v>
      </c>
      <c r="AP1851" s="28">
        <f t="shared" ca="1" si="1140"/>
        <v>0.31912736067910952</v>
      </c>
      <c r="AQ1851" s="28">
        <f>IF(Riskregister!$E$12="",0,COUNTIF(BM$4:BM$53,"&lt;"&amp;AO1851)*IF(AP1851&lt;0.5,Riskregister!$K$12+(Riskregister!$L$12-Riskregister!$K$12)*SQRT(AP1851/2),Riskregister!$L$12-(Riskregister!$L$12-Riskregister!$K$12)*SQRT((1-AP1851)/2)))</f>
        <v>0</v>
      </c>
      <c r="AR1851" s="28">
        <f t="shared" ca="1" si="1141"/>
        <v>0.8874870058657609</v>
      </c>
      <c r="AS1851" s="28">
        <f t="shared" ca="1" si="1141"/>
        <v>0.22451896389091197</v>
      </c>
      <c r="AT1851" s="28">
        <f>IF(Riskregister!$E$13="",0,COUNTIF(BN$4:BN$53,"&lt;"&amp;AR1851)*IF(AS1851&lt;0.5,Riskregister!$K$13+(Riskregister!$L$13-Riskregister!$K$13)*SQRT(AS1851/2),Riskregister!$L$13-(Riskregister!$L$13-Riskregister!$K$13)*SQRT((1-AS1851)/2)))</f>
        <v>0</v>
      </c>
      <c r="AU1851" s="28">
        <f t="shared" ca="1" si="1142"/>
        <v>0.3896891035766894</v>
      </c>
      <c r="AV1851" s="28">
        <f t="shared" ca="1" si="1142"/>
        <v>0.54525298003773981</v>
      </c>
      <c r="AW1851" s="28">
        <f>IF(Riskregister!$E$14="",0,COUNTIF(BO$4:BO$53,"&lt;"&amp;AU1851)*IF(AV1851&lt;0.5,Riskregister!$K$14+(Riskregister!$L$14-Riskregister!$K$14)*SQRT(AV1851/2),Riskregister!$L$14-(Riskregister!$L$14-Riskregister!$K$14)*SQRT((1-AV1851)/2)))</f>
        <v>0</v>
      </c>
      <c r="AX1851" s="28">
        <f t="shared" ca="1" si="1143"/>
        <v>0.22992223549793789</v>
      </c>
      <c r="AY1851" s="28">
        <f t="shared" ca="1" si="1143"/>
        <v>0.99960997687703601</v>
      </c>
      <c r="AZ1851" s="28">
        <f>IF(Riskregister!$E$15="",0,COUNTIF(BP$4:BP$53,"&lt;"&amp;AX1851)*IF(AY1851&lt;0.5,Riskregister!$K$15+(Riskregister!$L$15-Riskregister!$K$15)*SQRT(AY1851/2),Riskregister!$L$15-(Riskregister!$L$15-Riskregister!$K$15)*SQRT((1-AY1851)/2)))</f>
        <v>0</v>
      </c>
      <c r="BA1851" s="28">
        <f t="shared" ca="1" si="1144"/>
        <v>0.20569313065255701</v>
      </c>
      <c r="BB1851" s="28">
        <f t="shared" ca="1" si="1144"/>
        <v>3.0632988374780346E-2</v>
      </c>
      <c r="BC1851" s="28">
        <f>IF(Riskregister!$E$16="",0,COUNTIF(BQ$4:BQ$53,"&lt;"&amp;BA1851)*IF(BB1851&lt;0.5,Riskregister!$K$16+(Riskregister!$L$16-Riskregister!$K$16)*SQRT(BB1851/2),Riskregister!$L$16-(Riskregister!$L$16-Riskregister!$K$16)*SQRT((1-BB1851)/2)))</f>
        <v>0</v>
      </c>
      <c r="BD1851" s="28">
        <f t="shared" ca="1" si="1108"/>
        <v>2351721.8426444912</v>
      </c>
    </row>
    <row r="1852" spans="20:56" x14ac:dyDescent="0.35">
      <c r="T1852" s="28">
        <f t="shared" ca="1" si="1133"/>
        <v>0.57256872713359008</v>
      </c>
      <c r="U1852" s="28">
        <f t="shared" ca="1" si="1133"/>
        <v>0.62943879191541785</v>
      </c>
      <c r="V1852" s="28">
        <f ca="1">IF(Riskregister!$E$5="",0,COUNTIF(BF$4:BF$53,"&lt;"&amp;T1852)*IF(U1852&lt;0.5,Riskregister!$K$5+(Riskregister!$L$5-Riskregister!$K$5)*SQRT(U1852/2),Riskregister!$L$5-(Riskregister!$L$5-Riskregister!$K$5)*SQRT((1-U1852)/2)))</f>
        <v>0</v>
      </c>
      <c r="W1852" s="28">
        <f t="shared" ca="1" si="1134"/>
        <v>0.81140163867768089</v>
      </c>
      <c r="X1852" s="28">
        <f t="shared" ca="1" si="1134"/>
        <v>0.66250485797997671</v>
      </c>
      <c r="Y1852" s="28">
        <f ca="1">IF(Riskregister!$E$6="",0,COUNTIF(BG$4:BG$53,"&lt;"&amp;W1852)*IF(X1852&lt;0.5,Riskregister!$K$6+(Riskregister!$L$6-Riskregister!$K$6)*SQRT(X1852/2),Riskregister!$L$6-(Riskregister!$L$6-Riskregister!$K$6)*SQRT((1-X1852)/2)))</f>
        <v>1260579.8690376102</v>
      </c>
      <c r="Z1852" s="28">
        <f t="shared" ca="1" si="1135"/>
        <v>0.82657547228571226</v>
      </c>
      <c r="AA1852" s="28">
        <f t="shared" ca="1" si="1135"/>
        <v>0.75094676599680343</v>
      </c>
      <c r="AB1852" s="28">
        <f ca="1">IF(Riskregister!$E$7="",0,COUNTIF(BH$4:BH$53,"&lt;"&amp;Z1852)*IF(AA1852&lt;0.5,Riskregister!$K$7+(Riskregister!$L$7-Riskregister!$K$7)*SQRT(AA1852/2),Riskregister!$L$7-(Riskregister!$L$7-Riskregister!$K$7)*SQRT((1-AA1852)/2)))</f>
        <v>276490.84818242909</v>
      </c>
      <c r="AC1852" s="28">
        <f t="shared" ca="1" si="1136"/>
        <v>5.4350430247995685E-2</v>
      </c>
      <c r="AD1852" s="28">
        <f t="shared" ca="1" si="1136"/>
        <v>8.5911899655725321E-2</v>
      </c>
      <c r="AE1852" s="28">
        <f ca="1">IF(Riskregister!$E$8="",0,COUNTIF(BI$4:BI$53,"&lt;"&amp;AC1852)*IF(AD1852&lt;0.5,Riskregister!$K$8+(Riskregister!$L$8-Riskregister!$K$8)*SQRT(AD1852/2),Riskregister!$L$8-(Riskregister!$L$8-Riskregister!$K$8)*SQRT((1-AD1852)/2)))</f>
        <v>0</v>
      </c>
      <c r="AF1852" s="28">
        <f t="shared" ca="1" si="1137"/>
        <v>0.71646446868421743</v>
      </c>
      <c r="AG1852" s="28">
        <f t="shared" ca="1" si="1137"/>
        <v>0.64511545625782696</v>
      </c>
      <c r="AH1852" s="28">
        <f>IF(Riskregister!$E$9="",0,COUNTIF(BJ$4:BJ$53,"&lt;"&amp;AF1852)*IF(AG1852&lt;0.5,Riskregister!$K$9+(Riskregister!$L$9-Riskregister!$K$9)*SQRT(AG1852/2),Riskregister!$L$9-(Riskregister!$L$9-Riskregister!$K$9)*SQRT((1-AG1852)/2)))</f>
        <v>0</v>
      </c>
      <c r="AI1852" s="28">
        <f t="shared" ca="1" si="1138"/>
        <v>0.73435790140244794</v>
      </c>
      <c r="AJ1852" s="28">
        <f t="shared" ca="1" si="1138"/>
        <v>0.86398836142285251</v>
      </c>
      <c r="AK1852" s="28">
        <f>IF(Riskregister!$E$10="",0,COUNTIF(BK$4:BK$53,"&lt;"&amp;AI1852)*IF(AJ1852&lt;0.5,Riskregister!$K$10+(Riskregister!$L$10-Riskregister!$K$10)*SQRT(AJ1852/2),Riskregister!$L$10-(Riskregister!$L$10-Riskregister!$K$10)*SQRT((1-AJ1852)/2)))</f>
        <v>0</v>
      </c>
      <c r="AL1852" s="28">
        <f t="shared" ca="1" si="1139"/>
        <v>0.47071412295544279</v>
      </c>
      <c r="AM1852" s="28">
        <f t="shared" ca="1" si="1139"/>
        <v>0.98679634240255121</v>
      </c>
      <c r="AN1852" s="28">
        <f>IF(Riskregister!$E$11="",0,COUNTIF(BL$4:BL$53,"&lt;"&amp;AL1852)*IF(AM1852&lt;0.5,Riskregister!$K$11+(Riskregister!$L$11-Riskregister!$K$11)*SQRT(AM1852/2),Riskregister!$L$11-(Riskregister!$L$11-Riskregister!$K$11)*SQRT((1-AM1852)/2)))</f>
        <v>0</v>
      </c>
      <c r="AO1852" s="28">
        <f t="shared" ca="1" si="1140"/>
        <v>1.61558151121588E-3</v>
      </c>
      <c r="AP1852" s="28">
        <f t="shared" ca="1" si="1140"/>
        <v>0.26589961620259794</v>
      </c>
      <c r="AQ1852" s="28">
        <f>IF(Riskregister!$E$12="",0,COUNTIF(BM$4:BM$53,"&lt;"&amp;AO1852)*IF(AP1852&lt;0.5,Riskregister!$K$12+(Riskregister!$L$12-Riskregister!$K$12)*SQRT(AP1852/2),Riskregister!$L$12-(Riskregister!$L$12-Riskregister!$K$12)*SQRT((1-AP1852)/2)))</f>
        <v>0</v>
      </c>
      <c r="AR1852" s="28">
        <f t="shared" ca="1" si="1141"/>
        <v>0.7108476499316444</v>
      </c>
      <c r="AS1852" s="28">
        <f t="shared" ca="1" si="1141"/>
        <v>0.77000054704223031</v>
      </c>
      <c r="AT1852" s="28">
        <f>IF(Riskregister!$E$13="",0,COUNTIF(BN$4:BN$53,"&lt;"&amp;AR1852)*IF(AS1852&lt;0.5,Riskregister!$K$13+(Riskregister!$L$13-Riskregister!$K$13)*SQRT(AS1852/2),Riskregister!$L$13-(Riskregister!$L$13-Riskregister!$K$13)*SQRT((1-AS1852)/2)))</f>
        <v>0</v>
      </c>
      <c r="AU1852" s="28">
        <f t="shared" ca="1" si="1142"/>
        <v>0.62002242138603958</v>
      </c>
      <c r="AV1852" s="28">
        <f t="shared" ca="1" si="1142"/>
        <v>0.32000844762469938</v>
      </c>
      <c r="AW1852" s="28">
        <f>IF(Riskregister!$E$14="",0,COUNTIF(BO$4:BO$53,"&lt;"&amp;AU1852)*IF(AV1852&lt;0.5,Riskregister!$K$14+(Riskregister!$L$14-Riskregister!$K$14)*SQRT(AV1852/2),Riskregister!$L$14-(Riskregister!$L$14-Riskregister!$K$14)*SQRT((1-AV1852)/2)))</f>
        <v>0</v>
      </c>
      <c r="AX1852" s="28">
        <f t="shared" ca="1" si="1143"/>
        <v>1.2413524857294855E-2</v>
      </c>
      <c r="AY1852" s="28">
        <f t="shared" ca="1" si="1143"/>
        <v>0.22711018495095403</v>
      </c>
      <c r="AZ1852" s="28">
        <f>IF(Riskregister!$E$15="",0,COUNTIF(BP$4:BP$53,"&lt;"&amp;AX1852)*IF(AY1852&lt;0.5,Riskregister!$K$15+(Riskregister!$L$15-Riskregister!$K$15)*SQRT(AY1852/2),Riskregister!$L$15-(Riskregister!$L$15-Riskregister!$K$15)*SQRT((1-AY1852)/2)))</f>
        <v>0</v>
      </c>
      <c r="BA1852" s="28">
        <f t="shared" ca="1" si="1144"/>
        <v>0.52230263937771271</v>
      </c>
      <c r="BB1852" s="28">
        <f t="shared" ca="1" si="1144"/>
        <v>0.13250380272491302</v>
      </c>
      <c r="BC1852" s="28">
        <f>IF(Riskregister!$E$16="",0,COUNTIF(BQ$4:BQ$53,"&lt;"&amp;BA1852)*IF(BB1852&lt;0.5,Riskregister!$K$16+(Riskregister!$L$16-Riskregister!$K$16)*SQRT(BB1852/2),Riskregister!$L$16-(Riskregister!$L$16-Riskregister!$K$16)*SQRT((1-BB1852)/2)))</f>
        <v>0</v>
      </c>
      <c r="BD1852" s="28">
        <f t="shared" ca="1" si="1108"/>
        <v>1537070.7172200393</v>
      </c>
    </row>
    <row r="1853" spans="20:56" x14ac:dyDescent="0.35">
      <c r="T1853" s="28">
        <f t="shared" ca="1" si="1133"/>
        <v>0.58754496188010774</v>
      </c>
      <c r="U1853" s="28">
        <f t="shared" ca="1" si="1133"/>
        <v>0.63132626719852536</v>
      </c>
      <c r="V1853" s="28">
        <f ca="1">IF(Riskregister!$E$5="",0,COUNTIF(BF$4:BF$53,"&lt;"&amp;T1853)*IF(U1853&lt;0.5,Riskregister!$K$5+(Riskregister!$L$5-Riskregister!$K$5)*SQRT(U1853/2),Riskregister!$L$5-(Riskregister!$L$5-Riskregister!$K$5)*SQRT((1-U1853)/2)))</f>
        <v>0</v>
      </c>
      <c r="W1853" s="28">
        <f t="shared" ca="1" si="1134"/>
        <v>0.20230449735538325</v>
      </c>
      <c r="X1853" s="28">
        <f t="shared" ca="1" si="1134"/>
        <v>0.37685813626272491</v>
      </c>
      <c r="Y1853" s="28">
        <f ca="1">IF(Riskregister!$E$6="",0,COUNTIF(BG$4:BG$53,"&lt;"&amp;W1853)*IF(X1853&lt;0.5,Riskregister!$K$6+(Riskregister!$L$6-Riskregister!$K$6)*SQRT(X1853/2),Riskregister!$L$6-(Riskregister!$L$6-Riskregister!$K$6)*SQRT((1-X1853)/2)))</f>
        <v>0</v>
      </c>
      <c r="Z1853" s="28">
        <f t="shared" ca="1" si="1135"/>
        <v>0.12400279663947789</v>
      </c>
      <c r="AA1853" s="28">
        <f t="shared" ca="1" si="1135"/>
        <v>0.99492384240624798</v>
      </c>
      <c r="AB1853" s="28">
        <f ca="1">IF(Riskregister!$E$7="",0,COUNTIF(BH$4:BH$53,"&lt;"&amp;Z1853)*IF(AA1853&lt;0.5,Riskregister!$K$7+(Riskregister!$L$7-Riskregister!$K$7)*SQRT(AA1853/2),Riskregister!$L$7-(Riskregister!$L$7-Riskregister!$K$7)*SQRT((1-AA1853)/2)))</f>
        <v>0</v>
      </c>
      <c r="AC1853" s="28">
        <f t="shared" ca="1" si="1136"/>
        <v>0.24578173384898427</v>
      </c>
      <c r="AD1853" s="28">
        <f t="shared" ca="1" si="1136"/>
        <v>0.23964374101849673</v>
      </c>
      <c r="AE1853" s="28">
        <f ca="1">IF(Riskregister!$E$8="",0,COUNTIF(BI$4:BI$53,"&lt;"&amp;AC1853)*IF(AD1853&lt;0.5,Riskregister!$K$8+(Riskregister!$L$8-Riskregister!$K$8)*SQRT(AD1853/2),Riskregister!$L$8-(Riskregister!$L$8-Riskregister!$K$8)*SQRT((1-AD1853)/2)))</f>
        <v>0</v>
      </c>
      <c r="AF1853" s="28">
        <f t="shared" ca="1" si="1137"/>
        <v>0.60825962798573685</v>
      </c>
      <c r="AG1853" s="28">
        <f t="shared" ca="1" si="1137"/>
        <v>0.71573996833316234</v>
      </c>
      <c r="AH1853" s="28">
        <f>IF(Riskregister!$E$9="",0,COUNTIF(BJ$4:BJ$53,"&lt;"&amp;AF1853)*IF(AG1853&lt;0.5,Riskregister!$K$9+(Riskregister!$L$9-Riskregister!$K$9)*SQRT(AG1853/2),Riskregister!$L$9-(Riskregister!$L$9-Riskregister!$K$9)*SQRT((1-AG1853)/2)))</f>
        <v>0</v>
      </c>
      <c r="AI1853" s="28">
        <f t="shared" ca="1" si="1138"/>
        <v>0.24714909135999019</v>
      </c>
      <c r="AJ1853" s="28">
        <f t="shared" ca="1" si="1138"/>
        <v>5.8573356527790499E-2</v>
      </c>
      <c r="AK1853" s="28">
        <f>IF(Riskregister!$E$10="",0,COUNTIF(BK$4:BK$53,"&lt;"&amp;AI1853)*IF(AJ1853&lt;0.5,Riskregister!$K$10+(Riskregister!$L$10-Riskregister!$K$10)*SQRT(AJ1853/2),Riskregister!$L$10-(Riskregister!$L$10-Riskregister!$K$10)*SQRT((1-AJ1853)/2)))</f>
        <v>0</v>
      </c>
      <c r="AL1853" s="28">
        <f t="shared" ca="1" si="1139"/>
        <v>0.30463017961463512</v>
      </c>
      <c r="AM1853" s="28">
        <f t="shared" ca="1" si="1139"/>
        <v>0.83270703272949853</v>
      </c>
      <c r="AN1853" s="28">
        <f>IF(Riskregister!$E$11="",0,COUNTIF(BL$4:BL$53,"&lt;"&amp;AL1853)*IF(AM1853&lt;0.5,Riskregister!$K$11+(Riskregister!$L$11-Riskregister!$K$11)*SQRT(AM1853/2),Riskregister!$L$11-(Riskregister!$L$11-Riskregister!$K$11)*SQRT((1-AM1853)/2)))</f>
        <v>0</v>
      </c>
      <c r="AO1853" s="28">
        <f t="shared" ca="1" si="1140"/>
        <v>0.70321831626732312</v>
      </c>
      <c r="AP1853" s="28">
        <f t="shared" ca="1" si="1140"/>
        <v>0.47899692011367245</v>
      </c>
      <c r="AQ1853" s="28">
        <f>IF(Riskregister!$E$12="",0,COUNTIF(BM$4:BM$53,"&lt;"&amp;AO1853)*IF(AP1853&lt;0.5,Riskregister!$K$12+(Riskregister!$L$12-Riskregister!$K$12)*SQRT(AP1853/2),Riskregister!$L$12-(Riskregister!$L$12-Riskregister!$K$12)*SQRT((1-AP1853)/2)))</f>
        <v>0</v>
      </c>
      <c r="AR1853" s="28">
        <f t="shared" ca="1" si="1141"/>
        <v>0.68979206273556737</v>
      </c>
      <c r="AS1853" s="28">
        <f t="shared" ca="1" si="1141"/>
        <v>0.72186431274560259</v>
      </c>
      <c r="AT1853" s="28">
        <f>IF(Riskregister!$E$13="",0,COUNTIF(BN$4:BN$53,"&lt;"&amp;AR1853)*IF(AS1853&lt;0.5,Riskregister!$K$13+(Riskregister!$L$13-Riskregister!$K$13)*SQRT(AS1853/2),Riskregister!$L$13-(Riskregister!$L$13-Riskregister!$K$13)*SQRT((1-AS1853)/2)))</f>
        <v>0</v>
      </c>
      <c r="AU1853" s="28">
        <f t="shared" ca="1" si="1142"/>
        <v>0.10111979789896475</v>
      </c>
      <c r="AV1853" s="28">
        <f t="shared" ca="1" si="1142"/>
        <v>0.83046548202330073</v>
      </c>
      <c r="AW1853" s="28">
        <f>IF(Riskregister!$E$14="",0,COUNTIF(BO$4:BO$53,"&lt;"&amp;AU1853)*IF(AV1853&lt;0.5,Riskregister!$K$14+(Riskregister!$L$14-Riskregister!$K$14)*SQRT(AV1853/2),Riskregister!$L$14-(Riskregister!$L$14-Riskregister!$K$14)*SQRT((1-AV1853)/2)))</f>
        <v>0</v>
      </c>
      <c r="AX1853" s="28">
        <f t="shared" ca="1" si="1143"/>
        <v>0.7367692905446126</v>
      </c>
      <c r="AY1853" s="28">
        <f t="shared" ca="1" si="1143"/>
        <v>0.75855916855548788</v>
      </c>
      <c r="AZ1853" s="28">
        <f>IF(Riskregister!$E$15="",0,COUNTIF(BP$4:BP$53,"&lt;"&amp;AX1853)*IF(AY1853&lt;0.5,Riskregister!$K$15+(Riskregister!$L$15-Riskregister!$K$15)*SQRT(AY1853/2),Riskregister!$L$15-(Riskregister!$L$15-Riskregister!$K$15)*SQRT((1-AY1853)/2)))</f>
        <v>0</v>
      </c>
      <c r="BA1853" s="28">
        <f t="shared" ca="1" si="1144"/>
        <v>0.98942122708622005</v>
      </c>
      <c r="BB1853" s="28">
        <f t="shared" ca="1" si="1144"/>
        <v>0.82824998045098741</v>
      </c>
      <c r="BC1853" s="28">
        <f>IF(Riskregister!$E$16="",0,COUNTIF(BQ$4:BQ$53,"&lt;"&amp;BA1853)*IF(BB1853&lt;0.5,Riskregister!$K$16+(Riskregister!$L$16-Riskregister!$K$16)*SQRT(BB1853/2),Riskregister!$L$16-(Riskregister!$L$16-Riskregister!$K$16)*SQRT((1-BB1853)/2)))</f>
        <v>0</v>
      </c>
      <c r="BD1853" s="28">
        <f t="shared" ca="1" si="1108"/>
        <v>0</v>
      </c>
    </row>
    <row r="1854" spans="20:56" x14ac:dyDescent="0.35">
      <c r="T1854" s="28">
        <f t="shared" ca="1" si="1133"/>
        <v>0.22147311332195496</v>
      </c>
      <c r="U1854" s="28">
        <f t="shared" ca="1" si="1133"/>
        <v>0.87827705475911244</v>
      </c>
      <c r="V1854" s="28">
        <f ca="1">IF(Riskregister!$E$5="",0,COUNTIF(BF$4:BF$53,"&lt;"&amp;T1854)*IF(U1854&lt;0.5,Riskregister!$K$5+(Riskregister!$L$5-Riskregister!$K$5)*SQRT(U1854/2),Riskregister!$L$5-(Riskregister!$L$5-Riskregister!$K$5)*SQRT((1-U1854)/2)))</f>
        <v>0</v>
      </c>
      <c r="W1854" s="28">
        <f t="shared" ca="1" si="1134"/>
        <v>0.2369168451641348</v>
      </c>
      <c r="X1854" s="28">
        <f t="shared" ca="1" si="1134"/>
        <v>0.94583981684677054</v>
      </c>
      <c r="Y1854" s="28">
        <f ca="1">IF(Riskregister!$E$6="",0,COUNTIF(BG$4:BG$53,"&lt;"&amp;W1854)*IF(X1854&lt;0.5,Riskregister!$K$6+(Riskregister!$L$6-Riskregister!$K$6)*SQRT(X1854/2),Riskregister!$L$6-(Riskregister!$L$6-Riskregister!$K$6)*SQRT((1-X1854)/2)))</f>
        <v>0</v>
      </c>
      <c r="Z1854" s="28">
        <f t="shared" ca="1" si="1135"/>
        <v>0.27476272456160467</v>
      </c>
      <c r="AA1854" s="28">
        <f t="shared" ca="1" si="1135"/>
        <v>0.69601357192633373</v>
      </c>
      <c r="AB1854" s="28">
        <f ca="1">IF(Riskregister!$E$7="",0,COUNTIF(BH$4:BH$53,"&lt;"&amp;Z1854)*IF(AA1854&lt;0.5,Riskregister!$K$7+(Riskregister!$L$7-Riskregister!$K$7)*SQRT(AA1854/2),Riskregister!$L$7-(Riskregister!$L$7-Riskregister!$K$7)*SQRT((1-AA1854)/2)))</f>
        <v>0</v>
      </c>
      <c r="AC1854" s="28">
        <f t="shared" ca="1" si="1136"/>
        <v>9.6331172250063046E-2</v>
      </c>
      <c r="AD1854" s="28">
        <f t="shared" ca="1" si="1136"/>
        <v>0.72368093432115232</v>
      </c>
      <c r="AE1854" s="28">
        <f ca="1">IF(Riskregister!$E$8="",0,COUNTIF(BI$4:BI$53,"&lt;"&amp;AC1854)*IF(AD1854&lt;0.5,Riskregister!$K$8+(Riskregister!$L$8-Riskregister!$K$8)*SQRT(AD1854/2),Riskregister!$L$8-(Riskregister!$L$8-Riskregister!$K$8)*SQRT((1-AD1854)/2)))</f>
        <v>0</v>
      </c>
      <c r="AF1854" s="28">
        <f t="shared" ca="1" si="1137"/>
        <v>0.63170816169656985</v>
      </c>
      <c r="AG1854" s="28">
        <f t="shared" ca="1" si="1137"/>
        <v>0.1816664808801608</v>
      </c>
      <c r="AH1854" s="28">
        <f>IF(Riskregister!$E$9="",0,COUNTIF(BJ$4:BJ$53,"&lt;"&amp;AF1854)*IF(AG1854&lt;0.5,Riskregister!$K$9+(Riskregister!$L$9-Riskregister!$K$9)*SQRT(AG1854/2),Riskregister!$L$9-(Riskregister!$L$9-Riskregister!$K$9)*SQRT((1-AG1854)/2)))</f>
        <v>0</v>
      </c>
      <c r="AI1854" s="28">
        <f t="shared" ca="1" si="1138"/>
        <v>0.24886007730721615</v>
      </c>
      <c r="AJ1854" s="28">
        <f t="shared" ca="1" si="1138"/>
        <v>0.20218277967601239</v>
      </c>
      <c r="AK1854" s="28">
        <f>IF(Riskregister!$E$10="",0,COUNTIF(BK$4:BK$53,"&lt;"&amp;AI1854)*IF(AJ1854&lt;0.5,Riskregister!$K$10+(Riskregister!$L$10-Riskregister!$K$10)*SQRT(AJ1854/2),Riskregister!$L$10-(Riskregister!$L$10-Riskregister!$K$10)*SQRT((1-AJ1854)/2)))</f>
        <v>0</v>
      </c>
      <c r="AL1854" s="28">
        <f t="shared" ca="1" si="1139"/>
        <v>0.88244485286409968</v>
      </c>
      <c r="AM1854" s="28">
        <f t="shared" ca="1" si="1139"/>
        <v>0.3587469243020307</v>
      </c>
      <c r="AN1854" s="28">
        <f>IF(Riskregister!$E$11="",0,COUNTIF(BL$4:BL$53,"&lt;"&amp;AL1854)*IF(AM1854&lt;0.5,Riskregister!$K$11+(Riskregister!$L$11-Riskregister!$K$11)*SQRT(AM1854/2),Riskregister!$L$11-(Riskregister!$L$11-Riskregister!$K$11)*SQRT((1-AM1854)/2)))</f>
        <v>0</v>
      </c>
      <c r="AO1854" s="28">
        <f t="shared" ca="1" si="1140"/>
        <v>0.58576315681776059</v>
      </c>
      <c r="AP1854" s="28">
        <f t="shared" ca="1" si="1140"/>
        <v>0.11219642608644931</v>
      </c>
      <c r="AQ1854" s="28">
        <f>IF(Riskregister!$E$12="",0,COUNTIF(BM$4:BM$53,"&lt;"&amp;AO1854)*IF(AP1854&lt;0.5,Riskregister!$K$12+(Riskregister!$L$12-Riskregister!$K$12)*SQRT(AP1854/2),Riskregister!$L$12-(Riskregister!$L$12-Riskregister!$K$12)*SQRT((1-AP1854)/2)))</f>
        <v>0</v>
      </c>
      <c r="AR1854" s="28">
        <f t="shared" ca="1" si="1141"/>
        <v>0.80596005713533425</v>
      </c>
      <c r="AS1854" s="28">
        <f t="shared" ca="1" si="1141"/>
        <v>0.94676884764066227</v>
      </c>
      <c r="AT1854" s="28">
        <f>IF(Riskregister!$E$13="",0,COUNTIF(BN$4:BN$53,"&lt;"&amp;AR1854)*IF(AS1854&lt;0.5,Riskregister!$K$13+(Riskregister!$L$13-Riskregister!$K$13)*SQRT(AS1854/2),Riskregister!$L$13-(Riskregister!$L$13-Riskregister!$K$13)*SQRT((1-AS1854)/2)))</f>
        <v>0</v>
      </c>
      <c r="AU1854" s="28">
        <f t="shared" ca="1" si="1142"/>
        <v>0.57457220609412918</v>
      </c>
      <c r="AV1854" s="28">
        <f t="shared" ca="1" si="1142"/>
        <v>0.8988717897593802</v>
      </c>
      <c r="AW1854" s="28">
        <f>IF(Riskregister!$E$14="",0,COUNTIF(BO$4:BO$53,"&lt;"&amp;AU1854)*IF(AV1854&lt;0.5,Riskregister!$K$14+(Riskregister!$L$14-Riskregister!$K$14)*SQRT(AV1854/2),Riskregister!$L$14-(Riskregister!$L$14-Riskregister!$K$14)*SQRT((1-AV1854)/2)))</f>
        <v>0</v>
      </c>
      <c r="AX1854" s="28">
        <f t="shared" ca="1" si="1143"/>
        <v>0.17277226209685415</v>
      </c>
      <c r="AY1854" s="28">
        <f t="shared" ca="1" si="1143"/>
        <v>0.93877020600274241</v>
      </c>
      <c r="AZ1854" s="28">
        <f>IF(Riskregister!$E$15="",0,COUNTIF(BP$4:BP$53,"&lt;"&amp;AX1854)*IF(AY1854&lt;0.5,Riskregister!$K$15+(Riskregister!$L$15-Riskregister!$K$15)*SQRT(AY1854/2),Riskregister!$L$15-(Riskregister!$L$15-Riskregister!$K$15)*SQRT((1-AY1854)/2)))</f>
        <v>0</v>
      </c>
      <c r="BA1854" s="28">
        <f t="shared" ca="1" si="1144"/>
        <v>0.35996072411369806</v>
      </c>
      <c r="BB1854" s="28">
        <f t="shared" ca="1" si="1144"/>
        <v>0.60634760118387709</v>
      </c>
      <c r="BC1854" s="28">
        <f>IF(Riskregister!$E$16="",0,COUNTIF(BQ$4:BQ$53,"&lt;"&amp;BA1854)*IF(BB1854&lt;0.5,Riskregister!$K$16+(Riskregister!$L$16-Riskregister!$K$16)*SQRT(BB1854/2),Riskregister!$L$16-(Riskregister!$L$16-Riskregister!$K$16)*SQRT((1-BB1854)/2)))</f>
        <v>0</v>
      </c>
      <c r="BD1854" s="28">
        <f t="shared" ca="1" si="1108"/>
        <v>0</v>
      </c>
    </row>
    <row r="1855" spans="20:56" x14ac:dyDescent="0.35">
      <c r="T1855" s="28">
        <f t="shared" ca="1" si="1133"/>
        <v>0.84056062559769917</v>
      </c>
      <c r="U1855" s="28">
        <f t="shared" ca="1" si="1133"/>
        <v>0.11522194371735361</v>
      </c>
      <c r="V1855" s="28">
        <f ca="1">IF(Riskregister!$E$5="",0,COUNTIF(BF$4:BF$53,"&lt;"&amp;T1855)*IF(U1855&lt;0.5,Riskregister!$K$5+(Riskregister!$L$5-Riskregister!$K$5)*SQRT(U1855/2),Riskregister!$L$5-(Riskregister!$L$5-Riskregister!$K$5)*SQRT((1-U1855)/2)))</f>
        <v>258010.28562772184</v>
      </c>
      <c r="W1855" s="28">
        <f t="shared" ca="1" si="1134"/>
        <v>0.92826188122409292</v>
      </c>
      <c r="X1855" s="28">
        <f t="shared" ca="1" si="1134"/>
        <v>0.44112983403056027</v>
      </c>
      <c r="Y1855" s="28">
        <f ca="1">IF(Riskregister!$E$6="",0,COUNTIF(BG$4:BG$53,"&lt;"&amp;W1855)*IF(X1855&lt;0.5,Riskregister!$K$6+(Riskregister!$L$6-Riskregister!$K$6)*SQRT(X1855/2),Riskregister!$L$6-(Riskregister!$L$6-Riskregister!$K$6)*SQRT((1-X1855)/2)))</f>
        <v>2090716.2164355172</v>
      </c>
      <c r="Z1855" s="28">
        <f t="shared" ca="1" si="1135"/>
        <v>0.58827788022452399</v>
      </c>
      <c r="AA1855" s="28">
        <f t="shared" ca="1" si="1135"/>
        <v>0.94655719484824508</v>
      </c>
      <c r="AB1855" s="28">
        <f ca="1">IF(Riskregister!$E$7="",0,COUNTIF(BH$4:BH$53,"&lt;"&amp;Z1855)*IF(AA1855&lt;0.5,Riskregister!$K$7+(Riskregister!$L$7-Riskregister!$K$7)*SQRT(AA1855/2),Riskregister!$L$7-(Riskregister!$L$7-Riskregister!$K$7)*SQRT((1-AA1855)/2)))</f>
        <v>0</v>
      </c>
      <c r="AC1855" s="28">
        <f t="shared" ca="1" si="1136"/>
        <v>2.4437420408552124E-2</v>
      </c>
      <c r="AD1855" s="28">
        <f t="shared" ca="1" si="1136"/>
        <v>0.59130729613003474</v>
      </c>
      <c r="AE1855" s="28">
        <f ca="1">IF(Riskregister!$E$8="",0,COUNTIF(BI$4:BI$53,"&lt;"&amp;AC1855)*IF(AD1855&lt;0.5,Riskregister!$K$8+(Riskregister!$L$8-Riskregister!$K$8)*SQRT(AD1855/2),Riskregister!$L$8-(Riskregister!$L$8-Riskregister!$K$8)*SQRT((1-AD1855)/2)))</f>
        <v>0</v>
      </c>
      <c r="AF1855" s="28">
        <f t="shared" ca="1" si="1137"/>
        <v>0.93930188051432262</v>
      </c>
      <c r="AG1855" s="28">
        <f t="shared" ca="1" si="1137"/>
        <v>0.8231064950333804</v>
      </c>
      <c r="AH1855" s="28">
        <f>IF(Riskregister!$E$9="",0,COUNTIF(BJ$4:BJ$53,"&lt;"&amp;AF1855)*IF(AG1855&lt;0.5,Riskregister!$K$9+(Riskregister!$L$9-Riskregister!$K$9)*SQRT(AG1855/2),Riskregister!$L$9-(Riskregister!$L$9-Riskregister!$K$9)*SQRT((1-AG1855)/2)))</f>
        <v>0</v>
      </c>
      <c r="AI1855" s="28">
        <f t="shared" ca="1" si="1138"/>
        <v>0.65997599749547886</v>
      </c>
      <c r="AJ1855" s="28">
        <f t="shared" ca="1" si="1138"/>
        <v>0.45702630423232038</v>
      </c>
      <c r="AK1855" s="28">
        <f>IF(Riskregister!$E$10="",0,COUNTIF(BK$4:BK$53,"&lt;"&amp;AI1855)*IF(AJ1855&lt;0.5,Riskregister!$K$10+(Riskregister!$L$10-Riskregister!$K$10)*SQRT(AJ1855/2),Riskregister!$L$10-(Riskregister!$L$10-Riskregister!$K$10)*SQRT((1-AJ1855)/2)))</f>
        <v>0</v>
      </c>
      <c r="AL1855" s="28">
        <f t="shared" ca="1" si="1139"/>
        <v>0.30565833094966932</v>
      </c>
      <c r="AM1855" s="28">
        <f t="shared" ca="1" si="1139"/>
        <v>0.31013018908495527</v>
      </c>
      <c r="AN1855" s="28">
        <f>IF(Riskregister!$E$11="",0,COUNTIF(BL$4:BL$53,"&lt;"&amp;AL1855)*IF(AM1855&lt;0.5,Riskregister!$K$11+(Riskregister!$L$11-Riskregister!$K$11)*SQRT(AM1855/2),Riskregister!$L$11-(Riskregister!$L$11-Riskregister!$K$11)*SQRT((1-AM1855)/2)))</f>
        <v>0</v>
      </c>
      <c r="AO1855" s="28">
        <f t="shared" ca="1" si="1140"/>
        <v>0.52537468334719217</v>
      </c>
      <c r="AP1855" s="28">
        <f t="shared" ca="1" si="1140"/>
        <v>0.96304830072980885</v>
      </c>
      <c r="AQ1855" s="28">
        <f>IF(Riskregister!$E$12="",0,COUNTIF(BM$4:BM$53,"&lt;"&amp;AO1855)*IF(AP1855&lt;0.5,Riskregister!$K$12+(Riskregister!$L$12-Riskregister!$K$12)*SQRT(AP1855/2),Riskregister!$L$12-(Riskregister!$L$12-Riskregister!$K$12)*SQRT((1-AP1855)/2)))</f>
        <v>0</v>
      </c>
      <c r="AR1855" s="28">
        <f t="shared" ca="1" si="1141"/>
        <v>0.48546747399221102</v>
      </c>
      <c r="AS1855" s="28">
        <f t="shared" ca="1" si="1141"/>
        <v>0.43535839073930871</v>
      </c>
      <c r="AT1855" s="28">
        <f>IF(Riskregister!$E$13="",0,COUNTIF(BN$4:BN$53,"&lt;"&amp;AR1855)*IF(AS1855&lt;0.5,Riskregister!$K$13+(Riskregister!$L$13-Riskregister!$K$13)*SQRT(AS1855/2),Riskregister!$L$13-(Riskregister!$L$13-Riskregister!$K$13)*SQRT((1-AS1855)/2)))</f>
        <v>0</v>
      </c>
      <c r="AU1855" s="28">
        <f t="shared" ca="1" si="1142"/>
        <v>0.97200855586309498</v>
      </c>
      <c r="AV1855" s="28">
        <f t="shared" ca="1" si="1142"/>
        <v>0.18727904070823242</v>
      </c>
      <c r="AW1855" s="28">
        <f>IF(Riskregister!$E$14="",0,COUNTIF(BO$4:BO$53,"&lt;"&amp;AU1855)*IF(AV1855&lt;0.5,Riskregister!$K$14+(Riskregister!$L$14-Riskregister!$K$14)*SQRT(AV1855/2),Riskregister!$L$14-(Riskregister!$L$14-Riskregister!$K$14)*SQRT((1-AV1855)/2)))</f>
        <v>0</v>
      </c>
      <c r="AX1855" s="28">
        <f t="shared" ca="1" si="1143"/>
        <v>0.11770883110523511</v>
      </c>
      <c r="AY1855" s="28">
        <f t="shared" ca="1" si="1143"/>
        <v>0.55528047421247628</v>
      </c>
      <c r="AZ1855" s="28">
        <f>IF(Riskregister!$E$15="",0,COUNTIF(BP$4:BP$53,"&lt;"&amp;AX1855)*IF(AY1855&lt;0.5,Riskregister!$K$15+(Riskregister!$L$15-Riskregister!$K$15)*SQRT(AY1855/2),Riskregister!$L$15-(Riskregister!$L$15-Riskregister!$K$15)*SQRT((1-AY1855)/2)))</f>
        <v>0</v>
      </c>
      <c r="BA1855" s="28">
        <f t="shared" ca="1" si="1144"/>
        <v>0.14214047260494855</v>
      </c>
      <c r="BB1855" s="28">
        <f t="shared" ca="1" si="1144"/>
        <v>0.21970580110963267</v>
      </c>
      <c r="BC1855" s="28">
        <f>IF(Riskregister!$E$16="",0,COUNTIF(BQ$4:BQ$53,"&lt;"&amp;BA1855)*IF(BB1855&lt;0.5,Riskregister!$K$16+(Riskregister!$L$16-Riskregister!$K$16)*SQRT(BB1855/2),Riskregister!$L$16-(Riskregister!$L$16-Riskregister!$K$16)*SQRT((1-BB1855)/2)))</f>
        <v>0</v>
      </c>
      <c r="BD1855" s="28">
        <f t="shared" ca="1" si="1108"/>
        <v>2348726.502063239</v>
      </c>
    </row>
    <row r="1856" spans="20:56" x14ac:dyDescent="0.35">
      <c r="T1856" s="28">
        <f t="shared" ca="1" si="1133"/>
        <v>0.8634661650350135</v>
      </c>
      <c r="U1856" s="28">
        <f t="shared" ca="1" si="1133"/>
        <v>0.20159553365324301</v>
      </c>
      <c r="V1856" s="28">
        <f ca="1">IF(Riskregister!$E$5="",0,COUNTIF(BF$4:BF$53,"&lt;"&amp;T1856)*IF(U1856&lt;0.5,Riskregister!$K$5+(Riskregister!$L$5-Riskregister!$K$5)*SQRT(U1856/2),Riskregister!$L$5-(Riskregister!$L$5-Riskregister!$K$5)*SQRT((1-U1856)/2)))</f>
        <v>292868.98817584891</v>
      </c>
      <c r="W1856" s="28">
        <f t="shared" ca="1" si="1134"/>
        <v>0.2568911193287704</v>
      </c>
      <c r="X1856" s="28">
        <f t="shared" ca="1" si="1134"/>
        <v>0.29065014033954895</v>
      </c>
      <c r="Y1856" s="28">
        <f ca="1">IF(Riskregister!$E$6="",0,COUNTIF(BG$4:BG$53,"&lt;"&amp;W1856)*IF(X1856&lt;0.5,Riskregister!$K$6+(Riskregister!$L$6-Riskregister!$K$6)*SQRT(X1856/2),Riskregister!$L$6-(Riskregister!$L$6-Riskregister!$K$6)*SQRT((1-X1856)/2)))</f>
        <v>0</v>
      </c>
      <c r="Z1856" s="28">
        <f t="shared" ca="1" si="1135"/>
        <v>9.2343080543125011E-2</v>
      </c>
      <c r="AA1856" s="28">
        <f t="shared" ca="1" si="1135"/>
        <v>0.36872528279986139</v>
      </c>
      <c r="AB1856" s="28">
        <f ca="1">IF(Riskregister!$E$7="",0,COUNTIF(BH$4:BH$53,"&lt;"&amp;Z1856)*IF(AA1856&lt;0.5,Riskregister!$K$7+(Riskregister!$L$7-Riskregister!$K$7)*SQRT(AA1856/2),Riskregister!$L$7-(Riskregister!$L$7-Riskregister!$K$7)*SQRT((1-AA1856)/2)))</f>
        <v>0</v>
      </c>
      <c r="AC1856" s="28">
        <f t="shared" ca="1" si="1136"/>
        <v>0.83548647985930691</v>
      </c>
      <c r="AD1856" s="28">
        <f t="shared" ca="1" si="1136"/>
        <v>0.56186275465970337</v>
      </c>
      <c r="AE1856" s="28">
        <f ca="1">IF(Riskregister!$E$8="",0,COUNTIF(BI$4:BI$53,"&lt;"&amp;AC1856)*IF(AD1856&lt;0.5,Riskregister!$K$8+(Riskregister!$L$8-Riskregister!$K$8)*SQRT(AD1856/2),Riskregister!$L$8-(Riskregister!$L$8-Riskregister!$K$8)*SQRT((1-AD1856)/2)))</f>
        <v>0</v>
      </c>
      <c r="AF1856" s="28">
        <f t="shared" ca="1" si="1137"/>
        <v>0.11743418075721779</v>
      </c>
      <c r="AG1856" s="28">
        <f t="shared" ca="1" si="1137"/>
        <v>0.6268446803175467</v>
      </c>
      <c r="AH1856" s="28">
        <f>IF(Riskregister!$E$9="",0,COUNTIF(BJ$4:BJ$53,"&lt;"&amp;AF1856)*IF(AG1856&lt;0.5,Riskregister!$K$9+(Riskregister!$L$9-Riskregister!$K$9)*SQRT(AG1856/2),Riskregister!$L$9-(Riskregister!$L$9-Riskregister!$K$9)*SQRT((1-AG1856)/2)))</f>
        <v>0</v>
      </c>
      <c r="AI1856" s="28">
        <f t="shared" ca="1" si="1138"/>
        <v>0.24795620910138694</v>
      </c>
      <c r="AJ1856" s="28">
        <f t="shared" ca="1" si="1138"/>
        <v>0.76418104869412495</v>
      </c>
      <c r="AK1856" s="28">
        <f>IF(Riskregister!$E$10="",0,COUNTIF(BK$4:BK$53,"&lt;"&amp;AI1856)*IF(AJ1856&lt;0.5,Riskregister!$K$10+(Riskregister!$L$10-Riskregister!$K$10)*SQRT(AJ1856/2),Riskregister!$L$10-(Riskregister!$L$10-Riskregister!$K$10)*SQRT((1-AJ1856)/2)))</f>
        <v>0</v>
      </c>
      <c r="AL1856" s="28">
        <f t="shared" ca="1" si="1139"/>
        <v>0.57562150935534206</v>
      </c>
      <c r="AM1856" s="28">
        <f t="shared" ca="1" si="1139"/>
        <v>0.35201132247301925</v>
      </c>
      <c r="AN1856" s="28">
        <f>IF(Riskregister!$E$11="",0,COUNTIF(BL$4:BL$53,"&lt;"&amp;AL1856)*IF(AM1856&lt;0.5,Riskregister!$K$11+(Riskregister!$L$11-Riskregister!$K$11)*SQRT(AM1856/2),Riskregister!$L$11-(Riskregister!$L$11-Riskregister!$K$11)*SQRT((1-AM1856)/2)))</f>
        <v>0</v>
      </c>
      <c r="AO1856" s="28">
        <f t="shared" ca="1" si="1140"/>
        <v>0.41492627595082021</v>
      </c>
      <c r="AP1856" s="28">
        <f t="shared" ca="1" si="1140"/>
        <v>0.81515896185963976</v>
      </c>
      <c r="AQ1856" s="28">
        <f>IF(Riskregister!$E$12="",0,COUNTIF(BM$4:BM$53,"&lt;"&amp;AO1856)*IF(AP1856&lt;0.5,Riskregister!$K$12+(Riskregister!$L$12-Riskregister!$K$12)*SQRT(AP1856/2),Riskregister!$L$12-(Riskregister!$L$12-Riskregister!$K$12)*SQRT((1-AP1856)/2)))</f>
        <v>0</v>
      </c>
      <c r="AR1856" s="28">
        <f t="shared" ca="1" si="1141"/>
        <v>0.79236514809670255</v>
      </c>
      <c r="AS1856" s="28">
        <f t="shared" ca="1" si="1141"/>
        <v>0.65485341254817742</v>
      </c>
      <c r="AT1856" s="28">
        <f>IF(Riskregister!$E$13="",0,COUNTIF(BN$4:BN$53,"&lt;"&amp;AR1856)*IF(AS1856&lt;0.5,Riskregister!$K$13+(Riskregister!$L$13-Riskregister!$K$13)*SQRT(AS1856/2),Riskregister!$L$13-(Riskregister!$L$13-Riskregister!$K$13)*SQRT((1-AS1856)/2)))</f>
        <v>0</v>
      </c>
      <c r="AU1856" s="28">
        <f t="shared" ca="1" si="1142"/>
        <v>0.12280156981435153</v>
      </c>
      <c r="AV1856" s="28">
        <f t="shared" ca="1" si="1142"/>
        <v>0.91308531770243073</v>
      </c>
      <c r="AW1856" s="28">
        <f>IF(Riskregister!$E$14="",0,COUNTIF(BO$4:BO$53,"&lt;"&amp;AU1856)*IF(AV1856&lt;0.5,Riskregister!$K$14+(Riskregister!$L$14-Riskregister!$K$14)*SQRT(AV1856/2),Riskregister!$L$14-(Riskregister!$L$14-Riskregister!$K$14)*SQRT((1-AV1856)/2)))</f>
        <v>0</v>
      </c>
      <c r="AX1856" s="28">
        <f t="shared" ca="1" si="1143"/>
        <v>0.59636987099821304</v>
      </c>
      <c r="AY1856" s="28">
        <f t="shared" ca="1" si="1143"/>
        <v>0.12418013877656342</v>
      </c>
      <c r="AZ1856" s="28">
        <f>IF(Riskregister!$E$15="",0,COUNTIF(BP$4:BP$53,"&lt;"&amp;AX1856)*IF(AY1856&lt;0.5,Riskregister!$K$15+(Riskregister!$L$15-Riskregister!$K$15)*SQRT(AY1856/2),Riskregister!$L$15-(Riskregister!$L$15-Riskregister!$K$15)*SQRT((1-AY1856)/2)))</f>
        <v>0</v>
      </c>
      <c r="BA1856" s="28">
        <f t="shared" ca="1" si="1144"/>
        <v>0.16731071284155818</v>
      </c>
      <c r="BB1856" s="28">
        <f t="shared" ca="1" si="1144"/>
        <v>0.85179839095695697</v>
      </c>
      <c r="BC1856" s="28">
        <f>IF(Riskregister!$E$16="",0,COUNTIF(BQ$4:BQ$53,"&lt;"&amp;BA1856)*IF(BB1856&lt;0.5,Riskregister!$K$16+(Riskregister!$L$16-Riskregister!$K$16)*SQRT(BB1856/2),Riskregister!$L$16-(Riskregister!$L$16-Riskregister!$K$16)*SQRT((1-BB1856)/2)))</f>
        <v>0</v>
      </c>
      <c r="BD1856" s="28">
        <f t="shared" ca="1" si="1108"/>
        <v>292868.98817584891</v>
      </c>
    </row>
    <row r="1857" spans="20:56" x14ac:dyDescent="0.35">
      <c r="T1857" s="28">
        <f t="shared" ca="1" si="1133"/>
        <v>0.11421898329683688</v>
      </c>
      <c r="U1857" s="28">
        <f t="shared" ca="1" si="1133"/>
        <v>0.67566415092260002</v>
      </c>
      <c r="V1857" s="28">
        <f ca="1">IF(Riskregister!$E$5="",0,COUNTIF(BF$4:BF$53,"&lt;"&amp;T1857)*IF(U1857&lt;0.5,Riskregister!$K$5+(Riskregister!$L$5-Riskregister!$K$5)*SQRT(U1857/2),Riskregister!$L$5-(Riskregister!$L$5-Riskregister!$K$5)*SQRT((1-U1857)/2)))</f>
        <v>0</v>
      </c>
      <c r="W1857" s="28">
        <f t="shared" ca="1" si="1134"/>
        <v>0.39603095957119339</v>
      </c>
      <c r="X1857" s="28">
        <f t="shared" ca="1" si="1134"/>
        <v>7.191497797960833E-2</v>
      </c>
      <c r="Y1857" s="28">
        <f ca="1">IF(Riskregister!$E$6="",0,COUNTIF(BG$4:BG$53,"&lt;"&amp;W1857)*IF(X1857&lt;0.5,Riskregister!$K$6+(Riskregister!$L$6-Riskregister!$K$6)*SQRT(X1857/2),Riskregister!$L$6-(Riskregister!$L$6-Riskregister!$K$6)*SQRT((1-X1857)/2)))</f>
        <v>0</v>
      </c>
      <c r="Z1857" s="28">
        <f t="shared" ca="1" si="1135"/>
        <v>0.26904874875263052</v>
      </c>
      <c r="AA1857" s="28">
        <f t="shared" ca="1" si="1135"/>
        <v>0.55115791158905336</v>
      </c>
      <c r="AB1857" s="28">
        <f ca="1">IF(Riskregister!$E$7="",0,COUNTIF(BH$4:BH$53,"&lt;"&amp;Z1857)*IF(AA1857&lt;0.5,Riskregister!$K$7+(Riskregister!$L$7-Riskregister!$K$7)*SQRT(AA1857/2),Riskregister!$L$7-(Riskregister!$L$7-Riskregister!$K$7)*SQRT((1-AA1857)/2)))</f>
        <v>0</v>
      </c>
      <c r="AC1857" s="28">
        <f t="shared" ca="1" si="1136"/>
        <v>0.55586882271911564</v>
      </c>
      <c r="AD1857" s="28">
        <f t="shared" ca="1" si="1136"/>
        <v>0.38201093034257638</v>
      </c>
      <c r="AE1857" s="28">
        <f ca="1">IF(Riskregister!$E$8="",0,COUNTIF(BI$4:BI$53,"&lt;"&amp;AC1857)*IF(AD1857&lt;0.5,Riskregister!$K$8+(Riskregister!$L$8-Riskregister!$K$8)*SQRT(AD1857/2),Riskregister!$L$8-(Riskregister!$L$8-Riskregister!$K$8)*SQRT((1-AD1857)/2)))</f>
        <v>0</v>
      </c>
      <c r="AF1857" s="28">
        <f t="shared" ca="1" si="1137"/>
        <v>2.2169135620841773E-2</v>
      </c>
      <c r="AG1857" s="28">
        <f t="shared" ca="1" si="1137"/>
        <v>8.719093409206502E-2</v>
      </c>
      <c r="AH1857" s="28">
        <f>IF(Riskregister!$E$9="",0,COUNTIF(BJ$4:BJ$53,"&lt;"&amp;AF1857)*IF(AG1857&lt;0.5,Riskregister!$K$9+(Riskregister!$L$9-Riskregister!$K$9)*SQRT(AG1857/2),Riskregister!$L$9-(Riskregister!$L$9-Riskregister!$K$9)*SQRT((1-AG1857)/2)))</f>
        <v>0</v>
      </c>
      <c r="AI1857" s="28">
        <f t="shared" ca="1" si="1138"/>
        <v>0.92556835123652981</v>
      </c>
      <c r="AJ1857" s="28">
        <f t="shared" ca="1" si="1138"/>
        <v>0.34466704794661218</v>
      </c>
      <c r="AK1857" s="28">
        <f>IF(Riskregister!$E$10="",0,COUNTIF(BK$4:BK$53,"&lt;"&amp;AI1857)*IF(AJ1857&lt;0.5,Riskregister!$K$10+(Riskregister!$L$10-Riskregister!$K$10)*SQRT(AJ1857/2),Riskregister!$L$10-(Riskregister!$L$10-Riskregister!$K$10)*SQRT((1-AJ1857)/2)))</f>
        <v>0</v>
      </c>
      <c r="AL1857" s="28">
        <f t="shared" ca="1" si="1139"/>
        <v>0.43966543506669031</v>
      </c>
      <c r="AM1857" s="28">
        <f t="shared" ca="1" si="1139"/>
        <v>0.54416358746525384</v>
      </c>
      <c r="AN1857" s="28">
        <f>IF(Riskregister!$E$11="",0,COUNTIF(BL$4:BL$53,"&lt;"&amp;AL1857)*IF(AM1857&lt;0.5,Riskregister!$K$11+(Riskregister!$L$11-Riskregister!$K$11)*SQRT(AM1857/2),Riskregister!$L$11-(Riskregister!$L$11-Riskregister!$K$11)*SQRT((1-AM1857)/2)))</f>
        <v>0</v>
      </c>
      <c r="AO1857" s="28">
        <f t="shared" ca="1" si="1140"/>
        <v>0.5269528259131776</v>
      </c>
      <c r="AP1857" s="28">
        <f t="shared" ca="1" si="1140"/>
        <v>0.68723478778932678</v>
      </c>
      <c r="AQ1857" s="28">
        <f>IF(Riskregister!$E$12="",0,COUNTIF(BM$4:BM$53,"&lt;"&amp;AO1857)*IF(AP1857&lt;0.5,Riskregister!$K$12+(Riskregister!$L$12-Riskregister!$K$12)*SQRT(AP1857/2),Riskregister!$L$12-(Riskregister!$L$12-Riskregister!$K$12)*SQRT((1-AP1857)/2)))</f>
        <v>0</v>
      </c>
      <c r="AR1857" s="28">
        <f t="shared" ca="1" si="1141"/>
        <v>0.7697793558144076</v>
      </c>
      <c r="AS1857" s="28">
        <f t="shared" ca="1" si="1141"/>
        <v>0.90650923464201305</v>
      </c>
      <c r="AT1857" s="28">
        <f>IF(Riskregister!$E$13="",0,COUNTIF(BN$4:BN$53,"&lt;"&amp;AR1857)*IF(AS1857&lt;0.5,Riskregister!$K$13+(Riskregister!$L$13-Riskregister!$K$13)*SQRT(AS1857/2),Riskregister!$L$13-(Riskregister!$L$13-Riskregister!$K$13)*SQRT((1-AS1857)/2)))</f>
        <v>0</v>
      </c>
      <c r="AU1857" s="28">
        <f t="shared" ca="1" si="1142"/>
        <v>0.95117475185653499</v>
      </c>
      <c r="AV1857" s="28">
        <f t="shared" ca="1" si="1142"/>
        <v>0.75420313313857068</v>
      </c>
      <c r="AW1857" s="28">
        <f>IF(Riskregister!$E$14="",0,COUNTIF(BO$4:BO$53,"&lt;"&amp;AU1857)*IF(AV1857&lt;0.5,Riskregister!$K$14+(Riskregister!$L$14-Riskregister!$K$14)*SQRT(AV1857/2),Riskregister!$L$14-(Riskregister!$L$14-Riskregister!$K$14)*SQRT((1-AV1857)/2)))</f>
        <v>0</v>
      </c>
      <c r="AX1857" s="28">
        <f t="shared" ca="1" si="1143"/>
        <v>0.29586329618803398</v>
      </c>
      <c r="AY1857" s="28">
        <f t="shared" ca="1" si="1143"/>
        <v>0.59052901997921192</v>
      </c>
      <c r="AZ1857" s="28">
        <f>IF(Riskregister!$E$15="",0,COUNTIF(BP$4:BP$53,"&lt;"&amp;AX1857)*IF(AY1857&lt;0.5,Riskregister!$K$15+(Riskregister!$L$15-Riskregister!$K$15)*SQRT(AY1857/2),Riskregister!$L$15-(Riskregister!$L$15-Riskregister!$K$15)*SQRT((1-AY1857)/2)))</f>
        <v>0</v>
      </c>
      <c r="BA1857" s="28">
        <f t="shared" ca="1" si="1144"/>
        <v>0.77000417679369793</v>
      </c>
      <c r="BB1857" s="28">
        <f t="shared" ca="1" si="1144"/>
        <v>0.30078899987436603</v>
      </c>
      <c r="BC1857" s="28">
        <f>IF(Riskregister!$E$16="",0,COUNTIF(BQ$4:BQ$53,"&lt;"&amp;BA1857)*IF(BB1857&lt;0.5,Riskregister!$K$16+(Riskregister!$L$16-Riskregister!$K$16)*SQRT(BB1857/2),Riskregister!$L$16-(Riskregister!$L$16-Riskregister!$K$16)*SQRT((1-BB1857)/2)))</f>
        <v>0</v>
      </c>
      <c r="BD1857" s="28">
        <f t="shared" ca="1" si="1108"/>
        <v>0</v>
      </c>
    </row>
    <row r="1858" spans="20:56" x14ac:dyDescent="0.35">
      <c r="T1858" s="28">
        <f t="shared" ca="1" si="1133"/>
        <v>0.4832583631332863</v>
      </c>
      <c r="U1858" s="28">
        <f t="shared" ca="1" si="1133"/>
        <v>1.4699588653320439E-2</v>
      </c>
      <c r="V1858" s="28">
        <f ca="1">IF(Riskregister!$E$5="",0,COUNTIF(BF$4:BF$53,"&lt;"&amp;T1858)*IF(U1858&lt;0.5,Riskregister!$K$5+(Riskregister!$L$5-Riskregister!$K$5)*SQRT(U1858/2),Riskregister!$L$5-(Riskregister!$L$5-Riskregister!$K$5)*SQRT((1-U1858)/2)))</f>
        <v>0</v>
      </c>
      <c r="W1858" s="28">
        <f t="shared" ca="1" si="1134"/>
        <v>0.39701494755850253</v>
      </c>
      <c r="X1858" s="28">
        <f t="shared" ca="1" si="1134"/>
        <v>0.82050167253124218</v>
      </c>
      <c r="Y1858" s="28">
        <f ca="1">IF(Riskregister!$E$6="",0,COUNTIF(BG$4:BG$53,"&lt;"&amp;W1858)*IF(X1858&lt;0.5,Riskregister!$K$6+(Riskregister!$L$6-Riskregister!$K$6)*SQRT(X1858/2),Riskregister!$L$6-(Riskregister!$L$6-Riskregister!$K$6)*SQRT((1-X1858)/2)))</f>
        <v>0</v>
      </c>
      <c r="Z1858" s="28">
        <f t="shared" ca="1" si="1135"/>
        <v>0.14782974750529987</v>
      </c>
      <c r="AA1858" s="28">
        <f t="shared" ca="1" si="1135"/>
        <v>0.99151989568012822</v>
      </c>
      <c r="AB1858" s="28">
        <f ca="1">IF(Riskregister!$E$7="",0,COUNTIF(BH$4:BH$53,"&lt;"&amp;Z1858)*IF(AA1858&lt;0.5,Riskregister!$K$7+(Riskregister!$L$7-Riskregister!$K$7)*SQRT(AA1858/2),Riskregister!$L$7-(Riskregister!$L$7-Riskregister!$K$7)*SQRT((1-AA1858)/2)))</f>
        <v>0</v>
      </c>
      <c r="AC1858" s="28">
        <f t="shared" ca="1" si="1136"/>
        <v>0.66958810145489112</v>
      </c>
      <c r="AD1858" s="28">
        <f t="shared" ca="1" si="1136"/>
        <v>0.11326184259364236</v>
      </c>
      <c r="AE1858" s="28">
        <f ca="1">IF(Riskregister!$E$8="",0,COUNTIF(BI$4:BI$53,"&lt;"&amp;AC1858)*IF(AD1858&lt;0.5,Riskregister!$K$8+(Riskregister!$L$8-Riskregister!$K$8)*SQRT(AD1858/2),Riskregister!$L$8-(Riskregister!$L$8-Riskregister!$K$8)*SQRT((1-AD1858)/2)))</f>
        <v>0</v>
      </c>
      <c r="AF1858" s="28">
        <f t="shared" ca="1" si="1137"/>
        <v>0.50638105896911689</v>
      </c>
      <c r="AG1858" s="28">
        <f t="shared" ca="1" si="1137"/>
        <v>0.38482595762927241</v>
      </c>
      <c r="AH1858" s="28">
        <f>IF(Riskregister!$E$9="",0,COUNTIF(BJ$4:BJ$53,"&lt;"&amp;AF1858)*IF(AG1858&lt;0.5,Riskregister!$K$9+(Riskregister!$L$9-Riskregister!$K$9)*SQRT(AG1858/2),Riskregister!$L$9-(Riskregister!$L$9-Riskregister!$K$9)*SQRT((1-AG1858)/2)))</f>
        <v>0</v>
      </c>
      <c r="AI1858" s="28">
        <f t="shared" ca="1" si="1138"/>
        <v>0.90190968182253706</v>
      </c>
      <c r="AJ1858" s="28">
        <f t="shared" ca="1" si="1138"/>
        <v>0.24952057161824215</v>
      </c>
      <c r="AK1858" s="28">
        <f>IF(Riskregister!$E$10="",0,COUNTIF(BK$4:BK$53,"&lt;"&amp;AI1858)*IF(AJ1858&lt;0.5,Riskregister!$K$10+(Riskregister!$L$10-Riskregister!$K$10)*SQRT(AJ1858/2),Riskregister!$L$10-(Riskregister!$L$10-Riskregister!$K$10)*SQRT((1-AJ1858)/2)))</f>
        <v>0</v>
      </c>
      <c r="AL1858" s="28">
        <f t="shared" ca="1" si="1139"/>
        <v>0.60043536526510399</v>
      </c>
      <c r="AM1858" s="28">
        <f t="shared" ca="1" si="1139"/>
        <v>0.52419219947684814</v>
      </c>
      <c r="AN1858" s="28">
        <f>IF(Riskregister!$E$11="",0,COUNTIF(BL$4:BL$53,"&lt;"&amp;AL1858)*IF(AM1858&lt;0.5,Riskregister!$K$11+(Riskregister!$L$11-Riskregister!$K$11)*SQRT(AM1858/2),Riskregister!$L$11-(Riskregister!$L$11-Riskregister!$K$11)*SQRT((1-AM1858)/2)))</f>
        <v>0</v>
      </c>
      <c r="AO1858" s="28">
        <f t="shared" ca="1" si="1140"/>
        <v>0.21678211993153496</v>
      </c>
      <c r="AP1858" s="28">
        <f t="shared" ca="1" si="1140"/>
        <v>0.14803946402234369</v>
      </c>
      <c r="AQ1858" s="28">
        <f>IF(Riskregister!$E$12="",0,COUNTIF(BM$4:BM$53,"&lt;"&amp;AO1858)*IF(AP1858&lt;0.5,Riskregister!$K$12+(Riskregister!$L$12-Riskregister!$K$12)*SQRT(AP1858/2),Riskregister!$L$12-(Riskregister!$L$12-Riskregister!$K$12)*SQRT((1-AP1858)/2)))</f>
        <v>0</v>
      </c>
      <c r="AR1858" s="28">
        <f t="shared" ca="1" si="1141"/>
        <v>0.42575996101498159</v>
      </c>
      <c r="AS1858" s="28">
        <f t="shared" ca="1" si="1141"/>
        <v>0.74479755309635176</v>
      </c>
      <c r="AT1858" s="28">
        <f>IF(Riskregister!$E$13="",0,COUNTIF(BN$4:BN$53,"&lt;"&amp;AR1858)*IF(AS1858&lt;0.5,Riskregister!$K$13+(Riskregister!$L$13-Riskregister!$K$13)*SQRT(AS1858/2),Riskregister!$L$13-(Riskregister!$L$13-Riskregister!$K$13)*SQRT((1-AS1858)/2)))</f>
        <v>0</v>
      </c>
      <c r="AU1858" s="28">
        <f t="shared" ca="1" si="1142"/>
        <v>0.88588574787082142</v>
      </c>
      <c r="AV1858" s="28">
        <f t="shared" ca="1" si="1142"/>
        <v>0.61135657666709398</v>
      </c>
      <c r="AW1858" s="28">
        <f>IF(Riskregister!$E$14="",0,COUNTIF(BO$4:BO$53,"&lt;"&amp;AU1858)*IF(AV1858&lt;0.5,Riskregister!$K$14+(Riskregister!$L$14-Riskregister!$K$14)*SQRT(AV1858/2),Riskregister!$L$14-(Riskregister!$L$14-Riskregister!$K$14)*SQRT((1-AV1858)/2)))</f>
        <v>0</v>
      </c>
      <c r="AX1858" s="28">
        <f t="shared" ca="1" si="1143"/>
        <v>0.41636491900218175</v>
      </c>
      <c r="AY1858" s="28">
        <f t="shared" ca="1" si="1143"/>
        <v>0.75151355927559083</v>
      </c>
      <c r="AZ1858" s="28">
        <f>IF(Riskregister!$E$15="",0,COUNTIF(BP$4:BP$53,"&lt;"&amp;AX1858)*IF(AY1858&lt;0.5,Riskregister!$K$15+(Riskregister!$L$15-Riskregister!$K$15)*SQRT(AY1858/2),Riskregister!$L$15-(Riskregister!$L$15-Riskregister!$K$15)*SQRT((1-AY1858)/2)))</f>
        <v>0</v>
      </c>
      <c r="BA1858" s="28">
        <f t="shared" ca="1" si="1144"/>
        <v>0.56705030158467906</v>
      </c>
      <c r="BB1858" s="28">
        <f t="shared" ca="1" si="1144"/>
        <v>0.41849343611944911</v>
      </c>
      <c r="BC1858" s="28">
        <f>IF(Riskregister!$E$16="",0,COUNTIF(BQ$4:BQ$53,"&lt;"&amp;BA1858)*IF(BB1858&lt;0.5,Riskregister!$K$16+(Riskregister!$L$16-Riskregister!$K$16)*SQRT(BB1858/2),Riskregister!$L$16-(Riskregister!$L$16-Riskregister!$K$16)*SQRT((1-BB1858)/2)))</f>
        <v>0</v>
      </c>
      <c r="BD1858" s="28">
        <f t="shared" ca="1" si="1108"/>
        <v>0</v>
      </c>
    </row>
    <row r="1859" spans="20:56" x14ac:dyDescent="0.35">
      <c r="T1859" s="28">
        <f t="shared" ca="1" si="1133"/>
        <v>0.11024984231728352</v>
      </c>
      <c r="U1859" s="28">
        <f t="shared" ca="1" si="1133"/>
        <v>0.71408918269028865</v>
      </c>
      <c r="V1859" s="28">
        <f ca="1">IF(Riskregister!$E$5="",0,COUNTIF(BF$4:BF$53,"&lt;"&amp;T1859)*IF(U1859&lt;0.5,Riskregister!$K$5+(Riskregister!$L$5-Riskregister!$K$5)*SQRT(U1859/2),Riskregister!$L$5-(Riskregister!$L$5-Riskregister!$K$5)*SQRT((1-U1859)/2)))</f>
        <v>0</v>
      </c>
      <c r="W1859" s="28">
        <f t="shared" ca="1" si="1134"/>
        <v>0.17550627572370892</v>
      </c>
      <c r="X1859" s="28">
        <f t="shared" ca="1" si="1134"/>
        <v>0.69147818540196093</v>
      </c>
      <c r="Y1859" s="28">
        <f ca="1">IF(Riskregister!$E$6="",0,COUNTIF(BG$4:BG$53,"&lt;"&amp;W1859)*IF(X1859&lt;0.5,Riskregister!$K$6+(Riskregister!$L$6-Riskregister!$K$6)*SQRT(X1859/2),Riskregister!$L$6-(Riskregister!$L$6-Riskregister!$K$6)*SQRT((1-X1859)/2)))</f>
        <v>0</v>
      </c>
      <c r="Z1859" s="28">
        <f t="shared" ca="1" si="1135"/>
        <v>0.12582264123304443</v>
      </c>
      <c r="AA1859" s="28">
        <f t="shared" ca="1" si="1135"/>
        <v>0.46964992895487312</v>
      </c>
      <c r="AB1859" s="28">
        <f ca="1">IF(Riskregister!$E$7="",0,COUNTIF(BH$4:BH$53,"&lt;"&amp;Z1859)*IF(AA1859&lt;0.5,Riskregister!$K$7+(Riskregister!$L$7-Riskregister!$K$7)*SQRT(AA1859/2),Riskregister!$L$7-(Riskregister!$L$7-Riskregister!$K$7)*SQRT((1-AA1859)/2)))</f>
        <v>0</v>
      </c>
      <c r="AC1859" s="28">
        <f t="shared" ca="1" si="1136"/>
        <v>0.45825595596451441</v>
      </c>
      <c r="AD1859" s="28">
        <f t="shared" ca="1" si="1136"/>
        <v>0.54066632663619762</v>
      </c>
      <c r="AE1859" s="28">
        <f ca="1">IF(Riskregister!$E$8="",0,COUNTIF(BI$4:BI$53,"&lt;"&amp;AC1859)*IF(AD1859&lt;0.5,Riskregister!$K$8+(Riskregister!$L$8-Riskregister!$K$8)*SQRT(AD1859/2),Riskregister!$L$8-(Riskregister!$L$8-Riskregister!$K$8)*SQRT((1-AD1859)/2)))</f>
        <v>0</v>
      </c>
      <c r="AF1859" s="28">
        <f t="shared" ca="1" si="1137"/>
        <v>0.54944243305308949</v>
      </c>
      <c r="AG1859" s="28">
        <f t="shared" ca="1" si="1137"/>
        <v>8.0950115258498045E-2</v>
      </c>
      <c r="AH1859" s="28">
        <f>IF(Riskregister!$E$9="",0,COUNTIF(BJ$4:BJ$53,"&lt;"&amp;AF1859)*IF(AG1859&lt;0.5,Riskregister!$K$9+(Riskregister!$L$9-Riskregister!$K$9)*SQRT(AG1859/2),Riskregister!$L$9-(Riskregister!$L$9-Riskregister!$K$9)*SQRT((1-AG1859)/2)))</f>
        <v>0</v>
      </c>
      <c r="AI1859" s="28">
        <f t="shared" ca="1" si="1138"/>
        <v>0.98528565753269493</v>
      </c>
      <c r="AJ1859" s="28">
        <f t="shared" ca="1" si="1138"/>
        <v>0.7526369453895031</v>
      </c>
      <c r="AK1859" s="28">
        <f>IF(Riskregister!$E$10="",0,COUNTIF(BK$4:BK$53,"&lt;"&amp;AI1859)*IF(AJ1859&lt;0.5,Riskregister!$K$10+(Riskregister!$L$10-Riskregister!$K$10)*SQRT(AJ1859/2),Riskregister!$L$10-(Riskregister!$L$10-Riskregister!$K$10)*SQRT((1-AJ1859)/2)))</f>
        <v>0</v>
      </c>
      <c r="AL1859" s="28">
        <f t="shared" ca="1" si="1139"/>
        <v>0.20297700005207275</v>
      </c>
      <c r="AM1859" s="28">
        <f t="shared" ca="1" si="1139"/>
        <v>0.92710668251449957</v>
      </c>
      <c r="AN1859" s="28">
        <f>IF(Riskregister!$E$11="",0,COUNTIF(BL$4:BL$53,"&lt;"&amp;AL1859)*IF(AM1859&lt;0.5,Riskregister!$K$11+(Riskregister!$L$11-Riskregister!$K$11)*SQRT(AM1859/2),Riskregister!$L$11-(Riskregister!$L$11-Riskregister!$K$11)*SQRT((1-AM1859)/2)))</f>
        <v>0</v>
      </c>
      <c r="AO1859" s="28">
        <f t="shared" ca="1" si="1140"/>
        <v>4.502028346807796E-3</v>
      </c>
      <c r="AP1859" s="28">
        <f t="shared" ca="1" si="1140"/>
        <v>0.96523181388985191</v>
      </c>
      <c r="AQ1859" s="28">
        <f>IF(Riskregister!$E$12="",0,COUNTIF(BM$4:BM$53,"&lt;"&amp;AO1859)*IF(AP1859&lt;0.5,Riskregister!$K$12+(Riskregister!$L$12-Riskregister!$K$12)*SQRT(AP1859/2),Riskregister!$L$12-(Riskregister!$L$12-Riskregister!$K$12)*SQRT((1-AP1859)/2)))</f>
        <v>0</v>
      </c>
      <c r="AR1859" s="28">
        <f t="shared" ca="1" si="1141"/>
        <v>3.485325322239663E-3</v>
      </c>
      <c r="AS1859" s="28">
        <f t="shared" ca="1" si="1141"/>
        <v>0.93619022337676927</v>
      </c>
      <c r="AT1859" s="28">
        <f>IF(Riskregister!$E$13="",0,COUNTIF(BN$4:BN$53,"&lt;"&amp;AR1859)*IF(AS1859&lt;0.5,Riskregister!$K$13+(Riskregister!$L$13-Riskregister!$K$13)*SQRT(AS1859/2),Riskregister!$L$13-(Riskregister!$L$13-Riskregister!$K$13)*SQRT((1-AS1859)/2)))</f>
        <v>0</v>
      </c>
      <c r="AU1859" s="28">
        <f t="shared" ca="1" si="1142"/>
        <v>0.16019438907902628</v>
      </c>
      <c r="AV1859" s="28">
        <f t="shared" ca="1" si="1142"/>
        <v>5.2714245842923613E-2</v>
      </c>
      <c r="AW1859" s="28">
        <f>IF(Riskregister!$E$14="",0,COUNTIF(BO$4:BO$53,"&lt;"&amp;AU1859)*IF(AV1859&lt;0.5,Riskregister!$K$14+(Riskregister!$L$14-Riskregister!$K$14)*SQRT(AV1859/2),Riskregister!$L$14-(Riskregister!$L$14-Riskregister!$K$14)*SQRT((1-AV1859)/2)))</f>
        <v>0</v>
      </c>
      <c r="AX1859" s="28">
        <f t="shared" ca="1" si="1143"/>
        <v>0.50250937763967884</v>
      </c>
      <c r="AY1859" s="28">
        <f t="shared" ca="1" si="1143"/>
        <v>0.21801912623405395</v>
      </c>
      <c r="AZ1859" s="28">
        <f>IF(Riskregister!$E$15="",0,COUNTIF(BP$4:BP$53,"&lt;"&amp;AX1859)*IF(AY1859&lt;0.5,Riskregister!$K$15+(Riskregister!$L$15-Riskregister!$K$15)*SQRT(AY1859/2),Riskregister!$L$15-(Riskregister!$L$15-Riskregister!$K$15)*SQRT((1-AY1859)/2)))</f>
        <v>0</v>
      </c>
      <c r="BA1859" s="28">
        <f t="shared" ca="1" si="1144"/>
        <v>1.6357269868126467E-2</v>
      </c>
      <c r="BB1859" s="28">
        <f t="shared" ca="1" si="1144"/>
        <v>0.29822380632791767</v>
      </c>
      <c r="BC1859" s="28">
        <f>IF(Riskregister!$E$16="",0,COUNTIF(BQ$4:BQ$53,"&lt;"&amp;BA1859)*IF(BB1859&lt;0.5,Riskregister!$K$16+(Riskregister!$L$16-Riskregister!$K$16)*SQRT(BB1859/2),Riskregister!$L$16-(Riskregister!$L$16-Riskregister!$K$16)*SQRT((1-BB1859)/2)))</f>
        <v>0</v>
      </c>
      <c r="BD1859" s="28">
        <f t="shared" ca="1" si="1108"/>
        <v>0</v>
      </c>
    </row>
    <row r="1860" spans="20:56" x14ac:dyDescent="0.35">
      <c r="T1860" s="28">
        <f t="shared" ca="1" si="1133"/>
        <v>0.78379354180455574</v>
      </c>
      <c r="U1860" s="28">
        <f t="shared" ca="1" si="1133"/>
        <v>0.71167766597698734</v>
      </c>
      <c r="V1860" s="28">
        <f ca="1">IF(Riskregister!$E$5="",0,COUNTIF(BF$4:BF$53,"&lt;"&amp;T1860)*IF(U1860&lt;0.5,Riskregister!$K$5+(Riskregister!$L$5-Riskregister!$K$5)*SQRT(U1860/2),Riskregister!$L$5-(Riskregister!$L$5-Riskregister!$K$5)*SQRT((1-U1860)/2)))</f>
        <v>429141.47279158107</v>
      </c>
      <c r="W1860" s="28">
        <f t="shared" ca="1" si="1134"/>
        <v>0.88306335129191782</v>
      </c>
      <c r="X1860" s="28">
        <f t="shared" ca="1" si="1134"/>
        <v>0.50445160816156998</v>
      </c>
      <c r="Y1860" s="28">
        <f ca="1">IF(Riskregister!$E$6="",0,COUNTIF(BG$4:BG$53,"&lt;"&amp;W1860)*IF(X1860&lt;0.5,Riskregister!$K$6+(Riskregister!$L$6-Riskregister!$K$6)*SQRT(X1860/2),Riskregister!$L$6-(Riskregister!$L$6-Riskregister!$K$6)*SQRT((1-X1860)/2)))</f>
        <v>1104015.4048320604</v>
      </c>
      <c r="Z1860" s="28">
        <f t="shared" ca="1" si="1135"/>
        <v>0.82786001224658168</v>
      </c>
      <c r="AA1860" s="28">
        <f t="shared" ca="1" si="1135"/>
        <v>0.65670194066695087</v>
      </c>
      <c r="AB1860" s="28">
        <f ca="1">IF(Riskregister!$E$7="",0,COUNTIF(BH$4:BH$53,"&lt;"&amp;Z1860)*IF(AA1860&lt;0.5,Riskregister!$K$7+(Riskregister!$L$7-Riskregister!$K$7)*SQRT(AA1860/2),Riskregister!$L$7-(Riskregister!$L$7-Riskregister!$K$7)*SQRT((1-AA1860)/2)))</f>
        <v>254993.08246104512</v>
      </c>
      <c r="AC1860" s="28">
        <f t="shared" ca="1" si="1136"/>
        <v>0.39407965661829958</v>
      </c>
      <c r="AD1860" s="28">
        <f t="shared" ca="1" si="1136"/>
        <v>0.79967548053569959</v>
      </c>
      <c r="AE1860" s="28">
        <f ca="1">IF(Riskregister!$E$8="",0,COUNTIF(BI$4:BI$53,"&lt;"&amp;AC1860)*IF(AD1860&lt;0.5,Riskregister!$K$8+(Riskregister!$L$8-Riskregister!$K$8)*SQRT(AD1860/2),Riskregister!$L$8-(Riskregister!$L$8-Riskregister!$K$8)*SQRT((1-AD1860)/2)))</f>
        <v>0</v>
      </c>
      <c r="AF1860" s="28">
        <f t="shared" ca="1" si="1137"/>
        <v>0.52772681011147149</v>
      </c>
      <c r="AG1860" s="28">
        <f t="shared" ca="1" si="1137"/>
        <v>0.69362811927079471</v>
      </c>
      <c r="AH1860" s="28">
        <f>IF(Riskregister!$E$9="",0,COUNTIF(BJ$4:BJ$53,"&lt;"&amp;AF1860)*IF(AG1860&lt;0.5,Riskregister!$K$9+(Riskregister!$L$9-Riskregister!$K$9)*SQRT(AG1860/2),Riskregister!$L$9-(Riskregister!$L$9-Riskregister!$K$9)*SQRT((1-AG1860)/2)))</f>
        <v>0</v>
      </c>
      <c r="AI1860" s="28">
        <f t="shared" ca="1" si="1138"/>
        <v>0.57488922143832011</v>
      </c>
      <c r="AJ1860" s="28">
        <f t="shared" ca="1" si="1138"/>
        <v>0.1970947618154929</v>
      </c>
      <c r="AK1860" s="28">
        <f>IF(Riskregister!$E$10="",0,COUNTIF(BK$4:BK$53,"&lt;"&amp;AI1860)*IF(AJ1860&lt;0.5,Riskregister!$K$10+(Riskregister!$L$10-Riskregister!$K$10)*SQRT(AJ1860/2),Riskregister!$L$10-(Riskregister!$L$10-Riskregister!$K$10)*SQRT((1-AJ1860)/2)))</f>
        <v>0</v>
      </c>
      <c r="AL1860" s="28">
        <f t="shared" ca="1" si="1139"/>
        <v>0.55536862961111089</v>
      </c>
      <c r="AM1860" s="28">
        <f t="shared" ca="1" si="1139"/>
        <v>0.75242823790519908</v>
      </c>
      <c r="AN1860" s="28">
        <f>IF(Riskregister!$E$11="",0,COUNTIF(BL$4:BL$53,"&lt;"&amp;AL1860)*IF(AM1860&lt;0.5,Riskregister!$K$11+(Riskregister!$L$11-Riskregister!$K$11)*SQRT(AM1860/2),Riskregister!$L$11-(Riskregister!$L$11-Riskregister!$K$11)*SQRT((1-AM1860)/2)))</f>
        <v>0</v>
      </c>
      <c r="AO1860" s="28">
        <f t="shared" ca="1" si="1140"/>
        <v>0.76091311682810825</v>
      </c>
      <c r="AP1860" s="28">
        <f t="shared" ca="1" si="1140"/>
        <v>0.95281028690303304</v>
      </c>
      <c r="AQ1860" s="28">
        <f>IF(Riskregister!$E$12="",0,COUNTIF(BM$4:BM$53,"&lt;"&amp;AO1860)*IF(AP1860&lt;0.5,Riskregister!$K$12+(Riskregister!$L$12-Riskregister!$K$12)*SQRT(AP1860/2),Riskregister!$L$12-(Riskregister!$L$12-Riskregister!$K$12)*SQRT((1-AP1860)/2)))</f>
        <v>0</v>
      </c>
      <c r="AR1860" s="28">
        <f t="shared" ca="1" si="1141"/>
        <v>0.24167972843550645</v>
      </c>
      <c r="AS1860" s="28">
        <f t="shared" ca="1" si="1141"/>
        <v>0.85298708134908308</v>
      </c>
      <c r="AT1860" s="28">
        <f>IF(Riskregister!$E$13="",0,COUNTIF(BN$4:BN$53,"&lt;"&amp;AR1860)*IF(AS1860&lt;0.5,Riskregister!$K$13+(Riskregister!$L$13-Riskregister!$K$13)*SQRT(AS1860/2),Riskregister!$L$13-(Riskregister!$L$13-Riskregister!$K$13)*SQRT((1-AS1860)/2)))</f>
        <v>0</v>
      </c>
      <c r="AU1860" s="28">
        <f t="shared" ca="1" si="1142"/>
        <v>0.88853212550530314</v>
      </c>
      <c r="AV1860" s="28">
        <f t="shared" ca="1" si="1142"/>
        <v>3.6984439034393968E-2</v>
      </c>
      <c r="AW1860" s="28">
        <f>IF(Riskregister!$E$14="",0,COUNTIF(BO$4:BO$53,"&lt;"&amp;AU1860)*IF(AV1860&lt;0.5,Riskregister!$K$14+(Riskregister!$L$14-Riskregister!$K$14)*SQRT(AV1860/2),Riskregister!$L$14-(Riskregister!$L$14-Riskregister!$K$14)*SQRT((1-AV1860)/2)))</f>
        <v>0</v>
      </c>
      <c r="AX1860" s="28">
        <f t="shared" ca="1" si="1143"/>
        <v>0.90360153981974123</v>
      </c>
      <c r="AY1860" s="28">
        <f t="shared" ca="1" si="1143"/>
        <v>0.99342029978255098</v>
      </c>
      <c r="AZ1860" s="28">
        <f>IF(Riskregister!$E$15="",0,COUNTIF(BP$4:BP$53,"&lt;"&amp;AX1860)*IF(AY1860&lt;0.5,Riskregister!$K$15+(Riskregister!$L$15-Riskregister!$K$15)*SQRT(AY1860/2),Riskregister!$L$15-(Riskregister!$L$15-Riskregister!$K$15)*SQRT((1-AY1860)/2)))</f>
        <v>0</v>
      </c>
      <c r="BA1860" s="28">
        <f t="shared" ca="1" si="1144"/>
        <v>4.7698275180076188E-2</v>
      </c>
      <c r="BB1860" s="28">
        <f t="shared" ca="1" si="1144"/>
        <v>0.3657919625513868</v>
      </c>
      <c r="BC1860" s="28">
        <f>IF(Riskregister!$E$16="",0,COUNTIF(BQ$4:BQ$53,"&lt;"&amp;BA1860)*IF(BB1860&lt;0.5,Riskregister!$K$16+(Riskregister!$L$16-Riskregister!$K$16)*SQRT(BB1860/2),Riskregister!$L$16-(Riskregister!$L$16-Riskregister!$K$16)*SQRT((1-BB1860)/2)))</f>
        <v>0</v>
      </c>
      <c r="BD1860" s="28">
        <f t="shared" ref="BD1860:BD1923" ca="1" si="1145">V1860+Y1860+AB1860+AE1860+AH1860+AK1860+AN1860+AQ1860+AT1860+AW1860+AZ1860+BC1860</f>
        <v>1788149.9600846865</v>
      </c>
    </row>
    <row r="1861" spans="20:56" x14ac:dyDescent="0.35">
      <c r="T1861" s="28">
        <f t="shared" ca="1" si="1133"/>
        <v>0.5775560630227019</v>
      </c>
      <c r="U1861" s="28">
        <f t="shared" ca="1" si="1133"/>
        <v>0.69990532007104311</v>
      </c>
      <c r="V1861" s="28">
        <f ca="1">IF(Riskregister!$E$5="",0,COUNTIF(BF$4:BF$53,"&lt;"&amp;T1861)*IF(U1861&lt;0.5,Riskregister!$K$5+(Riskregister!$L$5-Riskregister!$K$5)*SQRT(U1861/2),Riskregister!$L$5-(Riskregister!$L$5-Riskregister!$K$5)*SQRT((1-U1861)/2)))</f>
        <v>0</v>
      </c>
      <c r="W1861" s="28">
        <f t="shared" ca="1" si="1134"/>
        <v>0.47512526676303812</v>
      </c>
      <c r="X1861" s="28">
        <f t="shared" ca="1" si="1134"/>
        <v>0.39457648545012691</v>
      </c>
      <c r="Y1861" s="28">
        <f ca="1">IF(Riskregister!$E$6="",0,COUNTIF(BG$4:BG$53,"&lt;"&amp;W1861)*IF(X1861&lt;0.5,Riskregister!$K$6+(Riskregister!$L$6-Riskregister!$K$6)*SQRT(X1861/2),Riskregister!$L$6-(Riskregister!$L$6-Riskregister!$K$6)*SQRT((1-X1861)/2)))</f>
        <v>0</v>
      </c>
      <c r="Z1861" s="28">
        <f t="shared" ca="1" si="1135"/>
        <v>0.11297212550894142</v>
      </c>
      <c r="AA1861" s="28">
        <f t="shared" ca="1" si="1135"/>
        <v>0.44704449000095081</v>
      </c>
      <c r="AB1861" s="28">
        <f ca="1">IF(Riskregister!$E$7="",0,COUNTIF(BH$4:BH$53,"&lt;"&amp;Z1861)*IF(AA1861&lt;0.5,Riskregister!$K$7+(Riskregister!$L$7-Riskregister!$K$7)*SQRT(AA1861/2),Riskregister!$L$7-(Riskregister!$L$7-Riskregister!$K$7)*SQRT((1-AA1861)/2)))</f>
        <v>0</v>
      </c>
      <c r="AC1861" s="28">
        <f t="shared" ca="1" si="1136"/>
        <v>3.7920869674618163E-2</v>
      </c>
      <c r="AD1861" s="28">
        <f t="shared" ca="1" si="1136"/>
        <v>0.48659545339824906</v>
      </c>
      <c r="AE1861" s="28">
        <f ca="1">IF(Riskregister!$E$8="",0,COUNTIF(BI$4:BI$53,"&lt;"&amp;AC1861)*IF(AD1861&lt;0.5,Riskregister!$K$8+(Riskregister!$L$8-Riskregister!$K$8)*SQRT(AD1861/2),Riskregister!$L$8-(Riskregister!$L$8-Riskregister!$K$8)*SQRT((1-AD1861)/2)))</f>
        <v>0</v>
      </c>
      <c r="AF1861" s="28">
        <f t="shared" ca="1" si="1137"/>
        <v>0.56643694939911937</v>
      </c>
      <c r="AG1861" s="28">
        <f t="shared" ca="1" si="1137"/>
        <v>0.85856984383194135</v>
      </c>
      <c r="AH1861" s="28">
        <f>IF(Riskregister!$E$9="",0,COUNTIF(BJ$4:BJ$53,"&lt;"&amp;AF1861)*IF(AG1861&lt;0.5,Riskregister!$K$9+(Riskregister!$L$9-Riskregister!$K$9)*SQRT(AG1861/2),Riskregister!$L$9-(Riskregister!$L$9-Riskregister!$K$9)*SQRT((1-AG1861)/2)))</f>
        <v>0</v>
      </c>
      <c r="AI1861" s="28">
        <f t="shared" ca="1" si="1138"/>
        <v>0.83018356598932708</v>
      </c>
      <c r="AJ1861" s="28">
        <f t="shared" ca="1" si="1138"/>
        <v>0.22739383138353719</v>
      </c>
      <c r="AK1861" s="28">
        <f>IF(Riskregister!$E$10="",0,COUNTIF(BK$4:BK$53,"&lt;"&amp;AI1861)*IF(AJ1861&lt;0.5,Riskregister!$K$10+(Riskregister!$L$10-Riskregister!$K$10)*SQRT(AJ1861/2),Riskregister!$L$10-(Riskregister!$L$10-Riskregister!$K$10)*SQRT((1-AJ1861)/2)))</f>
        <v>0</v>
      </c>
      <c r="AL1861" s="28">
        <f t="shared" ca="1" si="1139"/>
        <v>0.61950865469793948</v>
      </c>
      <c r="AM1861" s="28">
        <f t="shared" ca="1" si="1139"/>
        <v>0.26263989136859334</v>
      </c>
      <c r="AN1861" s="28">
        <f>IF(Riskregister!$E$11="",0,COUNTIF(BL$4:BL$53,"&lt;"&amp;AL1861)*IF(AM1861&lt;0.5,Riskregister!$K$11+(Riskregister!$L$11-Riskregister!$K$11)*SQRT(AM1861/2),Riskregister!$L$11-(Riskregister!$L$11-Riskregister!$K$11)*SQRT((1-AM1861)/2)))</f>
        <v>0</v>
      </c>
      <c r="AO1861" s="28">
        <f t="shared" ca="1" si="1140"/>
        <v>0.51227439865057567</v>
      </c>
      <c r="AP1861" s="28">
        <f t="shared" ca="1" si="1140"/>
        <v>0.34605928814079356</v>
      </c>
      <c r="AQ1861" s="28">
        <f>IF(Riskregister!$E$12="",0,COUNTIF(BM$4:BM$53,"&lt;"&amp;AO1861)*IF(AP1861&lt;0.5,Riskregister!$K$12+(Riskregister!$L$12-Riskregister!$K$12)*SQRT(AP1861/2),Riskregister!$L$12-(Riskregister!$L$12-Riskregister!$K$12)*SQRT((1-AP1861)/2)))</f>
        <v>0</v>
      </c>
      <c r="AR1861" s="28">
        <f t="shared" ca="1" si="1141"/>
        <v>0.94261082965244736</v>
      </c>
      <c r="AS1861" s="28">
        <f t="shared" ca="1" si="1141"/>
        <v>0.61466175346087193</v>
      </c>
      <c r="AT1861" s="28">
        <f>IF(Riskregister!$E$13="",0,COUNTIF(BN$4:BN$53,"&lt;"&amp;AR1861)*IF(AS1861&lt;0.5,Riskregister!$K$13+(Riskregister!$L$13-Riskregister!$K$13)*SQRT(AS1861/2),Riskregister!$L$13-(Riskregister!$L$13-Riskregister!$K$13)*SQRT((1-AS1861)/2)))</f>
        <v>0</v>
      </c>
      <c r="AU1861" s="28">
        <f t="shared" ca="1" si="1142"/>
        <v>3.0557614144935852E-2</v>
      </c>
      <c r="AV1861" s="28">
        <f t="shared" ca="1" si="1142"/>
        <v>0.77739099814079582</v>
      </c>
      <c r="AW1861" s="28">
        <f>IF(Riskregister!$E$14="",0,COUNTIF(BO$4:BO$53,"&lt;"&amp;AU1861)*IF(AV1861&lt;0.5,Riskregister!$K$14+(Riskregister!$L$14-Riskregister!$K$14)*SQRT(AV1861/2),Riskregister!$L$14-(Riskregister!$L$14-Riskregister!$K$14)*SQRT((1-AV1861)/2)))</f>
        <v>0</v>
      </c>
      <c r="AX1861" s="28">
        <f t="shared" ca="1" si="1143"/>
        <v>0.58175718223252604</v>
      </c>
      <c r="AY1861" s="28">
        <f t="shared" ca="1" si="1143"/>
        <v>0.68651112860414076</v>
      </c>
      <c r="AZ1861" s="28">
        <f>IF(Riskregister!$E$15="",0,COUNTIF(BP$4:BP$53,"&lt;"&amp;AX1861)*IF(AY1861&lt;0.5,Riskregister!$K$15+(Riskregister!$L$15-Riskregister!$K$15)*SQRT(AY1861/2),Riskregister!$L$15-(Riskregister!$L$15-Riskregister!$K$15)*SQRT((1-AY1861)/2)))</f>
        <v>0</v>
      </c>
      <c r="BA1861" s="28">
        <f t="shared" ca="1" si="1144"/>
        <v>0.80315273774572182</v>
      </c>
      <c r="BB1861" s="28">
        <f t="shared" ca="1" si="1144"/>
        <v>0.41875768064615371</v>
      </c>
      <c r="BC1861" s="28">
        <f>IF(Riskregister!$E$16="",0,COUNTIF(BQ$4:BQ$53,"&lt;"&amp;BA1861)*IF(BB1861&lt;0.5,Riskregister!$K$16+(Riskregister!$L$16-Riskregister!$K$16)*SQRT(BB1861/2),Riskregister!$L$16-(Riskregister!$L$16-Riskregister!$K$16)*SQRT((1-BB1861)/2)))</f>
        <v>0</v>
      </c>
      <c r="BD1861" s="28">
        <f t="shared" ca="1" si="1145"/>
        <v>0</v>
      </c>
    </row>
    <row r="1862" spans="20:56" x14ac:dyDescent="0.35">
      <c r="T1862" s="28">
        <f t="shared" ca="1" si="1133"/>
        <v>0.22787946307171714</v>
      </c>
      <c r="U1862" s="28">
        <f t="shared" ca="1" si="1133"/>
        <v>0.29498114885135662</v>
      </c>
      <c r="V1862" s="28">
        <f ca="1">IF(Riskregister!$E$5="",0,COUNTIF(BF$4:BF$53,"&lt;"&amp;T1862)*IF(U1862&lt;0.5,Riskregister!$K$5+(Riskregister!$L$5-Riskregister!$K$5)*SQRT(U1862/2),Riskregister!$L$5-(Riskregister!$L$5-Riskregister!$K$5)*SQRT((1-U1862)/2)))</f>
        <v>0</v>
      </c>
      <c r="W1862" s="28">
        <f t="shared" ca="1" si="1134"/>
        <v>0.68082527073039878</v>
      </c>
      <c r="X1862" s="28">
        <f t="shared" ca="1" si="1134"/>
        <v>5.6214074423468707E-2</v>
      </c>
      <c r="Y1862" s="28">
        <f ca="1">IF(Riskregister!$E$6="",0,COUNTIF(BG$4:BG$53,"&lt;"&amp;W1862)*IF(X1862&lt;0.5,Riskregister!$K$6+(Riskregister!$L$6-Riskregister!$K$6)*SQRT(X1862/2),Riskregister!$L$6-(Riskregister!$L$6-Riskregister!$K$6)*SQRT((1-X1862)/2)))</f>
        <v>501772.76312818442</v>
      </c>
      <c r="Z1862" s="28">
        <f t="shared" ca="1" si="1135"/>
        <v>0.57553569373859359</v>
      </c>
      <c r="AA1862" s="28">
        <f t="shared" ca="1" si="1135"/>
        <v>0.83574053010700278</v>
      </c>
      <c r="AB1862" s="28">
        <f ca="1">IF(Riskregister!$E$7="",0,COUNTIF(BH$4:BH$53,"&lt;"&amp;Z1862)*IF(AA1862&lt;0.5,Riskregister!$K$7+(Riskregister!$L$7-Riskregister!$K$7)*SQRT(AA1862/2),Riskregister!$L$7-(Riskregister!$L$7-Riskregister!$K$7)*SQRT((1-AA1862)/2)))</f>
        <v>0</v>
      </c>
      <c r="AC1862" s="28">
        <f t="shared" ca="1" si="1136"/>
        <v>6.6055675562720628E-2</v>
      </c>
      <c r="AD1862" s="28">
        <f t="shared" ca="1" si="1136"/>
        <v>0.31924826082184621</v>
      </c>
      <c r="AE1862" s="28">
        <f ca="1">IF(Riskregister!$E$8="",0,COUNTIF(BI$4:BI$53,"&lt;"&amp;AC1862)*IF(AD1862&lt;0.5,Riskregister!$K$8+(Riskregister!$L$8-Riskregister!$K$8)*SQRT(AD1862/2),Riskregister!$L$8-(Riskregister!$L$8-Riskregister!$K$8)*SQRT((1-AD1862)/2)))</f>
        <v>0</v>
      </c>
      <c r="AF1862" s="28">
        <f t="shared" ca="1" si="1137"/>
        <v>6.7468372127827525E-2</v>
      </c>
      <c r="AG1862" s="28">
        <f t="shared" ca="1" si="1137"/>
        <v>0.486443780149456</v>
      </c>
      <c r="AH1862" s="28">
        <f>IF(Riskregister!$E$9="",0,COUNTIF(BJ$4:BJ$53,"&lt;"&amp;AF1862)*IF(AG1862&lt;0.5,Riskregister!$K$9+(Riskregister!$L$9-Riskregister!$K$9)*SQRT(AG1862/2),Riskregister!$L$9-(Riskregister!$L$9-Riskregister!$K$9)*SQRT((1-AG1862)/2)))</f>
        <v>0</v>
      </c>
      <c r="AI1862" s="28">
        <f t="shared" ca="1" si="1138"/>
        <v>2.3708070512420187E-2</v>
      </c>
      <c r="AJ1862" s="28">
        <f t="shared" ca="1" si="1138"/>
        <v>0.23561312860899919</v>
      </c>
      <c r="AK1862" s="28">
        <f>IF(Riskregister!$E$10="",0,COUNTIF(BK$4:BK$53,"&lt;"&amp;AI1862)*IF(AJ1862&lt;0.5,Riskregister!$K$10+(Riskregister!$L$10-Riskregister!$K$10)*SQRT(AJ1862/2),Riskregister!$L$10-(Riskregister!$L$10-Riskregister!$K$10)*SQRT((1-AJ1862)/2)))</f>
        <v>0</v>
      </c>
      <c r="AL1862" s="28">
        <f t="shared" ca="1" si="1139"/>
        <v>0.27999678718215137</v>
      </c>
      <c r="AM1862" s="28">
        <f t="shared" ca="1" si="1139"/>
        <v>0.97423358555292194</v>
      </c>
      <c r="AN1862" s="28">
        <f>IF(Riskregister!$E$11="",0,COUNTIF(BL$4:BL$53,"&lt;"&amp;AL1862)*IF(AM1862&lt;0.5,Riskregister!$K$11+(Riskregister!$L$11-Riskregister!$K$11)*SQRT(AM1862/2),Riskregister!$L$11-(Riskregister!$L$11-Riskregister!$K$11)*SQRT((1-AM1862)/2)))</f>
        <v>0</v>
      </c>
      <c r="AO1862" s="28">
        <f t="shared" ca="1" si="1140"/>
        <v>0.2878941962758601</v>
      </c>
      <c r="AP1862" s="28">
        <f t="shared" ca="1" si="1140"/>
        <v>0.49655108955839167</v>
      </c>
      <c r="AQ1862" s="28">
        <f>IF(Riskregister!$E$12="",0,COUNTIF(BM$4:BM$53,"&lt;"&amp;AO1862)*IF(AP1862&lt;0.5,Riskregister!$K$12+(Riskregister!$L$12-Riskregister!$K$12)*SQRT(AP1862/2),Riskregister!$L$12-(Riskregister!$L$12-Riskregister!$K$12)*SQRT((1-AP1862)/2)))</f>
        <v>0</v>
      </c>
      <c r="AR1862" s="28">
        <f t="shared" ca="1" si="1141"/>
        <v>0.84394645989377814</v>
      </c>
      <c r="AS1862" s="28">
        <f t="shared" ca="1" si="1141"/>
        <v>0.70691092697150193</v>
      </c>
      <c r="AT1862" s="28">
        <f>IF(Riskregister!$E$13="",0,COUNTIF(BN$4:BN$53,"&lt;"&amp;AR1862)*IF(AS1862&lt;0.5,Riskregister!$K$13+(Riskregister!$L$13-Riskregister!$K$13)*SQRT(AS1862/2),Riskregister!$L$13-(Riskregister!$L$13-Riskregister!$K$13)*SQRT((1-AS1862)/2)))</f>
        <v>0</v>
      </c>
      <c r="AU1862" s="28">
        <f t="shared" ca="1" si="1142"/>
        <v>6.2942851890289031E-2</v>
      </c>
      <c r="AV1862" s="28">
        <f t="shared" ca="1" si="1142"/>
        <v>0.27099222665728095</v>
      </c>
      <c r="AW1862" s="28">
        <f>IF(Riskregister!$E$14="",0,COUNTIF(BO$4:BO$53,"&lt;"&amp;AU1862)*IF(AV1862&lt;0.5,Riskregister!$K$14+(Riskregister!$L$14-Riskregister!$K$14)*SQRT(AV1862/2),Riskregister!$L$14-(Riskregister!$L$14-Riskregister!$K$14)*SQRT((1-AV1862)/2)))</f>
        <v>0</v>
      </c>
      <c r="AX1862" s="28">
        <f t="shared" ca="1" si="1143"/>
        <v>0.13110684173067499</v>
      </c>
      <c r="AY1862" s="28">
        <f t="shared" ca="1" si="1143"/>
        <v>0.61577660333285111</v>
      </c>
      <c r="AZ1862" s="28">
        <f>IF(Riskregister!$E$15="",0,COUNTIF(BP$4:BP$53,"&lt;"&amp;AX1862)*IF(AY1862&lt;0.5,Riskregister!$K$15+(Riskregister!$L$15-Riskregister!$K$15)*SQRT(AY1862/2),Riskregister!$L$15-(Riskregister!$L$15-Riskregister!$K$15)*SQRT((1-AY1862)/2)))</f>
        <v>0</v>
      </c>
      <c r="BA1862" s="28">
        <f t="shared" ca="1" si="1144"/>
        <v>0.4893490596150688</v>
      </c>
      <c r="BB1862" s="28">
        <f t="shared" ca="1" si="1144"/>
        <v>0.689578592638183</v>
      </c>
      <c r="BC1862" s="28">
        <f>IF(Riskregister!$E$16="",0,COUNTIF(BQ$4:BQ$53,"&lt;"&amp;BA1862)*IF(BB1862&lt;0.5,Riskregister!$K$16+(Riskregister!$L$16-Riskregister!$K$16)*SQRT(BB1862/2),Riskregister!$L$16-(Riskregister!$L$16-Riskregister!$K$16)*SQRT((1-BB1862)/2)))</f>
        <v>0</v>
      </c>
      <c r="BD1862" s="28">
        <f t="shared" ca="1" si="1145"/>
        <v>501772.76312818442</v>
      </c>
    </row>
    <row r="1863" spans="20:56" x14ac:dyDescent="0.35">
      <c r="T1863" s="28">
        <f t="shared" ca="1" si="1133"/>
        <v>0.8618994771283538</v>
      </c>
      <c r="U1863" s="28">
        <f t="shared" ca="1" si="1133"/>
        <v>0.86604281898357105</v>
      </c>
      <c r="V1863" s="28">
        <f ca="1">IF(Riskregister!$E$5="",0,COUNTIF(BF$4:BF$53,"&lt;"&amp;T1863)*IF(U1863&lt;0.5,Riskregister!$K$5+(Riskregister!$L$5-Riskregister!$K$5)*SQRT(U1863/2),Riskregister!$L$5-(Riskregister!$L$5-Riskregister!$K$5)*SQRT((1-U1863)/2)))</f>
        <v>483538.99975565454</v>
      </c>
      <c r="W1863" s="28">
        <f t="shared" ca="1" si="1134"/>
        <v>0.93483006427468784</v>
      </c>
      <c r="X1863" s="28">
        <f t="shared" ca="1" si="1134"/>
        <v>0.46746650744777862</v>
      </c>
      <c r="Y1863" s="28">
        <f ca="1">IF(Riskregister!$E$6="",0,COUNTIF(BG$4:BG$53,"&lt;"&amp;W1863)*IF(X1863&lt;0.5,Riskregister!$K$6+(Riskregister!$L$6-Riskregister!$K$6)*SQRT(X1863/2),Riskregister!$L$6-(Riskregister!$L$6-Riskregister!$K$6)*SQRT((1-X1863)/2)))</f>
        <v>2140454.8164952761</v>
      </c>
      <c r="Z1863" s="28">
        <f t="shared" ca="1" si="1135"/>
        <v>0.58761669589742005</v>
      </c>
      <c r="AA1863" s="28">
        <f t="shared" ca="1" si="1135"/>
        <v>0.11258767993484253</v>
      </c>
      <c r="AB1863" s="28">
        <f ca="1">IF(Riskregister!$E$7="",0,COUNTIF(BH$4:BH$53,"&lt;"&amp;Z1863)*IF(AA1863&lt;0.5,Riskregister!$K$7+(Riskregister!$L$7-Riskregister!$K$7)*SQRT(AA1863/2),Riskregister!$L$7-(Riskregister!$L$7-Riskregister!$K$7)*SQRT((1-AA1863)/2)))</f>
        <v>0</v>
      </c>
      <c r="AC1863" s="28">
        <f t="shared" ca="1" si="1136"/>
        <v>0.7879436845365394</v>
      </c>
      <c r="AD1863" s="28">
        <f t="shared" ca="1" si="1136"/>
        <v>0.81435054893290926</v>
      </c>
      <c r="AE1863" s="28">
        <f ca="1">IF(Riskregister!$E$8="",0,COUNTIF(BI$4:BI$53,"&lt;"&amp;AC1863)*IF(AD1863&lt;0.5,Riskregister!$K$8+(Riskregister!$L$8-Riskregister!$K$8)*SQRT(AD1863/2),Riskregister!$L$8-(Riskregister!$L$8-Riskregister!$K$8)*SQRT((1-AD1863)/2)))</f>
        <v>0</v>
      </c>
      <c r="AF1863" s="28">
        <f t="shared" ca="1" si="1137"/>
        <v>0.18014706029617111</v>
      </c>
      <c r="AG1863" s="28">
        <f t="shared" ca="1" si="1137"/>
        <v>0.97380345264562185</v>
      </c>
      <c r="AH1863" s="28">
        <f>IF(Riskregister!$E$9="",0,COUNTIF(BJ$4:BJ$53,"&lt;"&amp;AF1863)*IF(AG1863&lt;0.5,Riskregister!$K$9+(Riskregister!$L$9-Riskregister!$K$9)*SQRT(AG1863/2),Riskregister!$L$9-(Riskregister!$L$9-Riskregister!$K$9)*SQRT((1-AG1863)/2)))</f>
        <v>0</v>
      </c>
      <c r="AI1863" s="28">
        <f t="shared" ca="1" si="1138"/>
        <v>0.15334232350315213</v>
      </c>
      <c r="AJ1863" s="28">
        <f t="shared" ca="1" si="1138"/>
        <v>0.13997464302974993</v>
      </c>
      <c r="AK1863" s="28">
        <f>IF(Riskregister!$E$10="",0,COUNTIF(BK$4:BK$53,"&lt;"&amp;AI1863)*IF(AJ1863&lt;0.5,Riskregister!$K$10+(Riskregister!$L$10-Riskregister!$K$10)*SQRT(AJ1863/2),Riskregister!$L$10-(Riskregister!$L$10-Riskregister!$K$10)*SQRT((1-AJ1863)/2)))</f>
        <v>0</v>
      </c>
      <c r="AL1863" s="28">
        <f t="shared" ca="1" si="1139"/>
        <v>0.77282551288849266</v>
      </c>
      <c r="AM1863" s="28">
        <f t="shared" ca="1" si="1139"/>
        <v>0.14554815658551257</v>
      </c>
      <c r="AN1863" s="28">
        <f>IF(Riskregister!$E$11="",0,COUNTIF(BL$4:BL$53,"&lt;"&amp;AL1863)*IF(AM1863&lt;0.5,Riskregister!$K$11+(Riskregister!$L$11-Riskregister!$K$11)*SQRT(AM1863/2),Riskregister!$L$11-(Riskregister!$L$11-Riskregister!$K$11)*SQRT((1-AM1863)/2)))</f>
        <v>0</v>
      </c>
      <c r="AO1863" s="28">
        <f t="shared" ca="1" si="1140"/>
        <v>0.67524302396757474</v>
      </c>
      <c r="AP1863" s="28">
        <f t="shared" ca="1" si="1140"/>
        <v>0.77817595030952302</v>
      </c>
      <c r="AQ1863" s="28">
        <f>IF(Riskregister!$E$12="",0,COUNTIF(BM$4:BM$53,"&lt;"&amp;AO1863)*IF(AP1863&lt;0.5,Riskregister!$K$12+(Riskregister!$L$12-Riskregister!$K$12)*SQRT(AP1863/2),Riskregister!$L$12-(Riskregister!$L$12-Riskregister!$K$12)*SQRT((1-AP1863)/2)))</f>
        <v>0</v>
      </c>
      <c r="AR1863" s="28">
        <f t="shared" ca="1" si="1141"/>
        <v>0.89744550933787082</v>
      </c>
      <c r="AS1863" s="28">
        <f t="shared" ca="1" si="1141"/>
        <v>0.51067925101056244</v>
      </c>
      <c r="AT1863" s="28">
        <f>IF(Riskregister!$E$13="",0,COUNTIF(BN$4:BN$53,"&lt;"&amp;AR1863)*IF(AS1863&lt;0.5,Riskregister!$K$13+(Riskregister!$L$13-Riskregister!$K$13)*SQRT(AS1863/2),Riskregister!$L$13-(Riskregister!$L$13-Riskregister!$K$13)*SQRT((1-AS1863)/2)))</f>
        <v>0</v>
      </c>
      <c r="AU1863" s="28">
        <f t="shared" ca="1" si="1142"/>
        <v>0.69532859927452462</v>
      </c>
      <c r="AV1863" s="28">
        <f t="shared" ca="1" si="1142"/>
        <v>0.43766592687829264</v>
      </c>
      <c r="AW1863" s="28">
        <f>IF(Riskregister!$E$14="",0,COUNTIF(BO$4:BO$53,"&lt;"&amp;AU1863)*IF(AV1863&lt;0.5,Riskregister!$K$14+(Riskregister!$L$14-Riskregister!$K$14)*SQRT(AV1863/2),Riskregister!$L$14-(Riskregister!$L$14-Riskregister!$K$14)*SQRT((1-AV1863)/2)))</f>
        <v>0</v>
      </c>
      <c r="AX1863" s="28">
        <f t="shared" ca="1" si="1143"/>
        <v>0.71501225632487886</v>
      </c>
      <c r="AY1863" s="28">
        <f t="shared" ca="1" si="1143"/>
        <v>0.55734191566662916</v>
      </c>
      <c r="AZ1863" s="28">
        <f>IF(Riskregister!$E$15="",0,COUNTIF(BP$4:BP$53,"&lt;"&amp;AX1863)*IF(AY1863&lt;0.5,Riskregister!$K$15+(Riskregister!$L$15-Riskregister!$K$15)*SQRT(AY1863/2),Riskregister!$L$15-(Riskregister!$L$15-Riskregister!$K$15)*SQRT((1-AY1863)/2)))</f>
        <v>0</v>
      </c>
      <c r="BA1863" s="28">
        <f t="shared" ca="1" si="1144"/>
        <v>0.79023220020223839</v>
      </c>
      <c r="BB1863" s="28">
        <f t="shared" ca="1" si="1144"/>
        <v>0.59955675101959305</v>
      </c>
      <c r="BC1863" s="28">
        <f>IF(Riskregister!$E$16="",0,COUNTIF(BQ$4:BQ$53,"&lt;"&amp;BA1863)*IF(BB1863&lt;0.5,Riskregister!$K$16+(Riskregister!$L$16-Riskregister!$K$16)*SQRT(BB1863/2),Riskregister!$L$16-(Riskregister!$L$16-Riskregister!$K$16)*SQRT((1-BB1863)/2)))</f>
        <v>0</v>
      </c>
      <c r="BD1863" s="28">
        <f t="shared" ca="1" si="1145"/>
        <v>2623993.8162509305</v>
      </c>
    </row>
    <row r="1864" spans="20:56" x14ac:dyDescent="0.35">
      <c r="T1864" s="28">
        <f t="shared" ref="T1864:U1883" ca="1" si="1146">RAND()</f>
        <v>0.31753093775788899</v>
      </c>
      <c r="U1864" s="28">
        <f t="shared" ca="1" si="1146"/>
        <v>0.74314442871039621</v>
      </c>
      <c r="V1864" s="28">
        <f ca="1">IF(Riskregister!$E$5="",0,COUNTIF(BF$4:BF$53,"&lt;"&amp;T1864)*IF(U1864&lt;0.5,Riskregister!$K$5+(Riskregister!$L$5-Riskregister!$K$5)*SQRT(U1864/2),Riskregister!$L$5-(Riskregister!$L$5-Riskregister!$K$5)*SQRT((1-U1864)/2)))</f>
        <v>0</v>
      </c>
      <c r="W1864" s="28">
        <f t="shared" ref="W1864:X1883" ca="1" si="1147">RAND()</f>
        <v>0.36874078123255105</v>
      </c>
      <c r="X1864" s="28">
        <f t="shared" ca="1" si="1147"/>
        <v>0.77648742200470655</v>
      </c>
      <c r="Y1864" s="28">
        <f ca="1">IF(Riskregister!$E$6="",0,COUNTIF(BG$4:BG$53,"&lt;"&amp;W1864)*IF(X1864&lt;0.5,Riskregister!$K$6+(Riskregister!$L$6-Riskregister!$K$6)*SQRT(X1864/2),Riskregister!$L$6-(Riskregister!$L$6-Riskregister!$K$6)*SQRT((1-X1864)/2)))</f>
        <v>0</v>
      </c>
      <c r="Z1864" s="28">
        <f t="shared" ref="Z1864:AA1883" ca="1" si="1148">RAND()</f>
        <v>0.55530886386805844</v>
      </c>
      <c r="AA1864" s="28">
        <f t="shared" ca="1" si="1148"/>
        <v>0.16975338503283011</v>
      </c>
      <c r="AB1864" s="28">
        <f ca="1">IF(Riskregister!$E$7="",0,COUNTIF(BH$4:BH$53,"&lt;"&amp;Z1864)*IF(AA1864&lt;0.5,Riskregister!$K$7+(Riskregister!$L$7-Riskregister!$K$7)*SQRT(AA1864/2),Riskregister!$L$7-(Riskregister!$L$7-Riskregister!$K$7)*SQRT((1-AA1864)/2)))</f>
        <v>0</v>
      </c>
      <c r="AC1864" s="28">
        <f t="shared" ref="AC1864:AD1883" ca="1" si="1149">RAND()</f>
        <v>6.5493682266536402E-2</v>
      </c>
      <c r="AD1864" s="28">
        <f t="shared" ca="1" si="1149"/>
        <v>0.26801216138427975</v>
      </c>
      <c r="AE1864" s="28">
        <f ca="1">IF(Riskregister!$E$8="",0,COUNTIF(BI$4:BI$53,"&lt;"&amp;AC1864)*IF(AD1864&lt;0.5,Riskregister!$K$8+(Riskregister!$L$8-Riskregister!$K$8)*SQRT(AD1864/2),Riskregister!$L$8-(Riskregister!$L$8-Riskregister!$K$8)*SQRT((1-AD1864)/2)))</f>
        <v>0</v>
      </c>
      <c r="AF1864" s="28">
        <f t="shared" ref="AF1864:AG1883" ca="1" si="1150">RAND()</f>
        <v>0.10819463933114148</v>
      </c>
      <c r="AG1864" s="28">
        <f t="shared" ca="1" si="1150"/>
        <v>0.67952280480510407</v>
      </c>
      <c r="AH1864" s="28">
        <f>IF(Riskregister!$E$9="",0,COUNTIF(BJ$4:BJ$53,"&lt;"&amp;AF1864)*IF(AG1864&lt;0.5,Riskregister!$K$9+(Riskregister!$L$9-Riskregister!$K$9)*SQRT(AG1864/2),Riskregister!$L$9-(Riskregister!$L$9-Riskregister!$K$9)*SQRT((1-AG1864)/2)))</f>
        <v>0</v>
      </c>
      <c r="AI1864" s="28">
        <f t="shared" ref="AI1864:AJ1883" ca="1" si="1151">RAND()</f>
        <v>0.79024609998931172</v>
      </c>
      <c r="AJ1864" s="28">
        <f t="shared" ca="1" si="1151"/>
        <v>0.65166069461969145</v>
      </c>
      <c r="AK1864" s="28">
        <f>IF(Riskregister!$E$10="",0,COUNTIF(BK$4:BK$53,"&lt;"&amp;AI1864)*IF(AJ1864&lt;0.5,Riskregister!$K$10+(Riskregister!$L$10-Riskregister!$K$10)*SQRT(AJ1864/2),Riskregister!$L$10-(Riskregister!$L$10-Riskregister!$K$10)*SQRT((1-AJ1864)/2)))</f>
        <v>0</v>
      </c>
      <c r="AL1864" s="28">
        <f t="shared" ref="AL1864:AM1883" ca="1" si="1152">RAND()</f>
        <v>0.13961457947165901</v>
      </c>
      <c r="AM1864" s="28">
        <f t="shared" ca="1" si="1152"/>
        <v>0.90976160829310204</v>
      </c>
      <c r="AN1864" s="28">
        <f>IF(Riskregister!$E$11="",0,COUNTIF(BL$4:BL$53,"&lt;"&amp;AL1864)*IF(AM1864&lt;0.5,Riskregister!$K$11+(Riskregister!$L$11-Riskregister!$K$11)*SQRT(AM1864/2),Riskregister!$L$11-(Riskregister!$L$11-Riskregister!$K$11)*SQRT((1-AM1864)/2)))</f>
        <v>0</v>
      </c>
      <c r="AO1864" s="28">
        <f t="shared" ref="AO1864:AP1883" ca="1" si="1153">RAND()</f>
        <v>0.88521766490507381</v>
      </c>
      <c r="AP1864" s="28">
        <f t="shared" ca="1" si="1153"/>
        <v>0.4670372631482167</v>
      </c>
      <c r="AQ1864" s="28">
        <f>IF(Riskregister!$E$12="",0,COUNTIF(BM$4:BM$53,"&lt;"&amp;AO1864)*IF(AP1864&lt;0.5,Riskregister!$K$12+(Riskregister!$L$12-Riskregister!$K$12)*SQRT(AP1864/2),Riskregister!$L$12-(Riskregister!$L$12-Riskregister!$K$12)*SQRT((1-AP1864)/2)))</f>
        <v>0</v>
      </c>
      <c r="AR1864" s="28">
        <f t="shared" ref="AR1864:AS1883" ca="1" si="1154">RAND()</f>
        <v>0.13960958932694179</v>
      </c>
      <c r="AS1864" s="28">
        <f t="shared" ca="1" si="1154"/>
        <v>0.88535213605381335</v>
      </c>
      <c r="AT1864" s="28">
        <f>IF(Riskregister!$E$13="",0,COUNTIF(BN$4:BN$53,"&lt;"&amp;AR1864)*IF(AS1864&lt;0.5,Riskregister!$K$13+(Riskregister!$L$13-Riskregister!$K$13)*SQRT(AS1864/2),Riskregister!$L$13-(Riskregister!$L$13-Riskregister!$K$13)*SQRT((1-AS1864)/2)))</f>
        <v>0</v>
      </c>
      <c r="AU1864" s="28">
        <f t="shared" ref="AU1864:AV1883" ca="1" si="1155">RAND()</f>
        <v>0.30484381959369922</v>
      </c>
      <c r="AV1864" s="28">
        <f t="shared" ca="1" si="1155"/>
        <v>0.68339479702176475</v>
      </c>
      <c r="AW1864" s="28">
        <f>IF(Riskregister!$E$14="",0,COUNTIF(BO$4:BO$53,"&lt;"&amp;AU1864)*IF(AV1864&lt;0.5,Riskregister!$K$14+(Riskregister!$L$14-Riskregister!$K$14)*SQRT(AV1864/2),Riskregister!$L$14-(Riskregister!$L$14-Riskregister!$K$14)*SQRT((1-AV1864)/2)))</f>
        <v>0</v>
      </c>
      <c r="AX1864" s="28">
        <f t="shared" ref="AX1864:AY1883" ca="1" si="1156">RAND()</f>
        <v>0.53104517297785325</v>
      </c>
      <c r="AY1864" s="28">
        <f t="shared" ca="1" si="1156"/>
        <v>0.22244513510290176</v>
      </c>
      <c r="AZ1864" s="28">
        <f>IF(Riskregister!$E$15="",0,COUNTIF(BP$4:BP$53,"&lt;"&amp;AX1864)*IF(AY1864&lt;0.5,Riskregister!$K$15+(Riskregister!$L$15-Riskregister!$K$15)*SQRT(AY1864/2),Riskregister!$L$15-(Riskregister!$L$15-Riskregister!$K$15)*SQRT((1-AY1864)/2)))</f>
        <v>0</v>
      </c>
      <c r="BA1864" s="28">
        <f t="shared" ref="BA1864:BB1883" ca="1" si="1157">RAND()</f>
        <v>7.7736305607921219E-2</v>
      </c>
      <c r="BB1864" s="28">
        <f t="shared" ca="1" si="1157"/>
        <v>0.64777305268662344</v>
      </c>
      <c r="BC1864" s="28">
        <f>IF(Riskregister!$E$16="",0,COUNTIF(BQ$4:BQ$53,"&lt;"&amp;BA1864)*IF(BB1864&lt;0.5,Riskregister!$K$16+(Riskregister!$L$16-Riskregister!$K$16)*SQRT(BB1864/2),Riskregister!$L$16-(Riskregister!$L$16-Riskregister!$K$16)*SQRT((1-BB1864)/2)))</f>
        <v>0</v>
      </c>
      <c r="BD1864" s="28">
        <f t="shared" ca="1" si="1145"/>
        <v>0</v>
      </c>
    </row>
    <row r="1865" spans="20:56" x14ac:dyDescent="0.35">
      <c r="T1865" s="28">
        <f t="shared" ca="1" si="1146"/>
        <v>0.47803552750003353</v>
      </c>
      <c r="U1865" s="28">
        <f t="shared" ca="1" si="1146"/>
        <v>0.52970053275159013</v>
      </c>
      <c r="V1865" s="28">
        <f ca="1">IF(Riskregister!$E$5="",0,COUNTIF(BF$4:BF$53,"&lt;"&amp;T1865)*IF(U1865&lt;0.5,Riskregister!$K$5+(Riskregister!$L$5-Riskregister!$K$5)*SQRT(U1865/2),Riskregister!$L$5-(Riskregister!$L$5-Riskregister!$K$5)*SQRT((1-U1865)/2)))</f>
        <v>0</v>
      </c>
      <c r="W1865" s="28">
        <f t="shared" ca="1" si="1147"/>
        <v>0.49137606385779131</v>
      </c>
      <c r="X1865" s="28">
        <f t="shared" ca="1" si="1147"/>
        <v>0.28085140722327606</v>
      </c>
      <c r="Y1865" s="28">
        <f ca="1">IF(Riskregister!$E$6="",0,COUNTIF(BG$4:BG$53,"&lt;"&amp;W1865)*IF(X1865&lt;0.5,Riskregister!$K$6+(Riskregister!$L$6-Riskregister!$K$6)*SQRT(X1865/2),Riskregister!$L$6-(Riskregister!$L$6-Riskregister!$K$6)*SQRT((1-X1865)/2)))</f>
        <v>0</v>
      </c>
      <c r="Z1865" s="28">
        <f t="shared" ca="1" si="1148"/>
        <v>0.25358595270314321</v>
      </c>
      <c r="AA1865" s="28">
        <f t="shared" ca="1" si="1148"/>
        <v>0.6265247004337875</v>
      </c>
      <c r="AB1865" s="28">
        <f ca="1">IF(Riskregister!$E$7="",0,COUNTIF(BH$4:BH$53,"&lt;"&amp;Z1865)*IF(AA1865&lt;0.5,Riskregister!$K$7+(Riskregister!$L$7-Riskregister!$K$7)*SQRT(AA1865/2),Riskregister!$L$7-(Riskregister!$L$7-Riskregister!$K$7)*SQRT((1-AA1865)/2)))</f>
        <v>0</v>
      </c>
      <c r="AC1865" s="28">
        <f t="shared" ca="1" si="1149"/>
        <v>0.43612060320548529</v>
      </c>
      <c r="AD1865" s="28">
        <f t="shared" ca="1" si="1149"/>
        <v>0.57498270722617062</v>
      </c>
      <c r="AE1865" s="28">
        <f ca="1">IF(Riskregister!$E$8="",0,COUNTIF(BI$4:BI$53,"&lt;"&amp;AC1865)*IF(AD1865&lt;0.5,Riskregister!$K$8+(Riskregister!$L$8-Riskregister!$K$8)*SQRT(AD1865/2),Riskregister!$L$8-(Riskregister!$L$8-Riskregister!$K$8)*SQRT((1-AD1865)/2)))</f>
        <v>0</v>
      </c>
      <c r="AF1865" s="28">
        <f t="shared" ca="1" si="1150"/>
        <v>0.1085025359110422</v>
      </c>
      <c r="AG1865" s="28">
        <f t="shared" ca="1" si="1150"/>
        <v>0.18869867433820486</v>
      </c>
      <c r="AH1865" s="28">
        <f>IF(Riskregister!$E$9="",0,COUNTIF(BJ$4:BJ$53,"&lt;"&amp;AF1865)*IF(AG1865&lt;0.5,Riskregister!$K$9+(Riskregister!$L$9-Riskregister!$K$9)*SQRT(AG1865/2),Riskregister!$L$9-(Riskregister!$L$9-Riskregister!$K$9)*SQRT((1-AG1865)/2)))</f>
        <v>0</v>
      </c>
      <c r="AI1865" s="28">
        <f t="shared" ca="1" si="1151"/>
        <v>0.82880726861225484</v>
      </c>
      <c r="AJ1865" s="28">
        <f t="shared" ca="1" si="1151"/>
        <v>0.8774779022606749</v>
      </c>
      <c r="AK1865" s="28">
        <f>IF(Riskregister!$E$10="",0,COUNTIF(BK$4:BK$53,"&lt;"&amp;AI1865)*IF(AJ1865&lt;0.5,Riskregister!$K$10+(Riskregister!$L$10-Riskregister!$K$10)*SQRT(AJ1865/2),Riskregister!$L$10-(Riskregister!$L$10-Riskregister!$K$10)*SQRT((1-AJ1865)/2)))</f>
        <v>0</v>
      </c>
      <c r="AL1865" s="28">
        <f t="shared" ca="1" si="1152"/>
        <v>0.74867556027800064</v>
      </c>
      <c r="AM1865" s="28">
        <f t="shared" ca="1" si="1152"/>
        <v>0.15671061200998482</v>
      </c>
      <c r="AN1865" s="28">
        <f>IF(Riskregister!$E$11="",0,COUNTIF(BL$4:BL$53,"&lt;"&amp;AL1865)*IF(AM1865&lt;0.5,Riskregister!$K$11+(Riskregister!$L$11-Riskregister!$K$11)*SQRT(AM1865/2),Riskregister!$L$11-(Riskregister!$L$11-Riskregister!$K$11)*SQRT((1-AM1865)/2)))</f>
        <v>0</v>
      </c>
      <c r="AO1865" s="28">
        <f t="shared" ca="1" si="1153"/>
        <v>0.92888030701816393</v>
      </c>
      <c r="AP1865" s="28">
        <f t="shared" ca="1" si="1153"/>
        <v>0.12406313637344657</v>
      </c>
      <c r="AQ1865" s="28">
        <f>IF(Riskregister!$E$12="",0,COUNTIF(BM$4:BM$53,"&lt;"&amp;AO1865)*IF(AP1865&lt;0.5,Riskregister!$K$12+(Riskregister!$L$12-Riskregister!$K$12)*SQRT(AP1865/2),Riskregister!$L$12-(Riskregister!$L$12-Riskregister!$K$12)*SQRT((1-AP1865)/2)))</f>
        <v>0</v>
      </c>
      <c r="AR1865" s="28">
        <f t="shared" ca="1" si="1154"/>
        <v>0.5558092217477576</v>
      </c>
      <c r="AS1865" s="28">
        <f t="shared" ca="1" si="1154"/>
        <v>0.76708349599454495</v>
      </c>
      <c r="AT1865" s="28">
        <f>IF(Riskregister!$E$13="",0,COUNTIF(BN$4:BN$53,"&lt;"&amp;AR1865)*IF(AS1865&lt;0.5,Riskregister!$K$13+(Riskregister!$L$13-Riskregister!$K$13)*SQRT(AS1865/2),Riskregister!$L$13-(Riskregister!$L$13-Riskregister!$K$13)*SQRT((1-AS1865)/2)))</f>
        <v>0</v>
      </c>
      <c r="AU1865" s="28">
        <f t="shared" ca="1" si="1155"/>
        <v>0.41474922160845684</v>
      </c>
      <c r="AV1865" s="28">
        <f t="shared" ca="1" si="1155"/>
        <v>0.10498104848541001</v>
      </c>
      <c r="AW1865" s="28">
        <f>IF(Riskregister!$E$14="",0,COUNTIF(BO$4:BO$53,"&lt;"&amp;AU1865)*IF(AV1865&lt;0.5,Riskregister!$K$14+(Riskregister!$L$14-Riskregister!$K$14)*SQRT(AV1865/2),Riskregister!$L$14-(Riskregister!$L$14-Riskregister!$K$14)*SQRT((1-AV1865)/2)))</f>
        <v>0</v>
      </c>
      <c r="AX1865" s="28">
        <f t="shared" ca="1" si="1156"/>
        <v>0.78111876604389385</v>
      </c>
      <c r="AY1865" s="28">
        <f t="shared" ca="1" si="1156"/>
        <v>0.50292362897627962</v>
      </c>
      <c r="AZ1865" s="28">
        <f>IF(Riskregister!$E$15="",0,COUNTIF(BP$4:BP$53,"&lt;"&amp;AX1865)*IF(AY1865&lt;0.5,Riskregister!$K$15+(Riskregister!$L$15-Riskregister!$K$15)*SQRT(AY1865/2),Riskregister!$L$15-(Riskregister!$L$15-Riskregister!$K$15)*SQRT((1-AY1865)/2)))</f>
        <v>0</v>
      </c>
      <c r="BA1865" s="28">
        <f t="shared" ca="1" si="1157"/>
        <v>0.24850865270696509</v>
      </c>
      <c r="BB1865" s="28">
        <f t="shared" ca="1" si="1157"/>
        <v>0.65521869620057271</v>
      </c>
      <c r="BC1865" s="28">
        <f>IF(Riskregister!$E$16="",0,COUNTIF(BQ$4:BQ$53,"&lt;"&amp;BA1865)*IF(BB1865&lt;0.5,Riskregister!$K$16+(Riskregister!$L$16-Riskregister!$K$16)*SQRT(BB1865/2),Riskregister!$L$16-(Riskregister!$L$16-Riskregister!$K$16)*SQRT((1-BB1865)/2)))</f>
        <v>0</v>
      </c>
      <c r="BD1865" s="28">
        <f t="shared" ca="1" si="1145"/>
        <v>0</v>
      </c>
    </row>
    <row r="1866" spans="20:56" x14ac:dyDescent="0.35">
      <c r="T1866" s="28">
        <f t="shared" ca="1" si="1146"/>
        <v>0.17186023681397344</v>
      </c>
      <c r="U1866" s="28">
        <f t="shared" ca="1" si="1146"/>
        <v>0.13634969766553307</v>
      </c>
      <c r="V1866" s="28">
        <f ca="1">IF(Riskregister!$E$5="",0,COUNTIF(BF$4:BF$53,"&lt;"&amp;T1866)*IF(U1866&lt;0.5,Riskregister!$K$5+(Riskregister!$L$5-Riskregister!$K$5)*SQRT(U1866/2),Riskregister!$L$5-(Riskregister!$L$5-Riskregister!$K$5)*SQRT((1-U1866)/2)))</f>
        <v>0</v>
      </c>
      <c r="W1866" s="28">
        <f t="shared" ca="1" si="1147"/>
        <v>0.61428903934776358</v>
      </c>
      <c r="X1866" s="28">
        <f t="shared" ca="1" si="1147"/>
        <v>0.59457516505951902</v>
      </c>
      <c r="Y1866" s="28">
        <f ca="1">IF(Riskregister!$E$6="",0,COUNTIF(BG$4:BG$53,"&lt;"&amp;W1866)*IF(X1866&lt;0.5,Riskregister!$K$6+(Riskregister!$L$6-Riskregister!$K$6)*SQRT(X1866/2),Riskregister!$L$6-(Riskregister!$L$6-Riskregister!$K$6)*SQRT((1-X1866)/2)))</f>
        <v>1189575.2764114491</v>
      </c>
      <c r="Z1866" s="28">
        <f t="shared" ca="1" si="1148"/>
        <v>8.30792067986591E-2</v>
      </c>
      <c r="AA1866" s="28">
        <f t="shared" ca="1" si="1148"/>
        <v>0.88548810031655534</v>
      </c>
      <c r="AB1866" s="28">
        <f ca="1">IF(Riskregister!$E$7="",0,COUNTIF(BH$4:BH$53,"&lt;"&amp;Z1866)*IF(AA1866&lt;0.5,Riskregister!$K$7+(Riskregister!$L$7-Riskregister!$K$7)*SQRT(AA1866/2),Riskregister!$L$7-(Riskregister!$L$7-Riskregister!$K$7)*SQRT((1-AA1866)/2)))</f>
        <v>0</v>
      </c>
      <c r="AC1866" s="28">
        <f t="shared" ca="1" si="1149"/>
        <v>0.18508580174303491</v>
      </c>
      <c r="AD1866" s="28">
        <f t="shared" ca="1" si="1149"/>
        <v>0.32600058978825019</v>
      </c>
      <c r="AE1866" s="28">
        <f ca="1">IF(Riskregister!$E$8="",0,COUNTIF(BI$4:BI$53,"&lt;"&amp;AC1866)*IF(AD1866&lt;0.5,Riskregister!$K$8+(Riskregister!$L$8-Riskregister!$K$8)*SQRT(AD1866/2),Riskregister!$L$8-(Riskregister!$L$8-Riskregister!$K$8)*SQRT((1-AD1866)/2)))</f>
        <v>0</v>
      </c>
      <c r="AF1866" s="28">
        <f t="shared" ca="1" si="1150"/>
        <v>0.65726373703900753</v>
      </c>
      <c r="AG1866" s="28">
        <f t="shared" ca="1" si="1150"/>
        <v>0.42632941763601251</v>
      </c>
      <c r="AH1866" s="28">
        <f>IF(Riskregister!$E$9="",0,COUNTIF(BJ$4:BJ$53,"&lt;"&amp;AF1866)*IF(AG1866&lt;0.5,Riskregister!$K$9+(Riskregister!$L$9-Riskregister!$K$9)*SQRT(AG1866/2),Riskregister!$L$9-(Riskregister!$L$9-Riskregister!$K$9)*SQRT((1-AG1866)/2)))</f>
        <v>0</v>
      </c>
      <c r="AI1866" s="28">
        <f t="shared" ca="1" si="1151"/>
        <v>0.68429645897005964</v>
      </c>
      <c r="AJ1866" s="28">
        <f t="shared" ca="1" si="1151"/>
        <v>0.72909032287021125</v>
      </c>
      <c r="AK1866" s="28">
        <f>IF(Riskregister!$E$10="",0,COUNTIF(BK$4:BK$53,"&lt;"&amp;AI1866)*IF(AJ1866&lt;0.5,Riskregister!$K$10+(Riskregister!$L$10-Riskregister!$K$10)*SQRT(AJ1866/2),Riskregister!$L$10-(Riskregister!$L$10-Riskregister!$K$10)*SQRT((1-AJ1866)/2)))</f>
        <v>0</v>
      </c>
      <c r="AL1866" s="28">
        <f t="shared" ca="1" si="1152"/>
        <v>0.77167302220546741</v>
      </c>
      <c r="AM1866" s="28">
        <f t="shared" ca="1" si="1152"/>
        <v>0.90224771730082753</v>
      </c>
      <c r="AN1866" s="28">
        <f>IF(Riskregister!$E$11="",0,COUNTIF(BL$4:BL$53,"&lt;"&amp;AL1866)*IF(AM1866&lt;0.5,Riskregister!$K$11+(Riskregister!$L$11-Riskregister!$K$11)*SQRT(AM1866/2),Riskregister!$L$11-(Riskregister!$L$11-Riskregister!$K$11)*SQRT((1-AM1866)/2)))</f>
        <v>0</v>
      </c>
      <c r="AO1866" s="28">
        <f t="shared" ca="1" si="1153"/>
        <v>0.83012255706583826</v>
      </c>
      <c r="AP1866" s="28">
        <f t="shared" ca="1" si="1153"/>
        <v>0.22609609739817149</v>
      </c>
      <c r="AQ1866" s="28">
        <f>IF(Riskregister!$E$12="",0,COUNTIF(BM$4:BM$53,"&lt;"&amp;AO1866)*IF(AP1866&lt;0.5,Riskregister!$K$12+(Riskregister!$L$12-Riskregister!$K$12)*SQRT(AP1866/2),Riskregister!$L$12-(Riskregister!$L$12-Riskregister!$K$12)*SQRT((1-AP1866)/2)))</f>
        <v>0</v>
      </c>
      <c r="AR1866" s="28">
        <f t="shared" ca="1" si="1154"/>
        <v>0.22280235168245677</v>
      </c>
      <c r="AS1866" s="28">
        <f t="shared" ca="1" si="1154"/>
        <v>0.89894789163427069</v>
      </c>
      <c r="AT1866" s="28">
        <f>IF(Riskregister!$E$13="",0,COUNTIF(BN$4:BN$53,"&lt;"&amp;AR1866)*IF(AS1866&lt;0.5,Riskregister!$K$13+(Riskregister!$L$13-Riskregister!$K$13)*SQRT(AS1866/2),Riskregister!$L$13-(Riskregister!$L$13-Riskregister!$K$13)*SQRT((1-AS1866)/2)))</f>
        <v>0</v>
      </c>
      <c r="AU1866" s="28">
        <f t="shared" ca="1" si="1155"/>
        <v>0.50519602042974776</v>
      </c>
      <c r="AV1866" s="28">
        <f t="shared" ca="1" si="1155"/>
        <v>0.81066317773212604</v>
      </c>
      <c r="AW1866" s="28">
        <f>IF(Riskregister!$E$14="",0,COUNTIF(BO$4:BO$53,"&lt;"&amp;AU1866)*IF(AV1866&lt;0.5,Riskregister!$K$14+(Riskregister!$L$14-Riskregister!$K$14)*SQRT(AV1866/2),Riskregister!$L$14-(Riskregister!$L$14-Riskregister!$K$14)*SQRT((1-AV1866)/2)))</f>
        <v>0</v>
      </c>
      <c r="AX1866" s="28">
        <f t="shared" ca="1" si="1156"/>
        <v>0.11831093519998637</v>
      </c>
      <c r="AY1866" s="28">
        <f t="shared" ca="1" si="1156"/>
        <v>0.94002701382962028</v>
      </c>
      <c r="AZ1866" s="28">
        <f>IF(Riskregister!$E$15="",0,COUNTIF(BP$4:BP$53,"&lt;"&amp;AX1866)*IF(AY1866&lt;0.5,Riskregister!$K$15+(Riskregister!$L$15-Riskregister!$K$15)*SQRT(AY1866/2),Riskregister!$L$15-(Riskregister!$L$15-Riskregister!$K$15)*SQRT((1-AY1866)/2)))</f>
        <v>0</v>
      </c>
      <c r="BA1866" s="28">
        <f t="shared" ca="1" si="1157"/>
        <v>0.96156631328815123</v>
      </c>
      <c r="BB1866" s="28">
        <f t="shared" ca="1" si="1157"/>
        <v>6.7847754306035402E-2</v>
      </c>
      <c r="BC1866" s="28">
        <f>IF(Riskregister!$E$16="",0,COUNTIF(BQ$4:BQ$53,"&lt;"&amp;BA1866)*IF(BB1866&lt;0.5,Riskregister!$K$16+(Riskregister!$L$16-Riskregister!$K$16)*SQRT(BB1866/2),Riskregister!$L$16-(Riskregister!$L$16-Riskregister!$K$16)*SQRT((1-BB1866)/2)))</f>
        <v>0</v>
      </c>
      <c r="BD1866" s="28">
        <f t="shared" ca="1" si="1145"/>
        <v>1189575.2764114491</v>
      </c>
    </row>
    <row r="1867" spans="20:56" x14ac:dyDescent="0.35">
      <c r="T1867" s="28">
        <f t="shared" ca="1" si="1146"/>
        <v>1.1323027433208899E-2</v>
      </c>
      <c r="U1867" s="28">
        <f t="shared" ca="1" si="1146"/>
        <v>0.41758814297640034</v>
      </c>
      <c r="V1867" s="28">
        <f ca="1">IF(Riskregister!$E$5="",0,COUNTIF(BF$4:BF$53,"&lt;"&amp;T1867)*IF(U1867&lt;0.5,Riskregister!$K$5+(Riskregister!$L$5-Riskregister!$K$5)*SQRT(U1867/2),Riskregister!$L$5-(Riskregister!$L$5-Riskregister!$K$5)*SQRT((1-U1867)/2)))</f>
        <v>0</v>
      </c>
      <c r="W1867" s="28">
        <f t="shared" ca="1" si="1147"/>
        <v>0.64391446025951771</v>
      </c>
      <c r="X1867" s="28">
        <f t="shared" ca="1" si="1147"/>
        <v>0.98459595200575678</v>
      </c>
      <c r="Y1867" s="28">
        <f ca="1">IF(Riskregister!$E$6="",0,COUNTIF(BG$4:BG$53,"&lt;"&amp;W1867)*IF(X1867&lt;0.5,Riskregister!$K$6+(Riskregister!$L$6-Riskregister!$K$6)*SQRT(X1867/2),Riskregister!$L$6-(Riskregister!$L$6-Riskregister!$K$6)*SQRT((1-X1867)/2)))</f>
        <v>1842029.8833618395</v>
      </c>
      <c r="Z1867" s="28">
        <f t="shared" ca="1" si="1148"/>
        <v>0.81440755786194519</v>
      </c>
      <c r="AA1867" s="28">
        <f t="shared" ca="1" si="1148"/>
        <v>0.46133870051620895</v>
      </c>
      <c r="AB1867" s="28">
        <f ca="1">IF(Riskregister!$E$7="",0,COUNTIF(BH$4:BH$53,"&lt;"&amp;Z1867)*IF(AA1867&lt;0.5,Riskregister!$K$7+(Riskregister!$L$7-Riskregister!$K$7)*SQRT(AA1867/2),Riskregister!$L$7-(Riskregister!$L$7-Riskregister!$K$7)*SQRT((1-AA1867)/2)))</f>
        <v>218098.1719312194</v>
      </c>
      <c r="AC1867" s="28">
        <f t="shared" ca="1" si="1149"/>
        <v>0.82831457453631951</v>
      </c>
      <c r="AD1867" s="28">
        <f t="shared" ca="1" si="1149"/>
        <v>0.75626861601667394</v>
      </c>
      <c r="AE1867" s="28">
        <f ca="1">IF(Riskregister!$E$8="",0,COUNTIF(BI$4:BI$53,"&lt;"&amp;AC1867)*IF(AD1867&lt;0.5,Riskregister!$K$8+(Riskregister!$L$8-Riskregister!$K$8)*SQRT(AD1867/2),Riskregister!$L$8-(Riskregister!$L$8-Riskregister!$K$8)*SQRT((1-AD1867)/2)))</f>
        <v>0</v>
      </c>
      <c r="AF1867" s="28">
        <f t="shared" ca="1" si="1150"/>
        <v>0.90498638947625132</v>
      </c>
      <c r="AG1867" s="28">
        <f t="shared" ca="1" si="1150"/>
        <v>0.73474116650131271</v>
      </c>
      <c r="AH1867" s="28">
        <f>IF(Riskregister!$E$9="",0,COUNTIF(BJ$4:BJ$53,"&lt;"&amp;AF1867)*IF(AG1867&lt;0.5,Riskregister!$K$9+(Riskregister!$L$9-Riskregister!$K$9)*SQRT(AG1867/2),Riskregister!$L$9-(Riskregister!$L$9-Riskregister!$K$9)*SQRT((1-AG1867)/2)))</f>
        <v>0</v>
      </c>
      <c r="AI1867" s="28">
        <f t="shared" ca="1" si="1151"/>
        <v>0.72691666420900969</v>
      </c>
      <c r="AJ1867" s="28">
        <f t="shared" ca="1" si="1151"/>
        <v>0.78146514813106871</v>
      </c>
      <c r="AK1867" s="28">
        <f>IF(Riskregister!$E$10="",0,COUNTIF(BK$4:BK$53,"&lt;"&amp;AI1867)*IF(AJ1867&lt;0.5,Riskregister!$K$10+(Riskregister!$L$10-Riskregister!$K$10)*SQRT(AJ1867/2),Riskregister!$L$10-(Riskregister!$L$10-Riskregister!$K$10)*SQRT((1-AJ1867)/2)))</f>
        <v>0</v>
      </c>
      <c r="AL1867" s="28">
        <f t="shared" ca="1" si="1152"/>
        <v>3.3629856338094788E-2</v>
      </c>
      <c r="AM1867" s="28">
        <f t="shared" ca="1" si="1152"/>
        <v>4.2487549672197034E-2</v>
      </c>
      <c r="AN1867" s="28">
        <f>IF(Riskregister!$E$11="",0,COUNTIF(BL$4:BL$53,"&lt;"&amp;AL1867)*IF(AM1867&lt;0.5,Riskregister!$K$11+(Riskregister!$L$11-Riskregister!$K$11)*SQRT(AM1867/2),Riskregister!$L$11-(Riskregister!$L$11-Riskregister!$K$11)*SQRT((1-AM1867)/2)))</f>
        <v>0</v>
      </c>
      <c r="AO1867" s="28">
        <f t="shared" ca="1" si="1153"/>
        <v>0.62988023199687038</v>
      </c>
      <c r="AP1867" s="28">
        <f t="shared" ca="1" si="1153"/>
        <v>0.8850191603187505</v>
      </c>
      <c r="AQ1867" s="28">
        <f>IF(Riskregister!$E$12="",0,COUNTIF(BM$4:BM$53,"&lt;"&amp;AO1867)*IF(AP1867&lt;0.5,Riskregister!$K$12+(Riskregister!$L$12-Riskregister!$K$12)*SQRT(AP1867/2),Riskregister!$L$12-(Riskregister!$L$12-Riskregister!$K$12)*SQRT((1-AP1867)/2)))</f>
        <v>0</v>
      </c>
      <c r="AR1867" s="28">
        <f t="shared" ca="1" si="1154"/>
        <v>0.54987461540731852</v>
      </c>
      <c r="AS1867" s="28">
        <f t="shared" ca="1" si="1154"/>
        <v>6.7014259224515205E-2</v>
      </c>
      <c r="AT1867" s="28">
        <f>IF(Riskregister!$E$13="",0,COUNTIF(BN$4:BN$53,"&lt;"&amp;AR1867)*IF(AS1867&lt;0.5,Riskregister!$K$13+(Riskregister!$L$13-Riskregister!$K$13)*SQRT(AS1867/2),Riskregister!$L$13-(Riskregister!$L$13-Riskregister!$K$13)*SQRT((1-AS1867)/2)))</f>
        <v>0</v>
      </c>
      <c r="AU1867" s="28">
        <f t="shared" ca="1" si="1155"/>
        <v>0.15343478759395446</v>
      </c>
      <c r="AV1867" s="28">
        <f t="shared" ca="1" si="1155"/>
        <v>0.70344294294543086</v>
      </c>
      <c r="AW1867" s="28">
        <f>IF(Riskregister!$E$14="",0,COUNTIF(BO$4:BO$53,"&lt;"&amp;AU1867)*IF(AV1867&lt;0.5,Riskregister!$K$14+(Riskregister!$L$14-Riskregister!$K$14)*SQRT(AV1867/2),Riskregister!$L$14-(Riskregister!$L$14-Riskregister!$K$14)*SQRT((1-AV1867)/2)))</f>
        <v>0</v>
      </c>
      <c r="AX1867" s="28">
        <f t="shared" ca="1" si="1156"/>
        <v>5.402654813325336E-2</v>
      </c>
      <c r="AY1867" s="28">
        <f t="shared" ca="1" si="1156"/>
        <v>0.15761153615612689</v>
      </c>
      <c r="AZ1867" s="28">
        <f>IF(Riskregister!$E$15="",0,COUNTIF(BP$4:BP$53,"&lt;"&amp;AX1867)*IF(AY1867&lt;0.5,Riskregister!$K$15+(Riskregister!$L$15-Riskregister!$K$15)*SQRT(AY1867/2),Riskregister!$L$15-(Riskregister!$L$15-Riskregister!$K$15)*SQRT((1-AY1867)/2)))</f>
        <v>0</v>
      </c>
      <c r="BA1867" s="28">
        <f t="shared" ca="1" si="1157"/>
        <v>0.69008313362802043</v>
      </c>
      <c r="BB1867" s="28">
        <f t="shared" ca="1" si="1157"/>
        <v>0.53935209029944176</v>
      </c>
      <c r="BC1867" s="28">
        <f>IF(Riskregister!$E$16="",0,COUNTIF(BQ$4:BQ$53,"&lt;"&amp;BA1867)*IF(BB1867&lt;0.5,Riskregister!$K$16+(Riskregister!$L$16-Riskregister!$K$16)*SQRT(BB1867/2),Riskregister!$L$16-(Riskregister!$L$16-Riskregister!$K$16)*SQRT((1-BB1867)/2)))</f>
        <v>0</v>
      </c>
      <c r="BD1867" s="28">
        <f t="shared" ca="1" si="1145"/>
        <v>2060128.055293059</v>
      </c>
    </row>
    <row r="1868" spans="20:56" x14ac:dyDescent="0.35">
      <c r="T1868" s="28">
        <f t="shared" ca="1" si="1146"/>
        <v>0.27844874256323426</v>
      </c>
      <c r="U1868" s="28">
        <f t="shared" ca="1" si="1146"/>
        <v>0.3741046851561991</v>
      </c>
      <c r="V1868" s="28">
        <f ca="1">IF(Riskregister!$E$5="",0,COUNTIF(BF$4:BF$53,"&lt;"&amp;T1868)*IF(U1868&lt;0.5,Riskregister!$K$5+(Riskregister!$L$5-Riskregister!$K$5)*SQRT(U1868/2),Riskregister!$L$5-(Riskregister!$L$5-Riskregister!$K$5)*SQRT((1-U1868)/2)))</f>
        <v>0</v>
      </c>
      <c r="W1868" s="28">
        <f t="shared" ca="1" si="1147"/>
        <v>0.20205861421863269</v>
      </c>
      <c r="X1868" s="28">
        <f t="shared" ca="1" si="1147"/>
        <v>0.8175655419359843</v>
      </c>
      <c r="Y1868" s="28">
        <f ca="1">IF(Riskregister!$E$6="",0,COUNTIF(BG$4:BG$53,"&lt;"&amp;W1868)*IF(X1868&lt;0.5,Riskregister!$K$6+(Riskregister!$L$6-Riskregister!$K$6)*SQRT(X1868/2),Riskregister!$L$6-(Riskregister!$L$6-Riskregister!$K$6)*SQRT((1-X1868)/2)))</f>
        <v>0</v>
      </c>
      <c r="Z1868" s="28">
        <f t="shared" ca="1" si="1148"/>
        <v>4.5818494820469069E-2</v>
      </c>
      <c r="AA1868" s="28">
        <f t="shared" ca="1" si="1148"/>
        <v>0.51098243928020848</v>
      </c>
      <c r="AB1868" s="28">
        <f ca="1">IF(Riskregister!$E$7="",0,COUNTIF(BH$4:BH$53,"&lt;"&amp;Z1868)*IF(AA1868&lt;0.5,Riskregister!$K$7+(Riskregister!$L$7-Riskregister!$K$7)*SQRT(AA1868/2),Riskregister!$L$7-(Riskregister!$L$7-Riskregister!$K$7)*SQRT((1-AA1868)/2)))</f>
        <v>0</v>
      </c>
      <c r="AC1868" s="28">
        <f t="shared" ca="1" si="1149"/>
        <v>1.2372335280509628E-2</v>
      </c>
      <c r="AD1868" s="28">
        <f t="shared" ca="1" si="1149"/>
        <v>0.258059926465112</v>
      </c>
      <c r="AE1868" s="28">
        <f ca="1">IF(Riskregister!$E$8="",0,COUNTIF(BI$4:BI$53,"&lt;"&amp;AC1868)*IF(AD1868&lt;0.5,Riskregister!$K$8+(Riskregister!$L$8-Riskregister!$K$8)*SQRT(AD1868/2),Riskregister!$L$8-(Riskregister!$L$8-Riskregister!$K$8)*SQRT((1-AD1868)/2)))</f>
        <v>0</v>
      </c>
      <c r="AF1868" s="28">
        <f t="shared" ca="1" si="1150"/>
        <v>0.54231224501015207</v>
      </c>
      <c r="AG1868" s="28">
        <f t="shared" ca="1" si="1150"/>
        <v>0.13437635702242634</v>
      </c>
      <c r="AH1868" s="28">
        <f>IF(Riskregister!$E$9="",0,COUNTIF(BJ$4:BJ$53,"&lt;"&amp;AF1868)*IF(AG1868&lt;0.5,Riskregister!$K$9+(Riskregister!$L$9-Riskregister!$K$9)*SQRT(AG1868/2),Riskregister!$L$9-(Riskregister!$L$9-Riskregister!$K$9)*SQRT((1-AG1868)/2)))</f>
        <v>0</v>
      </c>
      <c r="AI1868" s="28">
        <f t="shared" ca="1" si="1151"/>
        <v>0.70288439732829466</v>
      </c>
      <c r="AJ1868" s="28">
        <f t="shared" ca="1" si="1151"/>
        <v>0.57152330454608835</v>
      </c>
      <c r="AK1868" s="28">
        <f>IF(Riskregister!$E$10="",0,COUNTIF(BK$4:BK$53,"&lt;"&amp;AI1868)*IF(AJ1868&lt;0.5,Riskregister!$K$10+(Riskregister!$L$10-Riskregister!$K$10)*SQRT(AJ1868/2),Riskregister!$L$10-(Riskregister!$L$10-Riskregister!$K$10)*SQRT((1-AJ1868)/2)))</f>
        <v>0</v>
      </c>
      <c r="AL1868" s="28">
        <f t="shared" ca="1" si="1152"/>
        <v>0.63156116229275072</v>
      </c>
      <c r="AM1868" s="28">
        <f t="shared" ca="1" si="1152"/>
        <v>0.39794419093907463</v>
      </c>
      <c r="AN1868" s="28">
        <f>IF(Riskregister!$E$11="",0,COUNTIF(BL$4:BL$53,"&lt;"&amp;AL1868)*IF(AM1868&lt;0.5,Riskregister!$K$11+(Riskregister!$L$11-Riskregister!$K$11)*SQRT(AM1868/2),Riskregister!$L$11-(Riskregister!$L$11-Riskregister!$K$11)*SQRT((1-AM1868)/2)))</f>
        <v>0</v>
      </c>
      <c r="AO1868" s="28">
        <f t="shared" ca="1" si="1153"/>
        <v>0.61103622291388426</v>
      </c>
      <c r="AP1868" s="28">
        <f t="shared" ca="1" si="1153"/>
        <v>0.96898192802155203</v>
      </c>
      <c r="AQ1868" s="28">
        <f>IF(Riskregister!$E$12="",0,COUNTIF(BM$4:BM$53,"&lt;"&amp;AO1868)*IF(AP1868&lt;0.5,Riskregister!$K$12+(Riskregister!$L$12-Riskregister!$K$12)*SQRT(AP1868/2),Riskregister!$L$12-(Riskregister!$L$12-Riskregister!$K$12)*SQRT((1-AP1868)/2)))</f>
        <v>0</v>
      </c>
      <c r="AR1868" s="28">
        <f t="shared" ca="1" si="1154"/>
        <v>0.93249741328080593</v>
      </c>
      <c r="AS1868" s="28">
        <f t="shared" ca="1" si="1154"/>
        <v>0.36019176108249795</v>
      </c>
      <c r="AT1868" s="28">
        <f>IF(Riskregister!$E$13="",0,COUNTIF(BN$4:BN$53,"&lt;"&amp;AR1868)*IF(AS1868&lt;0.5,Riskregister!$K$13+(Riskregister!$L$13-Riskregister!$K$13)*SQRT(AS1868/2),Riskregister!$L$13-(Riskregister!$L$13-Riskregister!$K$13)*SQRT((1-AS1868)/2)))</f>
        <v>0</v>
      </c>
      <c r="AU1868" s="28">
        <f t="shared" ca="1" si="1155"/>
        <v>0.28540699373499567</v>
      </c>
      <c r="AV1868" s="28">
        <f t="shared" ca="1" si="1155"/>
        <v>0.7333442886377044</v>
      </c>
      <c r="AW1868" s="28">
        <f>IF(Riskregister!$E$14="",0,COUNTIF(BO$4:BO$53,"&lt;"&amp;AU1868)*IF(AV1868&lt;0.5,Riskregister!$K$14+(Riskregister!$L$14-Riskregister!$K$14)*SQRT(AV1868/2),Riskregister!$L$14-(Riskregister!$L$14-Riskregister!$K$14)*SQRT((1-AV1868)/2)))</f>
        <v>0</v>
      </c>
      <c r="AX1868" s="28">
        <f t="shared" ca="1" si="1156"/>
        <v>0.94863261996420101</v>
      </c>
      <c r="AY1868" s="28">
        <f t="shared" ca="1" si="1156"/>
        <v>0.10180581077586848</v>
      </c>
      <c r="AZ1868" s="28">
        <f>IF(Riskregister!$E$15="",0,COUNTIF(BP$4:BP$53,"&lt;"&amp;AX1868)*IF(AY1868&lt;0.5,Riskregister!$K$15+(Riskregister!$L$15-Riskregister!$K$15)*SQRT(AY1868/2),Riskregister!$L$15-(Riskregister!$L$15-Riskregister!$K$15)*SQRT((1-AY1868)/2)))</f>
        <v>0</v>
      </c>
      <c r="BA1868" s="28">
        <f t="shared" ca="1" si="1157"/>
        <v>0.68648954022171127</v>
      </c>
      <c r="BB1868" s="28">
        <f t="shared" ca="1" si="1157"/>
        <v>5.4314051811236164E-3</v>
      </c>
      <c r="BC1868" s="28">
        <f>IF(Riskregister!$E$16="",0,COUNTIF(BQ$4:BQ$53,"&lt;"&amp;BA1868)*IF(BB1868&lt;0.5,Riskregister!$K$16+(Riskregister!$L$16-Riskregister!$K$16)*SQRT(BB1868/2),Riskregister!$L$16-(Riskregister!$L$16-Riskregister!$K$16)*SQRT((1-BB1868)/2)))</f>
        <v>0</v>
      </c>
      <c r="BD1868" s="28">
        <f t="shared" ca="1" si="1145"/>
        <v>0</v>
      </c>
    </row>
    <row r="1869" spans="20:56" x14ac:dyDescent="0.35">
      <c r="T1869" s="28">
        <f t="shared" ca="1" si="1146"/>
        <v>0.97833468659547262</v>
      </c>
      <c r="U1869" s="28">
        <f t="shared" ca="1" si="1146"/>
        <v>0.86660211866842818</v>
      </c>
      <c r="V1869" s="28">
        <f ca="1">IF(Riskregister!$E$5="",0,COUNTIF(BF$4:BF$53,"&lt;"&amp;T1869)*IF(U1869&lt;0.5,Riskregister!$K$5+(Riskregister!$L$5-Riskregister!$K$5)*SQRT(U1869/2),Riskregister!$L$5-(Riskregister!$L$5-Riskregister!$K$5)*SQRT((1-U1869)/2)))</f>
        <v>967564.75753602549</v>
      </c>
      <c r="W1869" s="28">
        <f t="shared" ca="1" si="1147"/>
        <v>7.1560276027247904E-2</v>
      </c>
      <c r="X1869" s="28">
        <f t="shared" ca="1" si="1147"/>
        <v>0.2273985393020177</v>
      </c>
      <c r="Y1869" s="28">
        <f ca="1">IF(Riskregister!$E$6="",0,COUNTIF(BG$4:BG$53,"&lt;"&amp;W1869)*IF(X1869&lt;0.5,Riskregister!$K$6+(Riskregister!$L$6-Riskregister!$K$6)*SQRT(X1869/2),Riskregister!$L$6-(Riskregister!$L$6-Riskregister!$K$6)*SQRT((1-X1869)/2)))</f>
        <v>0</v>
      </c>
      <c r="Z1869" s="28">
        <f t="shared" ca="1" si="1148"/>
        <v>0.85594914810417333</v>
      </c>
      <c r="AA1869" s="28">
        <f t="shared" ca="1" si="1148"/>
        <v>0.82965310703000006</v>
      </c>
      <c r="AB1869" s="28">
        <f ca="1">IF(Riskregister!$E$7="",0,COUNTIF(BH$4:BH$53,"&lt;"&amp;Z1869)*IF(AA1869&lt;0.5,Riskregister!$K$7+(Riskregister!$L$7-Riskregister!$K$7)*SQRT(AA1869/2),Riskregister!$L$7-(Riskregister!$L$7-Riskregister!$K$7)*SQRT((1-AA1869)/2)))</f>
        <v>297854.28450290975</v>
      </c>
      <c r="AC1869" s="28">
        <f t="shared" ca="1" si="1149"/>
        <v>0.16032675083489911</v>
      </c>
      <c r="AD1869" s="28">
        <f t="shared" ca="1" si="1149"/>
        <v>0.10281110622515566</v>
      </c>
      <c r="AE1869" s="28">
        <f ca="1">IF(Riskregister!$E$8="",0,COUNTIF(BI$4:BI$53,"&lt;"&amp;AC1869)*IF(AD1869&lt;0.5,Riskregister!$K$8+(Riskregister!$L$8-Riskregister!$K$8)*SQRT(AD1869/2),Riskregister!$L$8-(Riskregister!$L$8-Riskregister!$K$8)*SQRT((1-AD1869)/2)))</f>
        <v>0</v>
      </c>
      <c r="AF1869" s="28">
        <f t="shared" ca="1" si="1150"/>
        <v>0.17067236349402803</v>
      </c>
      <c r="AG1869" s="28">
        <f t="shared" ca="1" si="1150"/>
        <v>0.26526997229259364</v>
      </c>
      <c r="AH1869" s="28">
        <f>IF(Riskregister!$E$9="",0,COUNTIF(BJ$4:BJ$53,"&lt;"&amp;AF1869)*IF(AG1869&lt;0.5,Riskregister!$K$9+(Riskregister!$L$9-Riskregister!$K$9)*SQRT(AG1869/2),Riskregister!$L$9-(Riskregister!$L$9-Riskregister!$K$9)*SQRT((1-AG1869)/2)))</f>
        <v>0</v>
      </c>
      <c r="AI1869" s="28">
        <f t="shared" ca="1" si="1151"/>
        <v>0.28638116523253732</v>
      </c>
      <c r="AJ1869" s="28">
        <f t="shared" ca="1" si="1151"/>
        <v>0.38565121593498508</v>
      </c>
      <c r="AK1869" s="28">
        <f>IF(Riskregister!$E$10="",0,COUNTIF(BK$4:BK$53,"&lt;"&amp;AI1869)*IF(AJ1869&lt;0.5,Riskregister!$K$10+(Riskregister!$L$10-Riskregister!$K$10)*SQRT(AJ1869/2),Riskregister!$L$10-(Riskregister!$L$10-Riskregister!$K$10)*SQRT((1-AJ1869)/2)))</f>
        <v>0</v>
      </c>
      <c r="AL1869" s="28">
        <f t="shared" ca="1" si="1152"/>
        <v>0.56772806748298243</v>
      </c>
      <c r="AM1869" s="28">
        <f t="shared" ca="1" si="1152"/>
        <v>0.80731181237769478</v>
      </c>
      <c r="AN1869" s="28">
        <f>IF(Riskregister!$E$11="",0,COUNTIF(BL$4:BL$53,"&lt;"&amp;AL1869)*IF(AM1869&lt;0.5,Riskregister!$K$11+(Riskregister!$L$11-Riskregister!$K$11)*SQRT(AM1869/2),Riskregister!$L$11-(Riskregister!$L$11-Riskregister!$K$11)*SQRT((1-AM1869)/2)))</f>
        <v>0</v>
      </c>
      <c r="AO1869" s="28">
        <f t="shared" ca="1" si="1153"/>
        <v>0.41688803863072887</v>
      </c>
      <c r="AP1869" s="28">
        <f t="shared" ca="1" si="1153"/>
        <v>0.22618582476526705</v>
      </c>
      <c r="AQ1869" s="28">
        <f>IF(Riskregister!$E$12="",0,COUNTIF(BM$4:BM$53,"&lt;"&amp;AO1869)*IF(AP1869&lt;0.5,Riskregister!$K$12+(Riskregister!$L$12-Riskregister!$K$12)*SQRT(AP1869/2),Riskregister!$L$12-(Riskregister!$L$12-Riskregister!$K$12)*SQRT((1-AP1869)/2)))</f>
        <v>0</v>
      </c>
      <c r="AR1869" s="28">
        <f t="shared" ca="1" si="1154"/>
        <v>0.60696151788778552</v>
      </c>
      <c r="AS1869" s="28">
        <f t="shared" ca="1" si="1154"/>
        <v>0.95039362066394917</v>
      </c>
      <c r="AT1869" s="28">
        <f>IF(Riskregister!$E$13="",0,COUNTIF(BN$4:BN$53,"&lt;"&amp;AR1869)*IF(AS1869&lt;0.5,Riskregister!$K$13+(Riskregister!$L$13-Riskregister!$K$13)*SQRT(AS1869/2),Riskregister!$L$13-(Riskregister!$L$13-Riskregister!$K$13)*SQRT((1-AS1869)/2)))</f>
        <v>0</v>
      </c>
      <c r="AU1869" s="28">
        <f t="shared" ca="1" si="1155"/>
        <v>0.23822795094348259</v>
      </c>
      <c r="AV1869" s="28">
        <f t="shared" ca="1" si="1155"/>
        <v>0.25300933333650666</v>
      </c>
      <c r="AW1869" s="28">
        <f>IF(Riskregister!$E$14="",0,COUNTIF(BO$4:BO$53,"&lt;"&amp;AU1869)*IF(AV1869&lt;0.5,Riskregister!$K$14+(Riskregister!$L$14-Riskregister!$K$14)*SQRT(AV1869/2),Riskregister!$L$14-(Riskregister!$L$14-Riskregister!$K$14)*SQRT((1-AV1869)/2)))</f>
        <v>0</v>
      </c>
      <c r="AX1869" s="28">
        <f t="shared" ca="1" si="1156"/>
        <v>0.9277926861075726</v>
      </c>
      <c r="AY1869" s="28">
        <f t="shared" ca="1" si="1156"/>
        <v>0.65244192637043197</v>
      </c>
      <c r="AZ1869" s="28">
        <f>IF(Riskregister!$E$15="",0,COUNTIF(BP$4:BP$53,"&lt;"&amp;AX1869)*IF(AY1869&lt;0.5,Riskregister!$K$15+(Riskregister!$L$15-Riskregister!$K$15)*SQRT(AY1869/2),Riskregister!$L$15-(Riskregister!$L$15-Riskregister!$K$15)*SQRT((1-AY1869)/2)))</f>
        <v>0</v>
      </c>
      <c r="BA1869" s="28">
        <f t="shared" ca="1" si="1157"/>
        <v>0.49865996446133609</v>
      </c>
      <c r="BB1869" s="28">
        <f t="shared" ca="1" si="1157"/>
        <v>0.48175528028254566</v>
      </c>
      <c r="BC1869" s="28">
        <f>IF(Riskregister!$E$16="",0,COUNTIF(BQ$4:BQ$53,"&lt;"&amp;BA1869)*IF(BB1869&lt;0.5,Riskregister!$K$16+(Riskregister!$L$16-Riskregister!$K$16)*SQRT(BB1869/2),Riskregister!$L$16-(Riskregister!$L$16-Riskregister!$K$16)*SQRT((1-BB1869)/2)))</f>
        <v>0</v>
      </c>
      <c r="BD1869" s="28">
        <f t="shared" ca="1" si="1145"/>
        <v>1265419.0420389352</v>
      </c>
    </row>
    <row r="1870" spans="20:56" x14ac:dyDescent="0.35">
      <c r="T1870" s="28">
        <f t="shared" ca="1" si="1146"/>
        <v>0.13516493434323551</v>
      </c>
      <c r="U1870" s="28">
        <f t="shared" ca="1" si="1146"/>
        <v>0.10129952967135725</v>
      </c>
      <c r="V1870" s="28">
        <f ca="1">IF(Riskregister!$E$5="",0,COUNTIF(BF$4:BF$53,"&lt;"&amp;T1870)*IF(U1870&lt;0.5,Riskregister!$K$5+(Riskregister!$L$5-Riskregister!$K$5)*SQRT(U1870/2),Riskregister!$L$5-(Riskregister!$L$5-Riskregister!$K$5)*SQRT((1-U1870)/2)))</f>
        <v>0</v>
      </c>
      <c r="W1870" s="28">
        <f t="shared" ca="1" si="1147"/>
        <v>0.94801403139066664</v>
      </c>
      <c r="X1870" s="28">
        <f t="shared" ca="1" si="1147"/>
        <v>0.93400942498542738</v>
      </c>
      <c r="Y1870" s="28">
        <f ca="1">IF(Riskregister!$E$6="",0,COUNTIF(BG$4:BG$53,"&lt;"&amp;W1870)*IF(X1870&lt;0.5,Riskregister!$K$6+(Riskregister!$L$6-Riskregister!$K$6)*SQRT(X1870/2),Riskregister!$L$6-(Riskregister!$L$6-Riskregister!$K$6)*SQRT((1-X1870)/2)))</f>
        <v>3346074.21973558</v>
      </c>
      <c r="Z1870" s="28">
        <f t="shared" ca="1" si="1148"/>
        <v>0.67514495617696468</v>
      </c>
      <c r="AA1870" s="28">
        <f t="shared" ca="1" si="1148"/>
        <v>0.73628489598010227</v>
      </c>
      <c r="AB1870" s="28">
        <f ca="1">IF(Riskregister!$E$7="",0,COUNTIF(BH$4:BH$53,"&lt;"&amp;Z1870)*IF(AA1870&lt;0.5,Riskregister!$K$7+(Riskregister!$L$7-Riskregister!$K$7)*SQRT(AA1870/2),Riskregister!$L$7-(Riskregister!$L$7-Riskregister!$K$7)*SQRT((1-AA1870)/2)))</f>
        <v>0</v>
      </c>
      <c r="AC1870" s="28">
        <f t="shared" ca="1" si="1149"/>
        <v>0.89168145482824457</v>
      </c>
      <c r="AD1870" s="28">
        <f t="shared" ca="1" si="1149"/>
        <v>0.84067353759935581</v>
      </c>
      <c r="AE1870" s="28">
        <f ca="1">IF(Riskregister!$E$8="",0,COUNTIF(BI$4:BI$53,"&lt;"&amp;AC1870)*IF(AD1870&lt;0.5,Riskregister!$K$8+(Riskregister!$L$8-Riskregister!$K$8)*SQRT(AD1870/2),Riskregister!$L$8-(Riskregister!$L$8-Riskregister!$K$8)*SQRT((1-AD1870)/2)))</f>
        <v>0</v>
      </c>
      <c r="AF1870" s="28">
        <f t="shared" ca="1" si="1150"/>
        <v>0.16931606569839708</v>
      </c>
      <c r="AG1870" s="28">
        <f t="shared" ca="1" si="1150"/>
        <v>0.23307963901950801</v>
      </c>
      <c r="AH1870" s="28">
        <f>IF(Riskregister!$E$9="",0,COUNTIF(BJ$4:BJ$53,"&lt;"&amp;AF1870)*IF(AG1870&lt;0.5,Riskregister!$K$9+(Riskregister!$L$9-Riskregister!$K$9)*SQRT(AG1870/2),Riskregister!$L$9-(Riskregister!$L$9-Riskregister!$K$9)*SQRT((1-AG1870)/2)))</f>
        <v>0</v>
      </c>
      <c r="AI1870" s="28">
        <f t="shared" ca="1" si="1151"/>
        <v>0.13346120144653817</v>
      </c>
      <c r="AJ1870" s="28">
        <f t="shared" ca="1" si="1151"/>
        <v>0.35174092668860735</v>
      </c>
      <c r="AK1870" s="28">
        <f>IF(Riskregister!$E$10="",0,COUNTIF(BK$4:BK$53,"&lt;"&amp;AI1870)*IF(AJ1870&lt;0.5,Riskregister!$K$10+(Riskregister!$L$10-Riskregister!$K$10)*SQRT(AJ1870/2),Riskregister!$L$10-(Riskregister!$L$10-Riskregister!$K$10)*SQRT((1-AJ1870)/2)))</f>
        <v>0</v>
      </c>
      <c r="AL1870" s="28">
        <f t="shared" ca="1" si="1152"/>
        <v>4.8408603618076973E-2</v>
      </c>
      <c r="AM1870" s="28">
        <f t="shared" ca="1" si="1152"/>
        <v>0.75939534043411838</v>
      </c>
      <c r="AN1870" s="28">
        <f>IF(Riskregister!$E$11="",0,COUNTIF(BL$4:BL$53,"&lt;"&amp;AL1870)*IF(AM1870&lt;0.5,Riskregister!$K$11+(Riskregister!$L$11-Riskregister!$K$11)*SQRT(AM1870/2),Riskregister!$L$11-(Riskregister!$L$11-Riskregister!$K$11)*SQRT((1-AM1870)/2)))</f>
        <v>0</v>
      </c>
      <c r="AO1870" s="28">
        <f t="shared" ca="1" si="1153"/>
        <v>0.72644124976100566</v>
      </c>
      <c r="AP1870" s="28">
        <f t="shared" ca="1" si="1153"/>
        <v>0.17413981213733509</v>
      </c>
      <c r="AQ1870" s="28">
        <f>IF(Riskregister!$E$12="",0,COUNTIF(BM$4:BM$53,"&lt;"&amp;AO1870)*IF(AP1870&lt;0.5,Riskregister!$K$12+(Riskregister!$L$12-Riskregister!$K$12)*SQRT(AP1870/2),Riskregister!$L$12-(Riskregister!$L$12-Riskregister!$K$12)*SQRT((1-AP1870)/2)))</f>
        <v>0</v>
      </c>
      <c r="AR1870" s="28">
        <f t="shared" ca="1" si="1154"/>
        <v>0.18874324829253153</v>
      </c>
      <c r="AS1870" s="28">
        <f t="shared" ca="1" si="1154"/>
        <v>0.35605798604543204</v>
      </c>
      <c r="AT1870" s="28">
        <f>IF(Riskregister!$E$13="",0,COUNTIF(BN$4:BN$53,"&lt;"&amp;AR1870)*IF(AS1870&lt;0.5,Riskregister!$K$13+(Riskregister!$L$13-Riskregister!$K$13)*SQRT(AS1870/2),Riskregister!$L$13-(Riskregister!$L$13-Riskregister!$K$13)*SQRT((1-AS1870)/2)))</f>
        <v>0</v>
      </c>
      <c r="AU1870" s="28">
        <f t="shared" ca="1" si="1155"/>
        <v>0.51433769002212459</v>
      </c>
      <c r="AV1870" s="28">
        <f t="shared" ca="1" si="1155"/>
        <v>0.75534916448080214</v>
      </c>
      <c r="AW1870" s="28">
        <f>IF(Riskregister!$E$14="",0,COUNTIF(BO$4:BO$53,"&lt;"&amp;AU1870)*IF(AV1870&lt;0.5,Riskregister!$K$14+(Riskregister!$L$14-Riskregister!$K$14)*SQRT(AV1870/2),Riskregister!$L$14-(Riskregister!$L$14-Riskregister!$K$14)*SQRT((1-AV1870)/2)))</f>
        <v>0</v>
      </c>
      <c r="AX1870" s="28">
        <f t="shared" ca="1" si="1156"/>
        <v>0.34124201889476646</v>
      </c>
      <c r="AY1870" s="28">
        <f t="shared" ca="1" si="1156"/>
        <v>0.31782745365357867</v>
      </c>
      <c r="AZ1870" s="28">
        <f>IF(Riskregister!$E$15="",0,COUNTIF(BP$4:BP$53,"&lt;"&amp;AX1870)*IF(AY1870&lt;0.5,Riskregister!$K$15+(Riskregister!$L$15-Riskregister!$K$15)*SQRT(AY1870/2),Riskregister!$L$15-(Riskregister!$L$15-Riskregister!$K$15)*SQRT((1-AY1870)/2)))</f>
        <v>0</v>
      </c>
      <c r="BA1870" s="28">
        <f t="shared" ca="1" si="1157"/>
        <v>0.94987274776118458</v>
      </c>
      <c r="BB1870" s="28">
        <f t="shared" ca="1" si="1157"/>
        <v>0.81535806857856519</v>
      </c>
      <c r="BC1870" s="28">
        <f>IF(Riskregister!$E$16="",0,COUNTIF(BQ$4:BQ$53,"&lt;"&amp;BA1870)*IF(BB1870&lt;0.5,Riskregister!$K$16+(Riskregister!$L$16-Riskregister!$K$16)*SQRT(BB1870/2),Riskregister!$L$16-(Riskregister!$L$16-Riskregister!$K$16)*SQRT((1-BB1870)/2)))</f>
        <v>0</v>
      </c>
      <c r="BD1870" s="28">
        <f t="shared" ca="1" si="1145"/>
        <v>3346074.21973558</v>
      </c>
    </row>
    <row r="1871" spans="20:56" x14ac:dyDescent="0.35">
      <c r="T1871" s="28">
        <f t="shared" ca="1" si="1146"/>
        <v>0.60017974111743944</v>
      </c>
      <c r="U1871" s="28">
        <f t="shared" ca="1" si="1146"/>
        <v>0.21002336156775259</v>
      </c>
      <c r="V1871" s="28">
        <f ca="1">IF(Riskregister!$E$5="",0,COUNTIF(BF$4:BF$53,"&lt;"&amp;T1871)*IF(U1871&lt;0.5,Riskregister!$K$5+(Riskregister!$L$5-Riskregister!$K$5)*SQRT(U1871/2),Riskregister!$L$5-(Riskregister!$L$5-Riskregister!$K$5)*SQRT((1-U1871)/2)))</f>
        <v>0</v>
      </c>
      <c r="W1871" s="28">
        <f t="shared" ca="1" si="1147"/>
        <v>0.24524923816660171</v>
      </c>
      <c r="X1871" s="28">
        <f t="shared" ca="1" si="1147"/>
        <v>0.67661675814031796</v>
      </c>
      <c r="Y1871" s="28">
        <f ca="1">IF(Riskregister!$E$6="",0,COUNTIF(BG$4:BG$53,"&lt;"&amp;W1871)*IF(X1871&lt;0.5,Riskregister!$K$6+(Riskregister!$L$6-Riskregister!$K$6)*SQRT(X1871/2),Riskregister!$L$6-(Riskregister!$L$6-Riskregister!$K$6)*SQRT((1-X1871)/2)))</f>
        <v>0</v>
      </c>
      <c r="Z1871" s="28">
        <f t="shared" ca="1" si="1148"/>
        <v>0.869981722896916</v>
      </c>
      <c r="AA1871" s="28">
        <f t="shared" ca="1" si="1148"/>
        <v>0.1205772234089012</v>
      </c>
      <c r="AB1871" s="28">
        <f ca="1">IF(Riskregister!$E$7="",0,COUNTIF(BH$4:BH$53,"&lt;"&amp;Z1871)*IF(AA1871&lt;0.5,Riskregister!$K$7+(Riskregister!$L$7-Riskregister!$K$7)*SQRT(AA1871/2),Riskregister!$L$7-(Riskregister!$L$7-Riskregister!$K$7)*SQRT((1-AA1871)/2)))</f>
        <v>135938.08779461641</v>
      </c>
      <c r="AC1871" s="28">
        <f t="shared" ca="1" si="1149"/>
        <v>0.52115432608580159</v>
      </c>
      <c r="AD1871" s="28">
        <f t="shared" ca="1" si="1149"/>
        <v>8.9064259950835223E-2</v>
      </c>
      <c r="AE1871" s="28">
        <f ca="1">IF(Riskregister!$E$8="",0,COUNTIF(BI$4:BI$53,"&lt;"&amp;AC1871)*IF(AD1871&lt;0.5,Riskregister!$K$8+(Riskregister!$L$8-Riskregister!$K$8)*SQRT(AD1871/2),Riskregister!$L$8-(Riskregister!$L$8-Riskregister!$K$8)*SQRT((1-AD1871)/2)))</f>
        <v>0</v>
      </c>
      <c r="AF1871" s="28">
        <f t="shared" ca="1" si="1150"/>
        <v>0.22553238064394809</v>
      </c>
      <c r="AG1871" s="28">
        <f t="shared" ca="1" si="1150"/>
        <v>0.27266532183845049</v>
      </c>
      <c r="AH1871" s="28">
        <f>IF(Riskregister!$E$9="",0,COUNTIF(BJ$4:BJ$53,"&lt;"&amp;AF1871)*IF(AG1871&lt;0.5,Riskregister!$K$9+(Riskregister!$L$9-Riskregister!$K$9)*SQRT(AG1871/2),Riskregister!$L$9-(Riskregister!$L$9-Riskregister!$K$9)*SQRT((1-AG1871)/2)))</f>
        <v>0</v>
      </c>
      <c r="AI1871" s="28">
        <f t="shared" ca="1" si="1151"/>
        <v>0.17003936981424383</v>
      </c>
      <c r="AJ1871" s="28">
        <f t="shared" ca="1" si="1151"/>
        <v>6.519696178478207E-2</v>
      </c>
      <c r="AK1871" s="28">
        <f>IF(Riskregister!$E$10="",0,COUNTIF(BK$4:BK$53,"&lt;"&amp;AI1871)*IF(AJ1871&lt;0.5,Riskregister!$K$10+(Riskregister!$L$10-Riskregister!$K$10)*SQRT(AJ1871/2),Riskregister!$L$10-(Riskregister!$L$10-Riskregister!$K$10)*SQRT((1-AJ1871)/2)))</f>
        <v>0</v>
      </c>
      <c r="AL1871" s="28">
        <f t="shared" ca="1" si="1152"/>
        <v>0.32777419594767954</v>
      </c>
      <c r="AM1871" s="28">
        <f t="shared" ca="1" si="1152"/>
        <v>0.70790206481655216</v>
      </c>
      <c r="AN1871" s="28">
        <f>IF(Riskregister!$E$11="",0,COUNTIF(BL$4:BL$53,"&lt;"&amp;AL1871)*IF(AM1871&lt;0.5,Riskregister!$K$11+(Riskregister!$L$11-Riskregister!$K$11)*SQRT(AM1871/2),Riskregister!$L$11-(Riskregister!$L$11-Riskregister!$K$11)*SQRT((1-AM1871)/2)))</f>
        <v>0</v>
      </c>
      <c r="AO1871" s="28">
        <f t="shared" ca="1" si="1153"/>
        <v>0.80375278758139757</v>
      </c>
      <c r="AP1871" s="28">
        <f t="shared" ca="1" si="1153"/>
        <v>0.97416472688563849</v>
      </c>
      <c r="AQ1871" s="28">
        <f>IF(Riskregister!$E$12="",0,COUNTIF(BM$4:BM$53,"&lt;"&amp;AO1871)*IF(AP1871&lt;0.5,Riskregister!$K$12+(Riskregister!$L$12-Riskregister!$K$12)*SQRT(AP1871/2),Riskregister!$L$12-(Riskregister!$L$12-Riskregister!$K$12)*SQRT((1-AP1871)/2)))</f>
        <v>0</v>
      </c>
      <c r="AR1871" s="28">
        <f t="shared" ca="1" si="1154"/>
        <v>0.20436572428173927</v>
      </c>
      <c r="AS1871" s="28">
        <f t="shared" ca="1" si="1154"/>
        <v>0.69947649249848121</v>
      </c>
      <c r="AT1871" s="28">
        <f>IF(Riskregister!$E$13="",0,COUNTIF(BN$4:BN$53,"&lt;"&amp;AR1871)*IF(AS1871&lt;0.5,Riskregister!$K$13+(Riskregister!$L$13-Riskregister!$K$13)*SQRT(AS1871/2),Riskregister!$L$13-(Riskregister!$L$13-Riskregister!$K$13)*SQRT((1-AS1871)/2)))</f>
        <v>0</v>
      </c>
      <c r="AU1871" s="28">
        <f t="shared" ca="1" si="1155"/>
        <v>0.7687435248960659</v>
      </c>
      <c r="AV1871" s="28">
        <f t="shared" ca="1" si="1155"/>
        <v>0.78871935638300605</v>
      </c>
      <c r="AW1871" s="28">
        <f>IF(Riskregister!$E$14="",0,COUNTIF(BO$4:BO$53,"&lt;"&amp;AU1871)*IF(AV1871&lt;0.5,Riskregister!$K$14+(Riskregister!$L$14-Riskregister!$K$14)*SQRT(AV1871/2),Riskregister!$L$14-(Riskregister!$L$14-Riskregister!$K$14)*SQRT((1-AV1871)/2)))</f>
        <v>0</v>
      </c>
      <c r="AX1871" s="28">
        <f t="shared" ca="1" si="1156"/>
        <v>0.11455863650897835</v>
      </c>
      <c r="AY1871" s="28">
        <f t="shared" ca="1" si="1156"/>
        <v>0.5584122388026479</v>
      </c>
      <c r="AZ1871" s="28">
        <f>IF(Riskregister!$E$15="",0,COUNTIF(BP$4:BP$53,"&lt;"&amp;AX1871)*IF(AY1871&lt;0.5,Riskregister!$K$15+(Riskregister!$L$15-Riskregister!$K$15)*SQRT(AY1871/2),Riskregister!$L$15-(Riskregister!$L$15-Riskregister!$K$15)*SQRT((1-AY1871)/2)))</f>
        <v>0</v>
      </c>
      <c r="BA1871" s="28">
        <f t="shared" ca="1" si="1157"/>
        <v>6.0431735012682841E-2</v>
      </c>
      <c r="BB1871" s="28">
        <f t="shared" ca="1" si="1157"/>
        <v>0.95495930335587431</v>
      </c>
      <c r="BC1871" s="28">
        <f>IF(Riskregister!$E$16="",0,COUNTIF(BQ$4:BQ$53,"&lt;"&amp;BA1871)*IF(BB1871&lt;0.5,Riskregister!$K$16+(Riskregister!$L$16-Riskregister!$K$16)*SQRT(BB1871/2),Riskregister!$L$16-(Riskregister!$L$16-Riskregister!$K$16)*SQRT((1-BB1871)/2)))</f>
        <v>0</v>
      </c>
      <c r="BD1871" s="28">
        <f t="shared" ca="1" si="1145"/>
        <v>135938.08779461641</v>
      </c>
    </row>
    <row r="1872" spans="20:56" x14ac:dyDescent="0.35">
      <c r="T1872" s="28">
        <f t="shared" ca="1" si="1146"/>
        <v>0.7555383518633505</v>
      </c>
      <c r="U1872" s="28">
        <f t="shared" ca="1" si="1146"/>
        <v>0.26038396016095411</v>
      </c>
      <c r="V1872" s="28">
        <f ca="1">IF(Riskregister!$E$5="",0,COUNTIF(BF$4:BF$53,"&lt;"&amp;T1872)*IF(U1872&lt;0.5,Riskregister!$K$5+(Riskregister!$L$5-Riskregister!$K$5)*SQRT(U1872/2),Riskregister!$L$5-(Riskregister!$L$5-Riskregister!$K$5)*SQRT((1-U1872)/2)))</f>
        <v>312369.56601006421</v>
      </c>
      <c r="W1872" s="28">
        <f t="shared" ca="1" si="1147"/>
        <v>0.81726678582304624</v>
      </c>
      <c r="X1872" s="28">
        <f t="shared" ca="1" si="1147"/>
        <v>0.42920415828511493</v>
      </c>
      <c r="Y1872" s="28">
        <f ca="1">IF(Riskregister!$E$6="",0,COUNTIF(BG$4:BG$53,"&lt;"&amp;W1872)*IF(X1872&lt;0.5,Riskregister!$K$6+(Riskregister!$L$6-Riskregister!$K$6)*SQRT(X1872/2),Riskregister!$L$6-(Riskregister!$L$6-Riskregister!$K$6)*SQRT((1-X1872)/2)))</f>
        <v>1033852.9465210794</v>
      </c>
      <c r="Z1872" s="28">
        <f t="shared" ca="1" si="1148"/>
        <v>0.92804260336328137</v>
      </c>
      <c r="AA1872" s="28">
        <f t="shared" ca="1" si="1148"/>
        <v>2.5031255137112352E-2</v>
      </c>
      <c r="AB1872" s="28">
        <f ca="1">IF(Riskregister!$E$7="",0,COUNTIF(BH$4:BH$53,"&lt;"&amp;Z1872)*IF(AA1872&lt;0.5,Riskregister!$K$7+(Riskregister!$L$7-Riskregister!$K$7)*SQRT(AA1872/2),Riskregister!$L$7-(Riskregister!$L$7-Riskregister!$K$7)*SQRT((1-AA1872)/2)))</f>
        <v>89155.642979628523</v>
      </c>
      <c r="AC1872" s="28">
        <f t="shared" ca="1" si="1149"/>
        <v>0.28033637850975435</v>
      </c>
      <c r="AD1872" s="28">
        <f t="shared" ca="1" si="1149"/>
        <v>0.60773192940589293</v>
      </c>
      <c r="AE1872" s="28">
        <f ca="1">IF(Riskregister!$E$8="",0,COUNTIF(BI$4:BI$53,"&lt;"&amp;AC1872)*IF(AD1872&lt;0.5,Riskregister!$K$8+(Riskregister!$L$8-Riskregister!$K$8)*SQRT(AD1872/2),Riskregister!$L$8-(Riskregister!$L$8-Riskregister!$K$8)*SQRT((1-AD1872)/2)))</f>
        <v>0</v>
      </c>
      <c r="AF1872" s="28">
        <f t="shared" ca="1" si="1150"/>
        <v>3.4466694667070197E-3</v>
      </c>
      <c r="AG1872" s="28">
        <f t="shared" ca="1" si="1150"/>
        <v>0.72194496277118514</v>
      </c>
      <c r="AH1872" s="28">
        <f>IF(Riskregister!$E$9="",0,COUNTIF(BJ$4:BJ$53,"&lt;"&amp;AF1872)*IF(AG1872&lt;0.5,Riskregister!$K$9+(Riskregister!$L$9-Riskregister!$K$9)*SQRT(AG1872/2),Riskregister!$L$9-(Riskregister!$L$9-Riskregister!$K$9)*SQRT((1-AG1872)/2)))</f>
        <v>0</v>
      </c>
      <c r="AI1872" s="28">
        <f t="shared" ca="1" si="1151"/>
        <v>0.44811654501446618</v>
      </c>
      <c r="AJ1872" s="28">
        <f t="shared" ca="1" si="1151"/>
        <v>0.39581971062651011</v>
      </c>
      <c r="AK1872" s="28">
        <f>IF(Riskregister!$E$10="",0,COUNTIF(BK$4:BK$53,"&lt;"&amp;AI1872)*IF(AJ1872&lt;0.5,Riskregister!$K$10+(Riskregister!$L$10-Riskregister!$K$10)*SQRT(AJ1872/2),Riskregister!$L$10-(Riskregister!$L$10-Riskregister!$K$10)*SQRT((1-AJ1872)/2)))</f>
        <v>0</v>
      </c>
      <c r="AL1872" s="28">
        <f t="shared" ca="1" si="1152"/>
        <v>0.53583061660453646</v>
      </c>
      <c r="AM1872" s="28">
        <f t="shared" ca="1" si="1152"/>
        <v>2.7756042072220044E-3</v>
      </c>
      <c r="AN1872" s="28">
        <f>IF(Riskregister!$E$11="",0,COUNTIF(BL$4:BL$53,"&lt;"&amp;AL1872)*IF(AM1872&lt;0.5,Riskregister!$K$11+(Riskregister!$L$11-Riskregister!$K$11)*SQRT(AM1872/2),Riskregister!$L$11-(Riskregister!$L$11-Riskregister!$K$11)*SQRT((1-AM1872)/2)))</f>
        <v>0</v>
      </c>
      <c r="AO1872" s="28">
        <f t="shared" ca="1" si="1153"/>
        <v>0.80842713669246347</v>
      </c>
      <c r="AP1872" s="28">
        <f t="shared" ca="1" si="1153"/>
        <v>0.56501188415223536</v>
      </c>
      <c r="AQ1872" s="28">
        <f>IF(Riskregister!$E$12="",0,COUNTIF(BM$4:BM$53,"&lt;"&amp;AO1872)*IF(AP1872&lt;0.5,Riskregister!$K$12+(Riskregister!$L$12-Riskregister!$K$12)*SQRT(AP1872/2),Riskregister!$L$12-(Riskregister!$L$12-Riskregister!$K$12)*SQRT((1-AP1872)/2)))</f>
        <v>0</v>
      </c>
      <c r="AR1872" s="28">
        <f t="shared" ca="1" si="1154"/>
        <v>0.74277859941459967</v>
      </c>
      <c r="AS1872" s="28">
        <f t="shared" ca="1" si="1154"/>
        <v>0.66886984394444626</v>
      </c>
      <c r="AT1872" s="28">
        <f>IF(Riskregister!$E$13="",0,COUNTIF(BN$4:BN$53,"&lt;"&amp;AR1872)*IF(AS1872&lt;0.5,Riskregister!$K$13+(Riskregister!$L$13-Riskregister!$K$13)*SQRT(AS1872/2),Riskregister!$L$13-(Riskregister!$L$13-Riskregister!$K$13)*SQRT((1-AS1872)/2)))</f>
        <v>0</v>
      </c>
      <c r="AU1872" s="28">
        <f t="shared" ca="1" si="1155"/>
        <v>6.4632123288590693E-2</v>
      </c>
      <c r="AV1872" s="28">
        <f t="shared" ca="1" si="1155"/>
        <v>0.6434762733996644</v>
      </c>
      <c r="AW1872" s="28">
        <f>IF(Riskregister!$E$14="",0,COUNTIF(BO$4:BO$53,"&lt;"&amp;AU1872)*IF(AV1872&lt;0.5,Riskregister!$K$14+(Riskregister!$L$14-Riskregister!$K$14)*SQRT(AV1872/2),Riskregister!$L$14-(Riskregister!$L$14-Riskregister!$K$14)*SQRT((1-AV1872)/2)))</f>
        <v>0</v>
      </c>
      <c r="AX1872" s="28">
        <f t="shared" ca="1" si="1156"/>
        <v>0.27266523350715954</v>
      </c>
      <c r="AY1872" s="28">
        <f t="shared" ca="1" si="1156"/>
        <v>0.68755901016696053</v>
      </c>
      <c r="AZ1872" s="28">
        <f>IF(Riskregister!$E$15="",0,COUNTIF(BP$4:BP$53,"&lt;"&amp;AX1872)*IF(AY1872&lt;0.5,Riskregister!$K$15+(Riskregister!$L$15-Riskregister!$K$15)*SQRT(AY1872/2),Riskregister!$L$15-(Riskregister!$L$15-Riskregister!$K$15)*SQRT((1-AY1872)/2)))</f>
        <v>0</v>
      </c>
      <c r="BA1872" s="28">
        <f t="shared" ca="1" si="1157"/>
        <v>0.26000060167799122</v>
      </c>
      <c r="BB1872" s="28">
        <f t="shared" ca="1" si="1157"/>
        <v>3.7848193077465675E-2</v>
      </c>
      <c r="BC1872" s="28">
        <f>IF(Riskregister!$E$16="",0,COUNTIF(BQ$4:BQ$53,"&lt;"&amp;BA1872)*IF(BB1872&lt;0.5,Riskregister!$K$16+(Riskregister!$L$16-Riskregister!$K$16)*SQRT(BB1872/2),Riskregister!$L$16-(Riskregister!$L$16-Riskregister!$K$16)*SQRT((1-BB1872)/2)))</f>
        <v>0</v>
      </c>
      <c r="BD1872" s="28">
        <f t="shared" ca="1" si="1145"/>
        <v>1435378.155510772</v>
      </c>
    </row>
    <row r="1873" spans="20:56" x14ac:dyDescent="0.35">
      <c r="T1873" s="28">
        <f t="shared" ca="1" si="1146"/>
        <v>0.1509090369756183</v>
      </c>
      <c r="U1873" s="28">
        <f t="shared" ca="1" si="1146"/>
        <v>0.64140553115843801</v>
      </c>
      <c r="V1873" s="28">
        <f ca="1">IF(Riskregister!$E$5="",0,COUNTIF(BF$4:BF$53,"&lt;"&amp;T1873)*IF(U1873&lt;0.5,Riskregister!$K$5+(Riskregister!$L$5-Riskregister!$K$5)*SQRT(U1873/2),Riskregister!$L$5-(Riskregister!$L$5-Riskregister!$K$5)*SQRT((1-U1873)/2)))</f>
        <v>0</v>
      </c>
      <c r="W1873" s="28">
        <f t="shared" ca="1" si="1147"/>
        <v>7.7978847218937331E-2</v>
      </c>
      <c r="X1873" s="28">
        <f t="shared" ca="1" si="1147"/>
        <v>0.17709347343139026</v>
      </c>
      <c r="Y1873" s="28">
        <f ca="1">IF(Riskregister!$E$6="",0,COUNTIF(BG$4:BG$53,"&lt;"&amp;W1873)*IF(X1873&lt;0.5,Riskregister!$K$6+(Riskregister!$L$6-Riskregister!$K$6)*SQRT(X1873/2),Riskregister!$L$6-(Riskregister!$L$6-Riskregister!$K$6)*SQRT((1-X1873)/2)))</f>
        <v>0</v>
      </c>
      <c r="Z1873" s="28">
        <f t="shared" ca="1" si="1148"/>
        <v>4.271552226191544E-2</v>
      </c>
      <c r="AA1873" s="28">
        <f t="shared" ca="1" si="1148"/>
        <v>0.24047525208296938</v>
      </c>
      <c r="AB1873" s="28">
        <f ca="1">IF(Riskregister!$E$7="",0,COUNTIF(BH$4:BH$53,"&lt;"&amp;Z1873)*IF(AA1873&lt;0.5,Riskregister!$K$7+(Riskregister!$L$7-Riskregister!$K$7)*SQRT(AA1873/2),Riskregister!$L$7-(Riskregister!$L$7-Riskregister!$K$7)*SQRT((1-AA1873)/2)))</f>
        <v>0</v>
      </c>
      <c r="AC1873" s="28">
        <f t="shared" ca="1" si="1149"/>
        <v>0.94851935625647554</v>
      </c>
      <c r="AD1873" s="28">
        <f t="shared" ca="1" si="1149"/>
        <v>0.90739688688194553</v>
      </c>
      <c r="AE1873" s="28">
        <f ca="1">IF(Riskregister!$E$8="",0,COUNTIF(BI$4:BI$53,"&lt;"&amp;AC1873)*IF(AD1873&lt;0.5,Riskregister!$K$8+(Riskregister!$L$8-Riskregister!$K$8)*SQRT(AD1873/2),Riskregister!$L$8-(Riskregister!$L$8-Riskregister!$K$8)*SQRT((1-AD1873)/2)))</f>
        <v>0</v>
      </c>
      <c r="AF1873" s="28">
        <f t="shared" ca="1" si="1150"/>
        <v>0.7010327796250978</v>
      </c>
      <c r="AG1873" s="28">
        <f t="shared" ca="1" si="1150"/>
        <v>0.8727731460161311</v>
      </c>
      <c r="AH1873" s="28">
        <f>IF(Riskregister!$E$9="",0,COUNTIF(BJ$4:BJ$53,"&lt;"&amp;AF1873)*IF(AG1873&lt;0.5,Riskregister!$K$9+(Riskregister!$L$9-Riskregister!$K$9)*SQRT(AG1873/2),Riskregister!$L$9-(Riskregister!$L$9-Riskregister!$K$9)*SQRT((1-AG1873)/2)))</f>
        <v>0</v>
      </c>
      <c r="AI1873" s="28">
        <f t="shared" ca="1" si="1151"/>
        <v>0.41666126850920093</v>
      </c>
      <c r="AJ1873" s="28">
        <f t="shared" ca="1" si="1151"/>
        <v>0.80833705587703319</v>
      </c>
      <c r="AK1873" s="28">
        <f>IF(Riskregister!$E$10="",0,COUNTIF(BK$4:BK$53,"&lt;"&amp;AI1873)*IF(AJ1873&lt;0.5,Riskregister!$K$10+(Riskregister!$L$10-Riskregister!$K$10)*SQRT(AJ1873/2),Riskregister!$L$10-(Riskregister!$L$10-Riskregister!$K$10)*SQRT((1-AJ1873)/2)))</f>
        <v>0</v>
      </c>
      <c r="AL1873" s="28">
        <f t="shared" ca="1" si="1152"/>
        <v>0.85694748161575096</v>
      </c>
      <c r="AM1873" s="28">
        <f t="shared" ca="1" si="1152"/>
        <v>0.13145363628530049</v>
      </c>
      <c r="AN1873" s="28">
        <f>IF(Riskregister!$E$11="",0,COUNTIF(BL$4:BL$53,"&lt;"&amp;AL1873)*IF(AM1873&lt;0.5,Riskregister!$K$11+(Riskregister!$L$11-Riskregister!$K$11)*SQRT(AM1873/2),Riskregister!$L$11-(Riskregister!$L$11-Riskregister!$K$11)*SQRT((1-AM1873)/2)))</f>
        <v>0</v>
      </c>
      <c r="AO1873" s="28">
        <f t="shared" ca="1" si="1153"/>
        <v>0.24201213237400587</v>
      </c>
      <c r="AP1873" s="28">
        <f t="shared" ca="1" si="1153"/>
        <v>0.87956806811844868</v>
      </c>
      <c r="AQ1873" s="28">
        <f>IF(Riskregister!$E$12="",0,COUNTIF(BM$4:BM$53,"&lt;"&amp;AO1873)*IF(AP1873&lt;0.5,Riskregister!$K$12+(Riskregister!$L$12-Riskregister!$K$12)*SQRT(AP1873/2),Riskregister!$L$12-(Riskregister!$L$12-Riskregister!$K$12)*SQRT((1-AP1873)/2)))</f>
        <v>0</v>
      </c>
      <c r="AR1873" s="28">
        <f t="shared" ca="1" si="1154"/>
        <v>0.2136742676684672</v>
      </c>
      <c r="AS1873" s="28">
        <f t="shared" ca="1" si="1154"/>
        <v>0.38357129924980837</v>
      </c>
      <c r="AT1873" s="28">
        <f>IF(Riskregister!$E$13="",0,COUNTIF(BN$4:BN$53,"&lt;"&amp;AR1873)*IF(AS1873&lt;0.5,Riskregister!$K$13+(Riskregister!$L$13-Riskregister!$K$13)*SQRT(AS1873/2),Riskregister!$L$13-(Riskregister!$L$13-Riskregister!$K$13)*SQRT((1-AS1873)/2)))</f>
        <v>0</v>
      </c>
      <c r="AU1873" s="28">
        <f t="shared" ca="1" si="1155"/>
        <v>0.90705564184076015</v>
      </c>
      <c r="AV1873" s="28">
        <f t="shared" ca="1" si="1155"/>
        <v>0.83698323536949348</v>
      </c>
      <c r="AW1873" s="28">
        <f>IF(Riskregister!$E$14="",0,COUNTIF(BO$4:BO$53,"&lt;"&amp;AU1873)*IF(AV1873&lt;0.5,Riskregister!$K$14+(Riskregister!$L$14-Riskregister!$K$14)*SQRT(AV1873/2),Riskregister!$L$14-(Riskregister!$L$14-Riskregister!$K$14)*SQRT((1-AV1873)/2)))</f>
        <v>0</v>
      </c>
      <c r="AX1873" s="28">
        <f t="shared" ca="1" si="1156"/>
        <v>0.33541182276407933</v>
      </c>
      <c r="AY1873" s="28">
        <f t="shared" ca="1" si="1156"/>
        <v>0.25850130985786857</v>
      </c>
      <c r="AZ1873" s="28">
        <f>IF(Riskregister!$E$15="",0,COUNTIF(BP$4:BP$53,"&lt;"&amp;AX1873)*IF(AY1873&lt;0.5,Riskregister!$K$15+(Riskregister!$L$15-Riskregister!$K$15)*SQRT(AY1873/2),Riskregister!$L$15-(Riskregister!$L$15-Riskregister!$K$15)*SQRT((1-AY1873)/2)))</f>
        <v>0</v>
      </c>
      <c r="BA1873" s="28">
        <f t="shared" ca="1" si="1157"/>
        <v>0.56200945049356976</v>
      </c>
      <c r="BB1873" s="28">
        <f t="shared" ca="1" si="1157"/>
        <v>0.37416985562467053</v>
      </c>
      <c r="BC1873" s="28">
        <f>IF(Riskregister!$E$16="",0,COUNTIF(BQ$4:BQ$53,"&lt;"&amp;BA1873)*IF(BB1873&lt;0.5,Riskregister!$K$16+(Riskregister!$L$16-Riskregister!$K$16)*SQRT(BB1873/2),Riskregister!$L$16-(Riskregister!$L$16-Riskregister!$K$16)*SQRT((1-BB1873)/2)))</f>
        <v>0</v>
      </c>
      <c r="BD1873" s="28">
        <f t="shared" ca="1" si="1145"/>
        <v>0</v>
      </c>
    </row>
    <row r="1874" spans="20:56" x14ac:dyDescent="0.35">
      <c r="T1874" s="28">
        <f t="shared" ca="1" si="1146"/>
        <v>8.3014116958885276E-2</v>
      </c>
      <c r="U1874" s="28">
        <f t="shared" ca="1" si="1146"/>
        <v>0.77465025200987181</v>
      </c>
      <c r="V1874" s="28">
        <f ca="1">IF(Riskregister!$E$5="",0,COUNTIF(BF$4:BF$53,"&lt;"&amp;T1874)*IF(U1874&lt;0.5,Riskregister!$K$5+(Riskregister!$L$5-Riskregister!$K$5)*SQRT(U1874/2),Riskregister!$L$5-(Riskregister!$L$5-Riskregister!$K$5)*SQRT((1-U1874)/2)))</f>
        <v>0</v>
      </c>
      <c r="W1874" s="28">
        <f t="shared" ca="1" si="1147"/>
        <v>0.68110738205913846</v>
      </c>
      <c r="X1874" s="28">
        <f t="shared" ca="1" si="1147"/>
        <v>0.30583120504237438</v>
      </c>
      <c r="Y1874" s="28">
        <f ca="1">IF(Riskregister!$E$6="",0,COUNTIF(BG$4:BG$53,"&lt;"&amp;W1874)*IF(X1874&lt;0.5,Riskregister!$K$6+(Riskregister!$L$6-Riskregister!$K$6)*SQRT(X1874/2),Riskregister!$L$6-(Riskregister!$L$6-Riskregister!$K$6)*SQRT((1-X1874)/2)))</f>
        <v>903879.64324069384</v>
      </c>
      <c r="Z1874" s="28">
        <f t="shared" ca="1" si="1148"/>
        <v>0.97054337457037043</v>
      </c>
      <c r="AA1874" s="28">
        <f t="shared" ca="1" si="1148"/>
        <v>0.28892895675386498</v>
      </c>
      <c r="AB1874" s="28">
        <f ca="1">IF(Riskregister!$E$7="",0,COUNTIF(BH$4:BH$53,"&lt;"&amp;Z1874)*IF(AA1874&lt;0.5,Riskregister!$K$7+(Riskregister!$L$7-Riskregister!$K$7)*SQRT(AA1874/2),Riskregister!$L$7-(Riskregister!$L$7-Riskregister!$K$7)*SQRT((1-AA1874)/2)))</f>
        <v>366059.38135066186</v>
      </c>
      <c r="AC1874" s="28">
        <f t="shared" ca="1" si="1149"/>
        <v>0.98983512876251478</v>
      </c>
      <c r="AD1874" s="28">
        <f t="shared" ca="1" si="1149"/>
        <v>0.47293043189250505</v>
      </c>
      <c r="AE1874" s="28">
        <f ca="1">IF(Riskregister!$E$8="",0,COUNTIF(BI$4:BI$53,"&lt;"&amp;AC1874)*IF(AD1874&lt;0.5,Riskregister!$K$8+(Riskregister!$L$8-Riskregister!$K$8)*SQRT(AD1874/2),Riskregister!$L$8-(Riskregister!$L$8-Riskregister!$K$8)*SQRT((1-AD1874)/2)))</f>
        <v>2585501.3936230093</v>
      </c>
      <c r="AF1874" s="28">
        <f t="shared" ca="1" si="1150"/>
        <v>0.10939959135857613</v>
      </c>
      <c r="AG1874" s="28">
        <f t="shared" ca="1" si="1150"/>
        <v>0.59941926077295449</v>
      </c>
      <c r="AH1874" s="28">
        <f>IF(Riskregister!$E$9="",0,COUNTIF(BJ$4:BJ$53,"&lt;"&amp;AF1874)*IF(AG1874&lt;0.5,Riskregister!$K$9+(Riskregister!$L$9-Riskregister!$K$9)*SQRT(AG1874/2),Riskregister!$L$9-(Riskregister!$L$9-Riskregister!$K$9)*SQRT((1-AG1874)/2)))</f>
        <v>0</v>
      </c>
      <c r="AI1874" s="28">
        <f t="shared" ca="1" si="1151"/>
        <v>0.76459872486009817</v>
      </c>
      <c r="AJ1874" s="28">
        <f t="shared" ca="1" si="1151"/>
        <v>0.16915202152858333</v>
      </c>
      <c r="AK1874" s="28">
        <f>IF(Riskregister!$E$10="",0,COUNTIF(BK$4:BK$53,"&lt;"&amp;AI1874)*IF(AJ1874&lt;0.5,Riskregister!$K$10+(Riskregister!$L$10-Riskregister!$K$10)*SQRT(AJ1874/2),Riskregister!$L$10-(Riskregister!$L$10-Riskregister!$K$10)*SQRT((1-AJ1874)/2)))</f>
        <v>0</v>
      </c>
      <c r="AL1874" s="28">
        <f t="shared" ca="1" si="1152"/>
        <v>0.49665846190767504</v>
      </c>
      <c r="AM1874" s="28">
        <f t="shared" ca="1" si="1152"/>
        <v>0.24286080646231989</v>
      </c>
      <c r="AN1874" s="28">
        <f>IF(Riskregister!$E$11="",0,COUNTIF(BL$4:BL$53,"&lt;"&amp;AL1874)*IF(AM1874&lt;0.5,Riskregister!$K$11+(Riskregister!$L$11-Riskregister!$K$11)*SQRT(AM1874/2),Riskregister!$L$11-(Riskregister!$L$11-Riskregister!$K$11)*SQRT((1-AM1874)/2)))</f>
        <v>0</v>
      </c>
      <c r="AO1874" s="28">
        <f t="shared" ca="1" si="1153"/>
        <v>0.1135110570902208</v>
      </c>
      <c r="AP1874" s="28">
        <f t="shared" ca="1" si="1153"/>
        <v>0.2761327819032714</v>
      </c>
      <c r="AQ1874" s="28">
        <f>IF(Riskregister!$E$12="",0,COUNTIF(BM$4:BM$53,"&lt;"&amp;AO1874)*IF(AP1874&lt;0.5,Riskregister!$K$12+(Riskregister!$L$12-Riskregister!$K$12)*SQRT(AP1874/2),Riskregister!$L$12-(Riskregister!$L$12-Riskregister!$K$12)*SQRT((1-AP1874)/2)))</f>
        <v>0</v>
      </c>
      <c r="AR1874" s="28">
        <f t="shared" ca="1" si="1154"/>
        <v>0.37958098731632672</v>
      </c>
      <c r="AS1874" s="28">
        <f t="shared" ca="1" si="1154"/>
        <v>0.47906589946417832</v>
      </c>
      <c r="AT1874" s="28">
        <f>IF(Riskregister!$E$13="",0,COUNTIF(BN$4:BN$53,"&lt;"&amp;AR1874)*IF(AS1874&lt;0.5,Riskregister!$K$13+(Riskregister!$L$13-Riskregister!$K$13)*SQRT(AS1874/2),Riskregister!$L$13-(Riskregister!$L$13-Riskregister!$K$13)*SQRT((1-AS1874)/2)))</f>
        <v>0</v>
      </c>
      <c r="AU1874" s="28">
        <f t="shared" ca="1" si="1155"/>
        <v>0.34048268825116945</v>
      </c>
      <c r="AV1874" s="28">
        <f t="shared" ca="1" si="1155"/>
        <v>0.75044721684464788</v>
      </c>
      <c r="AW1874" s="28">
        <f>IF(Riskregister!$E$14="",0,COUNTIF(BO$4:BO$53,"&lt;"&amp;AU1874)*IF(AV1874&lt;0.5,Riskregister!$K$14+(Riskregister!$L$14-Riskregister!$K$14)*SQRT(AV1874/2),Riskregister!$L$14-(Riskregister!$L$14-Riskregister!$K$14)*SQRT((1-AV1874)/2)))</f>
        <v>0</v>
      </c>
      <c r="AX1874" s="28">
        <f t="shared" ca="1" si="1156"/>
        <v>0.11508406558792583</v>
      </c>
      <c r="AY1874" s="28">
        <f t="shared" ca="1" si="1156"/>
        <v>9.2244597433589814E-2</v>
      </c>
      <c r="AZ1874" s="28">
        <f>IF(Riskregister!$E$15="",0,COUNTIF(BP$4:BP$53,"&lt;"&amp;AX1874)*IF(AY1874&lt;0.5,Riskregister!$K$15+(Riskregister!$L$15-Riskregister!$K$15)*SQRT(AY1874/2),Riskregister!$L$15-(Riskregister!$L$15-Riskregister!$K$15)*SQRT((1-AY1874)/2)))</f>
        <v>0</v>
      </c>
      <c r="BA1874" s="28">
        <f t="shared" ca="1" si="1157"/>
        <v>0.584163906952192</v>
      </c>
      <c r="BB1874" s="28">
        <f t="shared" ca="1" si="1157"/>
        <v>0.89718468830998455</v>
      </c>
      <c r="BC1874" s="28">
        <f>IF(Riskregister!$E$16="",0,COUNTIF(BQ$4:BQ$53,"&lt;"&amp;BA1874)*IF(BB1874&lt;0.5,Riskregister!$K$16+(Riskregister!$L$16-Riskregister!$K$16)*SQRT(BB1874/2),Riskregister!$L$16-(Riskregister!$L$16-Riskregister!$K$16)*SQRT((1-BB1874)/2)))</f>
        <v>0</v>
      </c>
      <c r="BD1874" s="28">
        <f t="shared" ca="1" si="1145"/>
        <v>3855440.4182143649</v>
      </c>
    </row>
    <row r="1875" spans="20:56" x14ac:dyDescent="0.35">
      <c r="T1875" s="28">
        <f t="shared" ca="1" si="1146"/>
        <v>0.34556697434749761</v>
      </c>
      <c r="U1875" s="28">
        <f t="shared" ca="1" si="1146"/>
        <v>0.98582571485737025</v>
      </c>
      <c r="V1875" s="28">
        <f ca="1">IF(Riskregister!$E$5="",0,COUNTIF(BF$4:BF$53,"&lt;"&amp;T1875)*IF(U1875&lt;0.5,Riskregister!$K$5+(Riskregister!$L$5-Riskregister!$K$5)*SQRT(U1875/2),Riskregister!$L$5-(Riskregister!$L$5-Riskregister!$K$5)*SQRT((1-U1875)/2)))</f>
        <v>0</v>
      </c>
      <c r="W1875" s="28">
        <f t="shared" ca="1" si="1147"/>
        <v>0.64348845013408928</v>
      </c>
      <c r="X1875" s="28">
        <f t="shared" ca="1" si="1147"/>
        <v>9.3423261550858783E-2</v>
      </c>
      <c r="Y1875" s="28">
        <f ca="1">IF(Riskregister!$E$6="",0,COUNTIF(BG$4:BG$53,"&lt;"&amp;W1875)*IF(X1875&lt;0.5,Riskregister!$K$6+(Riskregister!$L$6-Riskregister!$K$6)*SQRT(X1875/2),Riskregister!$L$6-(Riskregister!$L$6-Riskregister!$K$6)*SQRT((1-X1875)/2)))</f>
        <v>589031.72584301047</v>
      </c>
      <c r="Z1875" s="28">
        <f t="shared" ca="1" si="1148"/>
        <v>0.89792583190829145</v>
      </c>
      <c r="AA1875" s="28">
        <f t="shared" ca="1" si="1148"/>
        <v>0.66392369613290914</v>
      </c>
      <c r="AB1875" s="28">
        <f ca="1">IF(Riskregister!$E$7="",0,COUNTIF(BH$4:BH$53,"&lt;"&amp;Z1875)*IF(AA1875&lt;0.5,Riskregister!$K$7+(Riskregister!$L$7-Riskregister!$K$7)*SQRT(AA1875/2),Riskregister!$L$7-(Riskregister!$L$7-Riskregister!$K$7)*SQRT((1-AA1875)/2)))</f>
        <v>256526.40099356498</v>
      </c>
      <c r="AC1875" s="28">
        <f t="shared" ca="1" si="1149"/>
        <v>0.52025148149765932</v>
      </c>
      <c r="AD1875" s="28">
        <f t="shared" ca="1" si="1149"/>
        <v>0.27417960660836183</v>
      </c>
      <c r="AE1875" s="28">
        <f ca="1">IF(Riskregister!$E$8="",0,COUNTIF(BI$4:BI$53,"&lt;"&amp;AC1875)*IF(AD1875&lt;0.5,Riskregister!$K$8+(Riskregister!$L$8-Riskregister!$K$8)*SQRT(AD1875/2),Riskregister!$L$8-(Riskregister!$L$8-Riskregister!$K$8)*SQRT((1-AD1875)/2)))</f>
        <v>0</v>
      </c>
      <c r="AF1875" s="28">
        <f t="shared" ca="1" si="1150"/>
        <v>0.37792544599877254</v>
      </c>
      <c r="AG1875" s="28">
        <f t="shared" ca="1" si="1150"/>
        <v>0.77539519935107415</v>
      </c>
      <c r="AH1875" s="28">
        <f>IF(Riskregister!$E$9="",0,COUNTIF(BJ$4:BJ$53,"&lt;"&amp;AF1875)*IF(AG1875&lt;0.5,Riskregister!$K$9+(Riskregister!$L$9-Riskregister!$K$9)*SQRT(AG1875/2),Riskregister!$L$9-(Riskregister!$L$9-Riskregister!$K$9)*SQRT((1-AG1875)/2)))</f>
        <v>0</v>
      </c>
      <c r="AI1875" s="28">
        <f t="shared" ca="1" si="1151"/>
        <v>0.48014614847352033</v>
      </c>
      <c r="AJ1875" s="28">
        <f t="shared" ca="1" si="1151"/>
        <v>0.34082434117530258</v>
      </c>
      <c r="AK1875" s="28">
        <f>IF(Riskregister!$E$10="",0,COUNTIF(BK$4:BK$53,"&lt;"&amp;AI1875)*IF(AJ1875&lt;0.5,Riskregister!$K$10+(Riskregister!$L$10-Riskregister!$K$10)*SQRT(AJ1875/2),Riskregister!$L$10-(Riskregister!$L$10-Riskregister!$K$10)*SQRT((1-AJ1875)/2)))</f>
        <v>0</v>
      </c>
      <c r="AL1875" s="28">
        <f t="shared" ca="1" si="1152"/>
        <v>0.96995422450396207</v>
      </c>
      <c r="AM1875" s="28">
        <f t="shared" ca="1" si="1152"/>
        <v>0.60861671122510574</v>
      </c>
      <c r="AN1875" s="28">
        <f>IF(Riskregister!$E$11="",0,COUNTIF(BL$4:BL$53,"&lt;"&amp;AL1875)*IF(AM1875&lt;0.5,Riskregister!$K$11+(Riskregister!$L$11-Riskregister!$K$11)*SQRT(AM1875/2),Riskregister!$L$11-(Riskregister!$L$11-Riskregister!$K$11)*SQRT((1-AM1875)/2)))</f>
        <v>0</v>
      </c>
      <c r="AO1875" s="28">
        <f t="shared" ca="1" si="1153"/>
        <v>0.81407977939244014</v>
      </c>
      <c r="AP1875" s="28">
        <f t="shared" ca="1" si="1153"/>
        <v>0.28009695144194768</v>
      </c>
      <c r="AQ1875" s="28">
        <f>IF(Riskregister!$E$12="",0,COUNTIF(BM$4:BM$53,"&lt;"&amp;AO1875)*IF(AP1875&lt;0.5,Riskregister!$K$12+(Riskregister!$L$12-Riskregister!$K$12)*SQRT(AP1875/2),Riskregister!$L$12-(Riskregister!$L$12-Riskregister!$K$12)*SQRT((1-AP1875)/2)))</f>
        <v>0</v>
      </c>
      <c r="AR1875" s="28">
        <f t="shared" ca="1" si="1154"/>
        <v>0.20568730858931938</v>
      </c>
      <c r="AS1875" s="28">
        <f t="shared" ca="1" si="1154"/>
        <v>0.43359782643577793</v>
      </c>
      <c r="AT1875" s="28">
        <f>IF(Riskregister!$E$13="",0,COUNTIF(BN$4:BN$53,"&lt;"&amp;AR1875)*IF(AS1875&lt;0.5,Riskregister!$K$13+(Riskregister!$L$13-Riskregister!$K$13)*SQRT(AS1875/2),Riskregister!$L$13-(Riskregister!$L$13-Riskregister!$K$13)*SQRT((1-AS1875)/2)))</f>
        <v>0</v>
      </c>
      <c r="AU1875" s="28">
        <f t="shared" ca="1" si="1155"/>
        <v>0.71414476524588966</v>
      </c>
      <c r="AV1875" s="28">
        <f t="shared" ca="1" si="1155"/>
        <v>0.60731736929277413</v>
      </c>
      <c r="AW1875" s="28">
        <f>IF(Riskregister!$E$14="",0,COUNTIF(BO$4:BO$53,"&lt;"&amp;AU1875)*IF(AV1875&lt;0.5,Riskregister!$K$14+(Riskregister!$L$14-Riskregister!$K$14)*SQRT(AV1875/2),Riskregister!$L$14-(Riskregister!$L$14-Riskregister!$K$14)*SQRT((1-AV1875)/2)))</f>
        <v>0</v>
      </c>
      <c r="AX1875" s="28">
        <f t="shared" ca="1" si="1156"/>
        <v>0.42854646814883202</v>
      </c>
      <c r="AY1875" s="28">
        <f t="shared" ca="1" si="1156"/>
        <v>0.33698067346354788</v>
      </c>
      <c r="AZ1875" s="28">
        <f>IF(Riskregister!$E$15="",0,COUNTIF(BP$4:BP$53,"&lt;"&amp;AX1875)*IF(AY1875&lt;0.5,Riskregister!$K$15+(Riskregister!$L$15-Riskregister!$K$15)*SQRT(AY1875/2),Riskregister!$L$15-(Riskregister!$L$15-Riskregister!$K$15)*SQRT((1-AY1875)/2)))</f>
        <v>0</v>
      </c>
      <c r="BA1875" s="28">
        <f t="shared" ca="1" si="1157"/>
        <v>0.23735066217476541</v>
      </c>
      <c r="BB1875" s="28">
        <f t="shared" ca="1" si="1157"/>
        <v>0.25625933445244287</v>
      </c>
      <c r="BC1875" s="28">
        <f>IF(Riskregister!$E$16="",0,COUNTIF(BQ$4:BQ$53,"&lt;"&amp;BA1875)*IF(BB1875&lt;0.5,Riskregister!$K$16+(Riskregister!$L$16-Riskregister!$K$16)*SQRT(BB1875/2),Riskregister!$L$16-(Riskregister!$L$16-Riskregister!$K$16)*SQRT((1-BB1875)/2)))</f>
        <v>0</v>
      </c>
      <c r="BD1875" s="28">
        <f t="shared" ca="1" si="1145"/>
        <v>845558.12683657545</v>
      </c>
    </row>
    <row r="1876" spans="20:56" x14ac:dyDescent="0.35">
      <c r="T1876" s="28">
        <f t="shared" ca="1" si="1146"/>
        <v>0.2971628833314367</v>
      </c>
      <c r="U1876" s="28">
        <f t="shared" ca="1" si="1146"/>
        <v>0.29779336649989552</v>
      </c>
      <c r="V1876" s="28">
        <f ca="1">IF(Riskregister!$E$5="",0,COUNTIF(BF$4:BF$53,"&lt;"&amp;T1876)*IF(U1876&lt;0.5,Riskregister!$K$5+(Riskregister!$L$5-Riskregister!$K$5)*SQRT(U1876/2),Riskregister!$L$5-(Riskregister!$L$5-Riskregister!$K$5)*SQRT((1-U1876)/2)))</f>
        <v>0</v>
      </c>
      <c r="W1876" s="28">
        <f t="shared" ca="1" si="1147"/>
        <v>0.87003994343330371</v>
      </c>
      <c r="X1876" s="28">
        <f t="shared" ca="1" si="1147"/>
        <v>0.92570013161291032</v>
      </c>
      <c r="Y1876" s="28">
        <f ca="1">IF(Riskregister!$E$6="",0,COUNTIF(BG$4:BG$53,"&lt;"&amp;W1876)*IF(X1876&lt;0.5,Riskregister!$K$6+(Riskregister!$L$6-Riskregister!$K$6)*SQRT(X1876/2),Riskregister!$L$6-(Riskregister!$L$6-Riskregister!$K$6)*SQRT((1-X1876)/2)))</f>
        <v>1653062.2724650931</v>
      </c>
      <c r="Z1876" s="28">
        <f t="shared" ca="1" si="1148"/>
        <v>0.10159944106868324</v>
      </c>
      <c r="AA1876" s="28">
        <f t="shared" ca="1" si="1148"/>
        <v>0.47613259153067256</v>
      </c>
      <c r="AB1876" s="28">
        <f ca="1">IF(Riskregister!$E$7="",0,COUNTIF(BH$4:BH$53,"&lt;"&amp;Z1876)*IF(AA1876&lt;0.5,Riskregister!$K$7+(Riskregister!$L$7-Riskregister!$K$7)*SQRT(AA1876/2),Riskregister!$L$7-(Riskregister!$L$7-Riskregister!$K$7)*SQRT((1-AA1876)/2)))</f>
        <v>0</v>
      </c>
      <c r="AC1876" s="28">
        <f t="shared" ca="1" si="1149"/>
        <v>0.95230382698119209</v>
      </c>
      <c r="AD1876" s="28">
        <f t="shared" ca="1" si="1149"/>
        <v>0.5997869746211294</v>
      </c>
      <c r="AE1876" s="28">
        <f ca="1">IF(Riskregister!$E$8="",0,COUNTIF(BI$4:BI$53,"&lt;"&amp;AC1876)*IF(AD1876&lt;0.5,Riskregister!$K$8+(Riskregister!$L$8-Riskregister!$K$8)*SQRT(AD1876/2),Riskregister!$L$8-(Riskregister!$L$8-Riskregister!$K$8)*SQRT((1-AD1876)/2)))</f>
        <v>0</v>
      </c>
      <c r="AF1876" s="28">
        <f t="shared" ca="1" si="1150"/>
        <v>0.91963611445296556</v>
      </c>
      <c r="AG1876" s="28">
        <f t="shared" ca="1" si="1150"/>
        <v>0.40130260881287061</v>
      </c>
      <c r="AH1876" s="28">
        <f>IF(Riskregister!$E$9="",0,COUNTIF(BJ$4:BJ$53,"&lt;"&amp;AF1876)*IF(AG1876&lt;0.5,Riskregister!$K$9+(Riskregister!$L$9-Riskregister!$K$9)*SQRT(AG1876/2),Riskregister!$L$9-(Riskregister!$L$9-Riskregister!$K$9)*SQRT((1-AG1876)/2)))</f>
        <v>0</v>
      </c>
      <c r="AI1876" s="28">
        <f t="shared" ca="1" si="1151"/>
        <v>3.2476126564507268E-2</v>
      </c>
      <c r="AJ1876" s="28">
        <f t="shared" ca="1" si="1151"/>
        <v>0.86035081441056682</v>
      </c>
      <c r="AK1876" s="28">
        <f>IF(Riskregister!$E$10="",0,COUNTIF(BK$4:BK$53,"&lt;"&amp;AI1876)*IF(AJ1876&lt;0.5,Riskregister!$K$10+(Riskregister!$L$10-Riskregister!$K$10)*SQRT(AJ1876/2),Riskregister!$L$10-(Riskregister!$L$10-Riskregister!$K$10)*SQRT((1-AJ1876)/2)))</f>
        <v>0</v>
      </c>
      <c r="AL1876" s="28">
        <f t="shared" ca="1" si="1152"/>
        <v>0.77305503132020781</v>
      </c>
      <c r="AM1876" s="28">
        <f t="shared" ca="1" si="1152"/>
        <v>0.31657183348515416</v>
      </c>
      <c r="AN1876" s="28">
        <f>IF(Riskregister!$E$11="",0,COUNTIF(BL$4:BL$53,"&lt;"&amp;AL1876)*IF(AM1876&lt;0.5,Riskregister!$K$11+(Riskregister!$L$11-Riskregister!$K$11)*SQRT(AM1876/2),Riskregister!$L$11-(Riskregister!$L$11-Riskregister!$K$11)*SQRT((1-AM1876)/2)))</f>
        <v>0</v>
      </c>
      <c r="AO1876" s="28">
        <f t="shared" ca="1" si="1153"/>
        <v>0.32276477519372548</v>
      </c>
      <c r="AP1876" s="28">
        <f t="shared" ca="1" si="1153"/>
        <v>0.80050952925422025</v>
      </c>
      <c r="AQ1876" s="28">
        <f>IF(Riskregister!$E$12="",0,COUNTIF(BM$4:BM$53,"&lt;"&amp;AO1876)*IF(AP1876&lt;0.5,Riskregister!$K$12+(Riskregister!$L$12-Riskregister!$K$12)*SQRT(AP1876/2),Riskregister!$L$12-(Riskregister!$L$12-Riskregister!$K$12)*SQRT((1-AP1876)/2)))</f>
        <v>0</v>
      </c>
      <c r="AR1876" s="28">
        <f t="shared" ca="1" si="1154"/>
        <v>0.36713603602559219</v>
      </c>
      <c r="AS1876" s="28">
        <f t="shared" ca="1" si="1154"/>
        <v>0.89596622701221973</v>
      </c>
      <c r="AT1876" s="28">
        <f>IF(Riskregister!$E$13="",0,COUNTIF(BN$4:BN$53,"&lt;"&amp;AR1876)*IF(AS1876&lt;0.5,Riskregister!$K$13+(Riskregister!$L$13-Riskregister!$K$13)*SQRT(AS1876/2),Riskregister!$L$13-(Riskregister!$L$13-Riskregister!$K$13)*SQRT((1-AS1876)/2)))</f>
        <v>0</v>
      </c>
      <c r="AU1876" s="28">
        <f t="shared" ca="1" si="1155"/>
        <v>0.63859148840141655</v>
      </c>
      <c r="AV1876" s="28">
        <f t="shared" ca="1" si="1155"/>
        <v>2.1063772735398723E-2</v>
      </c>
      <c r="AW1876" s="28">
        <f>IF(Riskregister!$E$14="",0,COUNTIF(BO$4:BO$53,"&lt;"&amp;AU1876)*IF(AV1876&lt;0.5,Riskregister!$K$14+(Riskregister!$L$14-Riskregister!$K$14)*SQRT(AV1876/2),Riskregister!$L$14-(Riskregister!$L$14-Riskregister!$K$14)*SQRT((1-AV1876)/2)))</f>
        <v>0</v>
      </c>
      <c r="AX1876" s="28">
        <f t="shared" ca="1" si="1156"/>
        <v>0.3950813358872145</v>
      </c>
      <c r="AY1876" s="28">
        <f t="shared" ca="1" si="1156"/>
        <v>0.57874970569075879</v>
      </c>
      <c r="AZ1876" s="28">
        <f>IF(Riskregister!$E$15="",0,COUNTIF(BP$4:BP$53,"&lt;"&amp;AX1876)*IF(AY1876&lt;0.5,Riskregister!$K$15+(Riskregister!$L$15-Riskregister!$K$15)*SQRT(AY1876/2),Riskregister!$L$15-(Riskregister!$L$15-Riskregister!$K$15)*SQRT((1-AY1876)/2)))</f>
        <v>0</v>
      </c>
      <c r="BA1876" s="28">
        <f t="shared" ca="1" si="1157"/>
        <v>0.68838406694497867</v>
      </c>
      <c r="BB1876" s="28">
        <f t="shared" ca="1" si="1157"/>
        <v>0.39926982743557493</v>
      </c>
      <c r="BC1876" s="28">
        <f>IF(Riskregister!$E$16="",0,COUNTIF(BQ$4:BQ$53,"&lt;"&amp;BA1876)*IF(BB1876&lt;0.5,Riskregister!$K$16+(Riskregister!$L$16-Riskregister!$K$16)*SQRT(BB1876/2),Riskregister!$L$16-(Riskregister!$L$16-Riskregister!$K$16)*SQRT((1-BB1876)/2)))</f>
        <v>0</v>
      </c>
      <c r="BD1876" s="28">
        <f t="shared" ca="1" si="1145"/>
        <v>1653062.2724650931</v>
      </c>
    </row>
    <row r="1877" spans="20:56" x14ac:dyDescent="0.35">
      <c r="T1877" s="28">
        <f t="shared" ca="1" si="1146"/>
        <v>0.4868225656790659</v>
      </c>
      <c r="U1877" s="28">
        <f t="shared" ca="1" si="1146"/>
        <v>0.62640303464366509</v>
      </c>
      <c r="V1877" s="28">
        <f ca="1">IF(Riskregister!$E$5="",0,COUNTIF(BF$4:BF$53,"&lt;"&amp;T1877)*IF(U1877&lt;0.5,Riskregister!$K$5+(Riskregister!$L$5-Riskregister!$K$5)*SQRT(U1877/2),Riskregister!$L$5-(Riskregister!$L$5-Riskregister!$K$5)*SQRT((1-U1877)/2)))</f>
        <v>0</v>
      </c>
      <c r="W1877" s="28">
        <f t="shared" ca="1" si="1147"/>
        <v>0.57135705945603921</v>
      </c>
      <c r="X1877" s="28">
        <f t="shared" ca="1" si="1147"/>
        <v>0.38902969578597357</v>
      </c>
      <c r="Y1877" s="28">
        <f ca="1">IF(Riskregister!$E$6="",0,COUNTIF(BG$4:BG$53,"&lt;"&amp;W1877)*IF(X1877&lt;0.5,Riskregister!$K$6+(Riskregister!$L$6-Riskregister!$K$6)*SQRT(X1877/2),Riskregister!$L$6-(Riskregister!$L$6-Riskregister!$K$6)*SQRT((1-X1877)/2)))</f>
        <v>0</v>
      </c>
      <c r="Z1877" s="28">
        <f t="shared" ca="1" si="1148"/>
        <v>0.29292353333319254</v>
      </c>
      <c r="AA1877" s="28">
        <f t="shared" ca="1" si="1148"/>
        <v>0.45568776945185663</v>
      </c>
      <c r="AB1877" s="28">
        <f ca="1">IF(Riskregister!$E$7="",0,COUNTIF(BH$4:BH$53,"&lt;"&amp;Z1877)*IF(AA1877&lt;0.5,Riskregister!$K$7+(Riskregister!$L$7-Riskregister!$K$7)*SQRT(AA1877/2),Riskregister!$L$7-(Riskregister!$L$7-Riskregister!$K$7)*SQRT((1-AA1877)/2)))</f>
        <v>0</v>
      </c>
      <c r="AC1877" s="28">
        <f t="shared" ca="1" si="1149"/>
        <v>0.95622078789366682</v>
      </c>
      <c r="AD1877" s="28">
        <f t="shared" ca="1" si="1149"/>
        <v>0.94640097835028525</v>
      </c>
      <c r="AE1877" s="28">
        <f ca="1">IF(Riskregister!$E$8="",0,COUNTIF(BI$4:BI$53,"&lt;"&amp;AC1877)*IF(AD1877&lt;0.5,Riskregister!$K$8+(Riskregister!$L$8-Riskregister!$K$8)*SQRT(AD1877/2),Riskregister!$L$8-(Riskregister!$L$8-Riskregister!$K$8)*SQRT((1-AD1877)/2)))</f>
        <v>0</v>
      </c>
      <c r="AF1877" s="28">
        <f t="shared" ca="1" si="1150"/>
        <v>0.9147772723285319</v>
      </c>
      <c r="AG1877" s="28">
        <f t="shared" ca="1" si="1150"/>
        <v>0.4842502982641067</v>
      </c>
      <c r="AH1877" s="28">
        <f>IF(Riskregister!$E$9="",0,COUNTIF(BJ$4:BJ$53,"&lt;"&amp;AF1877)*IF(AG1877&lt;0.5,Riskregister!$K$9+(Riskregister!$L$9-Riskregister!$K$9)*SQRT(AG1877/2),Riskregister!$L$9-(Riskregister!$L$9-Riskregister!$K$9)*SQRT((1-AG1877)/2)))</f>
        <v>0</v>
      </c>
      <c r="AI1877" s="28">
        <f t="shared" ca="1" si="1151"/>
        <v>0.87958824009554959</v>
      </c>
      <c r="AJ1877" s="28">
        <f t="shared" ca="1" si="1151"/>
        <v>0.12335829460552461</v>
      </c>
      <c r="AK1877" s="28">
        <f>IF(Riskregister!$E$10="",0,COUNTIF(BK$4:BK$53,"&lt;"&amp;AI1877)*IF(AJ1877&lt;0.5,Riskregister!$K$10+(Riskregister!$L$10-Riskregister!$K$10)*SQRT(AJ1877/2),Riskregister!$L$10-(Riskregister!$L$10-Riskregister!$K$10)*SQRT((1-AJ1877)/2)))</f>
        <v>0</v>
      </c>
      <c r="AL1877" s="28">
        <f t="shared" ca="1" si="1152"/>
        <v>4.5872024887754659E-2</v>
      </c>
      <c r="AM1877" s="28">
        <f t="shared" ca="1" si="1152"/>
        <v>0.86311738965396534</v>
      </c>
      <c r="AN1877" s="28">
        <f>IF(Riskregister!$E$11="",0,COUNTIF(BL$4:BL$53,"&lt;"&amp;AL1877)*IF(AM1877&lt;0.5,Riskregister!$K$11+(Riskregister!$L$11-Riskregister!$K$11)*SQRT(AM1877/2),Riskregister!$L$11-(Riskregister!$L$11-Riskregister!$K$11)*SQRT((1-AM1877)/2)))</f>
        <v>0</v>
      </c>
      <c r="AO1877" s="28">
        <f t="shared" ca="1" si="1153"/>
        <v>7.120277006535225E-2</v>
      </c>
      <c r="AP1877" s="28">
        <f t="shared" ca="1" si="1153"/>
        <v>0.97795687385875096</v>
      </c>
      <c r="AQ1877" s="28">
        <f>IF(Riskregister!$E$12="",0,COUNTIF(BM$4:BM$53,"&lt;"&amp;AO1877)*IF(AP1877&lt;0.5,Riskregister!$K$12+(Riskregister!$L$12-Riskregister!$K$12)*SQRT(AP1877/2),Riskregister!$L$12-(Riskregister!$L$12-Riskregister!$K$12)*SQRT((1-AP1877)/2)))</f>
        <v>0</v>
      </c>
      <c r="AR1877" s="28">
        <f t="shared" ca="1" si="1154"/>
        <v>0.27229640041105452</v>
      </c>
      <c r="AS1877" s="28">
        <f t="shared" ca="1" si="1154"/>
        <v>0.62541741189816458</v>
      </c>
      <c r="AT1877" s="28">
        <f>IF(Riskregister!$E$13="",0,COUNTIF(BN$4:BN$53,"&lt;"&amp;AR1877)*IF(AS1877&lt;0.5,Riskregister!$K$13+(Riskregister!$L$13-Riskregister!$K$13)*SQRT(AS1877/2),Riskregister!$L$13-(Riskregister!$L$13-Riskregister!$K$13)*SQRT((1-AS1877)/2)))</f>
        <v>0</v>
      </c>
      <c r="AU1877" s="28">
        <f t="shared" ca="1" si="1155"/>
        <v>5.5919064514298622E-2</v>
      </c>
      <c r="AV1877" s="28">
        <f t="shared" ca="1" si="1155"/>
        <v>0.24092708150408315</v>
      </c>
      <c r="AW1877" s="28">
        <f>IF(Riskregister!$E$14="",0,COUNTIF(BO$4:BO$53,"&lt;"&amp;AU1877)*IF(AV1877&lt;0.5,Riskregister!$K$14+(Riskregister!$L$14-Riskregister!$K$14)*SQRT(AV1877/2),Riskregister!$L$14-(Riskregister!$L$14-Riskregister!$K$14)*SQRT((1-AV1877)/2)))</f>
        <v>0</v>
      </c>
      <c r="AX1877" s="28">
        <f t="shared" ca="1" si="1156"/>
        <v>0.9215258077073295</v>
      </c>
      <c r="AY1877" s="28">
        <f t="shared" ca="1" si="1156"/>
        <v>0.5642170085988768</v>
      </c>
      <c r="AZ1877" s="28">
        <f>IF(Riskregister!$E$15="",0,COUNTIF(BP$4:BP$53,"&lt;"&amp;AX1877)*IF(AY1877&lt;0.5,Riskregister!$K$15+(Riskregister!$L$15-Riskregister!$K$15)*SQRT(AY1877/2),Riskregister!$L$15-(Riskregister!$L$15-Riskregister!$K$15)*SQRT((1-AY1877)/2)))</f>
        <v>0</v>
      </c>
      <c r="BA1877" s="28">
        <f t="shared" ca="1" si="1157"/>
        <v>0.88011142902984019</v>
      </c>
      <c r="BB1877" s="28">
        <f t="shared" ca="1" si="1157"/>
        <v>0.7834874019206125</v>
      </c>
      <c r="BC1877" s="28">
        <f>IF(Riskregister!$E$16="",0,COUNTIF(BQ$4:BQ$53,"&lt;"&amp;BA1877)*IF(BB1877&lt;0.5,Riskregister!$K$16+(Riskregister!$L$16-Riskregister!$K$16)*SQRT(BB1877/2),Riskregister!$L$16-(Riskregister!$L$16-Riskregister!$K$16)*SQRT((1-BB1877)/2)))</f>
        <v>0</v>
      </c>
      <c r="BD1877" s="28">
        <f t="shared" ca="1" si="1145"/>
        <v>0</v>
      </c>
    </row>
    <row r="1878" spans="20:56" x14ac:dyDescent="0.35">
      <c r="T1878" s="28">
        <f t="shared" ca="1" si="1146"/>
        <v>0.92119757002635572</v>
      </c>
      <c r="U1878" s="28">
        <f t="shared" ca="1" si="1146"/>
        <v>0.15089341558930769</v>
      </c>
      <c r="V1878" s="28">
        <f ca="1">IF(Riskregister!$E$5="",0,COUNTIF(BF$4:BF$53,"&lt;"&amp;T1878)*IF(U1878&lt;0.5,Riskregister!$K$5+(Riskregister!$L$5-Riskregister!$K$5)*SQRT(U1878/2),Riskregister!$L$5-(Riskregister!$L$5-Riskregister!$K$5)*SQRT((1-U1878)/2)))</f>
        <v>273604.03847940161</v>
      </c>
      <c r="W1878" s="28">
        <f t="shared" ca="1" si="1147"/>
        <v>0.54725396896868217</v>
      </c>
      <c r="X1878" s="28">
        <f t="shared" ca="1" si="1147"/>
        <v>0.7461952305140912</v>
      </c>
      <c r="Y1878" s="28">
        <f ca="1">IF(Riskregister!$E$6="",0,COUNTIF(BG$4:BG$53,"&lt;"&amp;W1878)*IF(X1878&lt;0.5,Riskregister!$K$6+(Riskregister!$L$6-Riskregister!$K$6)*SQRT(X1878/2),Riskregister!$L$6-(Riskregister!$L$6-Riskregister!$K$6)*SQRT((1-X1878)/2)))</f>
        <v>0</v>
      </c>
      <c r="Z1878" s="28">
        <f t="shared" ca="1" si="1148"/>
        <v>5.1209456797444375E-2</v>
      </c>
      <c r="AA1878" s="28">
        <f t="shared" ca="1" si="1148"/>
        <v>0.92565723610314088</v>
      </c>
      <c r="AB1878" s="28">
        <f ca="1">IF(Riskregister!$E$7="",0,COUNTIF(BH$4:BH$53,"&lt;"&amp;Z1878)*IF(AA1878&lt;0.5,Riskregister!$K$7+(Riskregister!$L$7-Riskregister!$K$7)*SQRT(AA1878/2),Riskregister!$L$7-(Riskregister!$L$7-Riskregister!$K$7)*SQRT((1-AA1878)/2)))</f>
        <v>0</v>
      </c>
      <c r="AC1878" s="28">
        <f t="shared" ca="1" si="1149"/>
        <v>0.92416800682752676</v>
      </c>
      <c r="AD1878" s="28">
        <f t="shared" ca="1" si="1149"/>
        <v>0.53954440064310072</v>
      </c>
      <c r="AE1878" s="28">
        <f ca="1">IF(Riskregister!$E$8="",0,COUNTIF(BI$4:BI$53,"&lt;"&amp;AC1878)*IF(AD1878&lt;0.5,Riskregister!$K$8+(Riskregister!$L$8-Riskregister!$K$8)*SQRT(AD1878/2),Riskregister!$L$8-(Riskregister!$L$8-Riskregister!$K$8)*SQRT((1-AD1878)/2)))</f>
        <v>0</v>
      </c>
      <c r="AF1878" s="28">
        <f t="shared" ca="1" si="1150"/>
        <v>2.5625681685695012E-2</v>
      </c>
      <c r="AG1878" s="28">
        <f t="shared" ca="1" si="1150"/>
        <v>0.29826925456776132</v>
      </c>
      <c r="AH1878" s="28">
        <f>IF(Riskregister!$E$9="",0,COUNTIF(BJ$4:BJ$53,"&lt;"&amp;AF1878)*IF(AG1878&lt;0.5,Riskregister!$K$9+(Riskregister!$L$9-Riskregister!$K$9)*SQRT(AG1878/2),Riskregister!$L$9-(Riskregister!$L$9-Riskregister!$K$9)*SQRT((1-AG1878)/2)))</f>
        <v>0</v>
      </c>
      <c r="AI1878" s="28">
        <f t="shared" ca="1" si="1151"/>
        <v>0.38597295096513362</v>
      </c>
      <c r="AJ1878" s="28">
        <f t="shared" ca="1" si="1151"/>
        <v>0.9275170474818234</v>
      </c>
      <c r="AK1878" s="28">
        <f>IF(Riskregister!$E$10="",0,COUNTIF(BK$4:BK$53,"&lt;"&amp;AI1878)*IF(AJ1878&lt;0.5,Riskregister!$K$10+(Riskregister!$L$10-Riskregister!$K$10)*SQRT(AJ1878/2),Riskregister!$L$10-(Riskregister!$L$10-Riskregister!$K$10)*SQRT((1-AJ1878)/2)))</f>
        <v>0</v>
      </c>
      <c r="AL1878" s="28">
        <f t="shared" ca="1" si="1152"/>
        <v>0.15016490914781</v>
      </c>
      <c r="AM1878" s="28">
        <f t="shared" ca="1" si="1152"/>
        <v>0.60679071273505258</v>
      </c>
      <c r="AN1878" s="28">
        <f>IF(Riskregister!$E$11="",0,COUNTIF(BL$4:BL$53,"&lt;"&amp;AL1878)*IF(AM1878&lt;0.5,Riskregister!$K$11+(Riskregister!$L$11-Riskregister!$K$11)*SQRT(AM1878/2),Riskregister!$L$11-(Riskregister!$L$11-Riskregister!$K$11)*SQRT((1-AM1878)/2)))</f>
        <v>0</v>
      </c>
      <c r="AO1878" s="28">
        <f t="shared" ca="1" si="1153"/>
        <v>0.94690038948930344</v>
      </c>
      <c r="AP1878" s="28">
        <f t="shared" ca="1" si="1153"/>
        <v>0.38788107651838077</v>
      </c>
      <c r="AQ1878" s="28">
        <f>IF(Riskregister!$E$12="",0,COUNTIF(BM$4:BM$53,"&lt;"&amp;AO1878)*IF(AP1878&lt;0.5,Riskregister!$K$12+(Riskregister!$L$12-Riskregister!$K$12)*SQRT(AP1878/2),Riskregister!$L$12-(Riskregister!$L$12-Riskregister!$K$12)*SQRT((1-AP1878)/2)))</f>
        <v>0</v>
      </c>
      <c r="AR1878" s="28">
        <f t="shared" ca="1" si="1154"/>
        <v>0.35644060540213907</v>
      </c>
      <c r="AS1878" s="28">
        <f t="shared" ca="1" si="1154"/>
        <v>0.41371013622347341</v>
      </c>
      <c r="AT1878" s="28">
        <f>IF(Riskregister!$E$13="",0,COUNTIF(BN$4:BN$53,"&lt;"&amp;AR1878)*IF(AS1878&lt;0.5,Riskregister!$K$13+(Riskregister!$L$13-Riskregister!$K$13)*SQRT(AS1878/2),Riskregister!$L$13-(Riskregister!$L$13-Riskregister!$K$13)*SQRT((1-AS1878)/2)))</f>
        <v>0</v>
      </c>
      <c r="AU1878" s="28">
        <f t="shared" ca="1" si="1155"/>
        <v>0.16044175926143867</v>
      </c>
      <c r="AV1878" s="28">
        <f t="shared" ca="1" si="1155"/>
        <v>0.30732476407472253</v>
      </c>
      <c r="AW1878" s="28">
        <f>IF(Riskregister!$E$14="",0,COUNTIF(BO$4:BO$53,"&lt;"&amp;AU1878)*IF(AV1878&lt;0.5,Riskregister!$K$14+(Riskregister!$L$14-Riskregister!$K$14)*SQRT(AV1878/2),Riskregister!$L$14-(Riskregister!$L$14-Riskregister!$K$14)*SQRT((1-AV1878)/2)))</f>
        <v>0</v>
      </c>
      <c r="AX1878" s="28">
        <f t="shared" ca="1" si="1156"/>
        <v>0.39193043614612488</v>
      </c>
      <c r="AY1878" s="28">
        <f t="shared" ca="1" si="1156"/>
        <v>0.18728160377680525</v>
      </c>
      <c r="AZ1878" s="28">
        <f>IF(Riskregister!$E$15="",0,COUNTIF(BP$4:BP$53,"&lt;"&amp;AX1878)*IF(AY1878&lt;0.5,Riskregister!$K$15+(Riskregister!$L$15-Riskregister!$K$15)*SQRT(AY1878/2),Riskregister!$L$15-(Riskregister!$L$15-Riskregister!$K$15)*SQRT((1-AY1878)/2)))</f>
        <v>0</v>
      </c>
      <c r="BA1878" s="28">
        <f t="shared" ca="1" si="1157"/>
        <v>0.8598828201524189</v>
      </c>
      <c r="BB1878" s="28">
        <f t="shared" ca="1" si="1157"/>
        <v>0.39822801546381392</v>
      </c>
      <c r="BC1878" s="28">
        <f>IF(Riskregister!$E$16="",0,COUNTIF(BQ$4:BQ$53,"&lt;"&amp;BA1878)*IF(BB1878&lt;0.5,Riskregister!$K$16+(Riskregister!$L$16-Riskregister!$K$16)*SQRT(BB1878/2),Riskregister!$L$16-(Riskregister!$L$16-Riskregister!$K$16)*SQRT((1-BB1878)/2)))</f>
        <v>0</v>
      </c>
      <c r="BD1878" s="28">
        <f t="shared" ca="1" si="1145"/>
        <v>273604.03847940161</v>
      </c>
    </row>
    <row r="1879" spans="20:56" x14ac:dyDescent="0.35">
      <c r="T1879" s="28">
        <f t="shared" ca="1" si="1146"/>
        <v>0.77097550187666841</v>
      </c>
      <c r="U1879" s="28">
        <f t="shared" ca="1" si="1146"/>
        <v>0.98111716822217299</v>
      </c>
      <c r="V1879" s="28">
        <f ca="1">IF(Riskregister!$E$5="",0,COUNTIF(BF$4:BF$53,"&lt;"&amp;T1879)*IF(U1879&lt;0.5,Riskregister!$K$5+(Riskregister!$L$5-Riskregister!$K$5)*SQRT(U1879/2),Riskregister!$L$5-(Riskregister!$L$5-Riskregister!$K$5)*SQRT((1-U1879)/2)))</f>
        <v>556274.87315621623</v>
      </c>
      <c r="W1879" s="28">
        <f t="shared" ca="1" si="1147"/>
        <v>0.86407159490253349</v>
      </c>
      <c r="X1879" s="28">
        <f t="shared" ca="1" si="1147"/>
        <v>0.86852419683174509</v>
      </c>
      <c r="Y1879" s="28">
        <f ca="1">IF(Riskregister!$E$6="",0,COUNTIF(BG$4:BG$53,"&lt;"&amp;W1879)*IF(X1879&lt;0.5,Riskregister!$K$6+(Riskregister!$L$6-Riskregister!$K$6)*SQRT(X1879/2),Riskregister!$L$6-(Riskregister!$L$6-Riskregister!$K$6)*SQRT((1-X1879)/2)))</f>
        <v>1538490.7355939937</v>
      </c>
      <c r="Z1879" s="28">
        <f t="shared" ca="1" si="1148"/>
        <v>0.68327779636310093</v>
      </c>
      <c r="AA1879" s="28">
        <f t="shared" ca="1" si="1148"/>
        <v>0.52610551711375708</v>
      </c>
      <c r="AB1879" s="28">
        <f ca="1">IF(Riskregister!$E$7="",0,COUNTIF(BH$4:BH$53,"&lt;"&amp;Z1879)*IF(AA1879&lt;0.5,Riskregister!$K$7+(Riskregister!$L$7-Riskregister!$K$7)*SQRT(AA1879/2),Riskregister!$L$7-(Riskregister!$L$7-Riskregister!$K$7)*SQRT((1-AA1879)/2)))</f>
        <v>0</v>
      </c>
      <c r="AC1879" s="28">
        <f t="shared" ca="1" si="1149"/>
        <v>6.3862422898384175E-3</v>
      </c>
      <c r="AD1879" s="28">
        <f t="shared" ca="1" si="1149"/>
        <v>0.86972641839188369</v>
      </c>
      <c r="AE1879" s="28">
        <f ca="1">IF(Riskregister!$E$8="",0,COUNTIF(BI$4:BI$53,"&lt;"&amp;AC1879)*IF(AD1879&lt;0.5,Riskregister!$K$8+(Riskregister!$L$8-Riskregister!$K$8)*SQRT(AD1879/2),Riskregister!$L$8-(Riskregister!$L$8-Riskregister!$K$8)*SQRT((1-AD1879)/2)))</f>
        <v>0</v>
      </c>
      <c r="AF1879" s="28">
        <f t="shared" ca="1" si="1150"/>
        <v>0.94563967486416523</v>
      </c>
      <c r="AG1879" s="28">
        <f t="shared" ca="1" si="1150"/>
        <v>0.39193469973723016</v>
      </c>
      <c r="AH1879" s="28">
        <f>IF(Riskregister!$E$9="",0,COUNTIF(BJ$4:BJ$53,"&lt;"&amp;AF1879)*IF(AG1879&lt;0.5,Riskregister!$K$9+(Riskregister!$L$9-Riskregister!$K$9)*SQRT(AG1879/2),Riskregister!$L$9-(Riskregister!$L$9-Riskregister!$K$9)*SQRT((1-AG1879)/2)))</f>
        <v>0</v>
      </c>
      <c r="AI1879" s="28">
        <f t="shared" ca="1" si="1151"/>
        <v>0.2867525205897351</v>
      </c>
      <c r="AJ1879" s="28">
        <f t="shared" ca="1" si="1151"/>
        <v>0.47665952764502473</v>
      </c>
      <c r="AK1879" s="28">
        <f>IF(Riskregister!$E$10="",0,COUNTIF(BK$4:BK$53,"&lt;"&amp;AI1879)*IF(AJ1879&lt;0.5,Riskregister!$K$10+(Riskregister!$L$10-Riskregister!$K$10)*SQRT(AJ1879/2),Riskregister!$L$10-(Riskregister!$L$10-Riskregister!$K$10)*SQRT((1-AJ1879)/2)))</f>
        <v>0</v>
      </c>
      <c r="AL1879" s="28">
        <f t="shared" ca="1" si="1152"/>
        <v>0.40227904009819149</v>
      </c>
      <c r="AM1879" s="28">
        <f t="shared" ca="1" si="1152"/>
        <v>0.41062299352044274</v>
      </c>
      <c r="AN1879" s="28">
        <f>IF(Riskregister!$E$11="",0,COUNTIF(BL$4:BL$53,"&lt;"&amp;AL1879)*IF(AM1879&lt;0.5,Riskregister!$K$11+(Riskregister!$L$11-Riskregister!$K$11)*SQRT(AM1879/2),Riskregister!$L$11-(Riskregister!$L$11-Riskregister!$K$11)*SQRT((1-AM1879)/2)))</f>
        <v>0</v>
      </c>
      <c r="AO1879" s="28">
        <f t="shared" ca="1" si="1153"/>
        <v>0.69580963770761062</v>
      </c>
      <c r="AP1879" s="28">
        <f t="shared" ca="1" si="1153"/>
        <v>0.88279990618597148</v>
      </c>
      <c r="AQ1879" s="28">
        <f>IF(Riskregister!$E$12="",0,COUNTIF(BM$4:BM$53,"&lt;"&amp;AO1879)*IF(AP1879&lt;0.5,Riskregister!$K$12+(Riskregister!$L$12-Riskregister!$K$12)*SQRT(AP1879/2),Riskregister!$L$12-(Riskregister!$L$12-Riskregister!$K$12)*SQRT((1-AP1879)/2)))</f>
        <v>0</v>
      </c>
      <c r="AR1879" s="28">
        <f t="shared" ca="1" si="1154"/>
        <v>5.1855576123424729E-2</v>
      </c>
      <c r="AS1879" s="28">
        <f t="shared" ca="1" si="1154"/>
        <v>0.84705510079761148</v>
      </c>
      <c r="AT1879" s="28">
        <f>IF(Riskregister!$E$13="",0,COUNTIF(BN$4:BN$53,"&lt;"&amp;AR1879)*IF(AS1879&lt;0.5,Riskregister!$K$13+(Riskregister!$L$13-Riskregister!$K$13)*SQRT(AS1879/2),Riskregister!$L$13-(Riskregister!$L$13-Riskregister!$K$13)*SQRT((1-AS1879)/2)))</f>
        <v>0</v>
      </c>
      <c r="AU1879" s="28">
        <f t="shared" ca="1" si="1155"/>
        <v>0.1751110969358074</v>
      </c>
      <c r="AV1879" s="28">
        <f t="shared" ca="1" si="1155"/>
        <v>0.63792265099398926</v>
      </c>
      <c r="AW1879" s="28">
        <f>IF(Riskregister!$E$14="",0,COUNTIF(BO$4:BO$53,"&lt;"&amp;AU1879)*IF(AV1879&lt;0.5,Riskregister!$K$14+(Riskregister!$L$14-Riskregister!$K$14)*SQRT(AV1879/2),Riskregister!$L$14-(Riskregister!$L$14-Riskregister!$K$14)*SQRT((1-AV1879)/2)))</f>
        <v>0</v>
      </c>
      <c r="AX1879" s="28">
        <f t="shared" ca="1" si="1156"/>
        <v>0.35483525952519601</v>
      </c>
      <c r="AY1879" s="28">
        <f t="shared" ca="1" si="1156"/>
        <v>0.25933500898437667</v>
      </c>
      <c r="AZ1879" s="28">
        <f>IF(Riskregister!$E$15="",0,COUNTIF(BP$4:BP$53,"&lt;"&amp;AX1879)*IF(AY1879&lt;0.5,Riskregister!$K$15+(Riskregister!$L$15-Riskregister!$K$15)*SQRT(AY1879/2),Riskregister!$L$15-(Riskregister!$L$15-Riskregister!$K$15)*SQRT((1-AY1879)/2)))</f>
        <v>0</v>
      </c>
      <c r="BA1879" s="28">
        <f t="shared" ca="1" si="1157"/>
        <v>0.23528341447588319</v>
      </c>
      <c r="BB1879" s="28">
        <f t="shared" ca="1" si="1157"/>
        <v>0.77644404616602603</v>
      </c>
      <c r="BC1879" s="28">
        <f>IF(Riskregister!$E$16="",0,COUNTIF(BQ$4:BQ$53,"&lt;"&amp;BA1879)*IF(BB1879&lt;0.5,Riskregister!$K$16+(Riskregister!$L$16-Riskregister!$K$16)*SQRT(BB1879/2),Riskregister!$L$16-(Riskregister!$L$16-Riskregister!$K$16)*SQRT((1-BB1879)/2)))</f>
        <v>0</v>
      </c>
      <c r="BD1879" s="28">
        <f t="shared" ca="1" si="1145"/>
        <v>2094765.6087502099</v>
      </c>
    </row>
    <row r="1880" spans="20:56" x14ac:dyDescent="0.35">
      <c r="T1880" s="28">
        <f t="shared" ca="1" si="1146"/>
        <v>0.59823303878315459</v>
      </c>
      <c r="U1880" s="28">
        <f t="shared" ca="1" si="1146"/>
        <v>0.22261206587503435</v>
      </c>
      <c r="V1880" s="28">
        <f ca="1">IF(Riskregister!$E$5="",0,COUNTIF(BF$4:BF$53,"&lt;"&amp;T1880)*IF(U1880&lt;0.5,Riskregister!$K$5+(Riskregister!$L$5-Riskregister!$K$5)*SQRT(U1880/2),Riskregister!$L$5-(Riskregister!$L$5-Riskregister!$K$5)*SQRT((1-U1880)/2)))</f>
        <v>0</v>
      </c>
      <c r="W1880" s="28">
        <f t="shared" ca="1" si="1147"/>
        <v>0.98651312205070762</v>
      </c>
      <c r="X1880" s="28">
        <f t="shared" ca="1" si="1147"/>
        <v>0.45414905654747817</v>
      </c>
      <c r="Y1880" s="28">
        <f ca="1">IF(Riskregister!$E$6="",0,COUNTIF(BG$4:BG$53,"&lt;"&amp;W1880)*IF(X1880&lt;0.5,Riskregister!$K$6+(Riskregister!$L$6-Riskregister!$K$6)*SQRT(X1880/2),Riskregister!$L$6-(Riskregister!$L$6-Riskregister!$K$6)*SQRT((1-X1880)/2)))</f>
        <v>3173226.2326624589</v>
      </c>
      <c r="Z1880" s="28">
        <f t="shared" ca="1" si="1148"/>
        <v>2.133306668052215E-2</v>
      </c>
      <c r="AA1880" s="28">
        <f t="shared" ca="1" si="1148"/>
        <v>4.9093673043781094E-2</v>
      </c>
      <c r="AB1880" s="28">
        <f ca="1">IF(Riskregister!$E$7="",0,COUNTIF(BH$4:BH$53,"&lt;"&amp;Z1880)*IF(AA1880&lt;0.5,Riskregister!$K$7+(Riskregister!$L$7-Riskregister!$K$7)*SQRT(AA1880/2),Riskregister!$L$7-(Riskregister!$L$7-Riskregister!$K$7)*SQRT((1-AA1880)/2)))</f>
        <v>0</v>
      </c>
      <c r="AC1880" s="28">
        <f t="shared" ca="1" si="1149"/>
        <v>0.18157896925544514</v>
      </c>
      <c r="AD1880" s="28">
        <f t="shared" ca="1" si="1149"/>
        <v>0.78638053567249477</v>
      </c>
      <c r="AE1880" s="28">
        <f ca="1">IF(Riskregister!$E$8="",0,COUNTIF(BI$4:BI$53,"&lt;"&amp;AC1880)*IF(AD1880&lt;0.5,Riskregister!$K$8+(Riskregister!$L$8-Riskregister!$K$8)*SQRT(AD1880/2),Riskregister!$L$8-(Riskregister!$L$8-Riskregister!$K$8)*SQRT((1-AD1880)/2)))</f>
        <v>0</v>
      </c>
      <c r="AF1880" s="28">
        <f t="shared" ca="1" si="1150"/>
        <v>0.23826415782330834</v>
      </c>
      <c r="AG1880" s="28">
        <f t="shared" ca="1" si="1150"/>
        <v>0.56818101486640671</v>
      </c>
      <c r="AH1880" s="28">
        <f>IF(Riskregister!$E$9="",0,COUNTIF(BJ$4:BJ$53,"&lt;"&amp;AF1880)*IF(AG1880&lt;0.5,Riskregister!$K$9+(Riskregister!$L$9-Riskregister!$K$9)*SQRT(AG1880/2),Riskregister!$L$9-(Riskregister!$L$9-Riskregister!$K$9)*SQRT((1-AG1880)/2)))</f>
        <v>0</v>
      </c>
      <c r="AI1880" s="28">
        <f t="shared" ca="1" si="1151"/>
        <v>2.2947956989212925E-2</v>
      </c>
      <c r="AJ1880" s="28">
        <f t="shared" ca="1" si="1151"/>
        <v>0.98306011972239682</v>
      </c>
      <c r="AK1880" s="28">
        <f>IF(Riskregister!$E$10="",0,COUNTIF(BK$4:BK$53,"&lt;"&amp;AI1880)*IF(AJ1880&lt;0.5,Riskregister!$K$10+(Riskregister!$L$10-Riskregister!$K$10)*SQRT(AJ1880/2),Riskregister!$L$10-(Riskregister!$L$10-Riskregister!$K$10)*SQRT((1-AJ1880)/2)))</f>
        <v>0</v>
      </c>
      <c r="AL1880" s="28">
        <f t="shared" ca="1" si="1152"/>
        <v>0.65747126108716181</v>
      </c>
      <c r="AM1880" s="28">
        <f t="shared" ca="1" si="1152"/>
        <v>0.44724416651043841</v>
      </c>
      <c r="AN1880" s="28">
        <f>IF(Riskregister!$E$11="",0,COUNTIF(BL$4:BL$53,"&lt;"&amp;AL1880)*IF(AM1880&lt;0.5,Riskregister!$K$11+(Riskregister!$L$11-Riskregister!$K$11)*SQRT(AM1880/2),Riskregister!$L$11-(Riskregister!$L$11-Riskregister!$K$11)*SQRT((1-AM1880)/2)))</f>
        <v>0</v>
      </c>
      <c r="AO1880" s="28">
        <f t="shared" ca="1" si="1153"/>
        <v>0.47782321462666577</v>
      </c>
      <c r="AP1880" s="28">
        <f t="shared" ca="1" si="1153"/>
        <v>5.477359536364701E-2</v>
      </c>
      <c r="AQ1880" s="28">
        <f>IF(Riskregister!$E$12="",0,COUNTIF(BM$4:BM$53,"&lt;"&amp;AO1880)*IF(AP1880&lt;0.5,Riskregister!$K$12+(Riskregister!$L$12-Riskregister!$K$12)*SQRT(AP1880/2),Riskregister!$L$12-(Riskregister!$L$12-Riskregister!$K$12)*SQRT((1-AP1880)/2)))</f>
        <v>0</v>
      </c>
      <c r="AR1880" s="28">
        <f t="shared" ca="1" si="1154"/>
        <v>0.4598057732344194</v>
      </c>
      <c r="AS1880" s="28">
        <f t="shared" ca="1" si="1154"/>
        <v>0.73876516638580803</v>
      </c>
      <c r="AT1880" s="28">
        <f>IF(Riskregister!$E$13="",0,COUNTIF(BN$4:BN$53,"&lt;"&amp;AR1880)*IF(AS1880&lt;0.5,Riskregister!$K$13+(Riskregister!$L$13-Riskregister!$K$13)*SQRT(AS1880/2),Riskregister!$L$13-(Riskregister!$L$13-Riskregister!$K$13)*SQRT((1-AS1880)/2)))</f>
        <v>0</v>
      </c>
      <c r="AU1880" s="28">
        <f t="shared" ca="1" si="1155"/>
        <v>0.70263060768564456</v>
      </c>
      <c r="AV1880" s="28">
        <f t="shared" ca="1" si="1155"/>
        <v>7.4725924198933869E-2</v>
      </c>
      <c r="AW1880" s="28">
        <f>IF(Riskregister!$E$14="",0,COUNTIF(BO$4:BO$53,"&lt;"&amp;AU1880)*IF(AV1880&lt;0.5,Riskregister!$K$14+(Riskregister!$L$14-Riskregister!$K$14)*SQRT(AV1880/2),Riskregister!$L$14-(Riskregister!$L$14-Riskregister!$K$14)*SQRT((1-AV1880)/2)))</f>
        <v>0</v>
      </c>
      <c r="AX1880" s="28">
        <f t="shared" ca="1" si="1156"/>
        <v>0.91094776025313773</v>
      </c>
      <c r="AY1880" s="28">
        <f t="shared" ca="1" si="1156"/>
        <v>0.81445948691837422</v>
      </c>
      <c r="AZ1880" s="28">
        <f>IF(Riskregister!$E$15="",0,COUNTIF(BP$4:BP$53,"&lt;"&amp;AX1880)*IF(AY1880&lt;0.5,Riskregister!$K$15+(Riskregister!$L$15-Riskregister!$K$15)*SQRT(AY1880/2),Riskregister!$L$15-(Riskregister!$L$15-Riskregister!$K$15)*SQRT((1-AY1880)/2)))</f>
        <v>0</v>
      </c>
      <c r="BA1880" s="28">
        <f t="shared" ca="1" si="1157"/>
        <v>0.99191536495235133</v>
      </c>
      <c r="BB1880" s="28">
        <f t="shared" ca="1" si="1157"/>
        <v>0.96241335332126488</v>
      </c>
      <c r="BC1880" s="28">
        <f>IF(Riskregister!$E$16="",0,COUNTIF(BQ$4:BQ$53,"&lt;"&amp;BA1880)*IF(BB1880&lt;0.5,Riskregister!$K$16+(Riskregister!$L$16-Riskregister!$K$16)*SQRT(BB1880/2),Riskregister!$L$16-(Riskregister!$L$16-Riskregister!$K$16)*SQRT((1-BB1880)/2)))</f>
        <v>0</v>
      </c>
      <c r="BD1880" s="28">
        <f t="shared" ca="1" si="1145"/>
        <v>3173226.2326624589</v>
      </c>
    </row>
    <row r="1881" spans="20:56" x14ac:dyDescent="0.35">
      <c r="T1881" s="28">
        <f t="shared" ca="1" si="1146"/>
        <v>0.32205376163599342</v>
      </c>
      <c r="U1881" s="28">
        <f t="shared" ca="1" si="1146"/>
        <v>8.9663408618577245E-2</v>
      </c>
      <c r="V1881" s="28">
        <f ca="1">IF(Riskregister!$E$5="",0,COUNTIF(BF$4:BF$53,"&lt;"&amp;T1881)*IF(U1881&lt;0.5,Riskregister!$K$5+(Riskregister!$L$5-Riskregister!$K$5)*SQRT(U1881/2),Riskregister!$L$5-(Riskregister!$L$5-Riskregister!$K$5)*SQRT((1-U1881)/2)))</f>
        <v>0</v>
      </c>
      <c r="W1881" s="28">
        <f t="shared" ca="1" si="1147"/>
        <v>0.3274850012022209</v>
      </c>
      <c r="X1881" s="28">
        <f t="shared" ca="1" si="1147"/>
        <v>0.20567468404112454</v>
      </c>
      <c r="Y1881" s="28">
        <f ca="1">IF(Riskregister!$E$6="",0,COUNTIF(BG$4:BG$53,"&lt;"&amp;W1881)*IF(X1881&lt;0.5,Riskregister!$K$6+(Riskregister!$L$6-Riskregister!$K$6)*SQRT(X1881/2),Riskregister!$L$6-(Riskregister!$L$6-Riskregister!$K$6)*SQRT((1-X1881)/2)))</f>
        <v>0</v>
      </c>
      <c r="Z1881" s="28">
        <f t="shared" ca="1" si="1148"/>
        <v>0.24143201161527983</v>
      </c>
      <c r="AA1881" s="28">
        <f t="shared" ca="1" si="1148"/>
        <v>0.46242189915770304</v>
      </c>
      <c r="AB1881" s="28">
        <f ca="1">IF(Riskregister!$E$7="",0,COUNTIF(BH$4:BH$53,"&lt;"&amp;Z1881)*IF(AA1881&lt;0.5,Riskregister!$K$7+(Riskregister!$L$7-Riskregister!$K$7)*SQRT(AA1881/2),Riskregister!$L$7-(Riskregister!$L$7-Riskregister!$K$7)*SQRT((1-AA1881)/2)))</f>
        <v>0</v>
      </c>
      <c r="AC1881" s="28">
        <f t="shared" ca="1" si="1149"/>
        <v>0.4327701986041238</v>
      </c>
      <c r="AD1881" s="28">
        <f t="shared" ca="1" si="1149"/>
        <v>0.27602083880692307</v>
      </c>
      <c r="AE1881" s="28">
        <f ca="1">IF(Riskregister!$E$8="",0,COUNTIF(BI$4:BI$53,"&lt;"&amp;AC1881)*IF(AD1881&lt;0.5,Riskregister!$K$8+(Riskregister!$L$8-Riskregister!$K$8)*SQRT(AD1881/2),Riskregister!$L$8-(Riskregister!$L$8-Riskregister!$K$8)*SQRT((1-AD1881)/2)))</f>
        <v>0</v>
      </c>
      <c r="AF1881" s="28">
        <f t="shared" ca="1" si="1150"/>
        <v>0.84706942434211607</v>
      </c>
      <c r="AG1881" s="28">
        <f t="shared" ca="1" si="1150"/>
        <v>0.86728480013162512</v>
      </c>
      <c r="AH1881" s="28">
        <f>IF(Riskregister!$E$9="",0,COUNTIF(BJ$4:BJ$53,"&lt;"&amp;AF1881)*IF(AG1881&lt;0.5,Riskregister!$K$9+(Riskregister!$L$9-Riskregister!$K$9)*SQRT(AG1881/2),Riskregister!$L$9-(Riskregister!$L$9-Riskregister!$K$9)*SQRT((1-AG1881)/2)))</f>
        <v>0</v>
      </c>
      <c r="AI1881" s="28">
        <f t="shared" ca="1" si="1151"/>
        <v>0.92862893627344878</v>
      </c>
      <c r="AJ1881" s="28">
        <f t="shared" ca="1" si="1151"/>
        <v>0.98699403443214817</v>
      </c>
      <c r="AK1881" s="28">
        <f>IF(Riskregister!$E$10="",0,COUNTIF(BK$4:BK$53,"&lt;"&amp;AI1881)*IF(AJ1881&lt;0.5,Riskregister!$K$10+(Riskregister!$L$10-Riskregister!$K$10)*SQRT(AJ1881/2),Riskregister!$L$10-(Riskregister!$L$10-Riskregister!$K$10)*SQRT((1-AJ1881)/2)))</f>
        <v>0</v>
      </c>
      <c r="AL1881" s="28">
        <f t="shared" ca="1" si="1152"/>
        <v>0.75787213636481898</v>
      </c>
      <c r="AM1881" s="28">
        <f t="shared" ca="1" si="1152"/>
        <v>0.61640194470059839</v>
      </c>
      <c r="AN1881" s="28">
        <f>IF(Riskregister!$E$11="",0,COUNTIF(BL$4:BL$53,"&lt;"&amp;AL1881)*IF(AM1881&lt;0.5,Riskregister!$K$11+(Riskregister!$L$11-Riskregister!$K$11)*SQRT(AM1881/2),Riskregister!$L$11-(Riskregister!$L$11-Riskregister!$K$11)*SQRT((1-AM1881)/2)))</f>
        <v>0</v>
      </c>
      <c r="AO1881" s="28">
        <f t="shared" ca="1" si="1153"/>
        <v>0.24328541114877822</v>
      </c>
      <c r="AP1881" s="28">
        <f t="shared" ca="1" si="1153"/>
        <v>0.81391512670386634</v>
      </c>
      <c r="AQ1881" s="28">
        <f>IF(Riskregister!$E$12="",0,COUNTIF(BM$4:BM$53,"&lt;"&amp;AO1881)*IF(AP1881&lt;0.5,Riskregister!$K$12+(Riskregister!$L$12-Riskregister!$K$12)*SQRT(AP1881/2),Riskregister!$L$12-(Riskregister!$L$12-Riskregister!$K$12)*SQRT((1-AP1881)/2)))</f>
        <v>0</v>
      </c>
      <c r="AR1881" s="28">
        <f t="shared" ca="1" si="1154"/>
        <v>0.61868939995949124</v>
      </c>
      <c r="AS1881" s="28">
        <f t="shared" ca="1" si="1154"/>
        <v>0.54325890981924874</v>
      </c>
      <c r="AT1881" s="28">
        <f>IF(Riskregister!$E$13="",0,COUNTIF(BN$4:BN$53,"&lt;"&amp;AR1881)*IF(AS1881&lt;0.5,Riskregister!$K$13+(Riskregister!$L$13-Riskregister!$K$13)*SQRT(AS1881/2),Riskregister!$L$13-(Riskregister!$L$13-Riskregister!$K$13)*SQRT((1-AS1881)/2)))</f>
        <v>0</v>
      </c>
      <c r="AU1881" s="28">
        <f t="shared" ca="1" si="1155"/>
        <v>9.3593669747090935E-2</v>
      </c>
      <c r="AV1881" s="28">
        <f t="shared" ca="1" si="1155"/>
        <v>0.39104407467881563</v>
      </c>
      <c r="AW1881" s="28">
        <f>IF(Riskregister!$E$14="",0,COUNTIF(BO$4:BO$53,"&lt;"&amp;AU1881)*IF(AV1881&lt;0.5,Riskregister!$K$14+(Riskregister!$L$14-Riskregister!$K$14)*SQRT(AV1881/2),Riskregister!$L$14-(Riskregister!$L$14-Riskregister!$K$14)*SQRT((1-AV1881)/2)))</f>
        <v>0</v>
      </c>
      <c r="AX1881" s="28">
        <f t="shared" ca="1" si="1156"/>
        <v>0.63504539497379953</v>
      </c>
      <c r="AY1881" s="28">
        <f t="shared" ca="1" si="1156"/>
        <v>0.45559193481136573</v>
      </c>
      <c r="AZ1881" s="28">
        <f>IF(Riskregister!$E$15="",0,COUNTIF(BP$4:BP$53,"&lt;"&amp;AX1881)*IF(AY1881&lt;0.5,Riskregister!$K$15+(Riskregister!$L$15-Riskregister!$K$15)*SQRT(AY1881/2),Riskregister!$L$15-(Riskregister!$L$15-Riskregister!$K$15)*SQRT((1-AY1881)/2)))</f>
        <v>0</v>
      </c>
      <c r="BA1881" s="28">
        <f t="shared" ca="1" si="1157"/>
        <v>0.67037683131174752</v>
      </c>
      <c r="BB1881" s="28">
        <f t="shared" ca="1" si="1157"/>
        <v>0.13700935826310923</v>
      </c>
      <c r="BC1881" s="28">
        <f>IF(Riskregister!$E$16="",0,COUNTIF(BQ$4:BQ$53,"&lt;"&amp;BA1881)*IF(BB1881&lt;0.5,Riskregister!$K$16+(Riskregister!$L$16-Riskregister!$K$16)*SQRT(BB1881/2),Riskregister!$L$16-(Riskregister!$L$16-Riskregister!$K$16)*SQRT((1-BB1881)/2)))</f>
        <v>0</v>
      </c>
      <c r="BD1881" s="28">
        <f t="shared" ca="1" si="1145"/>
        <v>0</v>
      </c>
    </row>
    <row r="1882" spans="20:56" x14ac:dyDescent="0.35">
      <c r="T1882" s="28">
        <f t="shared" ca="1" si="1146"/>
        <v>0.80753929734320873</v>
      </c>
      <c r="U1882" s="28">
        <f t="shared" ca="1" si="1146"/>
        <v>0.15323964997404582</v>
      </c>
      <c r="V1882" s="28">
        <f ca="1">IF(Riskregister!$E$5="",0,COUNTIF(BF$4:BF$53,"&lt;"&amp;T1882)*IF(U1882&lt;0.5,Riskregister!$K$5+(Riskregister!$L$5-Riskregister!$K$5)*SQRT(U1882/2),Riskregister!$L$5-(Riskregister!$L$5-Riskregister!$K$5)*SQRT((1-U1882)/2)))</f>
        <v>274561.28836790402</v>
      </c>
      <c r="W1882" s="28">
        <f t="shared" ca="1" si="1147"/>
        <v>0.41310753504849296</v>
      </c>
      <c r="X1882" s="28">
        <f t="shared" ca="1" si="1147"/>
        <v>0.74378413695395229</v>
      </c>
      <c r="Y1882" s="28">
        <f ca="1">IF(Riskregister!$E$6="",0,COUNTIF(BG$4:BG$53,"&lt;"&amp;W1882)*IF(X1882&lt;0.5,Riskregister!$K$6+(Riskregister!$L$6-Riskregister!$K$6)*SQRT(X1882/2),Riskregister!$L$6-(Riskregister!$L$6-Riskregister!$K$6)*SQRT((1-X1882)/2)))</f>
        <v>0</v>
      </c>
      <c r="Z1882" s="28">
        <f t="shared" ca="1" si="1148"/>
        <v>0.25820229801507777</v>
      </c>
      <c r="AA1882" s="28">
        <f t="shared" ca="1" si="1148"/>
        <v>0.98666067104959543</v>
      </c>
      <c r="AB1882" s="28">
        <f ca="1">IF(Riskregister!$E$7="",0,COUNTIF(BH$4:BH$53,"&lt;"&amp;Z1882)*IF(AA1882&lt;0.5,Riskregister!$K$7+(Riskregister!$L$7-Riskregister!$K$7)*SQRT(AA1882/2),Riskregister!$L$7-(Riskregister!$L$7-Riskregister!$K$7)*SQRT((1-AA1882)/2)))</f>
        <v>0</v>
      </c>
      <c r="AC1882" s="28">
        <f t="shared" ca="1" si="1149"/>
        <v>0.39221914867888041</v>
      </c>
      <c r="AD1882" s="28">
        <f t="shared" ca="1" si="1149"/>
        <v>0.29377476995124463</v>
      </c>
      <c r="AE1882" s="28">
        <f ca="1">IF(Riskregister!$E$8="",0,COUNTIF(BI$4:BI$53,"&lt;"&amp;AC1882)*IF(AD1882&lt;0.5,Riskregister!$K$8+(Riskregister!$L$8-Riskregister!$K$8)*SQRT(AD1882/2),Riskregister!$L$8-(Riskregister!$L$8-Riskregister!$K$8)*SQRT((1-AD1882)/2)))</f>
        <v>0</v>
      </c>
      <c r="AF1882" s="28">
        <f t="shared" ca="1" si="1150"/>
        <v>0.60754931875130536</v>
      </c>
      <c r="AG1882" s="28">
        <f t="shared" ca="1" si="1150"/>
        <v>0.37158886065599428</v>
      </c>
      <c r="AH1882" s="28">
        <f>IF(Riskregister!$E$9="",0,COUNTIF(BJ$4:BJ$53,"&lt;"&amp;AF1882)*IF(AG1882&lt;0.5,Riskregister!$K$9+(Riskregister!$L$9-Riskregister!$K$9)*SQRT(AG1882/2),Riskregister!$L$9-(Riskregister!$L$9-Riskregister!$K$9)*SQRT((1-AG1882)/2)))</f>
        <v>0</v>
      </c>
      <c r="AI1882" s="28">
        <f t="shared" ca="1" si="1151"/>
        <v>0.89174045633828591</v>
      </c>
      <c r="AJ1882" s="28">
        <f t="shared" ca="1" si="1151"/>
        <v>0.70267404390968946</v>
      </c>
      <c r="AK1882" s="28">
        <f>IF(Riskregister!$E$10="",0,COUNTIF(BK$4:BK$53,"&lt;"&amp;AI1882)*IF(AJ1882&lt;0.5,Riskregister!$K$10+(Riskregister!$L$10-Riskregister!$K$10)*SQRT(AJ1882/2),Riskregister!$L$10-(Riskregister!$L$10-Riskregister!$K$10)*SQRT((1-AJ1882)/2)))</f>
        <v>0</v>
      </c>
      <c r="AL1882" s="28">
        <f t="shared" ca="1" si="1152"/>
        <v>0.66932431282358529</v>
      </c>
      <c r="AM1882" s="28">
        <f t="shared" ca="1" si="1152"/>
        <v>0.37535649429310647</v>
      </c>
      <c r="AN1882" s="28">
        <f>IF(Riskregister!$E$11="",0,COUNTIF(BL$4:BL$53,"&lt;"&amp;AL1882)*IF(AM1882&lt;0.5,Riskregister!$K$11+(Riskregister!$L$11-Riskregister!$K$11)*SQRT(AM1882/2),Riskregister!$L$11-(Riskregister!$L$11-Riskregister!$K$11)*SQRT((1-AM1882)/2)))</f>
        <v>0</v>
      </c>
      <c r="AO1882" s="28">
        <f t="shared" ca="1" si="1153"/>
        <v>0.19713837436262405</v>
      </c>
      <c r="AP1882" s="28">
        <f t="shared" ca="1" si="1153"/>
        <v>0.94276907336682503</v>
      </c>
      <c r="AQ1882" s="28">
        <f>IF(Riskregister!$E$12="",0,COUNTIF(BM$4:BM$53,"&lt;"&amp;AO1882)*IF(AP1882&lt;0.5,Riskregister!$K$12+(Riskregister!$L$12-Riskregister!$K$12)*SQRT(AP1882/2),Riskregister!$L$12-(Riskregister!$L$12-Riskregister!$K$12)*SQRT((1-AP1882)/2)))</f>
        <v>0</v>
      </c>
      <c r="AR1882" s="28">
        <f t="shared" ca="1" si="1154"/>
        <v>0.49502533453170749</v>
      </c>
      <c r="AS1882" s="28">
        <f t="shared" ca="1" si="1154"/>
        <v>0.68093137393859415</v>
      </c>
      <c r="AT1882" s="28">
        <f>IF(Riskregister!$E$13="",0,COUNTIF(BN$4:BN$53,"&lt;"&amp;AR1882)*IF(AS1882&lt;0.5,Riskregister!$K$13+(Riskregister!$L$13-Riskregister!$K$13)*SQRT(AS1882/2),Riskregister!$L$13-(Riskregister!$L$13-Riskregister!$K$13)*SQRT((1-AS1882)/2)))</f>
        <v>0</v>
      </c>
      <c r="AU1882" s="28">
        <f t="shared" ca="1" si="1155"/>
        <v>0.48140182935728193</v>
      </c>
      <c r="AV1882" s="28">
        <f t="shared" ca="1" si="1155"/>
        <v>0.19591185782558374</v>
      </c>
      <c r="AW1882" s="28">
        <f>IF(Riskregister!$E$14="",0,COUNTIF(BO$4:BO$53,"&lt;"&amp;AU1882)*IF(AV1882&lt;0.5,Riskregister!$K$14+(Riskregister!$L$14-Riskregister!$K$14)*SQRT(AV1882/2),Riskregister!$L$14-(Riskregister!$L$14-Riskregister!$K$14)*SQRT((1-AV1882)/2)))</f>
        <v>0</v>
      </c>
      <c r="AX1882" s="28">
        <f t="shared" ca="1" si="1156"/>
        <v>0.61940344798935087</v>
      </c>
      <c r="AY1882" s="28">
        <f t="shared" ca="1" si="1156"/>
        <v>0.8130945887005705</v>
      </c>
      <c r="AZ1882" s="28">
        <f>IF(Riskregister!$E$15="",0,COUNTIF(BP$4:BP$53,"&lt;"&amp;AX1882)*IF(AY1882&lt;0.5,Riskregister!$K$15+(Riskregister!$L$15-Riskregister!$K$15)*SQRT(AY1882/2),Riskregister!$L$15-(Riskregister!$L$15-Riskregister!$K$15)*SQRT((1-AY1882)/2)))</f>
        <v>0</v>
      </c>
      <c r="BA1882" s="28">
        <f t="shared" ca="1" si="1157"/>
        <v>0.47960539292724846</v>
      </c>
      <c r="BB1882" s="28">
        <f t="shared" ca="1" si="1157"/>
        <v>0.7151810269419453</v>
      </c>
      <c r="BC1882" s="28">
        <f>IF(Riskregister!$E$16="",0,COUNTIF(BQ$4:BQ$53,"&lt;"&amp;BA1882)*IF(BB1882&lt;0.5,Riskregister!$K$16+(Riskregister!$L$16-Riskregister!$K$16)*SQRT(BB1882/2),Riskregister!$L$16-(Riskregister!$L$16-Riskregister!$K$16)*SQRT((1-BB1882)/2)))</f>
        <v>0</v>
      </c>
      <c r="BD1882" s="28">
        <f t="shared" ca="1" si="1145"/>
        <v>274561.28836790402</v>
      </c>
    </row>
    <row r="1883" spans="20:56" x14ac:dyDescent="0.35">
      <c r="T1883" s="28">
        <f t="shared" ca="1" si="1146"/>
        <v>0.9053762843909956</v>
      </c>
      <c r="U1883" s="28">
        <f t="shared" ca="1" si="1146"/>
        <v>0.69649262569925596</v>
      </c>
      <c r="V1883" s="28">
        <f ca="1">IF(Riskregister!$E$5="",0,COUNTIF(BF$4:BF$53,"&lt;"&amp;T1883)*IF(U1883&lt;0.5,Riskregister!$K$5+(Riskregister!$L$5-Riskregister!$K$5)*SQRT(U1883/2),Riskregister!$L$5-(Riskregister!$L$5-Riskregister!$K$5)*SQRT((1-U1883)/2)))</f>
        <v>424699.90973205306</v>
      </c>
      <c r="W1883" s="28">
        <f t="shared" ca="1" si="1147"/>
        <v>0.77270058136844855</v>
      </c>
      <c r="X1883" s="28">
        <f t="shared" ca="1" si="1147"/>
        <v>0.92860206693134628</v>
      </c>
      <c r="Y1883" s="28">
        <f ca="1">IF(Riskregister!$E$6="",0,COUNTIF(BG$4:BG$53,"&lt;"&amp;W1883)*IF(X1883&lt;0.5,Riskregister!$K$6+(Riskregister!$L$6-Riskregister!$K$6)*SQRT(X1883/2),Riskregister!$L$6-(Riskregister!$L$6-Riskregister!$K$6)*SQRT((1-X1883)/2)))</f>
        <v>1659904.9374495139</v>
      </c>
      <c r="Z1883" s="28">
        <f t="shared" ca="1" si="1148"/>
        <v>0.37673808105702211</v>
      </c>
      <c r="AA1883" s="28">
        <f t="shared" ca="1" si="1148"/>
        <v>0.49037727601169467</v>
      </c>
      <c r="AB1883" s="28">
        <f ca="1">IF(Riskregister!$E$7="",0,COUNTIF(BH$4:BH$53,"&lt;"&amp;Z1883)*IF(AA1883&lt;0.5,Riskregister!$K$7+(Riskregister!$L$7-Riskregister!$K$7)*SQRT(AA1883/2),Riskregister!$L$7-(Riskregister!$L$7-Riskregister!$K$7)*SQRT((1-AA1883)/2)))</f>
        <v>0</v>
      </c>
      <c r="AC1883" s="28">
        <f t="shared" ca="1" si="1149"/>
        <v>0.36970392407429808</v>
      </c>
      <c r="AD1883" s="28">
        <f t="shared" ca="1" si="1149"/>
        <v>0.31804992339538463</v>
      </c>
      <c r="AE1883" s="28">
        <f ca="1">IF(Riskregister!$E$8="",0,COUNTIF(BI$4:BI$53,"&lt;"&amp;AC1883)*IF(AD1883&lt;0.5,Riskregister!$K$8+(Riskregister!$L$8-Riskregister!$K$8)*SQRT(AD1883/2),Riskregister!$L$8-(Riskregister!$L$8-Riskregister!$K$8)*SQRT((1-AD1883)/2)))</f>
        <v>0</v>
      </c>
      <c r="AF1883" s="28">
        <f t="shared" ca="1" si="1150"/>
        <v>0.2732048263542709</v>
      </c>
      <c r="AG1883" s="28">
        <f t="shared" ca="1" si="1150"/>
        <v>0.25224054013680919</v>
      </c>
      <c r="AH1883" s="28">
        <f>IF(Riskregister!$E$9="",0,COUNTIF(BJ$4:BJ$53,"&lt;"&amp;AF1883)*IF(AG1883&lt;0.5,Riskregister!$K$9+(Riskregister!$L$9-Riskregister!$K$9)*SQRT(AG1883/2),Riskregister!$L$9-(Riskregister!$L$9-Riskregister!$K$9)*SQRT((1-AG1883)/2)))</f>
        <v>0</v>
      </c>
      <c r="AI1883" s="28">
        <f t="shared" ca="1" si="1151"/>
        <v>7.7402012923133756E-2</v>
      </c>
      <c r="AJ1883" s="28">
        <f t="shared" ca="1" si="1151"/>
        <v>0.47485792346755296</v>
      </c>
      <c r="AK1883" s="28">
        <f>IF(Riskregister!$E$10="",0,COUNTIF(BK$4:BK$53,"&lt;"&amp;AI1883)*IF(AJ1883&lt;0.5,Riskregister!$K$10+(Riskregister!$L$10-Riskregister!$K$10)*SQRT(AJ1883/2),Riskregister!$L$10-(Riskregister!$L$10-Riskregister!$K$10)*SQRT((1-AJ1883)/2)))</f>
        <v>0</v>
      </c>
      <c r="AL1883" s="28">
        <f t="shared" ca="1" si="1152"/>
        <v>0.30371910222771259</v>
      </c>
      <c r="AM1883" s="28">
        <f t="shared" ca="1" si="1152"/>
        <v>0.44582499961589017</v>
      </c>
      <c r="AN1883" s="28">
        <f>IF(Riskregister!$E$11="",0,COUNTIF(BL$4:BL$53,"&lt;"&amp;AL1883)*IF(AM1883&lt;0.5,Riskregister!$K$11+(Riskregister!$L$11-Riskregister!$K$11)*SQRT(AM1883/2),Riskregister!$L$11-(Riskregister!$L$11-Riskregister!$K$11)*SQRT((1-AM1883)/2)))</f>
        <v>0</v>
      </c>
      <c r="AO1883" s="28">
        <f t="shared" ca="1" si="1153"/>
        <v>0.93019094206977504</v>
      </c>
      <c r="AP1883" s="28">
        <f t="shared" ca="1" si="1153"/>
        <v>0.55864182271318397</v>
      </c>
      <c r="AQ1883" s="28">
        <f>IF(Riskregister!$E$12="",0,COUNTIF(BM$4:BM$53,"&lt;"&amp;AO1883)*IF(AP1883&lt;0.5,Riskregister!$K$12+(Riskregister!$L$12-Riskregister!$K$12)*SQRT(AP1883/2),Riskregister!$L$12-(Riskregister!$L$12-Riskregister!$K$12)*SQRT((1-AP1883)/2)))</f>
        <v>0</v>
      </c>
      <c r="AR1883" s="28">
        <f t="shared" ca="1" si="1154"/>
        <v>0.91418335393632799</v>
      </c>
      <c r="AS1883" s="28">
        <f t="shared" ca="1" si="1154"/>
        <v>0.83367607723624237</v>
      </c>
      <c r="AT1883" s="28">
        <f>IF(Riskregister!$E$13="",0,COUNTIF(BN$4:BN$53,"&lt;"&amp;AR1883)*IF(AS1883&lt;0.5,Riskregister!$K$13+(Riskregister!$L$13-Riskregister!$K$13)*SQRT(AS1883/2),Riskregister!$L$13-(Riskregister!$L$13-Riskregister!$K$13)*SQRT((1-AS1883)/2)))</f>
        <v>0</v>
      </c>
      <c r="AU1883" s="28">
        <f t="shared" ca="1" si="1155"/>
        <v>0.19502153950038092</v>
      </c>
      <c r="AV1883" s="28">
        <f t="shared" ca="1" si="1155"/>
        <v>0.18709495040836932</v>
      </c>
      <c r="AW1883" s="28">
        <f>IF(Riskregister!$E$14="",0,COUNTIF(BO$4:BO$53,"&lt;"&amp;AU1883)*IF(AV1883&lt;0.5,Riskregister!$K$14+(Riskregister!$L$14-Riskregister!$K$14)*SQRT(AV1883/2),Riskregister!$L$14-(Riskregister!$L$14-Riskregister!$K$14)*SQRT((1-AV1883)/2)))</f>
        <v>0</v>
      </c>
      <c r="AX1883" s="28">
        <f t="shared" ca="1" si="1156"/>
        <v>0.62791174710202491</v>
      </c>
      <c r="AY1883" s="28">
        <f t="shared" ca="1" si="1156"/>
        <v>0.65566557607289089</v>
      </c>
      <c r="AZ1883" s="28">
        <f>IF(Riskregister!$E$15="",0,COUNTIF(BP$4:BP$53,"&lt;"&amp;AX1883)*IF(AY1883&lt;0.5,Riskregister!$K$15+(Riskregister!$L$15-Riskregister!$K$15)*SQRT(AY1883/2),Riskregister!$L$15-(Riskregister!$L$15-Riskregister!$K$15)*SQRT((1-AY1883)/2)))</f>
        <v>0</v>
      </c>
      <c r="BA1883" s="28">
        <f t="shared" ca="1" si="1157"/>
        <v>5.6288346620898655E-2</v>
      </c>
      <c r="BB1883" s="28">
        <f t="shared" ca="1" si="1157"/>
        <v>0.74562231911260979</v>
      </c>
      <c r="BC1883" s="28">
        <f>IF(Riskregister!$E$16="",0,COUNTIF(BQ$4:BQ$53,"&lt;"&amp;BA1883)*IF(BB1883&lt;0.5,Riskregister!$K$16+(Riskregister!$L$16-Riskregister!$K$16)*SQRT(BB1883/2),Riskregister!$L$16-(Riskregister!$L$16-Riskregister!$K$16)*SQRT((1-BB1883)/2)))</f>
        <v>0</v>
      </c>
      <c r="BD1883" s="28">
        <f t="shared" ca="1" si="1145"/>
        <v>2084604.847181567</v>
      </c>
    </row>
    <row r="1884" spans="20:56" x14ac:dyDescent="0.35">
      <c r="T1884" s="28">
        <f t="shared" ref="T1884:U1903" ca="1" si="1158">RAND()</f>
        <v>2.6279740274207763E-2</v>
      </c>
      <c r="U1884" s="28">
        <f t="shared" ca="1" si="1158"/>
        <v>0.40868093473331268</v>
      </c>
      <c r="V1884" s="28">
        <f ca="1">IF(Riskregister!$E$5="",0,COUNTIF(BF$4:BF$53,"&lt;"&amp;T1884)*IF(U1884&lt;0.5,Riskregister!$K$5+(Riskregister!$L$5-Riskregister!$K$5)*SQRT(U1884/2),Riskregister!$L$5-(Riskregister!$L$5-Riskregister!$K$5)*SQRT((1-U1884)/2)))</f>
        <v>0</v>
      </c>
      <c r="W1884" s="28">
        <f t="shared" ref="W1884:X1903" ca="1" si="1159">RAND()</f>
        <v>0.51047315681486161</v>
      </c>
      <c r="X1884" s="28">
        <f t="shared" ca="1" si="1159"/>
        <v>0.58249890110540525</v>
      </c>
      <c r="Y1884" s="28">
        <f ca="1">IF(Riskregister!$E$6="",0,COUNTIF(BG$4:BG$53,"&lt;"&amp;W1884)*IF(X1884&lt;0.5,Riskregister!$K$6+(Riskregister!$L$6-Riskregister!$K$6)*SQRT(X1884/2),Riskregister!$L$6-(Riskregister!$L$6-Riskregister!$K$6)*SQRT((1-X1884)/2)))</f>
        <v>0</v>
      </c>
      <c r="Z1884" s="28">
        <f t="shared" ref="Z1884:AA1903" ca="1" si="1160">RAND()</f>
        <v>0.50571629415137276</v>
      </c>
      <c r="AA1884" s="28">
        <f t="shared" ca="1" si="1160"/>
        <v>6.130289380909093E-3</v>
      </c>
      <c r="AB1884" s="28">
        <f ca="1">IF(Riskregister!$E$7="",0,COUNTIF(BH$4:BH$53,"&lt;"&amp;Z1884)*IF(AA1884&lt;0.5,Riskregister!$K$7+(Riskregister!$L$7-Riskregister!$K$7)*SQRT(AA1884/2),Riskregister!$L$7-(Riskregister!$L$7-Riskregister!$K$7)*SQRT((1-AA1884)/2)))</f>
        <v>0</v>
      </c>
      <c r="AC1884" s="28">
        <f t="shared" ref="AC1884:AD1903" ca="1" si="1161">RAND()</f>
        <v>0.10597640822938426</v>
      </c>
      <c r="AD1884" s="28">
        <f t="shared" ca="1" si="1161"/>
        <v>0.1422731396007072</v>
      </c>
      <c r="AE1884" s="28">
        <f ca="1">IF(Riskregister!$E$8="",0,COUNTIF(BI$4:BI$53,"&lt;"&amp;AC1884)*IF(AD1884&lt;0.5,Riskregister!$K$8+(Riskregister!$L$8-Riskregister!$K$8)*SQRT(AD1884/2),Riskregister!$L$8-(Riskregister!$L$8-Riskregister!$K$8)*SQRT((1-AD1884)/2)))</f>
        <v>0</v>
      </c>
      <c r="AF1884" s="28">
        <f t="shared" ref="AF1884:AG1903" ca="1" si="1162">RAND()</f>
        <v>2.9383015926710332E-2</v>
      </c>
      <c r="AG1884" s="28">
        <f t="shared" ca="1" si="1162"/>
        <v>0.23168644322109677</v>
      </c>
      <c r="AH1884" s="28">
        <f>IF(Riskregister!$E$9="",0,COUNTIF(BJ$4:BJ$53,"&lt;"&amp;AF1884)*IF(AG1884&lt;0.5,Riskregister!$K$9+(Riskregister!$L$9-Riskregister!$K$9)*SQRT(AG1884/2),Riskregister!$L$9-(Riskregister!$L$9-Riskregister!$K$9)*SQRT((1-AG1884)/2)))</f>
        <v>0</v>
      </c>
      <c r="AI1884" s="28">
        <f t="shared" ref="AI1884:AJ1903" ca="1" si="1163">RAND()</f>
        <v>0.98692355802854159</v>
      </c>
      <c r="AJ1884" s="28">
        <f t="shared" ca="1" si="1163"/>
        <v>0.4840448474730098</v>
      </c>
      <c r="AK1884" s="28">
        <f>IF(Riskregister!$E$10="",0,COUNTIF(BK$4:BK$53,"&lt;"&amp;AI1884)*IF(AJ1884&lt;0.5,Riskregister!$K$10+(Riskregister!$L$10-Riskregister!$K$10)*SQRT(AJ1884/2),Riskregister!$L$10-(Riskregister!$L$10-Riskregister!$K$10)*SQRT((1-AJ1884)/2)))</f>
        <v>0</v>
      </c>
      <c r="AL1884" s="28">
        <f t="shared" ref="AL1884:AM1903" ca="1" si="1164">RAND()</f>
        <v>0.87955781160321989</v>
      </c>
      <c r="AM1884" s="28">
        <f t="shared" ca="1" si="1164"/>
        <v>0.2889933180812978</v>
      </c>
      <c r="AN1884" s="28">
        <f>IF(Riskregister!$E$11="",0,COUNTIF(BL$4:BL$53,"&lt;"&amp;AL1884)*IF(AM1884&lt;0.5,Riskregister!$K$11+(Riskregister!$L$11-Riskregister!$K$11)*SQRT(AM1884/2),Riskregister!$L$11-(Riskregister!$L$11-Riskregister!$K$11)*SQRT((1-AM1884)/2)))</f>
        <v>0</v>
      </c>
      <c r="AO1884" s="28">
        <f t="shared" ref="AO1884:AP1903" ca="1" si="1165">RAND()</f>
        <v>0.97556707158504263</v>
      </c>
      <c r="AP1884" s="28">
        <f t="shared" ca="1" si="1165"/>
        <v>0.83661426903041847</v>
      </c>
      <c r="AQ1884" s="28">
        <f>IF(Riskregister!$E$12="",0,COUNTIF(BM$4:BM$53,"&lt;"&amp;AO1884)*IF(AP1884&lt;0.5,Riskregister!$K$12+(Riskregister!$L$12-Riskregister!$K$12)*SQRT(AP1884/2),Riskregister!$L$12-(Riskregister!$L$12-Riskregister!$K$12)*SQRT((1-AP1884)/2)))</f>
        <v>0</v>
      </c>
      <c r="AR1884" s="28">
        <f t="shared" ref="AR1884:AS1903" ca="1" si="1166">RAND()</f>
        <v>0.84158738746232198</v>
      </c>
      <c r="AS1884" s="28">
        <f t="shared" ca="1" si="1166"/>
        <v>0.58742673502185605</v>
      </c>
      <c r="AT1884" s="28">
        <f>IF(Riskregister!$E$13="",0,COUNTIF(BN$4:BN$53,"&lt;"&amp;AR1884)*IF(AS1884&lt;0.5,Riskregister!$K$13+(Riskregister!$L$13-Riskregister!$K$13)*SQRT(AS1884/2),Riskregister!$L$13-(Riskregister!$L$13-Riskregister!$K$13)*SQRT((1-AS1884)/2)))</f>
        <v>0</v>
      </c>
      <c r="AU1884" s="28">
        <f t="shared" ref="AU1884:AV1903" ca="1" si="1167">RAND()</f>
        <v>0.48640224425902834</v>
      </c>
      <c r="AV1884" s="28">
        <f t="shared" ca="1" si="1167"/>
        <v>9.5177954736916814E-2</v>
      </c>
      <c r="AW1884" s="28">
        <f>IF(Riskregister!$E$14="",0,COUNTIF(BO$4:BO$53,"&lt;"&amp;AU1884)*IF(AV1884&lt;0.5,Riskregister!$K$14+(Riskregister!$L$14-Riskregister!$K$14)*SQRT(AV1884/2),Riskregister!$L$14-(Riskregister!$L$14-Riskregister!$K$14)*SQRT((1-AV1884)/2)))</f>
        <v>0</v>
      </c>
      <c r="AX1884" s="28">
        <f t="shared" ref="AX1884:AY1903" ca="1" si="1168">RAND()</f>
        <v>0.33738204554374707</v>
      </c>
      <c r="AY1884" s="28">
        <f t="shared" ca="1" si="1168"/>
        <v>0.64344199178543682</v>
      </c>
      <c r="AZ1884" s="28">
        <f>IF(Riskregister!$E$15="",0,COUNTIF(BP$4:BP$53,"&lt;"&amp;AX1884)*IF(AY1884&lt;0.5,Riskregister!$K$15+(Riskregister!$L$15-Riskregister!$K$15)*SQRT(AY1884/2),Riskregister!$L$15-(Riskregister!$L$15-Riskregister!$K$15)*SQRT((1-AY1884)/2)))</f>
        <v>0</v>
      </c>
      <c r="BA1884" s="28">
        <f t="shared" ref="BA1884:BB1903" ca="1" si="1169">RAND()</f>
        <v>0.20993164026853184</v>
      </c>
      <c r="BB1884" s="28">
        <f t="shared" ca="1" si="1169"/>
        <v>0.88047879762817249</v>
      </c>
      <c r="BC1884" s="28">
        <f>IF(Riskregister!$E$16="",0,COUNTIF(BQ$4:BQ$53,"&lt;"&amp;BA1884)*IF(BB1884&lt;0.5,Riskregister!$K$16+(Riskregister!$L$16-Riskregister!$K$16)*SQRT(BB1884/2),Riskregister!$L$16-(Riskregister!$L$16-Riskregister!$K$16)*SQRT((1-BB1884)/2)))</f>
        <v>0</v>
      </c>
      <c r="BD1884" s="28">
        <f t="shared" ca="1" si="1145"/>
        <v>0</v>
      </c>
    </row>
    <row r="1885" spans="20:56" x14ac:dyDescent="0.35">
      <c r="T1885" s="28">
        <f t="shared" ca="1" si="1158"/>
        <v>0.46328079944317824</v>
      </c>
      <c r="U1885" s="28">
        <f t="shared" ca="1" si="1158"/>
        <v>0.29728281143210122</v>
      </c>
      <c r="V1885" s="28">
        <f ca="1">IF(Riskregister!$E$5="",0,COUNTIF(BF$4:BF$53,"&lt;"&amp;T1885)*IF(U1885&lt;0.5,Riskregister!$K$5+(Riskregister!$L$5-Riskregister!$K$5)*SQRT(U1885/2),Riskregister!$L$5-(Riskregister!$L$5-Riskregister!$K$5)*SQRT((1-U1885)/2)))</f>
        <v>0</v>
      </c>
      <c r="W1885" s="28">
        <f t="shared" ca="1" si="1159"/>
        <v>0.81825684411820743</v>
      </c>
      <c r="X1885" s="28">
        <f t="shared" ca="1" si="1159"/>
        <v>0.50210501419100684</v>
      </c>
      <c r="Y1885" s="28">
        <f ca="1">IF(Riskregister!$E$6="",0,COUNTIF(BG$4:BG$53,"&lt;"&amp;W1885)*IF(X1885&lt;0.5,Riskregister!$K$6+(Riskregister!$L$6-Riskregister!$K$6)*SQRT(X1885/2),Riskregister!$L$6-(Riskregister!$L$6-Riskregister!$K$6)*SQRT((1-X1885)/2)))</f>
        <v>1101896.5109684914</v>
      </c>
      <c r="Z1885" s="28">
        <f t="shared" ca="1" si="1160"/>
        <v>0.6672088062312399</v>
      </c>
      <c r="AA1885" s="28">
        <f t="shared" ca="1" si="1160"/>
        <v>0.32093468952325732</v>
      </c>
      <c r="AB1885" s="28">
        <f ca="1">IF(Riskregister!$E$7="",0,COUNTIF(BH$4:BH$53,"&lt;"&amp;Z1885)*IF(AA1885&lt;0.5,Riskregister!$K$7+(Riskregister!$L$7-Riskregister!$K$7)*SQRT(AA1885/2),Riskregister!$L$7-(Riskregister!$L$7-Riskregister!$K$7)*SQRT((1-AA1885)/2)))</f>
        <v>0</v>
      </c>
      <c r="AC1885" s="28">
        <f t="shared" ca="1" si="1161"/>
        <v>0.49310999786829324</v>
      </c>
      <c r="AD1885" s="28">
        <f t="shared" ca="1" si="1161"/>
        <v>0.45336797769331449</v>
      </c>
      <c r="AE1885" s="28">
        <f ca="1">IF(Riskregister!$E$8="",0,COUNTIF(BI$4:BI$53,"&lt;"&amp;AC1885)*IF(AD1885&lt;0.5,Riskregister!$K$8+(Riskregister!$L$8-Riskregister!$K$8)*SQRT(AD1885/2),Riskregister!$L$8-(Riskregister!$L$8-Riskregister!$K$8)*SQRT((1-AD1885)/2)))</f>
        <v>0</v>
      </c>
      <c r="AF1885" s="28">
        <f t="shared" ca="1" si="1162"/>
        <v>0.83266010661720136</v>
      </c>
      <c r="AG1885" s="28">
        <f t="shared" ca="1" si="1162"/>
        <v>2.1443791003270429E-2</v>
      </c>
      <c r="AH1885" s="28">
        <f>IF(Riskregister!$E$9="",0,COUNTIF(BJ$4:BJ$53,"&lt;"&amp;AF1885)*IF(AG1885&lt;0.5,Riskregister!$K$9+(Riskregister!$L$9-Riskregister!$K$9)*SQRT(AG1885/2),Riskregister!$L$9-(Riskregister!$L$9-Riskregister!$K$9)*SQRT((1-AG1885)/2)))</f>
        <v>0</v>
      </c>
      <c r="AI1885" s="28">
        <f t="shared" ca="1" si="1163"/>
        <v>0.78630034679833472</v>
      </c>
      <c r="AJ1885" s="28">
        <f t="shared" ca="1" si="1163"/>
        <v>0.23543328588018331</v>
      </c>
      <c r="AK1885" s="28">
        <f>IF(Riskregister!$E$10="",0,COUNTIF(BK$4:BK$53,"&lt;"&amp;AI1885)*IF(AJ1885&lt;0.5,Riskregister!$K$10+(Riskregister!$L$10-Riskregister!$K$10)*SQRT(AJ1885/2),Riskregister!$L$10-(Riskregister!$L$10-Riskregister!$K$10)*SQRT((1-AJ1885)/2)))</f>
        <v>0</v>
      </c>
      <c r="AL1885" s="28">
        <f t="shared" ca="1" si="1164"/>
        <v>0.16189711677616336</v>
      </c>
      <c r="AM1885" s="28">
        <f t="shared" ca="1" si="1164"/>
        <v>0.27608088512301876</v>
      </c>
      <c r="AN1885" s="28">
        <f>IF(Riskregister!$E$11="",0,COUNTIF(BL$4:BL$53,"&lt;"&amp;AL1885)*IF(AM1885&lt;0.5,Riskregister!$K$11+(Riskregister!$L$11-Riskregister!$K$11)*SQRT(AM1885/2),Riskregister!$L$11-(Riskregister!$L$11-Riskregister!$K$11)*SQRT((1-AM1885)/2)))</f>
        <v>0</v>
      </c>
      <c r="AO1885" s="28">
        <f t="shared" ca="1" si="1165"/>
        <v>0.46800223676860575</v>
      </c>
      <c r="AP1885" s="28">
        <f t="shared" ca="1" si="1165"/>
        <v>0.72962439724220352</v>
      </c>
      <c r="AQ1885" s="28">
        <f>IF(Riskregister!$E$12="",0,COUNTIF(BM$4:BM$53,"&lt;"&amp;AO1885)*IF(AP1885&lt;0.5,Riskregister!$K$12+(Riskregister!$L$12-Riskregister!$K$12)*SQRT(AP1885/2),Riskregister!$L$12-(Riskregister!$L$12-Riskregister!$K$12)*SQRT((1-AP1885)/2)))</f>
        <v>0</v>
      </c>
      <c r="AR1885" s="28">
        <f t="shared" ca="1" si="1166"/>
        <v>0.97668303167420778</v>
      </c>
      <c r="AS1885" s="28">
        <f t="shared" ca="1" si="1166"/>
        <v>0.26657782737451974</v>
      </c>
      <c r="AT1885" s="28">
        <f>IF(Riskregister!$E$13="",0,COUNTIF(BN$4:BN$53,"&lt;"&amp;AR1885)*IF(AS1885&lt;0.5,Riskregister!$K$13+(Riskregister!$L$13-Riskregister!$K$13)*SQRT(AS1885/2),Riskregister!$L$13-(Riskregister!$L$13-Riskregister!$K$13)*SQRT((1-AS1885)/2)))</f>
        <v>0</v>
      </c>
      <c r="AU1885" s="28">
        <f t="shared" ca="1" si="1167"/>
        <v>2.7092189290921609E-2</v>
      </c>
      <c r="AV1885" s="28">
        <f t="shared" ca="1" si="1167"/>
        <v>0.56663666074016916</v>
      </c>
      <c r="AW1885" s="28">
        <f>IF(Riskregister!$E$14="",0,COUNTIF(BO$4:BO$53,"&lt;"&amp;AU1885)*IF(AV1885&lt;0.5,Riskregister!$K$14+(Riskregister!$L$14-Riskregister!$K$14)*SQRT(AV1885/2),Riskregister!$L$14-(Riskregister!$L$14-Riskregister!$K$14)*SQRT((1-AV1885)/2)))</f>
        <v>0</v>
      </c>
      <c r="AX1885" s="28">
        <f t="shared" ca="1" si="1168"/>
        <v>0.97898887868278628</v>
      </c>
      <c r="AY1885" s="28">
        <f t="shared" ca="1" si="1168"/>
        <v>0.12622663031464432</v>
      </c>
      <c r="AZ1885" s="28">
        <f>IF(Riskregister!$E$15="",0,COUNTIF(BP$4:BP$53,"&lt;"&amp;AX1885)*IF(AY1885&lt;0.5,Riskregister!$K$15+(Riskregister!$L$15-Riskregister!$K$15)*SQRT(AY1885/2),Riskregister!$L$15-(Riskregister!$L$15-Riskregister!$K$15)*SQRT((1-AY1885)/2)))</f>
        <v>0</v>
      </c>
      <c r="BA1885" s="28">
        <f t="shared" ca="1" si="1169"/>
        <v>0.7657153902229421</v>
      </c>
      <c r="BB1885" s="28">
        <f t="shared" ca="1" si="1169"/>
        <v>0.10205238204015254</v>
      </c>
      <c r="BC1885" s="28">
        <f>IF(Riskregister!$E$16="",0,COUNTIF(BQ$4:BQ$53,"&lt;"&amp;BA1885)*IF(BB1885&lt;0.5,Riskregister!$K$16+(Riskregister!$L$16-Riskregister!$K$16)*SQRT(BB1885/2),Riskregister!$L$16-(Riskregister!$L$16-Riskregister!$K$16)*SQRT((1-BB1885)/2)))</f>
        <v>0</v>
      </c>
      <c r="BD1885" s="28">
        <f t="shared" ca="1" si="1145"/>
        <v>1101896.5109684914</v>
      </c>
    </row>
    <row r="1886" spans="20:56" x14ac:dyDescent="0.35">
      <c r="T1886" s="28">
        <f t="shared" ca="1" si="1158"/>
        <v>0.96947787289554621</v>
      </c>
      <c r="U1886" s="28">
        <f t="shared" ca="1" si="1158"/>
        <v>0.17895630121441464</v>
      </c>
      <c r="V1886" s="28">
        <f ca="1">IF(Riskregister!$E$5="",0,COUNTIF(BF$4:BF$53,"&lt;"&amp;T1886)*IF(U1886&lt;0.5,Riskregister!$K$5+(Riskregister!$L$5-Riskregister!$K$5)*SQRT(U1886/2),Riskregister!$L$5-(Riskregister!$L$5-Riskregister!$K$5)*SQRT((1-U1886)/2)))</f>
        <v>569216.08791422169</v>
      </c>
      <c r="W1886" s="28">
        <f t="shared" ca="1" si="1159"/>
        <v>0.17380624214428397</v>
      </c>
      <c r="X1886" s="28">
        <f t="shared" ca="1" si="1159"/>
        <v>0.54407300456530971</v>
      </c>
      <c r="Y1886" s="28">
        <f ca="1">IF(Riskregister!$E$6="",0,COUNTIF(BG$4:BG$53,"&lt;"&amp;W1886)*IF(X1886&lt;0.5,Riskregister!$K$6+(Riskregister!$L$6-Riskregister!$K$6)*SQRT(X1886/2),Riskregister!$L$6-(Riskregister!$L$6-Riskregister!$K$6)*SQRT((1-X1886)/2)))</f>
        <v>0</v>
      </c>
      <c r="Z1886" s="28">
        <f t="shared" ca="1" si="1160"/>
        <v>0.31914213847076678</v>
      </c>
      <c r="AA1886" s="28">
        <f t="shared" ca="1" si="1160"/>
        <v>0.55270779200422293</v>
      </c>
      <c r="AB1886" s="28">
        <f ca="1">IF(Riskregister!$E$7="",0,COUNTIF(BH$4:BH$53,"&lt;"&amp;Z1886)*IF(AA1886&lt;0.5,Riskregister!$K$7+(Riskregister!$L$7-Riskregister!$K$7)*SQRT(AA1886/2),Riskregister!$L$7-(Riskregister!$L$7-Riskregister!$K$7)*SQRT((1-AA1886)/2)))</f>
        <v>0</v>
      </c>
      <c r="AC1886" s="28">
        <f t="shared" ca="1" si="1161"/>
        <v>0.19105193390081432</v>
      </c>
      <c r="AD1886" s="28">
        <f t="shared" ca="1" si="1161"/>
        <v>0.53264560620340251</v>
      </c>
      <c r="AE1886" s="28">
        <f ca="1">IF(Riskregister!$E$8="",0,COUNTIF(BI$4:BI$53,"&lt;"&amp;AC1886)*IF(AD1886&lt;0.5,Riskregister!$K$8+(Riskregister!$L$8-Riskregister!$K$8)*SQRT(AD1886/2),Riskregister!$L$8-(Riskregister!$L$8-Riskregister!$K$8)*SQRT((1-AD1886)/2)))</f>
        <v>0</v>
      </c>
      <c r="AF1886" s="28">
        <f t="shared" ca="1" si="1162"/>
        <v>0.29205597824947838</v>
      </c>
      <c r="AG1886" s="28">
        <f t="shared" ca="1" si="1162"/>
        <v>0.26536126574268182</v>
      </c>
      <c r="AH1886" s="28">
        <f>IF(Riskregister!$E$9="",0,COUNTIF(BJ$4:BJ$53,"&lt;"&amp;AF1886)*IF(AG1886&lt;0.5,Riskregister!$K$9+(Riskregister!$L$9-Riskregister!$K$9)*SQRT(AG1886/2),Riskregister!$L$9-(Riskregister!$L$9-Riskregister!$K$9)*SQRT((1-AG1886)/2)))</f>
        <v>0</v>
      </c>
      <c r="AI1886" s="28">
        <f t="shared" ca="1" si="1163"/>
        <v>0.2080717442047747</v>
      </c>
      <c r="AJ1886" s="28">
        <f t="shared" ca="1" si="1163"/>
        <v>0.20186806894482257</v>
      </c>
      <c r="AK1886" s="28">
        <f>IF(Riskregister!$E$10="",0,COUNTIF(BK$4:BK$53,"&lt;"&amp;AI1886)*IF(AJ1886&lt;0.5,Riskregister!$K$10+(Riskregister!$L$10-Riskregister!$K$10)*SQRT(AJ1886/2),Riskregister!$L$10-(Riskregister!$L$10-Riskregister!$K$10)*SQRT((1-AJ1886)/2)))</f>
        <v>0</v>
      </c>
      <c r="AL1886" s="28">
        <f t="shared" ca="1" si="1164"/>
        <v>0.59217845632160682</v>
      </c>
      <c r="AM1886" s="28">
        <f t="shared" ca="1" si="1164"/>
        <v>0.79075840634755357</v>
      </c>
      <c r="AN1886" s="28">
        <f>IF(Riskregister!$E$11="",0,COUNTIF(BL$4:BL$53,"&lt;"&amp;AL1886)*IF(AM1886&lt;0.5,Riskregister!$K$11+(Riskregister!$L$11-Riskregister!$K$11)*SQRT(AM1886/2),Riskregister!$L$11-(Riskregister!$L$11-Riskregister!$K$11)*SQRT((1-AM1886)/2)))</f>
        <v>0</v>
      </c>
      <c r="AO1886" s="28">
        <f t="shared" ca="1" si="1165"/>
        <v>0.79590246654969454</v>
      </c>
      <c r="AP1886" s="28">
        <f t="shared" ca="1" si="1165"/>
        <v>9.0800983461280294E-2</v>
      </c>
      <c r="AQ1886" s="28">
        <f>IF(Riskregister!$E$12="",0,COUNTIF(BM$4:BM$53,"&lt;"&amp;AO1886)*IF(AP1886&lt;0.5,Riskregister!$K$12+(Riskregister!$L$12-Riskregister!$K$12)*SQRT(AP1886/2),Riskregister!$L$12-(Riskregister!$L$12-Riskregister!$K$12)*SQRT((1-AP1886)/2)))</f>
        <v>0</v>
      </c>
      <c r="AR1886" s="28">
        <f t="shared" ca="1" si="1166"/>
        <v>0.17826382226277127</v>
      </c>
      <c r="AS1886" s="28">
        <f t="shared" ca="1" si="1166"/>
        <v>0.65770825804193656</v>
      </c>
      <c r="AT1886" s="28">
        <f>IF(Riskregister!$E$13="",0,COUNTIF(BN$4:BN$53,"&lt;"&amp;AR1886)*IF(AS1886&lt;0.5,Riskregister!$K$13+(Riskregister!$L$13-Riskregister!$K$13)*SQRT(AS1886/2),Riskregister!$L$13-(Riskregister!$L$13-Riskregister!$K$13)*SQRT((1-AS1886)/2)))</f>
        <v>0</v>
      </c>
      <c r="AU1886" s="28">
        <f t="shared" ca="1" si="1167"/>
        <v>0.98201159420137718</v>
      </c>
      <c r="AV1886" s="28">
        <f t="shared" ca="1" si="1167"/>
        <v>0.91397109549688271</v>
      </c>
      <c r="AW1886" s="28">
        <f>IF(Riskregister!$E$14="",0,COUNTIF(BO$4:BO$53,"&lt;"&amp;AU1886)*IF(AV1886&lt;0.5,Riskregister!$K$14+(Riskregister!$L$14-Riskregister!$K$14)*SQRT(AV1886/2),Riskregister!$L$14-(Riskregister!$L$14-Riskregister!$K$14)*SQRT((1-AV1886)/2)))</f>
        <v>0</v>
      </c>
      <c r="AX1886" s="28">
        <f t="shared" ca="1" si="1168"/>
        <v>0.42078813534426462</v>
      </c>
      <c r="AY1886" s="28">
        <f t="shared" ca="1" si="1168"/>
        <v>0.55246993041947945</v>
      </c>
      <c r="AZ1886" s="28">
        <f>IF(Riskregister!$E$15="",0,COUNTIF(BP$4:BP$53,"&lt;"&amp;AX1886)*IF(AY1886&lt;0.5,Riskregister!$K$15+(Riskregister!$L$15-Riskregister!$K$15)*SQRT(AY1886/2),Riskregister!$L$15-(Riskregister!$L$15-Riskregister!$K$15)*SQRT((1-AY1886)/2)))</f>
        <v>0</v>
      </c>
      <c r="BA1886" s="28">
        <f t="shared" ca="1" si="1169"/>
        <v>0.10547487219796092</v>
      </c>
      <c r="BB1886" s="28">
        <f t="shared" ca="1" si="1169"/>
        <v>0.16796965944913811</v>
      </c>
      <c r="BC1886" s="28">
        <f>IF(Riskregister!$E$16="",0,COUNTIF(BQ$4:BQ$53,"&lt;"&amp;BA1886)*IF(BB1886&lt;0.5,Riskregister!$K$16+(Riskregister!$L$16-Riskregister!$K$16)*SQRT(BB1886/2),Riskregister!$L$16-(Riskregister!$L$16-Riskregister!$K$16)*SQRT((1-BB1886)/2)))</f>
        <v>0</v>
      </c>
      <c r="BD1886" s="28">
        <f t="shared" ca="1" si="1145"/>
        <v>569216.08791422169</v>
      </c>
    </row>
    <row r="1887" spans="20:56" x14ac:dyDescent="0.35">
      <c r="T1887" s="28">
        <f t="shared" ca="1" si="1158"/>
        <v>0.570964073036756</v>
      </c>
      <c r="U1887" s="28">
        <f t="shared" ca="1" si="1158"/>
        <v>5.8146608465633021E-2</v>
      </c>
      <c r="V1887" s="28">
        <f ca="1">IF(Riskregister!$E$5="",0,COUNTIF(BF$4:BF$53,"&lt;"&amp;T1887)*IF(U1887&lt;0.5,Riskregister!$K$5+(Riskregister!$L$5-Riskregister!$K$5)*SQRT(U1887/2),Riskregister!$L$5-(Riskregister!$L$5-Riskregister!$K$5)*SQRT((1-U1887)/2)))</f>
        <v>0</v>
      </c>
      <c r="W1887" s="28">
        <f t="shared" ca="1" si="1159"/>
        <v>0.61831098551416686</v>
      </c>
      <c r="X1887" s="28">
        <f t="shared" ca="1" si="1159"/>
        <v>0.54944689810885083</v>
      </c>
      <c r="Y1887" s="28">
        <f ca="1">IF(Riskregister!$E$6="",0,COUNTIF(BG$4:BG$53,"&lt;"&amp;W1887)*IF(X1887&lt;0.5,Riskregister!$K$6+(Riskregister!$L$6-Riskregister!$K$6)*SQRT(X1887/2),Riskregister!$L$6-(Riskregister!$L$6-Riskregister!$K$6)*SQRT((1-X1887)/2)))</f>
        <v>1145660.4743641661</v>
      </c>
      <c r="Z1887" s="28">
        <f t="shared" ca="1" si="1160"/>
        <v>0.88295492586486257</v>
      </c>
      <c r="AA1887" s="28">
        <f t="shared" ca="1" si="1160"/>
        <v>0.46326172501394791</v>
      </c>
      <c r="AB1887" s="28">
        <f ca="1">IF(Riskregister!$E$7="",0,COUNTIF(BH$4:BH$53,"&lt;"&amp;Z1887)*IF(AA1887&lt;0.5,Riskregister!$K$7+(Riskregister!$L$7-Riskregister!$K$7)*SQRT(AA1887/2),Riskregister!$L$7-(Riskregister!$L$7-Riskregister!$K$7)*SQRT((1-AA1887)/2)))</f>
        <v>218448.15421103407</v>
      </c>
      <c r="AC1887" s="28">
        <f t="shared" ca="1" si="1161"/>
        <v>1.0924779478311386E-2</v>
      </c>
      <c r="AD1887" s="28">
        <f t="shared" ca="1" si="1161"/>
        <v>0.5591619527884919</v>
      </c>
      <c r="AE1887" s="28">
        <f ca="1">IF(Riskregister!$E$8="",0,COUNTIF(BI$4:BI$53,"&lt;"&amp;AC1887)*IF(AD1887&lt;0.5,Riskregister!$K$8+(Riskregister!$L$8-Riskregister!$K$8)*SQRT(AD1887/2),Riskregister!$L$8-(Riskregister!$L$8-Riskregister!$K$8)*SQRT((1-AD1887)/2)))</f>
        <v>0</v>
      </c>
      <c r="AF1887" s="28">
        <f t="shared" ca="1" si="1162"/>
        <v>0.53367912612015134</v>
      </c>
      <c r="AG1887" s="28">
        <f t="shared" ca="1" si="1162"/>
        <v>0.78906476881020449</v>
      </c>
      <c r="AH1887" s="28">
        <f>IF(Riskregister!$E$9="",0,COUNTIF(BJ$4:BJ$53,"&lt;"&amp;AF1887)*IF(AG1887&lt;0.5,Riskregister!$K$9+(Riskregister!$L$9-Riskregister!$K$9)*SQRT(AG1887/2),Riskregister!$L$9-(Riskregister!$L$9-Riskregister!$K$9)*SQRT((1-AG1887)/2)))</f>
        <v>0</v>
      </c>
      <c r="AI1887" s="28">
        <f t="shared" ca="1" si="1163"/>
        <v>0.77262126028345157</v>
      </c>
      <c r="AJ1887" s="28">
        <f t="shared" ca="1" si="1163"/>
        <v>0.48412298467139292</v>
      </c>
      <c r="AK1887" s="28">
        <f>IF(Riskregister!$E$10="",0,COUNTIF(BK$4:BK$53,"&lt;"&amp;AI1887)*IF(AJ1887&lt;0.5,Riskregister!$K$10+(Riskregister!$L$10-Riskregister!$K$10)*SQRT(AJ1887/2),Riskregister!$L$10-(Riskregister!$L$10-Riskregister!$K$10)*SQRT((1-AJ1887)/2)))</f>
        <v>0</v>
      </c>
      <c r="AL1887" s="28">
        <f t="shared" ca="1" si="1164"/>
        <v>3.0507074252167254E-2</v>
      </c>
      <c r="AM1887" s="28">
        <f t="shared" ca="1" si="1164"/>
        <v>0.7241469695245909</v>
      </c>
      <c r="AN1887" s="28">
        <f>IF(Riskregister!$E$11="",0,COUNTIF(BL$4:BL$53,"&lt;"&amp;AL1887)*IF(AM1887&lt;0.5,Riskregister!$K$11+(Riskregister!$L$11-Riskregister!$K$11)*SQRT(AM1887/2),Riskregister!$L$11-(Riskregister!$L$11-Riskregister!$K$11)*SQRT((1-AM1887)/2)))</f>
        <v>0</v>
      </c>
      <c r="AO1887" s="28">
        <f t="shared" ca="1" si="1165"/>
        <v>0.99501727423157271</v>
      </c>
      <c r="AP1887" s="28">
        <f t="shared" ca="1" si="1165"/>
        <v>0.37419560343655267</v>
      </c>
      <c r="AQ1887" s="28">
        <f>IF(Riskregister!$E$12="",0,COUNTIF(BM$4:BM$53,"&lt;"&amp;AO1887)*IF(AP1887&lt;0.5,Riskregister!$K$12+(Riskregister!$L$12-Riskregister!$K$12)*SQRT(AP1887/2),Riskregister!$L$12-(Riskregister!$L$12-Riskregister!$K$12)*SQRT((1-AP1887)/2)))</f>
        <v>0</v>
      </c>
      <c r="AR1887" s="28">
        <f t="shared" ca="1" si="1166"/>
        <v>0.4086196300089594</v>
      </c>
      <c r="AS1887" s="28">
        <f t="shared" ca="1" si="1166"/>
        <v>0.76599756562235555</v>
      </c>
      <c r="AT1887" s="28">
        <f>IF(Riskregister!$E$13="",0,COUNTIF(BN$4:BN$53,"&lt;"&amp;AR1887)*IF(AS1887&lt;0.5,Riskregister!$K$13+(Riskregister!$L$13-Riskregister!$K$13)*SQRT(AS1887/2),Riskregister!$L$13-(Riskregister!$L$13-Riskregister!$K$13)*SQRT((1-AS1887)/2)))</f>
        <v>0</v>
      </c>
      <c r="AU1887" s="28">
        <f t="shared" ca="1" si="1167"/>
        <v>0.29177121920138727</v>
      </c>
      <c r="AV1887" s="28">
        <f t="shared" ca="1" si="1167"/>
        <v>0.6282267850197808</v>
      </c>
      <c r="AW1887" s="28">
        <f>IF(Riskregister!$E$14="",0,COUNTIF(BO$4:BO$53,"&lt;"&amp;AU1887)*IF(AV1887&lt;0.5,Riskregister!$K$14+(Riskregister!$L$14-Riskregister!$K$14)*SQRT(AV1887/2),Riskregister!$L$14-(Riskregister!$L$14-Riskregister!$K$14)*SQRT((1-AV1887)/2)))</f>
        <v>0</v>
      </c>
      <c r="AX1887" s="28">
        <f t="shared" ca="1" si="1168"/>
        <v>0.32080496062027952</v>
      </c>
      <c r="AY1887" s="28">
        <f t="shared" ca="1" si="1168"/>
        <v>0.99575144511158753</v>
      </c>
      <c r="AZ1887" s="28">
        <f>IF(Riskregister!$E$15="",0,COUNTIF(BP$4:BP$53,"&lt;"&amp;AX1887)*IF(AY1887&lt;0.5,Riskregister!$K$15+(Riskregister!$L$15-Riskregister!$K$15)*SQRT(AY1887/2),Riskregister!$L$15-(Riskregister!$L$15-Riskregister!$K$15)*SQRT((1-AY1887)/2)))</f>
        <v>0</v>
      </c>
      <c r="BA1887" s="28">
        <f t="shared" ca="1" si="1169"/>
        <v>0.57506571176111254</v>
      </c>
      <c r="BB1887" s="28">
        <f t="shared" ca="1" si="1169"/>
        <v>0.15469098983854812</v>
      </c>
      <c r="BC1887" s="28">
        <f>IF(Riskregister!$E$16="",0,COUNTIF(BQ$4:BQ$53,"&lt;"&amp;BA1887)*IF(BB1887&lt;0.5,Riskregister!$K$16+(Riskregister!$L$16-Riskregister!$K$16)*SQRT(BB1887/2),Riskregister!$L$16-(Riskregister!$L$16-Riskregister!$K$16)*SQRT((1-BB1887)/2)))</f>
        <v>0</v>
      </c>
      <c r="BD1887" s="28">
        <f t="shared" ca="1" si="1145"/>
        <v>1364108.6285752002</v>
      </c>
    </row>
    <row r="1888" spans="20:56" x14ac:dyDescent="0.35">
      <c r="T1888" s="28">
        <f t="shared" ca="1" si="1158"/>
        <v>0.22073716953176148</v>
      </c>
      <c r="U1888" s="28">
        <f t="shared" ca="1" si="1158"/>
        <v>5.6227216115995571E-2</v>
      </c>
      <c r="V1888" s="28">
        <f ca="1">IF(Riskregister!$E$5="",0,COUNTIF(BF$4:BF$53,"&lt;"&amp;T1888)*IF(U1888&lt;0.5,Riskregister!$K$5+(Riskregister!$L$5-Riskregister!$K$5)*SQRT(U1888/2),Riskregister!$L$5-(Riskregister!$L$5-Riskregister!$K$5)*SQRT((1-U1888)/2)))</f>
        <v>0</v>
      </c>
      <c r="W1888" s="28">
        <f t="shared" ca="1" si="1159"/>
        <v>0.70791728367708939</v>
      </c>
      <c r="X1888" s="28">
        <f t="shared" ca="1" si="1159"/>
        <v>0.22147003432187595</v>
      </c>
      <c r="Y1888" s="28">
        <f ca="1">IF(Riskregister!$E$6="",0,COUNTIF(BG$4:BG$53,"&lt;"&amp;W1888)*IF(X1888&lt;0.5,Riskregister!$K$6+(Riskregister!$L$6-Riskregister!$K$6)*SQRT(X1888/2),Riskregister!$L$6-(Riskregister!$L$6-Riskregister!$K$6)*SQRT((1-X1888)/2)))</f>
        <v>798983.68558871374</v>
      </c>
      <c r="Z1888" s="28">
        <f t="shared" ca="1" si="1160"/>
        <v>0.28015397156163246</v>
      </c>
      <c r="AA1888" s="28">
        <f t="shared" ca="1" si="1160"/>
        <v>0.84344162506315268</v>
      </c>
      <c r="AB1888" s="28">
        <f ca="1">IF(Riskregister!$E$7="",0,COUNTIF(BH$4:BH$53,"&lt;"&amp;Z1888)*IF(AA1888&lt;0.5,Riskregister!$K$7+(Riskregister!$L$7-Riskregister!$K$7)*SQRT(AA1888/2),Riskregister!$L$7-(Riskregister!$L$7-Riskregister!$K$7)*SQRT((1-AA1888)/2)))</f>
        <v>0</v>
      </c>
      <c r="AC1888" s="28">
        <f t="shared" ca="1" si="1161"/>
        <v>0.82033519640810326</v>
      </c>
      <c r="AD1888" s="28">
        <f t="shared" ca="1" si="1161"/>
        <v>0.75435024262430683</v>
      </c>
      <c r="AE1888" s="28">
        <f ca="1">IF(Riskregister!$E$8="",0,COUNTIF(BI$4:BI$53,"&lt;"&amp;AC1888)*IF(AD1888&lt;0.5,Riskregister!$K$8+(Riskregister!$L$8-Riskregister!$K$8)*SQRT(AD1888/2),Riskregister!$L$8-(Riskregister!$L$8-Riskregister!$K$8)*SQRT((1-AD1888)/2)))</f>
        <v>0</v>
      </c>
      <c r="AF1888" s="28">
        <f t="shared" ca="1" si="1162"/>
        <v>0.54750127907985091</v>
      </c>
      <c r="AG1888" s="28">
        <f t="shared" ca="1" si="1162"/>
        <v>0.7242606847039379</v>
      </c>
      <c r="AH1888" s="28">
        <f>IF(Riskregister!$E$9="",0,COUNTIF(BJ$4:BJ$53,"&lt;"&amp;AF1888)*IF(AG1888&lt;0.5,Riskregister!$K$9+(Riskregister!$L$9-Riskregister!$K$9)*SQRT(AG1888/2),Riskregister!$L$9-(Riskregister!$L$9-Riskregister!$K$9)*SQRT((1-AG1888)/2)))</f>
        <v>0</v>
      </c>
      <c r="AI1888" s="28">
        <f t="shared" ca="1" si="1163"/>
        <v>0.7667687582233822</v>
      </c>
      <c r="AJ1888" s="28">
        <f t="shared" ca="1" si="1163"/>
        <v>0.94906018728356867</v>
      </c>
      <c r="AK1888" s="28">
        <f>IF(Riskregister!$E$10="",0,COUNTIF(BK$4:BK$53,"&lt;"&amp;AI1888)*IF(AJ1888&lt;0.5,Riskregister!$K$10+(Riskregister!$L$10-Riskregister!$K$10)*SQRT(AJ1888/2),Riskregister!$L$10-(Riskregister!$L$10-Riskregister!$K$10)*SQRT((1-AJ1888)/2)))</f>
        <v>0</v>
      </c>
      <c r="AL1888" s="28">
        <f t="shared" ca="1" si="1164"/>
        <v>0.68524348535058632</v>
      </c>
      <c r="AM1888" s="28">
        <f t="shared" ca="1" si="1164"/>
        <v>0.52432870191845771</v>
      </c>
      <c r="AN1888" s="28">
        <f>IF(Riskregister!$E$11="",0,COUNTIF(BL$4:BL$53,"&lt;"&amp;AL1888)*IF(AM1888&lt;0.5,Riskregister!$K$11+(Riskregister!$L$11-Riskregister!$K$11)*SQRT(AM1888/2),Riskregister!$L$11-(Riskregister!$L$11-Riskregister!$K$11)*SQRT((1-AM1888)/2)))</f>
        <v>0</v>
      </c>
      <c r="AO1888" s="28">
        <f t="shared" ca="1" si="1165"/>
        <v>0.92029156948084223</v>
      </c>
      <c r="AP1888" s="28">
        <f t="shared" ca="1" si="1165"/>
        <v>0.14720849296401284</v>
      </c>
      <c r="AQ1888" s="28">
        <f>IF(Riskregister!$E$12="",0,COUNTIF(BM$4:BM$53,"&lt;"&amp;AO1888)*IF(AP1888&lt;0.5,Riskregister!$K$12+(Riskregister!$L$12-Riskregister!$K$12)*SQRT(AP1888/2),Riskregister!$L$12-(Riskregister!$L$12-Riskregister!$K$12)*SQRT((1-AP1888)/2)))</f>
        <v>0</v>
      </c>
      <c r="AR1888" s="28">
        <f t="shared" ca="1" si="1166"/>
        <v>0.37545782319152932</v>
      </c>
      <c r="AS1888" s="28">
        <f t="shared" ca="1" si="1166"/>
        <v>0.16489289701786114</v>
      </c>
      <c r="AT1888" s="28">
        <f>IF(Riskregister!$E$13="",0,COUNTIF(BN$4:BN$53,"&lt;"&amp;AR1888)*IF(AS1888&lt;0.5,Riskregister!$K$13+(Riskregister!$L$13-Riskregister!$K$13)*SQRT(AS1888/2),Riskregister!$L$13-(Riskregister!$L$13-Riskregister!$K$13)*SQRT((1-AS1888)/2)))</f>
        <v>0</v>
      </c>
      <c r="AU1888" s="28">
        <f t="shared" ca="1" si="1167"/>
        <v>0.96991552689377625</v>
      </c>
      <c r="AV1888" s="28">
        <f t="shared" ca="1" si="1167"/>
        <v>0.6277403545492295</v>
      </c>
      <c r="AW1888" s="28">
        <f>IF(Riskregister!$E$14="",0,COUNTIF(BO$4:BO$53,"&lt;"&amp;AU1888)*IF(AV1888&lt;0.5,Riskregister!$K$14+(Riskregister!$L$14-Riskregister!$K$14)*SQRT(AV1888/2),Riskregister!$L$14-(Riskregister!$L$14-Riskregister!$K$14)*SQRT((1-AV1888)/2)))</f>
        <v>0</v>
      </c>
      <c r="AX1888" s="28">
        <f t="shared" ca="1" si="1168"/>
        <v>0.93538519314563817</v>
      </c>
      <c r="AY1888" s="28">
        <f t="shared" ca="1" si="1168"/>
        <v>0.5818338786853674</v>
      </c>
      <c r="AZ1888" s="28">
        <f>IF(Riskregister!$E$15="",0,COUNTIF(BP$4:BP$53,"&lt;"&amp;AX1888)*IF(AY1888&lt;0.5,Riskregister!$K$15+(Riskregister!$L$15-Riskregister!$K$15)*SQRT(AY1888/2),Riskregister!$L$15-(Riskregister!$L$15-Riskregister!$K$15)*SQRT((1-AY1888)/2)))</f>
        <v>0</v>
      </c>
      <c r="BA1888" s="28">
        <f t="shared" ca="1" si="1169"/>
        <v>0.33642295402569045</v>
      </c>
      <c r="BB1888" s="28">
        <f t="shared" ca="1" si="1169"/>
        <v>0.48097234014663282</v>
      </c>
      <c r="BC1888" s="28">
        <f>IF(Riskregister!$E$16="",0,COUNTIF(BQ$4:BQ$53,"&lt;"&amp;BA1888)*IF(BB1888&lt;0.5,Riskregister!$K$16+(Riskregister!$L$16-Riskregister!$K$16)*SQRT(BB1888/2),Riskregister!$L$16-(Riskregister!$L$16-Riskregister!$K$16)*SQRT((1-BB1888)/2)))</f>
        <v>0</v>
      </c>
      <c r="BD1888" s="28">
        <f t="shared" ca="1" si="1145"/>
        <v>798983.68558871374</v>
      </c>
    </row>
    <row r="1889" spans="20:56" x14ac:dyDescent="0.35">
      <c r="T1889" s="28">
        <f t="shared" ca="1" si="1158"/>
        <v>0.97355462096138645</v>
      </c>
      <c r="U1889" s="28">
        <f t="shared" ca="1" si="1158"/>
        <v>0.20152021820598975</v>
      </c>
      <c r="V1889" s="28">
        <f ca="1">IF(Riskregister!$E$5="",0,COUNTIF(BF$4:BF$53,"&lt;"&amp;T1889)*IF(U1889&lt;0.5,Riskregister!$K$5+(Riskregister!$L$5-Riskregister!$K$5)*SQRT(U1889/2),Riskregister!$L$5-(Riskregister!$L$5-Riskregister!$K$5)*SQRT((1-U1889)/2)))</f>
        <v>585684.59596804623</v>
      </c>
      <c r="W1889" s="28">
        <f t="shared" ca="1" si="1159"/>
        <v>0.16978361483516857</v>
      </c>
      <c r="X1889" s="28">
        <f t="shared" ca="1" si="1159"/>
        <v>0.41785218050309969</v>
      </c>
      <c r="Y1889" s="28">
        <f ca="1">IF(Riskregister!$E$6="",0,COUNTIF(BG$4:BG$53,"&lt;"&amp;W1889)*IF(X1889&lt;0.5,Riskregister!$K$6+(Riskregister!$L$6-Riskregister!$K$6)*SQRT(X1889/2),Riskregister!$L$6-(Riskregister!$L$6-Riskregister!$K$6)*SQRT((1-X1889)/2)))</f>
        <v>0</v>
      </c>
      <c r="Z1889" s="28">
        <f t="shared" ca="1" si="1160"/>
        <v>0.98711770648306518</v>
      </c>
      <c r="AA1889" s="28">
        <f t="shared" ca="1" si="1160"/>
        <v>0.34524598435441733</v>
      </c>
      <c r="AB1889" s="28">
        <f ca="1">IF(Riskregister!$E$7="",0,COUNTIF(BH$4:BH$53,"&lt;"&amp;Z1889)*IF(AA1889&lt;0.5,Riskregister!$K$7+(Riskregister!$L$7-Riskregister!$K$7)*SQRT(AA1889/2),Riskregister!$L$7-(Riskregister!$L$7-Riskregister!$K$7)*SQRT((1-AA1889)/2)))</f>
        <v>390835.46236116439</v>
      </c>
      <c r="AC1889" s="28">
        <f t="shared" ca="1" si="1161"/>
        <v>0.28945796241295874</v>
      </c>
      <c r="AD1889" s="28">
        <f t="shared" ca="1" si="1161"/>
        <v>0.83749313056427754</v>
      </c>
      <c r="AE1889" s="28">
        <f ca="1">IF(Riskregister!$E$8="",0,COUNTIF(BI$4:BI$53,"&lt;"&amp;AC1889)*IF(AD1889&lt;0.5,Riskregister!$K$8+(Riskregister!$L$8-Riskregister!$K$8)*SQRT(AD1889/2),Riskregister!$L$8-(Riskregister!$L$8-Riskregister!$K$8)*SQRT((1-AD1889)/2)))</f>
        <v>0</v>
      </c>
      <c r="AF1889" s="28">
        <f t="shared" ca="1" si="1162"/>
        <v>0.31315934078208751</v>
      </c>
      <c r="AG1889" s="28">
        <f t="shared" ca="1" si="1162"/>
        <v>3.6436600324363466E-2</v>
      </c>
      <c r="AH1889" s="28">
        <f>IF(Riskregister!$E$9="",0,COUNTIF(BJ$4:BJ$53,"&lt;"&amp;AF1889)*IF(AG1889&lt;0.5,Riskregister!$K$9+(Riskregister!$L$9-Riskregister!$K$9)*SQRT(AG1889/2),Riskregister!$L$9-(Riskregister!$L$9-Riskregister!$K$9)*SQRT((1-AG1889)/2)))</f>
        <v>0</v>
      </c>
      <c r="AI1889" s="28">
        <f t="shared" ca="1" si="1163"/>
        <v>9.4815460494286352E-3</v>
      </c>
      <c r="AJ1889" s="28">
        <f t="shared" ca="1" si="1163"/>
        <v>7.7282068079233657E-2</v>
      </c>
      <c r="AK1889" s="28">
        <f>IF(Riskregister!$E$10="",0,COUNTIF(BK$4:BK$53,"&lt;"&amp;AI1889)*IF(AJ1889&lt;0.5,Riskregister!$K$10+(Riskregister!$L$10-Riskregister!$K$10)*SQRT(AJ1889/2),Riskregister!$L$10-(Riskregister!$L$10-Riskregister!$K$10)*SQRT((1-AJ1889)/2)))</f>
        <v>0</v>
      </c>
      <c r="AL1889" s="28">
        <f t="shared" ca="1" si="1164"/>
        <v>0.43196173621865663</v>
      </c>
      <c r="AM1889" s="28">
        <f t="shared" ca="1" si="1164"/>
        <v>0.15667035862881218</v>
      </c>
      <c r="AN1889" s="28">
        <f>IF(Riskregister!$E$11="",0,COUNTIF(BL$4:BL$53,"&lt;"&amp;AL1889)*IF(AM1889&lt;0.5,Riskregister!$K$11+(Riskregister!$L$11-Riskregister!$K$11)*SQRT(AM1889/2),Riskregister!$L$11-(Riskregister!$L$11-Riskregister!$K$11)*SQRT((1-AM1889)/2)))</f>
        <v>0</v>
      </c>
      <c r="AO1889" s="28">
        <f t="shared" ca="1" si="1165"/>
        <v>0.67555366441047804</v>
      </c>
      <c r="AP1889" s="28">
        <f t="shared" ca="1" si="1165"/>
        <v>0.92713311425255973</v>
      </c>
      <c r="AQ1889" s="28">
        <f>IF(Riskregister!$E$12="",0,COUNTIF(BM$4:BM$53,"&lt;"&amp;AO1889)*IF(AP1889&lt;0.5,Riskregister!$K$12+(Riskregister!$L$12-Riskregister!$K$12)*SQRT(AP1889/2),Riskregister!$L$12-(Riskregister!$L$12-Riskregister!$K$12)*SQRT((1-AP1889)/2)))</f>
        <v>0</v>
      </c>
      <c r="AR1889" s="28">
        <f t="shared" ca="1" si="1166"/>
        <v>0.1776828201346885</v>
      </c>
      <c r="AS1889" s="28">
        <f t="shared" ca="1" si="1166"/>
        <v>0.30139571656124831</v>
      </c>
      <c r="AT1889" s="28">
        <f>IF(Riskregister!$E$13="",0,COUNTIF(BN$4:BN$53,"&lt;"&amp;AR1889)*IF(AS1889&lt;0.5,Riskregister!$K$13+(Riskregister!$L$13-Riskregister!$K$13)*SQRT(AS1889/2),Riskregister!$L$13-(Riskregister!$L$13-Riskregister!$K$13)*SQRT((1-AS1889)/2)))</f>
        <v>0</v>
      </c>
      <c r="AU1889" s="28">
        <f t="shared" ca="1" si="1167"/>
        <v>0.93813860920285974</v>
      </c>
      <c r="AV1889" s="28">
        <f t="shared" ca="1" si="1167"/>
        <v>0.81678776926705865</v>
      </c>
      <c r="AW1889" s="28">
        <f>IF(Riskregister!$E$14="",0,COUNTIF(BO$4:BO$53,"&lt;"&amp;AU1889)*IF(AV1889&lt;0.5,Riskregister!$K$14+(Riskregister!$L$14-Riskregister!$K$14)*SQRT(AV1889/2),Riskregister!$L$14-(Riskregister!$L$14-Riskregister!$K$14)*SQRT((1-AV1889)/2)))</f>
        <v>0</v>
      </c>
      <c r="AX1889" s="28">
        <f t="shared" ca="1" si="1168"/>
        <v>0.41722164575643039</v>
      </c>
      <c r="AY1889" s="28">
        <f t="shared" ca="1" si="1168"/>
        <v>0.33456416154008295</v>
      </c>
      <c r="AZ1889" s="28">
        <f>IF(Riskregister!$E$15="",0,COUNTIF(BP$4:BP$53,"&lt;"&amp;AX1889)*IF(AY1889&lt;0.5,Riskregister!$K$15+(Riskregister!$L$15-Riskregister!$K$15)*SQRT(AY1889/2),Riskregister!$L$15-(Riskregister!$L$15-Riskregister!$K$15)*SQRT((1-AY1889)/2)))</f>
        <v>0</v>
      </c>
      <c r="BA1889" s="28">
        <f t="shared" ca="1" si="1169"/>
        <v>0.78376361179920784</v>
      </c>
      <c r="BB1889" s="28">
        <f t="shared" ca="1" si="1169"/>
        <v>0.14741577519399052</v>
      </c>
      <c r="BC1889" s="28">
        <f>IF(Riskregister!$E$16="",0,COUNTIF(BQ$4:BQ$53,"&lt;"&amp;BA1889)*IF(BB1889&lt;0.5,Riskregister!$K$16+(Riskregister!$L$16-Riskregister!$K$16)*SQRT(BB1889/2),Riskregister!$L$16-(Riskregister!$L$16-Riskregister!$K$16)*SQRT((1-BB1889)/2)))</f>
        <v>0</v>
      </c>
      <c r="BD1889" s="28">
        <f t="shared" ca="1" si="1145"/>
        <v>976520.05832921062</v>
      </c>
    </row>
    <row r="1890" spans="20:56" x14ac:dyDescent="0.35">
      <c r="T1890" s="28">
        <f t="shared" ca="1" si="1158"/>
        <v>0.31128981075325879</v>
      </c>
      <c r="U1890" s="28">
        <f t="shared" ca="1" si="1158"/>
        <v>0.14009425278685106</v>
      </c>
      <c r="V1890" s="28">
        <f ca="1">IF(Riskregister!$E$5="",0,COUNTIF(BF$4:BF$53,"&lt;"&amp;T1890)*IF(U1890&lt;0.5,Riskregister!$K$5+(Riskregister!$L$5-Riskregister!$K$5)*SQRT(U1890/2),Riskregister!$L$5-(Riskregister!$L$5-Riskregister!$K$5)*SQRT((1-U1890)/2)))</f>
        <v>0</v>
      </c>
      <c r="W1890" s="28">
        <f t="shared" ca="1" si="1159"/>
        <v>0.73134878389216229</v>
      </c>
      <c r="X1890" s="28">
        <f t="shared" ca="1" si="1159"/>
        <v>0.7538329735553857</v>
      </c>
      <c r="Y1890" s="28">
        <f ca="1">IF(Riskregister!$E$6="",0,COUNTIF(BG$4:BG$53,"&lt;"&amp;W1890)*IF(X1890&lt;0.5,Riskregister!$K$6+(Riskregister!$L$6-Riskregister!$K$6)*SQRT(X1890/2),Riskregister!$L$6-(Riskregister!$L$6-Riskregister!$K$6)*SQRT((1-X1890)/2)))</f>
        <v>1368501.3200011617</v>
      </c>
      <c r="Z1890" s="28">
        <f t="shared" ca="1" si="1160"/>
        <v>0.38999970995056965</v>
      </c>
      <c r="AA1890" s="28">
        <f t="shared" ca="1" si="1160"/>
        <v>0.97045988915605008</v>
      </c>
      <c r="AB1890" s="28">
        <f ca="1">IF(Riskregister!$E$7="",0,COUNTIF(BH$4:BH$53,"&lt;"&amp;Z1890)*IF(AA1890&lt;0.5,Riskregister!$K$7+(Riskregister!$L$7-Riskregister!$K$7)*SQRT(AA1890/2),Riskregister!$L$7-(Riskregister!$L$7-Riskregister!$K$7)*SQRT((1-AA1890)/2)))</f>
        <v>0</v>
      </c>
      <c r="AC1890" s="28">
        <f t="shared" ca="1" si="1161"/>
        <v>0.71628001363929716</v>
      </c>
      <c r="AD1890" s="28">
        <f t="shared" ca="1" si="1161"/>
        <v>0.12168800126931978</v>
      </c>
      <c r="AE1890" s="28">
        <f ca="1">IF(Riskregister!$E$8="",0,COUNTIF(BI$4:BI$53,"&lt;"&amp;AC1890)*IF(AD1890&lt;0.5,Riskregister!$K$8+(Riskregister!$L$8-Riskregister!$K$8)*SQRT(AD1890/2),Riskregister!$L$8-(Riskregister!$L$8-Riskregister!$K$8)*SQRT((1-AD1890)/2)))</f>
        <v>0</v>
      </c>
      <c r="AF1890" s="28">
        <f t="shared" ca="1" si="1162"/>
        <v>6.8122711673214709E-2</v>
      </c>
      <c r="AG1890" s="28">
        <f t="shared" ca="1" si="1162"/>
        <v>0.19475701972423076</v>
      </c>
      <c r="AH1890" s="28">
        <f>IF(Riskregister!$E$9="",0,COUNTIF(BJ$4:BJ$53,"&lt;"&amp;AF1890)*IF(AG1890&lt;0.5,Riskregister!$K$9+(Riskregister!$L$9-Riskregister!$K$9)*SQRT(AG1890/2),Riskregister!$L$9-(Riskregister!$L$9-Riskregister!$K$9)*SQRT((1-AG1890)/2)))</f>
        <v>0</v>
      </c>
      <c r="AI1890" s="28">
        <f t="shared" ca="1" si="1163"/>
        <v>0.83320242934405619</v>
      </c>
      <c r="AJ1890" s="28">
        <f t="shared" ca="1" si="1163"/>
        <v>0.55118786566993383</v>
      </c>
      <c r="AK1890" s="28">
        <f>IF(Riskregister!$E$10="",0,COUNTIF(BK$4:BK$53,"&lt;"&amp;AI1890)*IF(AJ1890&lt;0.5,Riskregister!$K$10+(Riskregister!$L$10-Riskregister!$K$10)*SQRT(AJ1890/2),Riskregister!$L$10-(Riskregister!$L$10-Riskregister!$K$10)*SQRT((1-AJ1890)/2)))</f>
        <v>0</v>
      </c>
      <c r="AL1890" s="28">
        <f t="shared" ca="1" si="1164"/>
        <v>0.56558275747101372</v>
      </c>
      <c r="AM1890" s="28">
        <f t="shared" ca="1" si="1164"/>
        <v>0.45574205824700109</v>
      </c>
      <c r="AN1890" s="28">
        <f>IF(Riskregister!$E$11="",0,COUNTIF(BL$4:BL$53,"&lt;"&amp;AL1890)*IF(AM1890&lt;0.5,Riskregister!$K$11+(Riskregister!$L$11-Riskregister!$K$11)*SQRT(AM1890/2),Riskregister!$L$11-(Riskregister!$L$11-Riskregister!$K$11)*SQRT((1-AM1890)/2)))</f>
        <v>0</v>
      </c>
      <c r="AO1890" s="28">
        <f t="shared" ca="1" si="1165"/>
        <v>0.36503498742772444</v>
      </c>
      <c r="AP1890" s="28">
        <f t="shared" ca="1" si="1165"/>
        <v>0.48792725335305775</v>
      </c>
      <c r="AQ1890" s="28">
        <f>IF(Riskregister!$E$12="",0,COUNTIF(BM$4:BM$53,"&lt;"&amp;AO1890)*IF(AP1890&lt;0.5,Riskregister!$K$12+(Riskregister!$L$12-Riskregister!$K$12)*SQRT(AP1890/2),Riskregister!$L$12-(Riskregister!$L$12-Riskregister!$K$12)*SQRT((1-AP1890)/2)))</f>
        <v>0</v>
      </c>
      <c r="AR1890" s="28">
        <f t="shared" ca="1" si="1166"/>
        <v>0.901481995518428</v>
      </c>
      <c r="AS1890" s="28">
        <f t="shared" ca="1" si="1166"/>
        <v>0.78785529748824579</v>
      </c>
      <c r="AT1890" s="28">
        <f>IF(Riskregister!$E$13="",0,COUNTIF(BN$4:BN$53,"&lt;"&amp;AR1890)*IF(AS1890&lt;0.5,Riskregister!$K$13+(Riskregister!$L$13-Riskregister!$K$13)*SQRT(AS1890/2),Riskregister!$L$13-(Riskregister!$L$13-Riskregister!$K$13)*SQRT((1-AS1890)/2)))</f>
        <v>0</v>
      </c>
      <c r="AU1890" s="28">
        <f t="shared" ca="1" si="1167"/>
        <v>0.59568650538790591</v>
      </c>
      <c r="AV1890" s="28">
        <f t="shared" ca="1" si="1167"/>
        <v>0.8655404593547551</v>
      </c>
      <c r="AW1890" s="28">
        <f>IF(Riskregister!$E$14="",0,COUNTIF(BO$4:BO$53,"&lt;"&amp;AU1890)*IF(AV1890&lt;0.5,Riskregister!$K$14+(Riskregister!$L$14-Riskregister!$K$14)*SQRT(AV1890/2),Riskregister!$L$14-(Riskregister!$L$14-Riskregister!$K$14)*SQRT((1-AV1890)/2)))</f>
        <v>0</v>
      </c>
      <c r="AX1890" s="28">
        <f t="shared" ca="1" si="1168"/>
        <v>0.95225435357083565</v>
      </c>
      <c r="AY1890" s="28">
        <f t="shared" ca="1" si="1168"/>
        <v>0.2686844900250569</v>
      </c>
      <c r="AZ1890" s="28">
        <f>IF(Riskregister!$E$15="",0,COUNTIF(BP$4:BP$53,"&lt;"&amp;AX1890)*IF(AY1890&lt;0.5,Riskregister!$K$15+(Riskregister!$L$15-Riskregister!$K$15)*SQRT(AY1890/2),Riskregister!$L$15-(Riskregister!$L$15-Riskregister!$K$15)*SQRT((1-AY1890)/2)))</f>
        <v>0</v>
      </c>
      <c r="BA1890" s="28">
        <f t="shared" ca="1" si="1169"/>
        <v>0.30417320825724503</v>
      </c>
      <c r="BB1890" s="28">
        <f t="shared" ca="1" si="1169"/>
        <v>0.76639290340510202</v>
      </c>
      <c r="BC1890" s="28">
        <f>IF(Riskregister!$E$16="",0,COUNTIF(BQ$4:BQ$53,"&lt;"&amp;BA1890)*IF(BB1890&lt;0.5,Riskregister!$K$16+(Riskregister!$L$16-Riskregister!$K$16)*SQRT(BB1890/2),Riskregister!$L$16-(Riskregister!$L$16-Riskregister!$K$16)*SQRT((1-BB1890)/2)))</f>
        <v>0</v>
      </c>
      <c r="BD1890" s="28">
        <f t="shared" ca="1" si="1145"/>
        <v>1368501.3200011617</v>
      </c>
    </row>
    <row r="1891" spans="20:56" x14ac:dyDescent="0.35">
      <c r="T1891" s="28">
        <f t="shared" ca="1" si="1158"/>
        <v>0.42899373818378594</v>
      </c>
      <c r="U1891" s="28">
        <f t="shared" ca="1" si="1158"/>
        <v>0.46983573048138427</v>
      </c>
      <c r="V1891" s="28">
        <f ca="1">IF(Riskregister!$E$5="",0,COUNTIF(BF$4:BF$53,"&lt;"&amp;T1891)*IF(U1891&lt;0.5,Riskregister!$K$5+(Riskregister!$L$5-Riskregister!$K$5)*SQRT(U1891/2),Riskregister!$L$5-(Riskregister!$L$5-Riskregister!$K$5)*SQRT((1-U1891)/2)))</f>
        <v>0</v>
      </c>
      <c r="W1891" s="28">
        <f t="shared" ca="1" si="1159"/>
        <v>0.17044704378767517</v>
      </c>
      <c r="X1891" s="28">
        <f t="shared" ca="1" si="1159"/>
        <v>0.28607412664100162</v>
      </c>
      <c r="Y1891" s="28">
        <f ca="1">IF(Riskregister!$E$6="",0,COUNTIF(BG$4:BG$53,"&lt;"&amp;W1891)*IF(X1891&lt;0.5,Riskregister!$K$6+(Riskregister!$L$6-Riskregister!$K$6)*SQRT(X1891/2),Riskregister!$L$6-(Riskregister!$L$6-Riskregister!$K$6)*SQRT((1-X1891)/2)))</f>
        <v>0</v>
      </c>
      <c r="Z1891" s="28">
        <f t="shared" ca="1" si="1160"/>
        <v>5.7965893191683882E-2</v>
      </c>
      <c r="AA1891" s="28">
        <f t="shared" ca="1" si="1160"/>
        <v>0.30079628292741833</v>
      </c>
      <c r="AB1891" s="28">
        <f ca="1">IF(Riskregister!$E$7="",0,COUNTIF(BH$4:BH$53,"&lt;"&amp;Z1891)*IF(AA1891&lt;0.5,Riskregister!$K$7+(Riskregister!$L$7-Riskregister!$K$7)*SQRT(AA1891/2),Riskregister!$L$7-(Riskregister!$L$7-Riskregister!$K$7)*SQRT((1-AA1891)/2)))</f>
        <v>0</v>
      </c>
      <c r="AC1891" s="28">
        <f t="shared" ca="1" si="1161"/>
        <v>0.48294167271233035</v>
      </c>
      <c r="AD1891" s="28">
        <f t="shared" ca="1" si="1161"/>
        <v>0.80762782291810875</v>
      </c>
      <c r="AE1891" s="28">
        <f ca="1">IF(Riskregister!$E$8="",0,COUNTIF(BI$4:BI$53,"&lt;"&amp;AC1891)*IF(AD1891&lt;0.5,Riskregister!$K$8+(Riskregister!$L$8-Riskregister!$K$8)*SQRT(AD1891/2),Riskregister!$L$8-(Riskregister!$L$8-Riskregister!$K$8)*SQRT((1-AD1891)/2)))</f>
        <v>0</v>
      </c>
      <c r="AF1891" s="28">
        <f t="shared" ca="1" si="1162"/>
        <v>0.60427885080857435</v>
      </c>
      <c r="AG1891" s="28">
        <f t="shared" ca="1" si="1162"/>
        <v>0.8703188805763914</v>
      </c>
      <c r="AH1891" s="28">
        <f>IF(Riskregister!$E$9="",0,COUNTIF(BJ$4:BJ$53,"&lt;"&amp;AF1891)*IF(AG1891&lt;0.5,Riskregister!$K$9+(Riskregister!$L$9-Riskregister!$K$9)*SQRT(AG1891/2),Riskregister!$L$9-(Riskregister!$L$9-Riskregister!$K$9)*SQRT((1-AG1891)/2)))</f>
        <v>0</v>
      </c>
      <c r="AI1891" s="28">
        <f t="shared" ca="1" si="1163"/>
        <v>6.55835369424419E-2</v>
      </c>
      <c r="AJ1891" s="28">
        <f t="shared" ca="1" si="1163"/>
        <v>0.18101182083347245</v>
      </c>
      <c r="AK1891" s="28">
        <f>IF(Riskregister!$E$10="",0,COUNTIF(BK$4:BK$53,"&lt;"&amp;AI1891)*IF(AJ1891&lt;0.5,Riskregister!$K$10+(Riskregister!$L$10-Riskregister!$K$10)*SQRT(AJ1891/2),Riskregister!$L$10-(Riskregister!$L$10-Riskregister!$K$10)*SQRT((1-AJ1891)/2)))</f>
        <v>0</v>
      </c>
      <c r="AL1891" s="28">
        <f t="shared" ca="1" si="1164"/>
        <v>5.9406425837002952E-2</v>
      </c>
      <c r="AM1891" s="28">
        <f t="shared" ca="1" si="1164"/>
        <v>0.92717823842739611</v>
      </c>
      <c r="AN1891" s="28">
        <f>IF(Riskregister!$E$11="",0,COUNTIF(BL$4:BL$53,"&lt;"&amp;AL1891)*IF(AM1891&lt;0.5,Riskregister!$K$11+(Riskregister!$L$11-Riskregister!$K$11)*SQRT(AM1891/2),Riskregister!$L$11-(Riskregister!$L$11-Riskregister!$K$11)*SQRT((1-AM1891)/2)))</f>
        <v>0</v>
      </c>
      <c r="AO1891" s="28">
        <f t="shared" ca="1" si="1165"/>
        <v>5.6832992466563925E-2</v>
      </c>
      <c r="AP1891" s="28">
        <f t="shared" ca="1" si="1165"/>
        <v>0.6378962231375902</v>
      </c>
      <c r="AQ1891" s="28">
        <f>IF(Riskregister!$E$12="",0,COUNTIF(BM$4:BM$53,"&lt;"&amp;AO1891)*IF(AP1891&lt;0.5,Riskregister!$K$12+(Riskregister!$L$12-Riskregister!$K$12)*SQRT(AP1891/2),Riskregister!$L$12-(Riskregister!$L$12-Riskregister!$K$12)*SQRT((1-AP1891)/2)))</f>
        <v>0</v>
      </c>
      <c r="AR1891" s="28">
        <f t="shared" ca="1" si="1166"/>
        <v>0.60698667353532154</v>
      </c>
      <c r="AS1891" s="28">
        <f t="shared" ca="1" si="1166"/>
        <v>0.55488828754131492</v>
      </c>
      <c r="AT1891" s="28">
        <f>IF(Riskregister!$E$13="",0,COUNTIF(BN$4:BN$53,"&lt;"&amp;AR1891)*IF(AS1891&lt;0.5,Riskregister!$K$13+(Riskregister!$L$13-Riskregister!$K$13)*SQRT(AS1891/2),Riskregister!$L$13-(Riskregister!$L$13-Riskregister!$K$13)*SQRT((1-AS1891)/2)))</f>
        <v>0</v>
      </c>
      <c r="AU1891" s="28">
        <f t="shared" ca="1" si="1167"/>
        <v>0.92577965972980025</v>
      </c>
      <c r="AV1891" s="28">
        <f t="shared" ca="1" si="1167"/>
        <v>0.88758941516027923</v>
      </c>
      <c r="AW1891" s="28">
        <f>IF(Riskregister!$E$14="",0,COUNTIF(BO$4:BO$53,"&lt;"&amp;AU1891)*IF(AV1891&lt;0.5,Riskregister!$K$14+(Riskregister!$L$14-Riskregister!$K$14)*SQRT(AV1891/2),Riskregister!$L$14-(Riskregister!$L$14-Riskregister!$K$14)*SQRT((1-AV1891)/2)))</f>
        <v>0</v>
      </c>
      <c r="AX1891" s="28">
        <f t="shared" ca="1" si="1168"/>
        <v>0.82582025818052829</v>
      </c>
      <c r="AY1891" s="28">
        <f t="shared" ca="1" si="1168"/>
        <v>0.43936187338923438</v>
      </c>
      <c r="AZ1891" s="28">
        <f>IF(Riskregister!$E$15="",0,COUNTIF(BP$4:BP$53,"&lt;"&amp;AX1891)*IF(AY1891&lt;0.5,Riskregister!$K$15+(Riskregister!$L$15-Riskregister!$K$15)*SQRT(AY1891/2),Riskregister!$L$15-(Riskregister!$L$15-Riskregister!$K$15)*SQRT((1-AY1891)/2)))</f>
        <v>0</v>
      </c>
      <c r="BA1891" s="28">
        <f t="shared" ca="1" si="1169"/>
        <v>0.22490401369616075</v>
      </c>
      <c r="BB1891" s="28">
        <f t="shared" ca="1" si="1169"/>
        <v>0.47350815297684079</v>
      </c>
      <c r="BC1891" s="28">
        <f>IF(Riskregister!$E$16="",0,COUNTIF(BQ$4:BQ$53,"&lt;"&amp;BA1891)*IF(BB1891&lt;0.5,Riskregister!$K$16+(Riskregister!$L$16-Riskregister!$K$16)*SQRT(BB1891/2),Riskregister!$L$16-(Riskregister!$L$16-Riskregister!$K$16)*SQRT((1-BB1891)/2)))</f>
        <v>0</v>
      </c>
      <c r="BD1891" s="28">
        <f t="shared" ca="1" si="1145"/>
        <v>0</v>
      </c>
    </row>
    <row r="1892" spans="20:56" x14ac:dyDescent="0.35">
      <c r="T1892" s="28">
        <f t="shared" ca="1" si="1158"/>
        <v>0.41319260566582849</v>
      </c>
      <c r="U1892" s="28">
        <f t="shared" ca="1" si="1158"/>
        <v>0.74609759511599461</v>
      </c>
      <c r="V1892" s="28">
        <f ca="1">IF(Riskregister!$E$5="",0,COUNTIF(BF$4:BF$53,"&lt;"&amp;T1892)*IF(U1892&lt;0.5,Riskregister!$K$5+(Riskregister!$L$5-Riskregister!$K$5)*SQRT(U1892/2),Riskregister!$L$5-(Riskregister!$L$5-Riskregister!$K$5)*SQRT((1-U1892)/2)))</f>
        <v>0</v>
      </c>
      <c r="W1892" s="28">
        <f t="shared" ca="1" si="1159"/>
        <v>0.2508475413145802</v>
      </c>
      <c r="X1892" s="28">
        <f t="shared" ca="1" si="1159"/>
        <v>0.83484053962702753</v>
      </c>
      <c r="Y1892" s="28">
        <f ca="1">IF(Riskregister!$E$6="",0,COUNTIF(BG$4:BG$53,"&lt;"&amp;W1892)*IF(X1892&lt;0.5,Riskregister!$K$6+(Riskregister!$L$6-Riskregister!$K$6)*SQRT(X1892/2),Riskregister!$L$6-(Riskregister!$L$6-Riskregister!$K$6)*SQRT((1-X1892)/2)))</f>
        <v>0</v>
      </c>
      <c r="Z1892" s="28">
        <f t="shared" ca="1" si="1160"/>
        <v>0.4316304833409943</v>
      </c>
      <c r="AA1892" s="28">
        <f t="shared" ca="1" si="1160"/>
        <v>0.21938580546707676</v>
      </c>
      <c r="AB1892" s="28">
        <f ca="1">IF(Riskregister!$E$7="",0,COUNTIF(BH$4:BH$53,"&lt;"&amp;Z1892)*IF(AA1892&lt;0.5,Riskregister!$K$7+(Riskregister!$L$7-Riskregister!$K$7)*SQRT(AA1892/2),Riskregister!$L$7-(Riskregister!$L$7-Riskregister!$K$7)*SQRT((1-AA1892)/2)))</f>
        <v>0</v>
      </c>
      <c r="AC1892" s="28">
        <f t="shared" ca="1" si="1161"/>
        <v>0.85313167066870388</v>
      </c>
      <c r="AD1892" s="28">
        <f t="shared" ca="1" si="1161"/>
        <v>0.51186189994487163</v>
      </c>
      <c r="AE1892" s="28">
        <f ca="1">IF(Riskregister!$E$8="",0,COUNTIF(BI$4:BI$53,"&lt;"&amp;AC1892)*IF(AD1892&lt;0.5,Riskregister!$K$8+(Riskregister!$L$8-Riskregister!$K$8)*SQRT(AD1892/2),Riskregister!$L$8-(Riskregister!$L$8-Riskregister!$K$8)*SQRT((1-AD1892)/2)))</f>
        <v>0</v>
      </c>
      <c r="AF1892" s="28">
        <f t="shared" ca="1" si="1162"/>
        <v>0.83081947631214292</v>
      </c>
      <c r="AG1892" s="28">
        <f t="shared" ca="1" si="1162"/>
        <v>0.87645702611617515</v>
      </c>
      <c r="AH1892" s="28">
        <f>IF(Riskregister!$E$9="",0,COUNTIF(BJ$4:BJ$53,"&lt;"&amp;AF1892)*IF(AG1892&lt;0.5,Riskregister!$K$9+(Riskregister!$L$9-Riskregister!$K$9)*SQRT(AG1892/2),Riskregister!$L$9-(Riskregister!$L$9-Riskregister!$K$9)*SQRT((1-AG1892)/2)))</f>
        <v>0</v>
      </c>
      <c r="AI1892" s="28">
        <f t="shared" ca="1" si="1163"/>
        <v>0.86813850909933654</v>
      </c>
      <c r="AJ1892" s="28">
        <f t="shared" ca="1" si="1163"/>
        <v>0.62063578890159787</v>
      </c>
      <c r="AK1892" s="28">
        <f>IF(Riskregister!$E$10="",0,COUNTIF(BK$4:BK$53,"&lt;"&amp;AI1892)*IF(AJ1892&lt;0.5,Riskregister!$K$10+(Riskregister!$L$10-Riskregister!$K$10)*SQRT(AJ1892/2),Riskregister!$L$10-(Riskregister!$L$10-Riskregister!$K$10)*SQRT((1-AJ1892)/2)))</f>
        <v>0</v>
      </c>
      <c r="AL1892" s="28">
        <f t="shared" ca="1" si="1164"/>
        <v>3.1498337639852214E-2</v>
      </c>
      <c r="AM1892" s="28">
        <f t="shared" ca="1" si="1164"/>
        <v>0.53548736355238125</v>
      </c>
      <c r="AN1892" s="28">
        <f>IF(Riskregister!$E$11="",0,COUNTIF(BL$4:BL$53,"&lt;"&amp;AL1892)*IF(AM1892&lt;0.5,Riskregister!$K$11+(Riskregister!$L$11-Riskregister!$K$11)*SQRT(AM1892/2),Riskregister!$L$11-(Riskregister!$L$11-Riskregister!$K$11)*SQRT((1-AM1892)/2)))</f>
        <v>0</v>
      </c>
      <c r="AO1892" s="28">
        <f t="shared" ca="1" si="1165"/>
        <v>0.84827395225418145</v>
      </c>
      <c r="AP1892" s="28">
        <f t="shared" ca="1" si="1165"/>
        <v>0.3545424965454117</v>
      </c>
      <c r="AQ1892" s="28">
        <f>IF(Riskregister!$E$12="",0,COUNTIF(BM$4:BM$53,"&lt;"&amp;AO1892)*IF(AP1892&lt;0.5,Riskregister!$K$12+(Riskregister!$L$12-Riskregister!$K$12)*SQRT(AP1892/2),Riskregister!$L$12-(Riskregister!$L$12-Riskregister!$K$12)*SQRT((1-AP1892)/2)))</f>
        <v>0</v>
      </c>
      <c r="AR1892" s="28">
        <f t="shared" ca="1" si="1166"/>
        <v>0.60365723944224137</v>
      </c>
      <c r="AS1892" s="28">
        <f t="shared" ca="1" si="1166"/>
        <v>0.41514884338028635</v>
      </c>
      <c r="AT1892" s="28">
        <f>IF(Riskregister!$E$13="",0,COUNTIF(BN$4:BN$53,"&lt;"&amp;AR1892)*IF(AS1892&lt;0.5,Riskregister!$K$13+(Riskregister!$L$13-Riskregister!$K$13)*SQRT(AS1892/2),Riskregister!$L$13-(Riskregister!$L$13-Riskregister!$K$13)*SQRT((1-AS1892)/2)))</f>
        <v>0</v>
      </c>
      <c r="AU1892" s="28">
        <f t="shared" ca="1" si="1167"/>
        <v>0.26507628806453243</v>
      </c>
      <c r="AV1892" s="28">
        <f t="shared" ca="1" si="1167"/>
        <v>0.99651318312136761</v>
      </c>
      <c r="AW1892" s="28">
        <f>IF(Riskregister!$E$14="",0,COUNTIF(BO$4:BO$53,"&lt;"&amp;AU1892)*IF(AV1892&lt;0.5,Riskregister!$K$14+(Riskregister!$L$14-Riskregister!$K$14)*SQRT(AV1892/2),Riskregister!$L$14-(Riskregister!$L$14-Riskregister!$K$14)*SQRT((1-AV1892)/2)))</f>
        <v>0</v>
      </c>
      <c r="AX1892" s="28">
        <f t="shared" ca="1" si="1168"/>
        <v>0.713644676989307</v>
      </c>
      <c r="AY1892" s="28">
        <f t="shared" ca="1" si="1168"/>
        <v>0.72076311771123136</v>
      </c>
      <c r="AZ1892" s="28">
        <f>IF(Riskregister!$E$15="",0,COUNTIF(BP$4:BP$53,"&lt;"&amp;AX1892)*IF(AY1892&lt;0.5,Riskregister!$K$15+(Riskregister!$L$15-Riskregister!$K$15)*SQRT(AY1892/2),Riskregister!$L$15-(Riskregister!$L$15-Riskregister!$K$15)*SQRT((1-AY1892)/2)))</f>
        <v>0</v>
      </c>
      <c r="BA1892" s="28">
        <f t="shared" ca="1" si="1169"/>
        <v>0.64282378433874632</v>
      </c>
      <c r="BB1892" s="28">
        <f t="shared" ca="1" si="1169"/>
        <v>0.53302533773703176</v>
      </c>
      <c r="BC1892" s="28">
        <f>IF(Riskregister!$E$16="",0,COUNTIF(BQ$4:BQ$53,"&lt;"&amp;BA1892)*IF(BB1892&lt;0.5,Riskregister!$K$16+(Riskregister!$L$16-Riskregister!$K$16)*SQRT(BB1892/2),Riskregister!$L$16-(Riskregister!$L$16-Riskregister!$K$16)*SQRT((1-BB1892)/2)))</f>
        <v>0</v>
      </c>
      <c r="BD1892" s="28">
        <f t="shared" ca="1" si="1145"/>
        <v>0</v>
      </c>
    </row>
    <row r="1893" spans="20:56" x14ac:dyDescent="0.35">
      <c r="T1893" s="28">
        <f t="shared" ca="1" si="1158"/>
        <v>0.28885234975565233</v>
      </c>
      <c r="U1893" s="28">
        <f t="shared" ca="1" si="1158"/>
        <v>0.4833902011830602</v>
      </c>
      <c r="V1893" s="28">
        <f ca="1">IF(Riskregister!$E$5="",0,COUNTIF(BF$4:BF$53,"&lt;"&amp;T1893)*IF(U1893&lt;0.5,Riskregister!$K$5+(Riskregister!$L$5-Riskregister!$K$5)*SQRT(U1893/2),Riskregister!$L$5-(Riskregister!$L$5-Riskregister!$K$5)*SQRT((1-U1893)/2)))</f>
        <v>0</v>
      </c>
      <c r="W1893" s="28">
        <f t="shared" ca="1" si="1159"/>
        <v>0.29417277279492937</v>
      </c>
      <c r="X1893" s="28">
        <f t="shared" ca="1" si="1159"/>
        <v>0.37125118306462623</v>
      </c>
      <c r="Y1893" s="28">
        <f ca="1">IF(Riskregister!$E$6="",0,COUNTIF(BG$4:BG$53,"&lt;"&amp;W1893)*IF(X1893&lt;0.5,Riskregister!$K$6+(Riskregister!$L$6-Riskregister!$K$6)*SQRT(X1893/2),Riskregister!$L$6-(Riskregister!$L$6-Riskregister!$K$6)*SQRT((1-X1893)/2)))</f>
        <v>0</v>
      </c>
      <c r="Z1893" s="28">
        <f t="shared" ca="1" si="1160"/>
        <v>0.56766392916904196</v>
      </c>
      <c r="AA1893" s="28">
        <f t="shared" ca="1" si="1160"/>
        <v>0.96596837535025692</v>
      </c>
      <c r="AB1893" s="28">
        <f ca="1">IF(Riskregister!$E$7="",0,COUNTIF(BH$4:BH$53,"&lt;"&amp;Z1893)*IF(AA1893&lt;0.5,Riskregister!$K$7+(Riskregister!$L$7-Riskregister!$K$7)*SQRT(AA1893/2),Riskregister!$L$7-(Riskregister!$L$7-Riskregister!$K$7)*SQRT((1-AA1893)/2)))</f>
        <v>0</v>
      </c>
      <c r="AC1893" s="28">
        <f t="shared" ca="1" si="1161"/>
        <v>0.35290911858382923</v>
      </c>
      <c r="AD1893" s="28">
        <f t="shared" ca="1" si="1161"/>
        <v>0.92957788883588033</v>
      </c>
      <c r="AE1893" s="28">
        <f ca="1">IF(Riskregister!$E$8="",0,COUNTIF(BI$4:BI$53,"&lt;"&amp;AC1893)*IF(AD1893&lt;0.5,Riskregister!$K$8+(Riskregister!$L$8-Riskregister!$K$8)*SQRT(AD1893/2),Riskregister!$L$8-(Riskregister!$L$8-Riskregister!$K$8)*SQRT((1-AD1893)/2)))</f>
        <v>0</v>
      </c>
      <c r="AF1893" s="28">
        <f t="shared" ca="1" si="1162"/>
        <v>0.75473894999827851</v>
      </c>
      <c r="AG1893" s="28">
        <f t="shared" ca="1" si="1162"/>
        <v>0.55945709453918702</v>
      </c>
      <c r="AH1893" s="28">
        <f>IF(Riskregister!$E$9="",0,COUNTIF(BJ$4:BJ$53,"&lt;"&amp;AF1893)*IF(AG1893&lt;0.5,Riskregister!$K$9+(Riskregister!$L$9-Riskregister!$K$9)*SQRT(AG1893/2),Riskregister!$L$9-(Riskregister!$L$9-Riskregister!$K$9)*SQRT((1-AG1893)/2)))</f>
        <v>0</v>
      </c>
      <c r="AI1893" s="28">
        <f t="shared" ca="1" si="1163"/>
        <v>0.12006081163285121</v>
      </c>
      <c r="AJ1893" s="28">
        <f t="shared" ca="1" si="1163"/>
        <v>0.30564355784947783</v>
      </c>
      <c r="AK1893" s="28">
        <f>IF(Riskregister!$E$10="",0,COUNTIF(BK$4:BK$53,"&lt;"&amp;AI1893)*IF(AJ1893&lt;0.5,Riskregister!$K$10+(Riskregister!$L$10-Riskregister!$K$10)*SQRT(AJ1893/2),Riskregister!$L$10-(Riskregister!$L$10-Riskregister!$K$10)*SQRT((1-AJ1893)/2)))</f>
        <v>0</v>
      </c>
      <c r="AL1893" s="28">
        <f t="shared" ca="1" si="1164"/>
        <v>0.49058041687173237</v>
      </c>
      <c r="AM1893" s="28">
        <f t="shared" ca="1" si="1164"/>
        <v>0.58275658503839933</v>
      </c>
      <c r="AN1893" s="28">
        <f>IF(Riskregister!$E$11="",0,COUNTIF(BL$4:BL$53,"&lt;"&amp;AL1893)*IF(AM1893&lt;0.5,Riskregister!$K$11+(Riskregister!$L$11-Riskregister!$K$11)*SQRT(AM1893/2),Riskregister!$L$11-(Riskregister!$L$11-Riskregister!$K$11)*SQRT((1-AM1893)/2)))</f>
        <v>0</v>
      </c>
      <c r="AO1893" s="28">
        <f t="shared" ca="1" si="1165"/>
        <v>0.18888739715562985</v>
      </c>
      <c r="AP1893" s="28">
        <f t="shared" ca="1" si="1165"/>
        <v>0.46705696263218976</v>
      </c>
      <c r="AQ1893" s="28">
        <f>IF(Riskregister!$E$12="",0,COUNTIF(BM$4:BM$53,"&lt;"&amp;AO1893)*IF(AP1893&lt;0.5,Riskregister!$K$12+(Riskregister!$L$12-Riskregister!$K$12)*SQRT(AP1893/2),Riskregister!$L$12-(Riskregister!$L$12-Riskregister!$K$12)*SQRT((1-AP1893)/2)))</f>
        <v>0</v>
      </c>
      <c r="AR1893" s="28">
        <f t="shared" ca="1" si="1166"/>
        <v>0.77959045213699418</v>
      </c>
      <c r="AS1893" s="28">
        <f t="shared" ca="1" si="1166"/>
        <v>0.21613694841427411</v>
      </c>
      <c r="AT1893" s="28">
        <f>IF(Riskregister!$E$13="",0,COUNTIF(BN$4:BN$53,"&lt;"&amp;AR1893)*IF(AS1893&lt;0.5,Riskregister!$K$13+(Riskregister!$L$13-Riskregister!$K$13)*SQRT(AS1893/2),Riskregister!$L$13-(Riskregister!$L$13-Riskregister!$K$13)*SQRT((1-AS1893)/2)))</f>
        <v>0</v>
      </c>
      <c r="AU1893" s="28">
        <f t="shared" ca="1" si="1167"/>
        <v>0.78916046838821996</v>
      </c>
      <c r="AV1893" s="28">
        <f t="shared" ca="1" si="1167"/>
        <v>0.62297947512593466</v>
      </c>
      <c r="AW1893" s="28">
        <f>IF(Riskregister!$E$14="",0,COUNTIF(BO$4:BO$53,"&lt;"&amp;AU1893)*IF(AV1893&lt;0.5,Riskregister!$K$14+(Riskregister!$L$14-Riskregister!$K$14)*SQRT(AV1893/2),Riskregister!$L$14-(Riskregister!$L$14-Riskregister!$K$14)*SQRT((1-AV1893)/2)))</f>
        <v>0</v>
      </c>
      <c r="AX1893" s="28">
        <f t="shared" ca="1" si="1168"/>
        <v>0.65240888429988697</v>
      </c>
      <c r="AY1893" s="28">
        <f t="shared" ca="1" si="1168"/>
        <v>7.2463700722195101E-3</v>
      </c>
      <c r="AZ1893" s="28">
        <f>IF(Riskregister!$E$15="",0,COUNTIF(BP$4:BP$53,"&lt;"&amp;AX1893)*IF(AY1893&lt;0.5,Riskregister!$K$15+(Riskregister!$L$15-Riskregister!$K$15)*SQRT(AY1893/2),Riskregister!$L$15-(Riskregister!$L$15-Riskregister!$K$15)*SQRT((1-AY1893)/2)))</f>
        <v>0</v>
      </c>
      <c r="BA1893" s="28">
        <f t="shared" ca="1" si="1169"/>
        <v>0.65413130420821664</v>
      </c>
      <c r="BB1893" s="28">
        <f t="shared" ca="1" si="1169"/>
        <v>0.71486399734051465</v>
      </c>
      <c r="BC1893" s="28">
        <f>IF(Riskregister!$E$16="",0,COUNTIF(BQ$4:BQ$53,"&lt;"&amp;BA1893)*IF(BB1893&lt;0.5,Riskregister!$K$16+(Riskregister!$L$16-Riskregister!$K$16)*SQRT(BB1893/2),Riskregister!$L$16-(Riskregister!$L$16-Riskregister!$K$16)*SQRT((1-BB1893)/2)))</f>
        <v>0</v>
      </c>
      <c r="BD1893" s="28">
        <f t="shared" ca="1" si="1145"/>
        <v>0</v>
      </c>
    </row>
    <row r="1894" spans="20:56" x14ac:dyDescent="0.35">
      <c r="T1894" s="28">
        <f t="shared" ca="1" si="1158"/>
        <v>0.33042066275722581</v>
      </c>
      <c r="U1894" s="28">
        <f t="shared" ca="1" si="1158"/>
        <v>0.60614832384287731</v>
      </c>
      <c r="V1894" s="28">
        <f ca="1">IF(Riskregister!$E$5="",0,COUNTIF(BF$4:BF$53,"&lt;"&amp;T1894)*IF(U1894&lt;0.5,Riskregister!$K$5+(Riskregister!$L$5-Riskregister!$K$5)*SQRT(U1894/2),Riskregister!$L$5-(Riskregister!$L$5-Riskregister!$K$5)*SQRT((1-U1894)/2)))</f>
        <v>0</v>
      </c>
      <c r="W1894" s="28">
        <f t="shared" ca="1" si="1159"/>
        <v>0.27024979196086318</v>
      </c>
      <c r="X1894" s="28">
        <f t="shared" ca="1" si="1159"/>
        <v>0.6819131057879162</v>
      </c>
      <c r="Y1894" s="28">
        <f ca="1">IF(Riskregister!$E$6="",0,COUNTIF(BG$4:BG$53,"&lt;"&amp;W1894)*IF(X1894&lt;0.5,Riskregister!$K$6+(Riskregister!$L$6-Riskregister!$K$6)*SQRT(X1894/2),Riskregister!$L$6-(Riskregister!$L$6-Riskregister!$K$6)*SQRT((1-X1894)/2)))</f>
        <v>0</v>
      </c>
      <c r="Z1894" s="28">
        <f t="shared" ca="1" si="1160"/>
        <v>0.40274820116279109</v>
      </c>
      <c r="AA1894" s="28">
        <f t="shared" ca="1" si="1160"/>
        <v>3.6808288263233235E-2</v>
      </c>
      <c r="AB1894" s="28">
        <f ca="1">IF(Riskregister!$E$7="",0,COUNTIF(BH$4:BH$53,"&lt;"&amp;Z1894)*IF(AA1894&lt;0.5,Riskregister!$K$7+(Riskregister!$L$7-Riskregister!$K$7)*SQRT(AA1894/2),Riskregister!$L$7-(Riskregister!$L$7-Riskregister!$K$7)*SQRT((1-AA1894)/2)))</f>
        <v>0</v>
      </c>
      <c r="AC1894" s="28">
        <f t="shared" ca="1" si="1161"/>
        <v>0.87035071468006708</v>
      </c>
      <c r="AD1894" s="28">
        <f t="shared" ca="1" si="1161"/>
        <v>0.31930093725961473</v>
      </c>
      <c r="AE1894" s="28">
        <f ca="1">IF(Riskregister!$E$8="",0,COUNTIF(BI$4:BI$53,"&lt;"&amp;AC1894)*IF(AD1894&lt;0.5,Riskregister!$K$8+(Riskregister!$L$8-Riskregister!$K$8)*SQRT(AD1894/2),Riskregister!$L$8-(Riskregister!$L$8-Riskregister!$K$8)*SQRT((1-AD1894)/2)))</f>
        <v>0</v>
      </c>
      <c r="AF1894" s="28">
        <f t="shared" ca="1" si="1162"/>
        <v>0.59874870163930949</v>
      </c>
      <c r="AG1894" s="28">
        <f t="shared" ca="1" si="1162"/>
        <v>0.66426886202932534</v>
      </c>
      <c r="AH1894" s="28">
        <f>IF(Riskregister!$E$9="",0,COUNTIF(BJ$4:BJ$53,"&lt;"&amp;AF1894)*IF(AG1894&lt;0.5,Riskregister!$K$9+(Riskregister!$L$9-Riskregister!$K$9)*SQRT(AG1894/2),Riskregister!$L$9-(Riskregister!$L$9-Riskregister!$K$9)*SQRT((1-AG1894)/2)))</f>
        <v>0</v>
      </c>
      <c r="AI1894" s="28">
        <f t="shared" ca="1" si="1163"/>
        <v>0.36359879348112245</v>
      </c>
      <c r="AJ1894" s="28">
        <f t="shared" ca="1" si="1163"/>
        <v>0.82677174337248982</v>
      </c>
      <c r="AK1894" s="28">
        <f>IF(Riskregister!$E$10="",0,COUNTIF(BK$4:BK$53,"&lt;"&amp;AI1894)*IF(AJ1894&lt;0.5,Riskregister!$K$10+(Riskregister!$L$10-Riskregister!$K$10)*SQRT(AJ1894/2),Riskregister!$L$10-(Riskregister!$L$10-Riskregister!$K$10)*SQRT((1-AJ1894)/2)))</f>
        <v>0</v>
      </c>
      <c r="AL1894" s="28">
        <f t="shared" ca="1" si="1164"/>
        <v>0.96181786626157917</v>
      </c>
      <c r="AM1894" s="28">
        <f t="shared" ca="1" si="1164"/>
        <v>0.29243238049786913</v>
      </c>
      <c r="AN1894" s="28">
        <f>IF(Riskregister!$E$11="",0,COUNTIF(BL$4:BL$53,"&lt;"&amp;AL1894)*IF(AM1894&lt;0.5,Riskregister!$K$11+(Riskregister!$L$11-Riskregister!$K$11)*SQRT(AM1894/2),Riskregister!$L$11-(Riskregister!$L$11-Riskregister!$K$11)*SQRT((1-AM1894)/2)))</f>
        <v>0</v>
      </c>
      <c r="AO1894" s="28">
        <f t="shared" ca="1" si="1165"/>
        <v>0.80987640647296277</v>
      </c>
      <c r="AP1894" s="28">
        <f t="shared" ca="1" si="1165"/>
        <v>0.91334034795349639</v>
      </c>
      <c r="AQ1894" s="28">
        <f>IF(Riskregister!$E$12="",0,COUNTIF(BM$4:BM$53,"&lt;"&amp;AO1894)*IF(AP1894&lt;0.5,Riskregister!$K$12+(Riskregister!$L$12-Riskregister!$K$12)*SQRT(AP1894/2),Riskregister!$L$12-(Riskregister!$L$12-Riskregister!$K$12)*SQRT((1-AP1894)/2)))</f>
        <v>0</v>
      </c>
      <c r="AR1894" s="28">
        <f t="shared" ca="1" si="1166"/>
        <v>0.39847474431932328</v>
      </c>
      <c r="AS1894" s="28">
        <f t="shared" ca="1" si="1166"/>
        <v>0.97331583194096116</v>
      </c>
      <c r="AT1894" s="28">
        <f>IF(Riskregister!$E$13="",0,COUNTIF(BN$4:BN$53,"&lt;"&amp;AR1894)*IF(AS1894&lt;0.5,Riskregister!$K$13+(Riskregister!$L$13-Riskregister!$K$13)*SQRT(AS1894/2),Riskregister!$L$13-(Riskregister!$L$13-Riskregister!$K$13)*SQRT((1-AS1894)/2)))</f>
        <v>0</v>
      </c>
      <c r="AU1894" s="28">
        <f t="shared" ca="1" si="1167"/>
        <v>0.10295618513830551</v>
      </c>
      <c r="AV1894" s="28">
        <f t="shared" ca="1" si="1167"/>
        <v>0.14561406364576257</v>
      </c>
      <c r="AW1894" s="28">
        <f>IF(Riskregister!$E$14="",0,COUNTIF(BO$4:BO$53,"&lt;"&amp;AU1894)*IF(AV1894&lt;0.5,Riskregister!$K$14+(Riskregister!$L$14-Riskregister!$K$14)*SQRT(AV1894/2),Riskregister!$L$14-(Riskregister!$L$14-Riskregister!$K$14)*SQRT((1-AV1894)/2)))</f>
        <v>0</v>
      </c>
      <c r="AX1894" s="28">
        <f t="shared" ca="1" si="1168"/>
        <v>0.49850058542614617</v>
      </c>
      <c r="AY1894" s="28">
        <f t="shared" ca="1" si="1168"/>
        <v>0.77669409942260315</v>
      </c>
      <c r="AZ1894" s="28">
        <f>IF(Riskregister!$E$15="",0,COUNTIF(BP$4:BP$53,"&lt;"&amp;AX1894)*IF(AY1894&lt;0.5,Riskregister!$K$15+(Riskregister!$L$15-Riskregister!$K$15)*SQRT(AY1894/2),Riskregister!$L$15-(Riskregister!$L$15-Riskregister!$K$15)*SQRT((1-AY1894)/2)))</f>
        <v>0</v>
      </c>
      <c r="BA1894" s="28">
        <f t="shared" ca="1" si="1169"/>
        <v>0.787524920715022</v>
      </c>
      <c r="BB1894" s="28">
        <f t="shared" ca="1" si="1169"/>
        <v>0.90995168072693311</v>
      </c>
      <c r="BC1894" s="28">
        <f>IF(Riskregister!$E$16="",0,COUNTIF(BQ$4:BQ$53,"&lt;"&amp;BA1894)*IF(BB1894&lt;0.5,Riskregister!$K$16+(Riskregister!$L$16-Riskregister!$K$16)*SQRT(BB1894/2),Riskregister!$L$16-(Riskregister!$L$16-Riskregister!$K$16)*SQRT((1-BB1894)/2)))</f>
        <v>0</v>
      </c>
      <c r="BD1894" s="28">
        <f t="shared" ca="1" si="1145"/>
        <v>0</v>
      </c>
    </row>
    <row r="1895" spans="20:56" x14ac:dyDescent="0.35">
      <c r="T1895" s="28">
        <f t="shared" ca="1" si="1158"/>
        <v>0.15318080296490644</v>
      </c>
      <c r="U1895" s="28">
        <f t="shared" ca="1" si="1158"/>
        <v>0.35585043118077064</v>
      </c>
      <c r="V1895" s="28">
        <f ca="1">IF(Riskregister!$E$5="",0,COUNTIF(BF$4:BF$53,"&lt;"&amp;T1895)*IF(U1895&lt;0.5,Riskregister!$K$5+(Riskregister!$L$5-Riskregister!$K$5)*SQRT(U1895/2),Riskregister!$L$5-(Riskregister!$L$5-Riskregister!$K$5)*SQRT((1-U1895)/2)))</f>
        <v>0</v>
      </c>
      <c r="W1895" s="28">
        <f t="shared" ca="1" si="1159"/>
        <v>0.56333556158526099</v>
      </c>
      <c r="X1895" s="28">
        <f t="shared" ca="1" si="1159"/>
        <v>3.2685514287512873E-2</v>
      </c>
      <c r="Y1895" s="28">
        <f ca="1">IF(Riskregister!$E$6="",0,COUNTIF(BG$4:BG$53,"&lt;"&amp;W1895)*IF(X1895&lt;0.5,Riskregister!$K$6+(Riskregister!$L$6-Riskregister!$K$6)*SQRT(X1895/2),Riskregister!$L$6-(Riskregister!$L$6-Riskregister!$K$6)*SQRT((1-X1895)/2)))</f>
        <v>0</v>
      </c>
      <c r="Z1895" s="28">
        <f t="shared" ca="1" si="1160"/>
        <v>0.88577884151519726</v>
      </c>
      <c r="AA1895" s="28">
        <f t="shared" ca="1" si="1160"/>
        <v>0.695986895336693</v>
      </c>
      <c r="AB1895" s="28">
        <f ca="1">IF(Riskregister!$E$7="",0,COUNTIF(BH$4:BH$53,"&lt;"&amp;Z1895)*IF(AA1895&lt;0.5,Riskregister!$K$7+(Riskregister!$L$7-Riskregister!$K$7)*SQRT(AA1895/2),Riskregister!$L$7-(Riskregister!$L$7-Riskregister!$K$7)*SQRT((1-AA1895)/2)))</f>
        <v>263541.9380885557</v>
      </c>
      <c r="AC1895" s="28">
        <f t="shared" ca="1" si="1161"/>
        <v>0.17389515983585979</v>
      </c>
      <c r="AD1895" s="28">
        <f t="shared" ca="1" si="1161"/>
        <v>0.67930956839306222</v>
      </c>
      <c r="AE1895" s="28">
        <f ca="1">IF(Riskregister!$E$8="",0,COUNTIF(BI$4:BI$53,"&lt;"&amp;AC1895)*IF(AD1895&lt;0.5,Riskregister!$K$8+(Riskregister!$L$8-Riskregister!$K$8)*SQRT(AD1895/2),Riskregister!$L$8-(Riskregister!$L$8-Riskregister!$K$8)*SQRT((1-AD1895)/2)))</f>
        <v>0</v>
      </c>
      <c r="AF1895" s="28">
        <f t="shared" ca="1" si="1162"/>
        <v>0.72121320060525873</v>
      </c>
      <c r="AG1895" s="28">
        <f t="shared" ca="1" si="1162"/>
        <v>0.64525954591132306</v>
      </c>
      <c r="AH1895" s="28">
        <f>IF(Riskregister!$E$9="",0,COUNTIF(BJ$4:BJ$53,"&lt;"&amp;AF1895)*IF(AG1895&lt;0.5,Riskregister!$K$9+(Riskregister!$L$9-Riskregister!$K$9)*SQRT(AG1895/2),Riskregister!$L$9-(Riskregister!$L$9-Riskregister!$K$9)*SQRT((1-AG1895)/2)))</f>
        <v>0</v>
      </c>
      <c r="AI1895" s="28">
        <f t="shared" ca="1" si="1163"/>
        <v>0.55659309647615807</v>
      </c>
      <c r="AJ1895" s="28">
        <f t="shared" ca="1" si="1163"/>
        <v>0.40091449117486777</v>
      </c>
      <c r="AK1895" s="28">
        <f>IF(Riskregister!$E$10="",0,COUNTIF(BK$4:BK$53,"&lt;"&amp;AI1895)*IF(AJ1895&lt;0.5,Riskregister!$K$10+(Riskregister!$L$10-Riskregister!$K$10)*SQRT(AJ1895/2),Riskregister!$L$10-(Riskregister!$L$10-Riskregister!$K$10)*SQRT((1-AJ1895)/2)))</f>
        <v>0</v>
      </c>
      <c r="AL1895" s="28">
        <f t="shared" ca="1" si="1164"/>
        <v>0.45698383246245677</v>
      </c>
      <c r="AM1895" s="28">
        <f t="shared" ca="1" si="1164"/>
        <v>0.98181760470269419</v>
      </c>
      <c r="AN1895" s="28">
        <f>IF(Riskregister!$E$11="",0,COUNTIF(BL$4:BL$53,"&lt;"&amp;AL1895)*IF(AM1895&lt;0.5,Riskregister!$K$11+(Riskregister!$L$11-Riskregister!$K$11)*SQRT(AM1895/2),Riskregister!$L$11-(Riskregister!$L$11-Riskregister!$K$11)*SQRT((1-AM1895)/2)))</f>
        <v>0</v>
      </c>
      <c r="AO1895" s="28">
        <f t="shared" ca="1" si="1165"/>
        <v>0.57105608578145217</v>
      </c>
      <c r="AP1895" s="28">
        <f t="shared" ca="1" si="1165"/>
        <v>7.3130280705731132E-2</v>
      </c>
      <c r="AQ1895" s="28">
        <f>IF(Riskregister!$E$12="",0,COUNTIF(BM$4:BM$53,"&lt;"&amp;AO1895)*IF(AP1895&lt;0.5,Riskregister!$K$12+(Riskregister!$L$12-Riskregister!$K$12)*SQRT(AP1895/2),Riskregister!$L$12-(Riskregister!$L$12-Riskregister!$K$12)*SQRT((1-AP1895)/2)))</f>
        <v>0</v>
      </c>
      <c r="AR1895" s="28">
        <f t="shared" ca="1" si="1166"/>
        <v>0.32867579097634492</v>
      </c>
      <c r="AS1895" s="28">
        <f t="shared" ca="1" si="1166"/>
        <v>0.56012411032361975</v>
      </c>
      <c r="AT1895" s="28">
        <f>IF(Riskregister!$E$13="",0,COUNTIF(BN$4:BN$53,"&lt;"&amp;AR1895)*IF(AS1895&lt;0.5,Riskregister!$K$13+(Riskregister!$L$13-Riskregister!$K$13)*SQRT(AS1895/2),Riskregister!$L$13-(Riskregister!$L$13-Riskregister!$K$13)*SQRT((1-AS1895)/2)))</f>
        <v>0</v>
      </c>
      <c r="AU1895" s="28">
        <f t="shared" ca="1" si="1167"/>
        <v>0.25665184334873703</v>
      </c>
      <c r="AV1895" s="28">
        <f t="shared" ca="1" si="1167"/>
        <v>3.7826268952983133E-2</v>
      </c>
      <c r="AW1895" s="28">
        <f>IF(Riskregister!$E$14="",0,COUNTIF(BO$4:BO$53,"&lt;"&amp;AU1895)*IF(AV1895&lt;0.5,Riskregister!$K$14+(Riskregister!$L$14-Riskregister!$K$14)*SQRT(AV1895/2),Riskregister!$L$14-(Riskregister!$L$14-Riskregister!$K$14)*SQRT((1-AV1895)/2)))</f>
        <v>0</v>
      </c>
      <c r="AX1895" s="28">
        <f t="shared" ca="1" si="1168"/>
        <v>0.22639860531337119</v>
      </c>
      <c r="AY1895" s="28">
        <f t="shared" ca="1" si="1168"/>
        <v>0.77980495908594549</v>
      </c>
      <c r="AZ1895" s="28">
        <f>IF(Riskregister!$E$15="",0,COUNTIF(BP$4:BP$53,"&lt;"&amp;AX1895)*IF(AY1895&lt;0.5,Riskregister!$K$15+(Riskregister!$L$15-Riskregister!$K$15)*SQRT(AY1895/2),Riskregister!$L$15-(Riskregister!$L$15-Riskregister!$K$15)*SQRT((1-AY1895)/2)))</f>
        <v>0</v>
      </c>
      <c r="BA1895" s="28">
        <f t="shared" ca="1" si="1169"/>
        <v>9.697193949185845E-2</v>
      </c>
      <c r="BB1895" s="28">
        <f t="shared" ca="1" si="1169"/>
        <v>0.29727844954025251</v>
      </c>
      <c r="BC1895" s="28">
        <f>IF(Riskregister!$E$16="",0,COUNTIF(BQ$4:BQ$53,"&lt;"&amp;BA1895)*IF(BB1895&lt;0.5,Riskregister!$K$16+(Riskregister!$L$16-Riskregister!$K$16)*SQRT(BB1895/2),Riskregister!$L$16-(Riskregister!$L$16-Riskregister!$K$16)*SQRT((1-BB1895)/2)))</f>
        <v>0</v>
      </c>
      <c r="BD1895" s="28">
        <f t="shared" ca="1" si="1145"/>
        <v>263541.9380885557</v>
      </c>
    </row>
    <row r="1896" spans="20:56" x14ac:dyDescent="0.35">
      <c r="T1896" s="28">
        <f t="shared" ca="1" si="1158"/>
        <v>0.63994913557426658</v>
      </c>
      <c r="U1896" s="28">
        <f t="shared" ca="1" si="1158"/>
        <v>0.60299069572074526</v>
      </c>
      <c r="V1896" s="28">
        <f ca="1">IF(Riskregister!$E$5="",0,COUNTIF(BF$4:BF$53,"&lt;"&amp;T1896)*IF(U1896&lt;0.5,Riskregister!$K$5+(Riskregister!$L$5-Riskregister!$K$5)*SQRT(U1896/2),Riskregister!$L$5-(Riskregister!$L$5-Riskregister!$K$5)*SQRT((1-U1896)/2)))</f>
        <v>399507.6259348637</v>
      </c>
      <c r="W1896" s="28">
        <f t="shared" ca="1" si="1159"/>
        <v>0.5631842403048305</v>
      </c>
      <c r="X1896" s="28">
        <f t="shared" ca="1" si="1159"/>
        <v>0.44707298286481623</v>
      </c>
      <c r="Y1896" s="28">
        <f ca="1">IF(Riskregister!$E$6="",0,COUNTIF(BG$4:BG$53,"&lt;"&amp;W1896)*IF(X1896&lt;0.5,Riskregister!$K$6+(Riskregister!$L$6-Riskregister!$K$6)*SQRT(X1896/2),Riskregister!$L$6-(Riskregister!$L$6-Riskregister!$K$6)*SQRT((1-X1896)/2)))</f>
        <v>0</v>
      </c>
      <c r="Z1896" s="28">
        <f t="shared" ca="1" si="1160"/>
        <v>0.49415936755788425</v>
      </c>
      <c r="AA1896" s="28">
        <f t="shared" ca="1" si="1160"/>
        <v>0.20939187976510198</v>
      </c>
      <c r="AB1896" s="28">
        <f ca="1">IF(Riskregister!$E$7="",0,COUNTIF(BH$4:BH$53,"&lt;"&amp;Z1896)*IF(AA1896&lt;0.5,Riskregister!$K$7+(Riskregister!$L$7-Riskregister!$K$7)*SQRT(AA1896/2),Riskregister!$L$7-(Riskregister!$L$7-Riskregister!$K$7)*SQRT((1-AA1896)/2)))</f>
        <v>0</v>
      </c>
      <c r="AC1896" s="28">
        <f t="shared" ca="1" si="1161"/>
        <v>0.4304960341095555</v>
      </c>
      <c r="AD1896" s="28">
        <f t="shared" ca="1" si="1161"/>
        <v>0.72461217079316709</v>
      </c>
      <c r="AE1896" s="28">
        <f ca="1">IF(Riskregister!$E$8="",0,COUNTIF(BI$4:BI$53,"&lt;"&amp;AC1896)*IF(AD1896&lt;0.5,Riskregister!$K$8+(Riskregister!$L$8-Riskregister!$K$8)*SQRT(AD1896/2),Riskregister!$L$8-(Riskregister!$L$8-Riskregister!$K$8)*SQRT((1-AD1896)/2)))</f>
        <v>0</v>
      </c>
      <c r="AF1896" s="28">
        <f t="shared" ca="1" si="1162"/>
        <v>0.15822436853882038</v>
      </c>
      <c r="AG1896" s="28">
        <f t="shared" ca="1" si="1162"/>
        <v>0.44188304286212732</v>
      </c>
      <c r="AH1896" s="28">
        <f>IF(Riskregister!$E$9="",0,COUNTIF(BJ$4:BJ$53,"&lt;"&amp;AF1896)*IF(AG1896&lt;0.5,Riskregister!$K$9+(Riskregister!$L$9-Riskregister!$K$9)*SQRT(AG1896/2),Riskregister!$L$9-(Riskregister!$L$9-Riskregister!$K$9)*SQRT((1-AG1896)/2)))</f>
        <v>0</v>
      </c>
      <c r="AI1896" s="28">
        <f t="shared" ca="1" si="1163"/>
        <v>0.14369827766492937</v>
      </c>
      <c r="AJ1896" s="28">
        <f t="shared" ca="1" si="1163"/>
        <v>0.96086849148129261</v>
      </c>
      <c r="AK1896" s="28">
        <f>IF(Riskregister!$E$10="",0,COUNTIF(BK$4:BK$53,"&lt;"&amp;AI1896)*IF(AJ1896&lt;0.5,Riskregister!$K$10+(Riskregister!$L$10-Riskregister!$K$10)*SQRT(AJ1896/2),Riskregister!$L$10-(Riskregister!$L$10-Riskregister!$K$10)*SQRT((1-AJ1896)/2)))</f>
        <v>0</v>
      </c>
      <c r="AL1896" s="28">
        <f t="shared" ca="1" si="1164"/>
        <v>0.38857779688736938</v>
      </c>
      <c r="AM1896" s="28">
        <f t="shared" ca="1" si="1164"/>
        <v>6.2519670943381067E-2</v>
      </c>
      <c r="AN1896" s="28">
        <f>IF(Riskregister!$E$11="",0,COUNTIF(BL$4:BL$53,"&lt;"&amp;AL1896)*IF(AM1896&lt;0.5,Riskregister!$K$11+(Riskregister!$L$11-Riskregister!$K$11)*SQRT(AM1896/2),Riskregister!$L$11-(Riskregister!$L$11-Riskregister!$K$11)*SQRT((1-AM1896)/2)))</f>
        <v>0</v>
      </c>
      <c r="AO1896" s="28">
        <f t="shared" ca="1" si="1165"/>
        <v>0.84964326334528384</v>
      </c>
      <c r="AP1896" s="28">
        <f t="shared" ca="1" si="1165"/>
        <v>0.64394221396883677</v>
      </c>
      <c r="AQ1896" s="28">
        <f>IF(Riskregister!$E$12="",0,COUNTIF(BM$4:BM$53,"&lt;"&amp;AO1896)*IF(AP1896&lt;0.5,Riskregister!$K$12+(Riskregister!$L$12-Riskregister!$K$12)*SQRT(AP1896/2),Riskregister!$L$12-(Riskregister!$L$12-Riskregister!$K$12)*SQRT((1-AP1896)/2)))</f>
        <v>0</v>
      </c>
      <c r="AR1896" s="28">
        <f t="shared" ca="1" si="1166"/>
        <v>0.47008437734196029</v>
      </c>
      <c r="AS1896" s="28">
        <f t="shared" ca="1" si="1166"/>
        <v>0.5271902498204557</v>
      </c>
      <c r="AT1896" s="28">
        <f>IF(Riskregister!$E$13="",0,COUNTIF(BN$4:BN$53,"&lt;"&amp;AR1896)*IF(AS1896&lt;0.5,Riskregister!$K$13+(Riskregister!$L$13-Riskregister!$K$13)*SQRT(AS1896/2),Riskregister!$L$13-(Riskregister!$L$13-Riskregister!$K$13)*SQRT((1-AS1896)/2)))</f>
        <v>0</v>
      </c>
      <c r="AU1896" s="28">
        <f t="shared" ca="1" si="1167"/>
        <v>0.51333647769885071</v>
      </c>
      <c r="AV1896" s="28">
        <f t="shared" ca="1" si="1167"/>
        <v>0.40622078821203411</v>
      </c>
      <c r="AW1896" s="28">
        <f>IF(Riskregister!$E$14="",0,COUNTIF(BO$4:BO$53,"&lt;"&amp;AU1896)*IF(AV1896&lt;0.5,Riskregister!$K$14+(Riskregister!$L$14-Riskregister!$K$14)*SQRT(AV1896/2),Riskregister!$L$14-(Riskregister!$L$14-Riskregister!$K$14)*SQRT((1-AV1896)/2)))</f>
        <v>0</v>
      </c>
      <c r="AX1896" s="28">
        <f t="shared" ca="1" si="1168"/>
        <v>0.22916491096176461</v>
      </c>
      <c r="AY1896" s="28">
        <f t="shared" ca="1" si="1168"/>
        <v>0.15799281140893628</v>
      </c>
      <c r="AZ1896" s="28">
        <f>IF(Riskregister!$E$15="",0,COUNTIF(BP$4:BP$53,"&lt;"&amp;AX1896)*IF(AY1896&lt;0.5,Riskregister!$K$15+(Riskregister!$L$15-Riskregister!$K$15)*SQRT(AY1896/2),Riskregister!$L$15-(Riskregister!$L$15-Riskregister!$K$15)*SQRT((1-AY1896)/2)))</f>
        <v>0</v>
      </c>
      <c r="BA1896" s="28">
        <f t="shared" ca="1" si="1169"/>
        <v>5.0519425092271253E-2</v>
      </c>
      <c r="BB1896" s="28">
        <f t="shared" ca="1" si="1169"/>
        <v>0.26949549175156295</v>
      </c>
      <c r="BC1896" s="28">
        <f>IF(Riskregister!$E$16="",0,COUNTIF(BQ$4:BQ$53,"&lt;"&amp;BA1896)*IF(BB1896&lt;0.5,Riskregister!$K$16+(Riskregister!$L$16-Riskregister!$K$16)*SQRT(BB1896/2),Riskregister!$L$16-(Riskregister!$L$16-Riskregister!$K$16)*SQRT((1-BB1896)/2)))</f>
        <v>0</v>
      </c>
      <c r="BD1896" s="28">
        <f t="shared" ca="1" si="1145"/>
        <v>399507.6259348637</v>
      </c>
    </row>
    <row r="1897" spans="20:56" x14ac:dyDescent="0.35">
      <c r="T1897" s="28">
        <f t="shared" ca="1" si="1158"/>
        <v>0.79766335147237144</v>
      </c>
      <c r="U1897" s="28">
        <f t="shared" ca="1" si="1158"/>
        <v>0.62171093441662784</v>
      </c>
      <c r="V1897" s="28">
        <f ca="1">IF(Riskregister!$E$5="",0,COUNTIF(BF$4:BF$53,"&lt;"&amp;T1897)*IF(U1897&lt;0.5,Riskregister!$K$5+(Riskregister!$L$5-Riskregister!$K$5)*SQRT(U1897/2),Riskregister!$L$5-(Riskregister!$L$5-Riskregister!$K$5)*SQRT((1-U1897)/2)))</f>
        <v>404291.62539554818</v>
      </c>
      <c r="W1897" s="28">
        <f t="shared" ca="1" si="1159"/>
        <v>0.55032441993619474</v>
      </c>
      <c r="X1897" s="28">
        <f t="shared" ca="1" si="1159"/>
        <v>0.55670720539975793</v>
      </c>
      <c r="Y1897" s="28">
        <f ca="1">IF(Riskregister!$E$6="",0,COUNTIF(BG$4:BG$53,"&lt;"&amp;W1897)*IF(X1897&lt;0.5,Riskregister!$K$6+(Riskregister!$L$6-Riskregister!$K$6)*SQRT(X1897/2),Riskregister!$L$6-(Riskregister!$L$6-Riskregister!$K$6)*SQRT((1-X1897)/2)))</f>
        <v>0</v>
      </c>
      <c r="Z1897" s="28">
        <f t="shared" ca="1" si="1160"/>
        <v>0.34481925419736181</v>
      </c>
      <c r="AA1897" s="28">
        <f t="shared" ca="1" si="1160"/>
        <v>0.31940171491674707</v>
      </c>
      <c r="AB1897" s="28">
        <f ca="1">IF(Riskregister!$E$7="",0,COUNTIF(BH$4:BH$53,"&lt;"&amp;Z1897)*IF(AA1897&lt;0.5,Riskregister!$K$7+(Riskregister!$L$7-Riskregister!$K$7)*SQRT(AA1897/2),Riskregister!$L$7-(Riskregister!$L$7-Riskregister!$K$7)*SQRT((1-AA1897)/2)))</f>
        <v>0</v>
      </c>
      <c r="AC1897" s="28">
        <f t="shared" ca="1" si="1161"/>
        <v>0.83427809759749194</v>
      </c>
      <c r="AD1897" s="28">
        <f t="shared" ca="1" si="1161"/>
        <v>7.8749578153318289E-2</v>
      </c>
      <c r="AE1897" s="28">
        <f ca="1">IF(Riskregister!$E$8="",0,COUNTIF(BI$4:BI$53,"&lt;"&amp;AC1897)*IF(AD1897&lt;0.5,Riskregister!$K$8+(Riskregister!$L$8-Riskregister!$K$8)*SQRT(AD1897/2),Riskregister!$L$8-(Riskregister!$L$8-Riskregister!$K$8)*SQRT((1-AD1897)/2)))</f>
        <v>0</v>
      </c>
      <c r="AF1897" s="28">
        <f t="shared" ca="1" si="1162"/>
        <v>0.86304877417578574</v>
      </c>
      <c r="AG1897" s="28">
        <f t="shared" ca="1" si="1162"/>
        <v>0.3441267196269534</v>
      </c>
      <c r="AH1897" s="28">
        <f>IF(Riskregister!$E$9="",0,COUNTIF(BJ$4:BJ$53,"&lt;"&amp;AF1897)*IF(AG1897&lt;0.5,Riskregister!$K$9+(Riskregister!$L$9-Riskregister!$K$9)*SQRT(AG1897/2),Riskregister!$L$9-(Riskregister!$L$9-Riskregister!$K$9)*SQRT((1-AG1897)/2)))</f>
        <v>0</v>
      </c>
      <c r="AI1897" s="28">
        <f t="shared" ca="1" si="1163"/>
        <v>0.9803319648309734</v>
      </c>
      <c r="AJ1897" s="28">
        <f t="shared" ca="1" si="1163"/>
        <v>0.2902941923882264</v>
      </c>
      <c r="AK1897" s="28">
        <f>IF(Riskregister!$E$10="",0,COUNTIF(BK$4:BK$53,"&lt;"&amp;AI1897)*IF(AJ1897&lt;0.5,Riskregister!$K$10+(Riskregister!$L$10-Riskregister!$K$10)*SQRT(AJ1897/2),Riskregister!$L$10-(Riskregister!$L$10-Riskregister!$K$10)*SQRT((1-AJ1897)/2)))</f>
        <v>0</v>
      </c>
      <c r="AL1897" s="28">
        <f t="shared" ca="1" si="1164"/>
        <v>0.63867662063274133</v>
      </c>
      <c r="AM1897" s="28">
        <f t="shared" ca="1" si="1164"/>
        <v>0.85444858026820547</v>
      </c>
      <c r="AN1897" s="28">
        <f>IF(Riskregister!$E$11="",0,COUNTIF(BL$4:BL$53,"&lt;"&amp;AL1897)*IF(AM1897&lt;0.5,Riskregister!$K$11+(Riskregister!$L$11-Riskregister!$K$11)*SQRT(AM1897/2),Riskregister!$L$11-(Riskregister!$L$11-Riskregister!$K$11)*SQRT((1-AM1897)/2)))</f>
        <v>0</v>
      </c>
      <c r="AO1897" s="28">
        <f t="shared" ca="1" si="1165"/>
        <v>0.19197267850051614</v>
      </c>
      <c r="AP1897" s="28">
        <f t="shared" ca="1" si="1165"/>
        <v>0.94604174341354785</v>
      </c>
      <c r="AQ1897" s="28">
        <f>IF(Riskregister!$E$12="",0,COUNTIF(BM$4:BM$53,"&lt;"&amp;AO1897)*IF(AP1897&lt;0.5,Riskregister!$K$12+(Riskregister!$L$12-Riskregister!$K$12)*SQRT(AP1897/2),Riskregister!$L$12-(Riskregister!$L$12-Riskregister!$K$12)*SQRT((1-AP1897)/2)))</f>
        <v>0</v>
      </c>
      <c r="AR1897" s="28">
        <f t="shared" ca="1" si="1166"/>
        <v>0.55996420658283508</v>
      </c>
      <c r="AS1897" s="28">
        <f t="shared" ca="1" si="1166"/>
        <v>0.29461864617436484</v>
      </c>
      <c r="AT1897" s="28">
        <f>IF(Riskregister!$E$13="",0,COUNTIF(BN$4:BN$53,"&lt;"&amp;AR1897)*IF(AS1897&lt;0.5,Riskregister!$K$13+(Riskregister!$L$13-Riskregister!$K$13)*SQRT(AS1897/2),Riskregister!$L$13-(Riskregister!$L$13-Riskregister!$K$13)*SQRT((1-AS1897)/2)))</f>
        <v>0</v>
      </c>
      <c r="AU1897" s="28">
        <f t="shared" ca="1" si="1167"/>
        <v>0.7333654197910463</v>
      </c>
      <c r="AV1897" s="28">
        <f t="shared" ca="1" si="1167"/>
        <v>0.56554575918594985</v>
      </c>
      <c r="AW1897" s="28">
        <f>IF(Riskregister!$E$14="",0,COUNTIF(BO$4:BO$53,"&lt;"&amp;AU1897)*IF(AV1897&lt;0.5,Riskregister!$K$14+(Riskregister!$L$14-Riskregister!$K$14)*SQRT(AV1897/2),Riskregister!$L$14-(Riskregister!$L$14-Riskregister!$K$14)*SQRT((1-AV1897)/2)))</f>
        <v>0</v>
      </c>
      <c r="AX1897" s="28">
        <f t="shared" ca="1" si="1168"/>
        <v>0.73924228454933605</v>
      </c>
      <c r="AY1897" s="28">
        <f t="shared" ca="1" si="1168"/>
        <v>0.71843166319863161</v>
      </c>
      <c r="AZ1897" s="28">
        <f>IF(Riskregister!$E$15="",0,COUNTIF(BP$4:BP$53,"&lt;"&amp;AX1897)*IF(AY1897&lt;0.5,Riskregister!$K$15+(Riskregister!$L$15-Riskregister!$K$15)*SQRT(AY1897/2),Riskregister!$L$15-(Riskregister!$L$15-Riskregister!$K$15)*SQRT((1-AY1897)/2)))</f>
        <v>0</v>
      </c>
      <c r="BA1897" s="28">
        <f t="shared" ca="1" si="1169"/>
        <v>0.19636491724526095</v>
      </c>
      <c r="BB1897" s="28">
        <f t="shared" ca="1" si="1169"/>
        <v>8.886704439419546E-2</v>
      </c>
      <c r="BC1897" s="28">
        <f>IF(Riskregister!$E$16="",0,COUNTIF(BQ$4:BQ$53,"&lt;"&amp;BA1897)*IF(BB1897&lt;0.5,Riskregister!$K$16+(Riskregister!$L$16-Riskregister!$K$16)*SQRT(BB1897/2),Riskregister!$L$16-(Riskregister!$L$16-Riskregister!$K$16)*SQRT((1-BB1897)/2)))</f>
        <v>0</v>
      </c>
      <c r="BD1897" s="28">
        <f t="shared" ca="1" si="1145"/>
        <v>404291.62539554818</v>
      </c>
    </row>
    <row r="1898" spans="20:56" x14ac:dyDescent="0.35">
      <c r="T1898" s="28">
        <f t="shared" ca="1" si="1158"/>
        <v>0.91692678700421704</v>
      </c>
      <c r="U1898" s="28">
        <f t="shared" ca="1" si="1158"/>
        <v>0.67855665791792596</v>
      </c>
      <c r="V1898" s="28">
        <f ca="1">IF(Riskregister!$E$5="",0,COUNTIF(BF$4:BF$53,"&lt;"&amp;T1898)*IF(U1898&lt;0.5,Riskregister!$K$5+(Riskregister!$L$5-Riskregister!$K$5)*SQRT(U1898/2),Riskregister!$L$5-(Riskregister!$L$5-Riskregister!$K$5)*SQRT((1-U1898)/2)))</f>
        <v>419594.5167523725</v>
      </c>
      <c r="W1898" s="28">
        <f t="shared" ca="1" si="1159"/>
        <v>0.52900180711382072</v>
      </c>
      <c r="X1898" s="28">
        <f t="shared" ca="1" si="1159"/>
        <v>9.3881301453934141E-2</v>
      </c>
      <c r="Y1898" s="28">
        <f ca="1">IF(Riskregister!$E$6="",0,COUNTIF(BG$4:BG$53,"&lt;"&amp;W1898)*IF(X1898&lt;0.5,Riskregister!$K$6+(Riskregister!$L$6-Riskregister!$K$6)*SQRT(X1898/2),Riskregister!$L$6-(Riskregister!$L$6-Riskregister!$K$6)*SQRT((1-X1898)/2)))</f>
        <v>0</v>
      </c>
      <c r="Z1898" s="28">
        <f t="shared" ca="1" si="1160"/>
        <v>0.23167602360370165</v>
      </c>
      <c r="AA1898" s="28">
        <f t="shared" ca="1" si="1160"/>
        <v>0.64337928163617997</v>
      </c>
      <c r="AB1898" s="28">
        <f ca="1">IF(Riskregister!$E$7="",0,COUNTIF(BH$4:BH$53,"&lt;"&amp;Z1898)*IF(AA1898&lt;0.5,Riskregister!$K$7+(Riskregister!$L$7-Riskregister!$K$7)*SQRT(AA1898/2),Riskregister!$L$7-(Riskregister!$L$7-Riskregister!$K$7)*SQRT((1-AA1898)/2)))</f>
        <v>0</v>
      </c>
      <c r="AC1898" s="28">
        <f t="shared" ca="1" si="1161"/>
        <v>0.25128442728032374</v>
      </c>
      <c r="AD1898" s="28">
        <f t="shared" ca="1" si="1161"/>
        <v>4.8472053704682549E-2</v>
      </c>
      <c r="AE1898" s="28">
        <f ca="1">IF(Riskregister!$E$8="",0,COUNTIF(BI$4:BI$53,"&lt;"&amp;AC1898)*IF(AD1898&lt;0.5,Riskregister!$K$8+(Riskregister!$L$8-Riskregister!$K$8)*SQRT(AD1898/2),Riskregister!$L$8-(Riskregister!$L$8-Riskregister!$K$8)*SQRT((1-AD1898)/2)))</f>
        <v>0</v>
      </c>
      <c r="AF1898" s="28">
        <f t="shared" ca="1" si="1162"/>
        <v>0.71698428654013169</v>
      </c>
      <c r="AG1898" s="28">
        <f t="shared" ca="1" si="1162"/>
        <v>0.38282346207812723</v>
      </c>
      <c r="AH1898" s="28">
        <f>IF(Riskregister!$E$9="",0,COUNTIF(BJ$4:BJ$53,"&lt;"&amp;AF1898)*IF(AG1898&lt;0.5,Riskregister!$K$9+(Riskregister!$L$9-Riskregister!$K$9)*SQRT(AG1898/2),Riskregister!$L$9-(Riskregister!$L$9-Riskregister!$K$9)*SQRT((1-AG1898)/2)))</f>
        <v>0</v>
      </c>
      <c r="AI1898" s="28">
        <f t="shared" ca="1" si="1163"/>
        <v>0.42178206570229682</v>
      </c>
      <c r="AJ1898" s="28">
        <f t="shared" ca="1" si="1163"/>
        <v>0.9564479374117677</v>
      </c>
      <c r="AK1898" s="28">
        <f>IF(Riskregister!$E$10="",0,COUNTIF(BK$4:BK$53,"&lt;"&amp;AI1898)*IF(AJ1898&lt;0.5,Riskregister!$K$10+(Riskregister!$L$10-Riskregister!$K$10)*SQRT(AJ1898/2),Riskregister!$L$10-(Riskregister!$L$10-Riskregister!$K$10)*SQRT((1-AJ1898)/2)))</f>
        <v>0</v>
      </c>
      <c r="AL1898" s="28">
        <f t="shared" ca="1" si="1164"/>
        <v>0.92587464755633886</v>
      </c>
      <c r="AM1898" s="28">
        <f t="shared" ca="1" si="1164"/>
        <v>0.36720358606139314</v>
      </c>
      <c r="AN1898" s="28">
        <f>IF(Riskregister!$E$11="",0,COUNTIF(BL$4:BL$53,"&lt;"&amp;AL1898)*IF(AM1898&lt;0.5,Riskregister!$K$11+(Riskregister!$L$11-Riskregister!$K$11)*SQRT(AM1898/2),Riskregister!$L$11-(Riskregister!$L$11-Riskregister!$K$11)*SQRT((1-AM1898)/2)))</f>
        <v>0</v>
      </c>
      <c r="AO1898" s="28">
        <f t="shared" ca="1" si="1165"/>
        <v>0.86800528344138705</v>
      </c>
      <c r="AP1898" s="28">
        <f t="shared" ca="1" si="1165"/>
        <v>0.80959067586911859</v>
      </c>
      <c r="AQ1898" s="28">
        <f>IF(Riskregister!$E$12="",0,COUNTIF(BM$4:BM$53,"&lt;"&amp;AO1898)*IF(AP1898&lt;0.5,Riskregister!$K$12+(Riskregister!$L$12-Riskregister!$K$12)*SQRT(AP1898/2),Riskregister!$L$12-(Riskregister!$L$12-Riskregister!$K$12)*SQRT((1-AP1898)/2)))</f>
        <v>0</v>
      </c>
      <c r="AR1898" s="28">
        <f t="shared" ca="1" si="1166"/>
        <v>0.35087907679999863</v>
      </c>
      <c r="AS1898" s="28">
        <f t="shared" ca="1" si="1166"/>
        <v>0.14028929949719549</v>
      </c>
      <c r="AT1898" s="28">
        <f>IF(Riskregister!$E$13="",0,COUNTIF(BN$4:BN$53,"&lt;"&amp;AR1898)*IF(AS1898&lt;0.5,Riskregister!$K$13+(Riskregister!$L$13-Riskregister!$K$13)*SQRT(AS1898/2),Riskregister!$L$13-(Riskregister!$L$13-Riskregister!$K$13)*SQRT((1-AS1898)/2)))</f>
        <v>0</v>
      </c>
      <c r="AU1898" s="28">
        <f t="shared" ca="1" si="1167"/>
        <v>0.5619143216843191</v>
      </c>
      <c r="AV1898" s="28">
        <f t="shared" ca="1" si="1167"/>
        <v>0.38825590916180708</v>
      </c>
      <c r="AW1898" s="28">
        <f>IF(Riskregister!$E$14="",0,COUNTIF(BO$4:BO$53,"&lt;"&amp;AU1898)*IF(AV1898&lt;0.5,Riskregister!$K$14+(Riskregister!$L$14-Riskregister!$K$14)*SQRT(AV1898/2),Riskregister!$L$14-(Riskregister!$L$14-Riskregister!$K$14)*SQRT((1-AV1898)/2)))</f>
        <v>0</v>
      </c>
      <c r="AX1898" s="28">
        <f t="shared" ca="1" si="1168"/>
        <v>0.11277592051359853</v>
      </c>
      <c r="AY1898" s="28">
        <f t="shared" ca="1" si="1168"/>
        <v>0.22126891878706245</v>
      </c>
      <c r="AZ1898" s="28">
        <f>IF(Riskregister!$E$15="",0,COUNTIF(BP$4:BP$53,"&lt;"&amp;AX1898)*IF(AY1898&lt;0.5,Riskregister!$K$15+(Riskregister!$L$15-Riskregister!$K$15)*SQRT(AY1898/2),Riskregister!$L$15-(Riskregister!$L$15-Riskregister!$K$15)*SQRT((1-AY1898)/2)))</f>
        <v>0</v>
      </c>
      <c r="BA1898" s="28">
        <f t="shared" ca="1" si="1169"/>
        <v>0.44825655629701489</v>
      </c>
      <c r="BB1898" s="28">
        <f t="shared" ca="1" si="1169"/>
        <v>0.2887873023441978</v>
      </c>
      <c r="BC1898" s="28">
        <f>IF(Riskregister!$E$16="",0,COUNTIF(BQ$4:BQ$53,"&lt;"&amp;BA1898)*IF(BB1898&lt;0.5,Riskregister!$K$16+(Riskregister!$L$16-Riskregister!$K$16)*SQRT(BB1898/2),Riskregister!$L$16-(Riskregister!$L$16-Riskregister!$K$16)*SQRT((1-BB1898)/2)))</f>
        <v>0</v>
      </c>
      <c r="BD1898" s="28">
        <f t="shared" ca="1" si="1145"/>
        <v>419594.5167523725</v>
      </c>
    </row>
    <row r="1899" spans="20:56" x14ac:dyDescent="0.35">
      <c r="T1899" s="28">
        <f t="shared" ca="1" si="1158"/>
        <v>0.22497986639733014</v>
      </c>
      <c r="U1899" s="28">
        <f t="shared" ca="1" si="1158"/>
        <v>0.12918220772433731</v>
      </c>
      <c r="V1899" s="28">
        <f ca="1">IF(Riskregister!$E$5="",0,COUNTIF(BF$4:BF$53,"&lt;"&amp;T1899)*IF(U1899&lt;0.5,Riskregister!$K$5+(Riskregister!$L$5-Riskregister!$K$5)*SQRT(U1899/2),Riskregister!$L$5-(Riskregister!$L$5-Riskregister!$K$5)*SQRT((1-U1899)/2)))</f>
        <v>0</v>
      </c>
      <c r="W1899" s="28">
        <f t="shared" ca="1" si="1159"/>
        <v>0.35791052518400357</v>
      </c>
      <c r="X1899" s="28">
        <f t="shared" ca="1" si="1159"/>
        <v>9.8343661113769687E-2</v>
      </c>
      <c r="Y1899" s="28">
        <f ca="1">IF(Riskregister!$E$6="",0,COUNTIF(BG$4:BG$53,"&lt;"&amp;W1899)*IF(X1899&lt;0.5,Riskregister!$K$6+(Riskregister!$L$6-Riskregister!$K$6)*SQRT(X1899/2),Riskregister!$L$6-(Riskregister!$L$6-Riskregister!$K$6)*SQRT((1-X1899)/2)))</f>
        <v>0</v>
      </c>
      <c r="Z1899" s="28">
        <f t="shared" ca="1" si="1160"/>
        <v>0.27848940003347089</v>
      </c>
      <c r="AA1899" s="28">
        <f t="shared" ca="1" si="1160"/>
        <v>0.94902430821635653</v>
      </c>
      <c r="AB1899" s="28">
        <f ca="1">IF(Riskregister!$E$7="",0,COUNTIF(BH$4:BH$53,"&lt;"&amp;Z1899)*IF(AA1899&lt;0.5,Riskregister!$K$7+(Riskregister!$L$7-Riskregister!$K$7)*SQRT(AA1899/2),Riskregister!$L$7-(Riskregister!$L$7-Riskregister!$K$7)*SQRT((1-AA1899)/2)))</f>
        <v>0</v>
      </c>
      <c r="AC1899" s="28">
        <f t="shared" ca="1" si="1161"/>
        <v>2.3628817440315419E-2</v>
      </c>
      <c r="AD1899" s="28">
        <f t="shared" ca="1" si="1161"/>
        <v>0.64115586828083282</v>
      </c>
      <c r="AE1899" s="28">
        <f ca="1">IF(Riskregister!$E$8="",0,COUNTIF(BI$4:BI$53,"&lt;"&amp;AC1899)*IF(AD1899&lt;0.5,Riskregister!$K$8+(Riskregister!$L$8-Riskregister!$K$8)*SQRT(AD1899/2),Riskregister!$L$8-(Riskregister!$L$8-Riskregister!$K$8)*SQRT((1-AD1899)/2)))</f>
        <v>0</v>
      </c>
      <c r="AF1899" s="28">
        <f t="shared" ca="1" si="1162"/>
        <v>0.32443797594034784</v>
      </c>
      <c r="AG1899" s="28">
        <f t="shared" ca="1" si="1162"/>
        <v>0.46767710195079237</v>
      </c>
      <c r="AH1899" s="28">
        <f>IF(Riskregister!$E$9="",0,COUNTIF(BJ$4:BJ$53,"&lt;"&amp;AF1899)*IF(AG1899&lt;0.5,Riskregister!$K$9+(Riskregister!$L$9-Riskregister!$K$9)*SQRT(AG1899/2),Riskregister!$L$9-(Riskregister!$L$9-Riskregister!$K$9)*SQRT((1-AG1899)/2)))</f>
        <v>0</v>
      </c>
      <c r="AI1899" s="28">
        <f t="shared" ca="1" si="1163"/>
        <v>0.77980416084817272</v>
      </c>
      <c r="AJ1899" s="28">
        <f t="shared" ca="1" si="1163"/>
        <v>0.21948312269251269</v>
      </c>
      <c r="AK1899" s="28">
        <f>IF(Riskregister!$E$10="",0,COUNTIF(BK$4:BK$53,"&lt;"&amp;AI1899)*IF(AJ1899&lt;0.5,Riskregister!$K$10+(Riskregister!$L$10-Riskregister!$K$10)*SQRT(AJ1899/2),Riskregister!$L$10-(Riskregister!$L$10-Riskregister!$K$10)*SQRT((1-AJ1899)/2)))</f>
        <v>0</v>
      </c>
      <c r="AL1899" s="28">
        <f t="shared" ca="1" si="1164"/>
        <v>0.39439849878049871</v>
      </c>
      <c r="AM1899" s="28">
        <f t="shared" ca="1" si="1164"/>
        <v>0.61024684863823497</v>
      </c>
      <c r="AN1899" s="28">
        <f>IF(Riskregister!$E$11="",0,COUNTIF(BL$4:BL$53,"&lt;"&amp;AL1899)*IF(AM1899&lt;0.5,Riskregister!$K$11+(Riskregister!$L$11-Riskregister!$K$11)*SQRT(AM1899/2),Riskregister!$L$11-(Riskregister!$L$11-Riskregister!$K$11)*SQRT((1-AM1899)/2)))</f>
        <v>0</v>
      </c>
      <c r="AO1899" s="28">
        <f t="shared" ca="1" si="1165"/>
        <v>0.23175524303782569</v>
      </c>
      <c r="AP1899" s="28">
        <f t="shared" ca="1" si="1165"/>
        <v>0.10328640751721185</v>
      </c>
      <c r="AQ1899" s="28">
        <f>IF(Riskregister!$E$12="",0,COUNTIF(BM$4:BM$53,"&lt;"&amp;AO1899)*IF(AP1899&lt;0.5,Riskregister!$K$12+(Riskregister!$L$12-Riskregister!$K$12)*SQRT(AP1899/2),Riskregister!$L$12-(Riskregister!$L$12-Riskregister!$K$12)*SQRT((1-AP1899)/2)))</f>
        <v>0</v>
      </c>
      <c r="AR1899" s="28">
        <f t="shared" ca="1" si="1166"/>
        <v>0.59427301941147781</v>
      </c>
      <c r="AS1899" s="28">
        <f t="shared" ca="1" si="1166"/>
        <v>0.40950069194687155</v>
      </c>
      <c r="AT1899" s="28">
        <f>IF(Riskregister!$E$13="",0,COUNTIF(BN$4:BN$53,"&lt;"&amp;AR1899)*IF(AS1899&lt;0.5,Riskregister!$K$13+(Riskregister!$L$13-Riskregister!$K$13)*SQRT(AS1899/2),Riskregister!$L$13-(Riskregister!$L$13-Riskregister!$K$13)*SQRT((1-AS1899)/2)))</f>
        <v>0</v>
      </c>
      <c r="AU1899" s="28">
        <f t="shared" ca="1" si="1167"/>
        <v>0.73130551027534485</v>
      </c>
      <c r="AV1899" s="28">
        <f t="shared" ca="1" si="1167"/>
        <v>0.94427801582205539</v>
      </c>
      <c r="AW1899" s="28">
        <f>IF(Riskregister!$E$14="",0,COUNTIF(BO$4:BO$53,"&lt;"&amp;AU1899)*IF(AV1899&lt;0.5,Riskregister!$K$14+(Riskregister!$L$14-Riskregister!$K$14)*SQRT(AV1899/2),Riskregister!$L$14-(Riskregister!$L$14-Riskregister!$K$14)*SQRT((1-AV1899)/2)))</f>
        <v>0</v>
      </c>
      <c r="AX1899" s="28">
        <f t="shared" ca="1" si="1168"/>
        <v>0.28235571325846209</v>
      </c>
      <c r="AY1899" s="28">
        <f t="shared" ca="1" si="1168"/>
        <v>0.39895073732891551</v>
      </c>
      <c r="AZ1899" s="28">
        <f>IF(Riskregister!$E$15="",0,COUNTIF(BP$4:BP$53,"&lt;"&amp;AX1899)*IF(AY1899&lt;0.5,Riskregister!$K$15+(Riskregister!$L$15-Riskregister!$K$15)*SQRT(AY1899/2),Riskregister!$L$15-(Riskregister!$L$15-Riskregister!$K$15)*SQRT((1-AY1899)/2)))</f>
        <v>0</v>
      </c>
      <c r="BA1899" s="28">
        <f t="shared" ca="1" si="1169"/>
        <v>0.63140131735375904</v>
      </c>
      <c r="BB1899" s="28">
        <f t="shared" ca="1" si="1169"/>
        <v>9.4779199590916519E-2</v>
      </c>
      <c r="BC1899" s="28">
        <f>IF(Riskregister!$E$16="",0,COUNTIF(BQ$4:BQ$53,"&lt;"&amp;BA1899)*IF(BB1899&lt;0.5,Riskregister!$K$16+(Riskregister!$L$16-Riskregister!$K$16)*SQRT(BB1899/2),Riskregister!$L$16-(Riskregister!$L$16-Riskregister!$K$16)*SQRT((1-BB1899)/2)))</f>
        <v>0</v>
      </c>
      <c r="BD1899" s="28">
        <f t="shared" ca="1" si="1145"/>
        <v>0</v>
      </c>
    </row>
    <row r="1900" spans="20:56" x14ac:dyDescent="0.35">
      <c r="T1900" s="28">
        <f t="shared" ca="1" si="1158"/>
        <v>8.0833384916885742E-2</v>
      </c>
      <c r="U1900" s="28">
        <f t="shared" ca="1" si="1158"/>
        <v>0.88522501226427308</v>
      </c>
      <c r="V1900" s="28">
        <f ca="1">IF(Riskregister!$E$5="",0,COUNTIF(BF$4:BF$53,"&lt;"&amp;T1900)*IF(U1900&lt;0.5,Riskregister!$K$5+(Riskregister!$L$5-Riskregister!$K$5)*SQRT(U1900/2),Riskregister!$L$5-(Riskregister!$L$5-Riskregister!$K$5)*SQRT((1-U1900)/2)))</f>
        <v>0</v>
      </c>
      <c r="W1900" s="28">
        <f t="shared" ca="1" si="1159"/>
        <v>0.46300169273927094</v>
      </c>
      <c r="X1900" s="28">
        <f t="shared" ca="1" si="1159"/>
        <v>0.32499114037406374</v>
      </c>
      <c r="Y1900" s="28">
        <f ca="1">IF(Riskregister!$E$6="",0,COUNTIF(BG$4:BG$53,"&lt;"&amp;W1900)*IF(X1900&lt;0.5,Riskregister!$K$6+(Riskregister!$L$6-Riskregister!$K$6)*SQRT(X1900/2),Riskregister!$L$6-(Riskregister!$L$6-Riskregister!$K$6)*SQRT((1-X1900)/2)))</f>
        <v>0</v>
      </c>
      <c r="Z1900" s="28">
        <f t="shared" ca="1" si="1160"/>
        <v>0.32196885144704634</v>
      </c>
      <c r="AA1900" s="28">
        <f t="shared" ca="1" si="1160"/>
        <v>0.90776241542402536</v>
      </c>
      <c r="AB1900" s="28">
        <f ca="1">IF(Riskregister!$E$7="",0,COUNTIF(BH$4:BH$53,"&lt;"&amp;Z1900)*IF(AA1900&lt;0.5,Riskregister!$K$7+(Riskregister!$L$7-Riskregister!$K$7)*SQRT(AA1900/2),Riskregister!$L$7-(Riskregister!$L$7-Riskregister!$K$7)*SQRT((1-AA1900)/2)))</f>
        <v>0</v>
      </c>
      <c r="AC1900" s="28">
        <f t="shared" ca="1" si="1161"/>
        <v>0.96061265713926225</v>
      </c>
      <c r="AD1900" s="28">
        <f t="shared" ca="1" si="1161"/>
        <v>0.94374660413394018</v>
      </c>
      <c r="AE1900" s="28">
        <f ca="1">IF(Riskregister!$E$8="",0,COUNTIF(BI$4:BI$53,"&lt;"&amp;AC1900)*IF(AD1900&lt;0.5,Riskregister!$K$8+(Riskregister!$L$8-Riskregister!$K$8)*SQRT(AD1900/2),Riskregister!$L$8-(Riskregister!$L$8-Riskregister!$K$8)*SQRT((1-AD1900)/2)))</f>
        <v>0</v>
      </c>
      <c r="AF1900" s="28">
        <f t="shared" ca="1" si="1162"/>
        <v>0.98199184212992696</v>
      </c>
      <c r="AG1900" s="28">
        <f t="shared" ca="1" si="1162"/>
        <v>0.20886719344144822</v>
      </c>
      <c r="AH1900" s="28">
        <f>IF(Riskregister!$E$9="",0,COUNTIF(BJ$4:BJ$53,"&lt;"&amp;AF1900)*IF(AG1900&lt;0.5,Riskregister!$K$9+(Riskregister!$L$9-Riskregister!$K$9)*SQRT(AG1900/2),Riskregister!$L$9-(Riskregister!$L$9-Riskregister!$K$9)*SQRT((1-AG1900)/2)))</f>
        <v>0</v>
      </c>
      <c r="AI1900" s="28">
        <f t="shared" ca="1" si="1163"/>
        <v>0.45994653382779294</v>
      </c>
      <c r="AJ1900" s="28">
        <f t="shared" ca="1" si="1163"/>
        <v>0.73064680665759507</v>
      </c>
      <c r="AK1900" s="28">
        <f>IF(Riskregister!$E$10="",0,COUNTIF(BK$4:BK$53,"&lt;"&amp;AI1900)*IF(AJ1900&lt;0.5,Riskregister!$K$10+(Riskregister!$L$10-Riskregister!$K$10)*SQRT(AJ1900/2),Riskregister!$L$10-(Riskregister!$L$10-Riskregister!$K$10)*SQRT((1-AJ1900)/2)))</f>
        <v>0</v>
      </c>
      <c r="AL1900" s="28">
        <f t="shared" ca="1" si="1164"/>
        <v>0.4427476702936981</v>
      </c>
      <c r="AM1900" s="28">
        <f t="shared" ca="1" si="1164"/>
        <v>0.77108230410596978</v>
      </c>
      <c r="AN1900" s="28">
        <f>IF(Riskregister!$E$11="",0,COUNTIF(BL$4:BL$53,"&lt;"&amp;AL1900)*IF(AM1900&lt;0.5,Riskregister!$K$11+(Riskregister!$L$11-Riskregister!$K$11)*SQRT(AM1900/2),Riskregister!$L$11-(Riskregister!$L$11-Riskregister!$K$11)*SQRT((1-AM1900)/2)))</f>
        <v>0</v>
      </c>
      <c r="AO1900" s="28">
        <f t="shared" ca="1" si="1165"/>
        <v>0.15134790056373104</v>
      </c>
      <c r="AP1900" s="28">
        <f t="shared" ca="1" si="1165"/>
        <v>0.87650284025846337</v>
      </c>
      <c r="AQ1900" s="28">
        <f>IF(Riskregister!$E$12="",0,COUNTIF(BM$4:BM$53,"&lt;"&amp;AO1900)*IF(AP1900&lt;0.5,Riskregister!$K$12+(Riskregister!$L$12-Riskregister!$K$12)*SQRT(AP1900/2),Riskregister!$L$12-(Riskregister!$L$12-Riskregister!$K$12)*SQRT((1-AP1900)/2)))</f>
        <v>0</v>
      </c>
      <c r="AR1900" s="28">
        <f t="shared" ca="1" si="1166"/>
        <v>0.32939343352204786</v>
      </c>
      <c r="AS1900" s="28">
        <f t="shared" ca="1" si="1166"/>
        <v>0.27981032802866335</v>
      </c>
      <c r="AT1900" s="28">
        <f>IF(Riskregister!$E$13="",0,COUNTIF(BN$4:BN$53,"&lt;"&amp;AR1900)*IF(AS1900&lt;0.5,Riskregister!$K$13+(Riskregister!$L$13-Riskregister!$K$13)*SQRT(AS1900/2),Riskregister!$L$13-(Riskregister!$L$13-Riskregister!$K$13)*SQRT((1-AS1900)/2)))</f>
        <v>0</v>
      </c>
      <c r="AU1900" s="28">
        <f t="shared" ca="1" si="1167"/>
        <v>0.95003443377583607</v>
      </c>
      <c r="AV1900" s="28">
        <f t="shared" ca="1" si="1167"/>
        <v>0.75082196471518792</v>
      </c>
      <c r="AW1900" s="28">
        <f>IF(Riskregister!$E$14="",0,COUNTIF(BO$4:BO$53,"&lt;"&amp;AU1900)*IF(AV1900&lt;0.5,Riskregister!$K$14+(Riskregister!$L$14-Riskregister!$K$14)*SQRT(AV1900/2),Riskregister!$L$14-(Riskregister!$L$14-Riskregister!$K$14)*SQRT((1-AV1900)/2)))</f>
        <v>0</v>
      </c>
      <c r="AX1900" s="28">
        <f t="shared" ca="1" si="1168"/>
        <v>0.57532767434203758</v>
      </c>
      <c r="AY1900" s="28">
        <f t="shared" ca="1" si="1168"/>
        <v>0.83927424875772094</v>
      </c>
      <c r="AZ1900" s="28">
        <f>IF(Riskregister!$E$15="",0,COUNTIF(BP$4:BP$53,"&lt;"&amp;AX1900)*IF(AY1900&lt;0.5,Riskregister!$K$15+(Riskregister!$L$15-Riskregister!$K$15)*SQRT(AY1900/2),Riskregister!$L$15-(Riskregister!$L$15-Riskregister!$K$15)*SQRT((1-AY1900)/2)))</f>
        <v>0</v>
      </c>
      <c r="BA1900" s="28">
        <f t="shared" ca="1" si="1169"/>
        <v>0.49148932955914526</v>
      </c>
      <c r="BB1900" s="28">
        <f t="shared" ca="1" si="1169"/>
        <v>0.51069907416957983</v>
      </c>
      <c r="BC1900" s="28">
        <f>IF(Riskregister!$E$16="",0,COUNTIF(BQ$4:BQ$53,"&lt;"&amp;BA1900)*IF(BB1900&lt;0.5,Riskregister!$K$16+(Riskregister!$L$16-Riskregister!$K$16)*SQRT(BB1900/2),Riskregister!$L$16-(Riskregister!$L$16-Riskregister!$K$16)*SQRT((1-BB1900)/2)))</f>
        <v>0</v>
      </c>
      <c r="BD1900" s="28">
        <f t="shared" ca="1" si="1145"/>
        <v>0</v>
      </c>
    </row>
    <row r="1901" spans="20:56" x14ac:dyDescent="0.35">
      <c r="T1901" s="28">
        <f t="shared" ca="1" si="1158"/>
        <v>0.43364550317523953</v>
      </c>
      <c r="U1901" s="28">
        <f t="shared" ca="1" si="1158"/>
        <v>0.81301788960547072</v>
      </c>
      <c r="V1901" s="28">
        <f ca="1">IF(Riskregister!$E$5="",0,COUNTIF(BF$4:BF$53,"&lt;"&amp;T1901)*IF(U1901&lt;0.5,Riskregister!$K$5+(Riskregister!$L$5-Riskregister!$K$5)*SQRT(U1901/2),Riskregister!$L$5-(Riskregister!$L$5-Riskregister!$K$5)*SQRT((1-U1901)/2)))</f>
        <v>0</v>
      </c>
      <c r="W1901" s="28">
        <f t="shared" ca="1" si="1159"/>
        <v>0.9508146598480538</v>
      </c>
      <c r="X1901" s="28">
        <f t="shared" ca="1" si="1159"/>
        <v>0.81514334533473187</v>
      </c>
      <c r="Y1901" s="28">
        <f ca="1">IF(Riskregister!$E$6="",0,COUNTIF(BG$4:BG$53,"&lt;"&amp;W1901)*IF(X1901&lt;0.5,Riskregister!$K$6+(Riskregister!$L$6-Riskregister!$K$6)*SQRT(X1901/2),Riskregister!$L$6-(Riskregister!$L$6-Riskregister!$K$6)*SQRT((1-X1901)/2)))</f>
        <v>2905527.0116485571</v>
      </c>
      <c r="Z1901" s="28">
        <f t="shared" ca="1" si="1160"/>
        <v>0.17539293812491918</v>
      </c>
      <c r="AA1901" s="28">
        <f t="shared" ca="1" si="1160"/>
        <v>0.71399255114656734</v>
      </c>
      <c r="AB1901" s="28">
        <f ca="1">IF(Riskregister!$E$7="",0,COUNTIF(BH$4:BH$53,"&lt;"&amp;Z1901)*IF(AA1901&lt;0.5,Riskregister!$K$7+(Riskregister!$L$7-Riskregister!$K$7)*SQRT(AA1901/2),Riskregister!$L$7-(Riskregister!$L$7-Riskregister!$K$7)*SQRT((1-AA1901)/2)))</f>
        <v>0</v>
      </c>
      <c r="AC1901" s="28">
        <f t="shared" ca="1" si="1161"/>
        <v>0.27257389435674739</v>
      </c>
      <c r="AD1901" s="28">
        <f t="shared" ca="1" si="1161"/>
        <v>0.97586954901247525</v>
      </c>
      <c r="AE1901" s="28">
        <f ca="1">IF(Riskregister!$E$8="",0,COUNTIF(BI$4:BI$53,"&lt;"&amp;AC1901)*IF(AD1901&lt;0.5,Riskregister!$K$8+(Riskregister!$L$8-Riskregister!$K$8)*SQRT(AD1901/2),Riskregister!$L$8-(Riskregister!$L$8-Riskregister!$K$8)*SQRT((1-AD1901)/2)))</f>
        <v>0</v>
      </c>
      <c r="AF1901" s="28">
        <f t="shared" ca="1" si="1162"/>
        <v>0.50339168864808392</v>
      </c>
      <c r="AG1901" s="28">
        <f t="shared" ca="1" si="1162"/>
        <v>0.13026566481768243</v>
      </c>
      <c r="AH1901" s="28">
        <f>IF(Riskregister!$E$9="",0,COUNTIF(BJ$4:BJ$53,"&lt;"&amp;AF1901)*IF(AG1901&lt;0.5,Riskregister!$K$9+(Riskregister!$L$9-Riskregister!$K$9)*SQRT(AG1901/2),Riskregister!$L$9-(Riskregister!$L$9-Riskregister!$K$9)*SQRT((1-AG1901)/2)))</f>
        <v>0</v>
      </c>
      <c r="AI1901" s="28">
        <f t="shared" ca="1" si="1163"/>
        <v>0.41748642601274777</v>
      </c>
      <c r="AJ1901" s="28">
        <f t="shared" ca="1" si="1163"/>
        <v>0.85759099498346658</v>
      </c>
      <c r="AK1901" s="28">
        <f>IF(Riskregister!$E$10="",0,COUNTIF(BK$4:BK$53,"&lt;"&amp;AI1901)*IF(AJ1901&lt;0.5,Riskregister!$K$10+(Riskregister!$L$10-Riskregister!$K$10)*SQRT(AJ1901/2),Riskregister!$L$10-(Riskregister!$L$10-Riskregister!$K$10)*SQRT((1-AJ1901)/2)))</f>
        <v>0</v>
      </c>
      <c r="AL1901" s="28">
        <f t="shared" ca="1" si="1164"/>
        <v>9.1270710893246898E-2</v>
      </c>
      <c r="AM1901" s="28">
        <f t="shared" ca="1" si="1164"/>
        <v>0.14581941462083903</v>
      </c>
      <c r="AN1901" s="28">
        <f>IF(Riskregister!$E$11="",0,COUNTIF(BL$4:BL$53,"&lt;"&amp;AL1901)*IF(AM1901&lt;0.5,Riskregister!$K$11+(Riskregister!$L$11-Riskregister!$K$11)*SQRT(AM1901/2),Riskregister!$L$11-(Riskregister!$L$11-Riskregister!$K$11)*SQRT((1-AM1901)/2)))</f>
        <v>0</v>
      </c>
      <c r="AO1901" s="28">
        <f t="shared" ca="1" si="1165"/>
        <v>0.51748428584795025</v>
      </c>
      <c r="AP1901" s="28">
        <f t="shared" ca="1" si="1165"/>
        <v>0.7072764194964829</v>
      </c>
      <c r="AQ1901" s="28">
        <f>IF(Riskregister!$E$12="",0,COUNTIF(BM$4:BM$53,"&lt;"&amp;AO1901)*IF(AP1901&lt;0.5,Riskregister!$K$12+(Riskregister!$L$12-Riskregister!$K$12)*SQRT(AP1901/2),Riskregister!$L$12-(Riskregister!$L$12-Riskregister!$K$12)*SQRT((1-AP1901)/2)))</f>
        <v>0</v>
      </c>
      <c r="AR1901" s="28">
        <f t="shared" ca="1" si="1166"/>
        <v>0.99610380929575137</v>
      </c>
      <c r="AS1901" s="28">
        <f t="shared" ca="1" si="1166"/>
        <v>0.87810185157103149</v>
      </c>
      <c r="AT1901" s="28">
        <f>IF(Riskregister!$E$13="",0,COUNTIF(BN$4:BN$53,"&lt;"&amp;AR1901)*IF(AS1901&lt;0.5,Riskregister!$K$13+(Riskregister!$L$13-Riskregister!$K$13)*SQRT(AS1901/2),Riskregister!$L$13-(Riskregister!$L$13-Riskregister!$K$13)*SQRT((1-AS1901)/2)))</f>
        <v>0</v>
      </c>
      <c r="AU1901" s="28">
        <f t="shared" ca="1" si="1167"/>
        <v>0.37198215277620805</v>
      </c>
      <c r="AV1901" s="28">
        <f t="shared" ca="1" si="1167"/>
        <v>0.59550899956335224</v>
      </c>
      <c r="AW1901" s="28">
        <f>IF(Riskregister!$E$14="",0,COUNTIF(BO$4:BO$53,"&lt;"&amp;AU1901)*IF(AV1901&lt;0.5,Riskregister!$K$14+(Riskregister!$L$14-Riskregister!$K$14)*SQRT(AV1901/2),Riskregister!$L$14-(Riskregister!$L$14-Riskregister!$K$14)*SQRT((1-AV1901)/2)))</f>
        <v>0</v>
      </c>
      <c r="AX1901" s="28">
        <f t="shared" ca="1" si="1168"/>
        <v>0.23253314448897544</v>
      </c>
      <c r="AY1901" s="28">
        <f t="shared" ca="1" si="1168"/>
        <v>0.99022301525920287</v>
      </c>
      <c r="AZ1901" s="28">
        <f>IF(Riskregister!$E$15="",0,COUNTIF(BP$4:BP$53,"&lt;"&amp;AX1901)*IF(AY1901&lt;0.5,Riskregister!$K$15+(Riskregister!$L$15-Riskregister!$K$15)*SQRT(AY1901/2),Riskregister!$L$15-(Riskregister!$L$15-Riskregister!$K$15)*SQRT((1-AY1901)/2)))</f>
        <v>0</v>
      </c>
      <c r="BA1901" s="28">
        <f t="shared" ca="1" si="1169"/>
        <v>0.53578146849215247</v>
      </c>
      <c r="BB1901" s="28">
        <f t="shared" ca="1" si="1169"/>
        <v>0.52265505597677164</v>
      </c>
      <c r="BC1901" s="28">
        <f>IF(Riskregister!$E$16="",0,COUNTIF(BQ$4:BQ$53,"&lt;"&amp;BA1901)*IF(BB1901&lt;0.5,Riskregister!$K$16+(Riskregister!$L$16-Riskregister!$K$16)*SQRT(BB1901/2),Riskregister!$L$16-(Riskregister!$L$16-Riskregister!$K$16)*SQRT((1-BB1901)/2)))</f>
        <v>0</v>
      </c>
      <c r="BD1901" s="28">
        <f t="shared" ca="1" si="1145"/>
        <v>2905527.0116485571</v>
      </c>
    </row>
    <row r="1902" spans="20:56" x14ac:dyDescent="0.35">
      <c r="T1902" s="28">
        <f t="shared" ca="1" si="1158"/>
        <v>0.40453608660203211</v>
      </c>
      <c r="U1902" s="28">
        <f t="shared" ca="1" si="1158"/>
        <v>6.0343022880585462E-2</v>
      </c>
      <c r="V1902" s="28">
        <f ca="1">IF(Riskregister!$E$5="",0,COUNTIF(BF$4:BF$53,"&lt;"&amp;T1902)*IF(U1902&lt;0.5,Riskregister!$K$5+(Riskregister!$L$5-Riskregister!$K$5)*SQRT(U1902/2),Riskregister!$L$5-(Riskregister!$L$5-Riskregister!$K$5)*SQRT((1-U1902)/2)))</f>
        <v>0</v>
      </c>
      <c r="W1902" s="28">
        <f t="shared" ca="1" si="1159"/>
        <v>0.48504246767867809</v>
      </c>
      <c r="X1902" s="28">
        <f t="shared" ca="1" si="1159"/>
        <v>2.6452641665394627E-2</v>
      </c>
      <c r="Y1902" s="28">
        <f ca="1">IF(Riskregister!$E$6="",0,COUNTIF(BG$4:BG$53,"&lt;"&amp;W1902)*IF(X1902&lt;0.5,Riskregister!$K$6+(Riskregister!$L$6-Riskregister!$K$6)*SQRT(X1902/2),Riskregister!$L$6-(Riskregister!$L$6-Riskregister!$K$6)*SQRT((1-X1902)/2)))</f>
        <v>0</v>
      </c>
      <c r="Z1902" s="28">
        <f t="shared" ca="1" si="1160"/>
        <v>0.3669911328223564</v>
      </c>
      <c r="AA1902" s="28">
        <f t="shared" ca="1" si="1160"/>
        <v>0.56475456731055973</v>
      </c>
      <c r="AB1902" s="28">
        <f ca="1">IF(Riskregister!$E$7="",0,COUNTIF(BH$4:BH$53,"&lt;"&amp;Z1902)*IF(AA1902&lt;0.5,Riskregister!$K$7+(Riskregister!$L$7-Riskregister!$K$7)*SQRT(AA1902/2),Riskregister!$L$7-(Riskregister!$L$7-Riskregister!$K$7)*SQRT((1-AA1902)/2)))</f>
        <v>0</v>
      </c>
      <c r="AC1902" s="28">
        <f t="shared" ca="1" si="1161"/>
        <v>0.73664224361214836</v>
      </c>
      <c r="AD1902" s="28">
        <f t="shared" ca="1" si="1161"/>
        <v>0.42471403066301594</v>
      </c>
      <c r="AE1902" s="28">
        <f ca="1">IF(Riskregister!$E$8="",0,COUNTIF(BI$4:BI$53,"&lt;"&amp;AC1902)*IF(AD1902&lt;0.5,Riskregister!$K$8+(Riskregister!$L$8-Riskregister!$K$8)*SQRT(AD1902/2),Riskregister!$L$8-(Riskregister!$L$8-Riskregister!$K$8)*SQRT((1-AD1902)/2)))</f>
        <v>0</v>
      </c>
      <c r="AF1902" s="28">
        <f t="shared" ca="1" si="1162"/>
        <v>0.80696193990499765</v>
      </c>
      <c r="AG1902" s="28">
        <f t="shared" ca="1" si="1162"/>
        <v>0.60282772809113538</v>
      </c>
      <c r="AH1902" s="28">
        <f>IF(Riskregister!$E$9="",0,COUNTIF(BJ$4:BJ$53,"&lt;"&amp;AF1902)*IF(AG1902&lt;0.5,Riskregister!$K$9+(Riskregister!$L$9-Riskregister!$K$9)*SQRT(AG1902/2),Riskregister!$L$9-(Riskregister!$L$9-Riskregister!$K$9)*SQRT((1-AG1902)/2)))</f>
        <v>0</v>
      </c>
      <c r="AI1902" s="28">
        <f t="shared" ca="1" si="1163"/>
        <v>0.36774527290104508</v>
      </c>
      <c r="AJ1902" s="28">
        <f t="shared" ca="1" si="1163"/>
        <v>0.26550547130354385</v>
      </c>
      <c r="AK1902" s="28">
        <f>IF(Riskregister!$E$10="",0,COUNTIF(BK$4:BK$53,"&lt;"&amp;AI1902)*IF(AJ1902&lt;0.5,Riskregister!$K$10+(Riskregister!$L$10-Riskregister!$K$10)*SQRT(AJ1902/2),Riskregister!$L$10-(Riskregister!$L$10-Riskregister!$K$10)*SQRT((1-AJ1902)/2)))</f>
        <v>0</v>
      </c>
      <c r="AL1902" s="28">
        <f t="shared" ca="1" si="1164"/>
        <v>0.11031857874983597</v>
      </c>
      <c r="AM1902" s="28">
        <f t="shared" ca="1" si="1164"/>
        <v>0.12559695778413482</v>
      </c>
      <c r="AN1902" s="28">
        <f>IF(Riskregister!$E$11="",0,COUNTIF(BL$4:BL$53,"&lt;"&amp;AL1902)*IF(AM1902&lt;0.5,Riskregister!$K$11+(Riskregister!$L$11-Riskregister!$K$11)*SQRT(AM1902/2),Riskregister!$L$11-(Riskregister!$L$11-Riskregister!$K$11)*SQRT((1-AM1902)/2)))</f>
        <v>0</v>
      </c>
      <c r="AO1902" s="28">
        <f t="shared" ca="1" si="1165"/>
        <v>0.70589952878432971</v>
      </c>
      <c r="AP1902" s="28">
        <f t="shared" ca="1" si="1165"/>
        <v>0.70798516070556161</v>
      </c>
      <c r="AQ1902" s="28">
        <f>IF(Riskregister!$E$12="",0,COUNTIF(BM$4:BM$53,"&lt;"&amp;AO1902)*IF(AP1902&lt;0.5,Riskregister!$K$12+(Riskregister!$L$12-Riskregister!$K$12)*SQRT(AP1902/2),Riskregister!$L$12-(Riskregister!$L$12-Riskregister!$K$12)*SQRT((1-AP1902)/2)))</f>
        <v>0</v>
      </c>
      <c r="AR1902" s="28">
        <f t="shared" ca="1" si="1166"/>
        <v>0.45408348000296328</v>
      </c>
      <c r="AS1902" s="28">
        <f t="shared" ca="1" si="1166"/>
        <v>0.17616319686524196</v>
      </c>
      <c r="AT1902" s="28">
        <f>IF(Riskregister!$E$13="",0,COUNTIF(BN$4:BN$53,"&lt;"&amp;AR1902)*IF(AS1902&lt;0.5,Riskregister!$K$13+(Riskregister!$L$13-Riskregister!$K$13)*SQRT(AS1902/2),Riskregister!$L$13-(Riskregister!$L$13-Riskregister!$K$13)*SQRT((1-AS1902)/2)))</f>
        <v>0</v>
      </c>
      <c r="AU1902" s="28">
        <f t="shared" ca="1" si="1167"/>
        <v>7.200074170902615E-2</v>
      </c>
      <c r="AV1902" s="28">
        <f t="shared" ca="1" si="1167"/>
        <v>3.7094816351505799E-2</v>
      </c>
      <c r="AW1902" s="28">
        <f>IF(Riskregister!$E$14="",0,COUNTIF(BO$4:BO$53,"&lt;"&amp;AU1902)*IF(AV1902&lt;0.5,Riskregister!$K$14+(Riskregister!$L$14-Riskregister!$K$14)*SQRT(AV1902/2),Riskregister!$L$14-(Riskregister!$L$14-Riskregister!$K$14)*SQRT((1-AV1902)/2)))</f>
        <v>0</v>
      </c>
      <c r="AX1902" s="28">
        <f t="shared" ca="1" si="1168"/>
        <v>0.73726997099305802</v>
      </c>
      <c r="AY1902" s="28">
        <f t="shared" ca="1" si="1168"/>
        <v>0.46635493248338233</v>
      </c>
      <c r="AZ1902" s="28">
        <f>IF(Riskregister!$E$15="",0,COUNTIF(BP$4:BP$53,"&lt;"&amp;AX1902)*IF(AY1902&lt;0.5,Riskregister!$K$15+(Riskregister!$L$15-Riskregister!$K$15)*SQRT(AY1902/2),Riskregister!$L$15-(Riskregister!$L$15-Riskregister!$K$15)*SQRT((1-AY1902)/2)))</f>
        <v>0</v>
      </c>
      <c r="BA1902" s="28">
        <f t="shared" ca="1" si="1169"/>
        <v>0.48492721809897565</v>
      </c>
      <c r="BB1902" s="28">
        <f t="shared" ca="1" si="1169"/>
        <v>0.79558329461365485</v>
      </c>
      <c r="BC1902" s="28">
        <f>IF(Riskregister!$E$16="",0,COUNTIF(BQ$4:BQ$53,"&lt;"&amp;BA1902)*IF(BB1902&lt;0.5,Riskregister!$K$16+(Riskregister!$L$16-Riskregister!$K$16)*SQRT(BB1902/2),Riskregister!$L$16-(Riskregister!$L$16-Riskregister!$K$16)*SQRT((1-BB1902)/2)))</f>
        <v>0</v>
      </c>
      <c r="BD1902" s="28">
        <f t="shared" ca="1" si="1145"/>
        <v>0</v>
      </c>
    </row>
    <row r="1903" spans="20:56" x14ac:dyDescent="0.35">
      <c r="T1903" s="28">
        <f t="shared" ca="1" si="1158"/>
        <v>0.82400482016586385</v>
      </c>
      <c r="U1903" s="28">
        <f t="shared" ca="1" si="1158"/>
        <v>0.69745190557733239</v>
      </c>
      <c r="V1903" s="28">
        <f ca="1">IF(Riskregister!$E$5="",0,COUNTIF(BF$4:BF$53,"&lt;"&amp;T1903)*IF(U1903&lt;0.5,Riskregister!$K$5+(Riskregister!$L$5-Riskregister!$K$5)*SQRT(U1903/2),Riskregister!$L$5-(Riskregister!$L$5-Riskregister!$K$5)*SQRT((1-U1903)/2)))</f>
        <v>424977.15988964442</v>
      </c>
      <c r="W1903" s="28">
        <f t="shared" ca="1" si="1159"/>
        <v>0.15855462819184196</v>
      </c>
      <c r="X1903" s="28">
        <f t="shared" ca="1" si="1159"/>
        <v>0.53689030604727628</v>
      </c>
      <c r="Y1903" s="28">
        <f ca="1">IF(Riskregister!$E$6="",0,COUNTIF(BG$4:BG$53,"&lt;"&amp;W1903)*IF(X1903&lt;0.5,Riskregister!$K$6+(Riskregister!$L$6-Riskregister!$K$6)*SQRT(X1903/2),Riskregister!$L$6-(Riskregister!$L$6-Riskregister!$K$6)*SQRT((1-X1903)/2)))</f>
        <v>0</v>
      </c>
      <c r="Z1903" s="28">
        <f t="shared" ca="1" si="1160"/>
        <v>0.72047705316596089</v>
      </c>
      <c r="AA1903" s="28">
        <f t="shared" ca="1" si="1160"/>
        <v>0.33915197562635513</v>
      </c>
      <c r="AB1903" s="28">
        <f ca="1">IF(Riskregister!$E$7="",0,COUNTIF(BH$4:BH$53,"&lt;"&amp;Z1903)*IF(AA1903&lt;0.5,Riskregister!$K$7+(Riskregister!$L$7-Riskregister!$K$7)*SQRT(AA1903/2),Riskregister!$L$7-(Riskregister!$L$7-Riskregister!$K$7)*SQRT((1-AA1903)/2)))</f>
        <v>194128.61793243649</v>
      </c>
      <c r="AC1903" s="28">
        <f t="shared" ca="1" si="1161"/>
        <v>0.50210849770987709</v>
      </c>
      <c r="AD1903" s="28">
        <f t="shared" ca="1" si="1161"/>
        <v>0.82738117175128756</v>
      </c>
      <c r="AE1903" s="28">
        <f ca="1">IF(Riskregister!$E$8="",0,COUNTIF(BI$4:BI$53,"&lt;"&amp;AC1903)*IF(AD1903&lt;0.5,Riskregister!$K$8+(Riskregister!$L$8-Riskregister!$K$8)*SQRT(AD1903/2),Riskregister!$L$8-(Riskregister!$L$8-Riskregister!$K$8)*SQRT((1-AD1903)/2)))</f>
        <v>0</v>
      </c>
      <c r="AF1903" s="28">
        <f t="shared" ca="1" si="1162"/>
        <v>0.30755043662419346</v>
      </c>
      <c r="AG1903" s="28">
        <f t="shared" ca="1" si="1162"/>
        <v>0.59331736109877353</v>
      </c>
      <c r="AH1903" s="28">
        <f>IF(Riskregister!$E$9="",0,COUNTIF(BJ$4:BJ$53,"&lt;"&amp;AF1903)*IF(AG1903&lt;0.5,Riskregister!$K$9+(Riskregister!$L$9-Riskregister!$K$9)*SQRT(AG1903/2),Riskregister!$L$9-(Riskregister!$L$9-Riskregister!$K$9)*SQRT((1-AG1903)/2)))</f>
        <v>0</v>
      </c>
      <c r="AI1903" s="28">
        <f t="shared" ca="1" si="1163"/>
        <v>0.39415359001605665</v>
      </c>
      <c r="AJ1903" s="28">
        <f t="shared" ca="1" si="1163"/>
        <v>0.47332499924502591</v>
      </c>
      <c r="AK1903" s="28">
        <f>IF(Riskregister!$E$10="",0,COUNTIF(BK$4:BK$53,"&lt;"&amp;AI1903)*IF(AJ1903&lt;0.5,Riskregister!$K$10+(Riskregister!$L$10-Riskregister!$K$10)*SQRT(AJ1903/2),Riskregister!$L$10-(Riskregister!$L$10-Riskregister!$K$10)*SQRT((1-AJ1903)/2)))</f>
        <v>0</v>
      </c>
      <c r="AL1903" s="28">
        <f t="shared" ca="1" si="1164"/>
        <v>0.68479810477603387</v>
      </c>
      <c r="AM1903" s="28">
        <f t="shared" ca="1" si="1164"/>
        <v>0.25272648298847178</v>
      </c>
      <c r="AN1903" s="28">
        <f>IF(Riskregister!$E$11="",0,COUNTIF(BL$4:BL$53,"&lt;"&amp;AL1903)*IF(AM1903&lt;0.5,Riskregister!$K$11+(Riskregister!$L$11-Riskregister!$K$11)*SQRT(AM1903/2),Riskregister!$L$11-(Riskregister!$L$11-Riskregister!$K$11)*SQRT((1-AM1903)/2)))</f>
        <v>0</v>
      </c>
      <c r="AO1903" s="28">
        <f t="shared" ca="1" si="1165"/>
        <v>0.7150704853377855</v>
      </c>
      <c r="AP1903" s="28">
        <f t="shared" ca="1" si="1165"/>
        <v>0.51825293917095738</v>
      </c>
      <c r="AQ1903" s="28">
        <f>IF(Riskregister!$E$12="",0,COUNTIF(BM$4:BM$53,"&lt;"&amp;AO1903)*IF(AP1903&lt;0.5,Riskregister!$K$12+(Riskregister!$L$12-Riskregister!$K$12)*SQRT(AP1903/2),Riskregister!$L$12-(Riskregister!$L$12-Riskregister!$K$12)*SQRT((1-AP1903)/2)))</f>
        <v>0</v>
      </c>
      <c r="AR1903" s="28">
        <f t="shared" ca="1" si="1166"/>
        <v>2.6997280030301551E-2</v>
      </c>
      <c r="AS1903" s="28">
        <f t="shared" ca="1" si="1166"/>
        <v>9.582205527370824E-2</v>
      </c>
      <c r="AT1903" s="28">
        <f>IF(Riskregister!$E$13="",0,COUNTIF(BN$4:BN$53,"&lt;"&amp;AR1903)*IF(AS1903&lt;0.5,Riskregister!$K$13+(Riskregister!$L$13-Riskregister!$K$13)*SQRT(AS1903/2),Riskregister!$L$13-(Riskregister!$L$13-Riskregister!$K$13)*SQRT((1-AS1903)/2)))</f>
        <v>0</v>
      </c>
      <c r="AU1903" s="28">
        <f t="shared" ca="1" si="1167"/>
        <v>0.52110088114009201</v>
      </c>
      <c r="AV1903" s="28">
        <f t="shared" ca="1" si="1167"/>
        <v>0.31124124874704939</v>
      </c>
      <c r="AW1903" s="28">
        <f>IF(Riskregister!$E$14="",0,COUNTIF(BO$4:BO$53,"&lt;"&amp;AU1903)*IF(AV1903&lt;0.5,Riskregister!$K$14+(Riskregister!$L$14-Riskregister!$K$14)*SQRT(AV1903/2),Riskregister!$L$14-(Riskregister!$L$14-Riskregister!$K$14)*SQRT((1-AV1903)/2)))</f>
        <v>0</v>
      </c>
      <c r="AX1903" s="28">
        <f t="shared" ca="1" si="1168"/>
        <v>0.99741629533476472</v>
      </c>
      <c r="AY1903" s="28">
        <f t="shared" ca="1" si="1168"/>
        <v>0.42661174781078992</v>
      </c>
      <c r="AZ1903" s="28">
        <f>IF(Riskregister!$E$15="",0,COUNTIF(BP$4:BP$53,"&lt;"&amp;AX1903)*IF(AY1903&lt;0.5,Riskregister!$K$15+(Riskregister!$L$15-Riskregister!$K$15)*SQRT(AY1903/2),Riskregister!$L$15-(Riskregister!$L$15-Riskregister!$K$15)*SQRT((1-AY1903)/2)))</f>
        <v>0</v>
      </c>
      <c r="BA1903" s="28">
        <f t="shared" ca="1" si="1169"/>
        <v>0.42489354890343145</v>
      </c>
      <c r="BB1903" s="28">
        <f t="shared" ca="1" si="1169"/>
        <v>0.65908401455522181</v>
      </c>
      <c r="BC1903" s="28">
        <f>IF(Riskregister!$E$16="",0,COUNTIF(BQ$4:BQ$53,"&lt;"&amp;BA1903)*IF(BB1903&lt;0.5,Riskregister!$K$16+(Riskregister!$L$16-Riskregister!$K$16)*SQRT(BB1903/2),Riskregister!$L$16-(Riskregister!$L$16-Riskregister!$K$16)*SQRT((1-BB1903)/2)))</f>
        <v>0</v>
      </c>
      <c r="BD1903" s="28">
        <f t="shared" ca="1" si="1145"/>
        <v>619105.77782208088</v>
      </c>
    </row>
    <row r="1904" spans="20:56" x14ac:dyDescent="0.35">
      <c r="T1904" s="28">
        <f t="shared" ref="T1904:U1923" ca="1" si="1170">RAND()</f>
        <v>9.3534529094515428E-2</v>
      </c>
      <c r="U1904" s="28">
        <f t="shared" ca="1" si="1170"/>
        <v>0.33703724189812156</v>
      </c>
      <c r="V1904" s="28">
        <f ca="1">IF(Riskregister!$E$5="",0,COUNTIF(BF$4:BF$53,"&lt;"&amp;T1904)*IF(U1904&lt;0.5,Riskregister!$K$5+(Riskregister!$L$5-Riskregister!$K$5)*SQRT(U1904/2),Riskregister!$L$5-(Riskregister!$L$5-Riskregister!$K$5)*SQRT((1-U1904)/2)))</f>
        <v>0</v>
      </c>
      <c r="W1904" s="28">
        <f t="shared" ref="W1904:X1923" ca="1" si="1171">RAND()</f>
        <v>0.63853770548919087</v>
      </c>
      <c r="X1904" s="28">
        <f t="shared" ca="1" si="1171"/>
        <v>0.60707834239366731</v>
      </c>
      <c r="Y1904" s="28">
        <f ca="1">IF(Riskregister!$E$6="",0,COUNTIF(BG$4:BG$53,"&lt;"&amp;W1904)*IF(X1904&lt;0.5,Riskregister!$K$6+(Riskregister!$L$6-Riskregister!$K$6)*SQRT(X1904/2),Riskregister!$L$6-(Riskregister!$L$6-Riskregister!$K$6)*SQRT((1-X1904)/2)))</f>
        <v>1202169.764096234</v>
      </c>
      <c r="Z1904" s="28">
        <f t="shared" ref="Z1904:AA1923" ca="1" si="1172">RAND()</f>
        <v>0.352214098976249</v>
      </c>
      <c r="AA1904" s="28">
        <f t="shared" ca="1" si="1172"/>
        <v>0.76949159076948503</v>
      </c>
      <c r="AB1904" s="28">
        <f ca="1">IF(Riskregister!$E$7="",0,COUNTIF(BH$4:BH$53,"&lt;"&amp;Z1904)*IF(AA1904&lt;0.5,Riskregister!$K$7+(Riskregister!$L$7-Riskregister!$K$7)*SQRT(AA1904/2),Riskregister!$L$7-(Riskregister!$L$7-Riskregister!$K$7)*SQRT((1-AA1904)/2)))</f>
        <v>0</v>
      </c>
      <c r="AC1904" s="28">
        <f t="shared" ref="AC1904:AD1923" ca="1" si="1173">RAND()</f>
        <v>0.86285225399265253</v>
      </c>
      <c r="AD1904" s="28">
        <f t="shared" ca="1" si="1173"/>
        <v>0.29730718238977416</v>
      </c>
      <c r="AE1904" s="28">
        <f ca="1">IF(Riskregister!$E$8="",0,COUNTIF(BI$4:BI$53,"&lt;"&amp;AC1904)*IF(AD1904&lt;0.5,Riskregister!$K$8+(Riskregister!$L$8-Riskregister!$K$8)*SQRT(AD1904/2),Riskregister!$L$8-(Riskregister!$L$8-Riskregister!$K$8)*SQRT((1-AD1904)/2)))</f>
        <v>0</v>
      </c>
      <c r="AF1904" s="28">
        <f t="shared" ref="AF1904:AG1923" ca="1" si="1174">RAND()</f>
        <v>0.23606583463768105</v>
      </c>
      <c r="AG1904" s="28">
        <f t="shared" ca="1" si="1174"/>
        <v>0.74842339628921151</v>
      </c>
      <c r="AH1904" s="28">
        <f>IF(Riskregister!$E$9="",0,COUNTIF(BJ$4:BJ$53,"&lt;"&amp;AF1904)*IF(AG1904&lt;0.5,Riskregister!$K$9+(Riskregister!$L$9-Riskregister!$K$9)*SQRT(AG1904/2),Riskregister!$L$9-(Riskregister!$L$9-Riskregister!$K$9)*SQRT((1-AG1904)/2)))</f>
        <v>0</v>
      </c>
      <c r="AI1904" s="28">
        <f t="shared" ref="AI1904:AJ1923" ca="1" si="1175">RAND()</f>
        <v>0.84596458224501569</v>
      </c>
      <c r="AJ1904" s="28">
        <f t="shared" ca="1" si="1175"/>
        <v>1.5645846678689734E-2</v>
      </c>
      <c r="AK1904" s="28">
        <f>IF(Riskregister!$E$10="",0,COUNTIF(BK$4:BK$53,"&lt;"&amp;AI1904)*IF(AJ1904&lt;0.5,Riskregister!$K$10+(Riskregister!$L$10-Riskregister!$K$10)*SQRT(AJ1904/2),Riskregister!$L$10-(Riskregister!$L$10-Riskregister!$K$10)*SQRT((1-AJ1904)/2)))</f>
        <v>0</v>
      </c>
      <c r="AL1904" s="28">
        <f t="shared" ref="AL1904:AM1923" ca="1" si="1176">RAND()</f>
        <v>0.38289684920366274</v>
      </c>
      <c r="AM1904" s="28">
        <f t="shared" ca="1" si="1176"/>
        <v>0.91020643044547822</v>
      </c>
      <c r="AN1904" s="28">
        <f>IF(Riskregister!$E$11="",0,COUNTIF(BL$4:BL$53,"&lt;"&amp;AL1904)*IF(AM1904&lt;0.5,Riskregister!$K$11+(Riskregister!$L$11-Riskregister!$K$11)*SQRT(AM1904/2),Riskregister!$L$11-(Riskregister!$L$11-Riskregister!$K$11)*SQRT((1-AM1904)/2)))</f>
        <v>0</v>
      </c>
      <c r="AO1904" s="28">
        <f t="shared" ref="AO1904:AP1923" ca="1" si="1177">RAND()</f>
        <v>0.65277747535669195</v>
      </c>
      <c r="AP1904" s="28">
        <f t="shared" ca="1" si="1177"/>
        <v>0.5693103350071399</v>
      </c>
      <c r="AQ1904" s="28">
        <f>IF(Riskregister!$E$12="",0,COUNTIF(BM$4:BM$53,"&lt;"&amp;AO1904)*IF(AP1904&lt;0.5,Riskregister!$K$12+(Riskregister!$L$12-Riskregister!$K$12)*SQRT(AP1904/2),Riskregister!$L$12-(Riskregister!$L$12-Riskregister!$K$12)*SQRT((1-AP1904)/2)))</f>
        <v>0</v>
      </c>
      <c r="AR1904" s="28">
        <f t="shared" ref="AR1904:AS1923" ca="1" si="1178">RAND()</f>
        <v>0.69064355903747243</v>
      </c>
      <c r="AS1904" s="28">
        <f t="shared" ca="1" si="1178"/>
        <v>3.6940302043286355E-2</v>
      </c>
      <c r="AT1904" s="28">
        <f>IF(Riskregister!$E$13="",0,COUNTIF(BN$4:BN$53,"&lt;"&amp;AR1904)*IF(AS1904&lt;0.5,Riskregister!$K$13+(Riskregister!$L$13-Riskregister!$K$13)*SQRT(AS1904/2),Riskregister!$L$13-(Riskregister!$L$13-Riskregister!$K$13)*SQRT((1-AS1904)/2)))</f>
        <v>0</v>
      </c>
      <c r="AU1904" s="28">
        <f t="shared" ref="AU1904:AV1923" ca="1" si="1179">RAND()</f>
        <v>6.4980370434956969E-2</v>
      </c>
      <c r="AV1904" s="28">
        <f t="shared" ca="1" si="1179"/>
        <v>0.20745916836077594</v>
      </c>
      <c r="AW1904" s="28">
        <f>IF(Riskregister!$E$14="",0,COUNTIF(BO$4:BO$53,"&lt;"&amp;AU1904)*IF(AV1904&lt;0.5,Riskregister!$K$14+(Riskregister!$L$14-Riskregister!$K$14)*SQRT(AV1904/2),Riskregister!$L$14-(Riskregister!$L$14-Riskregister!$K$14)*SQRT((1-AV1904)/2)))</f>
        <v>0</v>
      </c>
      <c r="AX1904" s="28">
        <f t="shared" ref="AX1904:AY1923" ca="1" si="1180">RAND()</f>
        <v>0.77563720382002044</v>
      </c>
      <c r="AY1904" s="28">
        <f t="shared" ca="1" si="1180"/>
        <v>4.8924337997322098E-2</v>
      </c>
      <c r="AZ1904" s="28">
        <f>IF(Riskregister!$E$15="",0,COUNTIF(BP$4:BP$53,"&lt;"&amp;AX1904)*IF(AY1904&lt;0.5,Riskregister!$K$15+(Riskregister!$L$15-Riskregister!$K$15)*SQRT(AY1904/2),Riskregister!$L$15-(Riskregister!$L$15-Riskregister!$K$15)*SQRT((1-AY1904)/2)))</f>
        <v>0</v>
      </c>
      <c r="BA1904" s="28">
        <f t="shared" ref="BA1904:BB1923" ca="1" si="1181">RAND()</f>
        <v>0.98340541991463315</v>
      </c>
      <c r="BB1904" s="28">
        <f t="shared" ca="1" si="1181"/>
        <v>0.24810594293652166</v>
      </c>
      <c r="BC1904" s="28">
        <f>IF(Riskregister!$E$16="",0,COUNTIF(BQ$4:BQ$53,"&lt;"&amp;BA1904)*IF(BB1904&lt;0.5,Riskregister!$K$16+(Riskregister!$L$16-Riskregister!$K$16)*SQRT(BB1904/2),Riskregister!$L$16-(Riskregister!$L$16-Riskregister!$K$16)*SQRT((1-BB1904)/2)))</f>
        <v>0</v>
      </c>
      <c r="BD1904" s="28">
        <f t="shared" ca="1" si="1145"/>
        <v>1202169.764096234</v>
      </c>
    </row>
    <row r="1905" spans="20:56" x14ac:dyDescent="0.35">
      <c r="T1905" s="28">
        <f t="shared" ca="1" si="1170"/>
        <v>0.8781325117106441</v>
      </c>
      <c r="U1905" s="28">
        <f t="shared" ca="1" si="1170"/>
        <v>0.33133640500505945</v>
      </c>
      <c r="V1905" s="28">
        <f ca="1">IF(Riskregister!$E$5="",0,COUNTIF(BF$4:BF$53,"&lt;"&amp;T1905)*IF(U1905&lt;0.5,Riskregister!$K$5+(Riskregister!$L$5-Riskregister!$K$5)*SQRT(U1905/2),Riskregister!$L$5-(Riskregister!$L$5-Riskregister!$K$5)*SQRT((1-U1905)/2)))</f>
        <v>333160.61532644584</v>
      </c>
      <c r="W1905" s="28">
        <f t="shared" ca="1" si="1171"/>
        <v>0.7476406718786629</v>
      </c>
      <c r="X1905" s="28">
        <f t="shared" ca="1" si="1171"/>
        <v>0.66715440473412702</v>
      </c>
      <c r="Y1905" s="28">
        <f ca="1">IF(Riskregister!$E$6="",0,COUNTIF(BG$4:BG$53,"&lt;"&amp;W1905)*IF(X1905&lt;0.5,Riskregister!$K$6+(Riskregister!$L$6-Riskregister!$K$6)*SQRT(X1905/2),Riskregister!$L$6-(Riskregister!$L$6-Riskregister!$K$6)*SQRT((1-X1905)/2)))</f>
        <v>1265690.8931991146</v>
      </c>
      <c r="Z1905" s="28">
        <f t="shared" ca="1" si="1172"/>
        <v>0.70024725402635346</v>
      </c>
      <c r="AA1905" s="28">
        <f t="shared" ca="1" si="1172"/>
        <v>0.19589847505549074</v>
      </c>
      <c r="AB1905" s="28">
        <f ca="1">IF(Riskregister!$E$7="",0,COUNTIF(BH$4:BH$53,"&lt;"&amp;Z1905)*IF(AA1905&lt;0.5,Riskregister!$K$7+(Riskregister!$L$7-Riskregister!$K$7)*SQRT(AA1905/2),Riskregister!$L$7-(Riskregister!$L$7-Riskregister!$K$7)*SQRT((1-AA1905)/2)))</f>
        <v>0</v>
      </c>
      <c r="AC1905" s="28">
        <f t="shared" ca="1" si="1173"/>
        <v>0.1436127405413723</v>
      </c>
      <c r="AD1905" s="28">
        <f t="shared" ca="1" si="1173"/>
        <v>0.38794647119950743</v>
      </c>
      <c r="AE1905" s="28">
        <f ca="1">IF(Riskregister!$E$8="",0,COUNTIF(BI$4:BI$53,"&lt;"&amp;AC1905)*IF(AD1905&lt;0.5,Riskregister!$K$8+(Riskregister!$L$8-Riskregister!$K$8)*SQRT(AD1905/2),Riskregister!$L$8-(Riskregister!$L$8-Riskregister!$K$8)*SQRT((1-AD1905)/2)))</f>
        <v>0</v>
      </c>
      <c r="AF1905" s="28">
        <f t="shared" ca="1" si="1174"/>
        <v>0.26309690200875691</v>
      </c>
      <c r="AG1905" s="28">
        <f t="shared" ca="1" si="1174"/>
        <v>0.38262085208400065</v>
      </c>
      <c r="AH1905" s="28">
        <f>IF(Riskregister!$E$9="",0,COUNTIF(BJ$4:BJ$53,"&lt;"&amp;AF1905)*IF(AG1905&lt;0.5,Riskregister!$K$9+(Riskregister!$L$9-Riskregister!$K$9)*SQRT(AG1905/2),Riskregister!$L$9-(Riskregister!$L$9-Riskregister!$K$9)*SQRT((1-AG1905)/2)))</f>
        <v>0</v>
      </c>
      <c r="AI1905" s="28">
        <f t="shared" ca="1" si="1175"/>
        <v>0.39442036569473127</v>
      </c>
      <c r="AJ1905" s="28">
        <f t="shared" ca="1" si="1175"/>
        <v>0.26956348768693283</v>
      </c>
      <c r="AK1905" s="28">
        <f>IF(Riskregister!$E$10="",0,COUNTIF(BK$4:BK$53,"&lt;"&amp;AI1905)*IF(AJ1905&lt;0.5,Riskregister!$K$10+(Riskregister!$L$10-Riskregister!$K$10)*SQRT(AJ1905/2),Riskregister!$L$10-(Riskregister!$L$10-Riskregister!$K$10)*SQRT((1-AJ1905)/2)))</f>
        <v>0</v>
      </c>
      <c r="AL1905" s="28">
        <f t="shared" ca="1" si="1176"/>
        <v>0.39223763197202144</v>
      </c>
      <c r="AM1905" s="28">
        <f t="shared" ca="1" si="1176"/>
        <v>0.28665537631152582</v>
      </c>
      <c r="AN1905" s="28">
        <f>IF(Riskregister!$E$11="",0,COUNTIF(BL$4:BL$53,"&lt;"&amp;AL1905)*IF(AM1905&lt;0.5,Riskregister!$K$11+(Riskregister!$L$11-Riskregister!$K$11)*SQRT(AM1905/2),Riskregister!$L$11-(Riskregister!$L$11-Riskregister!$K$11)*SQRT((1-AM1905)/2)))</f>
        <v>0</v>
      </c>
      <c r="AO1905" s="28">
        <f t="shared" ca="1" si="1177"/>
        <v>0.63673824504891863</v>
      </c>
      <c r="AP1905" s="28">
        <f t="shared" ca="1" si="1177"/>
        <v>0.4739709914816409</v>
      </c>
      <c r="AQ1905" s="28">
        <f>IF(Riskregister!$E$12="",0,COUNTIF(BM$4:BM$53,"&lt;"&amp;AO1905)*IF(AP1905&lt;0.5,Riskregister!$K$12+(Riskregister!$L$12-Riskregister!$K$12)*SQRT(AP1905/2),Riskregister!$L$12-(Riskregister!$L$12-Riskregister!$K$12)*SQRT((1-AP1905)/2)))</f>
        <v>0</v>
      </c>
      <c r="AR1905" s="28">
        <f t="shared" ca="1" si="1178"/>
        <v>0.84966534366240543</v>
      </c>
      <c r="AS1905" s="28">
        <f t="shared" ca="1" si="1178"/>
        <v>0.9665879850073188</v>
      </c>
      <c r="AT1905" s="28">
        <f>IF(Riskregister!$E$13="",0,COUNTIF(BN$4:BN$53,"&lt;"&amp;AR1905)*IF(AS1905&lt;0.5,Riskregister!$K$13+(Riskregister!$L$13-Riskregister!$K$13)*SQRT(AS1905/2),Riskregister!$L$13-(Riskregister!$L$13-Riskregister!$K$13)*SQRT((1-AS1905)/2)))</f>
        <v>0</v>
      </c>
      <c r="AU1905" s="28">
        <f t="shared" ca="1" si="1179"/>
        <v>0.51791870412805474</v>
      </c>
      <c r="AV1905" s="28">
        <f t="shared" ca="1" si="1179"/>
        <v>0.69893064340918565</v>
      </c>
      <c r="AW1905" s="28">
        <f>IF(Riskregister!$E$14="",0,COUNTIF(BO$4:BO$53,"&lt;"&amp;AU1905)*IF(AV1905&lt;0.5,Riskregister!$K$14+(Riskregister!$L$14-Riskregister!$K$14)*SQRT(AV1905/2),Riskregister!$L$14-(Riskregister!$L$14-Riskregister!$K$14)*SQRT((1-AV1905)/2)))</f>
        <v>0</v>
      </c>
      <c r="AX1905" s="28">
        <f t="shared" ca="1" si="1180"/>
        <v>0.24263713075236393</v>
      </c>
      <c r="AY1905" s="28">
        <f t="shared" ca="1" si="1180"/>
        <v>0.97906980386922737</v>
      </c>
      <c r="AZ1905" s="28">
        <f>IF(Riskregister!$E$15="",0,COUNTIF(BP$4:BP$53,"&lt;"&amp;AX1905)*IF(AY1905&lt;0.5,Riskregister!$K$15+(Riskregister!$L$15-Riskregister!$K$15)*SQRT(AY1905/2),Riskregister!$L$15-(Riskregister!$L$15-Riskregister!$K$15)*SQRT((1-AY1905)/2)))</f>
        <v>0</v>
      </c>
      <c r="BA1905" s="28">
        <f t="shared" ca="1" si="1181"/>
        <v>0.10305831975155499</v>
      </c>
      <c r="BB1905" s="28">
        <f t="shared" ca="1" si="1181"/>
        <v>9.8076769819462228E-2</v>
      </c>
      <c r="BC1905" s="28">
        <f>IF(Riskregister!$E$16="",0,COUNTIF(BQ$4:BQ$53,"&lt;"&amp;BA1905)*IF(BB1905&lt;0.5,Riskregister!$K$16+(Riskregister!$L$16-Riskregister!$K$16)*SQRT(BB1905/2),Riskregister!$L$16-(Riskregister!$L$16-Riskregister!$K$16)*SQRT((1-BB1905)/2)))</f>
        <v>0</v>
      </c>
      <c r="BD1905" s="28">
        <f t="shared" ca="1" si="1145"/>
        <v>1598851.5085255604</v>
      </c>
    </row>
    <row r="1906" spans="20:56" x14ac:dyDescent="0.35">
      <c r="T1906" s="28">
        <f t="shared" ca="1" si="1170"/>
        <v>0.54277955402800271</v>
      </c>
      <c r="U1906" s="28">
        <f t="shared" ca="1" si="1170"/>
        <v>0.12341085336789348</v>
      </c>
      <c r="V1906" s="28">
        <f ca="1">IF(Riskregister!$E$5="",0,COUNTIF(BF$4:BF$53,"&lt;"&amp;T1906)*IF(U1906&lt;0.5,Riskregister!$K$5+(Riskregister!$L$5-Riskregister!$K$5)*SQRT(U1906/2),Riskregister!$L$5-(Riskregister!$L$5-Riskregister!$K$5)*SQRT((1-U1906)/2)))</f>
        <v>0</v>
      </c>
      <c r="W1906" s="28">
        <f t="shared" ca="1" si="1171"/>
        <v>0.99592897520561541</v>
      </c>
      <c r="X1906" s="28">
        <f t="shared" ca="1" si="1171"/>
        <v>0.63655395075710419</v>
      </c>
      <c r="Y1906" s="28">
        <f ca="1">IF(Riskregister!$E$6="",0,COUNTIF(BG$4:BG$53,"&lt;"&amp;W1906)*IF(X1906&lt;0.5,Riskregister!$K$6+(Riskregister!$L$6-Riskregister!$K$6)*SQRT(X1906/2),Riskregister!$L$6-(Riskregister!$L$6-Riskregister!$K$6)*SQRT((1-X1906)/2)))</f>
        <v>3698034.8834177745</v>
      </c>
      <c r="Z1906" s="28">
        <f t="shared" ca="1" si="1172"/>
        <v>0.50210935980989402</v>
      </c>
      <c r="AA1906" s="28">
        <f t="shared" ca="1" si="1172"/>
        <v>0.87205337551149309</v>
      </c>
      <c r="AB1906" s="28">
        <f ca="1">IF(Riskregister!$E$7="",0,COUNTIF(BH$4:BH$53,"&lt;"&amp;Z1906)*IF(AA1906&lt;0.5,Riskregister!$K$7+(Riskregister!$L$7-Riskregister!$K$7)*SQRT(AA1906/2),Riskregister!$L$7-(Riskregister!$L$7-Riskregister!$K$7)*SQRT((1-AA1906)/2)))</f>
        <v>0</v>
      </c>
      <c r="AC1906" s="28">
        <f t="shared" ca="1" si="1173"/>
        <v>0.49213927952271808</v>
      </c>
      <c r="AD1906" s="28">
        <f t="shared" ca="1" si="1173"/>
        <v>0.49116324031972769</v>
      </c>
      <c r="AE1906" s="28">
        <f ca="1">IF(Riskregister!$E$8="",0,COUNTIF(BI$4:BI$53,"&lt;"&amp;AC1906)*IF(AD1906&lt;0.5,Riskregister!$K$8+(Riskregister!$L$8-Riskregister!$K$8)*SQRT(AD1906/2),Riskregister!$L$8-(Riskregister!$L$8-Riskregister!$K$8)*SQRT((1-AD1906)/2)))</f>
        <v>0</v>
      </c>
      <c r="AF1906" s="28">
        <f t="shared" ca="1" si="1174"/>
        <v>0.67595637605888126</v>
      </c>
      <c r="AG1906" s="28">
        <f t="shared" ca="1" si="1174"/>
        <v>0.43296106379023191</v>
      </c>
      <c r="AH1906" s="28">
        <f>IF(Riskregister!$E$9="",0,COUNTIF(BJ$4:BJ$53,"&lt;"&amp;AF1906)*IF(AG1906&lt;0.5,Riskregister!$K$9+(Riskregister!$L$9-Riskregister!$K$9)*SQRT(AG1906/2),Riskregister!$L$9-(Riskregister!$L$9-Riskregister!$K$9)*SQRT((1-AG1906)/2)))</f>
        <v>0</v>
      </c>
      <c r="AI1906" s="28">
        <f t="shared" ca="1" si="1175"/>
        <v>0.53841054522790799</v>
      </c>
      <c r="AJ1906" s="28">
        <f t="shared" ca="1" si="1175"/>
        <v>0.82728719032122933</v>
      </c>
      <c r="AK1906" s="28">
        <f>IF(Riskregister!$E$10="",0,COUNTIF(BK$4:BK$53,"&lt;"&amp;AI1906)*IF(AJ1906&lt;0.5,Riskregister!$K$10+(Riskregister!$L$10-Riskregister!$K$10)*SQRT(AJ1906/2),Riskregister!$L$10-(Riskregister!$L$10-Riskregister!$K$10)*SQRT((1-AJ1906)/2)))</f>
        <v>0</v>
      </c>
      <c r="AL1906" s="28">
        <f t="shared" ca="1" si="1176"/>
        <v>0.22127375030001539</v>
      </c>
      <c r="AM1906" s="28">
        <f t="shared" ca="1" si="1176"/>
        <v>0.57409449365497545</v>
      </c>
      <c r="AN1906" s="28">
        <f>IF(Riskregister!$E$11="",0,COUNTIF(BL$4:BL$53,"&lt;"&amp;AL1906)*IF(AM1906&lt;0.5,Riskregister!$K$11+(Riskregister!$L$11-Riskregister!$K$11)*SQRT(AM1906/2),Riskregister!$L$11-(Riskregister!$L$11-Riskregister!$K$11)*SQRT((1-AM1906)/2)))</f>
        <v>0</v>
      </c>
      <c r="AO1906" s="28">
        <f t="shared" ca="1" si="1177"/>
        <v>0.35911266709940926</v>
      </c>
      <c r="AP1906" s="28">
        <f t="shared" ca="1" si="1177"/>
        <v>0.93811372994033093</v>
      </c>
      <c r="AQ1906" s="28">
        <f>IF(Riskregister!$E$12="",0,COUNTIF(BM$4:BM$53,"&lt;"&amp;AO1906)*IF(AP1906&lt;0.5,Riskregister!$K$12+(Riskregister!$L$12-Riskregister!$K$12)*SQRT(AP1906/2),Riskregister!$L$12-(Riskregister!$L$12-Riskregister!$K$12)*SQRT((1-AP1906)/2)))</f>
        <v>0</v>
      </c>
      <c r="AR1906" s="28">
        <f t="shared" ca="1" si="1178"/>
        <v>0.10548106158845461</v>
      </c>
      <c r="AS1906" s="28">
        <f t="shared" ca="1" si="1178"/>
        <v>0.37292102745428513</v>
      </c>
      <c r="AT1906" s="28">
        <f>IF(Riskregister!$E$13="",0,COUNTIF(BN$4:BN$53,"&lt;"&amp;AR1906)*IF(AS1906&lt;0.5,Riskregister!$K$13+(Riskregister!$L$13-Riskregister!$K$13)*SQRT(AS1906/2),Riskregister!$L$13-(Riskregister!$L$13-Riskregister!$K$13)*SQRT((1-AS1906)/2)))</f>
        <v>0</v>
      </c>
      <c r="AU1906" s="28">
        <f t="shared" ca="1" si="1179"/>
        <v>0.8022837442446934</v>
      </c>
      <c r="AV1906" s="28">
        <f t="shared" ca="1" si="1179"/>
        <v>0.11241603014244506</v>
      </c>
      <c r="AW1906" s="28">
        <f>IF(Riskregister!$E$14="",0,COUNTIF(BO$4:BO$53,"&lt;"&amp;AU1906)*IF(AV1906&lt;0.5,Riskregister!$K$14+(Riskregister!$L$14-Riskregister!$K$14)*SQRT(AV1906/2),Riskregister!$L$14-(Riskregister!$L$14-Riskregister!$K$14)*SQRT((1-AV1906)/2)))</f>
        <v>0</v>
      </c>
      <c r="AX1906" s="28">
        <f t="shared" ca="1" si="1180"/>
        <v>7.5549328459191933E-2</v>
      </c>
      <c r="AY1906" s="28">
        <f t="shared" ca="1" si="1180"/>
        <v>0.82247103782138542</v>
      </c>
      <c r="AZ1906" s="28">
        <f>IF(Riskregister!$E$15="",0,COUNTIF(BP$4:BP$53,"&lt;"&amp;AX1906)*IF(AY1906&lt;0.5,Riskregister!$K$15+(Riskregister!$L$15-Riskregister!$K$15)*SQRT(AY1906/2),Riskregister!$L$15-(Riskregister!$L$15-Riskregister!$K$15)*SQRT((1-AY1906)/2)))</f>
        <v>0</v>
      </c>
      <c r="BA1906" s="28">
        <f t="shared" ca="1" si="1181"/>
        <v>0.92106718860395687</v>
      </c>
      <c r="BB1906" s="28">
        <f t="shared" ca="1" si="1181"/>
        <v>0.58324661122242405</v>
      </c>
      <c r="BC1906" s="28">
        <f>IF(Riskregister!$E$16="",0,COUNTIF(BQ$4:BQ$53,"&lt;"&amp;BA1906)*IF(BB1906&lt;0.5,Riskregister!$K$16+(Riskregister!$L$16-Riskregister!$K$16)*SQRT(BB1906/2),Riskregister!$L$16-(Riskregister!$L$16-Riskregister!$K$16)*SQRT((1-BB1906)/2)))</f>
        <v>0</v>
      </c>
      <c r="BD1906" s="28">
        <f t="shared" ca="1" si="1145"/>
        <v>3698034.8834177745</v>
      </c>
    </row>
    <row r="1907" spans="20:56" x14ac:dyDescent="0.35">
      <c r="T1907" s="28">
        <f t="shared" ca="1" si="1170"/>
        <v>1.8364280712630299E-2</v>
      </c>
      <c r="U1907" s="28">
        <f t="shared" ca="1" si="1170"/>
        <v>0.69875615130194757</v>
      </c>
      <c r="V1907" s="28">
        <f ca="1">IF(Riskregister!$E$5="",0,COUNTIF(BF$4:BF$53,"&lt;"&amp;T1907)*IF(U1907&lt;0.5,Riskregister!$K$5+(Riskregister!$L$5-Riskregister!$K$5)*SQRT(U1907/2),Riskregister!$L$5-(Riskregister!$L$5-Riskregister!$K$5)*SQRT((1-U1907)/2)))</f>
        <v>0</v>
      </c>
      <c r="W1907" s="28">
        <f t="shared" ca="1" si="1171"/>
        <v>0.63738112571140393</v>
      </c>
      <c r="X1907" s="28">
        <f t="shared" ca="1" si="1171"/>
        <v>2.6362535063076065E-2</v>
      </c>
      <c r="Y1907" s="28">
        <f ca="1">IF(Riskregister!$E$6="",0,COUNTIF(BG$4:BG$53,"&lt;"&amp;W1907)*IF(X1907&lt;0.5,Riskregister!$K$6+(Riskregister!$L$6-Riskregister!$K$6)*SQRT(X1907/2),Riskregister!$L$6-(Riskregister!$L$6-Riskregister!$K$6)*SQRT((1-X1907)/2)))</f>
        <v>406657.46248849382</v>
      </c>
      <c r="Z1907" s="28">
        <f t="shared" ca="1" si="1172"/>
        <v>0.51107862246214686</v>
      </c>
      <c r="AA1907" s="28">
        <f t="shared" ca="1" si="1172"/>
        <v>0.25688937136312451</v>
      </c>
      <c r="AB1907" s="28">
        <f ca="1">IF(Riskregister!$E$7="",0,COUNTIF(BH$4:BH$53,"&lt;"&amp;Z1907)*IF(AA1907&lt;0.5,Riskregister!$K$7+(Riskregister!$L$7-Riskregister!$K$7)*SQRT(AA1907/2),Riskregister!$L$7-(Riskregister!$L$7-Riskregister!$K$7)*SQRT((1-AA1907)/2)))</f>
        <v>0</v>
      </c>
      <c r="AC1907" s="28">
        <f t="shared" ca="1" si="1173"/>
        <v>0.83103962950764976</v>
      </c>
      <c r="AD1907" s="28">
        <f t="shared" ca="1" si="1173"/>
        <v>0.48978180054234033</v>
      </c>
      <c r="AE1907" s="28">
        <f ca="1">IF(Riskregister!$E$8="",0,COUNTIF(BI$4:BI$53,"&lt;"&amp;AC1907)*IF(AD1907&lt;0.5,Riskregister!$K$8+(Riskregister!$L$8-Riskregister!$K$8)*SQRT(AD1907/2),Riskregister!$L$8-(Riskregister!$L$8-Riskregister!$K$8)*SQRT((1-AD1907)/2)))</f>
        <v>0</v>
      </c>
      <c r="AF1907" s="28">
        <f t="shared" ca="1" si="1174"/>
        <v>0.45819650604430606</v>
      </c>
      <c r="AG1907" s="28">
        <f t="shared" ca="1" si="1174"/>
        <v>1.3732140362583189E-2</v>
      </c>
      <c r="AH1907" s="28">
        <f>IF(Riskregister!$E$9="",0,COUNTIF(BJ$4:BJ$53,"&lt;"&amp;AF1907)*IF(AG1907&lt;0.5,Riskregister!$K$9+(Riskregister!$L$9-Riskregister!$K$9)*SQRT(AG1907/2),Riskregister!$L$9-(Riskregister!$L$9-Riskregister!$K$9)*SQRT((1-AG1907)/2)))</f>
        <v>0</v>
      </c>
      <c r="AI1907" s="28">
        <f t="shared" ca="1" si="1175"/>
        <v>6.3327101352780524E-2</v>
      </c>
      <c r="AJ1907" s="28">
        <f t="shared" ca="1" si="1175"/>
        <v>0.11867476013077904</v>
      </c>
      <c r="AK1907" s="28">
        <f>IF(Riskregister!$E$10="",0,COUNTIF(BK$4:BK$53,"&lt;"&amp;AI1907)*IF(AJ1907&lt;0.5,Riskregister!$K$10+(Riskregister!$L$10-Riskregister!$K$10)*SQRT(AJ1907/2),Riskregister!$L$10-(Riskregister!$L$10-Riskregister!$K$10)*SQRT((1-AJ1907)/2)))</f>
        <v>0</v>
      </c>
      <c r="AL1907" s="28">
        <f t="shared" ca="1" si="1176"/>
        <v>0.4385603812858605</v>
      </c>
      <c r="AM1907" s="28">
        <f t="shared" ca="1" si="1176"/>
        <v>0.11018708005454458</v>
      </c>
      <c r="AN1907" s="28">
        <f>IF(Riskregister!$E$11="",0,COUNTIF(BL$4:BL$53,"&lt;"&amp;AL1907)*IF(AM1907&lt;0.5,Riskregister!$K$11+(Riskregister!$L$11-Riskregister!$K$11)*SQRT(AM1907/2),Riskregister!$L$11-(Riskregister!$L$11-Riskregister!$K$11)*SQRT((1-AM1907)/2)))</f>
        <v>0</v>
      </c>
      <c r="AO1907" s="28">
        <f t="shared" ca="1" si="1177"/>
        <v>0.59540180939351306</v>
      </c>
      <c r="AP1907" s="28">
        <f t="shared" ca="1" si="1177"/>
        <v>8.1678574609956534E-2</v>
      </c>
      <c r="AQ1907" s="28">
        <f>IF(Riskregister!$E$12="",0,COUNTIF(BM$4:BM$53,"&lt;"&amp;AO1907)*IF(AP1907&lt;0.5,Riskregister!$K$12+(Riskregister!$L$12-Riskregister!$K$12)*SQRT(AP1907/2),Riskregister!$L$12-(Riskregister!$L$12-Riskregister!$K$12)*SQRT((1-AP1907)/2)))</f>
        <v>0</v>
      </c>
      <c r="AR1907" s="28">
        <f t="shared" ca="1" si="1178"/>
        <v>0.78992125193957086</v>
      </c>
      <c r="AS1907" s="28">
        <f t="shared" ca="1" si="1178"/>
        <v>0.67327373532988077</v>
      </c>
      <c r="AT1907" s="28">
        <f>IF(Riskregister!$E$13="",0,COUNTIF(BN$4:BN$53,"&lt;"&amp;AR1907)*IF(AS1907&lt;0.5,Riskregister!$K$13+(Riskregister!$L$13-Riskregister!$K$13)*SQRT(AS1907/2),Riskregister!$L$13-(Riskregister!$L$13-Riskregister!$K$13)*SQRT((1-AS1907)/2)))</f>
        <v>0</v>
      </c>
      <c r="AU1907" s="28">
        <f t="shared" ca="1" si="1179"/>
        <v>0.57215750892623929</v>
      </c>
      <c r="AV1907" s="28">
        <f t="shared" ca="1" si="1179"/>
        <v>0.97439655432801431</v>
      </c>
      <c r="AW1907" s="28">
        <f>IF(Riskregister!$E$14="",0,COUNTIF(BO$4:BO$53,"&lt;"&amp;AU1907)*IF(AV1907&lt;0.5,Riskregister!$K$14+(Riskregister!$L$14-Riskregister!$K$14)*SQRT(AV1907/2),Riskregister!$L$14-(Riskregister!$L$14-Riskregister!$K$14)*SQRT((1-AV1907)/2)))</f>
        <v>0</v>
      </c>
      <c r="AX1907" s="28">
        <f t="shared" ca="1" si="1180"/>
        <v>0.10910352315498695</v>
      </c>
      <c r="AY1907" s="28">
        <f t="shared" ca="1" si="1180"/>
        <v>0.8704269035753317</v>
      </c>
      <c r="AZ1907" s="28">
        <f>IF(Riskregister!$E$15="",0,COUNTIF(BP$4:BP$53,"&lt;"&amp;AX1907)*IF(AY1907&lt;0.5,Riskregister!$K$15+(Riskregister!$L$15-Riskregister!$K$15)*SQRT(AY1907/2),Riskregister!$L$15-(Riskregister!$L$15-Riskregister!$K$15)*SQRT((1-AY1907)/2)))</f>
        <v>0</v>
      </c>
      <c r="BA1907" s="28">
        <f t="shared" ca="1" si="1181"/>
        <v>0.65016479137429017</v>
      </c>
      <c r="BB1907" s="28">
        <f t="shared" ca="1" si="1181"/>
        <v>0.69487586535800927</v>
      </c>
      <c r="BC1907" s="28">
        <f>IF(Riskregister!$E$16="",0,COUNTIF(BQ$4:BQ$53,"&lt;"&amp;BA1907)*IF(BB1907&lt;0.5,Riskregister!$K$16+(Riskregister!$L$16-Riskregister!$K$16)*SQRT(BB1907/2),Riskregister!$L$16-(Riskregister!$L$16-Riskregister!$K$16)*SQRT((1-BB1907)/2)))</f>
        <v>0</v>
      </c>
      <c r="BD1907" s="28">
        <f t="shared" ca="1" si="1145"/>
        <v>406657.46248849382</v>
      </c>
    </row>
    <row r="1908" spans="20:56" x14ac:dyDescent="0.35">
      <c r="T1908" s="28">
        <f t="shared" ca="1" si="1170"/>
        <v>0.95199636643648533</v>
      </c>
      <c r="U1908" s="28">
        <f t="shared" ca="1" si="1170"/>
        <v>0.31954933509499228</v>
      </c>
      <c r="V1908" s="28">
        <f ca="1">IF(Riskregister!$E$5="",0,COUNTIF(BF$4:BF$53,"&lt;"&amp;T1908)*IF(U1908&lt;0.5,Riskregister!$K$5+(Riskregister!$L$5-Riskregister!$K$5)*SQRT(U1908/2),Riskregister!$L$5-(Riskregister!$L$5-Riskregister!$K$5)*SQRT((1-U1908)/2)))</f>
        <v>659746.4116756022</v>
      </c>
      <c r="W1908" s="28">
        <f t="shared" ca="1" si="1171"/>
        <v>0.97712410964470564</v>
      </c>
      <c r="X1908" s="28">
        <f t="shared" ca="1" si="1171"/>
        <v>0.3173773294611526</v>
      </c>
      <c r="Y1908" s="28">
        <f ca="1">IF(Riskregister!$E$6="",0,COUNTIF(BG$4:BG$53,"&lt;"&amp;W1908)*IF(X1908&lt;0.5,Riskregister!$K$6+(Riskregister!$L$6-Riskregister!$K$6)*SQRT(X1908/2),Riskregister!$L$6-(Riskregister!$L$6-Riskregister!$K$6)*SQRT((1-X1908)/2)))</f>
        <v>1834086.8505457642</v>
      </c>
      <c r="Z1908" s="28">
        <f t="shared" ca="1" si="1172"/>
        <v>0.65893230060686681</v>
      </c>
      <c r="AA1908" s="28">
        <f t="shared" ca="1" si="1172"/>
        <v>8.7959058258915812E-2</v>
      </c>
      <c r="AB1908" s="28">
        <f ca="1">IF(Riskregister!$E$7="",0,COUNTIF(BH$4:BH$53,"&lt;"&amp;Z1908)*IF(AA1908&lt;0.5,Riskregister!$K$7+(Riskregister!$L$7-Riskregister!$K$7)*SQRT(AA1908/2),Riskregister!$L$7-(Riskregister!$L$7-Riskregister!$K$7)*SQRT((1-AA1908)/2)))</f>
        <v>0</v>
      </c>
      <c r="AC1908" s="28">
        <f t="shared" ca="1" si="1173"/>
        <v>0.10918526938985496</v>
      </c>
      <c r="AD1908" s="28">
        <f t="shared" ca="1" si="1173"/>
        <v>0.98585161001855659</v>
      </c>
      <c r="AE1908" s="28">
        <f ca="1">IF(Riskregister!$E$8="",0,COUNTIF(BI$4:BI$53,"&lt;"&amp;AC1908)*IF(AD1908&lt;0.5,Riskregister!$K$8+(Riskregister!$L$8-Riskregister!$K$8)*SQRT(AD1908/2),Riskregister!$L$8-(Riskregister!$L$8-Riskregister!$K$8)*SQRT((1-AD1908)/2)))</f>
        <v>0</v>
      </c>
      <c r="AF1908" s="28">
        <f t="shared" ca="1" si="1174"/>
        <v>0.79936741829220803</v>
      </c>
      <c r="AG1908" s="28">
        <f t="shared" ca="1" si="1174"/>
        <v>0.32990240833332052</v>
      </c>
      <c r="AH1908" s="28">
        <f>IF(Riskregister!$E$9="",0,COUNTIF(BJ$4:BJ$53,"&lt;"&amp;AF1908)*IF(AG1908&lt;0.5,Riskregister!$K$9+(Riskregister!$L$9-Riskregister!$K$9)*SQRT(AG1908/2),Riskregister!$L$9-(Riskregister!$L$9-Riskregister!$K$9)*SQRT((1-AG1908)/2)))</f>
        <v>0</v>
      </c>
      <c r="AI1908" s="28">
        <f t="shared" ca="1" si="1175"/>
        <v>0.8488932200470416</v>
      </c>
      <c r="AJ1908" s="28">
        <f t="shared" ca="1" si="1175"/>
        <v>0.97800121096837389</v>
      </c>
      <c r="AK1908" s="28">
        <f>IF(Riskregister!$E$10="",0,COUNTIF(BK$4:BK$53,"&lt;"&amp;AI1908)*IF(AJ1908&lt;0.5,Riskregister!$K$10+(Riskregister!$L$10-Riskregister!$K$10)*SQRT(AJ1908/2),Riskregister!$L$10-(Riskregister!$L$10-Riskregister!$K$10)*SQRT((1-AJ1908)/2)))</f>
        <v>0</v>
      </c>
      <c r="AL1908" s="28">
        <f t="shared" ca="1" si="1176"/>
        <v>0.28080020119613591</v>
      </c>
      <c r="AM1908" s="28">
        <f t="shared" ca="1" si="1176"/>
        <v>0.6440938332259537</v>
      </c>
      <c r="AN1908" s="28">
        <f>IF(Riskregister!$E$11="",0,COUNTIF(BL$4:BL$53,"&lt;"&amp;AL1908)*IF(AM1908&lt;0.5,Riskregister!$K$11+(Riskregister!$L$11-Riskregister!$K$11)*SQRT(AM1908/2),Riskregister!$L$11-(Riskregister!$L$11-Riskregister!$K$11)*SQRT((1-AM1908)/2)))</f>
        <v>0</v>
      </c>
      <c r="AO1908" s="28">
        <f t="shared" ca="1" si="1177"/>
        <v>0.48814214096961817</v>
      </c>
      <c r="AP1908" s="28">
        <f t="shared" ca="1" si="1177"/>
        <v>0.18760182054370722</v>
      </c>
      <c r="AQ1908" s="28">
        <f>IF(Riskregister!$E$12="",0,COUNTIF(BM$4:BM$53,"&lt;"&amp;AO1908)*IF(AP1908&lt;0.5,Riskregister!$K$12+(Riskregister!$L$12-Riskregister!$K$12)*SQRT(AP1908/2),Riskregister!$L$12-(Riskregister!$L$12-Riskregister!$K$12)*SQRT((1-AP1908)/2)))</f>
        <v>0</v>
      </c>
      <c r="AR1908" s="28">
        <f t="shared" ca="1" si="1178"/>
        <v>0.39000587683087673</v>
      </c>
      <c r="AS1908" s="28">
        <f t="shared" ca="1" si="1178"/>
        <v>0.30900937075419133</v>
      </c>
      <c r="AT1908" s="28">
        <f>IF(Riskregister!$E$13="",0,COUNTIF(BN$4:BN$53,"&lt;"&amp;AR1908)*IF(AS1908&lt;0.5,Riskregister!$K$13+(Riskregister!$L$13-Riskregister!$K$13)*SQRT(AS1908/2),Riskregister!$L$13-(Riskregister!$L$13-Riskregister!$K$13)*SQRT((1-AS1908)/2)))</f>
        <v>0</v>
      </c>
      <c r="AU1908" s="28">
        <f t="shared" ca="1" si="1179"/>
        <v>0.59227589712602546</v>
      </c>
      <c r="AV1908" s="28">
        <f t="shared" ca="1" si="1179"/>
        <v>0.72279518870348314</v>
      </c>
      <c r="AW1908" s="28">
        <f>IF(Riskregister!$E$14="",0,COUNTIF(BO$4:BO$53,"&lt;"&amp;AU1908)*IF(AV1908&lt;0.5,Riskregister!$K$14+(Riskregister!$L$14-Riskregister!$K$14)*SQRT(AV1908/2),Riskregister!$L$14-(Riskregister!$L$14-Riskregister!$K$14)*SQRT((1-AV1908)/2)))</f>
        <v>0</v>
      </c>
      <c r="AX1908" s="28">
        <f t="shared" ca="1" si="1180"/>
        <v>0.3396654565331616</v>
      </c>
      <c r="AY1908" s="28">
        <f t="shared" ca="1" si="1180"/>
        <v>0.98592322454486325</v>
      </c>
      <c r="AZ1908" s="28">
        <f>IF(Riskregister!$E$15="",0,COUNTIF(BP$4:BP$53,"&lt;"&amp;AX1908)*IF(AY1908&lt;0.5,Riskregister!$K$15+(Riskregister!$L$15-Riskregister!$K$15)*SQRT(AY1908/2),Riskregister!$L$15-(Riskregister!$L$15-Riskregister!$K$15)*SQRT((1-AY1908)/2)))</f>
        <v>0</v>
      </c>
      <c r="BA1908" s="28">
        <f t="shared" ca="1" si="1181"/>
        <v>0.15877796217253148</v>
      </c>
      <c r="BB1908" s="28">
        <f t="shared" ca="1" si="1181"/>
        <v>0.13351619878287235</v>
      </c>
      <c r="BC1908" s="28">
        <f>IF(Riskregister!$E$16="",0,COUNTIF(BQ$4:BQ$53,"&lt;"&amp;BA1908)*IF(BB1908&lt;0.5,Riskregister!$K$16+(Riskregister!$L$16-Riskregister!$K$16)*SQRT(BB1908/2),Riskregister!$L$16-(Riskregister!$L$16-Riskregister!$K$16)*SQRT((1-BB1908)/2)))</f>
        <v>0</v>
      </c>
      <c r="BD1908" s="28">
        <f t="shared" ca="1" si="1145"/>
        <v>2493833.2622213662</v>
      </c>
    </row>
    <row r="1909" spans="20:56" x14ac:dyDescent="0.35">
      <c r="T1909" s="28">
        <f t="shared" ca="1" si="1170"/>
        <v>0.65853597319057222</v>
      </c>
      <c r="U1909" s="28">
        <f t="shared" ca="1" si="1170"/>
        <v>0.78022409717008812</v>
      </c>
      <c r="V1909" s="28">
        <f ca="1">IF(Riskregister!$E$5="",0,COUNTIF(BF$4:BF$53,"&lt;"&amp;T1909)*IF(U1909&lt;0.5,Riskregister!$K$5+(Riskregister!$L$5-Riskregister!$K$5)*SQRT(U1909/2),Riskregister!$L$5-(Riskregister!$L$5-Riskregister!$K$5)*SQRT((1-U1909)/2)))</f>
        <v>450827.91762019083</v>
      </c>
      <c r="W1909" s="28">
        <f t="shared" ca="1" si="1171"/>
        <v>4.925181170635462E-2</v>
      </c>
      <c r="X1909" s="28">
        <f t="shared" ca="1" si="1171"/>
        <v>0.73713869250124908</v>
      </c>
      <c r="Y1909" s="28">
        <f ca="1">IF(Riskregister!$E$6="",0,COUNTIF(BG$4:BG$53,"&lt;"&amp;W1909)*IF(X1909&lt;0.5,Riskregister!$K$6+(Riskregister!$L$6-Riskregister!$K$6)*SQRT(X1909/2),Riskregister!$L$6-(Riskregister!$L$6-Riskregister!$K$6)*SQRT((1-X1909)/2)))</f>
        <v>0</v>
      </c>
      <c r="Z1909" s="28">
        <f t="shared" ca="1" si="1172"/>
        <v>0.35763607047752677</v>
      </c>
      <c r="AA1909" s="28">
        <f t="shared" ca="1" si="1172"/>
        <v>0.80691444772856691</v>
      </c>
      <c r="AB1909" s="28">
        <f ca="1">IF(Riskregister!$E$7="",0,COUNTIF(BH$4:BH$53,"&lt;"&amp;Z1909)*IF(AA1909&lt;0.5,Riskregister!$K$7+(Riskregister!$L$7-Riskregister!$K$7)*SQRT(AA1909/2),Riskregister!$L$7-(Riskregister!$L$7-Riskregister!$K$7)*SQRT((1-AA1909)/2)))</f>
        <v>0</v>
      </c>
      <c r="AC1909" s="28">
        <f t="shared" ca="1" si="1173"/>
        <v>0.20196983678201152</v>
      </c>
      <c r="AD1909" s="28">
        <f t="shared" ca="1" si="1173"/>
        <v>0.28369389786734811</v>
      </c>
      <c r="AE1909" s="28">
        <f ca="1">IF(Riskregister!$E$8="",0,COUNTIF(BI$4:BI$53,"&lt;"&amp;AC1909)*IF(AD1909&lt;0.5,Riskregister!$K$8+(Riskregister!$L$8-Riskregister!$K$8)*SQRT(AD1909/2),Riskregister!$L$8-(Riskregister!$L$8-Riskregister!$K$8)*SQRT((1-AD1909)/2)))</f>
        <v>0</v>
      </c>
      <c r="AF1909" s="28">
        <f t="shared" ca="1" si="1174"/>
        <v>0.32650015450872039</v>
      </c>
      <c r="AG1909" s="28">
        <f t="shared" ca="1" si="1174"/>
        <v>0.28626788834222527</v>
      </c>
      <c r="AH1909" s="28">
        <f>IF(Riskregister!$E$9="",0,COUNTIF(BJ$4:BJ$53,"&lt;"&amp;AF1909)*IF(AG1909&lt;0.5,Riskregister!$K$9+(Riskregister!$L$9-Riskregister!$K$9)*SQRT(AG1909/2),Riskregister!$L$9-(Riskregister!$L$9-Riskregister!$K$9)*SQRT((1-AG1909)/2)))</f>
        <v>0</v>
      </c>
      <c r="AI1909" s="28">
        <f t="shared" ca="1" si="1175"/>
        <v>1.4201866916415007E-2</v>
      </c>
      <c r="AJ1909" s="28">
        <f t="shared" ca="1" si="1175"/>
        <v>5.462586065209496E-2</v>
      </c>
      <c r="AK1909" s="28">
        <f>IF(Riskregister!$E$10="",0,COUNTIF(BK$4:BK$53,"&lt;"&amp;AI1909)*IF(AJ1909&lt;0.5,Riskregister!$K$10+(Riskregister!$L$10-Riskregister!$K$10)*SQRT(AJ1909/2),Riskregister!$L$10-(Riskregister!$L$10-Riskregister!$K$10)*SQRT((1-AJ1909)/2)))</f>
        <v>0</v>
      </c>
      <c r="AL1909" s="28">
        <f t="shared" ca="1" si="1176"/>
        <v>0.70674129503061711</v>
      </c>
      <c r="AM1909" s="28">
        <f t="shared" ca="1" si="1176"/>
        <v>0.82606056456590216</v>
      </c>
      <c r="AN1909" s="28">
        <f>IF(Riskregister!$E$11="",0,COUNTIF(BL$4:BL$53,"&lt;"&amp;AL1909)*IF(AM1909&lt;0.5,Riskregister!$K$11+(Riskregister!$L$11-Riskregister!$K$11)*SQRT(AM1909/2),Riskregister!$L$11-(Riskregister!$L$11-Riskregister!$K$11)*SQRT((1-AM1909)/2)))</f>
        <v>0</v>
      </c>
      <c r="AO1909" s="28">
        <f t="shared" ca="1" si="1177"/>
        <v>0.5123556162154661</v>
      </c>
      <c r="AP1909" s="28">
        <f t="shared" ca="1" si="1177"/>
        <v>0.879404947228006</v>
      </c>
      <c r="AQ1909" s="28">
        <f>IF(Riskregister!$E$12="",0,COUNTIF(BM$4:BM$53,"&lt;"&amp;AO1909)*IF(AP1909&lt;0.5,Riskregister!$K$12+(Riskregister!$L$12-Riskregister!$K$12)*SQRT(AP1909/2),Riskregister!$L$12-(Riskregister!$L$12-Riskregister!$K$12)*SQRT((1-AP1909)/2)))</f>
        <v>0</v>
      </c>
      <c r="AR1909" s="28">
        <f t="shared" ca="1" si="1178"/>
        <v>0.31531561690213561</v>
      </c>
      <c r="AS1909" s="28">
        <f t="shared" ca="1" si="1178"/>
        <v>0.97199388685472143</v>
      </c>
      <c r="AT1909" s="28">
        <f>IF(Riskregister!$E$13="",0,COUNTIF(BN$4:BN$53,"&lt;"&amp;AR1909)*IF(AS1909&lt;0.5,Riskregister!$K$13+(Riskregister!$L$13-Riskregister!$K$13)*SQRT(AS1909/2),Riskregister!$L$13-(Riskregister!$L$13-Riskregister!$K$13)*SQRT((1-AS1909)/2)))</f>
        <v>0</v>
      </c>
      <c r="AU1909" s="28">
        <f t="shared" ca="1" si="1179"/>
        <v>0.60314096090669123</v>
      </c>
      <c r="AV1909" s="28">
        <f t="shared" ca="1" si="1179"/>
        <v>0.74830817580164122</v>
      </c>
      <c r="AW1909" s="28">
        <f>IF(Riskregister!$E$14="",0,COUNTIF(BO$4:BO$53,"&lt;"&amp;AU1909)*IF(AV1909&lt;0.5,Riskregister!$K$14+(Riskregister!$L$14-Riskregister!$K$14)*SQRT(AV1909/2),Riskregister!$L$14-(Riskregister!$L$14-Riskregister!$K$14)*SQRT((1-AV1909)/2)))</f>
        <v>0</v>
      </c>
      <c r="AX1909" s="28">
        <f t="shared" ca="1" si="1180"/>
        <v>0.17551625834968954</v>
      </c>
      <c r="AY1909" s="28">
        <f t="shared" ca="1" si="1180"/>
        <v>0.63280882179000508</v>
      </c>
      <c r="AZ1909" s="28">
        <f>IF(Riskregister!$E$15="",0,COUNTIF(BP$4:BP$53,"&lt;"&amp;AX1909)*IF(AY1909&lt;0.5,Riskregister!$K$15+(Riskregister!$L$15-Riskregister!$K$15)*SQRT(AY1909/2),Riskregister!$L$15-(Riskregister!$L$15-Riskregister!$K$15)*SQRT((1-AY1909)/2)))</f>
        <v>0</v>
      </c>
      <c r="BA1909" s="28">
        <f t="shared" ca="1" si="1181"/>
        <v>0.25726457297349414</v>
      </c>
      <c r="BB1909" s="28">
        <f t="shared" ca="1" si="1181"/>
        <v>0.14296268939594581</v>
      </c>
      <c r="BC1909" s="28">
        <f>IF(Riskregister!$E$16="",0,COUNTIF(BQ$4:BQ$53,"&lt;"&amp;BA1909)*IF(BB1909&lt;0.5,Riskregister!$K$16+(Riskregister!$L$16-Riskregister!$K$16)*SQRT(BB1909/2),Riskregister!$L$16-(Riskregister!$L$16-Riskregister!$K$16)*SQRT((1-BB1909)/2)))</f>
        <v>0</v>
      </c>
      <c r="BD1909" s="28">
        <f t="shared" ca="1" si="1145"/>
        <v>450827.91762019083</v>
      </c>
    </row>
    <row r="1910" spans="20:56" x14ac:dyDescent="0.35">
      <c r="T1910" s="28">
        <f t="shared" ca="1" si="1170"/>
        <v>0.70869489294307608</v>
      </c>
      <c r="U1910" s="28">
        <f t="shared" ca="1" si="1170"/>
        <v>0.98688752842358796</v>
      </c>
      <c r="V1910" s="28">
        <f ca="1">IF(Riskregister!$E$5="",0,COUNTIF(BF$4:BF$53,"&lt;"&amp;T1910)*IF(U1910&lt;0.5,Riskregister!$K$5+(Riskregister!$L$5-Riskregister!$K$5)*SQRT(U1910/2),Riskregister!$L$5-(Riskregister!$L$5-Riskregister!$K$5)*SQRT((1-U1910)/2)))</f>
        <v>563563.23632494616</v>
      </c>
      <c r="W1910" s="28">
        <f t="shared" ca="1" si="1171"/>
        <v>9.7928470656248767E-2</v>
      </c>
      <c r="X1910" s="28">
        <f t="shared" ca="1" si="1171"/>
        <v>0.78371070089719141</v>
      </c>
      <c r="Y1910" s="28">
        <f ca="1">IF(Riskregister!$E$6="",0,COUNTIF(BG$4:BG$53,"&lt;"&amp;W1910)*IF(X1910&lt;0.5,Riskregister!$K$6+(Riskregister!$L$6-Riskregister!$K$6)*SQRT(X1910/2),Riskregister!$L$6-(Riskregister!$L$6-Riskregister!$K$6)*SQRT((1-X1910)/2)))</f>
        <v>0</v>
      </c>
      <c r="Z1910" s="28">
        <f t="shared" ca="1" si="1172"/>
        <v>8.0347982105143045E-2</v>
      </c>
      <c r="AA1910" s="28">
        <f t="shared" ca="1" si="1172"/>
        <v>0.19979357197993042</v>
      </c>
      <c r="AB1910" s="28">
        <f ca="1">IF(Riskregister!$E$7="",0,COUNTIF(BH$4:BH$53,"&lt;"&amp;Z1910)*IF(AA1910&lt;0.5,Riskregister!$K$7+(Riskregister!$L$7-Riskregister!$K$7)*SQRT(AA1910/2),Riskregister!$L$7-(Riskregister!$L$7-Riskregister!$K$7)*SQRT((1-AA1910)/2)))</f>
        <v>0</v>
      </c>
      <c r="AC1910" s="28">
        <f t="shared" ca="1" si="1173"/>
        <v>0.82196190355072352</v>
      </c>
      <c r="AD1910" s="28">
        <f t="shared" ca="1" si="1173"/>
        <v>0.45132274627888136</v>
      </c>
      <c r="AE1910" s="28">
        <f ca="1">IF(Riskregister!$E$8="",0,COUNTIF(BI$4:BI$53,"&lt;"&amp;AC1910)*IF(AD1910&lt;0.5,Riskregister!$K$8+(Riskregister!$L$8-Riskregister!$K$8)*SQRT(AD1910/2),Riskregister!$L$8-(Riskregister!$L$8-Riskregister!$K$8)*SQRT((1-AD1910)/2)))</f>
        <v>0</v>
      </c>
      <c r="AF1910" s="28">
        <f t="shared" ca="1" si="1174"/>
        <v>0.24250778814162632</v>
      </c>
      <c r="AG1910" s="28">
        <f t="shared" ca="1" si="1174"/>
        <v>0.53244502147124495</v>
      </c>
      <c r="AH1910" s="28">
        <f>IF(Riskregister!$E$9="",0,COUNTIF(BJ$4:BJ$53,"&lt;"&amp;AF1910)*IF(AG1910&lt;0.5,Riskregister!$K$9+(Riskregister!$L$9-Riskregister!$K$9)*SQRT(AG1910/2),Riskregister!$L$9-(Riskregister!$L$9-Riskregister!$K$9)*SQRT((1-AG1910)/2)))</f>
        <v>0</v>
      </c>
      <c r="AI1910" s="28">
        <f t="shared" ca="1" si="1175"/>
        <v>0.82492807691102099</v>
      </c>
      <c r="AJ1910" s="28">
        <f t="shared" ca="1" si="1175"/>
        <v>0.85887607263231613</v>
      </c>
      <c r="AK1910" s="28">
        <f>IF(Riskregister!$E$10="",0,COUNTIF(BK$4:BK$53,"&lt;"&amp;AI1910)*IF(AJ1910&lt;0.5,Riskregister!$K$10+(Riskregister!$L$10-Riskregister!$K$10)*SQRT(AJ1910/2),Riskregister!$L$10-(Riskregister!$L$10-Riskregister!$K$10)*SQRT((1-AJ1910)/2)))</f>
        <v>0</v>
      </c>
      <c r="AL1910" s="28">
        <f t="shared" ca="1" si="1176"/>
        <v>0.20448869045977203</v>
      </c>
      <c r="AM1910" s="28">
        <f t="shared" ca="1" si="1176"/>
        <v>0.73244221678445587</v>
      </c>
      <c r="AN1910" s="28">
        <f>IF(Riskregister!$E$11="",0,COUNTIF(BL$4:BL$53,"&lt;"&amp;AL1910)*IF(AM1910&lt;0.5,Riskregister!$K$11+(Riskregister!$L$11-Riskregister!$K$11)*SQRT(AM1910/2),Riskregister!$L$11-(Riskregister!$L$11-Riskregister!$K$11)*SQRT((1-AM1910)/2)))</f>
        <v>0</v>
      </c>
      <c r="AO1910" s="28">
        <f t="shared" ca="1" si="1177"/>
        <v>0.99100913233253962</v>
      </c>
      <c r="AP1910" s="28">
        <f t="shared" ca="1" si="1177"/>
        <v>0.51537952648662788</v>
      </c>
      <c r="AQ1910" s="28">
        <f>IF(Riskregister!$E$12="",0,COUNTIF(BM$4:BM$53,"&lt;"&amp;AO1910)*IF(AP1910&lt;0.5,Riskregister!$K$12+(Riskregister!$L$12-Riskregister!$K$12)*SQRT(AP1910/2),Riskregister!$L$12-(Riskregister!$L$12-Riskregister!$K$12)*SQRT((1-AP1910)/2)))</f>
        <v>0</v>
      </c>
      <c r="AR1910" s="28">
        <f t="shared" ca="1" si="1178"/>
        <v>0.48636297645720095</v>
      </c>
      <c r="AS1910" s="28">
        <f t="shared" ca="1" si="1178"/>
        <v>0.31572822968609715</v>
      </c>
      <c r="AT1910" s="28">
        <f>IF(Riskregister!$E$13="",0,COUNTIF(BN$4:BN$53,"&lt;"&amp;AR1910)*IF(AS1910&lt;0.5,Riskregister!$K$13+(Riskregister!$L$13-Riskregister!$K$13)*SQRT(AS1910/2),Riskregister!$L$13-(Riskregister!$L$13-Riskregister!$K$13)*SQRT((1-AS1910)/2)))</f>
        <v>0</v>
      </c>
      <c r="AU1910" s="28">
        <f t="shared" ca="1" si="1179"/>
        <v>0.74371698944057296</v>
      </c>
      <c r="AV1910" s="28">
        <f t="shared" ca="1" si="1179"/>
        <v>0.35758626371369795</v>
      </c>
      <c r="AW1910" s="28">
        <f>IF(Riskregister!$E$14="",0,COUNTIF(BO$4:BO$53,"&lt;"&amp;AU1910)*IF(AV1910&lt;0.5,Riskregister!$K$14+(Riskregister!$L$14-Riskregister!$K$14)*SQRT(AV1910/2),Riskregister!$L$14-(Riskregister!$L$14-Riskregister!$K$14)*SQRT((1-AV1910)/2)))</f>
        <v>0</v>
      </c>
      <c r="AX1910" s="28">
        <f t="shared" ca="1" si="1180"/>
        <v>5.1820038933029111E-2</v>
      </c>
      <c r="AY1910" s="28">
        <f t="shared" ca="1" si="1180"/>
        <v>0.90488991412627562</v>
      </c>
      <c r="AZ1910" s="28">
        <f>IF(Riskregister!$E$15="",0,COUNTIF(BP$4:BP$53,"&lt;"&amp;AX1910)*IF(AY1910&lt;0.5,Riskregister!$K$15+(Riskregister!$L$15-Riskregister!$K$15)*SQRT(AY1910/2),Riskregister!$L$15-(Riskregister!$L$15-Riskregister!$K$15)*SQRT((1-AY1910)/2)))</f>
        <v>0</v>
      </c>
      <c r="BA1910" s="28">
        <f t="shared" ca="1" si="1181"/>
        <v>0.57261980632102649</v>
      </c>
      <c r="BB1910" s="28">
        <f t="shared" ca="1" si="1181"/>
        <v>0.61382587064907035</v>
      </c>
      <c r="BC1910" s="28">
        <f>IF(Riskregister!$E$16="",0,COUNTIF(BQ$4:BQ$53,"&lt;"&amp;BA1910)*IF(BB1910&lt;0.5,Riskregister!$K$16+(Riskregister!$L$16-Riskregister!$K$16)*SQRT(BB1910/2),Riskregister!$L$16-(Riskregister!$L$16-Riskregister!$K$16)*SQRT((1-BB1910)/2)))</f>
        <v>0</v>
      </c>
      <c r="BD1910" s="28">
        <f t="shared" ca="1" si="1145"/>
        <v>563563.23632494616</v>
      </c>
    </row>
    <row r="1911" spans="20:56" x14ac:dyDescent="0.35">
      <c r="T1911" s="28">
        <f t="shared" ca="1" si="1170"/>
        <v>0.50790869320500798</v>
      </c>
      <c r="U1911" s="28">
        <f t="shared" ca="1" si="1170"/>
        <v>0.79501566479669128</v>
      </c>
      <c r="V1911" s="28">
        <f ca="1">IF(Riskregister!$E$5="",0,COUNTIF(BF$4:BF$53,"&lt;"&amp;T1911)*IF(U1911&lt;0.5,Riskregister!$K$5+(Riskregister!$L$5-Riskregister!$K$5)*SQRT(U1911/2),Riskregister!$L$5-(Riskregister!$L$5-Riskregister!$K$5)*SQRT((1-U1911)/2)))</f>
        <v>0</v>
      </c>
      <c r="W1911" s="28">
        <f t="shared" ca="1" si="1171"/>
        <v>0.74006169478915218</v>
      </c>
      <c r="X1911" s="28">
        <f t="shared" ca="1" si="1171"/>
        <v>0.8461245312807989</v>
      </c>
      <c r="Y1911" s="28">
        <f ca="1">IF(Riskregister!$E$6="",0,COUNTIF(BG$4:BG$53,"&lt;"&amp;W1911)*IF(X1911&lt;0.5,Riskregister!$K$6+(Riskregister!$L$6-Riskregister!$K$6)*SQRT(X1911/2),Riskregister!$L$6-(Riskregister!$L$6-Riskregister!$K$6)*SQRT((1-X1911)/2)))</f>
        <v>1500722.2623377787</v>
      </c>
      <c r="Z1911" s="28">
        <f t="shared" ca="1" si="1172"/>
        <v>5.4230393343278949E-2</v>
      </c>
      <c r="AA1911" s="28">
        <f t="shared" ca="1" si="1172"/>
        <v>0.90876625413406142</v>
      </c>
      <c r="AB1911" s="28">
        <f ca="1">IF(Riskregister!$E$7="",0,COUNTIF(BH$4:BH$53,"&lt;"&amp;Z1911)*IF(AA1911&lt;0.5,Riskregister!$K$7+(Riskregister!$L$7-Riskregister!$K$7)*SQRT(AA1911/2),Riskregister!$L$7-(Riskregister!$L$7-Riskregister!$K$7)*SQRT((1-AA1911)/2)))</f>
        <v>0</v>
      </c>
      <c r="AC1911" s="28">
        <f t="shared" ca="1" si="1173"/>
        <v>0.40057260090285429</v>
      </c>
      <c r="AD1911" s="28">
        <f t="shared" ca="1" si="1173"/>
        <v>0.7973263751609867</v>
      </c>
      <c r="AE1911" s="28">
        <f ca="1">IF(Riskregister!$E$8="",0,COUNTIF(BI$4:BI$53,"&lt;"&amp;AC1911)*IF(AD1911&lt;0.5,Riskregister!$K$8+(Riskregister!$L$8-Riskregister!$K$8)*SQRT(AD1911/2),Riskregister!$L$8-(Riskregister!$L$8-Riskregister!$K$8)*SQRT((1-AD1911)/2)))</f>
        <v>0</v>
      </c>
      <c r="AF1911" s="28">
        <f t="shared" ca="1" si="1174"/>
        <v>0.66407913095412563</v>
      </c>
      <c r="AG1911" s="28">
        <f t="shared" ca="1" si="1174"/>
        <v>0.98926446389754363</v>
      </c>
      <c r="AH1911" s="28">
        <f>IF(Riskregister!$E$9="",0,COUNTIF(BJ$4:BJ$53,"&lt;"&amp;AF1911)*IF(AG1911&lt;0.5,Riskregister!$K$9+(Riskregister!$L$9-Riskregister!$K$9)*SQRT(AG1911/2),Riskregister!$L$9-(Riskregister!$L$9-Riskregister!$K$9)*SQRT((1-AG1911)/2)))</f>
        <v>0</v>
      </c>
      <c r="AI1911" s="28">
        <f t="shared" ca="1" si="1175"/>
        <v>0.94367370063137901</v>
      </c>
      <c r="AJ1911" s="28">
        <f t="shared" ca="1" si="1175"/>
        <v>0.69572712029227568</v>
      </c>
      <c r="AK1911" s="28">
        <f>IF(Riskregister!$E$10="",0,COUNTIF(BK$4:BK$53,"&lt;"&amp;AI1911)*IF(AJ1911&lt;0.5,Riskregister!$K$10+(Riskregister!$L$10-Riskregister!$K$10)*SQRT(AJ1911/2),Riskregister!$L$10-(Riskregister!$L$10-Riskregister!$K$10)*SQRT((1-AJ1911)/2)))</f>
        <v>0</v>
      </c>
      <c r="AL1911" s="28">
        <f t="shared" ca="1" si="1176"/>
        <v>0.2380135486932432</v>
      </c>
      <c r="AM1911" s="28">
        <f t="shared" ca="1" si="1176"/>
        <v>0.36090565360254623</v>
      </c>
      <c r="AN1911" s="28">
        <f>IF(Riskregister!$E$11="",0,COUNTIF(BL$4:BL$53,"&lt;"&amp;AL1911)*IF(AM1911&lt;0.5,Riskregister!$K$11+(Riskregister!$L$11-Riskregister!$K$11)*SQRT(AM1911/2),Riskregister!$L$11-(Riskregister!$L$11-Riskregister!$K$11)*SQRT((1-AM1911)/2)))</f>
        <v>0</v>
      </c>
      <c r="AO1911" s="28">
        <f t="shared" ca="1" si="1177"/>
        <v>0.16802873839151899</v>
      </c>
      <c r="AP1911" s="28">
        <f t="shared" ca="1" si="1177"/>
        <v>0.78409554091842959</v>
      </c>
      <c r="AQ1911" s="28">
        <f>IF(Riskregister!$E$12="",0,COUNTIF(BM$4:BM$53,"&lt;"&amp;AO1911)*IF(AP1911&lt;0.5,Riskregister!$K$12+(Riskregister!$L$12-Riskregister!$K$12)*SQRT(AP1911/2),Riskregister!$L$12-(Riskregister!$L$12-Riskregister!$K$12)*SQRT((1-AP1911)/2)))</f>
        <v>0</v>
      </c>
      <c r="AR1911" s="28">
        <f t="shared" ca="1" si="1178"/>
        <v>0.32966459370630508</v>
      </c>
      <c r="AS1911" s="28">
        <f t="shared" ca="1" si="1178"/>
        <v>0.1405372958013601</v>
      </c>
      <c r="AT1911" s="28">
        <f>IF(Riskregister!$E$13="",0,COUNTIF(BN$4:BN$53,"&lt;"&amp;AR1911)*IF(AS1911&lt;0.5,Riskregister!$K$13+(Riskregister!$L$13-Riskregister!$K$13)*SQRT(AS1911/2),Riskregister!$L$13-(Riskregister!$L$13-Riskregister!$K$13)*SQRT((1-AS1911)/2)))</f>
        <v>0</v>
      </c>
      <c r="AU1911" s="28">
        <f t="shared" ca="1" si="1179"/>
        <v>0.60442937624784787</v>
      </c>
      <c r="AV1911" s="28">
        <f t="shared" ca="1" si="1179"/>
        <v>0.96607393860392277</v>
      </c>
      <c r="AW1911" s="28">
        <f>IF(Riskregister!$E$14="",0,COUNTIF(BO$4:BO$53,"&lt;"&amp;AU1911)*IF(AV1911&lt;0.5,Riskregister!$K$14+(Riskregister!$L$14-Riskregister!$K$14)*SQRT(AV1911/2),Riskregister!$L$14-(Riskregister!$L$14-Riskregister!$K$14)*SQRT((1-AV1911)/2)))</f>
        <v>0</v>
      </c>
      <c r="AX1911" s="28">
        <f t="shared" ca="1" si="1180"/>
        <v>0.67838017595838207</v>
      </c>
      <c r="AY1911" s="28">
        <f t="shared" ca="1" si="1180"/>
        <v>0.38927058970473882</v>
      </c>
      <c r="AZ1911" s="28">
        <f>IF(Riskregister!$E$15="",0,COUNTIF(BP$4:BP$53,"&lt;"&amp;AX1911)*IF(AY1911&lt;0.5,Riskregister!$K$15+(Riskregister!$L$15-Riskregister!$K$15)*SQRT(AY1911/2),Riskregister!$L$15-(Riskregister!$L$15-Riskregister!$K$15)*SQRT((1-AY1911)/2)))</f>
        <v>0</v>
      </c>
      <c r="BA1911" s="28">
        <f t="shared" ca="1" si="1181"/>
        <v>0.27053576667753843</v>
      </c>
      <c r="BB1911" s="28">
        <f t="shared" ca="1" si="1181"/>
        <v>2.0111092863169588E-2</v>
      </c>
      <c r="BC1911" s="28">
        <f>IF(Riskregister!$E$16="",0,COUNTIF(BQ$4:BQ$53,"&lt;"&amp;BA1911)*IF(BB1911&lt;0.5,Riskregister!$K$16+(Riskregister!$L$16-Riskregister!$K$16)*SQRT(BB1911/2),Riskregister!$L$16-(Riskregister!$L$16-Riskregister!$K$16)*SQRT((1-BB1911)/2)))</f>
        <v>0</v>
      </c>
      <c r="BD1911" s="28">
        <f t="shared" ca="1" si="1145"/>
        <v>1500722.2623377787</v>
      </c>
    </row>
    <row r="1912" spans="20:56" x14ac:dyDescent="0.35">
      <c r="T1912" s="28">
        <f t="shared" ca="1" si="1170"/>
        <v>9.7112505991649223E-2</v>
      </c>
      <c r="U1912" s="28">
        <f t="shared" ca="1" si="1170"/>
        <v>0.2021519241270372</v>
      </c>
      <c r="V1912" s="28">
        <f ca="1">IF(Riskregister!$E$5="",0,COUNTIF(BF$4:BF$53,"&lt;"&amp;T1912)*IF(U1912&lt;0.5,Riskregister!$K$5+(Riskregister!$L$5-Riskregister!$K$5)*SQRT(U1912/2),Riskregister!$L$5-(Riskregister!$L$5-Riskregister!$K$5)*SQRT((1-U1912)/2)))</f>
        <v>0</v>
      </c>
      <c r="W1912" s="28">
        <f t="shared" ca="1" si="1171"/>
        <v>0.51555581343723811</v>
      </c>
      <c r="X1912" s="28">
        <f t="shared" ca="1" si="1171"/>
        <v>0.37716553121833851</v>
      </c>
      <c r="Y1912" s="28">
        <f ca="1">IF(Riskregister!$E$6="",0,COUNTIF(BG$4:BG$53,"&lt;"&amp;W1912)*IF(X1912&lt;0.5,Riskregister!$K$6+(Riskregister!$L$6-Riskregister!$K$6)*SQRT(X1912/2),Riskregister!$L$6-(Riskregister!$L$6-Riskregister!$K$6)*SQRT((1-X1912)/2)))</f>
        <v>0</v>
      </c>
      <c r="Z1912" s="28">
        <f t="shared" ca="1" si="1172"/>
        <v>9.599083562234767E-2</v>
      </c>
      <c r="AA1912" s="28">
        <f t="shared" ca="1" si="1172"/>
        <v>0.79201816414488313</v>
      </c>
      <c r="AB1912" s="28">
        <f ca="1">IF(Riskregister!$E$7="",0,COUNTIF(BH$4:BH$53,"&lt;"&amp;Z1912)*IF(AA1912&lt;0.5,Riskregister!$K$7+(Riskregister!$L$7-Riskregister!$K$7)*SQRT(AA1912/2),Riskregister!$L$7-(Riskregister!$L$7-Riskregister!$K$7)*SQRT((1-AA1912)/2)))</f>
        <v>0</v>
      </c>
      <c r="AC1912" s="28">
        <f t="shared" ca="1" si="1173"/>
        <v>0.97797195036672102</v>
      </c>
      <c r="AD1912" s="28">
        <f t="shared" ca="1" si="1173"/>
        <v>0.82092910471514824</v>
      </c>
      <c r="AE1912" s="28">
        <f ca="1">IF(Riskregister!$E$8="",0,COUNTIF(BI$4:BI$53,"&lt;"&amp;AC1912)*IF(AD1912&lt;0.5,Riskregister!$K$8+(Riskregister!$L$8-Riskregister!$K$8)*SQRT(AD1912/2),Riskregister!$L$8-(Riskregister!$L$8-Riskregister!$K$8)*SQRT((1-AD1912)/2)))</f>
        <v>3593643.7014678009</v>
      </c>
      <c r="AF1912" s="28">
        <f t="shared" ca="1" si="1174"/>
        <v>0.66454126222911336</v>
      </c>
      <c r="AG1912" s="28">
        <f t="shared" ca="1" si="1174"/>
        <v>0.30829236627505252</v>
      </c>
      <c r="AH1912" s="28">
        <f>IF(Riskregister!$E$9="",0,COUNTIF(BJ$4:BJ$53,"&lt;"&amp;AF1912)*IF(AG1912&lt;0.5,Riskregister!$K$9+(Riskregister!$L$9-Riskregister!$K$9)*SQRT(AG1912/2),Riskregister!$L$9-(Riskregister!$L$9-Riskregister!$K$9)*SQRT((1-AG1912)/2)))</f>
        <v>0</v>
      </c>
      <c r="AI1912" s="28">
        <f t="shared" ca="1" si="1175"/>
        <v>0.23677707156500061</v>
      </c>
      <c r="AJ1912" s="28">
        <f t="shared" ca="1" si="1175"/>
        <v>0.60904223843999783</v>
      </c>
      <c r="AK1912" s="28">
        <f>IF(Riskregister!$E$10="",0,COUNTIF(BK$4:BK$53,"&lt;"&amp;AI1912)*IF(AJ1912&lt;0.5,Riskregister!$K$10+(Riskregister!$L$10-Riskregister!$K$10)*SQRT(AJ1912/2),Riskregister!$L$10-(Riskregister!$L$10-Riskregister!$K$10)*SQRT((1-AJ1912)/2)))</f>
        <v>0</v>
      </c>
      <c r="AL1912" s="28">
        <f t="shared" ca="1" si="1176"/>
        <v>0.46309405517979363</v>
      </c>
      <c r="AM1912" s="28">
        <f t="shared" ca="1" si="1176"/>
        <v>0.97090878636783517</v>
      </c>
      <c r="AN1912" s="28">
        <f>IF(Riskregister!$E$11="",0,COUNTIF(BL$4:BL$53,"&lt;"&amp;AL1912)*IF(AM1912&lt;0.5,Riskregister!$K$11+(Riskregister!$L$11-Riskregister!$K$11)*SQRT(AM1912/2),Riskregister!$L$11-(Riskregister!$L$11-Riskregister!$K$11)*SQRT((1-AM1912)/2)))</f>
        <v>0</v>
      </c>
      <c r="AO1912" s="28">
        <f t="shared" ca="1" si="1177"/>
        <v>0.46905678308335952</v>
      </c>
      <c r="AP1912" s="28">
        <f t="shared" ca="1" si="1177"/>
        <v>0.30029894040700666</v>
      </c>
      <c r="AQ1912" s="28">
        <f>IF(Riskregister!$E$12="",0,COUNTIF(BM$4:BM$53,"&lt;"&amp;AO1912)*IF(AP1912&lt;0.5,Riskregister!$K$12+(Riskregister!$L$12-Riskregister!$K$12)*SQRT(AP1912/2),Riskregister!$L$12-(Riskregister!$L$12-Riskregister!$K$12)*SQRT((1-AP1912)/2)))</f>
        <v>0</v>
      </c>
      <c r="AR1912" s="28">
        <f t="shared" ca="1" si="1178"/>
        <v>0.36705017271484952</v>
      </c>
      <c r="AS1912" s="28">
        <f t="shared" ca="1" si="1178"/>
        <v>0.60494874302215118</v>
      </c>
      <c r="AT1912" s="28">
        <f>IF(Riskregister!$E$13="",0,COUNTIF(BN$4:BN$53,"&lt;"&amp;AR1912)*IF(AS1912&lt;0.5,Riskregister!$K$13+(Riskregister!$L$13-Riskregister!$K$13)*SQRT(AS1912/2),Riskregister!$L$13-(Riskregister!$L$13-Riskregister!$K$13)*SQRT((1-AS1912)/2)))</f>
        <v>0</v>
      </c>
      <c r="AU1912" s="28">
        <f t="shared" ca="1" si="1179"/>
        <v>0.14710465796950245</v>
      </c>
      <c r="AV1912" s="28">
        <f t="shared" ca="1" si="1179"/>
        <v>0.95753572228680628</v>
      </c>
      <c r="AW1912" s="28">
        <f>IF(Riskregister!$E$14="",0,COUNTIF(BO$4:BO$53,"&lt;"&amp;AU1912)*IF(AV1912&lt;0.5,Riskregister!$K$14+(Riskregister!$L$14-Riskregister!$K$14)*SQRT(AV1912/2),Riskregister!$L$14-(Riskregister!$L$14-Riskregister!$K$14)*SQRT((1-AV1912)/2)))</f>
        <v>0</v>
      </c>
      <c r="AX1912" s="28">
        <f t="shared" ca="1" si="1180"/>
        <v>0.83496984210380509</v>
      </c>
      <c r="AY1912" s="28">
        <f t="shared" ca="1" si="1180"/>
        <v>0.19393616986223461</v>
      </c>
      <c r="AZ1912" s="28">
        <f>IF(Riskregister!$E$15="",0,COUNTIF(BP$4:BP$53,"&lt;"&amp;AX1912)*IF(AY1912&lt;0.5,Riskregister!$K$15+(Riskregister!$L$15-Riskregister!$K$15)*SQRT(AY1912/2),Riskregister!$L$15-(Riskregister!$L$15-Riskregister!$K$15)*SQRT((1-AY1912)/2)))</f>
        <v>0</v>
      </c>
      <c r="BA1912" s="28">
        <f t="shared" ca="1" si="1181"/>
        <v>0.90754515674879588</v>
      </c>
      <c r="BB1912" s="28">
        <f t="shared" ca="1" si="1181"/>
        <v>0.53881244052075494</v>
      </c>
      <c r="BC1912" s="28">
        <f>IF(Riskregister!$E$16="",0,COUNTIF(BQ$4:BQ$53,"&lt;"&amp;BA1912)*IF(BB1912&lt;0.5,Riskregister!$K$16+(Riskregister!$L$16-Riskregister!$K$16)*SQRT(BB1912/2),Riskregister!$L$16-(Riskregister!$L$16-Riskregister!$K$16)*SQRT((1-BB1912)/2)))</f>
        <v>0</v>
      </c>
      <c r="BD1912" s="28">
        <f t="shared" ca="1" si="1145"/>
        <v>3593643.7014678009</v>
      </c>
    </row>
    <row r="1913" spans="20:56" x14ac:dyDescent="0.35">
      <c r="T1913" s="28">
        <f t="shared" ca="1" si="1170"/>
        <v>0.36816109155640986</v>
      </c>
      <c r="U1913" s="28">
        <f t="shared" ca="1" si="1170"/>
        <v>0.17172861255238292</v>
      </c>
      <c r="V1913" s="28">
        <f ca="1">IF(Riskregister!$E$5="",0,COUNTIF(BF$4:BF$53,"&lt;"&amp;T1913)*IF(U1913&lt;0.5,Riskregister!$K$5+(Riskregister!$L$5-Riskregister!$K$5)*SQRT(U1913/2),Riskregister!$L$5-(Riskregister!$L$5-Riskregister!$K$5)*SQRT((1-U1913)/2)))</f>
        <v>0</v>
      </c>
      <c r="W1913" s="28">
        <f t="shared" ca="1" si="1171"/>
        <v>0.87345157587216471</v>
      </c>
      <c r="X1913" s="28">
        <f t="shared" ca="1" si="1171"/>
        <v>0.8339545439644529</v>
      </c>
      <c r="Y1913" s="28">
        <f ca="1">IF(Riskregister!$E$6="",0,COUNTIF(BG$4:BG$53,"&lt;"&amp;W1913)*IF(X1913&lt;0.5,Riskregister!$K$6+(Riskregister!$L$6-Riskregister!$K$6)*SQRT(X1913/2),Riskregister!$L$6-(Riskregister!$L$6-Riskregister!$K$6)*SQRT((1-X1913)/2)))</f>
        <v>1481354.0332967136</v>
      </c>
      <c r="Z1913" s="28">
        <f t="shared" ca="1" si="1172"/>
        <v>0.7434950568363079</v>
      </c>
      <c r="AA1913" s="28">
        <f t="shared" ca="1" si="1172"/>
        <v>4.7392827099330126E-2</v>
      </c>
      <c r="AB1913" s="28">
        <f ca="1">IF(Riskregister!$E$7="",0,COUNTIF(BH$4:BH$53,"&lt;"&amp;Z1913)*IF(AA1913&lt;0.5,Riskregister!$K$7+(Riskregister!$L$7-Riskregister!$K$7)*SQRT(AA1913/2),Riskregister!$L$7-(Riskregister!$L$7-Riskregister!$K$7)*SQRT((1-AA1913)/2)))</f>
        <v>103877.73807273251</v>
      </c>
      <c r="AC1913" s="28">
        <f t="shared" ca="1" si="1173"/>
        <v>0.99514085747703895</v>
      </c>
      <c r="AD1913" s="28">
        <f t="shared" ca="1" si="1173"/>
        <v>0.94144210577071841</v>
      </c>
      <c r="AE1913" s="28">
        <f ca="1">IF(Riskregister!$E$8="",0,COUNTIF(BI$4:BI$53,"&lt;"&amp;AC1913)*IF(AD1913&lt;0.5,Riskregister!$K$8+(Riskregister!$L$8-Riskregister!$K$8)*SQRT(AD1913/2),Riskregister!$L$8-(Riskregister!$L$8-Riskregister!$K$8)*SQRT((1-AD1913)/2)))</f>
        <v>4195778.6736461064</v>
      </c>
      <c r="AF1913" s="28">
        <f t="shared" ca="1" si="1174"/>
        <v>0.81179864444312266</v>
      </c>
      <c r="AG1913" s="28">
        <f t="shared" ca="1" si="1174"/>
        <v>0.74357449357544614</v>
      </c>
      <c r="AH1913" s="28">
        <f>IF(Riskregister!$E$9="",0,COUNTIF(BJ$4:BJ$53,"&lt;"&amp;AF1913)*IF(AG1913&lt;0.5,Riskregister!$K$9+(Riskregister!$L$9-Riskregister!$K$9)*SQRT(AG1913/2),Riskregister!$L$9-(Riskregister!$L$9-Riskregister!$K$9)*SQRT((1-AG1913)/2)))</f>
        <v>0</v>
      </c>
      <c r="AI1913" s="28">
        <f t="shared" ca="1" si="1175"/>
        <v>0.14289000684537101</v>
      </c>
      <c r="AJ1913" s="28">
        <f t="shared" ca="1" si="1175"/>
        <v>0.54737264282627496</v>
      </c>
      <c r="AK1913" s="28">
        <f>IF(Riskregister!$E$10="",0,COUNTIF(BK$4:BK$53,"&lt;"&amp;AI1913)*IF(AJ1913&lt;0.5,Riskregister!$K$10+(Riskregister!$L$10-Riskregister!$K$10)*SQRT(AJ1913/2),Riskregister!$L$10-(Riskregister!$L$10-Riskregister!$K$10)*SQRT((1-AJ1913)/2)))</f>
        <v>0</v>
      </c>
      <c r="AL1913" s="28">
        <f t="shared" ca="1" si="1176"/>
        <v>0.98568311950054521</v>
      </c>
      <c r="AM1913" s="28">
        <f t="shared" ca="1" si="1176"/>
        <v>0.18001441671811136</v>
      </c>
      <c r="AN1913" s="28">
        <f>IF(Riskregister!$E$11="",0,COUNTIF(BL$4:BL$53,"&lt;"&amp;AL1913)*IF(AM1913&lt;0.5,Riskregister!$K$11+(Riskregister!$L$11-Riskregister!$K$11)*SQRT(AM1913/2),Riskregister!$L$11-(Riskregister!$L$11-Riskregister!$K$11)*SQRT((1-AM1913)/2)))</f>
        <v>0</v>
      </c>
      <c r="AO1913" s="28">
        <f t="shared" ca="1" si="1177"/>
        <v>0.95952528924284741</v>
      </c>
      <c r="AP1913" s="28">
        <f t="shared" ca="1" si="1177"/>
        <v>0.11839815422957178</v>
      </c>
      <c r="AQ1913" s="28">
        <f>IF(Riskregister!$E$12="",0,COUNTIF(BM$4:BM$53,"&lt;"&amp;AO1913)*IF(AP1913&lt;0.5,Riskregister!$K$12+(Riskregister!$L$12-Riskregister!$K$12)*SQRT(AP1913/2),Riskregister!$L$12-(Riskregister!$L$12-Riskregister!$K$12)*SQRT((1-AP1913)/2)))</f>
        <v>0</v>
      </c>
      <c r="AR1913" s="28">
        <f t="shared" ca="1" si="1178"/>
        <v>0.83112093193006675</v>
      </c>
      <c r="AS1913" s="28">
        <f t="shared" ca="1" si="1178"/>
        <v>0.58691039388795863</v>
      </c>
      <c r="AT1913" s="28">
        <f>IF(Riskregister!$E$13="",0,COUNTIF(BN$4:BN$53,"&lt;"&amp;AR1913)*IF(AS1913&lt;0.5,Riskregister!$K$13+(Riskregister!$L$13-Riskregister!$K$13)*SQRT(AS1913/2),Riskregister!$L$13-(Riskregister!$L$13-Riskregister!$K$13)*SQRT((1-AS1913)/2)))</f>
        <v>0</v>
      </c>
      <c r="AU1913" s="28">
        <f t="shared" ca="1" si="1179"/>
        <v>0.16061766137174127</v>
      </c>
      <c r="AV1913" s="28">
        <f t="shared" ca="1" si="1179"/>
        <v>0.34869796974500178</v>
      </c>
      <c r="AW1913" s="28">
        <f>IF(Riskregister!$E$14="",0,COUNTIF(BO$4:BO$53,"&lt;"&amp;AU1913)*IF(AV1913&lt;0.5,Riskregister!$K$14+(Riskregister!$L$14-Riskregister!$K$14)*SQRT(AV1913/2),Riskregister!$L$14-(Riskregister!$L$14-Riskregister!$K$14)*SQRT((1-AV1913)/2)))</f>
        <v>0</v>
      </c>
      <c r="AX1913" s="28">
        <f t="shared" ca="1" si="1180"/>
        <v>0.54552160787323267</v>
      </c>
      <c r="AY1913" s="28">
        <f t="shared" ca="1" si="1180"/>
        <v>0.35016973896608938</v>
      </c>
      <c r="AZ1913" s="28">
        <f>IF(Riskregister!$E$15="",0,COUNTIF(BP$4:BP$53,"&lt;"&amp;AX1913)*IF(AY1913&lt;0.5,Riskregister!$K$15+(Riskregister!$L$15-Riskregister!$K$15)*SQRT(AY1913/2),Riskregister!$L$15-(Riskregister!$L$15-Riskregister!$K$15)*SQRT((1-AY1913)/2)))</f>
        <v>0</v>
      </c>
      <c r="BA1913" s="28">
        <f t="shared" ca="1" si="1181"/>
        <v>0.42315158756342963</v>
      </c>
      <c r="BB1913" s="28">
        <f t="shared" ca="1" si="1181"/>
        <v>0.16495268648927719</v>
      </c>
      <c r="BC1913" s="28">
        <f>IF(Riskregister!$E$16="",0,COUNTIF(BQ$4:BQ$53,"&lt;"&amp;BA1913)*IF(BB1913&lt;0.5,Riskregister!$K$16+(Riskregister!$L$16-Riskregister!$K$16)*SQRT(BB1913/2),Riskregister!$L$16-(Riskregister!$L$16-Riskregister!$K$16)*SQRT((1-BB1913)/2)))</f>
        <v>0</v>
      </c>
      <c r="BD1913" s="28">
        <f t="shared" ca="1" si="1145"/>
        <v>5781010.4450155525</v>
      </c>
    </row>
    <row r="1914" spans="20:56" x14ac:dyDescent="0.35">
      <c r="T1914" s="28">
        <f t="shared" ca="1" si="1170"/>
        <v>0.49837535376759634</v>
      </c>
      <c r="U1914" s="28">
        <f t="shared" ca="1" si="1170"/>
        <v>0.29064319688713469</v>
      </c>
      <c r="V1914" s="28">
        <f ca="1">IF(Riskregister!$E$5="",0,COUNTIF(BF$4:BF$53,"&lt;"&amp;T1914)*IF(U1914&lt;0.5,Riskregister!$K$5+(Riskregister!$L$5-Riskregister!$K$5)*SQRT(U1914/2),Riskregister!$L$5-(Riskregister!$L$5-Riskregister!$K$5)*SQRT((1-U1914)/2)))</f>
        <v>0</v>
      </c>
      <c r="W1914" s="28">
        <f t="shared" ca="1" si="1171"/>
        <v>0.67765497374778128</v>
      </c>
      <c r="X1914" s="28">
        <f t="shared" ca="1" si="1171"/>
        <v>0.34964579972787424</v>
      </c>
      <c r="Y1914" s="28">
        <f ca="1">IF(Riskregister!$E$6="",0,COUNTIF(BG$4:BG$53,"&lt;"&amp;W1914)*IF(X1914&lt;0.5,Riskregister!$K$6+(Riskregister!$L$6-Riskregister!$K$6)*SQRT(X1914/2),Riskregister!$L$6-(Riskregister!$L$6-Riskregister!$K$6)*SQRT((1-X1914)/2)))</f>
        <v>952612.91216611234</v>
      </c>
      <c r="Z1914" s="28">
        <f t="shared" ca="1" si="1172"/>
        <v>0.16496068848651735</v>
      </c>
      <c r="AA1914" s="28">
        <f t="shared" ca="1" si="1172"/>
        <v>0.29018525251691596</v>
      </c>
      <c r="AB1914" s="28">
        <f ca="1">IF(Riskregister!$E$7="",0,COUNTIF(BH$4:BH$53,"&lt;"&amp;Z1914)*IF(AA1914&lt;0.5,Riskregister!$K$7+(Riskregister!$L$7-Riskregister!$K$7)*SQRT(AA1914/2),Riskregister!$L$7-(Riskregister!$L$7-Riskregister!$K$7)*SQRT((1-AA1914)/2)))</f>
        <v>0</v>
      </c>
      <c r="AC1914" s="28">
        <f t="shared" ca="1" si="1173"/>
        <v>0.69942043490524552</v>
      </c>
      <c r="AD1914" s="28">
        <f t="shared" ca="1" si="1173"/>
        <v>0.1900972577752994</v>
      </c>
      <c r="AE1914" s="28">
        <f ca="1">IF(Riskregister!$E$8="",0,COUNTIF(BI$4:BI$53,"&lt;"&amp;AC1914)*IF(AD1914&lt;0.5,Riskregister!$K$8+(Riskregister!$L$8-Riskregister!$K$8)*SQRT(AD1914/2),Riskregister!$L$8-(Riskregister!$L$8-Riskregister!$K$8)*SQRT((1-AD1914)/2)))</f>
        <v>0</v>
      </c>
      <c r="AF1914" s="28">
        <f t="shared" ca="1" si="1174"/>
        <v>0.34724321768926558</v>
      </c>
      <c r="AG1914" s="28">
        <f t="shared" ca="1" si="1174"/>
        <v>0.22321968384312252</v>
      </c>
      <c r="AH1914" s="28">
        <f>IF(Riskregister!$E$9="",0,COUNTIF(BJ$4:BJ$53,"&lt;"&amp;AF1914)*IF(AG1914&lt;0.5,Riskregister!$K$9+(Riskregister!$L$9-Riskregister!$K$9)*SQRT(AG1914/2),Riskregister!$L$9-(Riskregister!$L$9-Riskregister!$K$9)*SQRT((1-AG1914)/2)))</f>
        <v>0</v>
      </c>
      <c r="AI1914" s="28">
        <f t="shared" ca="1" si="1175"/>
        <v>0.16554517812007463</v>
      </c>
      <c r="AJ1914" s="28">
        <f t="shared" ca="1" si="1175"/>
        <v>0.73681870082336476</v>
      </c>
      <c r="AK1914" s="28">
        <f>IF(Riskregister!$E$10="",0,COUNTIF(BK$4:BK$53,"&lt;"&amp;AI1914)*IF(AJ1914&lt;0.5,Riskregister!$K$10+(Riskregister!$L$10-Riskregister!$K$10)*SQRT(AJ1914/2),Riskregister!$L$10-(Riskregister!$L$10-Riskregister!$K$10)*SQRT((1-AJ1914)/2)))</f>
        <v>0</v>
      </c>
      <c r="AL1914" s="28">
        <f t="shared" ca="1" si="1176"/>
        <v>0.97404083061217062</v>
      </c>
      <c r="AM1914" s="28">
        <f t="shared" ca="1" si="1176"/>
        <v>0.67775082060206759</v>
      </c>
      <c r="AN1914" s="28">
        <f>IF(Riskregister!$E$11="",0,COUNTIF(BL$4:BL$53,"&lt;"&amp;AL1914)*IF(AM1914&lt;0.5,Riskregister!$K$11+(Riskregister!$L$11-Riskregister!$K$11)*SQRT(AM1914/2),Riskregister!$L$11-(Riskregister!$L$11-Riskregister!$K$11)*SQRT((1-AM1914)/2)))</f>
        <v>0</v>
      </c>
      <c r="AO1914" s="28">
        <f t="shared" ca="1" si="1177"/>
        <v>0.69792607841154763</v>
      </c>
      <c r="AP1914" s="28">
        <f t="shared" ca="1" si="1177"/>
        <v>0.91837628275837901</v>
      </c>
      <c r="AQ1914" s="28">
        <f>IF(Riskregister!$E$12="",0,COUNTIF(BM$4:BM$53,"&lt;"&amp;AO1914)*IF(AP1914&lt;0.5,Riskregister!$K$12+(Riskregister!$L$12-Riskregister!$K$12)*SQRT(AP1914/2),Riskregister!$L$12-(Riskregister!$L$12-Riskregister!$K$12)*SQRT((1-AP1914)/2)))</f>
        <v>0</v>
      </c>
      <c r="AR1914" s="28">
        <f t="shared" ca="1" si="1178"/>
        <v>0.47537245980690557</v>
      </c>
      <c r="AS1914" s="28">
        <f t="shared" ca="1" si="1178"/>
        <v>0.53069777741379565</v>
      </c>
      <c r="AT1914" s="28">
        <f>IF(Riskregister!$E$13="",0,COUNTIF(BN$4:BN$53,"&lt;"&amp;AR1914)*IF(AS1914&lt;0.5,Riskregister!$K$13+(Riskregister!$L$13-Riskregister!$K$13)*SQRT(AS1914/2),Riskregister!$L$13-(Riskregister!$L$13-Riskregister!$K$13)*SQRT((1-AS1914)/2)))</f>
        <v>0</v>
      </c>
      <c r="AU1914" s="28">
        <f t="shared" ca="1" si="1179"/>
        <v>0.74430837144018691</v>
      </c>
      <c r="AV1914" s="28">
        <f t="shared" ca="1" si="1179"/>
        <v>0.41022819357213736</v>
      </c>
      <c r="AW1914" s="28">
        <f>IF(Riskregister!$E$14="",0,COUNTIF(BO$4:BO$53,"&lt;"&amp;AU1914)*IF(AV1914&lt;0.5,Riskregister!$K$14+(Riskregister!$L$14-Riskregister!$K$14)*SQRT(AV1914/2),Riskregister!$L$14-(Riskregister!$L$14-Riskregister!$K$14)*SQRT((1-AV1914)/2)))</f>
        <v>0</v>
      </c>
      <c r="AX1914" s="28">
        <f t="shared" ca="1" si="1180"/>
        <v>0.30327129549373233</v>
      </c>
      <c r="AY1914" s="28">
        <f t="shared" ca="1" si="1180"/>
        <v>9.3980061567222051E-2</v>
      </c>
      <c r="AZ1914" s="28">
        <f>IF(Riskregister!$E$15="",0,COUNTIF(BP$4:BP$53,"&lt;"&amp;AX1914)*IF(AY1914&lt;0.5,Riskregister!$K$15+(Riskregister!$L$15-Riskregister!$K$15)*SQRT(AY1914/2),Riskregister!$L$15-(Riskregister!$L$15-Riskregister!$K$15)*SQRT((1-AY1914)/2)))</f>
        <v>0</v>
      </c>
      <c r="BA1914" s="28">
        <f t="shared" ca="1" si="1181"/>
        <v>0.19987509124430958</v>
      </c>
      <c r="BB1914" s="28">
        <f t="shared" ca="1" si="1181"/>
        <v>0.30779058678642879</v>
      </c>
      <c r="BC1914" s="28">
        <f>IF(Riskregister!$E$16="",0,COUNTIF(BQ$4:BQ$53,"&lt;"&amp;BA1914)*IF(BB1914&lt;0.5,Riskregister!$K$16+(Riskregister!$L$16-Riskregister!$K$16)*SQRT(BB1914/2),Riskregister!$L$16-(Riskregister!$L$16-Riskregister!$K$16)*SQRT((1-BB1914)/2)))</f>
        <v>0</v>
      </c>
      <c r="BD1914" s="28">
        <f t="shared" ca="1" si="1145"/>
        <v>952612.91216611234</v>
      </c>
    </row>
    <row r="1915" spans="20:56" x14ac:dyDescent="0.35">
      <c r="T1915" s="28">
        <f t="shared" ca="1" si="1170"/>
        <v>0.32003430667907973</v>
      </c>
      <c r="U1915" s="28">
        <f t="shared" ca="1" si="1170"/>
        <v>0.31796550578277927</v>
      </c>
      <c r="V1915" s="28">
        <f ca="1">IF(Riskregister!$E$5="",0,COUNTIF(BF$4:BF$53,"&lt;"&amp;T1915)*IF(U1915&lt;0.5,Riskregister!$K$5+(Riskregister!$L$5-Riskregister!$K$5)*SQRT(U1915/2),Riskregister!$L$5-(Riskregister!$L$5-Riskregister!$K$5)*SQRT((1-U1915)/2)))</f>
        <v>0</v>
      </c>
      <c r="W1915" s="28">
        <f t="shared" ca="1" si="1171"/>
        <v>0.19731385013487934</v>
      </c>
      <c r="X1915" s="28">
        <f t="shared" ca="1" si="1171"/>
        <v>2.8516816521883537E-2</v>
      </c>
      <c r="Y1915" s="28">
        <f ca="1">IF(Riskregister!$E$6="",0,COUNTIF(BG$4:BG$53,"&lt;"&amp;W1915)*IF(X1915&lt;0.5,Riskregister!$K$6+(Riskregister!$L$6-Riskregister!$K$6)*SQRT(X1915/2),Riskregister!$L$6-(Riskregister!$L$6-Riskregister!$K$6)*SQRT((1-X1915)/2)))</f>
        <v>0</v>
      </c>
      <c r="Z1915" s="28">
        <f t="shared" ca="1" si="1172"/>
        <v>0.60876327102079497</v>
      </c>
      <c r="AA1915" s="28">
        <f t="shared" ca="1" si="1172"/>
        <v>0.60330406044432439</v>
      </c>
      <c r="AB1915" s="28">
        <f ca="1">IF(Riskregister!$E$7="",0,COUNTIF(BH$4:BH$53,"&lt;"&amp;Z1915)*IF(AA1915&lt;0.5,Riskregister!$K$7+(Riskregister!$L$7-Riskregister!$K$7)*SQRT(AA1915/2),Riskregister!$L$7-(Riskregister!$L$7-Riskregister!$K$7)*SQRT((1-AA1915)/2)))</f>
        <v>0</v>
      </c>
      <c r="AC1915" s="28">
        <f t="shared" ca="1" si="1173"/>
        <v>0.2487197787366231</v>
      </c>
      <c r="AD1915" s="28">
        <f t="shared" ca="1" si="1173"/>
        <v>9.5912200870066355E-2</v>
      </c>
      <c r="AE1915" s="28">
        <f ca="1">IF(Riskregister!$E$8="",0,COUNTIF(BI$4:BI$53,"&lt;"&amp;AC1915)*IF(AD1915&lt;0.5,Riskregister!$K$8+(Riskregister!$L$8-Riskregister!$K$8)*SQRT(AD1915/2),Riskregister!$L$8-(Riskregister!$L$8-Riskregister!$K$8)*SQRT((1-AD1915)/2)))</f>
        <v>0</v>
      </c>
      <c r="AF1915" s="28">
        <f t="shared" ca="1" si="1174"/>
        <v>0.24451209057712142</v>
      </c>
      <c r="AG1915" s="28">
        <f t="shared" ca="1" si="1174"/>
        <v>0.86480973574253805</v>
      </c>
      <c r="AH1915" s="28">
        <f>IF(Riskregister!$E$9="",0,COUNTIF(BJ$4:BJ$53,"&lt;"&amp;AF1915)*IF(AG1915&lt;0.5,Riskregister!$K$9+(Riskregister!$L$9-Riskregister!$K$9)*SQRT(AG1915/2),Riskregister!$L$9-(Riskregister!$L$9-Riskregister!$K$9)*SQRT((1-AG1915)/2)))</f>
        <v>0</v>
      </c>
      <c r="AI1915" s="28">
        <f t="shared" ca="1" si="1175"/>
        <v>0.48107231558992403</v>
      </c>
      <c r="AJ1915" s="28">
        <f t="shared" ca="1" si="1175"/>
        <v>0.44958202091981359</v>
      </c>
      <c r="AK1915" s="28">
        <f>IF(Riskregister!$E$10="",0,COUNTIF(BK$4:BK$53,"&lt;"&amp;AI1915)*IF(AJ1915&lt;0.5,Riskregister!$K$10+(Riskregister!$L$10-Riskregister!$K$10)*SQRT(AJ1915/2),Riskregister!$L$10-(Riskregister!$L$10-Riskregister!$K$10)*SQRT((1-AJ1915)/2)))</f>
        <v>0</v>
      </c>
      <c r="AL1915" s="28">
        <f t="shared" ca="1" si="1176"/>
        <v>0.76085843545949805</v>
      </c>
      <c r="AM1915" s="28">
        <f t="shared" ca="1" si="1176"/>
        <v>0.53498294096757926</v>
      </c>
      <c r="AN1915" s="28">
        <f>IF(Riskregister!$E$11="",0,COUNTIF(BL$4:BL$53,"&lt;"&amp;AL1915)*IF(AM1915&lt;0.5,Riskregister!$K$11+(Riskregister!$L$11-Riskregister!$K$11)*SQRT(AM1915/2),Riskregister!$L$11-(Riskregister!$L$11-Riskregister!$K$11)*SQRT((1-AM1915)/2)))</f>
        <v>0</v>
      </c>
      <c r="AO1915" s="28">
        <f t="shared" ca="1" si="1177"/>
        <v>0.51895473611696186</v>
      </c>
      <c r="AP1915" s="28">
        <f t="shared" ca="1" si="1177"/>
        <v>0.19173600674468261</v>
      </c>
      <c r="AQ1915" s="28">
        <f>IF(Riskregister!$E$12="",0,COUNTIF(BM$4:BM$53,"&lt;"&amp;AO1915)*IF(AP1915&lt;0.5,Riskregister!$K$12+(Riskregister!$L$12-Riskregister!$K$12)*SQRT(AP1915/2),Riskregister!$L$12-(Riskregister!$L$12-Riskregister!$K$12)*SQRT((1-AP1915)/2)))</f>
        <v>0</v>
      </c>
      <c r="AR1915" s="28">
        <f t="shared" ca="1" si="1178"/>
        <v>0.1366853750171324</v>
      </c>
      <c r="AS1915" s="28">
        <f t="shared" ca="1" si="1178"/>
        <v>0.32286008470511107</v>
      </c>
      <c r="AT1915" s="28">
        <f>IF(Riskregister!$E$13="",0,COUNTIF(BN$4:BN$53,"&lt;"&amp;AR1915)*IF(AS1915&lt;0.5,Riskregister!$K$13+(Riskregister!$L$13-Riskregister!$K$13)*SQRT(AS1915/2),Riskregister!$L$13-(Riskregister!$L$13-Riskregister!$K$13)*SQRT((1-AS1915)/2)))</f>
        <v>0</v>
      </c>
      <c r="AU1915" s="28">
        <f t="shared" ca="1" si="1179"/>
        <v>0.77232889989658793</v>
      </c>
      <c r="AV1915" s="28">
        <f t="shared" ca="1" si="1179"/>
        <v>0.42445835888437911</v>
      </c>
      <c r="AW1915" s="28">
        <f>IF(Riskregister!$E$14="",0,COUNTIF(BO$4:BO$53,"&lt;"&amp;AU1915)*IF(AV1915&lt;0.5,Riskregister!$K$14+(Riskregister!$L$14-Riskregister!$K$14)*SQRT(AV1915/2),Riskregister!$L$14-(Riskregister!$L$14-Riskregister!$K$14)*SQRT((1-AV1915)/2)))</f>
        <v>0</v>
      </c>
      <c r="AX1915" s="28">
        <f t="shared" ca="1" si="1180"/>
        <v>0.13545144210405424</v>
      </c>
      <c r="AY1915" s="28">
        <f t="shared" ca="1" si="1180"/>
        <v>0.914128616239819</v>
      </c>
      <c r="AZ1915" s="28">
        <f>IF(Riskregister!$E$15="",0,COUNTIF(BP$4:BP$53,"&lt;"&amp;AX1915)*IF(AY1915&lt;0.5,Riskregister!$K$15+(Riskregister!$L$15-Riskregister!$K$15)*SQRT(AY1915/2),Riskregister!$L$15-(Riskregister!$L$15-Riskregister!$K$15)*SQRT((1-AY1915)/2)))</f>
        <v>0</v>
      </c>
      <c r="BA1915" s="28">
        <f t="shared" ca="1" si="1181"/>
        <v>0.2041917508112927</v>
      </c>
      <c r="BB1915" s="28">
        <f t="shared" ca="1" si="1181"/>
        <v>0.89274250400493993</v>
      </c>
      <c r="BC1915" s="28">
        <f>IF(Riskregister!$E$16="",0,COUNTIF(BQ$4:BQ$53,"&lt;"&amp;BA1915)*IF(BB1915&lt;0.5,Riskregister!$K$16+(Riskregister!$L$16-Riskregister!$K$16)*SQRT(BB1915/2),Riskregister!$L$16-(Riskregister!$L$16-Riskregister!$K$16)*SQRT((1-BB1915)/2)))</f>
        <v>0</v>
      </c>
      <c r="BD1915" s="28">
        <f t="shared" ca="1" si="1145"/>
        <v>0</v>
      </c>
    </row>
    <row r="1916" spans="20:56" x14ac:dyDescent="0.35">
      <c r="T1916" s="28">
        <f t="shared" ca="1" si="1170"/>
        <v>0.13644149282281759</v>
      </c>
      <c r="U1916" s="28">
        <f t="shared" ca="1" si="1170"/>
        <v>0.10934231253824456</v>
      </c>
      <c r="V1916" s="28">
        <f ca="1">IF(Riskregister!$E$5="",0,COUNTIF(BF$4:BF$53,"&lt;"&amp;T1916)*IF(U1916&lt;0.5,Riskregister!$K$5+(Riskregister!$L$5-Riskregister!$K$5)*SQRT(U1916/2),Riskregister!$L$5-(Riskregister!$L$5-Riskregister!$K$5)*SQRT((1-U1916)/2)))</f>
        <v>0</v>
      </c>
      <c r="W1916" s="28">
        <f t="shared" ca="1" si="1171"/>
        <v>0.66607243404275895</v>
      </c>
      <c r="X1916" s="28">
        <f t="shared" ca="1" si="1171"/>
        <v>0.5912258780213262</v>
      </c>
      <c r="Y1916" s="28">
        <f ca="1">IF(Riskregister!$E$6="",0,COUNTIF(BG$4:BG$53,"&lt;"&amp;W1916)*IF(X1916&lt;0.5,Riskregister!$K$6+(Riskregister!$L$6-Riskregister!$K$6)*SQRT(X1916/2),Riskregister!$L$6-(Riskregister!$L$6-Riskregister!$K$6)*SQRT((1-X1916)/2)))</f>
        <v>1186234.6298806691</v>
      </c>
      <c r="Z1916" s="28">
        <f t="shared" ca="1" si="1172"/>
        <v>0.94672200382042182</v>
      </c>
      <c r="AA1916" s="28">
        <f t="shared" ca="1" si="1172"/>
        <v>0.95616378799601831</v>
      </c>
      <c r="AB1916" s="28">
        <f ca="1">IF(Riskregister!$E$7="",0,COUNTIF(BH$4:BH$53,"&lt;"&amp;Z1916)*IF(AA1916&lt;0.5,Riskregister!$K$7+(Riskregister!$L$7-Riskregister!$K$7)*SQRT(AA1916/2),Riskregister!$L$7-(Riskregister!$L$7-Riskregister!$K$7)*SQRT((1-AA1916)/2)))</f>
        <v>348183.32329023909</v>
      </c>
      <c r="AC1916" s="28">
        <f t="shared" ca="1" si="1173"/>
        <v>0.49767632022131636</v>
      </c>
      <c r="AD1916" s="28">
        <f t="shared" ca="1" si="1173"/>
        <v>0.87268360745678042</v>
      </c>
      <c r="AE1916" s="28">
        <f ca="1">IF(Riskregister!$E$8="",0,COUNTIF(BI$4:BI$53,"&lt;"&amp;AC1916)*IF(AD1916&lt;0.5,Riskregister!$K$8+(Riskregister!$L$8-Riskregister!$K$8)*SQRT(AD1916/2),Riskregister!$L$8-(Riskregister!$L$8-Riskregister!$K$8)*SQRT((1-AD1916)/2)))</f>
        <v>0</v>
      </c>
      <c r="AF1916" s="28">
        <f t="shared" ca="1" si="1174"/>
        <v>0.93992262025679774</v>
      </c>
      <c r="AG1916" s="28">
        <f t="shared" ca="1" si="1174"/>
        <v>5.9521408462204328E-2</v>
      </c>
      <c r="AH1916" s="28">
        <f>IF(Riskregister!$E$9="",0,COUNTIF(BJ$4:BJ$53,"&lt;"&amp;AF1916)*IF(AG1916&lt;0.5,Riskregister!$K$9+(Riskregister!$L$9-Riskregister!$K$9)*SQRT(AG1916/2),Riskregister!$L$9-(Riskregister!$L$9-Riskregister!$K$9)*SQRT((1-AG1916)/2)))</f>
        <v>0</v>
      </c>
      <c r="AI1916" s="28">
        <f t="shared" ca="1" si="1175"/>
        <v>0.10890461070811164</v>
      </c>
      <c r="AJ1916" s="28">
        <f t="shared" ca="1" si="1175"/>
        <v>0.42041129561659518</v>
      </c>
      <c r="AK1916" s="28">
        <f>IF(Riskregister!$E$10="",0,COUNTIF(BK$4:BK$53,"&lt;"&amp;AI1916)*IF(AJ1916&lt;0.5,Riskregister!$K$10+(Riskregister!$L$10-Riskregister!$K$10)*SQRT(AJ1916/2),Riskregister!$L$10-(Riskregister!$L$10-Riskregister!$K$10)*SQRT((1-AJ1916)/2)))</f>
        <v>0</v>
      </c>
      <c r="AL1916" s="28">
        <f t="shared" ca="1" si="1176"/>
        <v>0.50401275119593869</v>
      </c>
      <c r="AM1916" s="28">
        <f t="shared" ca="1" si="1176"/>
        <v>0.66009711730250764</v>
      </c>
      <c r="AN1916" s="28">
        <f>IF(Riskregister!$E$11="",0,COUNTIF(BL$4:BL$53,"&lt;"&amp;AL1916)*IF(AM1916&lt;0.5,Riskregister!$K$11+(Riskregister!$L$11-Riskregister!$K$11)*SQRT(AM1916/2),Riskregister!$L$11-(Riskregister!$L$11-Riskregister!$K$11)*SQRT((1-AM1916)/2)))</f>
        <v>0</v>
      </c>
      <c r="AO1916" s="28">
        <f t="shared" ca="1" si="1177"/>
        <v>3.0835686738830526E-2</v>
      </c>
      <c r="AP1916" s="28">
        <f t="shared" ca="1" si="1177"/>
        <v>0.93576794483358117</v>
      </c>
      <c r="AQ1916" s="28">
        <f>IF(Riskregister!$E$12="",0,COUNTIF(BM$4:BM$53,"&lt;"&amp;AO1916)*IF(AP1916&lt;0.5,Riskregister!$K$12+(Riskregister!$L$12-Riskregister!$K$12)*SQRT(AP1916/2),Riskregister!$L$12-(Riskregister!$L$12-Riskregister!$K$12)*SQRT((1-AP1916)/2)))</f>
        <v>0</v>
      </c>
      <c r="AR1916" s="28">
        <f t="shared" ca="1" si="1178"/>
        <v>0.20606050859839875</v>
      </c>
      <c r="AS1916" s="28">
        <f t="shared" ca="1" si="1178"/>
        <v>0.6220389877636644</v>
      </c>
      <c r="AT1916" s="28">
        <f>IF(Riskregister!$E$13="",0,COUNTIF(BN$4:BN$53,"&lt;"&amp;AR1916)*IF(AS1916&lt;0.5,Riskregister!$K$13+(Riskregister!$L$13-Riskregister!$K$13)*SQRT(AS1916/2),Riskregister!$L$13-(Riskregister!$L$13-Riskregister!$K$13)*SQRT((1-AS1916)/2)))</f>
        <v>0</v>
      </c>
      <c r="AU1916" s="28">
        <f t="shared" ca="1" si="1179"/>
        <v>0.10309115521027179</v>
      </c>
      <c r="AV1916" s="28">
        <f t="shared" ca="1" si="1179"/>
        <v>0.5563732914350803</v>
      </c>
      <c r="AW1916" s="28">
        <f>IF(Riskregister!$E$14="",0,COUNTIF(BO$4:BO$53,"&lt;"&amp;AU1916)*IF(AV1916&lt;0.5,Riskregister!$K$14+(Riskregister!$L$14-Riskregister!$K$14)*SQRT(AV1916/2),Riskregister!$L$14-(Riskregister!$L$14-Riskregister!$K$14)*SQRT((1-AV1916)/2)))</f>
        <v>0</v>
      </c>
      <c r="AX1916" s="28">
        <f t="shared" ca="1" si="1180"/>
        <v>0.31749346992821736</v>
      </c>
      <c r="AY1916" s="28">
        <f t="shared" ca="1" si="1180"/>
        <v>0.29026855526870732</v>
      </c>
      <c r="AZ1916" s="28">
        <f>IF(Riskregister!$E$15="",0,COUNTIF(BP$4:BP$53,"&lt;"&amp;AX1916)*IF(AY1916&lt;0.5,Riskregister!$K$15+(Riskregister!$L$15-Riskregister!$K$15)*SQRT(AY1916/2),Riskregister!$L$15-(Riskregister!$L$15-Riskregister!$K$15)*SQRT((1-AY1916)/2)))</f>
        <v>0</v>
      </c>
      <c r="BA1916" s="28">
        <f t="shared" ca="1" si="1181"/>
        <v>0.86375333513602648</v>
      </c>
      <c r="BB1916" s="28">
        <f t="shared" ca="1" si="1181"/>
        <v>0.89058113602548994</v>
      </c>
      <c r="BC1916" s="28">
        <f>IF(Riskregister!$E$16="",0,COUNTIF(BQ$4:BQ$53,"&lt;"&amp;BA1916)*IF(BB1916&lt;0.5,Riskregister!$K$16+(Riskregister!$L$16-Riskregister!$K$16)*SQRT(BB1916/2),Riskregister!$L$16-(Riskregister!$L$16-Riskregister!$K$16)*SQRT((1-BB1916)/2)))</f>
        <v>0</v>
      </c>
      <c r="BD1916" s="28">
        <f t="shared" ca="1" si="1145"/>
        <v>1534417.9531709081</v>
      </c>
    </row>
    <row r="1917" spans="20:56" x14ac:dyDescent="0.35">
      <c r="T1917" s="28">
        <f t="shared" ca="1" si="1170"/>
        <v>7.6676961792850884E-3</v>
      </c>
      <c r="U1917" s="28">
        <f t="shared" ca="1" si="1170"/>
        <v>0.30413879856722237</v>
      </c>
      <c r="V1917" s="28">
        <f ca="1">IF(Riskregister!$E$5="",0,COUNTIF(BF$4:BF$53,"&lt;"&amp;T1917)*IF(U1917&lt;0.5,Riskregister!$K$5+(Riskregister!$L$5-Riskregister!$K$5)*SQRT(U1917/2),Riskregister!$L$5-(Riskregister!$L$5-Riskregister!$K$5)*SQRT((1-U1917)/2)))</f>
        <v>0</v>
      </c>
      <c r="W1917" s="28">
        <f t="shared" ca="1" si="1171"/>
        <v>0.14724977377621673</v>
      </c>
      <c r="X1917" s="28">
        <f t="shared" ca="1" si="1171"/>
        <v>0.4381347773753298</v>
      </c>
      <c r="Y1917" s="28">
        <f ca="1">IF(Riskregister!$E$6="",0,COUNTIF(BG$4:BG$53,"&lt;"&amp;W1917)*IF(X1917&lt;0.5,Riskregister!$K$6+(Riskregister!$L$6-Riskregister!$K$6)*SQRT(X1917/2),Riskregister!$L$6-(Riskregister!$L$6-Riskregister!$K$6)*SQRT((1-X1917)/2)))</f>
        <v>0</v>
      </c>
      <c r="Z1917" s="28">
        <f t="shared" ca="1" si="1172"/>
        <v>0.19249070138148716</v>
      </c>
      <c r="AA1917" s="28">
        <f t="shared" ca="1" si="1172"/>
        <v>0.50212266970815667</v>
      </c>
      <c r="AB1917" s="28">
        <f ca="1">IF(Riskregister!$E$7="",0,COUNTIF(BH$4:BH$53,"&lt;"&amp;Z1917)*IF(AA1917&lt;0.5,Riskregister!$K$7+(Riskregister!$L$7-Riskregister!$K$7)*SQRT(AA1917/2),Riskregister!$L$7-(Riskregister!$L$7-Riskregister!$K$7)*SQRT((1-AA1917)/2)))</f>
        <v>0</v>
      </c>
      <c r="AC1917" s="28">
        <f t="shared" ca="1" si="1173"/>
        <v>0.53471945119550279</v>
      </c>
      <c r="AD1917" s="28">
        <f t="shared" ca="1" si="1173"/>
        <v>0.23360628250763449</v>
      </c>
      <c r="AE1917" s="28">
        <f ca="1">IF(Riskregister!$E$8="",0,COUNTIF(BI$4:BI$53,"&lt;"&amp;AC1917)*IF(AD1917&lt;0.5,Riskregister!$K$8+(Riskregister!$L$8-Riskregister!$K$8)*SQRT(AD1917/2),Riskregister!$L$8-(Riskregister!$L$8-Riskregister!$K$8)*SQRT((1-AD1917)/2)))</f>
        <v>0</v>
      </c>
      <c r="AF1917" s="28">
        <f t="shared" ca="1" si="1174"/>
        <v>0.57314628457804817</v>
      </c>
      <c r="AG1917" s="28">
        <f t="shared" ca="1" si="1174"/>
        <v>0.63860598424078685</v>
      </c>
      <c r="AH1917" s="28">
        <f>IF(Riskregister!$E$9="",0,COUNTIF(BJ$4:BJ$53,"&lt;"&amp;AF1917)*IF(AG1917&lt;0.5,Riskregister!$K$9+(Riskregister!$L$9-Riskregister!$K$9)*SQRT(AG1917/2),Riskregister!$L$9-(Riskregister!$L$9-Riskregister!$K$9)*SQRT((1-AG1917)/2)))</f>
        <v>0</v>
      </c>
      <c r="AI1917" s="28">
        <f t="shared" ca="1" si="1175"/>
        <v>0.32885573065258189</v>
      </c>
      <c r="AJ1917" s="28">
        <f t="shared" ca="1" si="1175"/>
        <v>0.51804378180526978</v>
      </c>
      <c r="AK1917" s="28">
        <f>IF(Riskregister!$E$10="",0,COUNTIF(BK$4:BK$53,"&lt;"&amp;AI1917)*IF(AJ1917&lt;0.5,Riskregister!$K$10+(Riskregister!$L$10-Riskregister!$K$10)*SQRT(AJ1917/2),Riskregister!$L$10-(Riskregister!$L$10-Riskregister!$K$10)*SQRT((1-AJ1917)/2)))</f>
        <v>0</v>
      </c>
      <c r="AL1917" s="28">
        <f t="shared" ca="1" si="1176"/>
        <v>0.19396341693529773</v>
      </c>
      <c r="AM1917" s="28">
        <f t="shared" ca="1" si="1176"/>
        <v>8.6148539855193218E-2</v>
      </c>
      <c r="AN1917" s="28">
        <f>IF(Riskregister!$E$11="",0,COUNTIF(BL$4:BL$53,"&lt;"&amp;AL1917)*IF(AM1917&lt;0.5,Riskregister!$K$11+(Riskregister!$L$11-Riskregister!$K$11)*SQRT(AM1917/2),Riskregister!$L$11-(Riskregister!$L$11-Riskregister!$K$11)*SQRT((1-AM1917)/2)))</f>
        <v>0</v>
      </c>
      <c r="AO1917" s="28">
        <f t="shared" ca="1" si="1177"/>
        <v>0.31657227221163287</v>
      </c>
      <c r="AP1917" s="28">
        <f t="shared" ca="1" si="1177"/>
        <v>0.92842331755869367</v>
      </c>
      <c r="AQ1917" s="28">
        <f>IF(Riskregister!$E$12="",0,COUNTIF(BM$4:BM$53,"&lt;"&amp;AO1917)*IF(AP1917&lt;0.5,Riskregister!$K$12+(Riskregister!$L$12-Riskregister!$K$12)*SQRT(AP1917/2),Riskregister!$L$12-(Riskregister!$L$12-Riskregister!$K$12)*SQRT((1-AP1917)/2)))</f>
        <v>0</v>
      </c>
      <c r="AR1917" s="28">
        <f t="shared" ca="1" si="1178"/>
        <v>0.48061029344834905</v>
      </c>
      <c r="AS1917" s="28">
        <f t="shared" ca="1" si="1178"/>
        <v>0.17529862512482386</v>
      </c>
      <c r="AT1917" s="28">
        <f>IF(Riskregister!$E$13="",0,COUNTIF(BN$4:BN$53,"&lt;"&amp;AR1917)*IF(AS1917&lt;0.5,Riskregister!$K$13+(Riskregister!$L$13-Riskregister!$K$13)*SQRT(AS1917/2),Riskregister!$L$13-(Riskregister!$L$13-Riskregister!$K$13)*SQRT((1-AS1917)/2)))</f>
        <v>0</v>
      </c>
      <c r="AU1917" s="28">
        <f t="shared" ca="1" si="1179"/>
        <v>0.32480950811440035</v>
      </c>
      <c r="AV1917" s="28">
        <f t="shared" ca="1" si="1179"/>
        <v>0.16392140391097865</v>
      </c>
      <c r="AW1917" s="28">
        <f>IF(Riskregister!$E$14="",0,COUNTIF(BO$4:BO$53,"&lt;"&amp;AU1917)*IF(AV1917&lt;0.5,Riskregister!$K$14+(Riskregister!$L$14-Riskregister!$K$14)*SQRT(AV1917/2),Riskregister!$L$14-(Riskregister!$L$14-Riskregister!$K$14)*SQRT((1-AV1917)/2)))</f>
        <v>0</v>
      </c>
      <c r="AX1917" s="28">
        <f t="shared" ca="1" si="1180"/>
        <v>0.99886331708034948</v>
      </c>
      <c r="AY1917" s="28">
        <f t="shared" ca="1" si="1180"/>
        <v>0.23624467862605736</v>
      </c>
      <c r="AZ1917" s="28">
        <f>IF(Riskregister!$E$15="",0,COUNTIF(BP$4:BP$53,"&lt;"&amp;AX1917)*IF(AY1917&lt;0.5,Riskregister!$K$15+(Riskregister!$L$15-Riskregister!$K$15)*SQRT(AY1917/2),Riskregister!$L$15-(Riskregister!$L$15-Riskregister!$K$15)*SQRT((1-AY1917)/2)))</f>
        <v>0</v>
      </c>
      <c r="BA1917" s="28">
        <f t="shared" ca="1" si="1181"/>
        <v>0.19889064980057758</v>
      </c>
      <c r="BB1917" s="28">
        <f t="shared" ca="1" si="1181"/>
        <v>0.8878398513716087</v>
      </c>
      <c r="BC1917" s="28">
        <f>IF(Riskregister!$E$16="",0,COUNTIF(BQ$4:BQ$53,"&lt;"&amp;BA1917)*IF(BB1917&lt;0.5,Riskregister!$K$16+(Riskregister!$L$16-Riskregister!$K$16)*SQRT(BB1917/2),Riskregister!$L$16-(Riskregister!$L$16-Riskregister!$K$16)*SQRT((1-BB1917)/2)))</f>
        <v>0</v>
      </c>
      <c r="BD1917" s="28">
        <f t="shared" ca="1" si="1145"/>
        <v>0</v>
      </c>
    </row>
    <row r="1918" spans="20:56" x14ac:dyDescent="0.35">
      <c r="T1918" s="28">
        <f t="shared" ca="1" si="1170"/>
        <v>0.67071874965478506</v>
      </c>
      <c r="U1918" s="28">
        <f t="shared" ca="1" si="1170"/>
        <v>0.47465641446072626</v>
      </c>
      <c r="V1918" s="28">
        <f ca="1">IF(Riskregister!$E$5="",0,COUNTIF(BF$4:BF$53,"&lt;"&amp;T1918)*IF(U1918&lt;0.5,Riskregister!$K$5+(Riskregister!$L$5-Riskregister!$K$5)*SQRT(U1918/2),Riskregister!$L$5-(Riskregister!$L$5-Riskregister!$K$5)*SQRT((1-U1918)/2)))</f>
        <v>369223.54336190387</v>
      </c>
      <c r="W1918" s="28">
        <f t="shared" ca="1" si="1171"/>
        <v>0.61902613808332874</v>
      </c>
      <c r="X1918" s="28">
        <f t="shared" ca="1" si="1171"/>
        <v>0.20910822461626</v>
      </c>
      <c r="Y1918" s="28">
        <f ca="1">IF(Riskregister!$E$6="",0,COUNTIF(BG$4:BG$53,"&lt;"&amp;W1918)*IF(X1918&lt;0.5,Riskregister!$K$6+(Riskregister!$L$6-Riskregister!$K$6)*SQRT(X1918/2),Riskregister!$L$6-(Riskregister!$L$6-Riskregister!$K$6)*SQRT((1-X1918)/2)))</f>
        <v>782026.90992628608</v>
      </c>
      <c r="Z1918" s="28">
        <f t="shared" ca="1" si="1172"/>
        <v>0.85985355578395761</v>
      </c>
      <c r="AA1918" s="28">
        <f t="shared" ca="1" si="1172"/>
        <v>0.39093911367284329</v>
      </c>
      <c r="AB1918" s="28">
        <f ca="1">IF(Riskregister!$E$7="",0,COUNTIF(BH$4:BH$53,"&lt;"&amp;Z1918)*IF(AA1918&lt;0.5,Riskregister!$K$7+(Riskregister!$L$7-Riskregister!$K$7)*SQRT(AA1918/2),Riskregister!$L$7-(Riskregister!$L$7-Riskregister!$K$7)*SQRT((1-AA1918)/2)))</f>
        <v>204741.78722136322</v>
      </c>
      <c r="AC1918" s="28">
        <f t="shared" ca="1" si="1173"/>
        <v>0.22699728110627393</v>
      </c>
      <c r="AD1918" s="28">
        <f t="shared" ca="1" si="1173"/>
        <v>0.34355268200114486</v>
      </c>
      <c r="AE1918" s="28">
        <f ca="1">IF(Riskregister!$E$8="",0,COUNTIF(BI$4:BI$53,"&lt;"&amp;AC1918)*IF(AD1918&lt;0.5,Riskregister!$K$8+(Riskregister!$L$8-Riskregister!$K$8)*SQRT(AD1918/2),Riskregister!$L$8-(Riskregister!$L$8-Riskregister!$K$8)*SQRT((1-AD1918)/2)))</f>
        <v>0</v>
      </c>
      <c r="AF1918" s="28">
        <f t="shared" ca="1" si="1174"/>
        <v>0.16827608429886354</v>
      </c>
      <c r="AG1918" s="28">
        <f t="shared" ca="1" si="1174"/>
        <v>0.58189651035649936</v>
      </c>
      <c r="AH1918" s="28">
        <f>IF(Riskregister!$E$9="",0,COUNTIF(BJ$4:BJ$53,"&lt;"&amp;AF1918)*IF(AG1918&lt;0.5,Riskregister!$K$9+(Riskregister!$L$9-Riskregister!$K$9)*SQRT(AG1918/2),Riskregister!$L$9-(Riskregister!$L$9-Riskregister!$K$9)*SQRT((1-AG1918)/2)))</f>
        <v>0</v>
      </c>
      <c r="AI1918" s="28">
        <f t="shared" ca="1" si="1175"/>
        <v>0.33542753185568241</v>
      </c>
      <c r="AJ1918" s="28">
        <f t="shared" ca="1" si="1175"/>
        <v>0.63667164995260661</v>
      </c>
      <c r="AK1918" s="28">
        <f>IF(Riskregister!$E$10="",0,COUNTIF(BK$4:BK$53,"&lt;"&amp;AI1918)*IF(AJ1918&lt;0.5,Riskregister!$K$10+(Riskregister!$L$10-Riskregister!$K$10)*SQRT(AJ1918/2),Riskregister!$L$10-(Riskregister!$L$10-Riskregister!$K$10)*SQRT((1-AJ1918)/2)))</f>
        <v>0</v>
      </c>
      <c r="AL1918" s="28">
        <f t="shared" ca="1" si="1176"/>
        <v>8.0595876256414289E-2</v>
      </c>
      <c r="AM1918" s="28">
        <f t="shared" ca="1" si="1176"/>
        <v>0.27632088301664226</v>
      </c>
      <c r="AN1918" s="28">
        <f>IF(Riskregister!$E$11="",0,COUNTIF(BL$4:BL$53,"&lt;"&amp;AL1918)*IF(AM1918&lt;0.5,Riskregister!$K$11+(Riskregister!$L$11-Riskregister!$K$11)*SQRT(AM1918/2),Riskregister!$L$11-(Riskregister!$L$11-Riskregister!$K$11)*SQRT((1-AM1918)/2)))</f>
        <v>0</v>
      </c>
      <c r="AO1918" s="28">
        <f t="shared" ca="1" si="1177"/>
        <v>0.23636075205258722</v>
      </c>
      <c r="AP1918" s="28">
        <f t="shared" ca="1" si="1177"/>
        <v>0.75278751806235089</v>
      </c>
      <c r="AQ1918" s="28">
        <f>IF(Riskregister!$E$12="",0,COUNTIF(BM$4:BM$53,"&lt;"&amp;AO1918)*IF(AP1918&lt;0.5,Riskregister!$K$12+(Riskregister!$L$12-Riskregister!$K$12)*SQRT(AP1918/2),Riskregister!$L$12-(Riskregister!$L$12-Riskregister!$K$12)*SQRT((1-AP1918)/2)))</f>
        <v>0</v>
      </c>
      <c r="AR1918" s="28">
        <f t="shared" ca="1" si="1178"/>
        <v>0.58512883897809442</v>
      </c>
      <c r="AS1918" s="28">
        <f t="shared" ca="1" si="1178"/>
        <v>0.68330902135314608</v>
      </c>
      <c r="AT1918" s="28">
        <f>IF(Riskregister!$E$13="",0,COUNTIF(BN$4:BN$53,"&lt;"&amp;AR1918)*IF(AS1918&lt;0.5,Riskregister!$K$13+(Riskregister!$L$13-Riskregister!$K$13)*SQRT(AS1918/2),Riskregister!$L$13-(Riskregister!$L$13-Riskregister!$K$13)*SQRT((1-AS1918)/2)))</f>
        <v>0</v>
      </c>
      <c r="AU1918" s="28">
        <f t="shared" ca="1" si="1179"/>
        <v>0.4635520483304153</v>
      </c>
      <c r="AV1918" s="28">
        <f t="shared" ca="1" si="1179"/>
        <v>7.6712832287200827E-2</v>
      </c>
      <c r="AW1918" s="28">
        <f>IF(Riskregister!$E$14="",0,COUNTIF(BO$4:BO$53,"&lt;"&amp;AU1918)*IF(AV1918&lt;0.5,Riskregister!$K$14+(Riskregister!$L$14-Riskregister!$K$14)*SQRT(AV1918/2),Riskregister!$L$14-(Riskregister!$L$14-Riskregister!$K$14)*SQRT((1-AV1918)/2)))</f>
        <v>0</v>
      </c>
      <c r="AX1918" s="28">
        <f t="shared" ca="1" si="1180"/>
        <v>0.6401148523785537</v>
      </c>
      <c r="AY1918" s="28">
        <f t="shared" ca="1" si="1180"/>
        <v>0.17032045392729467</v>
      </c>
      <c r="AZ1918" s="28">
        <f>IF(Riskregister!$E$15="",0,COUNTIF(BP$4:BP$53,"&lt;"&amp;AX1918)*IF(AY1918&lt;0.5,Riskregister!$K$15+(Riskregister!$L$15-Riskregister!$K$15)*SQRT(AY1918/2),Riskregister!$L$15-(Riskregister!$L$15-Riskregister!$K$15)*SQRT((1-AY1918)/2)))</f>
        <v>0</v>
      </c>
      <c r="BA1918" s="28">
        <f t="shared" ca="1" si="1181"/>
        <v>0.12239487573714691</v>
      </c>
      <c r="BB1918" s="28">
        <f t="shared" ca="1" si="1181"/>
        <v>3.4184494494615691E-3</v>
      </c>
      <c r="BC1918" s="28">
        <f>IF(Riskregister!$E$16="",0,COUNTIF(BQ$4:BQ$53,"&lt;"&amp;BA1918)*IF(BB1918&lt;0.5,Riskregister!$K$16+(Riskregister!$L$16-Riskregister!$K$16)*SQRT(BB1918/2),Riskregister!$L$16-(Riskregister!$L$16-Riskregister!$K$16)*SQRT((1-BB1918)/2)))</f>
        <v>0</v>
      </c>
      <c r="BD1918" s="28">
        <f t="shared" ca="1" si="1145"/>
        <v>1355992.2405095533</v>
      </c>
    </row>
    <row r="1919" spans="20:56" x14ac:dyDescent="0.35">
      <c r="T1919" s="28">
        <f t="shared" ca="1" si="1170"/>
        <v>0.76394826108405067</v>
      </c>
      <c r="U1919" s="28">
        <f t="shared" ca="1" si="1170"/>
        <v>0.79983688618842619</v>
      </c>
      <c r="V1919" s="28">
        <f ca="1">IF(Riskregister!$E$5="",0,COUNTIF(BF$4:BF$53,"&lt;"&amp;T1919)*IF(U1919&lt;0.5,Riskregister!$K$5+(Riskregister!$L$5-Riskregister!$K$5)*SQRT(U1919/2),Riskregister!$L$5-(Riskregister!$L$5-Riskregister!$K$5)*SQRT((1-U1919)/2)))</f>
        <v>457639.48836344451</v>
      </c>
      <c r="W1919" s="28">
        <f t="shared" ca="1" si="1171"/>
        <v>0.76695874561430122</v>
      </c>
      <c r="X1919" s="28">
        <f t="shared" ca="1" si="1171"/>
        <v>0.45740560155257182</v>
      </c>
      <c r="Y1919" s="28">
        <f ca="1">IF(Riskregister!$E$6="",0,COUNTIF(BG$4:BG$53,"&lt;"&amp;W1919)*IF(X1919&lt;0.5,Riskregister!$K$6+(Riskregister!$L$6-Riskregister!$K$6)*SQRT(X1919/2),Riskregister!$L$6-(Riskregister!$L$6-Riskregister!$K$6)*SQRT((1-X1919)/2)))</f>
        <v>1060811.8694088543</v>
      </c>
      <c r="Z1919" s="28">
        <f t="shared" ca="1" si="1172"/>
        <v>1.1738585477141239E-3</v>
      </c>
      <c r="AA1919" s="28">
        <f t="shared" ca="1" si="1172"/>
        <v>7.0632965715547225E-2</v>
      </c>
      <c r="AB1919" s="28">
        <f ca="1">IF(Riskregister!$E$7="",0,COUNTIF(BH$4:BH$53,"&lt;"&amp;Z1919)*IF(AA1919&lt;0.5,Riskregister!$K$7+(Riskregister!$L$7-Riskregister!$K$7)*SQRT(AA1919/2),Riskregister!$L$7-(Riskregister!$L$7-Riskregister!$K$7)*SQRT((1-AA1919)/2)))</f>
        <v>0</v>
      </c>
      <c r="AC1919" s="28">
        <f t="shared" ca="1" si="1173"/>
        <v>0.32214248428681369</v>
      </c>
      <c r="AD1919" s="28">
        <f t="shared" ca="1" si="1173"/>
        <v>0.67998082387368308</v>
      </c>
      <c r="AE1919" s="28">
        <f ca="1">IF(Riskregister!$E$8="",0,COUNTIF(BI$4:BI$53,"&lt;"&amp;AC1919)*IF(AD1919&lt;0.5,Riskregister!$K$8+(Riskregister!$L$8-Riskregister!$K$8)*SQRT(AD1919/2),Riskregister!$L$8-(Riskregister!$L$8-Riskregister!$K$8)*SQRT((1-AD1919)/2)))</f>
        <v>0</v>
      </c>
      <c r="AF1919" s="28">
        <f t="shared" ca="1" si="1174"/>
        <v>0.72121481921919894</v>
      </c>
      <c r="AG1919" s="28">
        <f t="shared" ca="1" si="1174"/>
        <v>0.91421186560307177</v>
      </c>
      <c r="AH1919" s="28">
        <f>IF(Riskregister!$E$9="",0,COUNTIF(BJ$4:BJ$53,"&lt;"&amp;AF1919)*IF(AG1919&lt;0.5,Riskregister!$K$9+(Riskregister!$L$9-Riskregister!$K$9)*SQRT(AG1919/2),Riskregister!$L$9-(Riskregister!$L$9-Riskregister!$K$9)*SQRT((1-AG1919)/2)))</f>
        <v>0</v>
      </c>
      <c r="AI1919" s="28">
        <f t="shared" ca="1" si="1175"/>
        <v>0.68568644719887217</v>
      </c>
      <c r="AJ1919" s="28">
        <f t="shared" ca="1" si="1175"/>
        <v>7.6606216471116761E-2</v>
      </c>
      <c r="AK1919" s="28">
        <f>IF(Riskregister!$E$10="",0,COUNTIF(BK$4:BK$53,"&lt;"&amp;AI1919)*IF(AJ1919&lt;0.5,Riskregister!$K$10+(Riskregister!$L$10-Riskregister!$K$10)*SQRT(AJ1919/2),Riskregister!$L$10-(Riskregister!$L$10-Riskregister!$K$10)*SQRT((1-AJ1919)/2)))</f>
        <v>0</v>
      </c>
      <c r="AL1919" s="28">
        <f t="shared" ca="1" si="1176"/>
        <v>4.4019545106299685E-4</v>
      </c>
      <c r="AM1919" s="28">
        <f t="shared" ca="1" si="1176"/>
        <v>0.67407887838461378</v>
      </c>
      <c r="AN1919" s="28">
        <f>IF(Riskregister!$E$11="",0,COUNTIF(BL$4:BL$53,"&lt;"&amp;AL1919)*IF(AM1919&lt;0.5,Riskregister!$K$11+(Riskregister!$L$11-Riskregister!$K$11)*SQRT(AM1919/2),Riskregister!$L$11-(Riskregister!$L$11-Riskregister!$K$11)*SQRT((1-AM1919)/2)))</f>
        <v>0</v>
      </c>
      <c r="AO1919" s="28">
        <f t="shared" ca="1" si="1177"/>
        <v>0.68687709189124913</v>
      </c>
      <c r="AP1919" s="28">
        <f t="shared" ca="1" si="1177"/>
        <v>6.0006434550035626E-2</v>
      </c>
      <c r="AQ1919" s="28">
        <f>IF(Riskregister!$E$12="",0,COUNTIF(BM$4:BM$53,"&lt;"&amp;AO1919)*IF(AP1919&lt;0.5,Riskregister!$K$12+(Riskregister!$L$12-Riskregister!$K$12)*SQRT(AP1919/2),Riskregister!$L$12-(Riskregister!$L$12-Riskregister!$K$12)*SQRT((1-AP1919)/2)))</f>
        <v>0</v>
      </c>
      <c r="AR1919" s="28">
        <f t="shared" ca="1" si="1178"/>
        <v>0.1839623694367557</v>
      </c>
      <c r="AS1919" s="28">
        <f t="shared" ca="1" si="1178"/>
        <v>0.67901634125507193</v>
      </c>
      <c r="AT1919" s="28">
        <f>IF(Riskregister!$E$13="",0,COUNTIF(BN$4:BN$53,"&lt;"&amp;AR1919)*IF(AS1919&lt;0.5,Riskregister!$K$13+(Riskregister!$L$13-Riskregister!$K$13)*SQRT(AS1919/2),Riskregister!$L$13-(Riskregister!$L$13-Riskregister!$K$13)*SQRT((1-AS1919)/2)))</f>
        <v>0</v>
      </c>
      <c r="AU1919" s="28">
        <f t="shared" ca="1" si="1179"/>
        <v>0.66715035212220242</v>
      </c>
      <c r="AV1919" s="28">
        <f t="shared" ca="1" si="1179"/>
        <v>0.93835172350576546</v>
      </c>
      <c r="AW1919" s="28">
        <f>IF(Riskregister!$E$14="",0,COUNTIF(BO$4:BO$53,"&lt;"&amp;AU1919)*IF(AV1919&lt;0.5,Riskregister!$K$14+(Riskregister!$L$14-Riskregister!$K$14)*SQRT(AV1919/2),Riskregister!$L$14-(Riskregister!$L$14-Riskregister!$K$14)*SQRT((1-AV1919)/2)))</f>
        <v>0</v>
      </c>
      <c r="AX1919" s="28">
        <f t="shared" ca="1" si="1180"/>
        <v>0.58740934225127572</v>
      </c>
      <c r="AY1919" s="28">
        <f t="shared" ca="1" si="1180"/>
        <v>9.4788927437338244E-2</v>
      </c>
      <c r="AZ1919" s="28">
        <f>IF(Riskregister!$E$15="",0,COUNTIF(BP$4:BP$53,"&lt;"&amp;AX1919)*IF(AY1919&lt;0.5,Riskregister!$K$15+(Riskregister!$L$15-Riskregister!$K$15)*SQRT(AY1919/2),Riskregister!$L$15-(Riskregister!$L$15-Riskregister!$K$15)*SQRT((1-AY1919)/2)))</f>
        <v>0</v>
      </c>
      <c r="BA1919" s="28">
        <f t="shared" ca="1" si="1181"/>
        <v>0.70683107421586611</v>
      </c>
      <c r="BB1919" s="28">
        <f t="shared" ca="1" si="1181"/>
        <v>0.94321990505337916</v>
      </c>
      <c r="BC1919" s="28">
        <f>IF(Riskregister!$E$16="",0,COUNTIF(BQ$4:BQ$53,"&lt;"&amp;BA1919)*IF(BB1919&lt;0.5,Riskregister!$K$16+(Riskregister!$L$16-Riskregister!$K$16)*SQRT(BB1919/2),Riskregister!$L$16-(Riskregister!$L$16-Riskregister!$K$16)*SQRT((1-BB1919)/2)))</f>
        <v>0</v>
      </c>
      <c r="BD1919" s="28">
        <f t="shared" ca="1" si="1145"/>
        <v>1518451.3577722989</v>
      </c>
    </row>
    <row r="1920" spans="20:56" x14ac:dyDescent="0.35">
      <c r="T1920" s="28">
        <f t="shared" ca="1" si="1170"/>
        <v>0.20067851113537383</v>
      </c>
      <c r="U1920" s="28">
        <f t="shared" ca="1" si="1170"/>
        <v>0.45928137256599721</v>
      </c>
      <c r="V1920" s="28">
        <f ca="1">IF(Riskregister!$E$5="",0,COUNTIF(BF$4:BF$53,"&lt;"&amp;T1920)*IF(U1920&lt;0.5,Riskregister!$K$5+(Riskregister!$L$5-Riskregister!$K$5)*SQRT(U1920/2),Riskregister!$L$5-(Riskregister!$L$5-Riskregister!$K$5)*SQRT((1-U1920)/2)))</f>
        <v>0</v>
      </c>
      <c r="W1920" s="28">
        <f t="shared" ca="1" si="1171"/>
        <v>0.5098305392485083</v>
      </c>
      <c r="X1920" s="28">
        <f t="shared" ca="1" si="1171"/>
        <v>0.31710115077444068</v>
      </c>
      <c r="Y1920" s="28">
        <f ca="1">IF(Riskregister!$E$6="",0,COUNTIF(BG$4:BG$53,"&lt;"&amp;W1920)*IF(X1920&lt;0.5,Riskregister!$K$6+(Riskregister!$L$6-Riskregister!$K$6)*SQRT(X1920/2),Riskregister!$L$6-(Riskregister!$L$6-Riskregister!$K$6)*SQRT((1-X1920)/2)))</f>
        <v>0</v>
      </c>
      <c r="Z1920" s="28">
        <f t="shared" ca="1" si="1172"/>
        <v>0.63752202320269558</v>
      </c>
      <c r="AA1920" s="28">
        <f t="shared" ca="1" si="1172"/>
        <v>0.60434356618242846</v>
      </c>
      <c r="AB1920" s="28">
        <f ca="1">IF(Riskregister!$E$7="",0,COUNTIF(BH$4:BH$53,"&lt;"&amp;Z1920)*IF(AA1920&lt;0.5,Riskregister!$K$7+(Riskregister!$L$7-Riskregister!$K$7)*SQRT(AA1920/2),Riskregister!$L$7-(Riskregister!$L$7-Riskregister!$K$7)*SQRT((1-AA1920)/2)))</f>
        <v>0</v>
      </c>
      <c r="AC1920" s="28">
        <f t="shared" ca="1" si="1173"/>
        <v>0.8490805269428231</v>
      </c>
      <c r="AD1920" s="28">
        <f t="shared" ca="1" si="1173"/>
        <v>2.6751916775372364E-2</v>
      </c>
      <c r="AE1920" s="28">
        <f ca="1">IF(Riskregister!$E$8="",0,COUNTIF(BI$4:BI$53,"&lt;"&amp;AC1920)*IF(AD1920&lt;0.5,Riskregister!$K$8+(Riskregister!$L$8-Riskregister!$K$8)*SQRT(AD1920/2),Riskregister!$L$8-(Riskregister!$L$8-Riskregister!$K$8)*SQRT((1-AD1920)/2)))</f>
        <v>0</v>
      </c>
      <c r="AF1920" s="28">
        <f t="shared" ca="1" si="1174"/>
        <v>0.51113833035987544</v>
      </c>
      <c r="AG1920" s="28">
        <f t="shared" ca="1" si="1174"/>
        <v>1.316760482959789E-2</v>
      </c>
      <c r="AH1920" s="28">
        <f>IF(Riskregister!$E$9="",0,COUNTIF(BJ$4:BJ$53,"&lt;"&amp;AF1920)*IF(AG1920&lt;0.5,Riskregister!$K$9+(Riskregister!$L$9-Riskregister!$K$9)*SQRT(AG1920/2),Riskregister!$L$9-(Riskregister!$L$9-Riskregister!$K$9)*SQRT((1-AG1920)/2)))</f>
        <v>0</v>
      </c>
      <c r="AI1920" s="28">
        <f t="shared" ca="1" si="1175"/>
        <v>9.8551870325294777E-2</v>
      </c>
      <c r="AJ1920" s="28">
        <f t="shared" ca="1" si="1175"/>
        <v>0.27034299558834696</v>
      </c>
      <c r="AK1920" s="28">
        <f>IF(Riskregister!$E$10="",0,COUNTIF(BK$4:BK$53,"&lt;"&amp;AI1920)*IF(AJ1920&lt;0.5,Riskregister!$K$10+(Riskregister!$L$10-Riskregister!$K$10)*SQRT(AJ1920/2),Riskregister!$L$10-(Riskregister!$L$10-Riskregister!$K$10)*SQRT((1-AJ1920)/2)))</f>
        <v>0</v>
      </c>
      <c r="AL1920" s="28">
        <f t="shared" ca="1" si="1176"/>
        <v>0.96597241182003435</v>
      </c>
      <c r="AM1920" s="28">
        <f t="shared" ca="1" si="1176"/>
        <v>0.98798439453297693</v>
      </c>
      <c r="AN1920" s="28">
        <f>IF(Riskregister!$E$11="",0,COUNTIF(BL$4:BL$53,"&lt;"&amp;AL1920)*IF(AM1920&lt;0.5,Riskregister!$K$11+(Riskregister!$L$11-Riskregister!$K$11)*SQRT(AM1920/2),Riskregister!$L$11-(Riskregister!$L$11-Riskregister!$K$11)*SQRT((1-AM1920)/2)))</f>
        <v>0</v>
      </c>
      <c r="AO1920" s="28">
        <f t="shared" ca="1" si="1177"/>
        <v>0.22461071622769091</v>
      </c>
      <c r="AP1920" s="28">
        <f t="shared" ca="1" si="1177"/>
        <v>0.31019900379956322</v>
      </c>
      <c r="AQ1920" s="28">
        <f>IF(Riskregister!$E$12="",0,COUNTIF(BM$4:BM$53,"&lt;"&amp;AO1920)*IF(AP1920&lt;0.5,Riskregister!$K$12+(Riskregister!$L$12-Riskregister!$K$12)*SQRT(AP1920/2),Riskregister!$L$12-(Riskregister!$L$12-Riskregister!$K$12)*SQRT((1-AP1920)/2)))</f>
        <v>0</v>
      </c>
      <c r="AR1920" s="28">
        <f t="shared" ca="1" si="1178"/>
        <v>0.94731868326464952</v>
      </c>
      <c r="AS1920" s="28">
        <f t="shared" ca="1" si="1178"/>
        <v>7.589323552971039E-3</v>
      </c>
      <c r="AT1920" s="28">
        <f>IF(Riskregister!$E$13="",0,COUNTIF(BN$4:BN$53,"&lt;"&amp;AR1920)*IF(AS1920&lt;0.5,Riskregister!$K$13+(Riskregister!$L$13-Riskregister!$K$13)*SQRT(AS1920/2),Riskregister!$L$13-(Riskregister!$L$13-Riskregister!$K$13)*SQRT((1-AS1920)/2)))</f>
        <v>0</v>
      </c>
      <c r="AU1920" s="28">
        <f t="shared" ca="1" si="1179"/>
        <v>0.44411599316507133</v>
      </c>
      <c r="AV1920" s="28">
        <f t="shared" ca="1" si="1179"/>
        <v>0.26519529724543089</v>
      </c>
      <c r="AW1920" s="28">
        <f>IF(Riskregister!$E$14="",0,COUNTIF(BO$4:BO$53,"&lt;"&amp;AU1920)*IF(AV1920&lt;0.5,Riskregister!$K$14+(Riskregister!$L$14-Riskregister!$K$14)*SQRT(AV1920/2),Riskregister!$L$14-(Riskregister!$L$14-Riskregister!$K$14)*SQRT((1-AV1920)/2)))</f>
        <v>0</v>
      </c>
      <c r="AX1920" s="28">
        <f t="shared" ca="1" si="1180"/>
        <v>0.9802132572408615</v>
      </c>
      <c r="AY1920" s="28">
        <f t="shared" ca="1" si="1180"/>
        <v>0.65910440489633371</v>
      </c>
      <c r="AZ1920" s="28">
        <f>IF(Riskregister!$E$15="",0,COUNTIF(BP$4:BP$53,"&lt;"&amp;AX1920)*IF(AY1920&lt;0.5,Riskregister!$K$15+(Riskregister!$L$15-Riskregister!$K$15)*SQRT(AY1920/2),Riskregister!$L$15-(Riskregister!$L$15-Riskregister!$K$15)*SQRT((1-AY1920)/2)))</f>
        <v>0</v>
      </c>
      <c r="BA1920" s="28">
        <f t="shared" ca="1" si="1181"/>
        <v>0.98408547069501906</v>
      </c>
      <c r="BB1920" s="28">
        <f t="shared" ca="1" si="1181"/>
        <v>0.99946252859304952</v>
      </c>
      <c r="BC1920" s="28">
        <f>IF(Riskregister!$E$16="",0,COUNTIF(BQ$4:BQ$53,"&lt;"&amp;BA1920)*IF(BB1920&lt;0.5,Riskregister!$K$16+(Riskregister!$L$16-Riskregister!$K$16)*SQRT(BB1920/2),Riskregister!$L$16-(Riskregister!$L$16-Riskregister!$K$16)*SQRT((1-BB1920)/2)))</f>
        <v>0</v>
      </c>
      <c r="BD1920" s="28">
        <f t="shared" ca="1" si="1145"/>
        <v>0</v>
      </c>
    </row>
    <row r="1921" spans="20:56" x14ac:dyDescent="0.35">
      <c r="T1921" s="28">
        <f t="shared" ca="1" si="1170"/>
        <v>0.3420715200371427</v>
      </c>
      <c r="U1921" s="28">
        <f t="shared" ca="1" si="1170"/>
        <v>0.46992814301723251</v>
      </c>
      <c r="V1921" s="28">
        <f ca="1">IF(Riskregister!$E$5="",0,COUNTIF(BF$4:BF$53,"&lt;"&amp;T1921)*IF(U1921&lt;0.5,Riskregister!$K$5+(Riskregister!$L$5-Riskregister!$K$5)*SQRT(U1921/2),Riskregister!$L$5-(Riskregister!$L$5-Riskregister!$K$5)*SQRT((1-U1921)/2)))</f>
        <v>0</v>
      </c>
      <c r="W1921" s="28">
        <f t="shared" ca="1" si="1171"/>
        <v>0.79556765683145736</v>
      </c>
      <c r="X1921" s="28">
        <f t="shared" ca="1" si="1171"/>
        <v>0.96062248849443177</v>
      </c>
      <c r="Y1921" s="28">
        <f ca="1">IF(Riskregister!$E$6="",0,COUNTIF(BG$4:BG$53,"&lt;"&amp;W1921)*IF(X1921&lt;0.5,Riskregister!$K$6+(Riskregister!$L$6-Riskregister!$K$6)*SQRT(X1921/2),Riskregister!$L$6-(Riskregister!$L$6-Riskregister!$K$6)*SQRT((1-X1921)/2)))</f>
        <v>1747430.0717840295</v>
      </c>
      <c r="Z1921" s="28">
        <f t="shared" ca="1" si="1172"/>
        <v>0.91099702658865978</v>
      </c>
      <c r="AA1921" s="28">
        <f t="shared" ca="1" si="1172"/>
        <v>0.33655248290904571</v>
      </c>
      <c r="AB1921" s="28">
        <f ca="1">IF(Riskregister!$E$7="",0,COUNTIF(BH$4:BH$53,"&lt;"&amp;Z1921)*IF(AA1921&lt;0.5,Riskregister!$K$7+(Riskregister!$L$7-Riskregister!$K$7)*SQRT(AA1921/2),Riskregister!$L$7-(Riskregister!$L$7-Riskregister!$K$7)*SQRT((1-AA1921)/2)))</f>
        <v>193575.20530432492</v>
      </c>
      <c r="AC1921" s="28">
        <f t="shared" ca="1" si="1173"/>
        <v>0.220780567890143</v>
      </c>
      <c r="AD1921" s="28">
        <f t="shared" ca="1" si="1173"/>
        <v>0.40151239507030456</v>
      </c>
      <c r="AE1921" s="28">
        <f ca="1">IF(Riskregister!$E$8="",0,COUNTIF(BI$4:BI$53,"&lt;"&amp;AC1921)*IF(AD1921&lt;0.5,Riskregister!$K$8+(Riskregister!$L$8-Riskregister!$K$8)*SQRT(AD1921/2),Riskregister!$L$8-(Riskregister!$L$8-Riskregister!$K$8)*SQRT((1-AD1921)/2)))</f>
        <v>0</v>
      </c>
      <c r="AF1921" s="28">
        <f t="shared" ca="1" si="1174"/>
        <v>0.59346924052225247</v>
      </c>
      <c r="AG1921" s="28">
        <f t="shared" ca="1" si="1174"/>
        <v>0.71183103260206693</v>
      </c>
      <c r="AH1921" s="28">
        <f>IF(Riskregister!$E$9="",0,COUNTIF(BJ$4:BJ$53,"&lt;"&amp;AF1921)*IF(AG1921&lt;0.5,Riskregister!$K$9+(Riskregister!$L$9-Riskregister!$K$9)*SQRT(AG1921/2),Riskregister!$L$9-(Riskregister!$L$9-Riskregister!$K$9)*SQRT((1-AG1921)/2)))</f>
        <v>0</v>
      </c>
      <c r="AI1921" s="28">
        <f t="shared" ca="1" si="1175"/>
        <v>0.57825266380478713</v>
      </c>
      <c r="AJ1921" s="28">
        <f t="shared" ca="1" si="1175"/>
        <v>6.2000457869315628E-2</v>
      </c>
      <c r="AK1921" s="28">
        <f>IF(Riskregister!$E$10="",0,COUNTIF(BK$4:BK$53,"&lt;"&amp;AI1921)*IF(AJ1921&lt;0.5,Riskregister!$K$10+(Riskregister!$L$10-Riskregister!$K$10)*SQRT(AJ1921/2),Riskregister!$L$10-(Riskregister!$L$10-Riskregister!$K$10)*SQRT((1-AJ1921)/2)))</f>
        <v>0</v>
      </c>
      <c r="AL1921" s="28">
        <f t="shared" ca="1" si="1176"/>
        <v>0.48323324230082021</v>
      </c>
      <c r="AM1921" s="28">
        <f t="shared" ca="1" si="1176"/>
        <v>0.76579706061401454</v>
      </c>
      <c r="AN1921" s="28">
        <f>IF(Riskregister!$E$11="",0,COUNTIF(BL$4:BL$53,"&lt;"&amp;AL1921)*IF(AM1921&lt;0.5,Riskregister!$K$11+(Riskregister!$L$11-Riskregister!$K$11)*SQRT(AM1921/2),Riskregister!$L$11-(Riskregister!$L$11-Riskregister!$K$11)*SQRT((1-AM1921)/2)))</f>
        <v>0</v>
      </c>
      <c r="AO1921" s="28">
        <f t="shared" ca="1" si="1177"/>
        <v>0.18941865918613032</v>
      </c>
      <c r="AP1921" s="28">
        <f t="shared" ca="1" si="1177"/>
        <v>0.34482391373806631</v>
      </c>
      <c r="AQ1921" s="28">
        <f>IF(Riskregister!$E$12="",0,COUNTIF(BM$4:BM$53,"&lt;"&amp;AO1921)*IF(AP1921&lt;0.5,Riskregister!$K$12+(Riskregister!$L$12-Riskregister!$K$12)*SQRT(AP1921/2),Riskregister!$L$12-(Riskregister!$L$12-Riskregister!$K$12)*SQRT((1-AP1921)/2)))</f>
        <v>0</v>
      </c>
      <c r="AR1921" s="28">
        <f t="shared" ca="1" si="1178"/>
        <v>0.23399652509346547</v>
      </c>
      <c r="AS1921" s="28">
        <f t="shared" ca="1" si="1178"/>
        <v>0.50409970177672925</v>
      </c>
      <c r="AT1921" s="28">
        <f>IF(Riskregister!$E$13="",0,COUNTIF(BN$4:BN$53,"&lt;"&amp;AR1921)*IF(AS1921&lt;0.5,Riskregister!$K$13+(Riskregister!$L$13-Riskregister!$K$13)*SQRT(AS1921/2),Riskregister!$L$13-(Riskregister!$L$13-Riskregister!$K$13)*SQRT((1-AS1921)/2)))</f>
        <v>0</v>
      </c>
      <c r="AU1921" s="28">
        <f t="shared" ca="1" si="1179"/>
        <v>0.8318736837298164</v>
      </c>
      <c r="AV1921" s="28">
        <f t="shared" ca="1" si="1179"/>
        <v>0.79062822535077004</v>
      </c>
      <c r="AW1921" s="28">
        <f>IF(Riskregister!$E$14="",0,COUNTIF(BO$4:BO$53,"&lt;"&amp;AU1921)*IF(AV1921&lt;0.5,Riskregister!$K$14+(Riskregister!$L$14-Riskregister!$K$14)*SQRT(AV1921/2),Riskregister!$L$14-(Riskregister!$L$14-Riskregister!$K$14)*SQRT((1-AV1921)/2)))</f>
        <v>0</v>
      </c>
      <c r="AX1921" s="28">
        <f t="shared" ca="1" si="1180"/>
        <v>0.86610705526297216</v>
      </c>
      <c r="AY1921" s="28">
        <f t="shared" ca="1" si="1180"/>
        <v>0.40497703389528028</v>
      </c>
      <c r="AZ1921" s="28">
        <f>IF(Riskregister!$E$15="",0,COUNTIF(BP$4:BP$53,"&lt;"&amp;AX1921)*IF(AY1921&lt;0.5,Riskregister!$K$15+(Riskregister!$L$15-Riskregister!$K$15)*SQRT(AY1921/2),Riskregister!$L$15-(Riskregister!$L$15-Riskregister!$K$15)*SQRT((1-AY1921)/2)))</f>
        <v>0</v>
      </c>
      <c r="BA1921" s="28">
        <f t="shared" ca="1" si="1181"/>
        <v>0.69299839569063693</v>
      </c>
      <c r="BB1921" s="28">
        <f t="shared" ca="1" si="1181"/>
        <v>2.6451096932183615E-2</v>
      </c>
      <c r="BC1921" s="28">
        <f>IF(Riskregister!$E$16="",0,COUNTIF(BQ$4:BQ$53,"&lt;"&amp;BA1921)*IF(BB1921&lt;0.5,Riskregister!$K$16+(Riskregister!$L$16-Riskregister!$K$16)*SQRT(BB1921/2),Riskregister!$L$16-(Riskregister!$L$16-Riskregister!$K$16)*SQRT((1-BB1921)/2)))</f>
        <v>0</v>
      </c>
      <c r="BD1921" s="28">
        <f t="shared" ca="1" si="1145"/>
        <v>1941005.2770883543</v>
      </c>
    </row>
    <row r="1922" spans="20:56" x14ac:dyDescent="0.35">
      <c r="T1922" s="28">
        <f t="shared" ca="1" si="1170"/>
        <v>0.6633902878862673</v>
      </c>
      <c r="U1922" s="28">
        <f t="shared" ca="1" si="1170"/>
        <v>0.80439415825011962</v>
      </c>
      <c r="V1922" s="28">
        <f ca="1">IF(Riskregister!$E$5="",0,COUNTIF(BF$4:BF$53,"&lt;"&amp;T1922)*IF(U1922&lt;0.5,Riskregister!$K$5+(Riskregister!$L$5-Riskregister!$K$5)*SQRT(U1922/2),Riskregister!$L$5-(Riskregister!$L$5-Riskregister!$K$5)*SQRT((1-U1922)/2)))</f>
        <v>459269.43659184978</v>
      </c>
      <c r="W1922" s="28">
        <f t="shared" ca="1" si="1171"/>
        <v>0.46900313965394247</v>
      </c>
      <c r="X1922" s="28">
        <f t="shared" ca="1" si="1171"/>
        <v>0.50268518131532614</v>
      </c>
      <c r="Y1922" s="28">
        <f ca="1">IF(Riskregister!$E$6="",0,COUNTIF(BG$4:BG$53,"&lt;"&amp;W1922)*IF(X1922&lt;0.5,Riskregister!$K$6+(Riskregister!$L$6-Riskregister!$K$6)*SQRT(X1922/2),Riskregister!$L$6-(Riskregister!$L$6-Riskregister!$K$6)*SQRT((1-X1922)/2)))</f>
        <v>0</v>
      </c>
      <c r="Z1922" s="28">
        <f t="shared" ca="1" si="1172"/>
        <v>0.89421826941947691</v>
      </c>
      <c r="AA1922" s="28">
        <f t="shared" ca="1" si="1172"/>
        <v>0.71577948915422906</v>
      </c>
      <c r="AB1922" s="28">
        <f ca="1">IF(Riskregister!$E$7="",0,COUNTIF(BH$4:BH$53,"&lt;"&amp;Z1922)*IF(AA1922&lt;0.5,Riskregister!$K$7+(Riskregister!$L$7-Riskregister!$K$7)*SQRT(AA1922/2),Riskregister!$L$7-(Riskregister!$L$7-Riskregister!$K$7)*SQRT((1-AA1922)/2)))</f>
        <v>268058.70135054959</v>
      </c>
      <c r="AC1922" s="28">
        <f t="shared" ca="1" si="1173"/>
        <v>0.10560853061269959</v>
      </c>
      <c r="AD1922" s="28">
        <f t="shared" ca="1" si="1173"/>
        <v>0.95734441986643015</v>
      </c>
      <c r="AE1922" s="28">
        <f ca="1">IF(Riskregister!$E$8="",0,COUNTIF(BI$4:BI$53,"&lt;"&amp;AC1922)*IF(AD1922&lt;0.5,Riskregister!$K$8+(Riskregister!$L$8-Riskregister!$K$8)*SQRT(AD1922/2),Riskregister!$L$8-(Riskregister!$L$8-Riskregister!$K$8)*SQRT((1-AD1922)/2)))</f>
        <v>0</v>
      </c>
      <c r="AF1922" s="28">
        <f t="shared" ca="1" si="1174"/>
        <v>0.66828433759700567</v>
      </c>
      <c r="AG1922" s="28">
        <f t="shared" ca="1" si="1174"/>
        <v>0.42245960793624926</v>
      </c>
      <c r="AH1922" s="28">
        <f>IF(Riskregister!$E$9="",0,COUNTIF(BJ$4:BJ$53,"&lt;"&amp;AF1922)*IF(AG1922&lt;0.5,Riskregister!$K$9+(Riskregister!$L$9-Riskregister!$K$9)*SQRT(AG1922/2),Riskregister!$L$9-(Riskregister!$L$9-Riskregister!$K$9)*SQRT((1-AG1922)/2)))</f>
        <v>0</v>
      </c>
      <c r="AI1922" s="28">
        <f t="shared" ca="1" si="1175"/>
        <v>4.6998180352880392E-2</v>
      </c>
      <c r="AJ1922" s="28">
        <f t="shared" ca="1" si="1175"/>
        <v>0.90365702193793429</v>
      </c>
      <c r="AK1922" s="28">
        <f>IF(Riskregister!$E$10="",0,COUNTIF(BK$4:BK$53,"&lt;"&amp;AI1922)*IF(AJ1922&lt;0.5,Riskregister!$K$10+(Riskregister!$L$10-Riskregister!$K$10)*SQRT(AJ1922/2),Riskregister!$L$10-(Riskregister!$L$10-Riskregister!$K$10)*SQRT((1-AJ1922)/2)))</f>
        <v>0</v>
      </c>
      <c r="AL1922" s="28">
        <f t="shared" ca="1" si="1176"/>
        <v>0.10351233197331211</v>
      </c>
      <c r="AM1922" s="28">
        <f t="shared" ca="1" si="1176"/>
        <v>0.12940383160496916</v>
      </c>
      <c r="AN1922" s="28">
        <f>IF(Riskregister!$E$11="",0,COUNTIF(BL$4:BL$53,"&lt;"&amp;AL1922)*IF(AM1922&lt;0.5,Riskregister!$K$11+(Riskregister!$L$11-Riskregister!$K$11)*SQRT(AM1922/2),Riskregister!$L$11-(Riskregister!$L$11-Riskregister!$K$11)*SQRT((1-AM1922)/2)))</f>
        <v>0</v>
      </c>
      <c r="AO1922" s="28">
        <f t="shared" ca="1" si="1177"/>
        <v>0.46519951304994078</v>
      </c>
      <c r="AP1922" s="28">
        <f t="shared" ca="1" si="1177"/>
        <v>0.49603103179227526</v>
      </c>
      <c r="AQ1922" s="28">
        <f>IF(Riskregister!$E$12="",0,COUNTIF(BM$4:BM$53,"&lt;"&amp;AO1922)*IF(AP1922&lt;0.5,Riskregister!$K$12+(Riskregister!$L$12-Riskregister!$K$12)*SQRT(AP1922/2),Riskregister!$L$12-(Riskregister!$L$12-Riskregister!$K$12)*SQRT((1-AP1922)/2)))</f>
        <v>0</v>
      </c>
      <c r="AR1922" s="28">
        <f t="shared" ca="1" si="1178"/>
        <v>0.6594577829505055</v>
      </c>
      <c r="AS1922" s="28">
        <f t="shared" ca="1" si="1178"/>
        <v>0.59244171366154885</v>
      </c>
      <c r="AT1922" s="28">
        <f>IF(Riskregister!$E$13="",0,COUNTIF(BN$4:BN$53,"&lt;"&amp;AR1922)*IF(AS1922&lt;0.5,Riskregister!$K$13+(Riskregister!$L$13-Riskregister!$K$13)*SQRT(AS1922/2),Riskregister!$L$13-(Riskregister!$L$13-Riskregister!$K$13)*SQRT((1-AS1922)/2)))</f>
        <v>0</v>
      </c>
      <c r="AU1922" s="28">
        <f t="shared" ca="1" si="1179"/>
        <v>0.96264390145997847</v>
      </c>
      <c r="AV1922" s="28">
        <f t="shared" ca="1" si="1179"/>
        <v>0.17639688084037675</v>
      </c>
      <c r="AW1922" s="28">
        <f>IF(Riskregister!$E$14="",0,COUNTIF(BO$4:BO$53,"&lt;"&amp;AU1922)*IF(AV1922&lt;0.5,Riskregister!$K$14+(Riskregister!$L$14-Riskregister!$K$14)*SQRT(AV1922/2),Riskregister!$L$14-(Riskregister!$L$14-Riskregister!$K$14)*SQRT((1-AV1922)/2)))</f>
        <v>0</v>
      </c>
      <c r="AX1922" s="28">
        <f t="shared" ca="1" si="1180"/>
        <v>0.87312636562949364</v>
      </c>
      <c r="AY1922" s="28">
        <f t="shared" ca="1" si="1180"/>
        <v>0.6927584957246814</v>
      </c>
      <c r="AZ1922" s="28">
        <f>IF(Riskregister!$E$15="",0,COUNTIF(BP$4:BP$53,"&lt;"&amp;AX1922)*IF(AY1922&lt;0.5,Riskregister!$K$15+(Riskregister!$L$15-Riskregister!$K$15)*SQRT(AY1922/2),Riskregister!$L$15-(Riskregister!$L$15-Riskregister!$K$15)*SQRT((1-AY1922)/2)))</f>
        <v>0</v>
      </c>
      <c r="BA1922" s="28">
        <f t="shared" ca="1" si="1181"/>
        <v>0.42382417643607484</v>
      </c>
      <c r="BB1922" s="28">
        <f t="shared" ca="1" si="1181"/>
        <v>0.93665402869792402</v>
      </c>
      <c r="BC1922" s="28">
        <f>IF(Riskregister!$E$16="",0,COUNTIF(BQ$4:BQ$53,"&lt;"&amp;BA1922)*IF(BB1922&lt;0.5,Riskregister!$K$16+(Riskregister!$L$16-Riskregister!$K$16)*SQRT(BB1922/2),Riskregister!$L$16-(Riskregister!$L$16-Riskregister!$K$16)*SQRT((1-BB1922)/2)))</f>
        <v>0</v>
      </c>
      <c r="BD1922" s="28">
        <f t="shared" ca="1" si="1145"/>
        <v>727328.13794239936</v>
      </c>
    </row>
    <row r="1923" spans="20:56" x14ac:dyDescent="0.35">
      <c r="T1923" s="28">
        <f t="shared" ca="1" si="1170"/>
        <v>0.20092993250425528</v>
      </c>
      <c r="U1923" s="28">
        <f t="shared" ca="1" si="1170"/>
        <v>0.73751006368474548</v>
      </c>
      <c r="V1923" s="28">
        <f ca="1">IF(Riskregister!$E$5="",0,COUNTIF(BF$4:BF$53,"&lt;"&amp;T1923)*IF(U1923&lt;0.5,Riskregister!$K$5+(Riskregister!$L$5-Riskregister!$K$5)*SQRT(U1923/2),Riskregister!$L$5-(Riskregister!$L$5-Riskregister!$K$5)*SQRT((1-U1923)/2)))</f>
        <v>0</v>
      </c>
      <c r="W1923" s="28">
        <f t="shared" ca="1" si="1171"/>
        <v>0.83101649649044573</v>
      </c>
      <c r="X1923" s="28">
        <f t="shared" ca="1" si="1171"/>
        <v>0.62693081911138382</v>
      </c>
      <c r="Y1923" s="28">
        <f ca="1">IF(Riskregister!$E$6="",0,COUNTIF(BG$4:BG$53,"&lt;"&amp;W1923)*IF(X1923&lt;0.5,Riskregister!$K$6+(Riskregister!$L$6-Riskregister!$K$6)*SQRT(X1923/2),Riskregister!$L$6-(Riskregister!$L$6-Riskregister!$K$6)*SQRT((1-X1923)/2)))</f>
        <v>1222586.2922230158</v>
      </c>
      <c r="Z1923" s="28">
        <f t="shared" ca="1" si="1172"/>
        <v>0.26274674018651833</v>
      </c>
      <c r="AA1923" s="28">
        <f t="shared" ca="1" si="1172"/>
        <v>0.96044547245204481</v>
      </c>
      <c r="AB1923" s="28">
        <f ca="1">IF(Riskregister!$E$7="",0,COUNTIF(BH$4:BH$53,"&lt;"&amp;Z1923)*IF(AA1923&lt;0.5,Riskregister!$K$7+(Riskregister!$L$7-Riskregister!$K$7)*SQRT(AA1923/2),Riskregister!$L$7-(Riskregister!$L$7-Riskregister!$K$7)*SQRT((1-AA1923)/2)))</f>
        <v>0</v>
      </c>
      <c r="AC1923" s="28">
        <f t="shared" ca="1" si="1173"/>
        <v>0.86794955332072876</v>
      </c>
      <c r="AD1923" s="28">
        <f t="shared" ca="1" si="1173"/>
        <v>0.48117524330044981</v>
      </c>
      <c r="AE1923" s="28">
        <f ca="1">IF(Riskregister!$E$8="",0,COUNTIF(BI$4:BI$53,"&lt;"&amp;AC1923)*IF(AD1923&lt;0.5,Riskregister!$K$8+(Riskregister!$L$8-Riskregister!$K$8)*SQRT(AD1923/2),Riskregister!$L$8-(Riskregister!$L$8-Riskregister!$K$8)*SQRT((1-AD1923)/2)))</f>
        <v>0</v>
      </c>
      <c r="AF1923" s="28">
        <f t="shared" ca="1" si="1174"/>
        <v>0.97170288603544364</v>
      </c>
      <c r="AG1923" s="28">
        <f t="shared" ca="1" si="1174"/>
        <v>0.95005260062308294</v>
      </c>
      <c r="AH1923" s="28">
        <f>IF(Riskregister!$E$9="",0,COUNTIF(BJ$4:BJ$53,"&lt;"&amp;AF1923)*IF(AG1923&lt;0.5,Riskregister!$K$9+(Riskregister!$L$9-Riskregister!$K$9)*SQRT(AG1923/2),Riskregister!$L$9-(Riskregister!$L$9-Riskregister!$K$9)*SQRT((1-AG1923)/2)))</f>
        <v>0</v>
      </c>
      <c r="AI1923" s="28">
        <f t="shared" ca="1" si="1175"/>
        <v>0.47536858837881346</v>
      </c>
      <c r="AJ1923" s="28">
        <f t="shared" ca="1" si="1175"/>
        <v>0.689413183477674</v>
      </c>
      <c r="AK1923" s="28">
        <f>IF(Riskregister!$E$10="",0,COUNTIF(BK$4:BK$53,"&lt;"&amp;AI1923)*IF(AJ1923&lt;0.5,Riskregister!$K$10+(Riskregister!$L$10-Riskregister!$K$10)*SQRT(AJ1923/2),Riskregister!$L$10-(Riskregister!$L$10-Riskregister!$K$10)*SQRT((1-AJ1923)/2)))</f>
        <v>0</v>
      </c>
      <c r="AL1923" s="28">
        <f t="shared" ca="1" si="1176"/>
        <v>0.179576154209247</v>
      </c>
      <c r="AM1923" s="28">
        <f t="shared" ca="1" si="1176"/>
        <v>0.63727173419138705</v>
      </c>
      <c r="AN1923" s="28">
        <f>IF(Riskregister!$E$11="",0,COUNTIF(BL$4:BL$53,"&lt;"&amp;AL1923)*IF(AM1923&lt;0.5,Riskregister!$K$11+(Riskregister!$L$11-Riskregister!$K$11)*SQRT(AM1923/2),Riskregister!$L$11-(Riskregister!$L$11-Riskregister!$K$11)*SQRT((1-AM1923)/2)))</f>
        <v>0</v>
      </c>
      <c r="AO1923" s="28">
        <f t="shared" ca="1" si="1177"/>
        <v>0.26381447579122264</v>
      </c>
      <c r="AP1923" s="28">
        <f t="shared" ca="1" si="1177"/>
        <v>0.26058100363385384</v>
      </c>
      <c r="AQ1923" s="28">
        <f>IF(Riskregister!$E$12="",0,COUNTIF(BM$4:BM$53,"&lt;"&amp;AO1923)*IF(AP1923&lt;0.5,Riskregister!$K$12+(Riskregister!$L$12-Riskregister!$K$12)*SQRT(AP1923/2),Riskregister!$L$12-(Riskregister!$L$12-Riskregister!$K$12)*SQRT((1-AP1923)/2)))</f>
        <v>0</v>
      </c>
      <c r="AR1923" s="28">
        <f t="shared" ca="1" si="1178"/>
        <v>0.3424718165138817</v>
      </c>
      <c r="AS1923" s="28">
        <f t="shared" ca="1" si="1178"/>
        <v>6.8253870963013052E-2</v>
      </c>
      <c r="AT1923" s="28">
        <f>IF(Riskregister!$E$13="",0,COUNTIF(BN$4:BN$53,"&lt;"&amp;AR1923)*IF(AS1923&lt;0.5,Riskregister!$K$13+(Riskregister!$L$13-Riskregister!$K$13)*SQRT(AS1923/2),Riskregister!$L$13-(Riskregister!$L$13-Riskregister!$K$13)*SQRT((1-AS1923)/2)))</f>
        <v>0</v>
      </c>
      <c r="AU1923" s="28">
        <f t="shared" ca="1" si="1179"/>
        <v>0.49524351504986586</v>
      </c>
      <c r="AV1923" s="28">
        <f t="shared" ca="1" si="1179"/>
        <v>0.82904641015926239</v>
      </c>
      <c r="AW1923" s="28">
        <f>IF(Riskregister!$E$14="",0,COUNTIF(BO$4:BO$53,"&lt;"&amp;AU1923)*IF(AV1923&lt;0.5,Riskregister!$K$14+(Riskregister!$L$14-Riskregister!$K$14)*SQRT(AV1923/2),Riskregister!$L$14-(Riskregister!$L$14-Riskregister!$K$14)*SQRT((1-AV1923)/2)))</f>
        <v>0</v>
      </c>
      <c r="AX1923" s="28">
        <f t="shared" ca="1" si="1180"/>
        <v>0.88383988701924787</v>
      </c>
      <c r="AY1923" s="28">
        <f t="shared" ca="1" si="1180"/>
        <v>0.7539144479476052</v>
      </c>
      <c r="AZ1923" s="28">
        <f>IF(Riskregister!$E$15="",0,COUNTIF(BP$4:BP$53,"&lt;"&amp;AX1923)*IF(AY1923&lt;0.5,Riskregister!$K$15+(Riskregister!$L$15-Riskregister!$K$15)*SQRT(AY1923/2),Riskregister!$L$15-(Riskregister!$L$15-Riskregister!$K$15)*SQRT((1-AY1923)/2)))</f>
        <v>0</v>
      </c>
      <c r="BA1923" s="28">
        <f t="shared" ca="1" si="1181"/>
        <v>0.22026420075398356</v>
      </c>
      <c r="BB1923" s="28">
        <f t="shared" ca="1" si="1181"/>
        <v>0.4403992747937352</v>
      </c>
      <c r="BC1923" s="28">
        <f>IF(Riskregister!$E$16="",0,COUNTIF(BQ$4:BQ$53,"&lt;"&amp;BA1923)*IF(BB1923&lt;0.5,Riskregister!$K$16+(Riskregister!$L$16-Riskregister!$K$16)*SQRT(BB1923/2),Riskregister!$L$16-(Riskregister!$L$16-Riskregister!$K$16)*SQRT((1-BB1923)/2)))</f>
        <v>0</v>
      </c>
      <c r="BD1923" s="28">
        <f t="shared" ca="1" si="1145"/>
        <v>1222586.2922230158</v>
      </c>
    </row>
    <row r="1924" spans="20:56" x14ac:dyDescent="0.35">
      <c r="T1924" s="28">
        <f t="shared" ref="T1924:U1943" ca="1" si="1182">RAND()</f>
        <v>0.55112992974974373</v>
      </c>
      <c r="U1924" s="28">
        <f t="shared" ca="1" si="1182"/>
        <v>0.35850335301999336</v>
      </c>
      <c r="V1924" s="28">
        <f ca="1">IF(Riskregister!$E$5="",0,COUNTIF(BF$4:BF$53,"&lt;"&amp;T1924)*IF(U1924&lt;0.5,Riskregister!$K$5+(Riskregister!$L$5-Riskregister!$K$5)*SQRT(U1924/2),Riskregister!$L$5-(Riskregister!$L$5-Riskregister!$K$5)*SQRT((1-U1924)/2)))</f>
        <v>0</v>
      </c>
      <c r="W1924" s="28">
        <f t="shared" ref="W1924:X1943" ca="1" si="1183">RAND()</f>
        <v>0.2585464889256075</v>
      </c>
      <c r="X1924" s="28">
        <f t="shared" ca="1" si="1183"/>
        <v>0.9806268690660036</v>
      </c>
      <c r="Y1924" s="28">
        <f ca="1">IF(Riskregister!$E$6="",0,COUNTIF(BG$4:BG$53,"&lt;"&amp;W1924)*IF(X1924&lt;0.5,Riskregister!$K$6+(Riskregister!$L$6-Riskregister!$K$6)*SQRT(X1924/2),Riskregister!$L$6-(Riskregister!$L$6-Riskregister!$K$6)*SQRT((1-X1924)/2)))</f>
        <v>0</v>
      </c>
      <c r="Z1924" s="28">
        <f t="shared" ref="Z1924:AA1943" ca="1" si="1184">RAND()</f>
        <v>0.99229271497230298</v>
      </c>
      <c r="AA1924" s="28">
        <f t="shared" ca="1" si="1184"/>
        <v>0.4638075568965333</v>
      </c>
      <c r="AB1924" s="28">
        <f ca="1">IF(Riskregister!$E$7="",0,COUNTIF(BH$4:BH$53,"&lt;"&amp;Z1924)*IF(AA1924&lt;0.5,Riskregister!$K$7+(Riskregister!$L$7-Riskregister!$K$7)*SQRT(AA1924/2),Riskregister!$L$7-(Riskregister!$L$7-Riskregister!$K$7)*SQRT((1-AA1924)/2)))</f>
        <v>437094.72176177823</v>
      </c>
      <c r="AC1924" s="28">
        <f t="shared" ref="AC1924:AD1943" ca="1" si="1185">RAND()</f>
        <v>0.44897794885784204</v>
      </c>
      <c r="AD1924" s="28">
        <f t="shared" ca="1" si="1185"/>
        <v>0.91855107553924487</v>
      </c>
      <c r="AE1924" s="28">
        <f ca="1">IF(Riskregister!$E$8="",0,COUNTIF(BI$4:BI$53,"&lt;"&amp;AC1924)*IF(AD1924&lt;0.5,Riskregister!$K$8+(Riskregister!$L$8-Riskregister!$K$8)*SQRT(AD1924/2),Riskregister!$L$8-(Riskregister!$L$8-Riskregister!$K$8)*SQRT((1-AD1924)/2)))</f>
        <v>0</v>
      </c>
      <c r="AF1924" s="28">
        <f t="shared" ref="AF1924:AG1943" ca="1" si="1186">RAND()</f>
        <v>9.1586476759053514E-2</v>
      </c>
      <c r="AG1924" s="28">
        <f t="shared" ca="1" si="1186"/>
        <v>0.67529044581288122</v>
      </c>
      <c r="AH1924" s="28">
        <f>IF(Riskregister!$E$9="",0,COUNTIF(BJ$4:BJ$53,"&lt;"&amp;AF1924)*IF(AG1924&lt;0.5,Riskregister!$K$9+(Riskregister!$L$9-Riskregister!$K$9)*SQRT(AG1924/2),Riskregister!$L$9-(Riskregister!$L$9-Riskregister!$K$9)*SQRT((1-AG1924)/2)))</f>
        <v>0</v>
      </c>
      <c r="AI1924" s="28">
        <f t="shared" ref="AI1924:AJ1943" ca="1" si="1187">RAND()</f>
        <v>0.90911650848072045</v>
      </c>
      <c r="AJ1924" s="28">
        <f t="shared" ca="1" si="1187"/>
        <v>0.73104173636558478</v>
      </c>
      <c r="AK1924" s="28">
        <f>IF(Riskregister!$E$10="",0,COUNTIF(BK$4:BK$53,"&lt;"&amp;AI1924)*IF(AJ1924&lt;0.5,Riskregister!$K$10+(Riskregister!$L$10-Riskregister!$K$10)*SQRT(AJ1924/2),Riskregister!$L$10-(Riskregister!$L$10-Riskregister!$K$10)*SQRT((1-AJ1924)/2)))</f>
        <v>0</v>
      </c>
      <c r="AL1924" s="28">
        <f t="shared" ref="AL1924:AM1943" ca="1" si="1188">RAND()</f>
        <v>5.2646232003795812E-2</v>
      </c>
      <c r="AM1924" s="28">
        <f t="shared" ca="1" si="1188"/>
        <v>0.19869302043243797</v>
      </c>
      <c r="AN1924" s="28">
        <f>IF(Riskregister!$E$11="",0,COUNTIF(BL$4:BL$53,"&lt;"&amp;AL1924)*IF(AM1924&lt;0.5,Riskregister!$K$11+(Riskregister!$L$11-Riskregister!$K$11)*SQRT(AM1924/2),Riskregister!$L$11-(Riskregister!$L$11-Riskregister!$K$11)*SQRT((1-AM1924)/2)))</f>
        <v>0</v>
      </c>
      <c r="AO1924" s="28">
        <f t="shared" ref="AO1924:AP1943" ca="1" si="1189">RAND()</f>
        <v>0.23791445676292722</v>
      </c>
      <c r="AP1924" s="28">
        <f t="shared" ca="1" si="1189"/>
        <v>0.61122268054769147</v>
      </c>
      <c r="AQ1924" s="28">
        <f>IF(Riskregister!$E$12="",0,COUNTIF(BM$4:BM$53,"&lt;"&amp;AO1924)*IF(AP1924&lt;0.5,Riskregister!$K$12+(Riskregister!$L$12-Riskregister!$K$12)*SQRT(AP1924/2),Riskregister!$L$12-(Riskregister!$L$12-Riskregister!$K$12)*SQRT((1-AP1924)/2)))</f>
        <v>0</v>
      </c>
      <c r="AR1924" s="28">
        <f t="shared" ref="AR1924:AS1943" ca="1" si="1190">RAND()</f>
        <v>5.030743492837475E-2</v>
      </c>
      <c r="AS1924" s="28">
        <f t="shared" ca="1" si="1190"/>
        <v>0.46722094298727368</v>
      </c>
      <c r="AT1924" s="28">
        <f>IF(Riskregister!$E$13="",0,COUNTIF(BN$4:BN$53,"&lt;"&amp;AR1924)*IF(AS1924&lt;0.5,Riskregister!$K$13+(Riskregister!$L$13-Riskregister!$K$13)*SQRT(AS1924/2),Riskregister!$L$13-(Riskregister!$L$13-Riskregister!$K$13)*SQRT((1-AS1924)/2)))</f>
        <v>0</v>
      </c>
      <c r="AU1924" s="28">
        <f t="shared" ref="AU1924:AV1943" ca="1" si="1191">RAND()</f>
        <v>0.85380901602250125</v>
      </c>
      <c r="AV1924" s="28">
        <f t="shared" ca="1" si="1191"/>
        <v>0.18264882388114068</v>
      </c>
      <c r="AW1924" s="28">
        <f>IF(Riskregister!$E$14="",0,COUNTIF(BO$4:BO$53,"&lt;"&amp;AU1924)*IF(AV1924&lt;0.5,Riskregister!$K$14+(Riskregister!$L$14-Riskregister!$K$14)*SQRT(AV1924/2),Riskregister!$L$14-(Riskregister!$L$14-Riskregister!$K$14)*SQRT((1-AV1924)/2)))</f>
        <v>0</v>
      </c>
      <c r="AX1924" s="28">
        <f t="shared" ref="AX1924:AY1943" ca="1" si="1192">RAND()</f>
        <v>0.17427834620560101</v>
      </c>
      <c r="AY1924" s="28">
        <f t="shared" ca="1" si="1192"/>
        <v>0.16771301905956637</v>
      </c>
      <c r="AZ1924" s="28">
        <f>IF(Riskregister!$E$15="",0,COUNTIF(BP$4:BP$53,"&lt;"&amp;AX1924)*IF(AY1924&lt;0.5,Riskregister!$K$15+(Riskregister!$L$15-Riskregister!$K$15)*SQRT(AY1924/2),Riskregister!$L$15-(Riskregister!$L$15-Riskregister!$K$15)*SQRT((1-AY1924)/2)))</f>
        <v>0</v>
      </c>
      <c r="BA1924" s="28">
        <f t="shared" ref="BA1924:BB1943" ca="1" si="1193">RAND()</f>
        <v>0.68453406244320081</v>
      </c>
      <c r="BB1924" s="28">
        <f t="shared" ca="1" si="1193"/>
        <v>0.36817356592653083</v>
      </c>
      <c r="BC1924" s="28">
        <f>IF(Riskregister!$E$16="",0,COUNTIF(BQ$4:BQ$53,"&lt;"&amp;BA1924)*IF(BB1924&lt;0.5,Riskregister!$K$16+(Riskregister!$L$16-Riskregister!$K$16)*SQRT(BB1924/2),Riskregister!$L$16-(Riskregister!$L$16-Riskregister!$K$16)*SQRT((1-BB1924)/2)))</f>
        <v>0</v>
      </c>
      <c r="BD1924" s="28">
        <f t="shared" ref="BD1924:BD1987" ca="1" si="1194">V1924+Y1924+AB1924+AE1924+AH1924+AK1924+AN1924+AQ1924+AT1924+AW1924+AZ1924+BC1924</f>
        <v>437094.72176177823</v>
      </c>
    </row>
    <row r="1925" spans="20:56" x14ac:dyDescent="0.35">
      <c r="T1925" s="28">
        <f t="shared" ca="1" si="1182"/>
        <v>0.26334502206578703</v>
      </c>
      <c r="U1925" s="28">
        <f t="shared" ca="1" si="1182"/>
        <v>0.40248918060488581</v>
      </c>
      <c r="V1925" s="28">
        <f ca="1">IF(Riskregister!$E$5="",0,COUNTIF(BF$4:BF$53,"&lt;"&amp;T1925)*IF(U1925&lt;0.5,Riskregister!$K$5+(Riskregister!$L$5-Riskregister!$K$5)*SQRT(U1925/2),Riskregister!$L$5-(Riskregister!$L$5-Riskregister!$K$5)*SQRT((1-U1925)/2)))</f>
        <v>0</v>
      </c>
      <c r="W1925" s="28">
        <f t="shared" ca="1" si="1183"/>
        <v>0.62677313806825108</v>
      </c>
      <c r="X1925" s="28">
        <f t="shared" ca="1" si="1183"/>
        <v>0.72256788709720954</v>
      </c>
      <c r="Y1925" s="28">
        <f ca="1">IF(Riskregister!$E$6="",0,COUNTIF(BG$4:BG$53,"&lt;"&amp;W1925)*IF(X1925&lt;0.5,Riskregister!$K$6+(Riskregister!$L$6-Riskregister!$K$6)*SQRT(X1925/2),Riskregister!$L$6-(Riskregister!$L$6-Riskregister!$K$6)*SQRT((1-X1925)/2)))</f>
        <v>1329597.1189631412</v>
      </c>
      <c r="Z1925" s="28">
        <f t="shared" ca="1" si="1184"/>
        <v>0.80763992040416732</v>
      </c>
      <c r="AA1925" s="28">
        <f t="shared" ca="1" si="1184"/>
        <v>0.20390968866581061</v>
      </c>
      <c r="AB1925" s="28">
        <f ca="1">IF(Riskregister!$E$7="",0,COUNTIF(BH$4:BH$53,"&lt;"&amp;Z1925)*IF(AA1925&lt;0.5,Riskregister!$K$7+(Riskregister!$L$7-Riskregister!$K$7)*SQRT(AA1925/2),Riskregister!$L$7-(Riskregister!$L$7-Riskregister!$K$7)*SQRT((1-AA1925)/2)))</f>
        <v>161756.29034099559</v>
      </c>
      <c r="AC1925" s="28">
        <f t="shared" ca="1" si="1185"/>
        <v>0.89601819724288645</v>
      </c>
      <c r="AD1925" s="28">
        <f t="shared" ca="1" si="1185"/>
        <v>0.11563689837541125</v>
      </c>
      <c r="AE1925" s="28">
        <f ca="1">IF(Riskregister!$E$8="",0,COUNTIF(BI$4:BI$53,"&lt;"&amp;AC1925)*IF(AD1925&lt;0.5,Riskregister!$K$8+(Riskregister!$L$8-Riskregister!$K$8)*SQRT(AD1925/2),Riskregister!$L$8-(Riskregister!$L$8-Riskregister!$K$8)*SQRT((1-AD1925)/2)))</f>
        <v>0</v>
      </c>
      <c r="AF1925" s="28">
        <f t="shared" ca="1" si="1186"/>
        <v>0.39145347125238172</v>
      </c>
      <c r="AG1925" s="28">
        <f t="shared" ca="1" si="1186"/>
        <v>0.48973722428605648</v>
      </c>
      <c r="AH1925" s="28">
        <f>IF(Riskregister!$E$9="",0,COUNTIF(BJ$4:BJ$53,"&lt;"&amp;AF1925)*IF(AG1925&lt;0.5,Riskregister!$K$9+(Riskregister!$L$9-Riskregister!$K$9)*SQRT(AG1925/2),Riskregister!$L$9-(Riskregister!$L$9-Riskregister!$K$9)*SQRT((1-AG1925)/2)))</f>
        <v>0</v>
      </c>
      <c r="AI1925" s="28">
        <f t="shared" ca="1" si="1187"/>
        <v>0.38268237879328193</v>
      </c>
      <c r="AJ1925" s="28">
        <f t="shared" ca="1" si="1187"/>
        <v>0.71267195432627628</v>
      </c>
      <c r="AK1925" s="28">
        <f>IF(Riskregister!$E$10="",0,COUNTIF(BK$4:BK$53,"&lt;"&amp;AI1925)*IF(AJ1925&lt;0.5,Riskregister!$K$10+(Riskregister!$L$10-Riskregister!$K$10)*SQRT(AJ1925/2),Riskregister!$L$10-(Riskregister!$L$10-Riskregister!$K$10)*SQRT((1-AJ1925)/2)))</f>
        <v>0</v>
      </c>
      <c r="AL1925" s="28">
        <f t="shared" ca="1" si="1188"/>
        <v>0.22145526267537285</v>
      </c>
      <c r="AM1925" s="28">
        <f t="shared" ca="1" si="1188"/>
        <v>0.42858878310599957</v>
      </c>
      <c r="AN1925" s="28">
        <f>IF(Riskregister!$E$11="",0,COUNTIF(BL$4:BL$53,"&lt;"&amp;AL1925)*IF(AM1925&lt;0.5,Riskregister!$K$11+(Riskregister!$L$11-Riskregister!$K$11)*SQRT(AM1925/2),Riskregister!$L$11-(Riskregister!$L$11-Riskregister!$K$11)*SQRT((1-AM1925)/2)))</f>
        <v>0</v>
      </c>
      <c r="AO1925" s="28">
        <f t="shared" ca="1" si="1189"/>
        <v>0.2643850875175604</v>
      </c>
      <c r="AP1925" s="28">
        <f t="shared" ca="1" si="1189"/>
        <v>0.43034206223818261</v>
      </c>
      <c r="AQ1925" s="28">
        <f>IF(Riskregister!$E$12="",0,COUNTIF(BM$4:BM$53,"&lt;"&amp;AO1925)*IF(AP1925&lt;0.5,Riskregister!$K$12+(Riskregister!$L$12-Riskregister!$K$12)*SQRT(AP1925/2),Riskregister!$L$12-(Riskregister!$L$12-Riskregister!$K$12)*SQRT((1-AP1925)/2)))</f>
        <v>0</v>
      </c>
      <c r="AR1925" s="28">
        <f t="shared" ca="1" si="1190"/>
        <v>9.159502330981617E-3</v>
      </c>
      <c r="AS1925" s="28">
        <f t="shared" ca="1" si="1190"/>
        <v>2.6962929598988161E-3</v>
      </c>
      <c r="AT1925" s="28">
        <f>IF(Riskregister!$E$13="",0,COUNTIF(BN$4:BN$53,"&lt;"&amp;AR1925)*IF(AS1925&lt;0.5,Riskregister!$K$13+(Riskregister!$L$13-Riskregister!$K$13)*SQRT(AS1925/2),Riskregister!$L$13-(Riskregister!$L$13-Riskregister!$K$13)*SQRT((1-AS1925)/2)))</f>
        <v>0</v>
      </c>
      <c r="AU1925" s="28">
        <f t="shared" ca="1" si="1191"/>
        <v>0.38253548516341251</v>
      </c>
      <c r="AV1925" s="28">
        <f t="shared" ca="1" si="1191"/>
        <v>0.77451140773758631</v>
      </c>
      <c r="AW1925" s="28">
        <f>IF(Riskregister!$E$14="",0,COUNTIF(BO$4:BO$53,"&lt;"&amp;AU1925)*IF(AV1925&lt;0.5,Riskregister!$K$14+(Riskregister!$L$14-Riskregister!$K$14)*SQRT(AV1925/2),Riskregister!$L$14-(Riskregister!$L$14-Riskregister!$K$14)*SQRT((1-AV1925)/2)))</f>
        <v>0</v>
      </c>
      <c r="AX1925" s="28">
        <f t="shared" ca="1" si="1192"/>
        <v>0.28196009653018062</v>
      </c>
      <c r="AY1925" s="28">
        <f t="shared" ca="1" si="1192"/>
        <v>0.15551009892818402</v>
      </c>
      <c r="AZ1925" s="28">
        <f>IF(Riskregister!$E$15="",0,COUNTIF(BP$4:BP$53,"&lt;"&amp;AX1925)*IF(AY1925&lt;0.5,Riskregister!$K$15+(Riskregister!$L$15-Riskregister!$K$15)*SQRT(AY1925/2),Riskregister!$L$15-(Riskregister!$L$15-Riskregister!$K$15)*SQRT((1-AY1925)/2)))</f>
        <v>0</v>
      </c>
      <c r="BA1925" s="28">
        <f t="shared" ca="1" si="1193"/>
        <v>0.4547260648714605</v>
      </c>
      <c r="BB1925" s="28">
        <f t="shared" ca="1" si="1193"/>
        <v>0.65984104050408465</v>
      </c>
      <c r="BC1925" s="28">
        <f>IF(Riskregister!$E$16="",0,COUNTIF(BQ$4:BQ$53,"&lt;"&amp;BA1925)*IF(BB1925&lt;0.5,Riskregister!$K$16+(Riskregister!$L$16-Riskregister!$K$16)*SQRT(BB1925/2),Riskregister!$L$16-(Riskregister!$L$16-Riskregister!$K$16)*SQRT((1-BB1925)/2)))</f>
        <v>0</v>
      </c>
      <c r="BD1925" s="28">
        <f t="shared" ca="1" si="1194"/>
        <v>1491353.4093041369</v>
      </c>
    </row>
    <row r="1926" spans="20:56" x14ac:dyDescent="0.35">
      <c r="T1926" s="28">
        <f t="shared" ca="1" si="1182"/>
        <v>0.93948412151206295</v>
      </c>
      <c r="U1926" s="28">
        <f t="shared" ca="1" si="1182"/>
        <v>0.49292748671705477</v>
      </c>
      <c r="V1926" s="28">
        <f ca="1">IF(Riskregister!$E$5="",0,COUNTIF(BF$4:BF$53,"&lt;"&amp;T1926)*IF(U1926&lt;0.5,Riskregister!$K$5+(Riskregister!$L$5-Riskregister!$K$5)*SQRT(U1926/2),Riskregister!$L$5-(Riskregister!$L$5-Riskregister!$K$5)*SQRT((1-U1926)/2)))</f>
        <v>746806.03411369375</v>
      </c>
      <c r="W1926" s="28">
        <f t="shared" ca="1" si="1183"/>
        <v>0.4988182156766745</v>
      </c>
      <c r="X1926" s="28">
        <f t="shared" ca="1" si="1183"/>
        <v>0.88097638220173913</v>
      </c>
      <c r="Y1926" s="28">
        <f ca="1">IF(Riskregister!$E$6="",0,COUNTIF(BG$4:BG$53,"&lt;"&amp;W1926)*IF(X1926&lt;0.5,Riskregister!$K$6+(Riskregister!$L$6-Riskregister!$K$6)*SQRT(X1926/2),Riskregister!$L$6-(Riskregister!$L$6-Riskregister!$K$6)*SQRT((1-X1926)/2)))</f>
        <v>0</v>
      </c>
      <c r="Z1926" s="28">
        <f t="shared" ca="1" si="1184"/>
        <v>0.59370607409777365</v>
      </c>
      <c r="AA1926" s="28">
        <f t="shared" ca="1" si="1184"/>
        <v>0.4258419979880802</v>
      </c>
      <c r="AB1926" s="28">
        <f ca="1">IF(Riskregister!$E$7="",0,COUNTIF(BH$4:BH$53,"&lt;"&amp;Z1926)*IF(AA1926&lt;0.5,Riskregister!$K$7+(Riskregister!$L$7-Riskregister!$K$7)*SQRT(AA1926/2),Riskregister!$L$7-(Riskregister!$L$7-Riskregister!$K$7)*SQRT((1-AA1926)/2)))</f>
        <v>0</v>
      </c>
      <c r="AC1926" s="28">
        <f t="shared" ca="1" si="1185"/>
        <v>0.83295592163397603</v>
      </c>
      <c r="AD1926" s="28">
        <f t="shared" ca="1" si="1185"/>
        <v>0.57937578904131404</v>
      </c>
      <c r="AE1926" s="28">
        <f ca="1">IF(Riskregister!$E$8="",0,COUNTIF(BI$4:BI$53,"&lt;"&amp;AC1926)*IF(AD1926&lt;0.5,Riskregister!$K$8+(Riskregister!$L$8-Riskregister!$K$8)*SQRT(AD1926/2),Riskregister!$L$8-(Riskregister!$L$8-Riskregister!$K$8)*SQRT((1-AD1926)/2)))</f>
        <v>0</v>
      </c>
      <c r="AF1926" s="28">
        <f t="shared" ca="1" si="1186"/>
        <v>0.22576371907625492</v>
      </c>
      <c r="AG1926" s="28">
        <f t="shared" ca="1" si="1186"/>
        <v>0.48155000635046397</v>
      </c>
      <c r="AH1926" s="28">
        <f>IF(Riskregister!$E$9="",0,COUNTIF(BJ$4:BJ$53,"&lt;"&amp;AF1926)*IF(AG1926&lt;0.5,Riskregister!$K$9+(Riskregister!$L$9-Riskregister!$K$9)*SQRT(AG1926/2),Riskregister!$L$9-(Riskregister!$L$9-Riskregister!$K$9)*SQRT((1-AG1926)/2)))</f>
        <v>0</v>
      </c>
      <c r="AI1926" s="28">
        <f t="shared" ca="1" si="1187"/>
        <v>0.58328771841529503</v>
      </c>
      <c r="AJ1926" s="28">
        <f t="shared" ca="1" si="1187"/>
        <v>0.62139602513654679</v>
      </c>
      <c r="AK1926" s="28">
        <f>IF(Riskregister!$E$10="",0,COUNTIF(BK$4:BK$53,"&lt;"&amp;AI1926)*IF(AJ1926&lt;0.5,Riskregister!$K$10+(Riskregister!$L$10-Riskregister!$K$10)*SQRT(AJ1926/2),Riskregister!$L$10-(Riskregister!$L$10-Riskregister!$K$10)*SQRT((1-AJ1926)/2)))</f>
        <v>0</v>
      </c>
      <c r="AL1926" s="28">
        <f t="shared" ca="1" si="1188"/>
        <v>0.47379555173584342</v>
      </c>
      <c r="AM1926" s="28">
        <f t="shared" ca="1" si="1188"/>
        <v>0.90551893491396174</v>
      </c>
      <c r="AN1926" s="28">
        <f>IF(Riskregister!$E$11="",0,COUNTIF(BL$4:BL$53,"&lt;"&amp;AL1926)*IF(AM1926&lt;0.5,Riskregister!$K$11+(Riskregister!$L$11-Riskregister!$K$11)*SQRT(AM1926/2),Riskregister!$L$11-(Riskregister!$L$11-Riskregister!$K$11)*SQRT((1-AM1926)/2)))</f>
        <v>0</v>
      </c>
      <c r="AO1926" s="28">
        <f t="shared" ca="1" si="1189"/>
        <v>0.46249837978855179</v>
      </c>
      <c r="AP1926" s="28">
        <f t="shared" ca="1" si="1189"/>
        <v>0.24282934132714273</v>
      </c>
      <c r="AQ1926" s="28">
        <f>IF(Riskregister!$E$12="",0,COUNTIF(BM$4:BM$53,"&lt;"&amp;AO1926)*IF(AP1926&lt;0.5,Riskregister!$K$12+(Riskregister!$L$12-Riskregister!$K$12)*SQRT(AP1926/2),Riskregister!$L$12-(Riskregister!$L$12-Riskregister!$K$12)*SQRT((1-AP1926)/2)))</f>
        <v>0</v>
      </c>
      <c r="AR1926" s="28">
        <f t="shared" ca="1" si="1190"/>
        <v>0.4218309811780383</v>
      </c>
      <c r="AS1926" s="28">
        <f t="shared" ca="1" si="1190"/>
        <v>0.15984955364248921</v>
      </c>
      <c r="AT1926" s="28">
        <f>IF(Riskregister!$E$13="",0,COUNTIF(BN$4:BN$53,"&lt;"&amp;AR1926)*IF(AS1926&lt;0.5,Riskregister!$K$13+(Riskregister!$L$13-Riskregister!$K$13)*SQRT(AS1926/2),Riskregister!$L$13-(Riskregister!$L$13-Riskregister!$K$13)*SQRT((1-AS1926)/2)))</f>
        <v>0</v>
      </c>
      <c r="AU1926" s="28">
        <f t="shared" ca="1" si="1191"/>
        <v>0.86037038606686134</v>
      </c>
      <c r="AV1926" s="28">
        <f t="shared" ca="1" si="1191"/>
        <v>0.31155861917712224</v>
      </c>
      <c r="AW1926" s="28">
        <f>IF(Riskregister!$E$14="",0,COUNTIF(BO$4:BO$53,"&lt;"&amp;AU1926)*IF(AV1926&lt;0.5,Riskregister!$K$14+(Riskregister!$L$14-Riskregister!$K$14)*SQRT(AV1926/2),Riskregister!$L$14-(Riskregister!$L$14-Riskregister!$K$14)*SQRT((1-AV1926)/2)))</f>
        <v>0</v>
      </c>
      <c r="AX1926" s="28">
        <f t="shared" ca="1" si="1192"/>
        <v>0.75704069845804878</v>
      </c>
      <c r="AY1926" s="28">
        <f t="shared" ca="1" si="1192"/>
        <v>0.11934500992355856</v>
      </c>
      <c r="AZ1926" s="28">
        <f>IF(Riskregister!$E$15="",0,COUNTIF(BP$4:BP$53,"&lt;"&amp;AX1926)*IF(AY1926&lt;0.5,Riskregister!$K$15+(Riskregister!$L$15-Riskregister!$K$15)*SQRT(AY1926/2),Riskregister!$L$15-(Riskregister!$L$15-Riskregister!$K$15)*SQRT((1-AY1926)/2)))</f>
        <v>0</v>
      </c>
      <c r="BA1926" s="28">
        <f t="shared" ca="1" si="1193"/>
        <v>0.26475358523565606</v>
      </c>
      <c r="BB1926" s="28">
        <f t="shared" ca="1" si="1193"/>
        <v>0.43226981957916155</v>
      </c>
      <c r="BC1926" s="28">
        <f>IF(Riskregister!$E$16="",0,COUNTIF(BQ$4:BQ$53,"&lt;"&amp;BA1926)*IF(BB1926&lt;0.5,Riskregister!$K$16+(Riskregister!$L$16-Riskregister!$K$16)*SQRT(BB1926/2),Riskregister!$L$16-(Riskregister!$L$16-Riskregister!$K$16)*SQRT((1-BB1926)/2)))</f>
        <v>0</v>
      </c>
      <c r="BD1926" s="28">
        <f t="shared" ca="1" si="1194"/>
        <v>746806.03411369375</v>
      </c>
    </row>
    <row r="1927" spans="20:56" x14ac:dyDescent="0.35">
      <c r="T1927" s="28">
        <f t="shared" ca="1" si="1182"/>
        <v>0.62428464180097232</v>
      </c>
      <c r="U1927" s="28">
        <f t="shared" ca="1" si="1182"/>
        <v>0.96809284958380371</v>
      </c>
      <c r="V1927" s="28">
        <f ca="1">IF(Riskregister!$E$5="",0,COUNTIF(BF$4:BF$53,"&lt;"&amp;T1927)*IF(U1927&lt;0.5,Riskregister!$K$5+(Riskregister!$L$5-Riskregister!$K$5)*SQRT(U1927/2),Riskregister!$L$5-(Riskregister!$L$5-Riskregister!$K$5)*SQRT((1-U1927)/2)))</f>
        <v>0</v>
      </c>
      <c r="W1927" s="28">
        <f t="shared" ca="1" si="1183"/>
        <v>0.73613645842896125</v>
      </c>
      <c r="X1927" s="28">
        <f t="shared" ca="1" si="1183"/>
        <v>0.14311863389609525</v>
      </c>
      <c r="Y1927" s="28">
        <f ca="1">IF(Riskregister!$E$6="",0,COUNTIF(BG$4:BG$53,"&lt;"&amp;W1927)*IF(X1927&lt;0.5,Riskregister!$K$6+(Riskregister!$L$6-Riskregister!$K$6)*SQRT(X1927/2),Riskregister!$L$6-(Riskregister!$L$6-Riskregister!$K$6)*SQRT((1-X1927)/2)))</f>
        <v>681510.31859314744</v>
      </c>
      <c r="Z1927" s="28">
        <f t="shared" ca="1" si="1184"/>
        <v>0.19637380174842234</v>
      </c>
      <c r="AA1927" s="28">
        <f t="shared" ca="1" si="1184"/>
        <v>3.5253446945145428E-2</v>
      </c>
      <c r="AB1927" s="28">
        <f ca="1">IF(Riskregister!$E$7="",0,COUNTIF(BH$4:BH$53,"&lt;"&amp;Z1927)*IF(AA1927&lt;0.5,Riskregister!$K$7+(Riskregister!$L$7-Riskregister!$K$7)*SQRT(AA1927/2),Riskregister!$L$7-(Riskregister!$L$7-Riskregister!$K$7)*SQRT((1-AA1927)/2)))</f>
        <v>0</v>
      </c>
      <c r="AC1927" s="28">
        <f t="shared" ca="1" si="1185"/>
        <v>9.6741982097044987E-3</v>
      </c>
      <c r="AD1927" s="28">
        <f t="shared" ca="1" si="1185"/>
        <v>4.5612211247796353E-2</v>
      </c>
      <c r="AE1927" s="28">
        <f ca="1">IF(Riskregister!$E$8="",0,COUNTIF(BI$4:BI$53,"&lt;"&amp;AC1927)*IF(AD1927&lt;0.5,Riskregister!$K$8+(Riskregister!$L$8-Riskregister!$K$8)*SQRT(AD1927/2),Riskregister!$L$8-(Riskregister!$L$8-Riskregister!$K$8)*SQRT((1-AD1927)/2)))</f>
        <v>0</v>
      </c>
      <c r="AF1927" s="28">
        <f t="shared" ca="1" si="1186"/>
        <v>0.41997300782969749</v>
      </c>
      <c r="AG1927" s="28">
        <f t="shared" ca="1" si="1186"/>
        <v>0.66321943787251381</v>
      </c>
      <c r="AH1927" s="28">
        <f>IF(Riskregister!$E$9="",0,COUNTIF(BJ$4:BJ$53,"&lt;"&amp;AF1927)*IF(AG1927&lt;0.5,Riskregister!$K$9+(Riskregister!$L$9-Riskregister!$K$9)*SQRT(AG1927/2),Riskregister!$L$9-(Riskregister!$L$9-Riskregister!$K$9)*SQRT((1-AG1927)/2)))</f>
        <v>0</v>
      </c>
      <c r="AI1927" s="28">
        <f t="shared" ca="1" si="1187"/>
        <v>0.19385664920711787</v>
      </c>
      <c r="AJ1927" s="28">
        <f t="shared" ca="1" si="1187"/>
        <v>9.6787331102048402E-3</v>
      </c>
      <c r="AK1927" s="28">
        <f>IF(Riskregister!$E$10="",0,COUNTIF(BK$4:BK$53,"&lt;"&amp;AI1927)*IF(AJ1927&lt;0.5,Riskregister!$K$10+(Riskregister!$L$10-Riskregister!$K$10)*SQRT(AJ1927/2),Riskregister!$L$10-(Riskregister!$L$10-Riskregister!$K$10)*SQRT((1-AJ1927)/2)))</f>
        <v>0</v>
      </c>
      <c r="AL1927" s="28">
        <f t="shared" ca="1" si="1188"/>
        <v>0.45916165438856704</v>
      </c>
      <c r="AM1927" s="28">
        <f t="shared" ca="1" si="1188"/>
        <v>0.84543811056051277</v>
      </c>
      <c r="AN1927" s="28">
        <f>IF(Riskregister!$E$11="",0,COUNTIF(BL$4:BL$53,"&lt;"&amp;AL1927)*IF(AM1927&lt;0.5,Riskregister!$K$11+(Riskregister!$L$11-Riskregister!$K$11)*SQRT(AM1927/2),Riskregister!$L$11-(Riskregister!$L$11-Riskregister!$K$11)*SQRT((1-AM1927)/2)))</f>
        <v>0</v>
      </c>
      <c r="AO1927" s="28">
        <f t="shared" ca="1" si="1189"/>
        <v>0.84084043372816131</v>
      </c>
      <c r="AP1927" s="28">
        <f t="shared" ca="1" si="1189"/>
        <v>0.45100041344663455</v>
      </c>
      <c r="AQ1927" s="28">
        <f>IF(Riskregister!$E$12="",0,COUNTIF(BM$4:BM$53,"&lt;"&amp;AO1927)*IF(AP1927&lt;0.5,Riskregister!$K$12+(Riskregister!$L$12-Riskregister!$K$12)*SQRT(AP1927/2),Riskregister!$L$12-(Riskregister!$L$12-Riskregister!$K$12)*SQRT((1-AP1927)/2)))</f>
        <v>0</v>
      </c>
      <c r="AR1927" s="28">
        <f t="shared" ca="1" si="1190"/>
        <v>0.79153662649185164</v>
      </c>
      <c r="AS1927" s="28">
        <f t="shared" ca="1" si="1190"/>
        <v>0.13300112231515604</v>
      </c>
      <c r="AT1927" s="28">
        <f>IF(Riskregister!$E$13="",0,COUNTIF(BN$4:BN$53,"&lt;"&amp;AR1927)*IF(AS1927&lt;0.5,Riskregister!$K$13+(Riskregister!$L$13-Riskregister!$K$13)*SQRT(AS1927/2),Riskregister!$L$13-(Riskregister!$L$13-Riskregister!$K$13)*SQRT((1-AS1927)/2)))</f>
        <v>0</v>
      </c>
      <c r="AU1927" s="28">
        <f t="shared" ca="1" si="1191"/>
        <v>8.3990930255748331E-2</v>
      </c>
      <c r="AV1927" s="28">
        <f t="shared" ca="1" si="1191"/>
        <v>0.55137533297265096</v>
      </c>
      <c r="AW1927" s="28">
        <f>IF(Riskregister!$E$14="",0,COUNTIF(BO$4:BO$53,"&lt;"&amp;AU1927)*IF(AV1927&lt;0.5,Riskregister!$K$14+(Riskregister!$L$14-Riskregister!$K$14)*SQRT(AV1927/2),Riskregister!$L$14-(Riskregister!$L$14-Riskregister!$K$14)*SQRT((1-AV1927)/2)))</f>
        <v>0</v>
      </c>
      <c r="AX1927" s="28">
        <f t="shared" ca="1" si="1192"/>
        <v>0.77140050672213456</v>
      </c>
      <c r="AY1927" s="28">
        <f t="shared" ca="1" si="1192"/>
        <v>0.23584652303703446</v>
      </c>
      <c r="AZ1927" s="28">
        <f>IF(Riskregister!$E$15="",0,COUNTIF(BP$4:BP$53,"&lt;"&amp;AX1927)*IF(AY1927&lt;0.5,Riskregister!$K$15+(Riskregister!$L$15-Riskregister!$K$15)*SQRT(AY1927/2),Riskregister!$L$15-(Riskregister!$L$15-Riskregister!$K$15)*SQRT((1-AY1927)/2)))</f>
        <v>0</v>
      </c>
      <c r="BA1927" s="28">
        <f t="shared" ca="1" si="1193"/>
        <v>0.54330086515734777</v>
      </c>
      <c r="BB1927" s="28">
        <f t="shared" ca="1" si="1193"/>
        <v>0.29195274759976986</v>
      </c>
      <c r="BC1927" s="28">
        <f>IF(Riskregister!$E$16="",0,COUNTIF(BQ$4:BQ$53,"&lt;"&amp;BA1927)*IF(BB1927&lt;0.5,Riskregister!$K$16+(Riskregister!$L$16-Riskregister!$K$16)*SQRT(BB1927/2),Riskregister!$L$16-(Riskregister!$L$16-Riskregister!$K$16)*SQRT((1-BB1927)/2)))</f>
        <v>0</v>
      </c>
      <c r="BD1927" s="28">
        <f t="shared" ca="1" si="1194"/>
        <v>681510.31859314744</v>
      </c>
    </row>
    <row r="1928" spans="20:56" x14ac:dyDescent="0.35">
      <c r="T1928" s="28">
        <f t="shared" ca="1" si="1182"/>
        <v>0.10013933101537364</v>
      </c>
      <c r="U1928" s="28">
        <f t="shared" ca="1" si="1182"/>
        <v>0.65562244847835494</v>
      </c>
      <c r="V1928" s="28">
        <f ca="1">IF(Riskregister!$E$5="",0,COUNTIF(BF$4:BF$53,"&lt;"&amp;T1928)*IF(U1928&lt;0.5,Riskregister!$K$5+(Riskregister!$L$5-Riskregister!$K$5)*SQRT(U1928/2),Riskregister!$L$5-(Riskregister!$L$5-Riskregister!$K$5)*SQRT((1-U1928)/2)))</f>
        <v>0</v>
      </c>
      <c r="W1928" s="28">
        <f t="shared" ca="1" si="1183"/>
        <v>0.26419293535492594</v>
      </c>
      <c r="X1928" s="28">
        <f t="shared" ca="1" si="1183"/>
        <v>0.49003184238898467</v>
      </c>
      <c r="Y1928" s="28">
        <f ca="1">IF(Riskregister!$E$6="",0,COUNTIF(BG$4:BG$53,"&lt;"&amp;W1928)*IF(X1928&lt;0.5,Riskregister!$K$6+(Riskregister!$L$6-Riskregister!$K$6)*SQRT(X1928/2),Riskregister!$L$6-(Riskregister!$L$6-Riskregister!$K$6)*SQRT((1-X1928)/2)))</f>
        <v>0</v>
      </c>
      <c r="Z1928" s="28">
        <f t="shared" ca="1" si="1184"/>
        <v>0.325164445674198</v>
      </c>
      <c r="AA1928" s="28">
        <f t="shared" ca="1" si="1184"/>
        <v>0.79911809652356069</v>
      </c>
      <c r="AB1928" s="28">
        <f ca="1">IF(Riskregister!$E$7="",0,COUNTIF(BH$4:BH$53,"&lt;"&amp;Z1928)*IF(AA1928&lt;0.5,Riskregister!$K$7+(Riskregister!$L$7-Riskregister!$K$7)*SQRT(AA1928/2),Riskregister!$L$7-(Riskregister!$L$7-Riskregister!$K$7)*SQRT((1-AA1928)/2)))</f>
        <v>0</v>
      </c>
      <c r="AC1928" s="28">
        <f t="shared" ca="1" si="1185"/>
        <v>0.32811447742278377</v>
      </c>
      <c r="AD1928" s="28">
        <f t="shared" ca="1" si="1185"/>
        <v>0.48474559941142192</v>
      </c>
      <c r="AE1928" s="28">
        <f ca="1">IF(Riskregister!$E$8="",0,COUNTIF(BI$4:BI$53,"&lt;"&amp;AC1928)*IF(AD1928&lt;0.5,Riskregister!$K$8+(Riskregister!$L$8-Riskregister!$K$8)*SQRT(AD1928/2),Riskregister!$L$8-(Riskregister!$L$8-Riskregister!$K$8)*SQRT((1-AD1928)/2)))</f>
        <v>0</v>
      </c>
      <c r="AF1928" s="28">
        <f t="shared" ca="1" si="1186"/>
        <v>0.90878298255291134</v>
      </c>
      <c r="AG1928" s="28">
        <f t="shared" ca="1" si="1186"/>
        <v>0.7253955085894026</v>
      </c>
      <c r="AH1928" s="28">
        <f>IF(Riskregister!$E$9="",0,COUNTIF(BJ$4:BJ$53,"&lt;"&amp;AF1928)*IF(AG1928&lt;0.5,Riskregister!$K$9+(Riskregister!$L$9-Riskregister!$K$9)*SQRT(AG1928/2),Riskregister!$L$9-(Riskregister!$L$9-Riskregister!$K$9)*SQRT((1-AG1928)/2)))</f>
        <v>0</v>
      </c>
      <c r="AI1928" s="28">
        <f t="shared" ca="1" si="1187"/>
        <v>9.9115091684586432E-2</v>
      </c>
      <c r="AJ1928" s="28">
        <f t="shared" ca="1" si="1187"/>
        <v>0.70256202554898606</v>
      </c>
      <c r="AK1928" s="28">
        <f>IF(Riskregister!$E$10="",0,COUNTIF(BK$4:BK$53,"&lt;"&amp;AI1928)*IF(AJ1928&lt;0.5,Riskregister!$K$10+(Riskregister!$L$10-Riskregister!$K$10)*SQRT(AJ1928/2),Riskregister!$L$10-(Riskregister!$L$10-Riskregister!$K$10)*SQRT((1-AJ1928)/2)))</f>
        <v>0</v>
      </c>
      <c r="AL1928" s="28">
        <f t="shared" ca="1" si="1188"/>
        <v>0.98896631723399919</v>
      </c>
      <c r="AM1928" s="28">
        <f t="shared" ca="1" si="1188"/>
        <v>0.96201075204474873</v>
      </c>
      <c r="AN1928" s="28">
        <f>IF(Riskregister!$E$11="",0,COUNTIF(BL$4:BL$53,"&lt;"&amp;AL1928)*IF(AM1928&lt;0.5,Riskregister!$K$11+(Riskregister!$L$11-Riskregister!$K$11)*SQRT(AM1928/2),Riskregister!$L$11-(Riskregister!$L$11-Riskregister!$K$11)*SQRT((1-AM1928)/2)))</f>
        <v>0</v>
      </c>
      <c r="AO1928" s="28">
        <f t="shared" ca="1" si="1189"/>
        <v>0.19576486721604791</v>
      </c>
      <c r="AP1928" s="28">
        <f t="shared" ca="1" si="1189"/>
        <v>0.17662494454487387</v>
      </c>
      <c r="AQ1928" s="28">
        <f>IF(Riskregister!$E$12="",0,COUNTIF(BM$4:BM$53,"&lt;"&amp;AO1928)*IF(AP1928&lt;0.5,Riskregister!$K$12+(Riskregister!$L$12-Riskregister!$K$12)*SQRT(AP1928/2),Riskregister!$L$12-(Riskregister!$L$12-Riskregister!$K$12)*SQRT((1-AP1928)/2)))</f>
        <v>0</v>
      </c>
      <c r="AR1928" s="28">
        <f t="shared" ca="1" si="1190"/>
        <v>0.91665000394524609</v>
      </c>
      <c r="AS1928" s="28">
        <f t="shared" ca="1" si="1190"/>
        <v>0.69640605405219758</v>
      </c>
      <c r="AT1928" s="28">
        <f>IF(Riskregister!$E$13="",0,COUNTIF(BN$4:BN$53,"&lt;"&amp;AR1928)*IF(AS1928&lt;0.5,Riskregister!$K$13+(Riskregister!$L$13-Riskregister!$K$13)*SQRT(AS1928/2),Riskregister!$L$13-(Riskregister!$L$13-Riskregister!$K$13)*SQRT((1-AS1928)/2)))</f>
        <v>0</v>
      </c>
      <c r="AU1928" s="28">
        <f t="shared" ca="1" si="1191"/>
        <v>0.12056612647297227</v>
      </c>
      <c r="AV1928" s="28">
        <f t="shared" ca="1" si="1191"/>
        <v>0.67704424864199897</v>
      </c>
      <c r="AW1928" s="28">
        <f>IF(Riskregister!$E$14="",0,COUNTIF(BO$4:BO$53,"&lt;"&amp;AU1928)*IF(AV1928&lt;0.5,Riskregister!$K$14+(Riskregister!$L$14-Riskregister!$K$14)*SQRT(AV1928/2),Riskregister!$L$14-(Riskregister!$L$14-Riskregister!$K$14)*SQRT((1-AV1928)/2)))</f>
        <v>0</v>
      </c>
      <c r="AX1928" s="28">
        <f t="shared" ca="1" si="1192"/>
        <v>0.53028207184894394</v>
      </c>
      <c r="AY1928" s="28">
        <f t="shared" ca="1" si="1192"/>
        <v>6.6026681415899402E-3</v>
      </c>
      <c r="AZ1928" s="28">
        <f>IF(Riskregister!$E$15="",0,COUNTIF(BP$4:BP$53,"&lt;"&amp;AX1928)*IF(AY1928&lt;0.5,Riskregister!$K$15+(Riskregister!$L$15-Riskregister!$K$15)*SQRT(AY1928/2),Riskregister!$L$15-(Riskregister!$L$15-Riskregister!$K$15)*SQRT((1-AY1928)/2)))</f>
        <v>0</v>
      </c>
      <c r="BA1928" s="28">
        <f t="shared" ca="1" si="1193"/>
        <v>0.47188413838867227</v>
      </c>
      <c r="BB1928" s="28">
        <f t="shared" ca="1" si="1193"/>
        <v>0.88569341151497694</v>
      </c>
      <c r="BC1928" s="28">
        <f>IF(Riskregister!$E$16="",0,COUNTIF(BQ$4:BQ$53,"&lt;"&amp;BA1928)*IF(BB1928&lt;0.5,Riskregister!$K$16+(Riskregister!$L$16-Riskregister!$K$16)*SQRT(BB1928/2),Riskregister!$L$16-(Riskregister!$L$16-Riskregister!$K$16)*SQRT((1-BB1928)/2)))</f>
        <v>0</v>
      </c>
      <c r="BD1928" s="28">
        <f t="shared" ca="1" si="1194"/>
        <v>0</v>
      </c>
    </row>
    <row r="1929" spans="20:56" x14ac:dyDescent="0.35">
      <c r="T1929" s="28">
        <f t="shared" ca="1" si="1182"/>
        <v>0.3686534035575777</v>
      </c>
      <c r="U1929" s="28">
        <f t="shared" ca="1" si="1182"/>
        <v>0.75051900195675336</v>
      </c>
      <c r="V1929" s="28">
        <f ca="1">IF(Riskregister!$E$5="",0,COUNTIF(BF$4:BF$53,"&lt;"&amp;T1929)*IF(U1929&lt;0.5,Riskregister!$K$5+(Riskregister!$L$5-Riskregister!$K$5)*SQRT(U1929/2),Riskregister!$L$5-(Riskregister!$L$5-Riskregister!$K$5)*SQRT((1-U1929)/2)))</f>
        <v>0</v>
      </c>
      <c r="W1929" s="28">
        <f t="shared" ca="1" si="1183"/>
        <v>0.25477091493949811</v>
      </c>
      <c r="X1929" s="28">
        <f t="shared" ca="1" si="1183"/>
        <v>0.40555013875194956</v>
      </c>
      <c r="Y1929" s="28">
        <f ca="1">IF(Riskregister!$E$6="",0,COUNTIF(BG$4:BG$53,"&lt;"&amp;W1929)*IF(X1929&lt;0.5,Riskregister!$K$6+(Riskregister!$L$6-Riskregister!$K$6)*SQRT(X1929/2),Riskregister!$L$6-(Riskregister!$L$6-Riskregister!$K$6)*SQRT((1-X1929)/2)))</f>
        <v>0</v>
      </c>
      <c r="Z1929" s="28">
        <f t="shared" ca="1" si="1184"/>
        <v>0.49353798933666104</v>
      </c>
      <c r="AA1929" s="28">
        <f t="shared" ca="1" si="1184"/>
        <v>0.15429343559608533</v>
      </c>
      <c r="AB1929" s="28">
        <f ca="1">IF(Riskregister!$E$7="",0,COUNTIF(BH$4:BH$53,"&lt;"&amp;Z1929)*IF(AA1929&lt;0.5,Riskregister!$K$7+(Riskregister!$L$7-Riskregister!$K$7)*SQRT(AA1929/2),Riskregister!$L$7-(Riskregister!$L$7-Riskregister!$K$7)*SQRT((1-AA1929)/2)))</f>
        <v>0</v>
      </c>
      <c r="AC1929" s="28">
        <f t="shared" ca="1" si="1185"/>
        <v>0.52265324923239675</v>
      </c>
      <c r="AD1929" s="28">
        <f t="shared" ca="1" si="1185"/>
        <v>0.58982110497965878</v>
      </c>
      <c r="AE1929" s="28">
        <f ca="1">IF(Riskregister!$E$8="",0,COUNTIF(BI$4:BI$53,"&lt;"&amp;AC1929)*IF(AD1929&lt;0.5,Riskregister!$K$8+(Riskregister!$L$8-Riskregister!$K$8)*SQRT(AD1929/2),Riskregister!$L$8-(Riskregister!$L$8-Riskregister!$K$8)*SQRT((1-AD1929)/2)))</f>
        <v>0</v>
      </c>
      <c r="AF1929" s="28">
        <f t="shared" ca="1" si="1186"/>
        <v>0.16124692417642106</v>
      </c>
      <c r="AG1929" s="28">
        <f t="shared" ca="1" si="1186"/>
        <v>0.91909912999702914</v>
      </c>
      <c r="AH1929" s="28">
        <f>IF(Riskregister!$E$9="",0,COUNTIF(BJ$4:BJ$53,"&lt;"&amp;AF1929)*IF(AG1929&lt;0.5,Riskregister!$K$9+(Riskregister!$L$9-Riskregister!$K$9)*SQRT(AG1929/2),Riskregister!$L$9-(Riskregister!$L$9-Riskregister!$K$9)*SQRT((1-AG1929)/2)))</f>
        <v>0</v>
      </c>
      <c r="AI1929" s="28">
        <f t="shared" ca="1" si="1187"/>
        <v>0.53913040675773594</v>
      </c>
      <c r="AJ1929" s="28">
        <f t="shared" ca="1" si="1187"/>
        <v>0.22762058133179042</v>
      </c>
      <c r="AK1929" s="28">
        <f>IF(Riskregister!$E$10="",0,COUNTIF(BK$4:BK$53,"&lt;"&amp;AI1929)*IF(AJ1929&lt;0.5,Riskregister!$K$10+(Riskregister!$L$10-Riskregister!$K$10)*SQRT(AJ1929/2),Riskregister!$L$10-(Riskregister!$L$10-Riskregister!$K$10)*SQRT((1-AJ1929)/2)))</f>
        <v>0</v>
      </c>
      <c r="AL1929" s="28">
        <f t="shared" ca="1" si="1188"/>
        <v>0.76105885903814929</v>
      </c>
      <c r="AM1929" s="28">
        <f t="shared" ca="1" si="1188"/>
        <v>0.99196862183660706</v>
      </c>
      <c r="AN1929" s="28">
        <f>IF(Riskregister!$E$11="",0,COUNTIF(BL$4:BL$53,"&lt;"&amp;AL1929)*IF(AM1929&lt;0.5,Riskregister!$K$11+(Riskregister!$L$11-Riskregister!$K$11)*SQRT(AM1929/2),Riskregister!$L$11-(Riskregister!$L$11-Riskregister!$K$11)*SQRT((1-AM1929)/2)))</f>
        <v>0</v>
      </c>
      <c r="AO1929" s="28">
        <f t="shared" ca="1" si="1189"/>
        <v>0.6596478109116255</v>
      </c>
      <c r="AP1929" s="28">
        <f t="shared" ca="1" si="1189"/>
        <v>0.12942755341165213</v>
      </c>
      <c r="AQ1929" s="28">
        <f>IF(Riskregister!$E$12="",0,COUNTIF(BM$4:BM$53,"&lt;"&amp;AO1929)*IF(AP1929&lt;0.5,Riskregister!$K$12+(Riskregister!$L$12-Riskregister!$K$12)*SQRT(AP1929/2),Riskregister!$L$12-(Riskregister!$L$12-Riskregister!$K$12)*SQRT((1-AP1929)/2)))</f>
        <v>0</v>
      </c>
      <c r="AR1929" s="28">
        <f t="shared" ca="1" si="1190"/>
        <v>0.42112715332449557</v>
      </c>
      <c r="AS1929" s="28">
        <f t="shared" ca="1" si="1190"/>
        <v>0.29610949068896375</v>
      </c>
      <c r="AT1929" s="28">
        <f>IF(Riskregister!$E$13="",0,COUNTIF(BN$4:BN$53,"&lt;"&amp;AR1929)*IF(AS1929&lt;0.5,Riskregister!$K$13+(Riskregister!$L$13-Riskregister!$K$13)*SQRT(AS1929/2),Riskregister!$L$13-(Riskregister!$L$13-Riskregister!$K$13)*SQRT((1-AS1929)/2)))</f>
        <v>0</v>
      </c>
      <c r="AU1929" s="28">
        <f t="shared" ca="1" si="1191"/>
        <v>0.15267551687491898</v>
      </c>
      <c r="AV1929" s="28">
        <f t="shared" ca="1" si="1191"/>
        <v>0.69468746736750775</v>
      </c>
      <c r="AW1929" s="28">
        <f>IF(Riskregister!$E$14="",0,COUNTIF(BO$4:BO$53,"&lt;"&amp;AU1929)*IF(AV1929&lt;0.5,Riskregister!$K$14+(Riskregister!$L$14-Riskregister!$K$14)*SQRT(AV1929/2),Riskregister!$L$14-(Riskregister!$L$14-Riskregister!$K$14)*SQRT((1-AV1929)/2)))</f>
        <v>0</v>
      </c>
      <c r="AX1929" s="28">
        <f t="shared" ca="1" si="1192"/>
        <v>0.64797939557601336</v>
      </c>
      <c r="AY1929" s="28">
        <f t="shared" ca="1" si="1192"/>
        <v>9.6741728656099091E-2</v>
      </c>
      <c r="AZ1929" s="28">
        <f>IF(Riskregister!$E$15="",0,COUNTIF(BP$4:BP$53,"&lt;"&amp;AX1929)*IF(AY1929&lt;0.5,Riskregister!$K$15+(Riskregister!$L$15-Riskregister!$K$15)*SQRT(AY1929/2),Riskregister!$L$15-(Riskregister!$L$15-Riskregister!$K$15)*SQRT((1-AY1929)/2)))</f>
        <v>0</v>
      </c>
      <c r="BA1929" s="28">
        <f t="shared" ca="1" si="1193"/>
        <v>0.89251517536755076</v>
      </c>
      <c r="BB1929" s="28">
        <f t="shared" ca="1" si="1193"/>
        <v>0.45387341056959973</v>
      </c>
      <c r="BC1929" s="28">
        <f>IF(Riskregister!$E$16="",0,COUNTIF(BQ$4:BQ$53,"&lt;"&amp;BA1929)*IF(BB1929&lt;0.5,Riskregister!$K$16+(Riskregister!$L$16-Riskregister!$K$16)*SQRT(BB1929/2),Riskregister!$L$16-(Riskregister!$L$16-Riskregister!$K$16)*SQRT((1-BB1929)/2)))</f>
        <v>0</v>
      </c>
      <c r="BD1929" s="28">
        <f t="shared" ca="1" si="1194"/>
        <v>0</v>
      </c>
    </row>
    <row r="1930" spans="20:56" x14ac:dyDescent="0.35">
      <c r="T1930" s="28">
        <f t="shared" ca="1" si="1182"/>
        <v>0.7858952930990234</v>
      </c>
      <c r="U1930" s="28">
        <f t="shared" ca="1" si="1182"/>
        <v>0.91429700435812078</v>
      </c>
      <c r="V1930" s="28">
        <f ca="1">IF(Riskregister!$E$5="",0,COUNTIF(BF$4:BF$53,"&lt;"&amp;T1930)*IF(U1930&lt;0.5,Riskregister!$K$5+(Riskregister!$L$5-Riskregister!$K$5)*SQRT(U1930/2),Riskregister!$L$5-(Riskregister!$L$5-Riskregister!$K$5)*SQRT((1-U1930)/2)))</f>
        <v>506847.28501680552</v>
      </c>
      <c r="W1930" s="28">
        <f t="shared" ca="1" si="1183"/>
        <v>0.83543659995045172</v>
      </c>
      <c r="X1930" s="28">
        <f t="shared" ca="1" si="1183"/>
        <v>0.19873006688850559</v>
      </c>
      <c r="Y1930" s="28">
        <f ca="1">IF(Riskregister!$E$6="",0,COUNTIF(BG$4:BG$53,"&lt;"&amp;W1930)*IF(X1930&lt;0.5,Riskregister!$K$6+(Riskregister!$L$6-Riskregister!$K$6)*SQRT(X1930/2),Riskregister!$L$6-(Riskregister!$L$6-Riskregister!$K$6)*SQRT((1-X1930)/2)))</f>
        <v>767399.95449363498</v>
      </c>
      <c r="Z1930" s="28">
        <f t="shared" ca="1" si="1184"/>
        <v>0.39554621806361523</v>
      </c>
      <c r="AA1930" s="28">
        <f t="shared" ca="1" si="1184"/>
        <v>0.53071117337744755</v>
      </c>
      <c r="AB1930" s="28">
        <f ca="1">IF(Riskregister!$E$7="",0,COUNTIF(BH$4:BH$53,"&lt;"&amp;Z1930)*IF(AA1930&lt;0.5,Riskregister!$K$7+(Riskregister!$L$7-Riskregister!$K$7)*SQRT(AA1930/2),Riskregister!$L$7-(Riskregister!$L$7-Riskregister!$K$7)*SQRT((1-AA1930)/2)))</f>
        <v>0</v>
      </c>
      <c r="AC1930" s="28">
        <f t="shared" ca="1" si="1185"/>
        <v>0.81926213947175486</v>
      </c>
      <c r="AD1930" s="28">
        <f t="shared" ca="1" si="1185"/>
        <v>0.17376291157729273</v>
      </c>
      <c r="AE1930" s="28">
        <f ca="1">IF(Riskregister!$E$8="",0,COUNTIF(BI$4:BI$53,"&lt;"&amp;AC1930)*IF(AD1930&lt;0.5,Riskregister!$K$8+(Riskregister!$L$8-Riskregister!$K$8)*SQRT(AD1930/2),Riskregister!$L$8-(Riskregister!$L$8-Riskregister!$K$8)*SQRT((1-AD1930)/2)))</f>
        <v>0</v>
      </c>
      <c r="AF1930" s="28">
        <f t="shared" ca="1" si="1186"/>
        <v>0.71482018232663092</v>
      </c>
      <c r="AG1930" s="28">
        <f t="shared" ca="1" si="1186"/>
        <v>0.57204727739256411</v>
      </c>
      <c r="AH1930" s="28">
        <f>IF(Riskregister!$E$9="",0,COUNTIF(BJ$4:BJ$53,"&lt;"&amp;AF1930)*IF(AG1930&lt;0.5,Riskregister!$K$9+(Riskregister!$L$9-Riskregister!$K$9)*SQRT(AG1930/2),Riskregister!$L$9-(Riskregister!$L$9-Riskregister!$K$9)*SQRT((1-AG1930)/2)))</f>
        <v>0</v>
      </c>
      <c r="AI1930" s="28">
        <f t="shared" ca="1" si="1187"/>
        <v>0.73235678408806859</v>
      </c>
      <c r="AJ1930" s="28">
        <f t="shared" ca="1" si="1187"/>
        <v>0.72632319109335275</v>
      </c>
      <c r="AK1930" s="28">
        <f>IF(Riskregister!$E$10="",0,COUNTIF(BK$4:BK$53,"&lt;"&amp;AI1930)*IF(AJ1930&lt;0.5,Riskregister!$K$10+(Riskregister!$L$10-Riskregister!$K$10)*SQRT(AJ1930/2),Riskregister!$L$10-(Riskregister!$L$10-Riskregister!$K$10)*SQRT((1-AJ1930)/2)))</f>
        <v>0</v>
      </c>
      <c r="AL1930" s="28">
        <f t="shared" ca="1" si="1188"/>
        <v>0.65391644579648944</v>
      </c>
      <c r="AM1930" s="28">
        <f t="shared" ca="1" si="1188"/>
        <v>0.84900624905702726</v>
      </c>
      <c r="AN1930" s="28">
        <f>IF(Riskregister!$E$11="",0,COUNTIF(BL$4:BL$53,"&lt;"&amp;AL1930)*IF(AM1930&lt;0.5,Riskregister!$K$11+(Riskregister!$L$11-Riskregister!$K$11)*SQRT(AM1930/2),Riskregister!$L$11-(Riskregister!$L$11-Riskregister!$K$11)*SQRT((1-AM1930)/2)))</f>
        <v>0</v>
      </c>
      <c r="AO1930" s="28">
        <f t="shared" ca="1" si="1189"/>
        <v>0.72329064944124355</v>
      </c>
      <c r="AP1930" s="28">
        <f t="shared" ca="1" si="1189"/>
        <v>0.59436669254487584</v>
      </c>
      <c r="AQ1930" s="28">
        <f>IF(Riskregister!$E$12="",0,COUNTIF(BM$4:BM$53,"&lt;"&amp;AO1930)*IF(AP1930&lt;0.5,Riskregister!$K$12+(Riskregister!$L$12-Riskregister!$K$12)*SQRT(AP1930/2),Riskregister!$L$12-(Riskregister!$L$12-Riskregister!$K$12)*SQRT((1-AP1930)/2)))</f>
        <v>0</v>
      </c>
      <c r="AR1930" s="28">
        <f t="shared" ca="1" si="1190"/>
        <v>0.66774554926718299</v>
      </c>
      <c r="AS1930" s="28">
        <f t="shared" ca="1" si="1190"/>
        <v>0.4250490630180116</v>
      </c>
      <c r="AT1930" s="28">
        <f>IF(Riskregister!$E$13="",0,COUNTIF(BN$4:BN$53,"&lt;"&amp;AR1930)*IF(AS1930&lt;0.5,Riskregister!$K$13+(Riskregister!$L$13-Riskregister!$K$13)*SQRT(AS1930/2),Riskregister!$L$13-(Riskregister!$L$13-Riskregister!$K$13)*SQRT((1-AS1930)/2)))</f>
        <v>0</v>
      </c>
      <c r="AU1930" s="28">
        <f t="shared" ca="1" si="1191"/>
        <v>0.98344031402221666</v>
      </c>
      <c r="AV1930" s="28">
        <f t="shared" ca="1" si="1191"/>
        <v>0.80988903785193456</v>
      </c>
      <c r="AW1930" s="28">
        <f>IF(Riskregister!$E$14="",0,COUNTIF(BO$4:BO$53,"&lt;"&amp;AU1930)*IF(AV1930&lt;0.5,Riskregister!$K$14+(Riskregister!$L$14-Riskregister!$K$14)*SQRT(AV1930/2),Riskregister!$L$14-(Riskregister!$L$14-Riskregister!$K$14)*SQRT((1-AV1930)/2)))</f>
        <v>0</v>
      </c>
      <c r="AX1930" s="28">
        <f t="shared" ca="1" si="1192"/>
        <v>0.19738498245364688</v>
      </c>
      <c r="AY1930" s="28">
        <f t="shared" ca="1" si="1192"/>
        <v>0.30817935097936655</v>
      </c>
      <c r="AZ1930" s="28">
        <f>IF(Riskregister!$E$15="",0,COUNTIF(BP$4:BP$53,"&lt;"&amp;AX1930)*IF(AY1930&lt;0.5,Riskregister!$K$15+(Riskregister!$L$15-Riskregister!$K$15)*SQRT(AY1930/2),Riskregister!$L$15-(Riskregister!$L$15-Riskregister!$K$15)*SQRT((1-AY1930)/2)))</f>
        <v>0</v>
      </c>
      <c r="BA1930" s="28">
        <f t="shared" ca="1" si="1193"/>
        <v>0.44243960130686544</v>
      </c>
      <c r="BB1930" s="28">
        <f t="shared" ca="1" si="1193"/>
        <v>5.1538639683004872E-2</v>
      </c>
      <c r="BC1930" s="28">
        <f>IF(Riskregister!$E$16="",0,COUNTIF(BQ$4:BQ$53,"&lt;"&amp;BA1930)*IF(BB1930&lt;0.5,Riskregister!$K$16+(Riskregister!$L$16-Riskregister!$K$16)*SQRT(BB1930/2),Riskregister!$L$16-(Riskregister!$L$16-Riskregister!$K$16)*SQRT((1-BB1930)/2)))</f>
        <v>0</v>
      </c>
      <c r="BD1930" s="28">
        <f t="shared" ca="1" si="1194"/>
        <v>1274247.2395104405</v>
      </c>
    </row>
    <row r="1931" spans="20:56" x14ac:dyDescent="0.35">
      <c r="T1931" s="28">
        <f t="shared" ca="1" si="1182"/>
        <v>5.9737660240285706E-2</v>
      </c>
      <c r="U1931" s="28">
        <f t="shared" ca="1" si="1182"/>
        <v>0.84223833163601947</v>
      </c>
      <c r="V1931" s="28">
        <f ca="1">IF(Riskregister!$E$5="",0,COUNTIF(BF$4:BF$53,"&lt;"&amp;T1931)*IF(U1931&lt;0.5,Riskregister!$K$5+(Riskregister!$L$5-Riskregister!$K$5)*SQRT(U1931/2),Riskregister!$L$5-(Riskregister!$L$5-Riskregister!$K$5)*SQRT((1-U1931)/2)))</f>
        <v>0</v>
      </c>
      <c r="W1931" s="28">
        <f t="shared" ca="1" si="1183"/>
        <v>0.81438535239241527</v>
      </c>
      <c r="X1931" s="28">
        <f t="shared" ca="1" si="1183"/>
        <v>0.2777891704726384</v>
      </c>
      <c r="Y1931" s="28">
        <f ca="1">IF(Riskregister!$E$6="",0,COUNTIF(BG$4:BG$53,"&lt;"&amp;W1931)*IF(X1931&lt;0.5,Riskregister!$K$6+(Riskregister!$L$6-Riskregister!$K$6)*SQRT(X1931/2),Riskregister!$L$6-(Riskregister!$L$6-Riskregister!$K$6)*SQRT((1-X1931)/2)))</f>
        <v>870834.14952257334</v>
      </c>
      <c r="Z1931" s="28">
        <f t="shared" ca="1" si="1184"/>
        <v>0.80800702820817449</v>
      </c>
      <c r="AA1931" s="28">
        <f t="shared" ca="1" si="1184"/>
        <v>0.9722972191087762</v>
      </c>
      <c r="AB1931" s="28">
        <f ca="1">IF(Riskregister!$E$7="",0,COUNTIF(BH$4:BH$53,"&lt;"&amp;Z1931)*IF(AA1931&lt;0.5,Riskregister!$K$7+(Riskregister!$L$7-Riskregister!$K$7)*SQRT(AA1931/2),Riskregister!$L$7-(Riskregister!$L$7-Riskregister!$K$7)*SQRT((1-AA1931)/2)))</f>
        <v>358807.82441303378</v>
      </c>
      <c r="AC1931" s="28">
        <f t="shared" ca="1" si="1185"/>
        <v>0.30769665889502851</v>
      </c>
      <c r="AD1931" s="28">
        <f t="shared" ca="1" si="1185"/>
        <v>6.5266160941309104E-2</v>
      </c>
      <c r="AE1931" s="28">
        <f ca="1">IF(Riskregister!$E$8="",0,COUNTIF(BI$4:BI$53,"&lt;"&amp;AC1931)*IF(AD1931&lt;0.5,Riskregister!$K$8+(Riskregister!$L$8-Riskregister!$K$8)*SQRT(AD1931/2),Riskregister!$L$8-(Riskregister!$L$8-Riskregister!$K$8)*SQRT((1-AD1931)/2)))</f>
        <v>0</v>
      </c>
      <c r="AF1931" s="28">
        <f t="shared" ca="1" si="1186"/>
        <v>0.56135229168764988</v>
      </c>
      <c r="AG1931" s="28">
        <f t="shared" ca="1" si="1186"/>
        <v>0.13460190994042498</v>
      </c>
      <c r="AH1931" s="28">
        <f>IF(Riskregister!$E$9="",0,COUNTIF(BJ$4:BJ$53,"&lt;"&amp;AF1931)*IF(AG1931&lt;0.5,Riskregister!$K$9+(Riskregister!$L$9-Riskregister!$K$9)*SQRT(AG1931/2),Riskregister!$L$9-(Riskregister!$L$9-Riskregister!$K$9)*SQRT((1-AG1931)/2)))</f>
        <v>0</v>
      </c>
      <c r="AI1931" s="28">
        <f t="shared" ca="1" si="1187"/>
        <v>0.99131715874587878</v>
      </c>
      <c r="AJ1931" s="28">
        <f t="shared" ca="1" si="1187"/>
        <v>0.67158294373870264</v>
      </c>
      <c r="AK1931" s="28">
        <f>IF(Riskregister!$E$10="",0,COUNTIF(BK$4:BK$53,"&lt;"&amp;AI1931)*IF(AJ1931&lt;0.5,Riskregister!$K$10+(Riskregister!$L$10-Riskregister!$K$10)*SQRT(AJ1931/2),Riskregister!$L$10-(Riskregister!$L$10-Riskregister!$K$10)*SQRT((1-AJ1931)/2)))</f>
        <v>0</v>
      </c>
      <c r="AL1931" s="28">
        <f t="shared" ca="1" si="1188"/>
        <v>0.73799141426361425</v>
      </c>
      <c r="AM1931" s="28">
        <f t="shared" ca="1" si="1188"/>
        <v>0.70452249061552741</v>
      </c>
      <c r="AN1931" s="28">
        <f>IF(Riskregister!$E$11="",0,COUNTIF(BL$4:BL$53,"&lt;"&amp;AL1931)*IF(AM1931&lt;0.5,Riskregister!$K$11+(Riskregister!$L$11-Riskregister!$K$11)*SQRT(AM1931/2),Riskregister!$L$11-(Riskregister!$L$11-Riskregister!$K$11)*SQRT((1-AM1931)/2)))</f>
        <v>0</v>
      </c>
      <c r="AO1931" s="28">
        <f t="shared" ca="1" si="1189"/>
        <v>0.48907655244340487</v>
      </c>
      <c r="AP1931" s="28">
        <f t="shared" ca="1" si="1189"/>
        <v>0.66537162086378454</v>
      </c>
      <c r="AQ1931" s="28">
        <f>IF(Riskregister!$E$12="",0,COUNTIF(BM$4:BM$53,"&lt;"&amp;AO1931)*IF(AP1931&lt;0.5,Riskregister!$K$12+(Riskregister!$L$12-Riskregister!$K$12)*SQRT(AP1931/2),Riskregister!$L$12-(Riskregister!$L$12-Riskregister!$K$12)*SQRT((1-AP1931)/2)))</f>
        <v>0</v>
      </c>
      <c r="AR1931" s="28">
        <f t="shared" ca="1" si="1190"/>
        <v>0.63599886865063049</v>
      </c>
      <c r="AS1931" s="28">
        <f t="shared" ca="1" si="1190"/>
        <v>0.6609528551091729</v>
      </c>
      <c r="AT1931" s="28">
        <f>IF(Riskregister!$E$13="",0,COUNTIF(BN$4:BN$53,"&lt;"&amp;AR1931)*IF(AS1931&lt;0.5,Riskregister!$K$13+(Riskregister!$L$13-Riskregister!$K$13)*SQRT(AS1931/2),Riskregister!$L$13-(Riskregister!$L$13-Riskregister!$K$13)*SQRT((1-AS1931)/2)))</f>
        <v>0</v>
      </c>
      <c r="AU1931" s="28">
        <f t="shared" ca="1" si="1191"/>
        <v>0.2497019461027995</v>
      </c>
      <c r="AV1931" s="28">
        <f t="shared" ca="1" si="1191"/>
        <v>1.0264793565902708E-2</v>
      </c>
      <c r="AW1931" s="28">
        <f>IF(Riskregister!$E$14="",0,COUNTIF(BO$4:BO$53,"&lt;"&amp;AU1931)*IF(AV1931&lt;0.5,Riskregister!$K$14+(Riskregister!$L$14-Riskregister!$K$14)*SQRT(AV1931/2),Riskregister!$L$14-(Riskregister!$L$14-Riskregister!$K$14)*SQRT((1-AV1931)/2)))</f>
        <v>0</v>
      </c>
      <c r="AX1931" s="28">
        <f t="shared" ca="1" si="1192"/>
        <v>0.61386102665282849</v>
      </c>
      <c r="AY1931" s="28">
        <f t="shared" ca="1" si="1192"/>
        <v>0.56732525759440766</v>
      </c>
      <c r="AZ1931" s="28">
        <f>IF(Riskregister!$E$15="",0,COUNTIF(BP$4:BP$53,"&lt;"&amp;AX1931)*IF(AY1931&lt;0.5,Riskregister!$K$15+(Riskregister!$L$15-Riskregister!$K$15)*SQRT(AY1931/2),Riskregister!$L$15-(Riskregister!$L$15-Riskregister!$K$15)*SQRT((1-AY1931)/2)))</f>
        <v>0</v>
      </c>
      <c r="BA1931" s="28">
        <f t="shared" ca="1" si="1193"/>
        <v>0.76594377029002569</v>
      </c>
      <c r="BB1931" s="28">
        <f t="shared" ca="1" si="1193"/>
        <v>0.45476866890649792</v>
      </c>
      <c r="BC1931" s="28">
        <f>IF(Riskregister!$E$16="",0,COUNTIF(BQ$4:BQ$53,"&lt;"&amp;BA1931)*IF(BB1931&lt;0.5,Riskregister!$K$16+(Riskregister!$L$16-Riskregister!$K$16)*SQRT(BB1931/2),Riskregister!$L$16-(Riskregister!$L$16-Riskregister!$K$16)*SQRT((1-BB1931)/2)))</f>
        <v>0</v>
      </c>
      <c r="BD1931" s="28">
        <f t="shared" ca="1" si="1194"/>
        <v>1229641.9739356071</v>
      </c>
    </row>
    <row r="1932" spans="20:56" x14ac:dyDescent="0.35">
      <c r="T1932" s="28">
        <f t="shared" ca="1" si="1182"/>
        <v>0.77812283667095128</v>
      </c>
      <c r="U1932" s="28">
        <f t="shared" ca="1" si="1182"/>
        <v>0.38487071924626137</v>
      </c>
      <c r="V1932" s="28">
        <f ca="1">IF(Riskregister!$E$5="",0,COUNTIF(BF$4:BF$53,"&lt;"&amp;T1932)*IF(U1932&lt;0.5,Riskregister!$K$5+(Riskregister!$L$5-Riskregister!$K$5)*SQRT(U1932/2),Riskregister!$L$5-(Riskregister!$L$5-Riskregister!$K$5)*SQRT((1-U1932)/2)))</f>
        <v>347403.54688729369</v>
      </c>
      <c r="W1932" s="28">
        <f t="shared" ca="1" si="1183"/>
        <v>0.937740924517661</v>
      </c>
      <c r="X1932" s="28">
        <f t="shared" ca="1" si="1183"/>
        <v>0.74385514441699119</v>
      </c>
      <c r="Y1932" s="28">
        <f ca="1">IF(Riskregister!$E$6="",0,COUNTIF(BG$4:BG$53,"&lt;"&amp;W1932)*IF(X1932&lt;0.5,Riskregister!$K$6+(Riskregister!$L$6-Riskregister!$K$6)*SQRT(X1932/2),Riskregister!$L$6-(Riskregister!$L$6-Riskregister!$K$6)*SQRT((1-X1932)/2)))</f>
        <v>2711660.5011962503</v>
      </c>
      <c r="Z1932" s="28">
        <f t="shared" ca="1" si="1184"/>
        <v>3.8721849189550794E-2</v>
      </c>
      <c r="AA1932" s="28">
        <f t="shared" ca="1" si="1184"/>
        <v>0.7174798706244615</v>
      </c>
      <c r="AB1932" s="28">
        <f ca="1">IF(Riskregister!$E$7="",0,COUNTIF(BH$4:BH$53,"&lt;"&amp;Z1932)*IF(AA1932&lt;0.5,Riskregister!$K$7+(Riskregister!$L$7-Riskregister!$K$7)*SQRT(AA1932/2),Riskregister!$L$7-(Riskregister!$L$7-Riskregister!$K$7)*SQRT((1-AA1932)/2)))</f>
        <v>0</v>
      </c>
      <c r="AC1932" s="28">
        <f t="shared" ca="1" si="1185"/>
        <v>0.37253360824825943</v>
      </c>
      <c r="AD1932" s="28">
        <f t="shared" ca="1" si="1185"/>
        <v>0.37544319523958325</v>
      </c>
      <c r="AE1932" s="28">
        <f ca="1">IF(Riskregister!$E$8="",0,COUNTIF(BI$4:BI$53,"&lt;"&amp;AC1932)*IF(AD1932&lt;0.5,Riskregister!$K$8+(Riskregister!$L$8-Riskregister!$K$8)*SQRT(AD1932/2),Riskregister!$L$8-(Riskregister!$L$8-Riskregister!$K$8)*SQRT((1-AD1932)/2)))</f>
        <v>0</v>
      </c>
      <c r="AF1932" s="28">
        <f t="shared" ca="1" si="1186"/>
        <v>0.70136273651416092</v>
      </c>
      <c r="AG1932" s="28">
        <f t="shared" ca="1" si="1186"/>
        <v>0.96116700913086417</v>
      </c>
      <c r="AH1932" s="28">
        <f>IF(Riskregister!$E$9="",0,COUNTIF(BJ$4:BJ$53,"&lt;"&amp;AF1932)*IF(AG1932&lt;0.5,Riskregister!$K$9+(Riskregister!$L$9-Riskregister!$K$9)*SQRT(AG1932/2),Riskregister!$L$9-(Riskregister!$L$9-Riskregister!$K$9)*SQRT((1-AG1932)/2)))</f>
        <v>0</v>
      </c>
      <c r="AI1932" s="28">
        <f t="shared" ca="1" si="1187"/>
        <v>0.13942678922056484</v>
      </c>
      <c r="AJ1932" s="28">
        <f t="shared" ca="1" si="1187"/>
        <v>0.65645809397777555</v>
      </c>
      <c r="AK1932" s="28">
        <f>IF(Riskregister!$E$10="",0,COUNTIF(BK$4:BK$53,"&lt;"&amp;AI1932)*IF(AJ1932&lt;0.5,Riskregister!$K$10+(Riskregister!$L$10-Riskregister!$K$10)*SQRT(AJ1932/2),Riskregister!$L$10-(Riskregister!$L$10-Riskregister!$K$10)*SQRT((1-AJ1932)/2)))</f>
        <v>0</v>
      </c>
      <c r="AL1932" s="28">
        <f t="shared" ca="1" si="1188"/>
        <v>0.66484400985308822</v>
      </c>
      <c r="AM1932" s="28">
        <f t="shared" ca="1" si="1188"/>
        <v>0.72829990894607377</v>
      </c>
      <c r="AN1932" s="28">
        <f>IF(Riskregister!$E$11="",0,COUNTIF(BL$4:BL$53,"&lt;"&amp;AL1932)*IF(AM1932&lt;0.5,Riskregister!$K$11+(Riskregister!$L$11-Riskregister!$K$11)*SQRT(AM1932/2),Riskregister!$L$11-(Riskregister!$L$11-Riskregister!$K$11)*SQRT((1-AM1932)/2)))</f>
        <v>0</v>
      </c>
      <c r="AO1932" s="28">
        <f t="shared" ca="1" si="1189"/>
        <v>0.13138603425318018</v>
      </c>
      <c r="AP1932" s="28">
        <f t="shared" ca="1" si="1189"/>
        <v>0.21089363480827428</v>
      </c>
      <c r="AQ1932" s="28">
        <f>IF(Riskregister!$E$12="",0,COUNTIF(BM$4:BM$53,"&lt;"&amp;AO1932)*IF(AP1932&lt;0.5,Riskregister!$K$12+(Riskregister!$L$12-Riskregister!$K$12)*SQRT(AP1932/2),Riskregister!$L$12-(Riskregister!$L$12-Riskregister!$K$12)*SQRT((1-AP1932)/2)))</f>
        <v>0</v>
      </c>
      <c r="AR1932" s="28">
        <f t="shared" ca="1" si="1190"/>
        <v>0.71150117259980905</v>
      </c>
      <c r="AS1932" s="28">
        <f t="shared" ca="1" si="1190"/>
        <v>0.79471041912723983</v>
      </c>
      <c r="AT1932" s="28">
        <f>IF(Riskregister!$E$13="",0,COUNTIF(BN$4:BN$53,"&lt;"&amp;AR1932)*IF(AS1932&lt;0.5,Riskregister!$K$13+(Riskregister!$L$13-Riskregister!$K$13)*SQRT(AS1932/2),Riskregister!$L$13-(Riskregister!$L$13-Riskregister!$K$13)*SQRT((1-AS1932)/2)))</f>
        <v>0</v>
      </c>
      <c r="AU1932" s="28">
        <f t="shared" ca="1" si="1191"/>
        <v>0.63310854153094842</v>
      </c>
      <c r="AV1932" s="28">
        <f t="shared" ca="1" si="1191"/>
        <v>0.59140956393548438</v>
      </c>
      <c r="AW1932" s="28">
        <f>IF(Riskregister!$E$14="",0,COUNTIF(BO$4:BO$53,"&lt;"&amp;AU1932)*IF(AV1932&lt;0.5,Riskregister!$K$14+(Riskregister!$L$14-Riskregister!$K$14)*SQRT(AV1932/2),Riskregister!$L$14-(Riskregister!$L$14-Riskregister!$K$14)*SQRT((1-AV1932)/2)))</f>
        <v>0</v>
      </c>
      <c r="AX1932" s="28">
        <f t="shared" ca="1" si="1192"/>
        <v>0.1848653458013807</v>
      </c>
      <c r="AY1932" s="28">
        <f t="shared" ca="1" si="1192"/>
        <v>0.61961470634514604</v>
      </c>
      <c r="AZ1932" s="28">
        <f>IF(Riskregister!$E$15="",0,COUNTIF(BP$4:BP$53,"&lt;"&amp;AX1932)*IF(AY1932&lt;0.5,Riskregister!$K$15+(Riskregister!$L$15-Riskregister!$K$15)*SQRT(AY1932/2),Riskregister!$L$15-(Riskregister!$L$15-Riskregister!$K$15)*SQRT((1-AY1932)/2)))</f>
        <v>0</v>
      </c>
      <c r="BA1932" s="28">
        <f t="shared" ca="1" si="1193"/>
        <v>0.18891532637006736</v>
      </c>
      <c r="BB1932" s="28">
        <f t="shared" ca="1" si="1193"/>
        <v>0.5862459763588812</v>
      </c>
      <c r="BC1932" s="28">
        <f>IF(Riskregister!$E$16="",0,COUNTIF(BQ$4:BQ$53,"&lt;"&amp;BA1932)*IF(BB1932&lt;0.5,Riskregister!$K$16+(Riskregister!$L$16-Riskregister!$K$16)*SQRT(BB1932/2),Riskregister!$L$16-(Riskregister!$L$16-Riskregister!$K$16)*SQRT((1-BB1932)/2)))</f>
        <v>0</v>
      </c>
      <c r="BD1932" s="28">
        <f t="shared" ca="1" si="1194"/>
        <v>3059064.0480835438</v>
      </c>
    </row>
    <row r="1933" spans="20:56" x14ac:dyDescent="0.35">
      <c r="T1933" s="28">
        <f t="shared" ca="1" si="1182"/>
        <v>0.5117879525392891</v>
      </c>
      <c r="U1933" s="28">
        <f t="shared" ca="1" si="1182"/>
        <v>0.78450257139283364</v>
      </c>
      <c r="V1933" s="28">
        <f ca="1">IF(Riskregister!$E$5="",0,COUNTIF(BF$4:BF$53,"&lt;"&amp;T1933)*IF(U1933&lt;0.5,Riskregister!$K$5+(Riskregister!$L$5-Riskregister!$K$5)*SQRT(U1933/2),Riskregister!$L$5-(Riskregister!$L$5-Riskregister!$K$5)*SQRT((1-U1933)/2)))</f>
        <v>0</v>
      </c>
      <c r="W1933" s="28">
        <f t="shared" ca="1" si="1183"/>
        <v>0.32269594270500501</v>
      </c>
      <c r="X1933" s="28">
        <f t="shared" ca="1" si="1183"/>
        <v>0.10628734300426779</v>
      </c>
      <c r="Y1933" s="28">
        <f ca="1">IF(Riskregister!$E$6="",0,COUNTIF(BG$4:BG$53,"&lt;"&amp;W1933)*IF(X1933&lt;0.5,Riskregister!$K$6+(Riskregister!$L$6-Riskregister!$K$6)*SQRT(X1933/2),Riskregister!$L$6-(Riskregister!$L$6-Riskregister!$K$6)*SQRT((1-X1933)/2)))</f>
        <v>0</v>
      </c>
      <c r="Z1933" s="28">
        <f t="shared" ca="1" si="1184"/>
        <v>0.31297437585993948</v>
      </c>
      <c r="AA1933" s="28">
        <f t="shared" ca="1" si="1184"/>
        <v>0.91922472910038588</v>
      </c>
      <c r="AB1933" s="28">
        <f ca="1">IF(Riskregister!$E$7="",0,COUNTIF(BH$4:BH$53,"&lt;"&amp;Z1933)*IF(AA1933&lt;0.5,Riskregister!$K$7+(Riskregister!$L$7-Riskregister!$K$7)*SQRT(AA1933/2),Riskregister!$L$7-(Riskregister!$L$7-Riskregister!$K$7)*SQRT((1-AA1933)/2)))</f>
        <v>0</v>
      </c>
      <c r="AC1933" s="28">
        <f t="shared" ca="1" si="1185"/>
        <v>0.66547171427823182</v>
      </c>
      <c r="AD1933" s="28">
        <f t="shared" ca="1" si="1185"/>
        <v>0.63595178734066193</v>
      </c>
      <c r="AE1933" s="28">
        <f ca="1">IF(Riskregister!$E$8="",0,COUNTIF(BI$4:BI$53,"&lt;"&amp;AC1933)*IF(AD1933&lt;0.5,Riskregister!$K$8+(Riskregister!$L$8-Riskregister!$K$8)*SQRT(AD1933/2),Riskregister!$L$8-(Riskregister!$L$8-Riskregister!$K$8)*SQRT((1-AD1933)/2)))</f>
        <v>0</v>
      </c>
      <c r="AF1933" s="28">
        <f t="shared" ca="1" si="1186"/>
        <v>3.2090413183645916E-2</v>
      </c>
      <c r="AG1933" s="28">
        <f t="shared" ca="1" si="1186"/>
        <v>0.85932122958460999</v>
      </c>
      <c r="AH1933" s="28">
        <f>IF(Riskregister!$E$9="",0,COUNTIF(BJ$4:BJ$53,"&lt;"&amp;AF1933)*IF(AG1933&lt;0.5,Riskregister!$K$9+(Riskregister!$L$9-Riskregister!$K$9)*SQRT(AG1933/2),Riskregister!$L$9-(Riskregister!$L$9-Riskregister!$K$9)*SQRT((1-AG1933)/2)))</f>
        <v>0</v>
      </c>
      <c r="AI1933" s="28">
        <f t="shared" ca="1" si="1187"/>
        <v>2.1499434073415702E-2</v>
      </c>
      <c r="AJ1933" s="28">
        <f t="shared" ca="1" si="1187"/>
        <v>0.78144383164765507</v>
      </c>
      <c r="AK1933" s="28">
        <f>IF(Riskregister!$E$10="",0,COUNTIF(BK$4:BK$53,"&lt;"&amp;AI1933)*IF(AJ1933&lt;0.5,Riskregister!$K$10+(Riskregister!$L$10-Riskregister!$K$10)*SQRT(AJ1933/2),Riskregister!$L$10-(Riskregister!$L$10-Riskregister!$K$10)*SQRT((1-AJ1933)/2)))</f>
        <v>0</v>
      </c>
      <c r="AL1933" s="28">
        <f t="shared" ca="1" si="1188"/>
        <v>0.82365682387213113</v>
      </c>
      <c r="AM1933" s="28">
        <f t="shared" ca="1" si="1188"/>
        <v>0.73418377394077283</v>
      </c>
      <c r="AN1933" s="28">
        <f>IF(Riskregister!$E$11="",0,COUNTIF(BL$4:BL$53,"&lt;"&amp;AL1933)*IF(AM1933&lt;0.5,Riskregister!$K$11+(Riskregister!$L$11-Riskregister!$K$11)*SQRT(AM1933/2),Riskregister!$L$11-(Riskregister!$L$11-Riskregister!$K$11)*SQRT((1-AM1933)/2)))</f>
        <v>0</v>
      </c>
      <c r="AO1933" s="28">
        <f t="shared" ca="1" si="1189"/>
        <v>1.9786425219681436E-2</v>
      </c>
      <c r="AP1933" s="28">
        <f t="shared" ca="1" si="1189"/>
        <v>0.89494430216441578</v>
      </c>
      <c r="AQ1933" s="28">
        <f>IF(Riskregister!$E$12="",0,COUNTIF(BM$4:BM$53,"&lt;"&amp;AO1933)*IF(AP1933&lt;0.5,Riskregister!$K$12+(Riskregister!$L$12-Riskregister!$K$12)*SQRT(AP1933/2),Riskregister!$L$12-(Riskregister!$L$12-Riskregister!$K$12)*SQRT((1-AP1933)/2)))</f>
        <v>0</v>
      </c>
      <c r="AR1933" s="28">
        <f t="shared" ca="1" si="1190"/>
        <v>0.68002897448062949</v>
      </c>
      <c r="AS1933" s="28">
        <f t="shared" ca="1" si="1190"/>
        <v>0.55870698297942567</v>
      </c>
      <c r="AT1933" s="28">
        <f>IF(Riskregister!$E$13="",0,COUNTIF(BN$4:BN$53,"&lt;"&amp;AR1933)*IF(AS1933&lt;0.5,Riskregister!$K$13+(Riskregister!$L$13-Riskregister!$K$13)*SQRT(AS1933/2),Riskregister!$L$13-(Riskregister!$L$13-Riskregister!$K$13)*SQRT((1-AS1933)/2)))</f>
        <v>0</v>
      </c>
      <c r="AU1933" s="28">
        <f t="shared" ca="1" si="1191"/>
        <v>6.34399125761681E-2</v>
      </c>
      <c r="AV1933" s="28">
        <f t="shared" ca="1" si="1191"/>
        <v>0.97605271213486078</v>
      </c>
      <c r="AW1933" s="28">
        <f>IF(Riskregister!$E$14="",0,COUNTIF(BO$4:BO$53,"&lt;"&amp;AU1933)*IF(AV1933&lt;0.5,Riskregister!$K$14+(Riskregister!$L$14-Riskregister!$K$14)*SQRT(AV1933/2),Riskregister!$L$14-(Riskregister!$L$14-Riskregister!$K$14)*SQRT((1-AV1933)/2)))</f>
        <v>0</v>
      </c>
      <c r="AX1933" s="28">
        <f t="shared" ca="1" si="1192"/>
        <v>0.73942186098000384</v>
      </c>
      <c r="AY1933" s="28">
        <f t="shared" ca="1" si="1192"/>
        <v>0.93571486285045835</v>
      </c>
      <c r="AZ1933" s="28">
        <f>IF(Riskregister!$E$15="",0,COUNTIF(BP$4:BP$53,"&lt;"&amp;AX1933)*IF(AY1933&lt;0.5,Riskregister!$K$15+(Riskregister!$L$15-Riskregister!$K$15)*SQRT(AY1933/2),Riskregister!$L$15-(Riskregister!$L$15-Riskregister!$K$15)*SQRT((1-AY1933)/2)))</f>
        <v>0</v>
      </c>
      <c r="BA1933" s="28">
        <f t="shared" ca="1" si="1193"/>
        <v>0.11146751499718432</v>
      </c>
      <c r="BB1933" s="28">
        <f t="shared" ca="1" si="1193"/>
        <v>0.23459602434737503</v>
      </c>
      <c r="BC1933" s="28">
        <f>IF(Riskregister!$E$16="",0,COUNTIF(BQ$4:BQ$53,"&lt;"&amp;BA1933)*IF(BB1933&lt;0.5,Riskregister!$K$16+(Riskregister!$L$16-Riskregister!$K$16)*SQRT(BB1933/2),Riskregister!$L$16-(Riskregister!$L$16-Riskregister!$K$16)*SQRT((1-BB1933)/2)))</f>
        <v>0</v>
      </c>
      <c r="BD1933" s="28">
        <f t="shared" ca="1" si="1194"/>
        <v>0</v>
      </c>
    </row>
    <row r="1934" spans="20:56" x14ac:dyDescent="0.35">
      <c r="T1934" s="28">
        <f t="shared" ca="1" si="1182"/>
        <v>0.26080284270612275</v>
      </c>
      <c r="U1934" s="28">
        <f t="shared" ca="1" si="1182"/>
        <v>0.46220795051587205</v>
      </c>
      <c r="V1934" s="28">
        <f ca="1">IF(Riskregister!$E$5="",0,COUNTIF(BF$4:BF$53,"&lt;"&amp;T1934)*IF(U1934&lt;0.5,Riskregister!$K$5+(Riskregister!$L$5-Riskregister!$K$5)*SQRT(U1934/2),Riskregister!$L$5-(Riskregister!$L$5-Riskregister!$K$5)*SQRT((1-U1934)/2)))</f>
        <v>0</v>
      </c>
      <c r="W1934" s="28">
        <f t="shared" ca="1" si="1183"/>
        <v>0.87548855433764827</v>
      </c>
      <c r="X1934" s="28">
        <f t="shared" ca="1" si="1183"/>
        <v>0.59779148494664691</v>
      </c>
      <c r="Y1934" s="28">
        <f ca="1">IF(Riskregister!$E$6="",0,COUNTIF(BG$4:BG$53,"&lt;"&amp;W1934)*IF(X1934&lt;0.5,Riskregister!$K$6+(Riskregister!$L$6-Riskregister!$K$6)*SQRT(X1934/2),Riskregister!$L$6-(Riskregister!$L$6-Riskregister!$K$6)*SQRT((1-X1934)/2)))</f>
        <v>1192796.3117115779</v>
      </c>
      <c r="Z1934" s="28">
        <f t="shared" ca="1" si="1184"/>
        <v>2.5568300717967452E-3</v>
      </c>
      <c r="AA1934" s="28">
        <f t="shared" ca="1" si="1184"/>
        <v>0.67137593850372768</v>
      </c>
      <c r="AB1934" s="28">
        <f ca="1">IF(Riskregister!$E$7="",0,COUNTIF(BH$4:BH$53,"&lt;"&amp;Z1934)*IF(AA1934&lt;0.5,Riskregister!$K$7+(Riskregister!$L$7-Riskregister!$K$7)*SQRT(AA1934/2),Riskregister!$L$7-(Riskregister!$L$7-Riskregister!$K$7)*SQRT((1-AA1934)/2)))</f>
        <v>0</v>
      </c>
      <c r="AC1934" s="28">
        <f t="shared" ca="1" si="1185"/>
        <v>0.1551464028188988</v>
      </c>
      <c r="AD1934" s="28">
        <f t="shared" ca="1" si="1185"/>
        <v>0.99171145169839292</v>
      </c>
      <c r="AE1934" s="28">
        <f ca="1">IF(Riskregister!$E$8="",0,COUNTIF(BI$4:BI$53,"&lt;"&amp;AC1934)*IF(AD1934&lt;0.5,Riskregister!$K$8+(Riskregister!$L$8-Riskregister!$K$8)*SQRT(AD1934/2),Riskregister!$L$8-(Riskregister!$L$8-Riskregister!$K$8)*SQRT((1-AD1934)/2)))</f>
        <v>0</v>
      </c>
      <c r="AF1934" s="28">
        <f t="shared" ca="1" si="1186"/>
        <v>0.75569951271226976</v>
      </c>
      <c r="AG1934" s="28">
        <f t="shared" ca="1" si="1186"/>
        <v>0.51434869432100905</v>
      </c>
      <c r="AH1934" s="28">
        <f>IF(Riskregister!$E$9="",0,COUNTIF(BJ$4:BJ$53,"&lt;"&amp;AF1934)*IF(AG1934&lt;0.5,Riskregister!$K$9+(Riskregister!$L$9-Riskregister!$K$9)*SQRT(AG1934/2),Riskregister!$L$9-(Riskregister!$L$9-Riskregister!$K$9)*SQRT((1-AG1934)/2)))</f>
        <v>0</v>
      </c>
      <c r="AI1934" s="28">
        <f t="shared" ca="1" si="1187"/>
        <v>0.98180664130040363</v>
      </c>
      <c r="AJ1934" s="28">
        <f t="shared" ca="1" si="1187"/>
        <v>0.29410834494402249</v>
      </c>
      <c r="AK1934" s="28">
        <f>IF(Riskregister!$E$10="",0,COUNTIF(BK$4:BK$53,"&lt;"&amp;AI1934)*IF(AJ1934&lt;0.5,Riskregister!$K$10+(Riskregister!$L$10-Riskregister!$K$10)*SQRT(AJ1934/2),Riskregister!$L$10-(Riskregister!$L$10-Riskregister!$K$10)*SQRT((1-AJ1934)/2)))</f>
        <v>0</v>
      </c>
      <c r="AL1934" s="28">
        <f t="shared" ca="1" si="1188"/>
        <v>0.42148522988791826</v>
      </c>
      <c r="AM1934" s="28">
        <f t="shared" ca="1" si="1188"/>
        <v>0.17444543303444859</v>
      </c>
      <c r="AN1934" s="28">
        <f>IF(Riskregister!$E$11="",0,COUNTIF(BL$4:BL$53,"&lt;"&amp;AL1934)*IF(AM1934&lt;0.5,Riskregister!$K$11+(Riskregister!$L$11-Riskregister!$K$11)*SQRT(AM1934/2),Riskregister!$L$11-(Riskregister!$L$11-Riskregister!$K$11)*SQRT((1-AM1934)/2)))</f>
        <v>0</v>
      </c>
      <c r="AO1934" s="28">
        <f t="shared" ca="1" si="1189"/>
        <v>0.66833909542768688</v>
      </c>
      <c r="AP1934" s="28">
        <f t="shared" ca="1" si="1189"/>
        <v>6.7241567046202766E-2</v>
      </c>
      <c r="AQ1934" s="28">
        <f>IF(Riskregister!$E$12="",0,COUNTIF(BM$4:BM$53,"&lt;"&amp;AO1934)*IF(AP1934&lt;0.5,Riskregister!$K$12+(Riskregister!$L$12-Riskregister!$K$12)*SQRT(AP1934/2),Riskregister!$L$12-(Riskregister!$L$12-Riskregister!$K$12)*SQRT((1-AP1934)/2)))</f>
        <v>0</v>
      </c>
      <c r="AR1934" s="28">
        <f t="shared" ca="1" si="1190"/>
        <v>0.43114259970946589</v>
      </c>
      <c r="AS1934" s="28">
        <f t="shared" ca="1" si="1190"/>
        <v>0.82577451374844502</v>
      </c>
      <c r="AT1934" s="28">
        <f>IF(Riskregister!$E$13="",0,COUNTIF(BN$4:BN$53,"&lt;"&amp;AR1934)*IF(AS1934&lt;0.5,Riskregister!$K$13+(Riskregister!$L$13-Riskregister!$K$13)*SQRT(AS1934/2),Riskregister!$L$13-(Riskregister!$L$13-Riskregister!$K$13)*SQRT((1-AS1934)/2)))</f>
        <v>0</v>
      </c>
      <c r="AU1934" s="28">
        <f t="shared" ca="1" si="1191"/>
        <v>0.47896859370918399</v>
      </c>
      <c r="AV1934" s="28">
        <f t="shared" ca="1" si="1191"/>
        <v>0.42915188347249322</v>
      </c>
      <c r="AW1934" s="28">
        <f>IF(Riskregister!$E$14="",0,COUNTIF(BO$4:BO$53,"&lt;"&amp;AU1934)*IF(AV1934&lt;0.5,Riskregister!$K$14+(Riskregister!$L$14-Riskregister!$K$14)*SQRT(AV1934/2),Riskregister!$L$14-(Riskregister!$L$14-Riskregister!$K$14)*SQRT((1-AV1934)/2)))</f>
        <v>0</v>
      </c>
      <c r="AX1934" s="28">
        <f t="shared" ca="1" si="1192"/>
        <v>0.86263039737634861</v>
      </c>
      <c r="AY1934" s="28">
        <f t="shared" ca="1" si="1192"/>
        <v>0.8697960671075623</v>
      </c>
      <c r="AZ1934" s="28">
        <f>IF(Riskregister!$E$15="",0,COUNTIF(BP$4:BP$53,"&lt;"&amp;AX1934)*IF(AY1934&lt;0.5,Riskregister!$K$15+(Riskregister!$L$15-Riskregister!$K$15)*SQRT(AY1934/2),Riskregister!$L$15-(Riskregister!$L$15-Riskregister!$K$15)*SQRT((1-AY1934)/2)))</f>
        <v>0</v>
      </c>
      <c r="BA1934" s="28">
        <f t="shared" ca="1" si="1193"/>
        <v>0.86214442693115767</v>
      </c>
      <c r="BB1934" s="28">
        <f t="shared" ca="1" si="1193"/>
        <v>0.27719093562841446</v>
      </c>
      <c r="BC1934" s="28">
        <f>IF(Riskregister!$E$16="",0,COUNTIF(BQ$4:BQ$53,"&lt;"&amp;BA1934)*IF(BB1934&lt;0.5,Riskregister!$K$16+(Riskregister!$L$16-Riskregister!$K$16)*SQRT(BB1934/2),Riskregister!$L$16-(Riskregister!$L$16-Riskregister!$K$16)*SQRT((1-BB1934)/2)))</f>
        <v>0</v>
      </c>
      <c r="BD1934" s="28">
        <f t="shared" ca="1" si="1194"/>
        <v>1192796.3117115779</v>
      </c>
    </row>
    <row r="1935" spans="20:56" x14ac:dyDescent="0.35">
      <c r="T1935" s="28">
        <f t="shared" ca="1" si="1182"/>
        <v>0.52836144505878579</v>
      </c>
      <c r="U1935" s="28">
        <f t="shared" ca="1" si="1182"/>
        <v>0.50944361600566179</v>
      </c>
      <c r="V1935" s="28">
        <f ca="1">IF(Riskregister!$E$5="",0,COUNTIF(BF$4:BF$53,"&lt;"&amp;T1935)*IF(U1935&lt;0.5,Riskregister!$K$5+(Riskregister!$L$5-Riskregister!$K$5)*SQRT(U1935/2),Riskregister!$L$5-(Riskregister!$L$5-Riskregister!$K$5)*SQRT((1-U1935)/2)))</f>
        <v>0</v>
      </c>
      <c r="W1935" s="28">
        <f t="shared" ca="1" si="1183"/>
        <v>0.45389127157363462</v>
      </c>
      <c r="X1935" s="28">
        <f t="shared" ca="1" si="1183"/>
        <v>0.74116437526085333</v>
      </c>
      <c r="Y1935" s="28">
        <f ca="1">IF(Riskregister!$E$6="",0,COUNTIF(BG$4:BG$53,"&lt;"&amp;W1935)*IF(X1935&lt;0.5,Riskregister!$K$6+(Riskregister!$L$6-Riskregister!$K$6)*SQRT(X1935/2),Riskregister!$L$6-(Riskregister!$L$6-Riskregister!$K$6)*SQRT((1-X1935)/2)))</f>
        <v>0</v>
      </c>
      <c r="Z1935" s="28">
        <f t="shared" ca="1" si="1184"/>
        <v>0.27548462946785912</v>
      </c>
      <c r="AA1935" s="28">
        <f t="shared" ca="1" si="1184"/>
        <v>0.36284038809944208</v>
      </c>
      <c r="AB1935" s="28">
        <f ca="1">IF(Riskregister!$E$7="",0,COUNTIF(BH$4:BH$53,"&lt;"&amp;Z1935)*IF(AA1935&lt;0.5,Riskregister!$K$7+(Riskregister!$L$7-Riskregister!$K$7)*SQRT(AA1935/2),Riskregister!$L$7-(Riskregister!$L$7-Riskregister!$K$7)*SQRT((1-AA1935)/2)))</f>
        <v>0</v>
      </c>
      <c r="AC1935" s="28">
        <f t="shared" ca="1" si="1185"/>
        <v>0.61816013661219937</v>
      </c>
      <c r="AD1935" s="28">
        <f t="shared" ca="1" si="1185"/>
        <v>0.66727498105622862</v>
      </c>
      <c r="AE1935" s="28">
        <f ca="1">IF(Riskregister!$E$8="",0,COUNTIF(BI$4:BI$53,"&lt;"&amp;AC1935)*IF(AD1935&lt;0.5,Riskregister!$K$8+(Riskregister!$L$8-Riskregister!$K$8)*SQRT(AD1935/2),Riskregister!$L$8-(Riskregister!$L$8-Riskregister!$K$8)*SQRT((1-AD1935)/2)))</f>
        <v>0</v>
      </c>
      <c r="AF1935" s="28">
        <f t="shared" ca="1" si="1186"/>
        <v>0.84073169300378348</v>
      </c>
      <c r="AG1935" s="28">
        <f t="shared" ca="1" si="1186"/>
        <v>0.28776827895919554</v>
      </c>
      <c r="AH1935" s="28">
        <f>IF(Riskregister!$E$9="",0,COUNTIF(BJ$4:BJ$53,"&lt;"&amp;AF1935)*IF(AG1935&lt;0.5,Riskregister!$K$9+(Riskregister!$L$9-Riskregister!$K$9)*SQRT(AG1935/2),Riskregister!$L$9-(Riskregister!$L$9-Riskregister!$K$9)*SQRT((1-AG1935)/2)))</f>
        <v>0</v>
      </c>
      <c r="AI1935" s="28">
        <f t="shared" ca="1" si="1187"/>
        <v>0.35531347232996469</v>
      </c>
      <c r="AJ1935" s="28">
        <f t="shared" ca="1" si="1187"/>
        <v>0.2505776754455844</v>
      </c>
      <c r="AK1935" s="28">
        <f>IF(Riskregister!$E$10="",0,COUNTIF(BK$4:BK$53,"&lt;"&amp;AI1935)*IF(AJ1935&lt;0.5,Riskregister!$K$10+(Riskregister!$L$10-Riskregister!$K$10)*SQRT(AJ1935/2),Riskregister!$L$10-(Riskregister!$L$10-Riskregister!$K$10)*SQRT((1-AJ1935)/2)))</f>
        <v>0</v>
      </c>
      <c r="AL1935" s="28">
        <f t="shared" ca="1" si="1188"/>
        <v>0.1832448925633281</v>
      </c>
      <c r="AM1935" s="28">
        <f t="shared" ca="1" si="1188"/>
        <v>0.1884161401156994</v>
      </c>
      <c r="AN1935" s="28">
        <f>IF(Riskregister!$E$11="",0,COUNTIF(BL$4:BL$53,"&lt;"&amp;AL1935)*IF(AM1935&lt;0.5,Riskregister!$K$11+(Riskregister!$L$11-Riskregister!$K$11)*SQRT(AM1935/2),Riskregister!$L$11-(Riskregister!$L$11-Riskregister!$K$11)*SQRT((1-AM1935)/2)))</f>
        <v>0</v>
      </c>
      <c r="AO1935" s="28">
        <f t="shared" ca="1" si="1189"/>
        <v>0.41702502317818146</v>
      </c>
      <c r="AP1935" s="28">
        <f t="shared" ca="1" si="1189"/>
        <v>0.81277210024323188</v>
      </c>
      <c r="AQ1935" s="28">
        <f>IF(Riskregister!$E$12="",0,COUNTIF(BM$4:BM$53,"&lt;"&amp;AO1935)*IF(AP1935&lt;0.5,Riskregister!$K$12+(Riskregister!$L$12-Riskregister!$K$12)*SQRT(AP1935/2),Riskregister!$L$12-(Riskregister!$L$12-Riskregister!$K$12)*SQRT((1-AP1935)/2)))</f>
        <v>0</v>
      </c>
      <c r="AR1935" s="28">
        <f t="shared" ca="1" si="1190"/>
        <v>0.59105081518929259</v>
      </c>
      <c r="AS1935" s="28">
        <f t="shared" ca="1" si="1190"/>
        <v>0.71299179598726625</v>
      </c>
      <c r="AT1935" s="28">
        <f>IF(Riskregister!$E$13="",0,COUNTIF(BN$4:BN$53,"&lt;"&amp;AR1935)*IF(AS1935&lt;0.5,Riskregister!$K$13+(Riskregister!$L$13-Riskregister!$K$13)*SQRT(AS1935/2),Riskregister!$L$13-(Riskregister!$L$13-Riskregister!$K$13)*SQRT((1-AS1935)/2)))</f>
        <v>0</v>
      </c>
      <c r="AU1935" s="28">
        <f t="shared" ca="1" si="1191"/>
        <v>0.87410729003360288</v>
      </c>
      <c r="AV1935" s="28">
        <f t="shared" ca="1" si="1191"/>
        <v>0.53929951713293134</v>
      </c>
      <c r="AW1935" s="28">
        <f>IF(Riskregister!$E$14="",0,COUNTIF(BO$4:BO$53,"&lt;"&amp;AU1935)*IF(AV1935&lt;0.5,Riskregister!$K$14+(Riskregister!$L$14-Riskregister!$K$14)*SQRT(AV1935/2),Riskregister!$L$14-(Riskregister!$L$14-Riskregister!$K$14)*SQRT((1-AV1935)/2)))</f>
        <v>0</v>
      </c>
      <c r="AX1935" s="28">
        <f t="shared" ca="1" si="1192"/>
        <v>0.47910159631897342</v>
      </c>
      <c r="AY1935" s="28">
        <f t="shared" ca="1" si="1192"/>
        <v>0.38618478187348748</v>
      </c>
      <c r="AZ1935" s="28">
        <f>IF(Riskregister!$E$15="",0,COUNTIF(BP$4:BP$53,"&lt;"&amp;AX1935)*IF(AY1935&lt;0.5,Riskregister!$K$15+(Riskregister!$L$15-Riskregister!$K$15)*SQRT(AY1935/2),Riskregister!$L$15-(Riskregister!$L$15-Riskregister!$K$15)*SQRT((1-AY1935)/2)))</f>
        <v>0</v>
      </c>
      <c r="BA1935" s="28">
        <f t="shared" ca="1" si="1193"/>
        <v>0.834883634459202</v>
      </c>
      <c r="BB1935" s="28">
        <f t="shared" ca="1" si="1193"/>
        <v>0.22879186172868815</v>
      </c>
      <c r="BC1935" s="28">
        <f>IF(Riskregister!$E$16="",0,COUNTIF(BQ$4:BQ$53,"&lt;"&amp;BA1935)*IF(BB1935&lt;0.5,Riskregister!$K$16+(Riskregister!$L$16-Riskregister!$K$16)*SQRT(BB1935/2),Riskregister!$L$16-(Riskregister!$L$16-Riskregister!$K$16)*SQRT((1-BB1935)/2)))</f>
        <v>0</v>
      </c>
      <c r="BD1935" s="28">
        <f t="shared" ca="1" si="1194"/>
        <v>0</v>
      </c>
    </row>
    <row r="1936" spans="20:56" x14ac:dyDescent="0.35">
      <c r="T1936" s="28">
        <f t="shared" ca="1" si="1182"/>
        <v>0.67289068522564621</v>
      </c>
      <c r="U1936" s="28">
        <f t="shared" ca="1" si="1182"/>
        <v>0.45772899139582934</v>
      </c>
      <c r="V1936" s="28">
        <f ca="1">IF(Riskregister!$E$5="",0,COUNTIF(BF$4:BF$53,"&lt;"&amp;T1936)*IF(U1936&lt;0.5,Riskregister!$K$5+(Riskregister!$L$5-Riskregister!$K$5)*SQRT(U1936/2),Riskregister!$L$5-(Riskregister!$L$5-Riskregister!$K$5)*SQRT((1-U1936)/2)))</f>
        <v>365279.02911994868</v>
      </c>
      <c r="W1936" s="28">
        <f t="shared" ca="1" si="1183"/>
        <v>0.23442506894906612</v>
      </c>
      <c r="X1936" s="28">
        <f t="shared" ca="1" si="1183"/>
        <v>0.64604746888629239</v>
      </c>
      <c r="Y1936" s="28">
        <f ca="1">IF(Riskregister!$E$6="",0,COUNTIF(BG$4:BG$53,"&lt;"&amp;W1936)*IF(X1936&lt;0.5,Riskregister!$K$6+(Riskregister!$L$6-Riskregister!$K$6)*SQRT(X1936/2),Riskregister!$L$6-(Riskregister!$L$6-Riskregister!$K$6)*SQRT((1-X1936)/2)))</f>
        <v>0</v>
      </c>
      <c r="Z1936" s="28">
        <f t="shared" ca="1" si="1184"/>
        <v>0.57900724207476384</v>
      </c>
      <c r="AA1936" s="28">
        <f t="shared" ca="1" si="1184"/>
        <v>0.95699915519018164</v>
      </c>
      <c r="AB1936" s="28">
        <f ca="1">IF(Riskregister!$E$7="",0,COUNTIF(BH$4:BH$53,"&lt;"&amp;Z1936)*IF(AA1936&lt;0.5,Riskregister!$K$7+(Riskregister!$L$7-Riskregister!$K$7)*SQRT(AA1936/2),Riskregister!$L$7-(Riskregister!$L$7-Riskregister!$K$7)*SQRT((1-AA1936)/2)))</f>
        <v>0</v>
      </c>
      <c r="AC1936" s="28">
        <f t="shared" ca="1" si="1185"/>
        <v>0.37382685228002954</v>
      </c>
      <c r="AD1936" s="28">
        <f t="shared" ca="1" si="1185"/>
        <v>0.48752901073425259</v>
      </c>
      <c r="AE1936" s="28">
        <f ca="1">IF(Riskregister!$E$8="",0,COUNTIF(BI$4:BI$53,"&lt;"&amp;AC1936)*IF(AD1936&lt;0.5,Riskregister!$K$8+(Riskregister!$L$8-Riskregister!$K$8)*SQRT(AD1936/2),Riskregister!$L$8-(Riskregister!$L$8-Riskregister!$K$8)*SQRT((1-AD1936)/2)))</f>
        <v>0</v>
      </c>
      <c r="AF1936" s="28">
        <f t="shared" ca="1" si="1186"/>
        <v>2.9070307033103093E-2</v>
      </c>
      <c r="AG1936" s="28">
        <f t="shared" ca="1" si="1186"/>
        <v>0.41355966064081939</v>
      </c>
      <c r="AH1936" s="28">
        <f>IF(Riskregister!$E$9="",0,COUNTIF(BJ$4:BJ$53,"&lt;"&amp;AF1936)*IF(AG1936&lt;0.5,Riskregister!$K$9+(Riskregister!$L$9-Riskregister!$K$9)*SQRT(AG1936/2),Riskregister!$L$9-(Riskregister!$L$9-Riskregister!$K$9)*SQRT((1-AG1936)/2)))</f>
        <v>0</v>
      </c>
      <c r="AI1936" s="28">
        <f t="shared" ca="1" si="1187"/>
        <v>0.78294741097723086</v>
      </c>
      <c r="AJ1936" s="28">
        <f t="shared" ca="1" si="1187"/>
        <v>0.24756237544864002</v>
      </c>
      <c r="AK1936" s="28">
        <f>IF(Riskregister!$E$10="",0,COUNTIF(BK$4:BK$53,"&lt;"&amp;AI1936)*IF(AJ1936&lt;0.5,Riskregister!$K$10+(Riskregister!$L$10-Riskregister!$K$10)*SQRT(AJ1936/2),Riskregister!$L$10-(Riskregister!$L$10-Riskregister!$K$10)*SQRT((1-AJ1936)/2)))</f>
        <v>0</v>
      </c>
      <c r="AL1936" s="28">
        <f t="shared" ca="1" si="1188"/>
        <v>2.7093989267426899E-2</v>
      </c>
      <c r="AM1936" s="28">
        <f t="shared" ca="1" si="1188"/>
        <v>0.37861536118098527</v>
      </c>
      <c r="AN1936" s="28">
        <f>IF(Riskregister!$E$11="",0,COUNTIF(BL$4:BL$53,"&lt;"&amp;AL1936)*IF(AM1936&lt;0.5,Riskregister!$K$11+(Riskregister!$L$11-Riskregister!$K$11)*SQRT(AM1936/2),Riskregister!$L$11-(Riskregister!$L$11-Riskregister!$K$11)*SQRT((1-AM1936)/2)))</f>
        <v>0</v>
      </c>
      <c r="AO1936" s="28">
        <f t="shared" ca="1" si="1189"/>
        <v>0.67821593946853387</v>
      </c>
      <c r="AP1936" s="28">
        <f t="shared" ca="1" si="1189"/>
        <v>0.49846113989217844</v>
      </c>
      <c r="AQ1936" s="28">
        <f>IF(Riskregister!$E$12="",0,COUNTIF(BM$4:BM$53,"&lt;"&amp;AO1936)*IF(AP1936&lt;0.5,Riskregister!$K$12+(Riskregister!$L$12-Riskregister!$K$12)*SQRT(AP1936/2),Riskregister!$L$12-(Riskregister!$L$12-Riskregister!$K$12)*SQRT((1-AP1936)/2)))</f>
        <v>0</v>
      </c>
      <c r="AR1936" s="28">
        <f t="shared" ca="1" si="1190"/>
        <v>0.94977887099834046</v>
      </c>
      <c r="AS1936" s="28">
        <f t="shared" ca="1" si="1190"/>
        <v>0.35687893437818996</v>
      </c>
      <c r="AT1936" s="28">
        <f>IF(Riskregister!$E$13="",0,COUNTIF(BN$4:BN$53,"&lt;"&amp;AR1936)*IF(AS1936&lt;0.5,Riskregister!$K$13+(Riskregister!$L$13-Riskregister!$K$13)*SQRT(AS1936/2),Riskregister!$L$13-(Riskregister!$L$13-Riskregister!$K$13)*SQRT((1-AS1936)/2)))</f>
        <v>0</v>
      </c>
      <c r="AU1936" s="28">
        <f t="shared" ca="1" si="1191"/>
        <v>0.1440914625633396</v>
      </c>
      <c r="AV1936" s="28">
        <f t="shared" ca="1" si="1191"/>
        <v>0.86298593080516939</v>
      </c>
      <c r="AW1936" s="28">
        <f>IF(Riskregister!$E$14="",0,COUNTIF(BO$4:BO$53,"&lt;"&amp;AU1936)*IF(AV1936&lt;0.5,Riskregister!$K$14+(Riskregister!$L$14-Riskregister!$K$14)*SQRT(AV1936/2),Riskregister!$L$14-(Riskregister!$L$14-Riskregister!$K$14)*SQRT((1-AV1936)/2)))</f>
        <v>0</v>
      </c>
      <c r="AX1936" s="28">
        <f t="shared" ca="1" si="1192"/>
        <v>0.54413397363549876</v>
      </c>
      <c r="AY1936" s="28">
        <f t="shared" ca="1" si="1192"/>
        <v>0.66691271933041574</v>
      </c>
      <c r="AZ1936" s="28">
        <f>IF(Riskregister!$E$15="",0,COUNTIF(BP$4:BP$53,"&lt;"&amp;AX1936)*IF(AY1936&lt;0.5,Riskregister!$K$15+(Riskregister!$L$15-Riskregister!$K$15)*SQRT(AY1936/2),Riskregister!$L$15-(Riskregister!$L$15-Riskregister!$K$15)*SQRT((1-AY1936)/2)))</f>
        <v>0</v>
      </c>
      <c r="BA1936" s="28">
        <f t="shared" ca="1" si="1193"/>
        <v>0.17061933002663332</v>
      </c>
      <c r="BB1936" s="28">
        <f t="shared" ca="1" si="1193"/>
        <v>0.52812249373683828</v>
      </c>
      <c r="BC1936" s="28">
        <f>IF(Riskregister!$E$16="",0,COUNTIF(BQ$4:BQ$53,"&lt;"&amp;BA1936)*IF(BB1936&lt;0.5,Riskregister!$K$16+(Riskregister!$L$16-Riskregister!$K$16)*SQRT(BB1936/2),Riskregister!$L$16-(Riskregister!$L$16-Riskregister!$K$16)*SQRT((1-BB1936)/2)))</f>
        <v>0</v>
      </c>
      <c r="BD1936" s="28">
        <f t="shared" ca="1" si="1194"/>
        <v>365279.02911994868</v>
      </c>
    </row>
    <row r="1937" spans="20:56" x14ac:dyDescent="0.35">
      <c r="T1937" s="28">
        <f t="shared" ca="1" si="1182"/>
        <v>0.55632159895870803</v>
      </c>
      <c r="U1937" s="28">
        <f t="shared" ca="1" si="1182"/>
        <v>0.2103819659258519</v>
      </c>
      <c r="V1937" s="28">
        <f ca="1">IF(Riskregister!$E$5="",0,COUNTIF(BF$4:BF$53,"&lt;"&amp;T1937)*IF(U1937&lt;0.5,Riskregister!$K$5+(Riskregister!$L$5-Riskregister!$K$5)*SQRT(U1937/2),Riskregister!$L$5-(Riskregister!$L$5-Riskregister!$K$5)*SQRT((1-U1937)/2)))</f>
        <v>0</v>
      </c>
      <c r="W1937" s="28">
        <f t="shared" ca="1" si="1183"/>
        <v>0.16536592297029384</v>
      </c>
      <c r="X1937" s="28">
        <f t="shared" ca="1" si="1183"/>
        <v>4.6997806312905843E-2</v>
      </c>
      <c r="Y1937" s="28">
        <f ca="1">IF(Riskregister!$E$6="",0,COUNTIF(BG$4:BG$53,"&lt;"&amp;W1937)*IF(X1937&lt;0.5,Riskregister!$K$6+(Riskregister!$L$6-Riskregister!$K$6)*SQRT(X1937/2),Riskregister!$L$6-(Riskregister!$L$6-Riskregister!$K$6)*SQRT((1-X1937)/2)))</f>
        <v>0</v>
      </c>
      <c r="Z1937" s="28">
        <f t="shared" ca="1" si="1184"/>
        <v>5.3741160501398766E-2</v>
      </c>
      <c r="AA1937" s="28">
        <f t="shared" ca="1" si="1184"/>
        <v>0.63050596132410408</v>
      </c>
      <c r="AB1937" s="28">
        <f ca="1">IF(Riskregister!$E$7="",0,COUNTIF(BH$4:BH$53,"&lt;"&amp;Z1937)*IF(AA1937&lt;0.5,Riskregister!$K$7+(Riskregister!$L$7-Riskregister!$K$7)*SQRT(AA1937/2),Riskregister!$L$7-(Riskregister!$L$7-Riskregister!$K$7)*SQRT((1-AA1937)/2)))</f>
        <v>0</v>
      </c>
      <c r="AC1937" s="28">
        <f t="shared" ca="1" si="1185"/>
        <v>0.51811939105070948</v>
      </c>
      <c r="AD1937" s="28">
        <f t="shared" ca="1" si="1185"/>
        <v>0.9955687016781789</v>
      </c>
      <c r="AE1937" s="28">
        <f ca="1">IF(Riskregister!$E$8="",0,COUNTIF(BI$4:BI$53,"&lt;"&amp;AC1937)*IF(AD1937&lt;0.5,Riskregister!$K$8+(Riskregister!$L$8-Riskregister!$K$8)*SQRT(AD1937/2),Riskregister!$L$8-(Riskregister!$L$8-Riskregister!$K$8)*SQRT((1-AD1937)/2)))</f>
        <v>0</v>
      </c>
      <c r="AF1937" s="28">
        <f t="shared" ca="1" si="1186"/>
        <v>7.6275530824706395E-2</v>
      </c>
      <c r="AG1937" s="28">
        <f t="shared" ca="1" si="1186"/>
        <v>0.56148449838090075</v>
      </c>
      <c r="AH1937" s="28">
        <f>IF(Riskregister!$E$9="",0,COUNTIF(BJ$4:BJ$53,"&lt;"&amp;AF1937)*IF(AG1937&lt;0.5,Riskregister!$K$9+(Riskregister!$L$9-Riskregister!$K$9)*SQRT(AG1937/2),Riskregister!$L$9-(Riskregister!$L$9-Riskregister!$K$9)*SQRT((1-AG1937)/2)))</f>
        <v>0</v>
      </c>
      <c r="AI1937" s="28">
        <f t="shared" ca="1" si="1187"/>
        <v>5.977606516643641E-2</v>
      </c>
      <c r="AJ1937" s="28">
        <f t="shared" ca="1" si="1187"/>
        <v>0.6433292487336203</v>
      </c>
      <c r="AK1937" s="28">
        <f>IF(Riskregister!$E$10="",0,COUNTIF(BK$4:BK$53,"&lt;"&amp;AI1937)*IF(AJ1937&lt;0.5,Riskregister!$K$10+(Riskregister!$L$10-Riskregister!$K$10)*SQRT(AJ1937/2),Riskregister!$L$10-(Riskregister!$L$10-Riskregister!$K$10)*SQRT((1-AJ1937)/2)))</f>
        <v>0</v>
      </c>
      <c r="AL1937" s="28">
        <f t="shared" ca="1" si="1188"/>
        <v>0.29384186465774165</v>
      </c>
      <c r="AM1937" s="28">
        <f t="shared" ca="1" si="1188"/>
        <v>0.70252505671060395</v>
      </c>
      <c r="AN1937" s="28">
        <f>IF(Riskregister!$E$11="",0,COUNTIF(BL$4:BL$53,"&lt;"&amp;AL1937)*IF(AM1937&lt;0.5,Riskregister!$K$11+(Riskregister!$L$11-Riskregister!$K$11)*SQRT(AM1937/2),Riskregister!$L$11-(Riskregister!$L$11-Riskregister!$K$11)*SQRT((1-AM1937)/2)))</f>
        <v>0</v>
      </c>
      <c r="AO1937" s="28">
        <f t="shared" ca="1" si="1189"/>
        <v>0.37676831046596082</v>
      </c>
      <c r="AP1937" s="28">
        <f t="shared" ca="1" si="1189"/>
        <v>0.53786190961406288</v>
      </c>
      <c r="AQ1937" s="28">
        <f>IF(Riskregister!$E$12="",0,COUNTIF(BM$4:BM$53,"&lt;"&amp;AO1937)*IF(AP1937&lt;0.5,Riskregister!$K$12+(Riskregister!$L$12-Riskregister!$K$12)*SQRT(AP1937/2),Riskregister!$L$12-(Riskregister!$L$12-Riskregister!$K$12)*SQRT((1-AP1937)/2)))</f>
        <v>0</v>
      </c>
      <c r="AR1937" s="28">
        <f t="shared" ca="1" si="1190"/>
        <v>0.64040504598551196</v>
      </c>
      <c r="AS1937" s="28">
        <f t="shared" ca="1" si="1190"/>
        <v>0.1266945306560876</v>
      </c>
      <c r="AT1937" s="28">
        <f>IF(Riskregister!$E$13="",0,COUNTIF(BN$4:BN$53,"&lt;"&amp;AR1937)*IF(AS1937&lt;0.5,Riskregister!$K$13+(Riskregister!$L$13-Riskregister!$K$13)*SQRT(AS1937/2),Riskregister!$L$13-(Riskregister!$L$13-Riskregister!$K$13)*SQRT((1-AS1937)/2)))</f>
        <v>0</v>
      </c>
      <c r="AU1937" s="28">
        <f t="shared" ca="1" si="1191"/>
        <v>0.45873039824842654</v>
      </c>
      <c r="AV1937" s="28">
        <f t="shared" ca="1" si="1191"/>
        <v>0.23623424146936212</v>
      </c>
      <c r="AW1937" s="28">
        <f>IF(Riskregister!$E$14="",0,COUNTIF(BO$4:BO$53,"&lt;"&amp;AU1937)*IF(AV1937&lt;0.5,Riskregister!$K$14+(Riskregister!$L$14-Riskregister!$K$14)*SQRT(AV1937/2),Riskregister!$L$14-(Riskregister!$L$14-Riskregister!$K$14)*SQRT((1-AV1937)/2)))</f>
        <v>0</v>
      </c>
      <c r="AX1937" s="28">
        <f t="shared" ca="1" si="1192"/>
        <v>0.22050773783441724</v>
      </c>
      <c r="AY1937" s="28">
        <f t="shared" ca="1" si="1192"/>
        <v>0.31352320126086197</v>
      </c>
      <c r="AZ1937" s="28">
        <f>IF(Riskregister!$E$15="",0,COUNTIF(BP$4:BP$53,"&lt;"&amp;AX1937)*IF(AY1937&lt;0.5,Riskregister!$K$15+(Riskregister!$L$15-Riskregister!$K$15)*SQRT(AY1937/2),Riskregister!$L$15-(Riskregister!$L$15-Riskregister!$K$15)*SQRT((1-AY1937)/2)))</f>
        <v>0</v>
      </c>
      <c r="BA1937" s="28">
        <f t="shared" ca="1" si="1193"/>
        <v>2.5175576272520539E-2</v>
      </c>
      <c r="BB1937" s="28">
        <f t="shared" ca="1" si="1193"/>
        <v>0.80385938572866611</v>
      </c>
      <c r="BC1937" s="28">
        <f>IF(Riskregister!$E$16="",0,COUNTIF(BQ$4:BQ$53,"&lt;"&amp;BA1937)*IF(BB1937&lt;0.5,Riskregister!$K$16+(Riskregister!$L$16-Riskregister!$K$16)*SQRT(BB1937/2),Riskregister!$L$16-(Riskregister!$L$16-Riskregister!$K$16)*SQRT((1-BB1937)/2)))</f>
        <v>0</v>
      </c>
      <c r="BD1937" s="28">
        <f t="shared" ca="1" si="1194"/>
        <v>0</v>
      </c>
    </row>
    <row r="1938" spans="20:56" x14ac:dyDescent="0.35">
      <c r="T1938" s="28">
        <f t="shared" ca="1" si="1182"/>
        <v>0.23802861199861669</v>
      </c>
      <c r="U1938" s="28">
        <f t="shared" ca="1" si="1182"/>
        <v>0.72354464502873839</v>
      </c>
      <c r="V1938" s="28">
        <f ca="1">IF(Riskregister!$E$5="",0,COUNTIF(BF$4:BF$53,"&lt;"&amp;T1938)*IF(U1938&lt;0.5,Riskregister!$K$5+(Riskregister!$L$5-Riskregister!$K$5)*SQRT(U1938/2),Riskregister!$L$5-(Riskregister!$L$5-Riskregister!$K$5)*SQRT((1-U1938)/2)))</f>
        <v>0</v>
      </c>
      <c r="W1938" s="28">
        <f t="shared" ca="1" si="1183"/>
        <v>4.6510594072123657E-2</v>
      </c>
      <c r="X1938" s="28">
        <f t="shared" ca="1" si="1183"/>
        <v>0.81922851795425</v>
      </c>
      <c r="Y1938" s="28">
        <f ca="1">IF(Riskregister!$E$6="",0,COUNTIF(BG$4:BG$53,"&lt;"&amp;W1938)*IF(X1938&lt;0.5,Riskregister!$K$6+(Riskregister!$L$6-Riskregister!$K$6)*SQRT(X1938/2),Riskregister!$L$6-(Riskregister!$L$6-Riskregister!$K$6)*SQRT((1-X1938)/2)))</f>
        <v>0</v>
      </c>
      <c r="Z1938" s="28">
        <f t="shared" ca="1" si="1184"/>
        <v>0.73049372780705779</v>
      </c>
      <c r="AA1938" s="28">
        <f t="shared" ca="1" si="1184"/>
        <v>0.23759457098257708</v>
      </c>
      <c r="AB1938" s="28">
        <f ca="1">IF(Riskregister!$E$7="",0,COUNTIF(BH$4:BH$53,"&lt;"&amp;Z1938)*IF(AA1938&lt;0.5,Riskregister!$K$7+(Riskregister!$L$7-Riskregister!$K$7)*SQRT(AA1938/2),Riskregister!$L$7-(Riskregister!$L$7-Riskregister!$K$7)*SQRT((1-AA1938)/2)))</f>
        <v>170634.43734142769</v>
      </c>
      <c r="AC1938" s="28">
        <f t="shared" ca="1" si="1185"/>
        <v>0.99176950851081347</v>
      </c>
      <c r="AD1938" s="28">
        <f t="shared" ca="1" si="1185"/>
        <v>0.20168473718139279</v>
      </c>
      <c r="AE1938" s="28">
        <f ca="1">IF(Riskregister!$E$8="",0,COUNTIF(BI$4:BI$53,"&lt;"&amp;AC1938)*IF(AD1938&lt;0.5,Riskregister!$K$8+(Riskregister!$L$8-Riskregister!$K$8)*SQRT(AD1938/2),Riskregister!$L$8-(Riskregister!$L$8-Riskregister!$K$8)*SQRT((1-AD1938)/2)))</f>
        <v>1792517.3105088205</v>
      </c>
      <c r="AF1938" s="28">
        <f t="shared" ca="1" si="1186"/>
        <v>0.93294696021904056</v>
      </c>
      <c r="AG1938" s="28">
        <f t="shared" ca="1" si="1186"/>
        <v>0.45867903309401059</v>
      </c>
      <c r="AH1938" s="28">
        <f>IF(Riskregister!$E$9="",0,COUNTIF(BJ$4:BJ$53,"&lt;"&amp;AF1938)*IF(AG1938&lt;0.5,Riskregister!$K$9+(Riskregister!$L$9-Riskregister!$K$9)*SQRT(AG1938/2),Riskregister!$L$9-(Riskregister!$L$9-Riskregister!$K$9)*SQRT((1-AG1938)/2)))</f>
        <v>0</v>
      </c>
      <c r="AI1938" s="28">
        <f t="shared" ca="1" si="1187"/>
        <v>0.5770671057497283</v>
      </c>
      <c r="AJ1938" s="28">
        <f t="shared" ca="1" si="1187"/>
        <v>0.67653914640460022</v>
      </c>
      <c r="AK1938" s="28">
        <f>IF(Riskregister!$E$10="",0,COUNTIF(BK$4:BK$53,"&lt;"&amp;AI1938)*IF(AJ1938&lt;0.5,Riskregister!$K$10+(Riskregister!$L$10-Riskregister!$K$10)*SQRT(AJ1938/2),Riskregister!$L$10-(Riskregister!$L$10-Riskregister!$K$10)*SQRT((1-AJ1938)/2)))</f>
        <v>0</v>
      </c>
      <c r="AL1938" s="28">
        <f t="shared" ca="1" si="1188"/>
        <v>0.75165758832718155</v>
      </c>
      <c r="AM1938" s="28">
        <f t="shared" ca="1" si="1188"/>
        <v>0.28178555532913652</v>
      </c>
      <c r="AN1938" s="28">
        <f>IF(Riskregister!$E$11="",0,COUNTIF(BL$4:BL$53,"&lt;"&amp;AL1938)*IF(AM1938&lt;0.5,Riskregister!$K$11+(Riskregister!$L$11-Riskregister!$K$11)*SQRT(AM1938/2),Riskregister!$L$11-(Riskregister!$L$11-Riskregister!$K$11)*SQRT((1-AM1938)/2)))</f>
        <v>0</v>
      </c>
      <c r="AO1938" s="28">
        <f t="shared" ca="1" si="1189"/>
        <v>0.9704362298090472</v>
      </c>
      <c r="AP1938" s="28">
        <f t="shared" ca="1" si="1189"/>
        <v>0.51125104566371726</v>
      </c>
      <c r="AQ1938" s="28">
        <f>IF(Riskregister!$E$12="",0,COUNTIF(BM$4:BM$53,"&lt;"&amp;AO1938)*IF(AP1938&lt;0.5,Riskregister!$K$12+(Riskregister!$L$12-Riskregister!$K$12)*SQRT(AP1938/2),Riskregister!$L$12-(Riskregister!$L$12-Riskregister!$K$12)*SQRT((1-AP1938)/2)))</f>
        <v>0</v>
      </c>
      <c r="AR1938" s="28">
        <f t="shared" ca="1" si="1190"/>
        <v>0.99571947939843652</v>
      </c>
      <c r="AS1938" s="28">
        <f t="shared" ca="1" si="1190"/>
        <v>0.93681937991521058</v>
      </c>
      <c r="AT1938" s="28">
        <f>IF(Riskregister!$E$13="",0,COUNTIF(BN$4:BN$53,"&lt;"&amp;AR1938)*IF(AS1938&lt;0.5,Riskregister!$K$13+(Riskregister!$L$13-Riskregister!$K$13)*SQRT(AS1938/2),Riskregister!$L$13-(Riskregister!$L$13-Riskregister!$K$13)*SQRT((1-AS1938)/2)))</f>
        <v>0</v>
      </c>
      <c r="AU1938" s="28">
        <f t="shared" ca="1" si="1191"/>
        <v>0.81809752270066982</v>
      </c>
      <c r="AV1938" s="28">
        <f t="shared" ca="1" si="1191"/>
        <v>0.39760203501752223</v>
      </c>
      <c r="AW1938" s="28">
        <f>IF(Riskregister!$E$14="",0,COUNTIF(BO$4:BO$53,"&lt;"&amp;AU1938)*IF(AV1938&lt;0.5,Riskregister!$K$14+(Riskregister!$L$14-Riskregister!$K$14)*SQRT(AV1938/2),Riskregister!$L$14-(Riskregister!$L$14-Riskregister!$K$14)*SQRT((1-AV1938)/2)))</f>
        <v>0</v>
      </c>
      <c r="AX1938" s="28">
        <f t="shared" ca="1" si="1192"/>
        <v>0.37665267449674122</v>
      </c>
      <c r="AY1938" s="28">
        <f t="shared" ca="1" si="1192"/>
        <v>0.7824991286314632</v>
      </c>
      <c r="AZ1938" s="28">
        <f>IF(Riskregister!$E$15="",0,COUNTIF(BP$4:BP$53,"&lt;"&amp;AX1938)*IF(AY1938&lt;0.5,Riskregister!$K$15+(Riskregister!$L$15-Riskregister!$K$15)*SQRT(AY1938/2),Riskregister!$L$15-(Riskregister!$L$15-Riskregister!$K$15)*SQRT((1-AY1938)/2)))</f>
        <v>0</v>
      </c>
      <c r="BA1938" s="28">
        <f t="shared" ca="1" si="1193"/>
        <v>0.49732944704687743</v>
      </c>
      <c r="BB1938" s="28">
        <f t="shared" ca="1" si="1193"/>
        <v>0.98172951878349834</v>
      </c>
      <c r="BC1938" s="28">
        <f>IF(Riskregister!$E$16="",0,COUNTIF(BQ$4:BQ$53,"&lt;"&amp;BA1938)*IF(BB1938&lt;0.5,Riskregister!$K$16+(Riskregister!$L$16-Riskregister!$K$16)*SQRT(BB1938/2),Riskregister!$L$16-(Riskregister!$L$16-Riskregister!$K$16)*SQRT((1-BB1938)/2)))</f>
        <v>0</v>
      </c>
      <c r="BD1938" s="28">
        <f t="shared" ca="1" si="1194"/>
        <v>1963151.7478502481</v>
      </c>
    </row>
    <row r="1939" spans="20:56" x14ac:dyDescent="0.35">
      <c r="T1939" s="28">
        <f t="shared" ca="1" si="1182"/>
        <v>0.37973829804832027</v>
      </c>
      <c r="U1939" s="28">
        <f t="shared" ca="1" si="1182"/>
        <v>0.77332054404185524</v>
      </c>
      <c r="V1939" s="28">
        <f ca="1">IF(Riskregister!$E$5="",0,COUNTIF(BF$4:BF$53,"&lt;"&amp;T1939)*IF(U1939&lt;0.5,Riskregister!$K$5+(Riskregister!$L$5-Riskregister!$K$5)*SQRT(U1939/2),Riskregister!$L$5-(Riskregister!$L$5-Riskregister!$K$5)*SQRT((1-U1939)/2)))</f>
        <v>0</v>
      </c>
      <c r="W1939" s="28">
        <f t="shared" ca="1" si="1183"/>
        <v>0.20672758298369132</v>
      </c>
      <c r="X1939" s="28">
        <f t="shared" ca="1" si="1183"/>
        <v>0.94181924187141797</v>
      </c>
      <c r="Y1939" s="28">
        <f ca="1">IF(Riskregister!$E$6="",0,COUNTIF(BG$4:BG$53,"&lt;"&amp;W1939)*IF(X1939&lt;0.5,Riskregister!$K$6+(Riskregister!$L$6-Riskregister!$K$6)*SQRT(X1939/2),Riskregister!$L$6-(Riskregister!$L$6-Riskregister!$K$6)*SQRT((1-X1939)/2)))</f>
        <v>0</v>
      </c>
      <c r="Z1939" s="28">
        <f t="shared" ca="1" si="1184"/>
        <v>0.35015930827666919</v>
      </c>
      <c r="AA1939" s="28">
        <f t="shared" ca="1" si="1184"/>
        <v>0.97743233765404269</v>
      </c>
      <c r="AB1939" s="28">
        <f ca="1">IF(Riskregister!$E$7="",0,COUNTIF(BH$4:BH$53,"&lt;"&amp;Z1939)*IF(AA1939&lt;0.5,Riskregister!$K$7+(Riskregister!$L$7-Riskregister!$K$7)*SQRT(AA1939/2),Riskregister!$L$7-(Riskregister!$L$7-Riskregister!$K$7)*SQRT((1-AA1939)/2)))</f>
        <v>0</v>
      </c>
      <c r="AC1939" s="28">
        <f t="shared" ca="1" si="1185"/>
        <v>0.28646779698245073</v>
      </c>
      <c r="AD1939" s="28">
        <f t="shared" ca="1" si="1185"/>
        <v>0.81211076575539087</v>
      </c>
      <c r="AE1939" s="28">
        <f ca="1">IF(Riskregister!$E$8="",0,COUNTIF(BI$4:BI$53,"&lt;"&amp;AC1939)*IF(AD1939&lt;0.5,Riskregister!$K$8+(Riskregister!$L$8-Riskregister!$K$8)*SQRT(AD1939/2),Riskregister!$L$8-(Riskregister!$L$8-Riskregister!$K$8)*SQRT((1-AD1939)/2)))</f>
        <v>0</v>
      </c>
      <c r="AF1939" s="28">
        <f t="shared" ca="1" si="1186"/>
        <v>0.30506132544101727</v>
      </c>
      <c r="AG1939" s="28">
        <f t="shared" ca="1" si="1186"/>
        <v>0.97540591273667498</v>
      </c>
      <c r="AH1939" s="28">
        <f>IF(Riskregister!$E$9="",0,COUNTIF(BJ$4:BJ$53,"&lt;"&amp;AF1939)*IF(AG1939&lt;0.5,Riskregister!$K$9+(Riskregister!$L$9-Riskregister!$K$9)*SQRT(AG1939/2),Riskregister!$L$9-(Riskregister!$L$9-Riskregister!$K$9)*SQRT((1-AG1939)/2)))</f>
        <v>0</v>
      </c>
      <c r="AI1939" s="28">
        <f t="shared" ca="1" si="1187"/>
        <v>0.49859288897219267</v>
      </c>
      <c r="AJ1939" s="28">
        <f t="shared" ca="1" si="1187"/>
        <v>0.88447197827907997</v>
      </c>
      <c r="AK1939" s="28">
        <f>IF(Riskregister!$E$10="",0,COUNTIF(BK$4:BK$53,"&lt;"&amp;AI1939)*IF(AJ1939&lt;0.5,Riskregister!$K$10+(Riskregister!$L$10-Riskregister!$K$10)*SQRT(AJ1939/2),Riskregister!$L$10-(Riskregister!$L$10-Riskregister!$K$10)*SQRT((1-AJ1939)/2)))</f>
        <v>0</v>
      </c>
      <c r="AL1939" s="28">
        <f t="shared" ca="1" si="1188"/>
        <v>0.76378163549713163</v>
      </c>
      <c r="AM1939" s="28">
        <f t="shared" ca="1" si="1188"/>
        <v>0.66604139524456796</v>
      </c>
      <c r="AN1939" s="28">
        <f>IF(Riskregister!$E$11="",0,COUNTIF(BL$4:BL$53,"&lt;"&amp;AL1939)*IF(AM1939&lt;0.5,Riskregister!$K$11+(Riskregister!$L$11-Riskregister!$K$11)*SQRT(AM1939/2),Riskregister!$L$11-(Riskregister!$L$11-Riskregister!$K$11)*SQRT((1-AM1939)/2)))</f>
        <v>0</v>
      </c>
      <c r="AO1939" s="28">
        <f t="shared" ca="1" si="1189"/>
        <v>0.84740557581694242</v>
      </c>
      <c r="AP1939" s="28">
        <f t="shared" ca="1" si="1189"/>
        <v>0.82036168664343134</v>
      </c>
      <c r="AQ1939" s="28">
        <f>IF(Riskregister!$E$12="",0,COUNTIF(BM$4:BM$53,"&lt;"&amp;AO1939)*IF(AP1939&lt;0.5,Riskregister!$K$12+(Riskregister!$L$12-Riskregister!$K$12)*SQRT(AP1939/2),Riskregister!$L$12-(Riskregister!$L$12-Riskregister!$K$12)*SQRT((1-AP1939)/2)))</f>
        <v>0</v>
      </c>
      <c r="AR1939" s="28">
        <f t="shared" ca="1" si="1190"/>
        <v>0.23327413492254301</v>
      </c>
      <c r="AS1939" s="28">
        <f t="shared" ca="1" si="1190"/>
        <v>0.54615354908172675</v>
      </c>
      <c r="AT1939" s="28">
        <f>IF(Riskregister!$E$13="",0,COUNTIF(BN$4:BN$53,"&lt;"&amp;AR1939)*IF(AS1939&lt;0.5,Riskregister!$K$13+(Riskregister!$L$13-Riskregister!$K$13)*SQRT(AS1939/2),Riskregister!$L$13-(Riskregister!$L$13-Riskregister!$K$13)*SQRT((1-AS1939)/2)))</f>
        <v>0</v>
      </c>
      <c r="AU1939" s="28">
        <f t="shared" ca="1" si="1191"/>
        <v>0.80055571482930865</v>
      </c>
      <c r="AV1939" s="28">
        <f t="shared" ca="1" si="1191"/>
        <v>6.6584596410635855E-2</v>
      </c>
      <c r="AW1939" s="28">
        <f>IF(Riskregister!$E$14="",0,COUNTIF(BO$4:BO$53,"&lt;"&amp;AU1939)*IF(AV1939&lt;0.5,Riskregister!$K$14+(Riskregister!$L$14-Riskregister!$K$14)*SQRT(AV1939/2),Riskregister!$L$14-(Riskregister!$L$14-Riskregister!$K$14)*SQRT((1-AV1939)/2)))</f>
        <v>0</v>
      </c>
      <c r="AX1939" s="28">
        <f t="shared" ca="1" si="1192"/>
        <v>0.42091047298752926</v>
      </c>
      <c r="AY1939" s="28">
        <f t="shared" ca="1" si="1192"/>
        <v>0.14053594777500444</v>
      </c>
      <c r="AZ1939" s="28">
        <f>IF(Riskregister!$E$15="",0,COUNTIF(BP$4:BP$53,"&lt;"&amp;AX1939)*IF(AY1939&lt;0.5,Riskregister!$K$15+(Riskregister!$L$15-Riskregister!$K$15)*SQRT(AY1939/2),Riskregister!$L$15-(Riskregister!$L$15-Riskregister!$K$15)*SQRT((1-AY1939)/2)))</f>
        <v>0</v>
      </c>
      <c r="BA1939" s="28">
        <f t="shared" ca="1" si="1193"/>
        <v>0.90192874158817393</v>
      </c>
      <c r="BB1939" s="28">
        <f t="shared" ca="1" si="1193"/>
        <v>0.70498482734672829</v>
      </c>
      <c r="BC1939" s="28">
        <f>IF(Riskregister!$E$16="",0,COUNTIF(BQ$4:BQ$53,"&lt;"&amp;BA1939)*IF(BB1939&lt;0.5,Riskregister!$K$16+(Riskregister!$L$16-Riskregister!$K$16)*SQRT(BB1939/2),Riskregister!$L$16-(Riskregister!$L$16-Riskregister!$K$16)*SQRT((1-BB1939)/2)))</f>
        <v>0</v>
      </c>
      <c r="BD1939" s="28">
        <f t="shared" ca="1" si="1194"/>
        <v>0</v>
      </c>
    </row>
    <row r="1940" spans="20:56" x14ac:dyDescent="0.35">
      <c r="T1940" s="28">
        <f t="shared" ca="1" si="1182"/>
        <v>0.55270179980125578</v>
      </c>
      <c r="U1940" s="28">
        <f t="shared" ca="1" si="1182"/>
        <v>0.75329292617723609</v>
      </c>
      <c r="V1940" s="28">
        <f ca="1">IF(Riskregister!$E$5="",0,COUNTIF(BF$4:BF$53,"&lt;"&amp;T1940)*IF(U1940&lt;0.5,Riskregister!$K$5+(Riskregister!$L$5-Riskregister!$K$5)*SQRT(U1940/2),Riskregister!$L$5-(Riskregister!$L$5-Riskregister!$K$5)*SQRT((1-U1940)/2)))</f>
        <v>0</v>
      </c>
      <c r="W1940" s="28">
        <f t="shared" ca="1" si="1183"/>
        <v>0.96158561454205027</v>
      </c>
      <c r="X1940" s="28">
        <f t="shared" ca="1" si="1183"/>
        <v>0.64428557518140817</v>
      </c>
      <c r="Y1940" s="28">
        <f ca="1">IF(Riskregister!$E$6="",0,COUNTIF(BG$4:BG$53,"&lt;"&amp;W1940)*IF(X1940&lt;0.5,Riskregister!$K$6+(Riskregister!$L$6-Riskregister!$K$6)*SQRT(X1940/2),Riskregister!$L$6-(Riskregister!$L$6-Riskregister!$K$6)*SQRT((1-X1940)/2)))</f>
        <v>2481767.6486043138</v>
      </c>
      <c r="Z1940" s="28">
        <f t="shared" ca="1" si="1184"/>
        <v>0.7539828371808881</v>
      </c>
      <c r="AA1940" s="28">
        <f t="shared" ca="1" si="1184"/>
        <v>0.51366348353735802</v>
      </c>
      <c r="AB1940" s="28">
        <f ca="1">IF(Riskregister!$E$7="",0,COUNTIF(BH$4:BH$53,"&lt;"&amp;Z1940)*IF(AA1940&lt;0.5,Riskregister!$K$7+(Riskregister!$L$7-Riskregister!$K$7)*SQRT(AA1940/2),Riskregister!$L$7-(Riskregister!$L$7-Riskregister!$K$7)*SQRT((1-AA1940)/2)))</f>
        <v>227407.67214810266</v>
      </c>
      <c r="AC1940" s="28">
        <f t="shared" ca="1" si="1185"/>
        <v>0.83586642824747004</v>
      </c>
      <c r="AD1940" s="28">
        <f t="shared" ca="1" si="1185"/>
        <v>0.98568760899832986</v>
      </c>
      <c r="AE1940" s="28">
        <f ca="1">IF(Riskregister!$E$8="",0,COUNTIF(BI$4:BI$53,"&lt;"&amp;AC1940)*IF(AD1940&lt;0.5,Riskregister!$K$8+(Riskregister!$L$8-Riskregister!$K$8)*SQRT(AD1940/2),Riskregister!$L$8-(Riskregister!$L$8-Riskregister!$K$8)*SQRT((1-AD1940)/2)))</f>
        <v>0</v>
      </c>
      <c r="AF1940" s="28">
        <f t="shared" ca="1" si="1186"/>
        <v>3.5459848519917458E-2</v>
      </c>
      <c r="AG1940" s="28">
        <f t="shared" ca="1" si="1186"/>
        <v>0.11685129160678143</v>
      </c>
      <c r="AH1940" s="28">
        <f>IF(Riskregister!$E$9="",0,COUNTIF(BJ$4:BJ$53,"&lt;"&amp;AF1940)*IF(AG1940&lt;0.5,Riskregister!$K$9+(Riskregister!$L$9-Riskregister!$K$9)*SQRT(AG1940/2),Riskregister!$L$9-(Riskregister!$L$9-Riskregister!$K$9)*SQRT((1-AG1940)/2)))</f>
        <v>0</v>
      </c>
      <c r="AI1940" s="28">
        <f t="shared" ca="1" si="1187"/>
        <v>0.65468738007370653</v>
      </c>
      <c r="AJ1940" s="28">
        <f t="shared" ca="1" si="1187"/>
        <v>0.67041614036416841</v>
      </c>
      <c r="AK1940" s="28">
        <f>IF(Riskregister!$E$10="",0,COUNTIF(BK$4:BK$53,"&lt;"&amp;AI1940)*IF(AJ1940&lt;0.5,Riskregister!$K$10+(Riskregister!$L$10-Riskregister!$K$10)*SQRT(AJ1940/2),Riskregister!$L$10-(Riskregister!$L$10-Riskregister!$K$10)*SQRT((1-AJ1940)/2)))</f>
        <v>0</v>
      </c>
      <c r="AL1940" s="28">
        <f t="shared" ca="1" si="1188"/>
        <v>0.26969978925326643</v>
      </c>
      <c r="AM1940" s="28">
        <f t="shared" ca="1" si="1188"/>
        <v>0.68220530194875562</v>
      </c>
      <c r="AN1940" s="28">
        <f>IF(Riskregister!$E$11="",0,COUNTIF(BL$4:BL$53,"&lt;"&amp;AL1940)*IF(AM1940&lt;0.5,Riskregister!$K$11+(Riskregister!$L$11-Riskregister!$K$11)*SQRT(AM1940/2),Riskregister!$L$11-(Riskregister!$L$11-Riskregister!$K$11)*SQRT((1-AM1940)/2)))</f>
        <v>0</v>
      </c>
      <c r="AO1940" s="28">
        <f t="shared" ca="1" si="1189"/>
        <v>0.20108292338976841</v>
      </c>
      <c r="AP1940" s="28">
        <f t="shared" ca="1" si="1189"/>
        <v>0.76357079424218455</v>
      </c>
      <c r="AQ1940" s="28">
        <f>IF(Riskregister!$E$12="",0,COUNTIF(BM$4:BM$53,"&lt;"&amp;AO1940)*IF(AP1940&lt;0.5,Riskregister!$K$12+(Riskregister!$L$12-Riskregister!$K$12)*SQRT(AP1940/2),Riskregister!$L$12-(Riskregister!$L$12-Riskregister!$K$12)*SQRT((1-AP1940)/2)))</f>
        <v>0</v>
      </c>
      <c r="AR1940" s="28">
        <f t="shared" ca="1" si="1190"/>
        <v>4.0076834249304527E-2</v>
      </c>
      <c r="AS1940" s="28">
        <f t="shared" ca="1" si="1190"/>
        <v>0.64479422011293619</v>
      </c>
      <c r="AT1940" s="28">
        <f>IF(Riskregister!$E$13="",0,COUNTIF(BN$4:BN$53,"&lt;"&amp;AR1940)*IF(AS1940&lt;0.5,Riskregister!$K$13+(Riskregister!$L$13-Riskregister!$K$13)*SQRT(AS1940/2),Riskregister!$L$13-(Riskregister!$L$13-Riskregister!$K$13)*SQRT((1-AS1940)/2)))</f>
        <v>0</v>
      </c>
      <c r="AU1940" s="28">
        <f t="shared" ca="1" si="1191"/>
        <v>0.62639227862043945</v>
      </c>
      <c r="AV1940" s="28">
        <f t="shared" ca="1" si="1191"/>
        <v>0.84073763358480946</v>
      </c>
      <c r="AW1940" s="28">
        <f>IF(Riskregister!$E$14="",0,COUNTIF(BO$4:BO$53,"&lt;"&amp;AU1940)*IF(AV1940&lt;0.5,Riskregister!$K$14+(Riskregister!$L$14-Riskregister!$K$14)*SQRT(AV1940/2),Riskregister!$L$14-(Riskregister!$L$14-Riskregister!$K$14)*SQRT((1-AV1940)/2)))</f>
        <v>0</v>
      </c>
      <c r="AX1940" s="28">
        <f t="shared" ca="1" si="1192"/>
        <v>0.89080206752395508</v>
      </c>
      <c r="AY1940" s="28">
        <f t="shared" ca="1" si="1192"/>
        <v>0.35711705052656262</v>
      </c>
      <c r="AZ1940" s="28">
        <f>IF(Riskregister!$E$15="",0,COUNTIF(BP$4:BP$53,"&lt;"&amp;AX1940)*IF(AY1940&lt;0.5,Riskregister!$K$15+(Riskregister!$L$15-Riskregister!$K$15)*SQRT(AY1940/2),Riskregister!$L$15-(Riskregister!$L$15-Riskregister!$K$15)*SQRT((1-AY1940)/2)))</f>
        <v>0</v>
      </c>
      <c r="BA1940" s="28">
        <f t="shared" ca="1" si="1193"/>
        <v>0.71922866969757104</v>
      </c>
      <c r="BB1940" s="28">
        <f t="shared" ca="1" si="1193"/>
        <v>0.18101595104093293</v>
      </c>
      <c r="BC1940" s="28">
        <f>IF(Riskregister!$E$16="",0,COUNTIF(BQ$4:BQ$53,"&lt;"&amp;BA1940)*IF(BB1940&lt;0.5,Riskregister!$K$16+(Riskregister!$L$16-Riskregister!$K$16)*SQRT(BB1940/2),Riskregister!$L$16-(Riskregister!$L$16-Riskregister!$K$16)*SQRT((1-BB1940)/2)))</f>
        <v>0</v>
      </c>
      <c r="BD1940" s="28">
        <f t="shared" ca="1" si="1194"/>
        <v>2709175.3207524167</v>
      </c>
    </row>
    <row r="1941" spans="20:56" x14ac:dyDescent="0.35">
      <c r="T1941" s="28">
        <f t="shared" ca="1" si="1182"/>
        <v>0.5009265245524922</v>
      </c>
      <c r="U1941" s="28">
        <f t="shared" ca="1" si="1182"/>
        <v>1.8242010633158223E-3</v>
      </c>
      <c r="V1941" s="28">
        <f ca="1">IF(Riskregister!$E$5="",0,COUNTIF(BF$4:BF$53,"&lt;"&amp;T1941)*IF(U1941&lt;0.5,Riskregister!$K$5+(Riskregister!$L$5-Riskregister!$K$5)*SQRT(U1941/2),Riskregister!$L$5-(Riskregister!$L$5-Riskregister!$K$5)*SQRT((1-U1941)/2)))</f>
        <v>0</v>
      </c>
      <c r="W1941" s="28">
        <f t="shared" ca="1" si="1183"/>
        <v>0.47554070803594006</v>
      </c>
      <c r="X1941" s="28">
        <f t="shared" ca="1" si="1183"/>
        <v>0.6730717506929218</v>
      </c>
      <c r="Y1941" s="28">
        <f ca="1">IF(Riskregister!$E$6="",0,COUNTIF(BG$4:BG$53,"&lt;"&amp;W1941)*IF(X1941&lt;0.5,Riskregister!$K$6+(Riskregister!$L$6-Riskregister!$K$6)*SQRT(X1941/2),Riskregister!$L$6-(Riskregister!$L$6-Riskregister!$K$6)*SQRT((1-X1941)/2)))</f>
        <v>0</v>
      </c>
      <c r="Z1941" s="28">
        <f t="shared" ca="1" si="1184"/>
        <v>3.6734315474829526E-2</v>
      </c>
      <c r="AA1941" s="28">
        <f t="shared" ca="1" si="1184"/>
        <v>0.44119507502991817</v>
      </c>
      <c r="AB1941" s="28">
        <f ca="1">IF(Riskregister!$E$7="",0,COUNTIF(BH$4:BH$53,"&lt;"&amp;Z1941)*IF(AA1941&lt;0.5,Riskregister!$K$7+(Riskregister!$L$7-Riskregister!$K$7)*SQRT(AA1941/2),Riskregister!$L$7-(Riskregister!$L$7-Riskregister!$K$7)*SQRT((1-AA1941)/2)))</f>
        <v>0</v>
      </c>
      <c r="AC1941" s="28">
        <f t="shared" ca="1" si="1185"/>
        <v>0.32563856040102912</v>
      </c>
      <c r="AD1941" s="28">
        <f t="shared" ca="1" si="1185"/>
        <v>4.6420797713598527E-2</v>
      </c>
      <c r="AE1941" s="28">
        <f ca="1">IF(Riskregister!$E$8="",0,COUNTIF(BI$4:BI$53,"&lt;"&amp;AC1941)*IF(AD1941&lt;0.5,Riskregister!$K$8+(Riskregister!$L$8-Riskregister!$K$8)*SQRT(AD1941/2),Riskregister!$L$8-(Riskregister!$L$8-Riskregister!$K$8)*SQRT((1-AD1941)/2)))</f>
        <v>0</v>
      </c>
      <c r="AF1941" s="28">
        <f t="shared" ca="1" si="1186"/>
        <v>0.48083396975215786</v>
      </c>
      <c r="AG1941" s="28">
        <f t="shared" ca="1" si="1186"/>
        <v>0.81412321059006543</v>
      </c>
      <c r="AH1941" s="28">
        <f>IF(Riskregister!$E$9="",0,COUNTIF(BJ$4:BJ$53,"&lt;"&amp;AF1941)*IF(AG1941&lt;0.5,Riskregister!$K$9+(Riskregister!$L$9-Riskregister!$K$9)*SQRT(AG1941/2),Riskregister!$L$9-(Riskregister!$L$9-Riskregister!$K$9)*SQRT((1-AG1941)/2)))</f>
        <v>0</v>
      </c>
      <c r="AI1941" s="28">
        <f t="shared" ca="1" si="1187"/>
        <v>0.88749450671122398</v>
      </c>
      <c r="AJ1941" s="28">
        <f t="shared" ca="1" si="1187"/>
        <v>0.88557204804252887</v>
      </c>
      <c r="AK1941" s="28">
        <f>IF(Riskregister!$E$10="",0,COUNTIF(BK$4:BK$53,"&lt;"&amp;AI1941)*IF(AJ1941&lt;0.5,Riskregister!$K$10+(Riskregister!$L$10-Riskregister!$K$10)*SQRT(AJ1941/2),Riskregister!$L$10-(Riskregister!$L$10-Riskregister!$K$10)*SQRT((1-AJ1941)/2)))</f>
        <v>0</v>
      </c>
      <c r="AL1941" s="28">
        <f t="shared" ca="1" si="1188"/>
        <v>0.85247684584629446</v>
      </c>
      <c r="AM1941" s="28">
        <f t="shared" ca="1" si="1188"/>
        <v>0.33381593933753329</v>
      </c>
      <c r="AN1941" s="28">
        <f>IF(Riskregister!$E$11="",0,COUNTIF(BL$4:BL$53,"&lt;"&amp;AL1941)*IF(AM1941&lt;0.5,Riskregister!$K$11+(Riskregister!$L$11-Riskregister!$K$11)*SQRT(AM1941/2),Riskregister!$L$11-(Riskregister!$L$11-Riskregister!$K$11)*SQRT((1-AM1941)/2)))</f>
        <v>0</v>
      </c>
      <c r="AO1941" s="28">
        <f t="shared" ca="1" si="1189"/>
        <v>0.84601434546341248</v>
      </c>
      <c r="AP1941" s="28">
        <f t="shared" ca="1" si="1189"/>
        <v>0.56471309680219406</v>
      </c>
      <c r="AQ1941" s="28">
        <f>IF(Riskregister!$E$12="",0,COUNTIF(BM$4:BM$53,"&lt;"&amp;AO1941)*IF(AP1941&lt;0.5,Riskregister!$K$12+(Riskregister!$L$12-Riskregister!$K$12)*SQRT(AP1941/2),Riskregister!$L$12-(Riskregister!$L$12-Riskregister!$K$12)*SQRT((1-AP1941)/2)))</f>
        <v>0</v>
      </c>
      <c r="AR1941" s="28">
        <f t="shared" ca="1" si="1190"/>
        <v>0.45672838393602799</v>
      </c>
      <c r="AS1941" s="28">
        <f t="shared" ca="1" si="1190"/>
        <v>0.92498066089671604</v>
      </c>
      <c r="AT1941" s="28">
        <f>IF(Riskregister!$E$13="",0,COUNTIF(BN$4:BN$53,"&lt;"&amp;AR1941)*IF(AS1941&lt;0.5,Riskregister!$K$13+(Riskregister!$L$13-Riskregister!$K$13)*SQRT(AS1941/2),Riskregister!$L$13-(Riskregister!$L$13-Riskregister!$K$13)*SQRT((1-AS1941)/2)))</f>
        <v>0</v>
      </c>
      <c r="AU1941" s="28">
        <f t="shared" ca="1" si="1191"/>
        <v>0.75372511884421112</v>
      </c>
      <c r="AV1941" s="28">
        <f t="shared" ca="1" si="1191"/>
        <v>0.73391806393900072</v>
      </c>
      <c r="AW1941" s="28">
        <f>IF(Riskregister!$E$14="",0,COUNTIF(BO$4:BO$53,"&lt;"&amp;AU1941)*IF(AV1941&lt;0.5,Riskregister!$K$14+(Riskregister!$L$14-Riskregister!$K$14)*SQRT(AV1941/2),Riskregister!$L$14-(Riskregister!$L$14-Riskregister!$K$14)*SQRT((1-AV1941)/2)))</f>
        <v>0</v>
      </c>
      <c r="AX1941" s="28">
        <f t="shared" ca="1" si="1192"/>
        <v>0.14356910401614842</v>
      </c>
      <c r="AY1941" s="28">
        <f t="shared" ca="1" si="1192"/>
        <v>0.89558017208750917</v>
      </c>
      <c r="AZ1941" s="28">
        <f>IF(Riskregister!$E$15="",0,COUNTIF(BP$4:BP$53,"&lt;"&amp;AX1941)*IF(AY1941&lt;0.5,Riskregister!$K$15+(Riskregister!$L$15-Riskregister!$K$15)*SQRT(AY1941/2),Riskregister!$L$15-(Riskregister!$L$15-Riskregister!$K$15)*SQRT((1-AY1941)/2)))</f>
        <v>0</v>
      </c>
      <c r="BA1941" s="28">
        <f t="shared" ca="1" si="1193"/>
        <v>8.0511740913583152E-2</v>
      </c>
      <c r="BB1941" s="28">
        <f t="shared" ca="1" si="1193"/>
        <v>0.7476635291553847</v>
      </c>
      <c r="BC1941" s="28">
        <f>IF(Riskregister!$E$16="",0,COUNTIF(BQ$4:BQ$53,"&lt;"&amp;BA1941)*IF(BB1941&lt;0.5,Riskregister!$K$16+(Riskregister!$L$16-Riskregister!$K$16)*SQRT(BB1941/2),Riskregister!$L$16-(Riskregister!$L$16-Riskregister!$K$16)*SQRT((1-BB1941)/2)))</f>
        <v>0</v>
      </c>
      <c r="BD1941" s="28">
        <f t="shared" ca="1" si="1194"/>
        <v>0</v>
      </c>
    </row>
    <row r="1942" spans="20:56" x14ac:dyDescent="0.35">
      <c r="T1942" s="28">
        <f t="shared" ca="1" si="1182"/>
        <v>0.28487617711774127</v>
      </c>
      <c r="U1942" s="28">
        <f t="shared" ca="1" si="1182"/>
        <v>0.50637536453960463</v>
      </c>
      <c r="V1942" s="28">
        <f ca="1">IF(Riskregister!$E$5="",0,COUNTIF(BF$4:BF$53,"&lt;"&amp;T1942)*IF(U1942&lt;0.5,Riskregister!$K$5+(Riskregister!$L$5-Riskregister!$K$5)*SQRT(U1942/2),Riskregister!$L$5-(Riskregister!$L$5-Riskregister!$K$5)*SQRT((1-U1942)/2)))</f>
        <v>0</v>
      </c>
      <c r="W1942" s="28">
        <f t="shared" ca="1" si="1183"/>
        <v>0.30804963096143567</v>
      </c>
      <c r="X1942" s="28">
        <f t="shared" ca="1" si="1183"/>
        <v>0.32843208631558263</v>
      </c>
      <c r="Y1942" s="28">
        <f ca="1">IF(Riskregister!$E$6="",0,COUNTIF(BG$4:BG$53,"&lt;"&amp;W1942)*IF(X1942&lt;0.5,Riskregister!$K$6+(Riskregister!$L$6-Riskregister!$K$6)*SQRT(X1942/2),Riskregister!$L$6-(Riskregister!$L$6-Riskregister!$K$6)*SQRT((1-X1942)/2)))</f>
        <v>0</v>
      </c>
      <c r="Z1942" s="28">
        <f t="shared" ca="1" si="1184"/>
        <v>0.26971863689836062</v>
      </c>
      <c r="AA1942" s="28">
        <f t="shared" ca="1" si="1184"/>
        <v>0.73183737786860481</v>
      </c>
      <c r="AB1942" s="28">
        <f ca="1">IF(Riskregister!$E$7="",0,COUNTIF(BH$4:BH$53,"&lt;"&amp;Z1942)*IF(AA1942&lt;0.5,Riskregister!$K$7+(Riskregister!$L$7-Riskregister!$K$7)*SQRT(AA1942/2),Riskregister!$L$7-(Riskregister!$L$7-Riskregister!$K$7)*SQRT((1-AA1942)/2)))</f>
        <v>0</v>
      </c>
      <c r="AC1942" s="28">
        <f t="shared" ca="1" si="1185"/>
        <v>0.411064943577646</v>
      </c>
      <c r="AD1942" s="28">
        <f t="shared" ca="1" si="1185"/>
        <v>0.74142703318963488</v>
      </c>
      <c r="AE1942" s="28">
        <f ca="1">IF(Riskregister!$E$8="",0,COUNTIF(BI$4:BI$53,"&lt;"&amp;AC1942)*IF(AD1942&lt;0.5,Riskregister!$K$8+(Riskregister!$L$8-Riskregister!$K$8)*SQRT(AD1942/2),Riskregister!$L$8-(Riskregister!$L$8-Riskregister!$K$8)*SQRT((1-AD1942)/2)))</f>
        <v>0</v>
      </c>
      <c r="AF1942" s="28">
        <f t="shared" ca="1" si="1186"/>
        <v>0.53528795101646287</v>
      </c>
      <c r="AG1942" s="28">
        <f t="shared" ca="1" si="1186"/>
        <v>0.57684799119428432</v>
      </c>
      <c r="AH1942" s="28">
        <f>IF(Riskregister!$E$9="",0,COUNTIF(BJ$4:BJ$53,"&lt;"&amp;AF1942)*IF(AG1942&lt;0.5,Riskregister!$K$9+(Riskregister!$L$9-Riskregister!$K$9)*SQRT(AG1942/2),Riskregister!$L$9-(Riskregister!$L$9-Riskregister!$K$9)*SQRT((1-AG1942)/2)))</f>
        <v>0</v>
      </c>
      <c r="AI1942" s="28">
        <f t="shared" ca="1" si="1187"/>
        <v>0.63898176246421257</v>
      </c>
      <c r="AJ1942" s="28">
        <f t="shared" ca="1" si="1187"/>
        <v>0.58496657122711282</v>
      </c>
      <c r="AK1942" s="28">
        <f>IF(Riskregister!$E$10="",0,COUNTIF(BK$4:BK$53,"&lt;"&amp;AI1942)*IF(AJ1942&lt;0.5,Riskregister!$K$10+(Riskregister!$L$10-Riskregister!$K$10)*SQRT(AJ1942/2),Riskregister!$L$10-(Riskregister!$L$10-Riskregister!$K$10)*SQRT((1-AJ1942)/2)))</f>
        <v>0</v>
      </c>
      <c r="AL1942" s="28">
        <f t="shared" ca="1" si="1188"/>
        <v>0.96019959065048266</v>
      </c>
      <c r="AM1942" s="28">
        <f t="shared" ca="1" si="1188"/>
        <v>0.61898708676319047</v>
      </c>
      <c r="AN1942" s="28">
        <f>IF(Riskregister!$E$11="",0,COUNTIF(BL$4:BL$53,"&lt;"&amp;AL1942)*IF(AM1942&lt;0.5,Riskregister!$K$11+(Riskregister!$L$11-Riskregister!$K$11)*SQRT(AM1942/2),Riskregister!$L$11-(Riskregister!$L$11-Riskregister!$K$11)*SQRT((1-AM1942)/2)))</f>
        <v>0</v>
      </c>
      <c r="AO1942" s="28">
        <f t="shared" ca="1" si="1189"/>
        <v>0.89265708770096774</v>
      </c>
      <c r="AP1942" s="28">
        <f t="shared" ca="1" si="1189"/>
        <v>0.58572048449238234</v>
      </c>
      <c r="AQ1942" s="28">
        <f>IF(Riskregister!$E$12="",0,COUNTIF(BM$4:BM$53,"&lt;"&amp;AO1942)*IF(AP1942&lt;0.5,Riskregister!$K$12+(Riskregister!$L$12-Riskregister!$K$12)*SQRT(AP1942/2),Riskregister!$L$12-(Riskregister!$L$12-Riskregister!$K$12)*SQRT((1-AP1942)/2)))</f>
        <v>0</v>
      </c>
      <c r="AR1942" s="28">
        <f t="shared" ca="1" si="1190"/>
        <v>6.6438988476652416E-2</v>
      </c>
      <c r="AS1942" s="28">
        <f t="shared" ca="1" si="1190"/>
        <v>0.94173533667369036</v>
      </c>
      <c r="AT1942" s="28">
        <f>IF(Riskregister!$E$13="",0,COUNTIF(BN$4:BN$53,"&lt;"&amp;AR1942)*IF(AS1942&lt;0.5,Riskregister!$K$13+(Riskregister!$L$13-Riskregister!$K$13)*SQRT(AS1942/2),Riskregister!$L$13-(Riskregister!$L$13-Riskregister!$K$13)*SQRT((1-AS1942)/2)))</f>
        <v>0</v>
      </c>
      <c r="AU1942" s="28">
        <f t="shared" ca="1" si="1191"/>
        <v>0.55220989935255671</v>
      </c>
      <c r="AV1942" s="28">
        <f t="shared" ca="1" si="1191"/>
        <v>9.5979599245464398E-2</v>
      </c>
      <c r="AW1942" s="28">
        <f>IF(Riskregister!$E$14="",0,COUNTIF(BO$4:BO$53,"&lt;"&amp;AU1942)*IF(AV1942&lt;0.5,Riskregister!$K$14+(Riskregister!$L$14-Riskregister!$K$14)*SQRT(AV1942/2),Riskregister!$L$14-(Riskregister!$L$14-Riskregister!$K$14)*SQRT((1-AV1942)/2)))</f>
        <v>0</v>
      </c>
      <c r="AX1942" s="28">
        <f t="shared" ca="1" si="1192"/>
        <v>0.77622255788148353</v>
      </c>
      <c r="AY1942" s="28">
        <f t="shared" ca="1" si="1192"/>
        <v>0.34471954345411249</v>
      </c>
      <c r="AZ1942" s="28">
        <f>IF(Riskregister!$E$15="",0,COUNTIF(BP$4:BP$53,"&lt;"&amp;AX1942)*IF(AY1942&lt;0.5,Riskregister!$K$15+(Riskregister!$L$15-Riskregister!$K$15)*SQRT(AY1942/2),Riskregister!$L$15-(Riskregister!$L$15-Riskregister!$K$15)*SQRT((1-AY1942)/2)))</f>
        <v>0</v>
      </c>
      <c r="BA1942" s="28">
        <f t="shared" ca="1" si="1193"/>
        <v>0.15486109601126685</v>
      </c>
      <c r="BB1942" s="28">
        <f t="shared" ca="1" si="1193"/>
        <v>0.54817263659530469</v>
      </c>
      <c r="BC1942" s="28">
        <f>IF(Riskregister!$E$16="",0,COUNTIF(BQ$4:BQ$53,"&lt;"&amp;BA1942)*IF(BB1942&lt;0.5,Riskregister!$K$16+(Riskregister!$L$16-Riskregister!$K$16)*SQRT(BB1942/2),Riskregister!$L$16-(Riskregister!$L$16-Riskregister!$K$16)*SQRT((1-BB1942)/2)))</f>
        <v>0</v>
      </c>
      <c r="BD1942" s="28">
        <f t="shared" ca="1" si="1194"/>
        <v>0</v>
      </c>
    </row>
    <row r="1943" spans="20:56" x14ac:dyDescent="0.35">
      <c r="T1943" s="28">
        <f t="shared" ca="1" si="1182"/>
        <v>0.56080517955560472</v>
      </c>
      <c r="U1943" s="28">
        <f t="shared" ca="1" si="1182"/>
        <v>0.63714888047378671</v>
      </c>
      <c r="V1943" s="28">
        <f ca="1">IF(Riskregister!$E$5="",0,COUNTIF(BF$4:BF$53,"&lt;"&amp;T1943)*IF(U1943&lt;0.5,Riskregister!$K$5+(Riskregister!$L$5-Riskregister!$K$5)*SQRT(U1943/2),Riskregister!$L$5-(Riskregister!$L$5-Riskregister!$K$5)*SQRT((1-U1943)/2)))</f>
        <v>0</v>
      </c>
      <c r="W1943" s="28">
        <f t="shared" ca="1" si="1183"/>
        <v>1.0592485459488543E-3</v>
      </c>
      <c r="X1943" s="28">
        <f t="shared" ca="1" si="1183"/>
        <v>0.11804241119857162</v>
      </c>
      <c r="Y1943" s="28">
        <f ca="1">IF(Riskregister!$E$6="",0,COUNTIF(BG$4:BG$53,"&lt;"&amp;W1943)*IF(X1943&lt;0.5,Riskregister!$K$6+(Riskregister!$L$6-Riskregister!$K$6)*SQRT(X1943/2),Riskregister!$L$6-(Riskregister!$L$6-Riskregister!$K$6)*SQRT((1-X1943)/2)))</f>
        <v>0</v>
      </c>
      <c r="Z1943" s="28">
        <f t="shared" ca="1" si="1184"/>
        <v>0.95674869900664261</v>
      </c>
      <c r="AA1943" s="28">
        <f t="shared" ca="1" si="1184"/>
        <v>0.79543894695366135</v>
      </c>
      <c r="AB1943" s="28">
        <f ca="1">IF(Riskregister!$E$7="",0,COUNTIF(BH$4:BH$53,"&lt;"&amp;Z1943)*IF(AA1943&lt;0.5,Riskregister!$K$7+(Riskregister!$L$7-Riskregister!$K$7)*SQRT(AA1943/2),Riskregister!$L$7-(Riskregister!$L$7-Riskregister!$K$7)*SQRT((1-AA1943)/2)))</f>
        <v>576130.71225299127</v>
      </c>
      <c r="AC1943" s="28">
        <f t="shared" ca="1" si="1185"/>
        <v>0.95283909696419899</v>
      </c>
      <c r="AD1943" s="28">
        <f t="shared" ca="1" si="1185"/>
        <v>9.6340809143213413E-2</v>
      </c>
      <c r="AE1943" s="28">
        <f ca="1">IF(Riskregister!$E$8="",0,COUNTIF(BI$4:BI$53,"&lt;"&amp;AC1943)*IF(AD1943&lt;0.5,Riskregister!$K$8+(Riskregister!$L$8-Riskregister!$K$8)*SQRT(AD1943/2),Riskregister!$L$8-(Riskregister!$L$8-Riskregister!$K$8)*SQRT((1-AD1943)/2)))</f>
        <v>0</v>
      </c>
      <c r="AF1943" s="28">
        <f t="shared" ca="1" si="1186"/>
        <v>0.18278436933189313</v>
      </c>
      <c r="AG1943" s="28">
        <f t="shared" ca="1" si="1186"/>
        <v>0.40217680455177096</v>
      </c>
      <c r="AH1943" s="28">
        <f>IF(Riskregister!$E$9="",0,COUNTIF(BJ$4:BJ$53,"&lt;"&amp;AF1943)*IF(AG1943&lt;0.5,Riskregister!$K$9+(Riskregister!$L$9-Riskregister!$K$9)*SQRT(AG1943/2),Riskregister!$L$9-(Riskregister!$L$9-Riskregister!$K$9)*SQRT((1-AG1943)/2)))</f>
        <v>0</v>
      </c>
      <c r="AI1943" s="28">
        <f t="shared" ca="1" si="1187"/>
        <v>0.49515720538401087</v>
      </c>
      <c r="AJ1943" s="28">
        <f t="shared" ca="1" si="1187"/>
        <v>0.9267577789268947</v>
      </c>
      <c r="AK1943" s="28">
        <f>IF(Riskregister!$E$10="",0,COUNTIF(BK$4:BK$53,"&lt;"&amp;AI1943)*IF(AJ1943&lt;0.5,Riskregister!$K$10+(Riskregister!$L$10-Riskregister!$K$10)*SQRT(AJ1943/2),Riskregister!$L$10-(Riskregister!$L$10-Riskregister!$K$10)*SQRT((1-AJ1943)/2)))</f>
        <v>0</v>
      </c>
      <c r="AL1943" s="28">
        <f t="shared" ca="1" si="1188"/>
        <v>0.69259158782138952</v>
      </c>
      <c r="AM1943" s="28">
        <f t="shared" ca="1" si="1188"/>
        <v>0.29580639217476878</v>
      </c>
      <c r="AN1943" s="28">
        <f>IF(Riskregister!$E$11="",0,COUNTIF(BL$4:BL$53,"&lt;"&amp;AL1943)*IF(AM1943&lt;0.5,Riskregister!$K$11+(Riskregister!$L$11-Riskregister!$K$11)*SQRT(AM1943/2),Riskregister!$L$11-(Riskregister!$L$11-Riskregister!$K$11)*SQRT((1-AM1943)/2)))</f>
        <v>0</v>
      </c>
      <c r="AO1943" s="28">
        <f t="shared" ca="1" si="1189"/>
        <v>0.27807933612463664</v>
      </c>
      <c r="AP1943" s="28">
        <f t="shared" ca="1" si="1189"/>
        <v>0.77224514426089541</v>
      </c>
      <c r="AQ1943" s="28">
        <f>IF(Riskregister!$E$12="",0,COUNTIF(BM$4:BM$53,"&lt;"&amp;AO1943)*IF(AP1943&lt;0.5,Riskregister!$K$12+(Riskregister!$L$12-Riskregister!$K$12)*SQRT(AP1943/2),Riskregister!$L$12-(Riskregister!$L$12-Riskregister!$K$12)*SQRT((1-AP1943)/2)))</f>
        <v>0</v>
      </c>
      <c r="AR1943" s="28">
        <f t="shared" ca="1" si="1190"/>
        <v>0.63470916485665252</v>
      </c>
      <c r="AS1943" s="28">
        <f t="shared" ca="1" si="1190"/>
        <v>0.70131318185047753</v>
      </c>
      <c r="AT1943" s="28">
        <f>IF(Riskregister!$E$13="",0,COUNTIF(BN$4:BN$53,"&lt;"&amp;AR1943)*IF(AS1943&lt;0.5,Riskregister!$K$13+(Riskregister!$L$13-Riskregister!$K$13)*SQRT(AS1943/2),Riskregister!$L$13-(Riskregister!$L$13-Riskregister!$K$13)*SQRT((1-AS1943)/2)))</f>
        <v>0</v>
      </c>
      <c r="AU1943" s="28">
        <f t="shared" ca="1" si="1191"/>
        <v>0.28947265474723571</v>
      </c>
      <c r="AV1943" s="28">
        <f t="shared" ca="1" si="1191"/>
        <v>0.10187540940603612</v>
      </c>
      <c r="AW1943" s="28">
        <f>IF(Riskregister!$E$14="",0,COUNTIF(BO$4:BO$53,"&lt;"&amp;AU1943)*IF(AV1943&lt;0.5,Riskregister!$K$14+(Riskregister!$L$14-Riskregister!$K$14)*SQRT(AV1943/2),Riskregister!$L$14-(Riskregister!$L$14-Riskregister!$K$14)*SQRT((1-AV1943)/2)))</f>
        <v>0</v>
      </c>
      <c r="AX1943" s="28">
        <f t="shared" ca="1" si="1192"/>
        <v>0.34599783685006047</v>
      </c>
      <c r="AY1943" s="28">
        <f t="shared" ca="1" si="1192"/>
        <v>1.0917106570483504E-2</v>
      </c>
      <c r="AZ1943" s="28">
        <f>IF(Riskregister!$E$15="",0,COUNTIF(BP$4:BP$53,"&lt;"&amp;AX1943)*IF(AY1943&lt;0.5,Riskregister!$K$15+(Riskregister!$L$15-Riskregister!$K$15)*SQRT(AY1943/2),Riskregister!$L$15-(Riskregister!$L$15-Riskregister!$K$15)*SQRT((1-AY1943)/2)))</f>
        <v>0</v>
      </c>
      <c r="BA1943" s="28">
        <f t="shared" ca="1" si="1193"/>
        <v>0.69035488058393324</v>
      </c>
      <c r="BB1943" s="28">
        <f t="shared" ca="1" si="1193"/>
        <v>0.16718445357684553</v>
      </c>
      <c r="BC1943" s="28">
        <f>IF(Riskregister!$E$16="",0,COUNTIF(BQ$4:BQ$53,"&lt;"&amp;BA1943)*IF(BB1943&lt;0.5,Riskregister!$K$16+(Riskregister!$L$16-Riskregister!$K$16)*SQRT(BB1943/2),Riskregister!$L$16-(Riskregister!$L$16-Riskregister!$K$16)*SQRT((1-BB1943)/2)))</f>
        <v>0</v>
      </c>
      <c r="BD1943" s="28">
        <f t="shared" ca="1" si="1194"/>
        <v>576130.71225299127</v>
      </c>
    </row>
    <row r="1944" spans="20:56" x14ac:dyDescent="0.35">
      <c r="T1944" s="28">
        <f t="shared" ref="T1944:U1963" ca="1" si="1195">RAND()</f>
        <v>0.22371384099983371</v>
      </c>
      <c r="U1944" s="28">
        <f t="shared" ca="1" si="1195"/>
        <v>4.9829588721464479E-2</v>
      </c>
      <c r="V1944" s="28">
        <f ca="1">IF(Riskregister!$E$5="",0,COUNTIF(BF$4:BF$53,"&lt;"&amp;T1944)*IF(U1944&lt;0.5,Riskregister!$K$5+(Riskregister!$L$5-Riskregister!$K$5)*SQRT(U1944/2),Riskregister!$L$5-(Riskregister!$L$5-Riskregister!$K$5)*SQRT((1-U1944)/2)))</f>
        <v>0</v>
      </c>
      <c r="W1944" s="28">
        <f t="shared" ref="W1944:X1963" ca="1" si="1196">RAND()</f>
        <v>0.27562441521596215</v>
      </c>
      <c r="X1944" s="28">
        <f t="shared" ca="1" si="1196"/>
        <v>0.40716668200826078</v>
      </c>
      <c r="Y1944" s="28">
        <f ca="1">IF(Riskregister!$E$6="",0,COUNTIF(BG$4:BG$53,"&lt;"&amp;W1944)*IF(X1944&lt;0.5,Riskregister!$K$6+(Riskregister!$L$6-Riskregister!$K$6)*SQRT(X1944/2),Riskregister!$L$6-(Riskregister!$L$6-Riskregister!$K$6)*SQRT((1-X1944)/2)))</f>
        <v>0</v>
      </c>
      <c r="Z1944" s="28">
        <f t="shared" ref="Z1944:AA1963" ca="1" si="1197">RAND()</f>
        <v>0.688043446834957</v>
      </c>
      <c r="AA1944" s="28">
        <f t="shared" ca="1" si="1197"/>
        <v>0.8725867585909427</v>
      </c>
      <c r="AB1944" s="28">
        <f ca="1">IF(Riskregister!$E$7="",0,COUNTIF(BH$4:BH$53,"&lt;"&amp;Z1944)*IF(AA1944&lt;0.5,Riskregister!$K$7+(Riskregister!$L$7-Riskregister!$K$7)*SQRT(AA1944/2),Riskregister!$L$7-(Riskregister!$L$7-Riskregister!$K$7)*SQRT((1-AA1944)/2)))</f>
        <v>0</v>
      </c>
      <c r="AC1944" s="28">
        <f t="shared" ref="AC1944:AD1963" ca="1" si="1198">RAND()</f>
        <v>0.57927745576218559</v>
      </c>
      <c r="AD1944" s="28">
        <f t="shared" ca="1" si="1198"/>
        <v>0.1702925301473549</v>
      </c>
      <c r="AE1944" s="28">
        <f ca="1">IF(Riskregister!$E$8="",0,COUNTIF(BI$4:BI$53,"&lt;"&amp;AC1944)*IF(AD1944&lt;0.5,Riskregister!$K$8+(Riskregister!$L$8-Riskregister!$K$8)*SQRT(AD1944/2),Riskregister!$L$8-(Riskregister!$L$8-Riskregister!$K$8)*SQRT((1-AD1944)/2)))</f>
        <v>0</v>
      </c>
      <c r="AF1944" s="28">
        <f t="shared" ref="AF1944:AG1963" ca="1" si="1199">RAND()</f>
        <v>0.94748335354820223</v>
      </c>
      <c r="AG1944" s="28">
        <f t="shared" ca="1" si="1199"/>
        <v>0.66633309248666639</v>
      </c>
      <c r="AH1944" s="28">
        <f>IF(Riskregister!$E$9="",0,COUNTIF(BJ$4:BJ$53,"&lt;"&amp;AF1944)*IF(AG1944&lt;0.5,Riskregister!$K$9+(Riskregister!$L$9-Riskregister!$K$9)*SQRT(AG1944/2),Riskregister!$L$9-(Riskregister!$L$9-Riskregister!$K$9)*SQRT((1-AG1944)/2)))</f>
        <v>0</v>
      </c>
      <c r="AI1944" s="28">
        <f t="shared" ref="AI1944:AJ1963" ca="1" si="1200">RAND()</f>
        <v>0.78328969047214292</v>
      </c>
      <c r="AJ1944" s="28">
        <f t="shared" ca="1" si="1200"/>
        <v>0.3089463257633791</v>
      </c>
      <c r="AK1944" s="28">
        <f>IF(Riskregister!$E$10="",0,COUNTIF(BK$4:BK$53,"&lt;"&amp;AI1944)*IF(AJ1944&lt;0.5,Riskregister!$K$10+(Riskregister!$L$10-Riskregister!$K$10)*SQRT(AJ1944/2),Riskregister!$L$10-(Riskregister!$L$10-Riskregister!$K$10)*SQRT((1-AJ1944)/2)))</f>
        <v>0</v>
      </c>
      <c r="AL1944" s="28">
        <f t="shared" ref="AL1944:AM1963" ca="1" si="1201">RAND()</f>
        <v>0.74332081652409476</v>
      </c>
      <c r="AM1944" s="28">
        <f t="shared" ca="1" si="1201"/>
        <v>0.21428592354401277</v>
      </c>
      <c r="AN1944" s="28">
        <f>IF(Riskregister!$E$11="",0,COUNTIF(BL$4:BL$53,"&lt;"&amp;AL1944)*IF(AM1944&lt;0.5,Riskregister!$K$11+(Riskregister!$L$11-Riskregister!$K$11)*SQRT(AM1944/2),Riskregister!$L$11-(Riskregister!$L$11-Riskregister!$K$11)*SQRT((1-AM1944)/2)))</f>
        <v>0</v>
      </c>
      <c r="AO1944" s="28">
        <f t="shared" ref="AO1944:AP1963" ca="1" si="1202">RAND()</f>
        <v>0.33730314192173927</v>
      </c>
      <c r="AP1944" s="28">
        <f t="shared" ca="1" si="1202"/>
        <v>0.81903136440895841</v>
      </c>
      <c r="AQ1944" s="28">
        <f>IF(Riskregister!$E$12="",0,COUNTIF(BM$4:BM$53,"&lt;"&amp;AO1944)*IF(AP1944&lt;0.5,Riskregister!$K$12+(Riskregister!$L$12-Riskregister!$K$12)*SQRT(AP1944/2),Riskregister!$L$12-(Riskregister!$L$12-Riskregister!$K$12)*SQRT((1-AP1944)/2)))</f>
        <v>0</v>
      </c>
      <c r="AR1944" s="28">
        <f t="shared" ref="AR1944:AS1963" ca="1" si="1203">RAND()</f>
        <v>0.89293239820470238</v>
      </c>
      <c r="AS1944" s="28">
        <f t="shared" ca="1" si="1203"/>
        <v>0.99098947599310527</v>
      </c>
      <c r="AT1944" s="28">
        <f>IF(Riskregister!$E$13="",0,COUNTIF(BN$4:BN$53,"&lt;"&amp;AR1944)*IF(AS1944&lt;0.5,Riskregister!$K$13+(Riskregister!$L$13-Riskregister!$K$13)*SQRT(AS1944/2),Riskregister!$L$13-(Riskregister!$L$13-Riskregister!$K$13)*SQRT((1-AS1944)/2)))</f>
        <v>0</v>
      </c>
      <c r="AU1944" s="28">
        <f t="shared" ref="AU1944:AV1963" ca="1" si="1204">RAND()</f>
        <v>1.5157844890639316E-2</v>
      </c>
      <c r="AV1944" s="28">
        <f t="shared" ca="1" si="1204"/>
        <v>0.80938939339861093</v>
      </c>
      <c r="AW1944" s="28">
        <f>IF(Riskregister!$E$14="",0,COUNTIF(BO$4:BO$53,"&lt;"&amp;AU1944)*IF(AV1944&lt;0.5,Riskregister!$K$14+(Riskregister!$L$14-Riskregister!$K$14)*SQRT(AV1944/2),Riskregister!$L$14-(Riskregister!$L$14-Riskregister!$K$14)*SQRT((1-AV1944)/2)))</f>
        <v>0</v>
      </c>
      <c r="AX1944" s="28">
        <f t="shared" ref="AX1944:AY1963" ca="1" si="1205">RAND()</f>
        <v>0.83541842237574182</v>
      </c>
      <c r="AY1944" s="28">
        <f t="shared" ca="1" si="1205"/>
        <v>0.79792986092864449</v>
      </c>
      <c r="AZ1944" s="28">
        <f>IF(Riskregister!$E$15="",0,COUNTIF(BP$4:BP$53,"&lt;"&amp;AX1944)*IF(AY1944&lt;0.5,Riskregister!$K$15+(Riskregister!$L$15-Riskregister!$K$15)*SQRT(AY1944/2),Riskregister!$L$15-(Riskregister!$L$15-Riskregister!$K$15)*SQRT((1-AY1944)/2)))</f>
        <v>0</v>
      </c>
      <c r="BA1944" s="28">
        <f t="shared" ref="BA1944:BB1963" ca="1" si="1206">RAND()</f>
        <v>0.31542807899670622</v>
      </c>
      <c r="BB1944" s="28">
        <f t="shared" ca="1" si="1206"/>
        <v>0.17283287841284045</v>
      </c>
      <c r="BC1944" s="28">
        <f>IF(Riskregister!$E$16="",0,COUNTIF(BQ$4:BQ$53,"&lt;"&amp;BA1944)*IF(BB1944&lt;0.5,Riskregister!$K$16+(Riskregister!$L$16-Riskregister!$K$16)*SQRT(BB1944/2),Riskregister!$L$16-(Riskregister!$L$16-Riskregister!$K$16)*SQRT((1-BB1944)/2)))</f>
        <v>0</v>
      </c>
      <c r="BD1944" s="28">
        <f t="shared" ca="1" si="1194"/>
        <v>0</v>
      </c>
    </row>
    <row r="1945" spans="20:56" x14ac:dyDescent="0.35">
      <c r="T1945" s="28">
        <f t="shared" ca="1" si="1195"/>
        <v>0.16510638435295977</v>
      </c>
      <c r="U1945" s="28">
        <f t="shared" ca="1" si="1195"/>
        <v>0.70642372127923514</v>
      </c>
      <c r="V1945" s="28">
        <f ca="1">IF(Riskregister!$E$5="",0,COUNTIF(BF$4:BF$53,"&lt;"&amp;T1945)*IF(U1945&lt;0.5,Riskregister!$K$5+(Riskregister!$L$5-Riskregister!$K$5)*SQRT(U1945/2),Riskregister!$L$5-(Riskregister!$L$5-Riskregister!$K$5)*SQRT((1-U1945)/2)))</f>
        <v>0</v>
      </c>
      <c r="W1945" s="28">
        <f t="shared" ca="1" si="1196"/>
        <v>0.87991208332487025</v>
      </c>
      <c r="X1945" s="28">
        <f t="shared" ca="1" si="1196"/>
        <v>0.23734982009904493</v>
      </c>
      <c r="Y1945" s="28">
        <f ca="1">IF(Riskregister!$E$6="",0,COUNTIF(BG$4:BG$53,"&lt;"&amp;W1945)*IF(X1945&lt;0.5,Riskregister!$K$6+(Riskregister!$L$6-Riskregister!$K$6)*SQRT(X1945/2),Riskregister!$L$6-(Riskregister!$L$6-Riskregister!$K$6)*SQRT((1-X1945)/2)))</f>
        <v>820086.04931932862</v>
      </c>
      <c r="Z1945" s="28">
        <f t="shared" ca="1" si="1197"/>
        <v>7.9493742694822123E-2</v>
      </c>
      <c r="AA1945" s="28">
        <f t="shared" ca="1" si="1197"/>
        <v>0.40540803026493866</v>
      </c>
      <c r="AB1945" s="28">
        <f ca="1">IF(Riskregister!$E$7="",0,COUNTIF(BH$4:BH$53,"&lt;"&amp;Z1945)*IF(AA1945&lt;0.5,Riskregister!$K$7+(Riskregister!$L$7-Riskregister!$K$7)*SQRT(AA1945/2),Riskregister!$L$7-(Riskregister!$L$7-Riskregister!$K$7)*SQRT((1-AA1945)/2)))</f>
        <v>0</v>
      </c>
      <c r="AC1945" s="28">
        <f t="shared" ca="1" si="1198"/>
        <v>0.85598892795902182</v>
      </c>
      <c r="AD1945" s="28">
        <f t="shared" ca="1" si="1198"/>
        <v>0.61542993051127182</v>
      </c>
      <c r="AE1945" s="28">
        <f ca="1">IF(Riskregister!$E$8="",0,COUNTIF(BI$4:BI$53,"&lt;"&amp;AC1945)*IF(AD1945&lt;0.5,Riskregister!$K$8+(Riskregister!$L$8-Riskregister!$K$8)*SQRT(AD1945/2),Riskregister!$L$8-(Riskregister!$L$8-Riskregister!$K$8)*SQRT((1-AD1945)/2)))</f>
        <v>0</v>
      </c>
      <c r="AF1945" s="28">
        <f t="shared" ca="1" si="1199"/>
        <v>0.51028183451843878</v>
      </c>
      <c r="AG1945" s="28">
        <f t="shared" ca="1" si="1199"/>
        <v>0.30493654230357603</v>
      </c>
      <c r="AH1945" s="28">
        <f>IF(Riskregister!$E$9="",0,COUNTIF(BJ$4:BJ$53,"&lt;"&amp;AF1945)*IF(AG1945&lt;0.5,Riskregister!$K$9+(Riskregister!$L$9-Riskregister!$K$9)*SQRT(AG1945/2),Riskregister!$L$9-(Riskregister!$L$9-Riskregister!$K$9)*SQRT((1-AG1945)/2)))</f>
        <v>0</v>
      </c>
      <c r="AI1945" s="28">
        <f t="shared" ca="1" si="1200"/>
        <v>7.2579775193174489E-3</v>
      </c>
      <c r="AJ1945" s="28">
        <f t="shared" ca="1" si="1200"/>
        <v>0.93871064659816761</v>
      </c>
      <c r="AK1945" s="28">
        <f>IF(Riskregister!$E$10="",0,COUNTIF(BK$4:BK$53,"&lt;"&amp;AI1945)*IF(AJ1945&lt;0.5,Riskregister!$K$10+(Riskregister!$L$10-Riskregister!$K$10)*SQRT(AJ1945/2),Riskregister!$L$10-(Riskregister!$L$10-Riskregister!$K$10)*SQRT((1-AJ1945)/2)))</f>
        <v>0</v>
      </c>
      <c r="AL1945" s="28">
        <f t="shared" ca="1" si="1201"/>
        <v>0.5415383846904539</v>
      </c>
      <c r="AM1945" s="28">
        <f t="shared" ca="1" si="1201"/>
        <v>0.81375440319733539</v>
      </c>
      <c r="AN1945" s="28">
        <f>IF(Riskregister!$E$11="",0,COUNTIF(BL$4:BL$53,"&lt;"&amp;AL1945)*IF(AM1945&lt;0.5,Riskregister!$K$11+(Riskregister!$L$11-Riskregister!$K$11)*SQRT(AM1945/2),Riskregister!$L$11-(Riskregister!$L$11-Riskregister!$K$11)*SQRT((1-AM1945)/2)))</f>
        <v>0</v>
      </c>
      <c r="AO1945" s="28">
        <f t="shared" ca="1" si="1202"/>
        <v>0.62922861424695997</v>
      </c>
      <c r="AP1945" s="28">
        <f t="shared" ca="1" si="1202"/>
        <v>0.64431101097087518</v>
      </c>
      <c r="AQ1945" s="28">
        <f>IF(Riskregister!$E$12="",0,COUNTIF(BM$4:BM$53,"&lt;"&amp;AO1945)*IF(AP1945&lt;0.5,Riskregister!$K$12+(Riskregister!$L$12-Riskregister!$K$12)*SQRT(AP1945/2),Riskregister!$L$12-(Riskregister!$L$12-Riskregister!$K$12)*SQRT((1-AP1945)/2)))</f>
        <v>0</v>
      </c>
      <c r="AR1945" s="28">
        <f t="shared" ca="1" si="1203"/>
        <v>0.94943638009425702</v>
      </c>
      <c r="AS1945" s="28">
        <f t="shared" ca="1" si="1203"/>
        <v>0.97871940127507062</v>
      </c>
      <c r="AT1945" s="28">
        <f>IF(Riskregister!$E$13="",0,COUNTIF(BN$4:BN$53,"&lt;"&amp;AR1945)*IF(AS1945&lt;0.5,Riskregister!$K$13+(Riskregister!$L$13-Riskregister!$K$13)*SQRT(AS1945/2),Riskregister!$L$13-(Riskregister!$L$13-Riskregister!$K$13)*SQRT((1-AS1945)/2)))</f>
        <v>0</v>
      </c>
      <c r="AU1945" s="28">
        <f t="shared" ca="1" si="1204"/>
        <v>0.69032963283431237</v>
      </c>
      <c r="AV1945" s="28">
        <f t="shared" ca="1" si="1204"/>
        <v>0.98749877461357827</v>
      </c>
      <c r="AW1945" s="28">
        <f>IF(Riskregister!$E$14="",0,COUNTIF(BO$4:BO$53,"&lt;"&amp;AU1945)*IF(AV1945&lt;0.5,Riskregister!$K$14+(Riskregister!$L$14-Riskregister!$K$14)*SQRT(AV1945/2),Riskregister!$L$14-(Riskregister!$L$14-Riskregister!$K$14)*SQRT((1-AV1945)/2)))</f>
        <v>0</v>
      </c>
      <c r="AX1945" s="28">
        <f t="shared" ca="1" si="1205"/>
        <v>0.29446105507547049</v>
      </c>
      <c r="AY1945" s="28">
        <f t="shared" ca="1" si="1205"/>
        <v>0.947213684426914</v>
      </c>
      <c r="AZ1945" s="28">
        <f>IF(Riskregister!$E$15="",0,COUNTIF(BP$4:BP$53,"&lt;"&amp;AX1945)*IF(AY1945&lt;0.5,Riskregister!$K$15+(Riskregister!$L$15-Riskregister!$K$15)*SQRT(AY1945/2),Riskregister!$L$15-(Riskregister!$L$15-Riskregister!$K$15)*SQRT((1-AY1945)/2)))</f>
        <v>0</v>
      </c>
      <c r="BA1945" s="28">
        <f t="shared" ca="1" si="1206"/>
        <v>0.38733122248262231</v>
      </c>
      <c r="BB1945" s="28">
        <f t="shared" ca="1" si="1206"/>
        <v>0.247261791843852</v>
      </c>
      <c r="BC1945" s="28">
        <f>IF(Riskregister!$E$16="",0,COUNTIF(BQ$4:BQ$53,"&lt;"&amp;BA1945)*IF(BB1945&lt;0.5,Riskregister!$K$16+(Riskregister!$L$16-Riskregister!$K$16)*SQRT(BB1945/2),Riskregister!$L$16-(Riskregister!$L$16-Riskregister!$K$16)*SQRT((1-BB1945)/2)))</f>
        <v>0</v>
      </c>
      <c r="BD1945" s="28">
        <f t="shared" ca="1" si="1194"/>
        <v>820086.04931932862</v>
      </c>
    </row>
    <row r="1946" spans="20:56" x14ac:dyDescent="0.35">
      <c r="T1946" s="28">
        <f t="shared" ca="1" si="1195"/>
        <v>6.5367801864401609E-2</v>
      </c>
      <c r="U1946" s="28">
        <f t="shared" ca="1" si="1195"/>
        <v>0.38588747727210082</v>
      </c>
      <c r="V1946" s="28">
        <f ca="1">IF(Riskregister!$E$5="",0,COUNTIF(BF$4:BF$53,"&lt;"&amp;T1946)*IF(U1946&lt;0.5,Riskregister!$K$5+(Riskregister!$L$5-Riskregister!$K$5)*SQRT(U1946/2),Riskregister!$L$5-(Riskregister!$L$5-Riskregister!$K$5)*SQRT((1-U1946)/2)))</f>
        <v>0</v>
      </c>
      <c r="W1946" s="28">
        <f t="shared" ca="1" si="1196"/>
        <v>0.42259351175425763</v>
      </c>
      <c r="X1946" s="28">
        <f t="shared" ca="1" si="1196"/>
        <v>0.11326154999020255</v>
      </c>
      <c r="Y1946" s="28">
        <f ca="1">IF(Riskregister!$E$6="",0,COUNTIF(BG$4:BG$53,"&lt;"&amp;W1946)*IF(X1946&lt;0.5,Riskregister!$K$6+(Riskregister!$L$6-Riskregister!$K$6)*SQRT(X1946/2),Riskregister!$L$6-(Riskregister!$L$6-Riskregister!$K$6)*SQRT((1-X1946)/2)))</f>
        <v>0</v>
      </c>
      <c r="Z1946" s="28">
        <f t="shared" ca="1" si="1197"/>
        <v>0.35178959010852651</v>
      </c>
      <c r="AA1946" s="28">
        <f t="shared" ca="1" si="1197"/>
        <v>4.2851315561407533E-2</v>
      </c>
      <c r="AB1946" s="28">
        <f ca="1">IF(Riskregister!$E$7="",0,COUNTIF(BH$4:BH$53,"&lt;"&amp;Z1946)*IF(AA1946&lt;0.5,Riskregister!$K$7+(Riskregister!$L$7-Riskregister!$K$7)*SQRT(AA1946/2),Riskregister!$L$7-(Riskregister!$L$7-Riskregister!$K$7)*SQRT((1-AA1946)/2)))</f>
        <v>0</v>
      </c>
      <c r="AC1946" s="28">
        <f t="shared" ca="1" si="1198"/>
        <v>0.89522042858384387</v>
      </c>
      <c r="AD1946" s="28">
        <f t="shared" ca="1" si="1198"/>
        <v>0.85235495596118582</v>
      </c>
      <c r="AE1946" s="28">
        <f ca="1">IF(Riskregister!$E$8="",0,COUNTIF(BI$4:BI$53,"&lt;"&amp;AC1946)*IF(AD1946&lt;0.5,Riskregister!$K$8+(Riskregister!$L$8-Riskregister!$K$8)*SQRT(AD1946/2),Riskregister!$L$8-(Riskregister!$L$8-Riskregister!$K$8)*SQRT((1-AD1946)/2)))</f>
        <v>0</v>
      </c>
      <c r="AF1946" s="28">
        <f t="shared" ca="1" si="1199"/>
        <v>0.9086362195918819</v>
      </c>
      <c r="AG1946" s="28">
        <f t="shared" ca="1" si="1199"/>
        <v>0.84117044521376949</v>
      </c>
      <c r="AH1946" s="28">
        <f>IF(Riskregister!$E$9="",0,COUNTIF(BJ$4:BJ$53,"&lt;"&amp;AF1946)*IF(AG1946&lt;0.5,Riskregister!$K$9+(Riskregister!$L$9-Riskregister!$K$9)*SQRT(AG1946/2),Riskregister!$L$9-(Riskregister!$L$9-Riskregister!$K$9)*SQRT((1-AG1946)/2)))</f>
        <v>0</v>
      </c>
      <c r="AI1946" s="28">
        <f t="shared" ca="1" si="1200"/>
        <v>0.11996485764443598</v>
      </c>
      <c r="AJ1946" s="28">
        <f t="shared" ca="1" si="1200"/>
        <v>0.47161201385664864</v>
      </c>
      <c r="AK1946" s="28">
        <f>IF(Riskregister!$E$10="",0,COUNTIF(BK$4:BK$53,"&lt;"&amp;AI1946)*IF(AJ1946&lt;0.5,Riskregister!$K$10+(Riskregister!$L$10-Riskregister!$K$10)*SQRT(AJ1946/2),Riskregister!$L$10-(Riskregister!$L$10-Riskregister!$K$10)*SQRT((1-AJ1946)/2)))</f>
        <v>0</v>
      </c>
      <c r="AL1946" s="28">
        <f t="shared" ca="1" si="1201"/>
        <v>0.9267586277222668</v>
      </c>
      <c r="AM1946" s="28">
        <f t="shared" ca="1" si="1201"/>
        <v>0.95046032241933898</v>
      </c>
      <c r="AN1946" s="28">
        <f>IF(Riskregister!$E$11="",0,COUNTIF(BL$4:BL$53,"&lt;"&amp;AL1946)*IF(AM1946&lt;0.5,Riskregister!$K$11+(Riskregister!$L$11-Riskregister!$K$11)*SQRT(AM1946/2),Riskregister!$L$11-(Riskregister!$L$11-Riskregister!$K$11)*SQRT((1-AM1946)/2)))</f>
        <v>0</v>
      </c>
      <c r="AO1946" s="28">
        <f t="shared" ca="1" si="1202"/>
        <v>0.48891337637140897</v>
      </c>
      <c r="AP1946" s="28">
        <f t="shared" ca="1" si="1202"/>
        <v>8.3798433010291551E-2</v>
      </c>
      <c r="AQ1946" s="28">
        <f>IF(Riskregister!$E$12="",0,COUNTIF(BM$4:BM$53,"&lt;"&amp;AO1946)*IF(AP1946&lt;0.5,Riskregister!$K$12+(Riskregister!$L$12-Riskregister!$K$12)*SQRT(AP1946/2),Riskregister!$L$12-(Riskregister!$L$12-Riskregister!$K$12)*SQRT((1-AP1946)/2)))</f>
        <v>0</v>
      </c>
      <c r="AR1946" s="28">
        <f t="shared" ca="1" si="1203"/>
        <v>0.85005131787026689</v>
      </c>
      <c r="AS1946" s="28">
        <f t="shared" ca="1" si="1203"/>
        <v>0.12873053192146533</v>
      </c>
      <c r="AT1946" s="28">
        <f>IF(Riskregister!$E$13="",0,COUNTIF(BN$4:BN$53,"&lt;"&amp;AR1946)*IF(AS1946&lt;0.5,Riskregister!$K$13+(Riskregister!$L$13-Riskregister!$K$13)*SQRT(AS1946/2),Riskregister!$L$13-(Riskregister!$L$13-Riskregister!$K$13)*SQRT((1-AS1946)/2)))</f>
        <v>0</v>
      </c>
      <c r="AU1946" s="28">
        <f t="shared" ca="1" si="1204"/>
        <v>0.92420058408196293</v>
      </c>
      <c r="AV1946" s="28">
        <f t="shared" ca="1" si="1204"/>
        <v>0.6521866555162904</v>
      </c>
      <c r="AW1946" s="28">
        <f>IF(Riskregister!$E$14="",0,COUNTIF(BO$4:BO$53,"&lt;"&amp;AU1946)*IF(AV1946&lt;0.5,Riskregister!$K$14+(Riskregister!$L$14-Riskregister!$K$14)*SQRT(AV1946/2),Riskregister!$L$14-(Riskregister!$L$14-Riskregister!$K$14)*SQRT((1-AV1946)/2)))</f>
        <v>0</v>
      </c>
      <c r="AX1946" s="28">
        <f t="shared" ca="1" si="1205"/>
        <v>0.112811811108807</v>
      </c>
      <c r="AY1946" s="28">
        <f t="shared" ca="1" si="1205"/>
        <v>2.0493231931295375E-2</v>
      </c>
      <c r="AZ1946" s="28">
        <f>IF(Riskregister!$E$15="",0,COUNTIF(BP$4:BP$53,"&lt;"&amp;AX1946)*IF(AY1946&lt;0.5,Riskregister!$K$15+(Riskregister!$L$15-Riskregister!$K$15)*SQRT(AY1946/2),Riskregister!$L$15-(Riskregister!$L$15-Riskregister!$K$15)*SQRT((1-AY1946)/2)))</f>
        <v>0</v>
      </c>
      <c r="BA1946" s="28">
        <f t="shared" ca="1" si="1206"/>
        <v>0.43512490941192017</v>
      </c>
      <c r="BB1946" s="28">
        <f t="shared" ca="1" si="1206"/>
        <v>0.20606770113020867</v>
      </c>
      <c r="BC1946" s="28">
        <f>IF(Riskregister!$E$16="",0,COUNTIF(BQ$4:BQ$53,"&lt;"&amp;BA1946)*IF(BB1946&lt;0.5,Riskregister!$K$16+(Riskregister!$L$16-Riskregister!$K$16)*SQRT(BB1946/2),Riskregister!$L$16-(Riskregister!$L$16-Riskregister!$K$16)*SQRT((1-BB1946)/2)))</f>
        <v>0</v>
      </c>
      <c r="BD1946" s="28">
        <f t="shared" ca="1" si="1194"/>
        <v>0</v>
      </c>
    </row>
    <row r="1947" spans="20:56" x14ac:dyDescent="0.35">
      <c r="T1947" s="28">
        <f t="shared" ca="1" si="1195"/>
        <v>0.34001014350536962</v>
      </c>
      <c r="U1947" s="28">
        <f t="shared" ca="1" si="1195"/>
        <v>0.66703014997711951</v>
      </c>
      <c r="V1947" s="28">
        <f ca="1">IF(Riskregister!$E$5="",0,COUNTIF(BF$4:BF$53,"&lt;"&amp;T1947)*IF(U1947&lt;0.5,Riskregister!$K$5+(Riskregister!$L$5-Riskregister!$K$5)*SQRT(U1947/2),Riskregister!$L$5-(Riskregister!$L$5-Riskregister!$K$5)*SQRT((1-U1947)/2)))</f>
        <v>0</v>
      </c>
      <c r="W1947" s="28">
        <f t="shared" ca="1" si="1196"/>
        <v>0.45843716901683473</v>
      </c>
      <c r="X1947" s="28">
        <f t="shared" ca="1" si="1196"/>
        <v>0.24982623732223752</v>
      </c>
      <c r="Y1947" s="28">
        <f ca="1">IF(Riskregister!$E$6="",0,COUNTIF(BG$4:BG$53,"&lt;"&amp;W1947)*IF(X1947&lt;0.5,Riskregister!$K$6+(Riskregister!$L$6-Riskregister!$K$6)*SQRT(X1947/2),Riskregister!$L$6-(Riskregister!$L$6-Riskregister!$K$6)*SQRT((1-X1947)/2)))</f>
        <v>0</v>
      </c>
      <c r="Z1947" s="28">
        <f t="shared" ca="1" si="1197"/>
        <v>0.43156325619170666</v>
      </c>
      <c r="AA1947" s="28">
        <f t="shared" ca="1" si="1197"/>
        <v>0.90317628899187363</v>
      </c>
      <c r="AB1947" s="28">
        <f ca="1">IF(Riskregister!$E$7="",0,COUNTIF(BH$4:BH$53,"&lt;"&amp;Z1947)*IF(AA1947&lt;0.5,Riskregister!$K$7+(Riskregister!$L$7-Riskregister!$K$7)*SQRT(AA1947/2),Riskregister!$L$7-(Riskregister!$L$7-Riskregister!$K$7)*SQRT((1-AA1947)/2)))</f>
        <v>0</v>
      </c>
      <c r="AC1947" s="28">
        <f t="shared" ca="1" si="1198"/>
        <v>0.91930669408677046</v>
      </c>
      <c r="AD1947" s="28">
        <f t="shared" ca="1" si="1198"/>
        <v>0.84058049516120592</v>
      </c>
      <c r="AE1947" s="28">
        <f ca="1">IF(Riskregister!$E$8="",0,COUNTIF(BI$4:BI$53,"&lt;"&amp;AC1947)*IF(AD1947&lt;0.5,Riskregister!$K$8+(Riskregister!$L$8-Riskregister!$K$8)*SQRT(AD1947/2),Riskregister!$L$8-(Riskregister!$L$8-Riskregister!$K$8)*SQRT((1-AD1947)/2)))</f>
        <v>0</v>
      </c>
      <c r="AF1947" s="28">
        <f t="shared" ca="1" si="1199"/>
        <v>0.71145825757218495</v>
      </c>
      <c r="AG1947" s="28">
        <f t="shared" ca="1" si="1199"/>
        <v>0.13780954483028418</v>
      </c>
      <c r="AH1947" s="28">
        <f>IF(Riskregister!$E$9="",0,COUNTIF(BJ$4:BJ$53,"&lt;"&amp;AF1947)*IF(AG1947&lt;0.5,Riskregister!$K$9+(Riskregister!$L$9-Riskregister!$K$9)*SQRT(AG1947/2),Riskregister!$L$9-(Riskregister!$L$9-Riskregister!$K$9)*SQRT((1-AG1947)/2)))</f>
        <v>0</v>
      </c>
      <c r="AI1947" s="28">
        <f t="shared" ca="1" si="1200"/>
        <v>0.71521993416984597</v>
      </c>
      <c r="AJ1947" s="28">
        <f t="shared" ca="1" si="1200"/>
        <v>0.58842993754476114</v>
      </c>
      <c r="AK1947" s="28">
        <f>IF(Riskregister!$E$10="",0,COUNTIF(BK$4:BK$53,"&lt;"&amp;AI1947)*IF(AJ1947&lt;0.5,Riskregister!$K$10+(Riskregister!$L$10-Riskregister!$K$10)*SQRT(AJ1947/2),Riskregister!$L$10-(Riskregister!$L$10-Riskregister!$K$10)*SQRT((1-AJ1947)/2)))</f>
        <v>0</v>
      </c>
      <c r="AL1947" s="28">
        <f t="shared" ca="1" si="1201"/>
        <v>0.97162775080058883</v>
      </c>
      <c r="AM1947" s="28">
        <f t="shared" ca="1" si="1201"/>
        <v>0.93420699639625093</v>
      </c>
      <c r="AN1947" s="28">
        <f>IF(Riskregister!$E$11="",0,COUNTIF(BL$4:BL$53,"&lt;"&amp;AL1947)*IF(AM1947&lt;0.5,Riskregister!$K$11+(Riskregister!$L$11-Riskregister!$K$11)*SQRT(AM1947/2),Riskregister!$L$11-(Riskregister!$L$11-Riskregister!$K$11)*SQRT((1-AM1947)/2)))</f>
        <v>0</v>
      </c>
      <c r="AO1947" s="28">
        <f t="shared" ca="1" si="1202"/>
        <v>0.95694214199715011</v>
      </c>
      <c r="AP1947" s="28">
        <f t="shared" ca="1" si="1202"/>
        <v>0.70281941033325257</v>
      </c>
      <c r="AQ1947" s="28">
        <f>IF(Riskregister!$E$12="",0,COUNTIF(BM$4:BM$53,"&lt;"&amp;AO1947)*IF(AP1947&lt;0.5,Riskregister!$K$12+(Riskregister!$L$12-Riskregister!$K$12)*SQRT(AP1947/2),Riskregister!$L$12-(Riskregister!$L$12-Riskregister!$K$12)*SQRT((1-AP1947)/2)))</f>
        <v>0</v>
      </c>
      <c r="AR1947" s="28">
        <f t="shared" ca="1" si="1203"/>
        <v>0.98593054687690396</v>
      </c>
      <c r="AS1947" s="28">
        <f t="shared" ca="1" si="1203"/>
        <v>0.90403198220014724</v>
      </c>
      <c r="AT1947" s="28">
        <f>IF(Riskregister!$E$13="",0,COUNTIF(BN$4:BN$53,"&lt;"&amp;AR1947)*IF(AS1947&lt;0.5,Riskregister!$K$13+(Riskregister!$L$13-Riskregister!$K$13)*SQRT(AS1947/2),Riskregister!$L$13-(Riskregister!$L$13-Riskregister!$K$13)*SQRT((1-AS1947)/2)))</f>
        <v>0</v>
      </c>
      <c r="AU1947" s="28">
        <f t="shared" ca="1" si="1204"/>
        <v>0.90515002965575564</v>
      </c>
      <c r="AV1947" s="28">
        <f t="shared" ca="1" si="1204"/>
        <v>0.74024328175393483</v>
      </c>
      <c r="AW1947" s="28">
        <f>IF(Riskregister!$E$14="",0,COUNTIF(BO$4:BO$53,"&lt;"&amp;AU1947)*IF(AV1947&lt;0.5,Riskregister!$K$14+(Riskregister!$L$14-Riskregister!$K$14)*SQRT(AV1947/2),Riskregister!$L$14-(Riskregister!$L$14-Riskregister!$K$14)*SQRT((1-AV1947)/2)))</f>
        <v>0</v>
      </c>
      <c r="AX1947" s="28">
        <f t="shared" ca="1" si="1205"/>
        <v>0.70159336944800821</v>
      </c>
      <c r="AY1947" s="28">
        <f t="shared" ca="1" si="1205"/>
        <v>0.83924855246326968</v>
      </c>
      <c r="AZ1947" s="28">
        <f>IF(Riskregister!$E$15="",0,COUNTIF(BP$4:BP$53,"&lt;"&amp;AX1947)*IF(AY1947&lt;0.5,Riskregister!$K$15+(Riskregister!$L$15-Riskregister!$K$15)*SQRT(AY1947/2),Riskregister!$L$15-(Riskregister!$L$15-Riskregister!$K$15)*SQRT((1-AY1947)/2)))</f>
        <v>0</v>
      </c>
      <c r="BA1947" s="28">
        <f t="shared" ca="1" si="1206"/>
        <v>0.47858926703074989</v>
      </c>
      <c r="BB1947" s="28">
        <f t="shared" ca="1" si="1206"/>
        <v>0.13557575538007716</v>
      </c>
      <c r="BC1947" s="28">
        <f>IF(Riskregister!$E$16="",0,COUNTIF(BQ$4:BQ$53,"&lt;"&amp;BA1947)*IF(BB1947&lt;0.5,Riskregister!$K$16+(Riskregister!$L$16-Riskregister!$K$16)*SQRT(BB1947/2),Riskregister!$L$16-(Riskregister!$L$16-Riskregister!$K$16)*SQRT((1-BB1947)/2)))</f>
        <v>0</v>
      </c>
      <c r="BD1947" s="28">
        <f t="shared" ca="1" si="1194"/>
        <v>0</v>
      </c>
    </row>
    <row r="1948" spans="20:56" x14ac:dyDescent="0.35">
      <c r="T1948" s="28">
        <f t="shared" ca="1" si="1195"/>
        <v>0.76991084035728086</v>
      </c>
      <c r="U1948" s="28">
        <f t="shared" ca="1" si="1195"/>
        <v>0.86269614961452301</v>
      </c>
      <c r="V1948" s="28">
        <f ca="1">IF(Riskregister!$E$5="",0,COUNTIF(BF$4:BF$53,"&lt;"&amp;T1948)*IF(U1948&lt;0.5,Riskregister!$K$5+(Riskregister!$L$5-Riskregister!$K$5)*SQRT(U1948/2),Riskregister!$L$5-(Riskregister!$L$5-Riskregister!$K$5)*SQRT((1-U1948)/2)))</f>
        <v>482093.19421030208</v>
      </c>
      <c r="W1948" s="28">
        <f t="shared" ca="1" si="1196"/>
        <v>0.36580351321024074</v>
      </c>
      <c r="X1948" s="28">
        <f t="shared" ca="1" si="1196"/>
        <v>0.91561568716193387</v>
      </c>
      <c r="Y1948" s="28">
        <f ca="1">IF(Riskregister!$E$6="",0,COUNTIF(BG$4:BG$53,"&lt;"&amp;W1948)*IF(X1948&lt;0.5,Riskregister!$K$6+(Riskregister!$L$6-Riskregister!$K$6)*SQRT(X1948/2),Riskregister!$L$6-(Riskregister!$L$6-Riskregister!$K$6)*SQRT((1-X1948)/2)))</f>
        <v>0</v>
      </c>
      <c r="Z1948" s="28">
        <f t="shared" ca="1" si="1197"/>
        <v>0.16729729928542292</v>
      </c>
      <c r="AA1948" s="28">
        <f t="shared" ca="1" si="1197"/>
        <v>0.35162967098224074</v>
      </c>
      <c r="AB1948" s="28">
        <f ca="1">IF(Riskregister!$E$7="",0,COUNTIF(BH$4:BH$53,"&lt;"&amp;Z1948)*IF(AA1948&lt;0.5,Riskregister!$K$7+(Riskregister!$L$7-Riskregister!$K$7)*SQRT(AA1948/2),Riskregister!$L$7-(Riskregister!$L$7-Riskregister!$K$7)*SQRT((1-AA1948)/2)))</f>
        <v>0</v>
      </c>
      <c r="AC1948" s="28">
        <f t="shared" ca="1" si="1198"/>
        <v>0.13959761322192965</v>
      </c>
      <c r="AD1948" s="28">
        <f t="shared" ca="1" si="1198"/>
        <v>0.16741769390047279</v>
      </c>
      <c r="AE1948" s="28">
        <f ca="1">IF(Riskregister!$E$8="",0,COUNTIF(BI$4:BI$53,"&lt;"&amp;AC1948)*IF(AD1948&lt;0.5,Riskregister!$K$8+(Riskregister!$L$8-Riskregister!$K$8)*SQRT(AD1948/2),Riskregister!$L$8-(Riskregister!$L$8-Riskregister!$K$8)*SQRT((1-AD1948)/2)))</f>
        <v>0</v>
      </c>
      <c r="AF1948" s="28">
        <f t="shared" ca="1" si="1199"/>
        <v>0.81875688668672963</v>
      </c>
      <c r="AG1948" s="28">
        <f t="shared" ca="1" si="1199"/>
        <v>0.43825160360024251</v>
      </c>
      <c r="AH1948" s="28">
        <f>IF(Riskregister!$E$9="",0,COUNTIF(BJ$4:BJ$53,"&lt;"&amp;AF1948)*IF(AG1948&lt;0.5,Riskregister!$K$9+(Riskregister!$L$9-Riskregister!$K$9)*SQRT(AG1948/2),Riskregister!$L$9-(Riskregister!$L$9-Riskregister!$K$9)*SQRT((1-AG1948)/2)))</f>
        <v>0</v>
      </c>
      <c r="AI1948" s="28">
        <f t="shared" ca="1" si="1200"/>
        <v>0.22435733881402009</v>
      </c>
      <c r="AJ1948" s="28">
        <f t="shared" ca="1" si="1200"/>
        <v>0.15528226906311082</v>
      </c>
      <c r="AK1948" s="28">
        <f>IF(Riskregister!$E$10="",0,COUNTIF(BK$4:BK$53,"&lt;"&amp;AI1948)*IF(AJ1948&lt;0.5,Riskregister!$K$10+(Riskregister!$L$10-Riskregister!$K$10)*SQRT(AJ1948/2),Riskregister!$L$10-(Riskregister!$L$10-Riskregister!$K$10)*SQRT((1-AJ1948)/2)))</f>
        <v>0</v>
      </c>
      <c r="AL1948" s="28">
        <f t="shared" ca="1" si="1201"/>
        <v>0.44628334333878383</v>
      </c>
      <c r="AM1948" s="28">
        <f t="shared" ca="1" si="1201"/>
        <v>0.35035867936985454</v>
      </c>
      <c r="AN1948" s="28">
        <f>IF(Riskregister!$E$11="",0,COUNTIF(BL$4:BL$53,"&lt;"&amp;AL1948)*IF(AM1948&lt;0.5,Riskregister!$K$11+(Riskregister!$L$11-Riskregister!$K$11)*SQRT(AM1948/2),Riskregister!$L$11-(Riskregister!$L$11-Riskregister!$K$11)*SQRT((1-AM1948)/2)))</f>
        <v>0</v>
      </c>
      <c r="AO1948" s="28">
        <f t="shared" ca="1" si="1202"/>
        <v>0.53486829048889406</v>
      </c>
      <c r="AP1948" s="28">
        <f t="shared" ca="1" si="1202"/>
        <v>0.60347052379664023</v>
      </c>
      <c r="AQ1948" s="28">
        <f>IF(Riskregister!$E$12="",0,COUNTIF(BM$4:BM$53,"&lt;"&amp;AO1948)*IF(AP1948&lt;0.5,Riskregister!$K$12+(Riskregister!$L$12-Riskregister!$K$12)*SQRT(AP1948/2),Riskregister!$L$12-(Riskregister!$L$12-Riskregister!$K$12)*SQRT((1-AP1948)/2)))</f>
        <v>0</v>
      </c>
      <c r="AR1948" s="28">
        <f t="shared" ca="1" si="1203"/>
        <v>0.6040474010639485</v>
      </c>
      <c r="AS1948" s="28">
        <f t="shared" ca="1" si="1203"/>
        <v>0.91467789550429313</v>
      </c>
      <c r="AT1948" s="28">
        <f>IF(Riskregister!$E$13="",0,COUNTIF(BN$4:BN$53,"&lt;"&amp;AR1948)*IF(AS1948&lt;0.5,Riskregister!$K$13+(Riskregister!$L$13-Riskregister!$K$13)*SQRT(AS1948/2),Riskregister!$L$13-(Riskregister!$L$13-Riskregister!$K$13)*SQRT((1-AS1948)/2)))</f>
        <v>0</v>
      </c>
      <c r="AU1948" s="28">
        <f t="shared" ca="1" si="1204"/>
        <v>0.95455640142560372</v>
      </c>
      <c r="AV1948" s="28">
        <f t="shared" ca="1" si="1204"/>
        <v>0.57393411739213429</v>
      </c>
      <c r="AW1948" s="28">
        <f>IF(Riskregister!$E$14="",0,COUNTIF(BO$4:BO$53,"&lt;"&amp;AU1948)*IF(AV1948&lt;0.5,Riskregister!$K$14+(Riskregister!$L$14-Riskregister!$K$14)*SQRT(AV1948/2),Riskregister!$L$14-(Riskregister!$L$14-Riskregister!$K$14)*SQRT((1-AV1948)/2)))</f>
        <v>0</v>
      </c>
      <c r="AX1948" s="28">
        <f t="shared" ca="1" si="1205"/>
        <v>0.15553722106964585</v>
      </c>
      <c r="AY1948" s="28">
        <f t="shared" ca="1" si="1205"/>
        <v>0.31720512508828014</v>
      </c>
      <c r="AZ1948" s="28">
        <f>IF(Riskregister!$E$15="",0,COUNTIF(BP$4:BP$53,"&lt;"&amp;AX1948)*IF(AY1948&lt;0.5,Riskregister!$K$15+(Riskregister!$L$15-Riskregister!$K$15)*SQRT(AY1948/2),Riskregister!$L$15-(Riskregister!$L$15-Riskregister!$K$15)*SQRT((1-AY1948)/2)))</f>
        <v>0</v>
      </c>
      <c r="BA1948" s="28">
        <f t="shared" ca="1" si="1206"/>
        <v>0.11184613603784466</v>
      </c>
      <c r="BB1948" s="28">
        <f t="shared" ca="1" si="1206"/>
        <v>0.45264533688472597</v>
      </c>
      <c r="BC1948" s="28">
        <f>IF(Riskregister!$E$16="",0,COUNTIF(BQ$4:BQ$53,"&lt;"&amp;BA1948)*IF(BB1948&lt;0.5,Riskregister!$K$16+(Riskregister!$L$16-Riskregister!$K$16)*SQRT(BB1948/2),Riskregister!$L$16-(Riskregister!$L$16-Riskregister!$K$16)*SQRT((1-BB1948)/2)))</f>
        <v>0</v>
      </c>
      <c r="BD1948" s="28">
        <f t="shared" ca="1" si="1194"/>
        <v>482093.19421030208</v>
      </c>
    </row>
    <row r="1949" spans="20:56" x14ac:dyDescent="0.35">
      <c r="T1949" s="28">
        <f t="shared" ca="1" si="1195"/>
        <v>0.96632210003930619</v>
      </c>
      <c r="U1949" s="28">
        <f t="shared" ca="1" si="1195"/>
        <v>0.780596744008629</v>
      </c>
      <c r="V1949" s="28">
        <f ca="1">IF(Riskregister!$E$5="",0,COUNTIF(BF$4:BF$53,"&lt;"&amp;T1949)*IF(U1949&lt;0.5,Riskregister!$K$5+(Riskregister!$L$5-Riskregister!$K$5)*SQRT(U1949/2),Riskregister!$L$5-(Riskregister!$L$5-Riskregister!$K$5)*SQRT((1-U1949)/2)))</f>
        <v>901908.8752134589</v>
      </c>
      <c r="W1949" s="28">
        <f t="shared" ca="1" si="1196"/>
        <v>0.13057389701240008</v>
      </c>
      <c r="X1949" s="28">
        <f t="shared" ca="1" si="1196"/>
        <v>0.19787252151904411</v>
      </c>
      <c r="Y1949" s="28">
        <f ca="1">IF(Riskregister!$E$6="",0,COUNTIF(BG$4:BG$53,"&lt;"&amp;W1949)*IF(X1949&lt;0.5,Riskregister!$K$6+(Riskregister!$L$6-Riskregister!$K$6)*SQRT(X1949/2),Riskregister!$L$6-(Riskregister!$L$6-Riskregister!$K$6)*SQRT((1-X1949)/2)))</f>
        <v>0</v>
      </c>
      <c r="Z1949" s="28">
        <f t="shared" ca="1" si="1197"/>
        <v>0.77840627053462297</v>
      </c>
      <c r="AA1949" s="28">
        <f t="shared" ca="1" si="1197"/>
        <v>0.14390882442422703</v>
      </c>
      <c r="AB1949" s="28">
        <f ca="1">IF(Riskregister!$E$7="",0,COUNTIF(BH$4:BH$53,"&lt;"&amp;Z1949)*IF(AA1949&lt;0.5,Riskregister!$K$7+(Riskregister!$L$7-Riskregister!$K$7)*SQRT(AA1949/2),Riskregister!$L$7-(Riskregister!$L$7-Riskregister!$K$7)*SQRT((1-AA1949)/2)))</f>
        <v>143885.1186077107</v>
      </c>
      <c r="AC1949" s="28">
        <f t="shared" ca="1" si="1198"/>
        <v>6.7123688597379827E-2</v>
      </c>
      <c r="AD1949" s="28">
        <f t="shared" ca="1" si="1198"/>
        <v>0.15689411391307029</v>
      </c>
      <c r="AE1949" s="28">
        <f ca="1">IF(Riskregister!$E$8="",0,COUNTIF(BI$4:BI$53,"&lt;"&amp;AC1949)*IF(AD1949&lt;0.5,Riskregister!$K$8+(Riskregister!$L$8-Riskregister!$K$8)*SQRT(AD1949/2),Riskregister!$L$8-(Riskregister!$L$8-Riskregister!$K$8)*SQRT((1-AD1949)/2)))</f>
        <v>0</v>
      </c>
      <c r="AF1949" s="28">
        <f t="shared" ca="1" si="1199"/>
        <v>0.89845387727296488</v>
      </c>
      <c r="AG1949" s="28">
        <f t="shared" ca="1" si="1199"/>
        <v>0.14011734560491929</v>
      </c>
      <c r="AH1949" s="28">
        <f>IF(Riskregister!$E$9="",0,COUNTIF(BJ$4:BJ$53,"&lt;"&amp;AF1949)*IF(AG1949&lt;0.5,Riskregister!$K$9+(Riskregister!$L$9-Riskregister!$K$9)*SQRT(AG1949/2),Riskregister!$L$9-(Riskregister!$L$9-Riskregister!$K$9)*SQRT((1-AG1949)/2)))</f>
        <v>0</v>
      </c>
      <c r="AI1949" s="28">
        <f t="shared" ca="1" si="1200"/>
        <v>0.74170344088345375</v>
      </c>
      <c r="AJ1949" s="28">
        <f t="shared" ca="1" si="1200"/>
        <v>0.40089569519766244</v>
      </c>
      <c r="AK1949" s="28">
        <f>IF(Riskregister!$E$10="",0,COUNTIF(BK$4:BK$53,"&lt;"&amp;AI1949)*IF(AJ1949&lt;0.5,Riskregister!$K$10+(Riskregister!$L$10-Riskregister!$K$10)*SQRT(AJ1949/2),Riskregister!$L$10-(Riskregister!$L$10-Riskregister!$K$10)*SQRT((1-AJ1949)/2)))</f>
        <v>0</v>
      </c>
      <c r="AL1949" s="28">
        <f t="shared" ca="1" si="1201"/>
        <v>0.99114830704777102</v>
      </c>
      <c r="AM1949" s="28">
        <f t="shared" ca="1" si="1201"/>
        <v>0.83409524791137146</v>
      </c>
      <c r="AN1949" s="28">
        <f>IF(Riskregister!$E$11="",0,COUNTIF(BL$4:BL$53,"&lt;"&amp;AL1949)*IF(AM1949&lt;0.5,Riskregister!$K$11+(Riskregister!$L$11-Riskregister!$K$11)*SQRT(AM1949/2),Riskregister!$L$11-(Riskregister!$L$11-Riskregister!$K$11)*SQRT((1-AM1949)/2)))</f>
        <v>0</v>
      </c>
      <c r="AO1949" s="28">
        <f t="shared" ca="1" si="1202"/>
        <v>0.89157183696965514</v>
      </c>
      <c r="AP1949" s="28">
        <f t="shared" ca="1" si="1202"/>
        <v>0.15457433705698609</v>
      </c>
      <c r="AQ1949" s="28">
        <f>IF(Riskregister!$E$12="",0,COUNTIF(BM$4:BM$53,"&lt;"&amp;AO1949)*IF(AP1949&lt;0.5,Riskregister!$K$12+(Riskregister!$L$12-Riskregister!$K$12)*SQRT(AP1949/2),Riskregister!$L$12-(Riskregister!$L$12-Riskregister!$K$12)*SQRT((1-AP1949)/2)))</f>
        <v>0</v>
      </c>
      <c r="AR1949" s="28">
        <f t="shared" ca="1" si="1203"/>
        <v>0.38358640551069756</v>
      </c>
      <c r="AS1949" s="28">
        <f t="shared" ca="1" si="1203"/>
        <v>0.80800070824978176</v>
      </c>
      <c r="AT1949" s="28">
        <f>IF(Riskregister!$E$13="",0,COUNTIF(BN$4:BN$53,"&lt;"&amp;AR1949)*IF(AS1949&lt;0.5,Riskregister!$K$13+(Riskregister!$L$13-Riskregister!$K$13)*SQRT(AS1949/2),Riskregister!$L$13-(Riskregister!$L$13-Riskregister!$K$13)*SQRT((1-AS1949)/2)))</f>
        <v>0</v>
      </c>
      <c r="AU1949" s="28">
        <f t="shared" ca="1" si="1204"/>
        <v>0.24082022215845467</v>
      </c>
      <c r="AV1949" s="28">
        <f t="shared" ca="1" si="1204"/>
        <v>0.16149584887052226</v>
      </c>
      <c r="AW1949" s="28">
        <f>IF(Riskregister!$E$14="",0,COUNTIF(BO$4:BO$53,"&lt;"&amp;AU1949)*IF(AV1949&lt;0.5,Riskregister!$K$14+(Riskregister!$L$14-Riskregister!$K$14)*SQRT(AV1949/2),Riskregister!$L$14-(Riskregister!$L$14-Riskregister!$K$14)*SQRT((1-AV1949)/2)))</f>
        <v>0</v>
      </c>
      <c r="AX1949" s="28">
        <f t="shared" ca="1" si="1205"/>
        <v>0.27307955945944828</v>
      </c>
      <c r="AY1949" s="28">
        <f t="shared" ca="1" si="1205"/>
        <v>0.31780230718785285</v>
      </c>
      <c r="AZ1949" s="28">
        <f>IF(Riskregister!$E$15="",0,COUNTIF(BP$4:BP$53,"&lt;"&amp;AX1949)*IF(AY1949&lt;0.5,Riskregister!$K$15+(Riskregister!$L$15-Riskregister!$K$15)*SQRT(AY1949/2),Riskregister!$L$15-(Riskregister!$L$15-Riskregister!$K$15)*SQRT((1-AY1949)/2)))</f>
        <v>0</v>
      </c>
      <c r="BA1949" s="28">
        <f t="shared" ca="1" si="1206"/>
        <v>0.95976974346982913</v>
      </c>
      <c r="BB1949" s="28">
        <f t="shared" ca="1" si="1206"/>
        <v>0.91177169125884183</v>
      </c>
      <c r="BC1949" s="28">
        <f>IF(Riskregister!$E$16="",0,COUNTIF(BQ$4:BQ$53,"&lt;"&amp;BA1949)*IF(BB1949&lt;0.5,Riskregister!$K$16+(Riskregister!$L$16-Riskregister!$K$16)*SQRT(BB1949/2),Riskregister!$L$16-(Riskregister!$L$16-Riskregister!$K$16)*SQRT((1-BB1949)/2)))</f>
        <v>0</v>
      </c>
      <c r="BD1949" s="28">
        <f t="shared" ca="1" si="1194"/>
        <v>1045793.9938211696</v>
      </c>
    </row>
    <row r="1950" spans="20:56" x14ac:dyDescent="0.35">
      <c r="T1950" s="28">
        <f t="shared" ca="1" si="1195"/>
        <v>0.32060804350550964</v>
      </c>
      <c r="U1950" s="28">
        <f t="shared" ca="1" si="1195"/>
        <v>0.80914318948817743</v>
      </c>
      <c r="V1950" s="28">
        <f ca="1">IF(Riskregister!$E$5="",0,COUNTIF(BF$4:BF$53,"&lt;"&amp;T1950)*IF(U1950&lt;0.5,Riskregister!$K$5+(Riskregister!$L$5-Riskregister!$K$5)*SQRT(U1950/2),Riskregister!$L$5-(Riskregister!$L$5-Riskregister!$K$5)*SQRT((1-U1950)/2)))</f>
        <v>0</v>
      </c>
      <c r="W1950" s="28">
        <f t="shared" ca="1" si="1196"/>
        <v>0.23760805318231026</v>
      </c>
      <c r="X1950" s="28">
        <f t="shared" ca="1" si="1196"/>
        <v>0.31641418491137008</v>
      </c>
      <c r="Y1950" s="28">
        <f ca="1">IF(Riskregister!$E$6="",0,COUNTIF(BG$4:BG$53,"&lt;"&amp;W1950)*IF(X1950&lt;0.5,Riskregister!$K$6+(Riskregister!$L$6-Riskregister!$K$6)*SQRT(X1950/2),Riskregister!$L$6-(Riskregister!$L$6-Riskregister!$K$6)*SQRT((1-X1950)/2)))</f>
        <v>0</v>
      </c>
      <c r="Z1950" s="28">
        <f t="shared" ca="1" si="1197"/>
        <v>0.92881920053788336</v>
      </c>
      <c r="AA1950" s="28">
        <f t="shared" ca="1" si="1197"/>
        <v>0.22152574297027106</v>
      </c>
      <c r="AB1950" s="28">
        <f ca="1">IF(Riskregister!$E$7="",0,COUNTIF(BH$4:BH$53,"&lt;"&amp;Z1950)*IF(AA1950&lt;0.5,Riskregister!$K$7+(Riskregister!$L$7-Riskregister!$K$7)*SQRT(AA1950/2),Riskregister!$L$7-(Riskregister!$L$7-Riskregister!$K$7)*SQRT((1-AA1950)/2)))</f>
        <v>166483.69738692665</v>
      </c>
      <c r="AC1950" s="28">
        <f t="shared" ca="1" si="1198"/>
        <v>0.93058799203588782</v>
      </c>
      <c r="AD1950" s="28">
        <f t="shared" ca="1" si="1198"/>
        <v>0.81039467521263286</v>
      </c>
      <c r="AE1950" s="28">
        <f ca="1">IF(Riskregister!$E$8="",0,COUNTIF(BI$4:BI$53,"&lt;"&amp;AC1950)*IF(AD1950&lt;0.5,Riskregister!$K$8+(Riskregister!$L$8-Riskregister!$K$8)*SQRT(AD1950/2),Riskregister!$L$8-(Riskregister!$L$8-Riskregister!$K$8)*SQRT((1-AD1950)/2)))</f>
        <v>0</v>
      </c>
      <c r="AF1950" s="28">
        <f t="shared" ca="1" si="1199"/>
        <v>0.44038033420442135</v>
      </c>
      <c r="AG1950" s="28">
        <f t="shared" ca="1" si="1199"/>
        <v>0.449582352951439</v>
      </c>
      <c r="AH1950" s="28">
        <f>IF(Riskregister!$E$9="",0,COUNTIF(BJ$4:BJ$53,"&lt;"&amp;AF1950)*IF(AG1950&lt;0.5,Riskregister!$K$9+(Riskregister!$L$9-Riskregister!$K$9)*SQRT(AG1950/2),Riskregister!$L$9-(Riskregister!$L$9-Riskregister!$K$9)*SQRT((1-AG1950)/2)))</f>
        <v>0</v>
      </c>
      <c r="AI1950" s="28">
        <f t="shared" ca="1" si="1200"/>
        <v>0.78220868248953734</v>
      </c>
      <c r="AJ1950" s="28">
        <f t="shared" ca="1" si="1200"/>
        <v>0.7290190450500772</v>
      </c>
      <c r="AK1950" s="28">
        <f>IF(Riskregister!$E$10="",0,COUNTIF(BK$4:BK$53,"&lt;"&amp;AI1950)*IF(AJ1950&lt;0.5,Riskregister!$K$10+(Riskregister!$L$10-Riskregister!$K$10)*SQRT(AJ1950/2),Riskregister!$L$10-(Riskregister!$L$10-Riskregister!$K$10)*SQRT((1-AJ1950)/2)))</f>
        <v>0</v>
      </c>
      <c r="AL1950" s="28">
        <f t="shared" ca="1" si="1201"/>
        <v>0.68417830054536688</v>
      </c>
      <c r="AM1950" s="28">
        <f t="shared" ca="1" si="1201"/>
        <v>0.10386394249841591</v>
      </c>
      <c r="AN1950" s="28">
        <f>IF(Riskregister!$E$11="",0,COUNTIF(BL$4:BL$53,"&lt;"&amp;AL1950)*IF(AM1950&lt;0.5,Riskregister!$K$11+(Riskregister!$L$11-Riskregister!$K$11)*SQRT(AM1950/2),Riskregister!$L$11-(Riskregister!$L$11-Riskregister!$K$11)*SQRT((1-AM1950)/2)))</f>
        <v>0</v>
      </c>
      <c r="AO1950" s="28">
        <f t="shared" ca="1" si="1202"/>
        <v>0.35532244217823472</v>
      </c>
      <c r="AP1950" s="28">
        <f t="shared" ca="1" si="1202"/>
        <v>0.27397210739054645</v>
      </c>
      <c r="AQ1950" s="28">
        <f>IF(Riskregister!$E$12="",0,COUNTIF(BM$4:BM$53,"&lt;"&amp;AO1950)*IF(AP1950&lt;0.5,Riskregister!$K$12+(Riskregister!$L$12-Riskregister!$K$12)*SQRT(AP1950/2),Riskregister!$L$12-(Riskregister!$L$12-Riskregister!$K$12)*SQRT((1-AP1950)/2)))</f>
        <v>0</v>
      </c>
      <c r="AR1950" s="28">
        <f t="shared" ca="1" si="1203"/>
        <v>0.20018891483126011</v>
      </c>
      <c r="AS1950" s="28">
        <f t="shared" ca="1" si="1203"/>
        <v>0.35957058326279345</v>
      </c>
      <c r="AT1950" s="28">
        <f>IF(Riskregister!$E$13="",0,COUNTIF(BN$4:BN$53,"&lt;"&amp;AR1950)*IF(AS1950&lt;0.5,Riskregister!$K$13+(Riskregister!$L$13-Riskregister!$K$13)*SQRT(AS1950/2),Riskregister!$L$13-(Riskregister!$L$13-Riskregister!$K$13)*SQRT((1-AS1950)/2)))</f>
        <v>0</v>
      </c>
      <c r="AU1950" s="28">
        <f t="shared" ca="1" si="1204"/>
        <v>0.42485682119961299</v>
      </c>
      <c r="AV1950" s="28">
        <f t="shared" ca="1" si="1204"/>
        <v>0.5596419305017909</v>
      </c>
      <c r="AW1950" s="28">
        <f>IF(Riskregister!$E$14="",0,COUNTIF(BO$4:BO$53,"&lt;"&amp;AU1950)*IF(AV1950&lt;0.5,Riskregister!$K$14+(Riskregister!$L$14-Riskregister!$K$14)*SQRT(AV1950/2),Riskregister!$L$14-(Riskregister!$L$14-Riskregister!$K$14)*SQRT((1-AV1950)/2)))</f>
        <v>0</v>
      </c>
      <c r="AX1950" s="28">
        <f t="shared" ca="1" si="1205"/>
        <v>0.51549853450472283</v>
      </c>
      <c r="AY1950" s="28">
        <f t="shared" ca="1" si="1205"/>
        <v>0.16915260167857804</v>
      </c>
      <c r="AZ1950" s="28">
        <f>IF(Riskregister!$E$15="",0,COUNTIF(BP$4:BP$53,"&lt;"&amp;AX1950)*IF(AY1950&lt;0.5,Riskregister!$K$15+(Riskregister!$L$15-Riskregister!$K$15)*SQRT(AY1950/2),Riskregister!$L$15-(Riskregister!$L$15-Riskregister!$K$15)*SQRT((1-AY1950)/2)))</f>
        <v>0</v>
      </c>
      <c r="BA1950" s="28">
        <f t="shared" ca="1" si="1206"/>
        <v>0.20394066760183249</v>
      </c>
      <c r="BB1950" s="28">
        <f t="shared" ca="1" si="1206"/>
        <v>0.33942566008247432</v>
      </c>
      <c r="BC1950" s="28">
        <f>IF(Riskregister!$E$16="",0,COUNTIF(BQ$4:BQ$53,"&lt;"&amp;BA1950)*IF(BB1950&lt;0.5,Riskregister!$K$16+(Riskregister!$L$16-Riskregister!$K$16)*SQRT(BB1950/2),Riskregister!$L$16-(Riskregister!$L$16-Riskregister!$K$16)*SQRT((1-BB1950)/2)))</f>
        <v>0</v>
      </c>
      <c r="BD1950" s="28">
        <f t="shared" ca="1" si="1194"/>
        <v>166483.69738692665</v>
      </c>
    </row>
    <row r="1951" spans="20:56" x14ac:dyDescent="0.35">
      <c r="T1951" s="28">
        <f t="shared" ca="1" si="1195"/>
        <v>0.67657703372976241</v>
      </c>
      <c r="U1951" s="28">
        <f t="shared" ca="1" si="1195"/>
        <v>0.80912301367663308</v>
      </c>
      <c r="V1951" s="28">
        <f ca="1">IF(Riskregister!$E$5="",0,COUNTIF(BF$4:BF$53,"&lt;"&amp;T1951)*IF(U1951&lt;0.5,Riskregister!$K$5+(Riskregister!$L$5-Riskregister!$K$5)*SQRT(U1951/2),Riskregister!$L$5-(Riskregister!$L$5-Riskregister!$K$5)*SQRT((1-U1951)/2)))</f>
        <v>460980.95502687083</v>
      </c>
      <c r="W1951" s="28">
        <f t="shared" ca="1" si="1196"/>
        <v>0.56370130273783026</v>
      </c>
      <c r="X1951" s="28">
        <f t="shared" ca="1" si="1196"/>
        <v>0.99151918135863182</v>
      </c>
      <c r="Y1951" s="28">
        <f ca="1">IF(Riskregister!$E$6="",0,COUNTIF(BG$4:BG$53,"&lt;"&amp;W1951)*IF(X1951&lt;0.5,Riskregister!$K$6+(Riskregister!$L$6-Riskregister!$K$6)*SQRT(X1951/2),Riskregister!$L$6-(Riskregister!$L$6-Riskregister!$K$6)*SQRT((1-X1951)/2)))</f>
        <v>0</v>
      </c>
      <c r="Z1951" s="28">
        <f t="shared" ca="1" si="1197"/>
        <v>0.14069886823769129</v>
      </c>
      <c r="AA1951" s="28">
        <f t="shared" ca="1" si="1197"/>
        <v>0.87910843033947339</v>
      </c>
      <c r="AB1951" s="28">
        <f ca="1">IF(Riskregister!$E$7="",0,COUNTIF(BH$4:BH$53,"&lt;"&amp;Z1951)*IF(AA1951&lt;0.5,Riskregister!$K$7+(Riskregister!$L$7-Riskregister!$K$7)*SQRT(AA1951/2),Riskregister!$L$7-(Riskregister!$L$7-Riskregister!$K$7)*SQRT((1-AA1951)/2)))</f>
        <v>0</v>
      </c>
      <c r="AC1951" s="28">
        <f t="shared" ca="1" si="1198"/>
        <v>0.26386199037027036</v>
      </c>
      <c r="AD1951" s="28">
        <f t="shared" ca="1" si="1198"/>
        <v>0.17536773245854209</v>
      </c>
      <c r="AE1951" s="28">
        <f ca="1">IF(Riskregister!$E$8="",0,COUNTIF(BI$4:BI$53,"&lt;"&amp;AC1951)*IF(AD1951&lt;0.5,Riskregister!$K$8+(Riskregister!$L$8-Riskregister!$K$8)*SQRT(AD1951/2),Riskregister!$L$8-(Riskregister!$L$8-Riskregister!$K$8)*SQRT((1-AD1951)/2)))</f>
        <v>0</v>
      </c>
      <c r="AF1951" s="28">
        <f t="shared" ca="1" si="1199"/>
        <v>0.30917386278676517</v>
      </c>
      <c r="AG1951" s="28">
        <f t="shared" ca="1" si="1199"/>
        <v>0.28463128266780957</v>
      </c>
      <c r="AH1951" s="28">
        <f>IF(Riskregister!$E$9="",0,COUNTIF(BJ$4:BJ$53,"&lt;"&amp;AF1951)*IF(AG1951&lt;0.5,Riskregister!$K$9+(Riskregister!$L$9-Riskregister!$K$9)*SQRT(AG1951/2),Riskregister!$L$9-(Riskregister!$L$9-Riskregister!$K$9)*SQRT((1-AG1951)/2)))</f>
        <v>0</v>
      </c>
      <c r="AI1951" s="28">
        <f t="shared" ca="1" si="1200"/>
        <v>0.59346040197570515</v>
      </c>
      <c r="AJ1951" s="28">
        <f t="shared" ca="1" si="1200"/>
        <v>0.10215975072938266</v>
      </c>
      <c r="AK1951" s="28">
        <f>IF(Riskregister!$E$10="",0,COUNTIF(BK$4:BK$53,"&lt;"&amp;AI1951)*IF(AJ1951&lt;0.5,Riskregister!$K$10+(Riskregister!$L$10-Riskregister!$K$10)*SQRT(AJ1951/2),Riskregister!$L$10-(Riskregister!$L$10-Riskregister!$K$10)*SQRT((1-AJ1951)/2)))</f>
        <v>0</v>
      </c>
      <c r="AL1951" s="28">
        <f t="shared" ca="1" si="1201"/>
        <v>0.53839629848331649</v>
      </c>
      <c r="AM1951" s="28">
        <f t="shared" ca="1" si="1201"/>
        <v>0.37428032617001794</v>
      </c>
      <c r="AN1951" s="28">
        <f>IF(Riskregister!$E$11="",0,COUNTIF(BL$4:BL$53,"&lt;"&amp;AL1951)*IF(AM1951&lt;0.5,Riskregister!$K$11+(Riskregister!$L$11-Riskregister!$K$11)*SQRT(AM1951/2),Riskregister!$L$11-(Riskregister!$L$11-Riskregister!$K$11)*SQRT((1-AM1951)/2)))</f>
        <v>0</v>
      </c>
      <c r="AO1951" s="28">
        <f t="shared" ca="1" si="1202"/>
        <v>4.8714963831530178E-2</v>
      </c>
      <c r="AP1951" s="28">
        <f t="shared" ca="1" si="1202"/>
        <v>0.47479481411350555</v>
      </c>
      <c r="AQ1951" s="28">
        <f>IF(Riskregister!$E$12="",0,COUNTIF(BM$4:BM$53,"&lt;"&amp;AO1951)*IF(AP1951&lt;0.5,Riskregister!$K$12+(Riskregister!$L$12-Riskregister!$K$12)*SQRT(AP1951/2),Riskregister!$L$12-(Riskregister!$L$12-Riskregister!$K$12)*SQRT((1-AP1951)/2)))</f>
        <v>0</v>
      </c>
      <c r="AR1951" s="28">
        <f t="shared" ca="1" si="1203"/>
        <v>0.78219638724515927</v>
      </c>
      <c r="AS1951" s="28">
        <f t="shared" ca="1" si="1203"/>
        <v>0.37890262046948997</v>
      </c>
      <c r="AT1951" s="28">
        <f>IF(Riskregister!$E$13="",0,COUNTIF(BN$4:BN$53,"&lt;"&amp;AR1951)*IF(AS1951&lt;0.5,Riskregister!$K$13+(Riskregister!$L$13-Riskregister!$K$13)*SQRT(AS1951/2),Riskregister!$L$13-(Riskregister!$L$13-Riskregister!$K$13)*SQRT((1-AS1951)/2)))</f>
        <v>0</v>
      </c>
      <c r="AU1951" s="28">
        <f t="shared" ca="1" si="1204"/>
        <v>0.68074882020385008</v>
      </c>
      <c r="AV1951" s="28">
        <f t="shared" ca="1" si="1204"/>
        <v>0.95679731364360265</v>
      </c>
      <c r="AW1951" s="28">
        <f>IF(Riskregister!$E$14="",0,COUNTIF(BO$4:BO$53,"&lt;"&amp;AU1951)*IF(AV1951&lt;0.5,Riskregister!$K$14+(Riskregister!$L$14-Riskregister!$K$14)*SQRT(AV1951/2),Riskregister!$L$14-(Riskregister!$L$14-Riskregister!$K$14)*SQRT((1-AV1951)/2)))</f>
        <v>0</v>
      </c>
      <c r="AX1951" s="28">
        <f t="shared" ca="1" si="1205"/>
        <v>0.51198778411994006</v>
      </c>
      <c r="AY1951" s="28">
        <f t="shared" ca="1" si="1205"/>
        <v>0.28564634914379095</v>
      </c>
      <c r="AZ1951" s="28">
        <f>IF(Riskregister!$E$15="",0,COUNTIF(BP$4:BP$53,"&lt;"&amp;AX1951)*IF(AY1951&lt;0.5,Riskregister!$K$15+(Riskregister!$L$15-Riskregister!$K$15)*SQRT(AY1951/2),Riskregister!$L$15-(Riskregister!$L$15-Riskregister!$K$15)*SQRT((1-AY1951)/2)))</f>
        <v>0</v>
      </c>
      <c r="BA1951" s="28">
        <f t="shared" ca="1" si="1206"/>
        <v>0.13145810202609531</v>
      </c>
      <c r="BB1951" s="28">
        <f t="shared" ca="1" si="1206"/>
        <v>0.31643742529983054</v>
      </c>
      <c r="BC1951" s="28">
        <f>IF(Riskregister!$E$16="",0,COUNTIF(BQ$4:BQ$53,"&lt;"&amp;BA1951)*IF(BB1951&lt;0.5,Riskregister!$K$16+(Riskregister!$L$16-Riskregister!$K$16)*SQRT(BB1951/2),Riskregister!$L$16-(Riskregister!$L$16-Riskregister!$K$16)*SQRT((1-BB1951)/2)))</f>
        <v>0</v>
      </c>
      <c r="BD1951" s="28">
        <f t="shared" ca="1" si="1194"/>
        <v>460980.95502687083</v>
      </c>
    </row>
    <row r="1952" spans="20:56" x14ac:dyDescent="0.35">
      <c r="T1952" s="28">
        <f t="shared" ca="1" si="1195"/>
        <v>0.26652445753745502</v>
      </c>
      <c r="U1952" s="28">
        <f t="shared" ca="1" si="1195"/>
        <v>0.66322154250967391</v>
      </c>
      <c r="V1952" s="28">
        <f ca="1">IF(Riskregister!$E$5="",0,COUNTIF(BF$4:BF$53,"&lt;"&amp;T1952)*IF(U1952&lt;0.5,Riskregister!$K$5+(Riskregister!$L$5-Riskregister!$K$5)*SQRT(U1952/2),Riskregister!$L$5-(Riskregister!$L$5-Riskregister!$K$5)*SQRT((1-U1952)/2)))</f>
        <v>0</v>
      </c>
      <c r="W1952" s="28">
        <f t="shared" ca="1" si="1196"/>
        <v>0.94310717914090292</v>
      </c>
      <c r="X1952" s="28">
        <f t="shared" ca="1" si="1196"/>
        <v>0.7824002546231773</v>
      </c>
      <c r="Y1952" s="28">
        <f ca="1">IF(Riskregister!$E$6="",0,COUNTIF(BG$4:BG$53,"&lt;"&amp;W1952)*IF(X1952&lt;0.5,Riskregister!$K$6+(Riskregister!$L$6-Riskregister!$K$6)*SQRT(X1952/2),Riskregister!$L$6-(Riskregister!$L$6-Riskregister!$K$6)*SQRT((1-X1952)/2)))</f>
        <v>2812546.2745682206</v>
      </c>
      <c r="Z1952" s="28">
        <f t="shared" ca="1" si="1197"/>
        <v>0.21471938488713582</v>
      </c>
      <c r="AA1952" s="28">
        <f t="shared" ca="1" si="1197"/>
        <v>0.27969276302538371</v>
      </c>
      <c r="AB1952" s="28">
        <f ca="1">IF(Riskregister!$E$7="",0,COUNTIF(BH$4:BH$53,"&lt;"&amp;Z1952)*IF(AA1952&lt;0.5,Riskregister!$K$7+(Riskregister!$L$7-Riskregister!$K$7)*SQRT(AA1952/2),Riskregister!$L$7-(Riskregister!$L$7-Riskregister!$K$7)*SQRT((1-AA1952)/2)))</f>
        <v>0</v>
      </c>
      <c r="AC1952" s="28">
        <f t="shared" ca="1" si="1198"/>
        <v>0.70656769322048252</v>
      </c>
      <c r="AD1952" s="28">
        <f t="shared" ca="1" si="1198"/>
        <v>0.41053042391780581</v>
      </c>
      <c r="AE1952" s="28">
        <f ca="1">IF(Riskregister!$E$8="",0,COUNTIF(BI$4:BI$53,"&lt;"&amp;AC1952)*IF(AD1952&lt;0.5,Riskregister!$K$8+(Riskregister!$L$8-Riskregister!$K$8)*SQRT(AD1952/2),Riskregister!$L$8-(Riskregister!$L$8-Riskregister!$K$8)*SQRT((1-AD1952)/2)))</f>
        <v>0</v>
      </c>
      <c r="AF1952" s="28">
        <f t="shared" ca="1" si="1199"/>
        <v>5.891237332340804E-2</v>
      </c>
      <c r="AG1952" s="28">
        <f t="shared" ca="1" si="1199"/>
        <v>0.16304020388229623</v>
      </c>
      <c r="AH1952" s="28">
        <f>IF(Riskregister!$E$9="",0,COUNTIF(BJ$4:BJ$53,"&lt;"&amp;AF1952)*IF(AG1952&lt;0.5,Riskregister!$K$9+(Riskregister!$L$9-Riskregister!$K$9)*SQRT(AG1952/2),Riskregister!$L$9-(Riskregister!$L$9-Riskregister!$K$9)*SQRT((1-AG1952)/2)))</f>
        <v>0</v>
      </c>
      <c r="AI1952" s="28">
        <f t="shared" ca="1" si="1200"/>
        <v>0.89081341848582685</v>
      </c>
      <c r="AJ1952" s="28">
        <f t="shared" ca="1" si="1200"/>
        <v>0.7939987813662307</v>
      </c>
      <c r="AK1952" s="28">
        <f>IF(Riskregister!$E$10="",0,COUNTIF(BK$4:BK$53,"&lt;"&amp;AI1952)*IF(AJ1952&lt;0.5,Riskregister!$K$10+(Riskregister!$L$10-Riskregister!$K$10)*SQRT(AJ1952/2),Riskregister!$L$10-(Riskregister!$L$10-Riskregister!$K$10)*SQRT((1-AJ1952)/2)))</f>
        <v>0</v>
      </c>
      <c r="AL1952" s="28">
        <f t="shared" ca="1" si="1201"/>
        <v>0.17358945389454605</v>
      </c>
      <c r="AM1952" s="28">
        <f t="shared" ca="1" si="1201"/>
        <v>0.71481314841104204</v>
      </c>
      <c r="AN1952" s="28">
        <f>IF(Riskregister!$E$11="",0,COUNTIF(BL$4:BL$53,"&lt;"&amp;AL1952)*IF(AM1952&lt;0.5,Riskregister!$K$11+(Riskregister!$L$11-Riskregister!$K$11)*SQRT(AM1952/2),Riskregister!$L$11-(Riskregister!$L$11-Riskregister!$K$11)*SQRT((1-AM1952)/2)))</f>
        <v>0</v>
      </c>
      <c r="AO1952" s="28">
        <f t="shared" ca="1" si="1202"/>
        <v>0.6239339943265062</v>
      </c>
      <c r="AP1952" s="28">
        <f t="shared" ca="1" si="1202"/>
        <v>0.65170751810327321</v>
      </c>
      <c r="AQ1952" s="28">
        <f>IF(Riskregister!$E$12="",0,COUNTIF(BM$4:BM$53,"&lt;"&amp;AO1952)*IF(AP1952&lt;0.5,Riskregister!$K$12+(Riskregister!$L$12-Riskregister!$K$12)*SQRT(AP1952/2),Riskregister!$L$12-(Riskregister!$L$12-Riskregister!$K$12)*SQRT((1-AP1952)/2)))</f>
        <v>0</v>
      </c>
      <c r="AR1952" s="28">
        <f t="shared" ca="1" si="1203"/>
        <v>0.22816729678304626</v>
      </c>
      <c r="AS1952" s="28">
        <f t="shared" ca="1" si="1203"/>
        <v>0.46580761184380526</v>
      </c>
      <c r="AT1952" s="28">
        <f>IF(Riskregister!$E$13="",0,COUNTIF(BN$4:BN$53,"&lt;"&amp;AR1952)*IF(AS1952&lt;0.5,Riskregister!$K$13+(Riskregister!$L$13-Riskregister!$K$13)*SQRT(AS1952/2),Riskregister!$L$13-(Riskregister!$L$13-Riskregister!$K$13)*SQRT((1-AS1952)/2)))</f>
        <v>0</v>
      </c>
      <c r="AU1952" s="28">
        <f t="shared" ca="1" si="1204"/>
        <v>0.92034613348436245</v>
      </c>
      <c r="AV1952" s="28">
        <f t="shared" ca="1" si="1204"/>
        <v>0.94998526891584734</v>
      </c>
      <c r="AW1952" s="28">
        <f>IF(Riskregister!$E$14="",0,COUNTIF(BO$4:BO$53,"&lt;"&amp;AU1952)*IF(AV1952&lt;0.5,Riskregister!$K$14+(Riskregister!$L$14-Riskregister!$K$14)*SQRT(AV1952/2),Riskregister!$L$14-(Riskregister!$L$14-Riskregister!$K$14)*SQRT((1-AV1952)/2)))</f>
        <v>0</v>
      </c>
      <c r="AX1952" s="28">
        <f t="shared" ca="1" si="1205"/>
        <v>0.27316204158341184</v>
      </c>
      <c r="AY1952" s="28">
        <f t="shared" ca="1" si="1205"/>
        <v>0.15963622413554823</v>
      </c>
      <c r="AZ1952" s="28">
        <f>IF(Riskregister!$E$15="",0,COUNTIF(BP$4:BP$53,"&lt;"&amp;AX1952)*IF(AY1952&lt;0.5,Riskregister!$K$15+(Riskregister!$L$15-Riskregister!$K$15)*SQRT(AY1952/2),Riskregister!$L$15-(Riskregister!$L$15-Riskregister!$K$15)*SQRT((1-AY1952)/2)))</f>
        <v>0</v>
      </c>
      <c r="BA1952" s="28">
        <f t="shared" ca="1" si="1206"/>
        <v>1.3523575485810513E-2</v>
      </c>
      <c r="BB1952" s="28">
        <f t="shared" ca="1" si="1206"/>
        <v>0.86669578914118939</v>
      </c>
      <c r="BC1952" s="28">
        <f>IF(Riskregister!$E$16="",0,COUNTIF(BQ$4:BQ$53,"&lt;"&amp;BA1952)*IF(BB1952&lt;0.5,Riskregister!$K$16+(Riskregister!$L$16-Riskregister!$K$16)*SQRT(BB1952/2),Riskregister!$L$16-(Riskregister!$L$16-Riskregister!$K$16)*SQRT((1-BB1952)/2)))</f>
        <v>0</v>
      </c>
      <c r="BD1952" s="28">
        <f t="shared" ca="1" si="1194"/>
        <v>2812546.2745682206</v>
      </c>
    </row>
    <row r="1953" spans="20:56" x14ac:dyDescent="0.35">
      <c r="T1953" s="28">
        <f t="shared" ca="1" si="1195"/>
        <v>0.43048653954555605</v>
      </c>
      <c r="U1953" s="28">
        <f t="shared" ca="1" si="1195"/>
        <v>0.48485866482129136</v>
      </c>
      <c r="V1953" s="28">
        <f ca="1">IF(Riskregister!$E$5="",0,COUNTIF(BF$4:BF$53,"&lt;"&amp;T1953)*IF(U1953&lt;0.5,Riskregister!$K$5+(Riskregister!$L$5-Riskregister!$K$5)*SQRT(U1953/2),Riskregister!$L$5-(Riskregister!$L$5-Riskregister!$K$5)*SQRT((1-U1953)/2)))</f>
        <v>0</v>
      </c>
      <c r="W1953" s="28">
        <f t="shared" ca="1" si="1196"/>
        <v>0.85312862647725429</v>
      </c>
      <c r="X1953" s="28">
        <f t="shared" ca="1" si="1196"/>
        <v>0.33170685942222833</v>
      </c>
      <c r="Y1953" s="28">
        <f ca="1">IF(Riskregister!$E$6="",0,COUNTIF(BG$4:BG$53,"&lt;"&amp;W1953)*IF(X1953&lt;0.5,Riskregister!$K$6+(Riskregister!$L$6-Riskregister!$K$6)*SQRT(X1953/2),Riskregister!$L$6-(Riskregister!$L$6-Riskregister!$K$6)*SQRT((1-X1953)/2)))</f>
        <v>933051.91648614488</v>
      </c>
      <c r="Z1953" s="28">
        <f t="shared" ca="1" si="1197"/>
        <v>0.8999601476872594</v>
      </c>
      <c r="AA1953" s="28">
        <f t="shared" ca="1" si="1197"/>
        <v>0.74709771785834689</v>
      </c>
      <c r="AB1953" s="28">
        <f ca="1">IF(Riskregister!$E$7="",0,COUNTIF(BH$4:BH$53,"&lt;"&amp;Z1953)*IF(AA1953&lt;0.5,Riskregister!$K$7+(Riskregister!$L$7-Riskregister!$K$7)*SQRT(AA1953/2),Riskregister!$L$7-(Riskregister!$L$7-Riskregister!$K$7)*SQRT((1-AA1953)/2)))</f>
        <v>275540.10774078162</v>
      </c>
      <c r="AC1953" s="28">
        <f t="shared" ca="1" si="1198"/>
        <v>0.78635478541648451</v>
      </c>
      <c r="AD1953" s="28">
        <f t="shared" ca="1" si="1198"/>
        <v>0.30514891536223832</v>
      </c>
      <c r="AE1953" s="28">
        <f ca="1">IF(Riskregister!$E$8="",0,COUNTIF(BI$4:BI$53,"&lt;"&amp;AC1953)*IF(AD1953&lt;0.5,Riskregister!$K$8+(Riskregister!$L$8-Riskregister!$K$8)*SQRT(AD1953/2),Riskregister!$L$8-(Riskregister!$L$8-Riskregister!$K$8)*SQRT((1-AD1953)/2)))</f>
        <v>0</v>
      </c>
      <c r="AF1953" s="28">
        <f t="shared" ca="1" si="1199"/>
        <v>8.9015979413481161E-2</v>
      </c>
      <c r="AG1953" s="28">
        <f t="shared" ca="1" si="1199"/>
        <v>0.98598755242985558</v>
      </c>
      <c r="AH1953" s="28">
        <f>IF(Riskregister!$E$9="",0,COUNTIF(BJ$4:BJ$53,"&lt;"&amp;AF1953)*IF(AG1953&lt;0.5,Riskregister!$K$9+(Riskregister!$L$9-Riskregister!$K$9)*SQRT(AG1953/2),Riskregister!$L$9-(Riskregister!$L$9-Riskregister!$K$9)*SQRT((1-AG1953)/2)))</f>
        <v>0</v>
      </c>
      <c r="AI1953" s="28">
        <f t="shared" ca="1" si="1200"/>
        <v>0.65361163380060527</v>
      </c>
      <c r="AJ1953" s="28">
        <f t="shared" ca="1" si="1200"/>
        <v>0.33791147038491565</v>
      </c>
      <c r="AK1953" s="28">
        <f>IF(Riskregister!$E$10="",0,COUNTIF(BK$4:BK$53,"&lt;"&amp;AI1953)*IF(AJ1953&lt;0.5,Riskregister!$K$10+(Riskregister!$L$10-Riskregister!$K$10)*SQRT(AJ1953/2),Riskregister!$L$10-(Riskregister!$L$10-Riskregister!$K$10)*SQRT((1-AJ1953)/2)))</f>
        <v>0</v>
      </c>
      <c r="AL1953" s="28">
        <f t="shared" ca="1" si="1201"/>
        <v>7.6317588028452787E-2</v>
      </c>
      <c r="AM1953" s="28">
        <f t="shared" ca="1" si="1201"/>
        <v>0.36603562278518986</v>
      </c>
      <c r="AN1953" s="28">
        <f>IF(Riskregister!$E$11="",0,COUNTIF(BL$4:BL$53,"&lt;"&amp;AL1953)*IF(AM1953&lt;0.5,Riskregister!$K$11+(Riskregister!$L$11-Riskregister!$K$11)*SQRT(AM1953/2),Riskregister!$L$11-(Riskregister!$L$11-Riskregister!$K$11)*SQRT((1-AM1953)/2)))</f>
        <v>0</v>
      </c>
      <c r="AO1953" s="28">
        <f t="shared" ca="1" si="1202"/>
        <v>0.15448352685946365</v>
      </c>
      <c r="AP1953" s="28">
        <f t="shared" ca="1" si="1202"/>
        <v>0.90793203917327192</v>
      </c>
      <c r="AQ1953" s="28">
        <f>IF(Riskregister!$E$12="",0,COUNTIF(BM$4:BM$53,"&lt;"&amp;AO1953)*IF(AP1953&lt;0.5,Riskregister!$K$12+(Riskregister!$L$12-Riskregister!$K$12)*SQRT(AP1953/2),Riskregister!$L$12-(Riskregister!$L$12-Riskregister!$K$12)*SQRT((1-AP1953)/2)))</f>
        <v>0</v>
      </c>
      <c r="AR1953" s="28">
        <f t="shared" ca="1" si="1203"/>
        <v>0.17408587375725015</v>
      </c>
      <c r="AS1953" s="28">
        <f t="shared" ca="1" si="1203"/>
        <v>0.93775501873872869</v>
      </c>
      <c r="AT1953" s="28">
        <f>IF(Riskregister!$E$13="",0,COUNTIF(BN$4:BN$53,"&lt;"&amp;AR1953)*IF(AS1953&lt;0.5,Riskregister!$K$13+(Riskregister!$L$13-Riskregister!$K$13)*SQRT(AS1953/2),Riskregister!$L$13-(Riskregister!$L$13-Riskregister!$K$13)*SQRT((1-AS1953)/2)))</f>
        <v>0</v>
      </c>
      <c r="AU1953" s="28">
        <f t="shared" ca="1" si="1204"/>
        <v>0.78931222979455407</v>
      </c>
      <c r="AV1953" s="28">
        <f t="shared" ca="1" si="1204"/>
        <v>0.42000907204903981</v>
      </c>
      <c r="AW1953" s="28">
        <f>IF(Riskregister!$E$14="",0,COUNTIF(BO$4:BO$53,"&lt;"&amp;AU1953)*IF(AV1953&lt;0.5,Riskregister!$K$14+(Riskregister!$L$14-Riskregister!$K$14)*SQRT(AV1953/2),Riskregister!$L$14-(Riskregister!$L$14-Riskregister!$K$14)*SQRT((1-AV1953)/2)))</f>
        <v>0</v>
      </c>
      <c r="AX1953" s="28">
        <f t="shared" ca="1" si="1205"/>
        <v>0.16266545984331915</v>
      </c>
      <c r="AY1953" s="28">
        <f t="shared" ca="1" si="1205"/>
        <v>0.17794140960987359</v>
      </c>
      <c r="AZ1953" s="28">
        <f>IF(Riskregister!$E$15="",0,COUNTIF(BP$4:BP$53,"&lt;"&amp;AX1953)*IF(AY1953&lt;0.5,Riskregister!$K$15+(Riskregister!$L$15-Riskregister!$K$15)*SQRT(AY1953/2),Riskregister!$L$15-(Riskregister!$L$15-Riskregister!$K$15)*SQRT((1-AY1953)/2)))</f>
        <v>0</v>
      </c>
      <c r="BA1953" s="28">
        <f t="shared" ca="1" si="1206"/>
        <v>0.87095066099560481</v>
      </c>
      <c r="BB1953" s="28">
        <f t="shared" ca="1" si="1206"/>
        <v>0.92256064332853049</v>
      </c>
      <c r="BC1953" s="28">
        <f>IF(Riskregister!$E$16="",0,COUNTIF(BQ$4:BQ$53,"&lt;"&amp;BA1953)*IF(BB1953&lt;0.5,Riskregister!$K$16+(Riskregister!$L$16-Riskregister!$K$16)*SQRT(BB1953/2),Riskregister!$L$16-(Riskregister!$L$16-Riskregister!$K$16)*SQRT((1-BB1953)/2)))</f>
        <v>0</v>
      </c>
      <c r="BD1953" s="28">
        <f t="shared" ca="1" si="1194"/>
        <v>1208592.0242269265</v>
      </c>
    </row>
    <row r="1954" spans="20:56" x14ac:dyDescent="0.35">
      <c r="T1954" s="28">
        <f t="shared" ca="1" si="1195"/>
        <v>6.7283640634410391E-2</v>
      </c>
      <c r="U1954" s="28">
        <f t="shared" ca="1" si="1195"/>
        <v>0.9169944100136711</v>
      </c>
      <c r="V1954" s="28">
        <f ca="1">IF(Riskregister!$E$5="",0,COUNTIF(BF$4:BF$53,"&lt;"&amp;T1954)*IF(U1954&lt;0.5,Riskregister!$K$5+(Riskregister!$L$5-Riskregister!$K$5)*SQRT(U1954/2),Riskregister!$L$5-(Riskregister!$L$5-Riskregister!$K$5)*SQRT((1-U1954)/2)))</f>
        <v>0</v>
      </c>
      <c r="W1954" s="28">
        <f t="shared" ca="1" si="1196"/>
        <v>3.1306404080694072E-2</v>
      </c>
      <c r="X1954" s="28">
        <f t="shared" ca="1" si="1196"/>
        <v>0.23744389231924512</v>
      </c>
      <c r="Y1954" s="28">
        <f ca="1">IF(Riskregister!$E$6="",0,COUNTIF(BG$4:BG$53,"&lt;"&amp;W1954)*IF(X1954&lt;0.5,Riskregister!$K$6+(Riskregister!$L$6-Riskregister!$K$6)*SQRT(X1954/2),Riskregister!$L$6-(Riskregister!$L$6-Riskregister!$K$6)*SQRT((1-X1954)/2)))</f>
        <v>0</v>
      </c>
      <c r="Z1954" s="28">
        <f t="shared" ca="1" si="1197"/>
        <v>3.3064596108924094E-2</v>
      </c>
      <c r="AA1954" s="28">
        <f t="shared" ca="1" si="1197"/>
        <v>0.72454979463413061</v>
      </c>
      <c r="AB1954" s="28">
        <f ca="1">IF(Riskregister!$E$7="",0,COUNTIF(BH$4:BH$53,"&lt;"&amp;Z1954)*IF(AA1954&lt;0.5,Riskregister!$K$7+(Riskregister!$L$7-Riskregister!$K$7)*SQRT(AA1954/2),Riskregister!$L$7-(Riskregister!$L$7-Riskregister!$K$7)*SQRT((1-AA1954)/2)))</f>
        <v>0</v>
      </c>
      <c r="AC1954" s="28">
        <f t="shared" ca="1" si="1198"/>
        <v>0.11514286428131582</v>
      </c>
      <c r="AD1954" s="28">
        <f t="shared" ca="1" si="1198"/>
        <v>0.28450772503588484</v>
      </c>
      <c r="AE1954" s="28">
        <f ca="1">IF(Riskregister!$E$8="",0,COUNTIF(BI$4:BI$53,"&lt;"&amp;AC1954)*IF(AD1954&lt;0.5,Riskregister!$K$8+(Riskregister!$L$8-Riskregister!$K$8)*SQRT(AD1954/2),Riskregister!$L$8-(Riskregister!$L$8-Riskregister!$K$8)*SQRT((1-AD1954)/2)))</f>
        <v>0</v>
      </c>
      <c r="AF1954" s="28">
        <f t="shared" ca="1" si="1199"/>
        <v>0.87881886824668598</v>
      </c>
      <c r="AG1954" s="28">
        <f t="shared" ca="1" si="1199"/>
        <v>2.4003090510780201E-3</v>
      </c>
      <c r="AH1954" s="28">
        <f>IF(Riskregister!$E$9="",0,COUNTIF(BJ$4:BJ$53,"&lt;"&amp;AF1954)*IF(AG1954&lt;0.5,Riskregister!$K$9+(Riskregister!$L$9-Riskregister!$K$9)*SQRT(AG1954/2),Riskregister!$L$9-(Riskregister!$L$9-Riskregister!$K$9)*SQRT((1-AG1954)/2)))</f>
        <v>0</v>
      </c>
      <c r="AI1954" s="28">
        <f t="shared" ca="1" si="1200"/>
        <v>0.32538822557851044</v>
      </c>
      <c r="AJ1954" s="28">
        <f t="shared" ca="1" si="1200"/>
        <v>0.63889071930161212</v>
      </c>
      <c r="AK1954" s="28">
        <f>IF(Riskregister!$E$10="",0,COUNTIF(BK$4:BK$53,"&lt;"&amp;AI1954)*IF(AJ1954&lt;0.5,Riskregister!$K$10+(Riskregister!$L$10-Riskregister!$K$10)*SQRT(AJ1954/2),Riskregister!$L$10-(Riskregister!$L$10-Riskregister!$K$10)*SQRT((1-AJ1954)/2)))</f>
        <v>0</v>
      </c>
      <c r="AL1954" s="28">
        <f t="shared" ca="1" si="1201"/>
        <v>0.99363735862096669</v>
      </c>
      <c r="AM1954" s="28">
        <f t="shared" ca="1" si="1201"/>
        <v>0.13636297321738988</v>
      </c>
      <c r="AN1954" s="28">
        <f>IF(Riskregister!$E$11="",0,COUNTIF(BL$4:BL$53,"&lt;"&amp;AL1954)*IF(AM1954&lt;0.5,Riskregister!$K$11+(Riskregister!$L$11-Riskregister!$K$11)*SQRT(AM1954/2),Riskregister!$L$11-(Riskregister!$L$11-Riskregister!$K$11)*SQRT((1-AM1954)/2)))</f>
        <v>0</v>
      </c>
      <c r="AO1954" s="28">
        <f t="shared" ca="1" si="1202"/>
        <v>0.87087513518942083</v>
      </c>
      <c r="AP1954" s="28">
        <f t="shared" ca="1" si="1202"/>
        <v>0.71668936754172319</v>
      </c>
      <c r="AQ1954" s="28">
        <f>IF(Riskregister!$E$12="",0,COUNTIF(BM$4:BM$53,"&lt;"&amp;AO1954)*IF(AP1954&lt;0.5,Riskregister!$K$12+(Riskregister!$L$12-Riskregister!$K$12)*SQRT(AP1954/2),Riskregister!$L$12-(Riskregister!$L$12-Riskregister!$K$12)*SQRT((1-AP1954)/2)))</f>
        <v>0</v>
      </c>
      <c r="AR1954" s="28">
        <f t="shared" ca="1" si="1203"/>
        <v>0.98104912566328373</v>
      </c>
      <c r="AS1954" s="28">
        <f t="shared" ca="1" si="1203"/>
        <v>0.63121467296223932</v>
      </c>
      <c r="AT1954" s="28">
        <f>IF(Riskregister!$E$13="",0,COUNTIF(BN$4:BN$53,"&lt;"&amp;AR1954)*IF(AS1954&lt;0.5,Riskregister!$K$13+(Riskregister!$L$13-Riskregister!$K$13)*SQRT(AS1954/2),Riskregister!$L$13-(Riskregister!$L$13-Riskregister!$K$13)*SQRT((1-AS1954)/2)))</f>
        <v>0</v>
      </c>
      <c r="AU1954" s="28">
        <f t="shared" ca="1" si="1204"/>
        <v>4.1251863414111245E-2</v>
      </c>
      <c r="AV1954" s="28">
        <f t="shared" ca="1" si="1204"/>
        <v>0.30645383795647885</v>
      </c>
      <c r="AW1954" s="28">
        <f>IF(Riskregister!$E$14="",0,COUNTIF(BO$4:BO$53,"&lt;"&amp;AU1954)*IF(AV1954&lt;0.5,Riskregister!$K$14+(Riskregister!$L$14-Riskregister!$K$14)*SQRT(AV1954/2),Riskregister!$L$14-(Riskregister!$L$14-Riskregister!$K$14)*SQRT((1-AV1954)/2)))</f>
        <v>0</v>
      </c>
      <c r="AX1954" s="28">
        <f t="shared" ca="1" si="1205"/>
        <v>0.60083401357785315</v>
      </c>
      <c r="AY1954" s="28">
        <f t="shared" ca="1" si="1205"/>
        <v>0.84369624558203848</v>
      </c>
      <c r="AZ1954" s="28">
        <f>IF(Riskregister!$E$15="",0,COUNTIF(BP$4:BP$53,"&lt;"&amp;AX1954)*IF(AY1954&lt;0.5,Riskregister!$K$15+(Riskregister!$L$15-Riskregister!$K$15)*SQRT(AY1954/2),Riskregister!$L$15-(Riskregister!$L$15-Riskregister!$K$15)*SQRT((1-AY1954)/2)))</f>
        <v>0</v>
      </c>
      <c r="BA1954" s="28">
        <f t="shared" ca="1" si="1206"/>
        <v>0.43281241838485518</v>
      </c>
      <c r="BB1954" s="28">
        <f t="shared" ca="1" si="1206"/>
        <v>0.83562697140618103</v>
      </c>
      <c r="BC1954" s="28">
        <f>IF(Riskregister!$E$16="",0,COUNTIF(BQ$4:BQ$53,"&lt;"&amp;BA1954)*IF(BB1954&lt;0.5,Riskregister!$K$16+(Riskregister!$L$16-Riskregister!$K$16)*SQRT(BB1954/2),Riskregister!$L$16-(Riskregister!$L$16-Riskregister!$K$16)*SQRT((1-BB1954)/2)))</f>
        <v>0</v>
      </c>
      <c r="BD1954" s="28">
        <f t="shared" ca="1" si="1194"/>
        <v>0</v>
      </c>
    </row>
    <row r="1955" spans="20:56" x14ac:dyDescent="0.35">
      <c r="T1955" s="28">
        <f t="shared" ca="1" si="1195"/>
        <v>0.7639454409557106</v>
      </c>
      <c r="U1955" s="28">
        <f t="shared" ca="1" si="1195"/>
        <v>0.24798505662189185</v>
      </c>
      <c r="V1955" s="28">
        <f ca="1">IF(Riskregister!$E$5="",0,COUNTIF(BF$4:BF$53,"&lt;"&amp;T1955)*IF(U1955&lt;0.5,Riskregister!$K$5+(Riskregister!$L$5-Riskregister!$K$5)*SQRT(U1955/2),Riskregister!$L$5-(Riskregister!$L$5-Riskregister!$K$5)*SQRT((1-U1955)/2)))</f>
        <v>308456.57759451499</v>
      </c>
      <c r="W1955" s="28">
        <f t="shared" ca="1" si="1196"/>
        <v>0.21010657243886788</v>
      </c>
      <c r="X1955" s="28">
        <f t="shared" ca="1" si="1196"/>
        <v>0.95046556894294776</v>
      </c>
      <c r="Y1955" s="28">
        <f ca="1">IF(Riskregister!$E$6="",0,COUNTIF(BG$4:BG$53,"&lt;"&amp;W1955)*IF(X1955&lt;0.5,Riskregister!$K$6+(Riskregister!$L$6-Riskregister!$K$6)*SQRT(X1955/2),Riskregister!$L$6-(Riskregister!$L$6-Riskregister!$K$6)*SQRT((1-X1955)/2)))</f>
        <v>0</v>
      </c>
      <c r="Z1955" s="28">
        <f t="shared" ca="1" si="1197"/>
        <v>0.12878156080471426</v>
      </c>
      <c r="AA1955" s="28">
        <f t="shared" ca="1" si="1197"/>
        <v>0.82087899074813953</v>
      </c>
      <c r="AB1955" s="28">
        <f ca="1">IF(Riskregister!$E$7="",0,COUNTIF(BH$4:BH$53,"&lt;"&amp;Z1955)*IF(AA1955&lt;0.5,Riskregister!$K$7+(Riskregister!$L$7-Riskregister!$K$7)*SQRT(AA1955/2),Riskregister!$L$7-(Riskregister!$L$7-Riskregister!$K$7)*SQRT((1-AA1955)/2)))</f>
        <v>0</v>
      </c>
      <c r="AC1955" s="28">
        <f t="shared" ca="1" si="1198"/>
        <v>0.67287864509847917</v>
      </c>
      <c r="AD1955" s="28">
        <f t="shared" ca="1" si="1198"/>
        <v>0.18903670713884624</v>
      </c>
      <c r="AE1955" s="28">
        <f ca="1">IF(Riskregister!$E$8="",0,COUNTIF(BI$4:BI$53,"&lt;"&amp;AC1955)*IF(AD1955&lt;0.5,Riskregister!$K$8+(Riskregister!$L$8-Riskregister!$K$8)*SQRT(AD1955/2),Riskregister!$L$8-(Riskregister!$L$8-Riskregister!$K$8)*SQRT((1-AD1955)/2)))</f>
        <v>0</v>
      </c>
      <c r="AF1955" s="28">
        <f t="shared" ca="1" si="1199"/>
        <v>0.79753936768669309</v>
      </c>
      <c r="AG1955" s="28">
        <f t="shared" ca="1" si="1199"/>
        <v>0.73421807879163881</v>
      </c>
      <c r="AH1955" s="28">
        <f>IF(Riskregister!$E$9="",0,COUNTIF(BJ$4:BJ$53,"&lt;"&amp;AF1955)*IF(AG1955&lt;0.5,Riskregister!$K$9+(Riskregister!$L$9-Riskregister!$K$9)*SQRT(AG1955/2),Riskregister!$L$9-(Riskregister!$L$9-Riskregister!$K$9)*SQRT((1-AG1955)/2)))</f>
        <v>0</v>
      </c>
      <c r="AI1955" s="28">
        <f t="shared" ca="1" si="1200"/>
        <v>0.36176619688956646</v>
      </c>
      <c r="AJ1955" s="28">
        <f t="shared" ca="1" si="1200"/>
        <v>0.88192537538072646</v>
      </c>
      <c r="AK1955" s="28">
        <f>IF(Riskregister!$E$10="",0,COUNTIF(BK$4:BK$53,"&lt;"&amp;AI1955)*IF(AJ1955&lt;0.5,Riskregister!$K$10+(Riskregister!$L$10-Riskregister!$K$10)*SQRT(AJ1955/2),Riskregister!$L$10-(Riskregister!$L$10-Riskregister!$K$10)*SQRT((1-AJ1955)/2)))</f>
        <v>0</v>
      </c>
      <c r="AL1955" s="28">
        <f t="shared" ca="1" si="1201"/>
        <v>0.39029951378427463</v>
      </c>
      <c r="AM1955" s="28">
        <f t="shared" ca="1" si="1201"/>
        <v>0.11525170781265581</v>
      </c>
      <c r="AN1955" s="28">
        <f>IF(Riskregister!$E$11="",0,COUNTIF(BL$4:BL$53,"&lt;"&amp;AL1955)*IF(AM1955&lt;0.5,Riskregister!$K$11+(Riskregister!$L$11-Riskregister!$K$11)*SQRT(AM1955/2),Riskregister!$L$11-(Riskregister!$L$11-Riskregister!$K$11)*SQRT((1-AM1955)/2)))</f>
        <v>0</v>
      </c>
      <c r="AO1955" s="28">
        <f t="shared" ca="1" si="1202"/>
        <v>0.16698686365896609</v>
      </c>
      <c r="AP1955" s="28">
        <f t="shared" ca="1" si="1202"/>
        <v>0.58381979171154508</v>
      </c>
      <c r="AQ1955" s="28">
        <f>IF(Riskregister!$E$12="",0,COUNTIF(BM$4:BM$53,"&lt;"&amp;AO1955)*IF(AP1955&lt;0.5,Riskregister!$K$12+(Riskregister!$L$12-Riskregister!$K$12)*SQRT(AP1955/2),Riskregister!$L$12-(Riskregister!$L$12-Riskregister!$K$12)*SQRT((1-AP1955)/2)))</f>
        <v>0</v>
      </c>
      <c r="AR1955" s="28">
        <f t="shared" ca="1" si="1203"/>
        <v>0.88240242194023377</v>
      </c>
      <c r="AS1955" s="28">
        <f t="shared" ca="1" si="1203"/>
        <v>0.59936178422719677</v>
      </c>
      <c r="AT1955" s="28">
        <f>IF(Riskregister!$E$13="",0,COUNTIF(BN$4:BN$53,"&lt;"&amp;AR1955)*IF(AS1955&lt;0.5,Riskregister!$K$13+(Riskregister!$L$13-Riskregister!$K$13)*SQRT(AS1955/2),Riskregister!$L$13-(Riskregister!$L$13-Riskregister!$K$13)*SQRT((1-AS1955)/2)))</f>
        <v>0</v>
      </c>
      <c r="AU1955" s="28">
        <f t="shared" ca="1" si="1204"/>
        <v>0.80188592138064829</v>
      </c>
      <c r="AV1955" s="28">
        <f t="shared" ca="1" si="1204"/>
        <v>0.37197267019993374</v>
      </c>
      <c r="AW1955" s="28">
        <f>IF(Riskregister!$E$14="",0,COUNTIF(BO$4:BO$53,"&lt;"&amp;AU1955)*IF(AV1955&lt;0.5,Riskregister!$K$14+(Riskregister!$L$14-Riskregister!$K$14)*SQRT(AV1955/2),Riskregister!$L$14-(Riskregister!$L$14-Riskregister!$K$14)*SQRT((1-AV1955)/2)))</f>
        <v>0</v>
      </c>
      <c r="AX1955" s="28">
        <f t="shared" ca="1" si="1205"/>
        <v>0.94302136655121171</v>
      </c>
      <c r="AY1955" s="28">
        <f t="shared" ca="1" si="1205"/>
        <v>0.65532999616160181</v>
      </c>
      <c r="AZ1955" s="28">
        <f>IF(Riskregister!$E$15="",0,COUNTIF(BP$4:BP$53,"&lt;"&amp;AX1955)*IF(AY1955&lt;0.5,Riskregister!$K$15+(Riskregister!$L$15-Riskregister!$K$15)*SQRT(AY1955/2),Riskregister!$L$15-(Riskregister!$L$15-Riskregister!$K$15)*SQRT((1-AY1955)/2)))</f>
        <v>0</v>
      </c>
      <c r="BA1955" s="28">
        <f t="shared" ca="1" si="1206"/>
        <v>0.45691344724749283</v>
      </c>
      <c r="BB1955" s="28">
        <f t="shared" ca="1" si="1206"/>
        <v>0.78712620653330101</v>
      </c>
      <c r="BC1955" s="28">
        <f>IF(Riskregister!$E$16="",0,COUNTIF(BQ$4:BQ$53,"&lt;"&amp;BA1955)*IF(BB1955&lt;0.5,Riskregister!$K$16+(Riskregister!$L$16-Riskregister!$K$16)*SQRT(BB1955/2),Riskregister!$L$16-(Riskregister!$L$16-Riskregister!$K$16)*SQRT((1-BB1955)/2)))</f>
        <v>0</v>
      </c>
      <c r="BD1955" s="28">
        <f t="shared" ca="1" si="1194"/>
        <v>308456.57759451499</v>
      </c>
    </row>
    <row r="1956" spans="20:56" x14ac:dyDescent="0.35">
      <c r="T1956" s="28">
        <f t="shared" ca="1" si="1195"/>
        <v>0.33306007729455533</v>
      </c>
      <c r="U1956" s="28">
        <f t="shared" ca="1" si="1195"/>
        <v>0.83978569335514897</v>
      </c>
      <c r="V1956" s="28">
        <f ca="1">IF(Riskregister!$E$5="",0,COUNTIF(BF$4:BF$53,"&lt;"&amp;T1956)*IF(U1956&lt;0.5,Riskregister!$K$5+(Riskregister!$L$5-Riskregister!$K$5)*SQRT(U1956/2),Riskregister!$L$5-(Riskregister!$L$5-Riskregister!$K$5)*SQRT((1-U1956)/2)))</f>
        <v>0</v>
      </c>
      <c r="W1956" s="28">
        <f t="shared" ca="1" si="1196"/>
        <v>0.67741278498603741</v>
      </c>
      <c r="X1956" s="28">
        <f t="shared" ca="1" si="1196"/>
        <v>0.76180878619404102</v>
      </c>
      <c r="Y1956" s="28">
        <f ca="1">IF(Riskregister!$E$6="",0,COUNTIF(BG$4:BG$53,"&lt;"&amp;W1956)*IF(X1956&lt;0.5,Riskregister!$K$6+(Riskregister!$L$6-Riskregister!$K$6)*SQRT(X1956/2),Riskregister!$L$6-(Riskregister!$L$6-Riskregister!$K$6)*SQRT((1-X1956)/2)))</f>
        <v>1378815.8353872392</v>
      </c>
      <c r="Z1956" s="28">
        <f t="shared" ca="1" si="1197"/>
        <v>0.25005261163480852</v>
      </c>
      <c r="AA1956" s="28">
        <f t="shared" ca="1" si="1197"/>
        <v>0.22406053114046776</v>
      </c>
      <c r="AB1956" s="28">
        <f ca="1">IF(Riskregister!$E$7="",0,COUNTIF(BH$4:BH$53,"&lt;"&amp;Z1956)*IF(AA1956&lt;0.5,Riskregister!$K$7+(Riskregister!$L$7-Riskregister!$K$7)*SQRT(AA1956/2),Riskregister!$L$7-(Riskregister!$L$7-Riskregister!$K$7)*SQRT((1-AA1956)/2)))</f>
        <v>0</v>
      </c>
      <c r="AC1956" s="28">
        <f t="shared" ca="1" si="1198"/>
        <v>0.77828969971518391</v>
      </c>
      <c r="AD1956" s="28">
        <f t="shared" ca="1" si="1198"/>
        <v>0.64045534891802458</v>
      </c>
      <c r="AE1956" s="28">
        <f ca="1">IF(Riskregister!$E$8="",0,COUNTIF(BI$4:BI$53,"&lt;"&amp;AC1956)*IF(AD1956&lt;0.5,Riskregister!$K$8+(Riskregister!$L$8-Riskregister!$K$8)*SQRT(AD1956/2),Riskregister!$L$8-(Riskregister!$L$8-Riskregister!$K$8)*SQRT((1-AD1956)/2)))</f>
        <v>0</v>
      </c>
      <c r="AF1956" s="28">
        <f t="shared" ca="1" si="1199"/>
        <v>0.72825689881582822</v>
      </c>
      <c r="AG1956" s="28">
        <f t="shared" ca="1" si="1199"/>
        <v>0.85321817627856733</v>
      </c>
      <c r="AH1956" s="28">
        <f>IF(Riskregister!$E$9="",0,COUNTIF(BJ$4:BJ$53,"&lt;"&amp;AF1956)*IF(AG1956&lt;0.5,Riskregister!$K$9+(Riskregister!$L$9-Riskregister!$K$9)*SQRT(AG1956/2),Riskregister!$L$9-(Riskregister!$L$9-Riskregister!$K$9)*SQRT((1-AG1956)/2)))</f>
        <v>0</v>
      </c>
      <c r="AI1956" s="28">
        <f t="shared" ca="1" si="1200"/>
        <v>0.52672772921787658</v>
      </c>
      <c r="AJ1956" s="28">
        <f t="shared" ca="1" si="1200"/>
        <v>0.6908007628019156</v>
      </c>
      <c r="AK1956" s="28">
        <f>IF(Riskregister!$E$10="",0,COUNTIF(BK$4:BK$53,"&lt;"&amp;AI1956)*IF(AJ1956&lt;0.5,Riskregister!$K$10+(Riskregister!$L$10-Riskregister!$K$10)*SQRT(AJ1956/2),Riskregister!$L$10-(Riskregister!$L$10-Riskregister!$K$10)*SQRT((1-AJ1956)/2)))</f>
        <v>0</v>
      </c>
      <c r="AL1956" s="28">
        <f t="shared" ca="1" si="1201"/>
        <v>0.8824877847761553</v>
      </c>
      <c r="AM1956" s="28">
        <f t="shared" ca="1" si="1201"/>
        <v>0.22325023077156636</v>
      </c>
      <c r="AN1956" s="28">
        <f>IF(Riskregister!$E$11="",0,COUNTIF(BL$4:BL$53,"&lt;"&amp;AL1956)*IF(AM1956&lt;0.5,Riskregister!$K$11+(Riskregister!$L$11-Riskregister!$K$11)*SQRT(AM1956/2),Riskregister!$L$11-(Riskregister!$L$11-Riskregister!$K$11)*SQRT((1-AM1956)/2)))</f>
        <v>0</v>
      </c>
      <c r="AO1956" s="28">
        <f t="shared" ca="1" si="1202"/>
        <v>0.74939548137539336</v>
      </c>
      <c r="AP1956" s="28">
        <f t="shared" ca="1" si="1202"/>
        <v>0.46274484696839302</v>
      </c>
      <c r="AQ1956" s="28">
        <f>IF(Riskregister!$E$12="",0,COUNTIF(BM$4:BM$53,"&lt;"&amp;AO1956)*IF(AP1956&lt;0.5,Riskregister!$K$12+(Riskregister!$L$12-Riskregister!$K$12)*SQRT(AP1956/2),Riskregister!$L$12-(Riskregister!$L$12-Riskregister!$K$12)*SQRT((1-AP1956)/2)))</f>
        <v>0</v>
      </c>
      <c r="AR1956" s="28">
        <f t="shared" ca="1" si="1203"/>
        <v>0.46072268314826981</v>
      </c>
      <c r="AS1956" s="28">
        <f t="shared" ca="1" si="1203"/>
        <v>0.8701753070748921</v>
      </c>
      <c r="AT1956" s="28">
        <f>IF(Riskregister!$E$13="",0,COUNTIF(BN$4:BN$53,"&lt;"&amp;AR1956)*IF(AS1956&lt;0.5,Riskregister!$K$13+(Riskregister!$L$13-Riskregister!$K$13)*SQRT(AS1956/2),Riskregister!$L$13-(Riskregister!$L$13-Riskregister!$K$13)*SQRT((1-AS1956)/2)))</f>
        <v>0</v>
      </c>
      <c r="AU1956" s="28">
        <f t="shared" ca="1" si="1204"/>
        <v>0.13772914037387818</v>
      </c>
      <c r="AV1956" s="28">
        <f t="shared" ca="1" si="1204"/>
        <v>0.11273089340010034</v>
      </c>
      <c r="AW1956" s="28">
        <f>IF(Riskregister!$E$14="",0,COUNTIF(BO$4:BO$53,"&lt;"&amp;AU1956)*IF(AV1956&lt;0.5,Riskregister!$K$14+(Riskregister!$L$14-Riskregister!$K$14)*SQRT(AV1956/2),Riskregister!$L$14-(Riskregister!$L$14-Riskregister!$K$14)*SQRT((1-AV1956)/2)))</f>
        <v>0</v>
      </c>
      <c r="AX1956" s="28">
        <f t="shared" ca="1" si="1205"/>
        <v>0.46713540792839847</v>
      </c>
      <c r="AY1956" s="28">
        <f t="shared" ca="1" si="1205"/>
        <v>0.76505241232771815</v>
      </c>
      <c r="AZ1956" s="28">
        <f>IF(Riskregister!$E$15="",0,COUNTIF(BP$4:BP$53,"&lt;"&amp;AX1956)*IF(AY1956&lt;0.5,Riskregister!$K$15+(Riskregister!$L$15-Riskregister!$K$15)*SQRT(AY1956/2),Riskregister!$L$15-(Riskregister!$L$15-Riskregister!$K$15)*SQRT((1-AY1956)/2)))</f>
        <v>0</v>
      </c>
      <c r="BA1956" s="28">
        <f t="shared" ca="1" si="1206"/>
        <v>0.94072708076790801</v>
      </c>
      <c r="BB1956" s="28">
        <f t="shared" ca="1" si="1206"/>
        <v>0.59132985982484232</v>
      </c>
      <c r="BC1956" s="28">
        <f>IF(Riskregister!$E$16="",0,COUNTIF(BQ$4:BQ$53,"&lt;"&amp;BA1956)*IF(BB1956&lt;0.5,Riskregister!$K$16+(Riskregister!$L$16-Riskregister!$K$16)*SQRT(BB1956/2),Riskregister!$L$16-(Riskregister!$L$16-Riskregister!$K$16)*SQRT((1-BB1956)/2)))</f>
        <v>0</v>
      </c>
      <c r="BD1956" s="28">
        <f t="shared" ca="1" si="1194"/>
        <v>1378815.8353872392</v>
      </c>
    </row>
    <row r="1957" spans="20:56" x14ac:dyDescent="0.35">
      <c r="T1957" s="28">
        <f t="shared" ca="1" si="1195"/>
        <v>0.33815576364500999</v>
      </c>
      <c r="U1957" s="28">
        <f t="shared" ca="1" si="1195"/>
        <v>0.43635220317530166</v>
      </c>
      <c r="V1957" s="28">
        <f ca="1">IF(Riskregister!$E$5="",0,COUNTIF(BF$4:BF$53,"&lt;"&amp;T1957)*IF(U1957&lt;0.5,Riskregister!$K$5+(Riskregister!$L$5-Riskregister!$K$5)*SQRT(U1957/2),Riskregister!$L$5-(Riskregister!$L$5-Riskregister!$K$5)*SQRT((1-U1957)/2)))</f>
        <v>0</v>
      </c>
      <c r="W1957" s="28">
        <f t="shared" ca="1" si="1196"/>
        <v>0.68211904876832319</v>
      </c>
      <c r="X1957" s="28">
        <f t="shared" ca="1" si="1196"/>
        <v>0.78957923612684866</v>
      </c>
      <c r="Y1957" s="28">
        <f ca="1">IF(Riskregister!$E$6="",0,COUNTIF(BG$4:BG$53,"&lt;"&amp;W1957)*IF(X1957&lt;0.5,Riskregister!$K$6+(Riskregister!$L$6-Riskregister!$K$6)*SQRT(X1957/2),Riskregister!$L$6-(Riskregister!$L$6-Riskregister!$K$6)*SQRT((1-X1957)/2)))</f>
        <v>1416149.3020690093</v>
      </c>
      <c r="Z1957" s="28">
        <f t="shared" ca="1" si="1197"/>
        <v>0.62081570370870487</v>
      </c>
      <c r="AA1957" s="28">
        <f t="shared" ca="1" si="1197"/>
        <v>0.58477656798014255</v>
      </c>
      <c r="AB1957" s="28">
        <f ca="1">IF(Riskregister!$E$7="",0,COUNTIF(BH$4:BH$53,"&lt;"&amp;Z1957)*IF(AA1957&lt;0.5,Riskregister!$K$7+(Riskregister!$L$7-Riskregister!$K$7)*SQRT(AA1957/2),Riskregister!$L$7-(Riskregister!$L$7-Riskregister!$K$7)*SQRT((1-AA1957)/2)))</f>
        <v>0</v>
      </c>
      <c r="AC1957" s="28">
        <f t="shared" ca="1" si="1198"/>
        <v>0.62688673058243161</v>
      </c>
      <c r="AD1957" s="28">
        <f t="shared" ca="1" si="1198"/>
        <v>0.13452534071505662</v>
      </c>
      <c r="AE1957" s="28">
        <f ca="1">IF(Riskregister!$E$8="",0,COUNTIF(BI$4:BI$53,"&lt;"&amp;AC1957)*IF(AD1957&lt;0.5,Riskregister!$K$8+(Riskregister!$L$8-Riskregister!$K$8)*SQRT(AD1957/2),Riskregister!$L$8-(Riskregister!$L$8-Riskregister!$K$8)*SQRT((1-AD1957)/2)))</f>
        <v>0</v>
      </c>
      <c r="AF1957" s="28">
        <f t="shared" ca="1" si="1199"/>
        <v>0.16929667227279943</v>
      </c>
      <c r="AG1957" s="28">
        <f t="shared" ca="1" si="1199"/>
        <v>0.60488987882801459</v>
      </c>
      <c r="AH1957" s="28">
        <f>IF(Riskregister!$E$9="",0,COUNTIF(BJ$4:BJ$53,"&lt;"&amp;AF1957)*IF(AG1957&lt;0.5,Riskregister!$K$9+(Riskregister!$L$9-Riskregister!$K$9)*SQRT(AG1957/2),Riskregister!$L$9-(Riskregister!$L$9-Riskregister!$K$9)*SQRT((1-AG1957)/2)))</f>
        <v>0</v>
      </c>
      <c r="AI1957" s="28">
        <f t="shared" ca="1" si="1200"/>
        <v>0.51432052202746292</v>
      </c>
      <c r="AJ1957" s="28">
        <f t="shared" ca="1" si="1200"/>
        <v>0.46922883018198724</v>
      </c>
      <c r="AK1957" s="28">
        <f>IF(Riskregister!$E$10="",0,COUNTIF(BK$4:BK$53,"&lt;"&amp;AI1957)*IF(AJ1957&lt;0.5,Riskregister!$K$10+(Riskregister!$L$10-Riskregister!$K$10)*SQRT(AJ1957/2),Riskregister!$L$10-(Riskregister!$L$10-Riskregister!$K$10)*SQRT((1-AJ1957)/2)))</f>
        <v>0</v>
      </c>
      <c r="AL1957" s="28">
        <f t="shared" ca="1" si="1201"/>
        <v>0.32128668540985406</v>
      </c>
      <c r="AM1957" s="28">
        <f t="shared" ca="1" si="1201"/>
        <v>0.82855786168552259</v>
      </c>
      <c r="AN1957" s="28">
        <f>IF(Riskregister!$E$11="",0,COUNTIF(BL$4:BL$53,"&lt;"&amp;AL1957)*IF(AM1957&lt;0.5,Riskregister!$K$11+(Riskregister!$L$11-Riskregister!$K$11)*SQRT(AM1957/2),Riskregister!$L$11-(Riskregister!$L$11-Riskregister!$K$11)*SQRT((1-AM1957)/2)))</f>
        <v>0</v>
      </c>
      <c r="AO1957" s="28">
        <f t="shared" ca="1" si="1202"/>
        <v>0.97548404703258829</v>
      </c>
      <c r="AP1957" s="28">
        <f t="shared" ca="1" si="1202"/>
        <v>4.0322533300191532E-2</v>
      </c>
      <c r="AQ1957" s="28">
        <f>IF(Riskregister!$E$12="",0,COUNTIF(BM$4:BM$53,"&lt;"&amp;AO1957)*IF(AP1957&lt;0.5,Riskregister!$K$12+(Riskregister!$L$12-Riskregister!$K$12)*SQRT(AP1957/2),Riskregister!$L$12-(Riskregister!$L$12-Riskregister!$K$12)*SQRT((1-AP1957)/2)))</f>
        <v>0</v>
      </c>
      <c r="AR1957" s="28">
        <f t="shared" ca="1" si="1203"/>
        <v>0.96354996342655985</v>
      </c>
      <c r="AS1957" s="28">
        <f t="shared" ca="1" si="1203"/>
        <v>0.18119172543699258</v>
      </c>
      <c r="AT1957" s="28">
        <f>IF(Riskregister!$E$13="",0,COUNTIF(BN$4:BN$53,"&lt;"&amp;AR1957)*IF(AS1957&lt;0.5,Riskregister!$K$13+(Riskregister!$L$13-Riskregister!$K$13)*SQRT(AS1957/2),Riskregister!$L$13-(Riskregister!$L$13-Riskregister!$K$13)*SQRT((1-AS1957)/2)))</f>
        <v>0</v>
      </c>
      <c r="AU1957" s="28">
        <f t="shared" ca="1" si="1204"/>
        <v>0.59501953400704721</v>
      </c>
      <c r="AV1957" s="28">
        <f t="shared" ca="1" si="1204"/>
        <v>0.27765578812867453</v>
      </c>
      <c r="AW1957" s="28">
        <f>IF(Riskregister!$E$14="",0,COUNTIF(BO$4:BO$53,"&lt;"&amp;AU1957)*IF(AV1957&lt;0.5,Riskregister!$K$14+(Riskregister!$L$14-Riskregister!$K$14)*SQRT(AV1957/2),Riskregister!$L$14-(Riskregister!$L$14-Riskregister!$K$14)*SQRT((1-AV1957)/2)))</f>
        <v>0</v>
      </c>
      <c r="AX1957" s="28">
        <f t="shared" ca="1" si="1205"/>
        <v>0.27461166796617986</v>
      </c>
      <c r="AY1957" s="28">
        <f t="shared" ca="1" si="1205"/>
        <v>1.8090972275587092E-2</v>
      </c>
      <c r="AZ1957" s="28">
        <f>IF(Riskregister!$E$15="",0,COUNTIF(BP$4:BP$53,"&lt;"&amp;AX1957)*IF(AY1957&lt;0.5,Riskregister!$K$15+(Riskregister!$L$15-Riskregister!$K$15)*SQRT(AY1957/2),Riskregister!$L$15-(Riskregister!$L$15-Riskregister!$K$15)*SQRT((1-AY1957)/2)))</f>
        <v>0</v>
      </c>
      <c r="BA1957" s="28">
        <f t="shared" ca="1" si="1206"/>
        <v>0.98127158152776028</v>
      </c>
      <c r="BB1957" s="28">
        <f t="shared" ca="1" si="1206"/>
        <v>0.78844015709207504</v>
      </c>
      <c r="BC1957" s="28">
        <f>IF(Riskregister!$E$16="",0,COUNTIF(BQ$4:BQ$53,"&lt;"&amp;BA1957)*IF(BB1957&lt;0.5,Riskregister!$K$16+(Riskregister!$L$16-Riskregister!$K$16)*SQRT(BB1957/2),Riskregister!$L$16-(Riskregister!$L$16-Riskregister!$K$16)*SQRT((1-BB1957)/2)))</f>
        <v>0</v>
      </c>
      <c r="BD1957" s="28">
        <f t="shared" ca="1" si="1194"/>
        <v>1416149.3020690093</v>
      </c>
    </row>
    <row r="1958" spans="20:56" x14ac:dyDescent="0.35">
      <c r="T1958" s="28">
        <f t="shared" ca="1" si="1195"/>
        <v>0.62401944319479352</v>
      </c>
      <c r="U1958" s="28">
        <f t="shared" ca="1" si="1195"/>
        <v>6.366748324753746E-2</v>
      </c>
      <c r="V1958" s="28">
        <f ca="1">IF(Riskregister!$E$5="",0,COUNTIF(BF$4:BF$53,"&lt;"&amp;T1958)*IF(U1958&lt;0.5,Riskregister!$K$5+(Riskregister!$L$5-Riskregister!$K$5)*SQRT(U1958/2),Riskregister!$L$5-(Riskregister!$L$5-Riskregister!$K$5)*SQRT((1-U1958)/2)))</f>
        <v>0</v>
      </c>
      <c r="W1958" s="28">
        <f t="shared" ca="1" si="1196"/>
        <v>0.72387843601239066</v>
      </c>
      <c r="X1958" s="28">
        <f t="shared" ca="1" si="1196"/>
        <v>0.19158753971003317</v>
      </c>
      <c r="Y1958" s="28">
        <f ca="1">IF(Riskregister!$E$6="",0,COUNTIF(BG$4:BG$53,"&lt;"&amp;W1958)*IF(X1958&lt;0.5,Riskregister!$K$6+(Riskregister!$L$6-Riskregister!$K$6)*SQRT(X1958/2),Riskregister!$L$6-(Riskregister!$L$6-Riskregister!$K$6)*SQRT((1-X1958)/2)))</f>
        <v>757110.23534867296</v>
      </c>
      <c r="Z1958" s="28">
        <f t="shared" ca="1" si="1197"/>
        <v>0.3211195086220574</v>
      </c>
      <c r="AA1958" s="28">
        <f t="shared" ca="1" si="1197"/>
        <v>0.1214990752926457</v>
      </c>
      <c r="AB1958" s="28">
        <f ca="1">IF(Riskregister!$E$7="",0,COUNTIF(BH$4:BH$53,"&lt;"&amp;Z1958)*IF(AA1958&lt;0.5,Riskregister!$K$7+(Riskregister!$L$7-Riskregister!$K$7)*SQRT(AA1958/2),Riskregister!$L$7-(Riskregister!$L$7-Riskregister!$K$7)*SQRT((1-AA1958)/2)))</f>
        <v>0</v>
      </c>
      <c r="AC1958" s="28">
        <f t="shared" ca="1" si="1198"/>
        <v>0.93288036475192992</v>
      </c>
      <c r="AD1958" s="28">
        <f t="shared" ca="1" si="1198"/>
        <v>0.76877825292053359</v>
      </c>
      <c r="AE1958" s="28">
        <f ca="1">IF(Riskregister!$E$8="",0,COUNTIF(BI$4:BI$53,"&lt;"&amp;AC1958)*IF(AD1958&lt;0.5,Riskregister!$K$8+(Riskregister!$L$8-Riskregister!$K$8)*SQRT(AD1958/2),Riskregister!$L$8-(Riskregister!$L$8-Riskregister!$K$8)*SQRT((1-AD1958)/2)))</f>
        <v>0</v>
      </c>
      <c r="AF1958" s="28">
        <f t="shared" ca="1" si="1199"/>
        <v>0.65753667800812632</v>
      </c>
      <c r="AG1958" s="28">
        <f t="shared" ca="1" si="1199"/>
        <v>0.44307080359479956</v>
      </c>
      <c r="AH1958" s="28">
        <f>IF(Riskregister!$E$9="",0,COUNTIF(BJ$4:BJ$53,"&lt;"&amp;AF1958)*IF(AG1958&lt;0.5,Riskregister!$K$9+(Riskregister!$L$9-Riskregister!$K$9)*SQRT(AG1958/2),Riskregister!$L$9-(Riskregister!$L$9-Riskregister!$K$9)*SQRT((1-AG1958)/2)))</f>
        <v>0</v>
      </c>
      <c r="AI1958" s="28">
        <f t="shared" ca="1" si="1200"/>
        <v>0.10399391981278894</v>
      </c>
      <c r="AJ1958" s="28">
        <f t="shared" ca="1" si="1200"/>
        <v>0.62435557891734861</v>
      </c>
      <c r="AK1958" s="28">
        <f>IF(Riskregister!$E$10="",0,COUNTIF(BK$4:BK$53,"&lt;"&amp;AI1958)*IF(AJ1958&lt;0.5,Riskregister!$K$10+(Riskregister!$L$10-Riskregister!$K$10)*SQRT(AJ1958/2),Riskregister!$L$10-(Riskregister!$L$10-Riskregister!$K$10)*SQRT((1-AJ1958)/2)))</f>
        <v>0</v>
      </c>
      <c r="AL1958" s="28">
        <f t="shared" ca="1" si="1201"/>
        <v>0.27328417370026692</v>
      </c>
      <c r="AM1958" s="28">
        <f t="shared" ca="1" si="1201"/>
        <v>0.75742389496127116</v>
      </c>
      <c r="AN1958" s="28">
        <f>IF(Riskregister!$E$11="",0,COUNTIF(BL$4:BL$53,"&lt;"&amp;AL1958)*IF(AM1958&lt;0.5,Riskregister!$K$11+(Riskregister!$L$11-Riskregister!$K$11)*SQRT(AM1958/2),Riskregister!$L$11-(Riskregister!$L$11-Riskregister!$K$11)*SQRT((1-AM1958)/2)))</f>
        <v>0</v>
      </c>
      <c r="AO1958" s="28">
        <f t="shared" ca="1" si="1202"/>
        <v>0.26546775597659322</v>
      </c>
      <c r="AP1958" s="28">
        <f t="shared" ca="1" si="1202"/>
        <v>0.69654246699931499</v>
      </c>
      <c r="AQ1958" s="28">
        <f>IF(Riskregister!$E$12="",0,COUNTIF(BM$4:BM$53,"&lt;"&amp;AO1958)*IF(AP1958&lt;0.5,Riskregister!$K$12+(Riskregister!$L$12-Riskregister!$K$12)*SQRT(AP1958/2),Riskregister!$L$12-(Riskregister!$L$12-Riskregister!$K$12)*SQRT((1-AP1958)/2)))</f>
        <v>0</v>
      </c>
      <c r="AR1958" s="28">
        <f t="shared" ca="1" si="1203"/>
        <v>0.84205647038831921</v>
      </c>
      <c r="AS1958" s="28">
        <f t="shared" ca="1" si="1203"/>
        <v>0.65090881844323478</v>
      </c>
      <c r="AT1958" s="28">
        <f>IF(Riskregister!$E$13="",0,COUNTIF(BN$4:BN$53,"&lt;"&amp;AR1958)*IF(AS1958&lt;0.5,Riskregister!$K$13+(Riskregister!$L$13-Riskregister!$K$13)*SQRT(AS1958/2),Riskregister!$L$13-(Riskregister!$L$13-Riskregister!$K$13)*SQRT((1-AS1958)/2)))</f>
        <v>0</v>
      </c>
      <c r="AU1958" s="28">
        <f t="shared" ca="1" si="1204"/>
        <v>0.69297735488427825</v>
      </c>
      <c r="AV1958" s="28">
        <f t="shared" ca="1" si="1204"/>
        <v>0.83778340872084089</v>
      </c>
      <c r="AW1958" s="28">
        <f>IF(Riskregister!$E$14="",0,COUNTIF(BO$4:BO$53,"&lt;"&amp;AU1958)*IF(AV1958&lt;0.5,Riskregister!$K$14+(Riskregister!$L$14-Riskregister!$K$14)*SQRT(AV1958/2),Riskregister!$L$14-(Riskregister!$L$14-Riskregister!$K$14)*SQRT((1-AV1958)/2)))</f>
        <v>0</v>
      </c>
      <c r="AX1958" s="28">
        <f t="shared" ca="1" si="1205"/>
        <v>0.74185590630506204</v>
      </c>
      <c r="AY1958" s="28">
        <f t="shared" ca="1" si="1205"/>
        <v>0.93359584517403427</v>
      </c>
      <c r="AZ1958" s="28">
        <f>IF(Riskregister!$E$15="",0,COUNTIF(BP$4:BP$53,"&lt;"&amp;AX1958)*IF(AY1958&lt;0.5,Riskregister!$K$15+(Riskregister!$L$15-Riskregister!$K$15)*SQRT(AY1958/2),Riskregister!$L$15-(Riskregister!$L$15-Riskregister!$K$15)*SQRT((1-AY1958)/2)))</f>
        <v>0</v>
      </c>
      <c r="BA1958" s="28">
        <f t="shared" ca="1" si="1206"/>
        <v>0.90363883938406164</v>
      </c>
      <c r="BB1958" s="28">
        <f t="shared" ca="1" si="1206"/>
        <v>0.62641630171677509</v>
      </c>
      <c r="BC1958" s="28">
        <f>IF(Riskregister!$E$16="",0,COUNTIF(BQ$4:BQ$53,"&lt;"&amp;BA1958)*IF(BB1958&lt;0.5,Riskregister!$K$16+(Riskregister!$L$16-Riskregister!$K$16)*SQRT(BB1958/2),Riskregister!$L$16-(Riskregister!$L$16-Riskregister!$K$16)*SQRT((1-BB1958)/2)))</f>
        <v>0</v>
      </c>
      <c r="BD1958" s="28">
        <f t="shared" ca="1" si="1194"/>
        <v>757110.23534867296</v>
      </c>
    </row>
    <row r="1959" spans="20:56" x14ac:dyDescent="0.35">
      <c r="T1959" s="28">
        <f t="shared" ca="1" si="1195"/>
        <v>0.21468960051849928</v>
      </c>
      <c r="U1959" s="28">
        <f t="shared" ca="1" si="1195"/>
        <v>0.13693828232807992</v>
      </c>
      <c r="V1959" s="28">
        <f ca="1">IF(Riskregister!$E$5="",0,COUNTIF(BF$4:BF$53,"&lt;"&amp;T1959)*IF(U1959&lt;0.5,Riskregister!$K$5+(Riskregister!$L$5-Riskregister!$K$5)*SQRT(U1959/2),Riskregister!$L$5-(Riskregister!$L$5-Riskregister!$K$5)*SQRT((1-U1959)/2)))</f>
        <v>0</v>
      </c>
      <c r="W1959" s="28">
        <f t="shared" ca="1" si="1196"/>
        <v>0.9186560503652621</v>
      </c>
      <c r="X1959" s="28">
        <f t="shared" ca="1" si="1196"/>
        <v>4.3337685744757271E-2</v>
      </c>
      <c r="Y1959" s="28">
        <f ca="1">IF(Riskregister!$E$6="",0,COUNTIF(BG$4:BG$53,"&lt;"&amp;W1959)*IF(X1959&lt;0.5,Riskregister!$K$6+(Riskregister!$L$6-Riskregister!$K$6)*SQRT(X1959/2),Riskregister!$L$6-(Riskregister!$L$6-Riskregister!$K$6)*SQRT((1-X1959)/2)))</f>
        <v>929932.26324316871</v>
      </c>
      <c r="Z1959" s="28">
        <f t="shared" ca="1" si="1197"/>
        <v>0.47448251261836305</v>
      </c>
      <c r="AA1959" s="28">
        <f t="shared" ca="1" si="1197"/>
        <v>6.3450512632138745E-2</v>
      </c>
      <c r="AB1959" s="28">
        <f ca="1">IF(Riskregister!$E$7="",0,COUNTIF(BH$4:BH$53,"&lt;"&amp;Z1959)*IF(AA1959&lt;0.5,Riskregister!$K$7+(Riskregister!$L$7-Riskregister!$K$7)*SQRT(AA1959/2),Riskregister!$L$7-(Riskregister!$L$7-Riskregister!$K$7)*SQRT((1-AA1959)/2)))</f>
        <v>0</v>
      </c>
      <c r="AC1959" s="28">
        <f t="shared" ca="1" si="1198"/>
        <v>0.20393934549011317</v>
      </c>
      <c r="AD1959" s="28">
        <f t="shared" ca="1" si="1198"/>
        <v>3.4126573647816349E-2</v>
      </c>
      <c r="AE1959" s="28">
        <f ca="1">IF(Riskregister!$E$8="",0,COUNTIF(BI$4:BI$53,"&lt;"&amp;AC1959)*IF(AD1959&lt;0.5,Riskregister!$K$8+(Riskregister!$L$8-Riskregister!$K$8)*SQRT(AD1959/2),Riskregister!$L$8-(Riskregister!$L$8-Riskregister!$K$8)*SQRT((1-AD1959)/2)))</f>
        <v>0</v>
      </c>
      <c r="AF1959" s="28">
        <f t="shared" ca="1" si="1199"/>
        <v>0.73932723020330005</v>
      </c>
      <c r="AG1959" s="28">
        <f t="shared" ca="1" si="1199"/>
        <v>0.45886145408891688</v>
      </c>
      <c r="AH1959" s="28">
        <f>IF(Riskregister!$E$9="",0,COUNTIF(BJ$4:BJ$53,"&lt;"&amp;AF1959)*IF(AG1959&lt;0.5,Riskregister!$K$9+(Riskregister!$L$9-Riskregister!$K$9)*SQRT(AG1959/2),Riskregister!$L$9-(Riskregister!$L$9-Riskregister!$K$9)*SQRT((1-AG1959)/2)))</f>
        <v>0</v>
      </c>
      <c r="AI1959" s="28">
        <f t="shared" ca="1" si="1200"/>
        <v>0.87715956125809513</v>
      </c>
      <c r="AJ1959" s="28">
        <f t="shared" ca="1" si="1200"/>
        <v>0.70489907635699389</v>
      </c>
      <c r="AK1959" s="28">
        <f>IF(Riskregister!$E$10="",0,COUNTIF(BK$4:BK$53,"&lt;"&amp;AI1959)*IF(AJ1959&lt;0.5,Riskregister!$K$10+(Riskregister!$L$10-Riskregister!$K$10)*SQRT(AJ1959/2),Riskregister!$L$10-(Riskregister!$L$10-Riskregister!$K$10)*SQRT((1-AJ1959)/2)))</f>
        <v>0</v>
      </c>
      <c r="AL1959" s="28">
        <f t="shared" ca="1" si="1201"/>
        <v>0.22334141978596689</v>
      </c>
      <c r="AM1959" s="28">
        <f t="shared" ca="1" si="1201"/>
        <v>0.26808297298100758</v>
      </c>
      <c r="AN1959" s="28">
        <f>IF(Riskregister!$E$11="",0,COUNTIF(BL$4:BL$53,"&lt;"&amp;AL1959)*IF(AM1959&lt;0.5,Riskregister!$K$11+(Riskregister!$L$11-Riskregister!$K$11)*SQRT(AM1959/2),Riskregister!$L$11-(Riskregister!$L$11-Riskregister!$K$11)*SQRT((1-AM1959)/2)))</f>
        <v>0</v>
      </c>
      <c r="AO1959" s="28">
        <f t="shared" ca="1" si="1202"/>
        <v>0.49994929929535759</v>
      </c>
      <c r="AP1959" s="28">
        <f t="shared" ca="1" si="1202"/>
        <v>0.1961646476975426</v>
      </c>
      <c r="AQ1959" s="28">
        <f>IF(Riskregister!$E$12="",0,COUNTIF(BM$4:BM$53,"&lt;"&amp;AO1959)*IF(AP1959&lt;0.5,Riskregister!$K$12+(Riskregister!$L$12-Riskregister!$K$12)*SQRT(AP1959/2),Riskregister!$L$12-(Riskregister!$L$12-Riskregister!$K$12)*SQRT((1-AP1959)/2)))</f>
        <v>0</v>
      </c>
      <c r="AR1959" s="28">
        <f t="shared" ca="1" si="1203"/>
        <v>0.67210949935271214</v>
      </c>
      <c r="AS1959" s="28">
        <f t="shared" ca="1" si="1203"/>
        <v>0.74583425796043312</v>
      </c>
      <c r="AT1959" s="28">
        <f>IF(Riskregister!$E$13="",0,COUNTIF(BN$4:BN$53,"&lt;"&amp;AR1959)*IF(AS1959&lt;0.5,Riskregister!$K$13+(Riskregister!$L$13-Riskregister!$K$13)*SQRT(AS1959/2),Riskregister!$L$13-(Riskregister!$L$13-Riskregister!$K$13)*SQRT((1-AS1959)/2)))</f>
        <v>0</v>
      </c>
      <c r="AU1959" s="28">
        <f t="shared" ca="1" si="1204"/>
        <v>0.91354441396452202</v>
      </c>
      <c r="AV1959" s="28">
        <f t="shared" ca="1" si="1204"/>
        <v>0.59350437222209695</v>
      </c>
      <c r="AW1959" s="28">
        <f>IF(Riskregister!$E$14="",0,COUNTIF(BO$4:BO$53,"&lt;"&amp;AU1959)*IF(AV1959&lt;0.5,Riskregister!$K$14+(Riskregister!$L$14-Riskregister!$K$14)*SQRT(AV1959/2),Riskregister!$L$14-(Riskregister!$L$14-Riskregister!$K$14)*SQRT((1-AV1959)/2)))</f>
        <v>0</v>
      </c>
      <c r="AX1959" s="28">
        <f t="shared" ca="1" si="1205"/>
        <v>0.19113744418058043</v>
      </c>
      <c r="AY1959" s="28">
        <f t="shared" ca="1" si="1205"/>
        <v>0.91784871079644292</v>
      </c>
      <c r="AZ1959" s="28">
        <f>IF(Riskregister!$E$15="",0,COUNTIF(BP$4:BP$53,"&lt;"&amp;AX1959)*IF(AY1959&lt;0.5,Riskregister!$K$15+(Riskregister!$L$15-Riskregister!$K$15)*SQRT(AY1959/2),Riskregister!$L$15-(Riskregister!$L$15-Riskregister!$K$15)*SQRT((1-AY1959)/2)))</f>
        <v>0</v>
      </c>
      <c r="BA1959" s="28">
        <f t="shared" ca="1" si="1206"/>
        <v>0.76587762416737948</v>
      </c>
      <c r="BB1959" s="28">
        <f t="shared" ca="1" si="1206"/>
        <v>0.71232160141016154</v>
      </c>
      <c r="BC1959" s="28">
        <f>IF(Riskregister!$E$16="",0,COUNTIF(BQ$4:BQ$53,"&lt;"&amp;BA1959)*IF(BB1959&lt;0.5,Riskregister!$K$16+(Riskregister!$L$16-Riskregister!$K$16)*SQRT(BB1959/2),Riskregister!$L$16-(Riskregister!$L$16-Riskregister!$K$16)*SQRT((1-BB1959)/2)))</f>
        <v>0</v>
      </c>
      <c r="BD1959" s="28">
        <f t="shared" ca="1" si="1194"/>
        <v>929932.26324316871</v>
      </c>
    </row>
    <row r="1960" spans="20:56" x14ac:dyDescent="0.35">
      <c r="T1960" s="28">
        <f t="shared" ca="1" si="1195"/>
        <v>9.3657001024942343E-2</v>
      </c>
      <c r="U1960" s="28">
        <f t="shared" ca="1" si="1195"/>
        <v>0.72634949711209673</v>
      </c>
      <c r="V1960" s="28">
        <f ca="1">IF(Riskregister!$E$5="",0,COUNTIF(BF$4:BF$53,"&lt;"&amp;T1960)*IF(U1960&lt;0.5,Riskregister!$K$5+(Riskregister!$L$5-Riskregister!$K$5)*SQRT(U1960/2),Riskregister!$L$5-(Riskregister!$L$5-Riskregister!$K$5)*SQRT((1-U1960)/2)))</f>
        <v>0</v>
      </c>
      <c r="W1960" s="28">
        <f t="shared" ca="1" si="1196"/>
        <v>0.69670977586924387</v>
      </c>
      <c r="X1960" s="28">
        <f t="shared" ca="1" si="1196"/>
        <v>0.6136182504797344</v>
      </c>
      <c r="Y1960" s="28">
        <f ca="1">IF(Riskregister!$E$6="",0,COUNTIF(BG$4:BG$53,"&lt;"&amp;W1960)*IF(X1960&lt;0.5,Riskregister!$K$6+(Riskregister!$L$6-Riskregister!$K$6)*SQRT(X1960/2),Riskregister!$L$6-(Riskregister!$L$6-Riskregister!$K$6)*SQRT((1-X1960)/2)))</f>
        <v>1208837.289666133</v>
      </c>
      <c r="Z1960" s="28">
        <f t="shared" ca="1" si="1197"/>
        <v>1.6824306156646429E-2</v>
      </c>
      <c r="AA1960" s="28">
        <f t="shared" ca="1" si="1197"/>
        <v>9.6450117719830586E-2</v>
      </c>
      <c r="AB1960" s="28">
        <f ca="1">IF(Riskregister!$E$7="",0,COUNTIF(BH$4:BH$53,"&lt;"&amp;Z1960)*IF(AA1960&lt;0.5,Riskregister!$K$7+(Riskregister!$L$7-Riskregister!$K$7)*SQRT(AA1960/2),Riskregister!$L$7-(Riskregister!$L$7-Riskregister!$K$7)*SQRT((1-AA1960)/2)))</f>
        <v>0</v>
      </c>
      <c r="AC1960" s="28">
        <f t="shared" ca="1" si="1198"/>
        <v>0.66343309273572304</v>
      </c>
      <c r="AD1960" s="28">
        <f t="shared" ca="1" si="1198"/>
        <v>0.33314343945718417</v>
      </c>
      <c r="AE1960" s="28">
        <f ca="1">IF(Riskregister!$E$8="",0,COUNTIF(BI$4:BI$53,"&lt;"&amp;AC1960)*IF(AD1960&lt;0.5,Riskregister!$K$8+(Riskregister!$L$8-Riskregister!$K$8)*SQRT(AD1960/2),Riskregister!$L$8-(Riskregister!$L$8-Riskregister!$K$8)*SQRT((1-AD1960)/2)))</f>
        <v>0</v>
      </c>
      <c r="AF1960" s="28">
        <f t="shared" ca="1" si="1199"/>
        <v>2.8071840131775883E-3</v>
      </c>
      <c r="AG1960" s="28">
        <f t="shared" ca="1" si="1199"/>
        <v>0.172594538254637</v>
      </c>
      <c r="AH1960" s="28">
        <f>IF(Riskregister!$E$9="",0,COUNTIF(BJ$4:BJ$53,"&lt;"&amp;AF1960)*IF(AG1960&lt;0.5,Riskregister!$K$9+(Riskregister!$L$9-Riskregister!$K$9)*SQRT(AG1960/2),Riskregister!$L$9-(Riskregister!$L$9-Riskregister!$K$9)*SQRT((1-AG1960)/2)))</f>
        <v>0</v>
      </c>
      <c r="AI1960" s="28">
        <f t="shared" ca="1" si="1200"/>
        <v>0.19598195967573284</v>
      </c>
      <c r="AJ1960" s="28">
        <f t="shared" ca="1" si="1200"/>
        <v>0.25505800176044169</v>
      </c>
      <c r="AK1960" s="28">
        <f>IF(Riskregister!$E$10="",0,COUNTIF(BK$4:BK$53,"&lt;"&amp;AI1960)*IF(AJ1960&lt;0.5,Riskregister!$K$10+(Riskregister!$L$10-Riskregister!$K$10)*SQRT(AJ1960/2),Riskregister!$L$10-(Riskregister!$L$10-Riskregister!$K$10)*SQRT((1-AJ1960)/2)))</f>
        <v>0</v>
      </c>
      <c r="AL1960" s="28">
        <f t="shared" ca="1" si="1201"/>
        <v>0.64854351005531119</v>
      </c>
      <c r="AM1960" s="28">
        <f t="shared" ca="1" si="1201"/>
        <v>7.5894950082473933E-2</v>
      </c>
      <c r="AN1960" s="28">
        <f>IF(Riskregister!$E$11="",0,COUNTIF(BL$4:BL$53,"&lt;"&amp;AL1960)*IF(AM1960&lt;0.5,Riskregister!$K$11+(Riskregister!$L$11-Riskregister!$K$11)*SQRT(AM1960/2),Riskregister!$L$11-(Riskregister!$L$11-Riskregister!$K$11)*SQRT((1-AM1960)/2)))</f>
        <v>0</v>
      </c>
      <c r="AO1960" s="28">
        <f t="shared" ca="1" si="1202"/>
        <v>0.28800596379349908</v>
      </c>
      <c r="AP1960" s="28">
        <f t="shared" ca="1" si="1202"/>
        <v>0.95950257984913334</v>
      </c>
      <c r="AQ1960" s="28">
        <f>IF(Riskregister!$E$12="",0,COUNTIF(BM$4:BM$53,"&lt;"&amp;AO1960)*IF(AP1960&lt;0.5,Riskregister!$K$12+(Riskregister!$L$12-Riskregister!$K$12)*SQRT(AP1960/2),Riskregister!$L$12-(Riskregister!$L$12-Riskregister!$K$12)*SQRT((1-AP1960)/2)))</f>
        <v>0</v>
      </c>
      <c r="AR1960" s="28">
        <f t="shared" ca="1" si="1203"/>
        <v>0.7678120182677618</v>
      </c>
      <c r="AS1960" s="28">
        <f t="shared" ca="1" si="1203"/>
        <v>0.11895104469131035</v>
      </c>
      <c r="AT1960" s="28">
        <f>IF(Riskregister!$E$13="",0,COUNTIF(BN$4:BN$53,"&lt;"&amp;AR1960)*IF(AS1960&lt;0.5,Riskregister!$K$13+(Riskregister!$L$13-Riskregister!$K$13)*SQRT(AS1960/2),Riskregister!$L$13-(Riskregister!$L$13-Riskregister!$K$13)*SQRT((1-AS1960)/2)))</f>
        <v>0</v>
      </c>
      <c r="AU1960" s="28">
        <f t="shared" ca="1" si="1204"/>
        <v>0.97613385192450908</v>
      </c>
      <c r="AV1960" s="28">
        <f t="shared" ca="1" si="1204"/>
        <v>0.81408991260699648</v>
      </c>
      <c r="AW1960" s="28">
        <f>IF(Riskregister!$E$14="",0,COUNTIF(BO$4:BO$53,"&lt;"&amp;AU1960)*IF(AV1960&lt;0.5,Riskregister!$K$14+(Riskregister!$L$14-Riskregister!$K$14)*SQRT(AV1960/2),Riskregister!$L$14-(Riskregister!$L$14-Riskregister!$K$14)*SQRT((1-AV1960)/2)))</f>
        <v>0</v>
      </c>
      <c r="AX1960" s="28">
        <f t="shared" ca="1" si="1205"/>
        <v>9.4159370407212117E-2</v>
      </c>
      <c r="AY1960" s="28">
        <f t="shared" ca="1" si="1205"/>
        <v>7.4206812796297039E-2</v>
      </c>
      <c r="AZ1960" s="28">
        <f>IF(Riskregister!$E$15="",0,COUNTIF(BP$4:BP$53,"&lt;"&amp;AX1960)*IF(AY1960&lt;0.5,Riskregister!$K$15+(Riskregister!$L$15-Riskregister!$K$15)*SQRT(AY1960/2),Riskregister!$L$15-(Riskregister!$L$15-Riskregister!$K$15)*SQRT((1-AY1960)/2)))</f>
        <v>0</v>
      </c>
      <c r="BA1960" s="28">
        <f t="shared" ca="1" si="1206"/>
        <v>2.3084238702361537E-2</v>
      </c>
      <c r="BB1960" s="28">
        <f t="shared" ca="1" si="1206"/>
        <v>0.64858251916693777</v>
      </c>
      <c r="BC1960" s="28">
        <f>IF(Riskregister!$E$16="",0,COUNTIF(BQ$4:BQ$53,"&lt;"&amp;BA1960)*IF(BB1960&lt;0.5,Riskregister!$K$16+(Riskregister!$L$16-Riskregister!$K$16)*SQRT(BB1960/2),Riskregister!$L$16-(Riskregister!$L$16-Riskregister!$K$16)*SQRT((1-BB1960)/2)))</f>
        <v>0</v>
      </c>
      <c r="BD1960" s="28">
        <f t="shared" ca="1" si="1194"/>
        <v>1208837.289666133</v>
      </c>
    </row>
    <row r="1961" spans="20:56" x14ac:dyDescent="0.35">
      <c r="T1961" s="28">
        <f t="shared" ca="1" si="1195"/>
        <v>3.3666616031174379E-2</v>
      </c>
      <c r="U1961" s="28">
        <f t="shared" ca="1" si="1195"/>
        <v>0.30883817628777732</v>
      </c>
      <c r="V1961" s="28">
        <f ca="1">IF(Riskregister!$E$5="",0,COUNTIF(BF$4:BF$53,"&lt;"&amp;T1961)*IF(U1961&lt;0.5,Riskregister!$K$5+(Riskregister!$L$5-Riskregister!$K$5)*SQRT(U1961/2),Riskregister!$L$5-(Riskregister!$L$5-Riskregister!$K$5)*SQRT((1-U1961)/2)))</f>
        <v>0</v>
      </c>
      <c r="W1961" s="28">
        <f t="shared" ca="1" si="1196"/>
        <v>0.71465919711829251</v>
      </c>
      <c r="X1961" s="28">
        <f t="shared" ca="1" si="1196"/>
        <v>0.89757786539415896</v>
      </c>
      <c r="Y1961" s="28">
        <f ca="1">IF(Riskregister!$E$6="",0,COUNTIF(BG$4:BG$53,"&lt;"&amp;W1961)*IF(X1961&lt;0.5,Riskregister!$K$6+(Riskregister!$L$6-Riskregister!$K$6)*SQRT(X1961/2),Riskregister!$L$6-(Riskregister!$L$6-Riskregister!$K$6)*SQRT((1-X1961)/2)))</f>
        <v>1592662.4764872962</v>
      </c>
      <c r="Z1961" s="28">
        <f t="shared" ca="1" si="1197"/>
        <v>0.39994698400309359</v>
      </c>
      <c r="AA1961" s="28">
        <f t="shared" ca="1" si="1197"/>
        <v>0.31973526366484395</v>
      </c>
      <c r="AB1961" s="28">
        <f ca="1">IF(Riskregister!$E$7="",0,COUNTIF(BH$4:BH$53,"&lt;"&amp;Z1961)*IF(AA1961&lt;0.5,Riskregister!$K$7+(Riskregister!$L$7-Riskregister!$K$7)*SQRT(AA1961/2),Riskregister!$L$7-(Riskregister!$L$7-Riskregister!$K$7)*SQRT((1-AA1961)/2)))</f>
        <v>0</v>
      </c>
      <c r="AC1961" s="28">
        <f t="shared" ca="1" si="1198"/>
        <v>0.44608531093721737</v>
      </c>
      <c r="AD1961" s="28">
        <f t="shared" ca="1" si="1198"/>
        <v>0.12689557453333566</v>
      </c>
      <c r="AE1961" s="28">
        <f ca="1">IF(Riskregister!$E$8="",0,COUNTIF(BI$4:BI$53,"&lt;"&amp;AC1961)*IF(AD1961&lt;0.5,Riskregister!$K$8+(Riskregister!$L$8-Riskregister!$K$8)*SQRT(AD1961/2),Riskregister!$L$8-(Riskregister!$L$8-Riskregister!$K$8)*SQRT((1-AD1961)/2)))</f>
        <v>0</v>
      </c>
      <c r="AF1961" s="28">
        <f t="shared" ca="1" si="1199"/>
        <v>0.7672558483579861</v>
      </c>
      <c r="AG1961" s="28">
        <f t="shared" ca="1" si="1199"/>
        <v>0.43925913192874599</v>
      </c>
      <c r="AH1961" s="28">
        <f>IF(Riskregister!$E$9="",0,COUNTIF(BJ$4:BJ$53,"&lt;"&amp;AF1961)*IF(AG1961&lt;0.5,Riskregister!$K$9+(Riskregister!$L$9-Riskregister!$K$9)*SQRT(AG1961/2),Riskregister!$L$9-(Riskregister!$L$9-Riskregister!$K$9)*SQRT((1-AG1961)/2)))</f>
        <v>0</v>
      </c>
      <c r="AI1961" s="28">
        <f t="shared" ca="1" si="1200"/>
        <v>0.80325405419001195</v>
      </c>
      <c r="AJ1961" s="28">
        <f t="shared" ca="1" si="1200"/>
        <v>0.49045890359709288</v>
      </c>
      <c r="AK1961" s="28">
        <f>IF(Riskregister!$E$10="",0,COUNTIF(BK$4:BK$53,"&lt;"&amp;AI1961)*IF(AJ1961&lt;0.5,Riskregister!$K$10+(Riskregister!$L$10-Riskregister!$K$10)*SQRT(AJ1961/2),Riskregister!$L$10-(Riskregister!$L$10-Riskregister!$K$10)*SQRT((1-AJ1961)/2)))</f>
        <v>0</v>
      </c>
      <c r="AL1961" s="28">
        <f t="shared" ca="1" si="1201"/>
        <v>0.86948470652141763</v>
      </c>
      <c r="AM1961" s="28">
        <f t="shared" ca="1" si="1201"/>
        <v>1.2995266932561145E-2</v>
      </c>
      <c r="AN1961" s="28">
        <f>IF(Riskregister!$E$11="",0,COUNTIF(BL$4:BL$53,"&lt;"&amp;AL1961)*IF(AM1961&lt;0.5,Riskregister!$K$11+(Riskregister!$L$11-Riskregister!$K$11)*SQRT(AM1961/2),Riskregister!$L$11-(Riskregister!$L$11-Riskregister!$K$11)*SQRT((1-AM1961)/2)))</f>
        <v>0</v>
      </c>
      <c r="AO1961" s="28">
        <f t="shared" ca="1" si="1202"/>
        <v>0.20400114006907055</v>
      </c>
      <c r="AP1961" s="28">
        <f t="shared" ca="1" si="1202"/>
        <v>0.60545097512719381</v>
      </c>
      <c r="AQ1961" s="28">
        <f>IF(Riskregister!$E$12="",0,COUNTIF(BM$4:BM$53,"&lt;"&amp;AO1961)*IF(AP1961&lt;0.5,Riskregister!$K$12+(Riskregister!$L$12-Riskregister!$K$12)*SQRT(AP1961/2),Riskregister!$L$12-(Riskregister!$L$12-Riskregister!$K$12)*SQRT((1-AP1961)/2)))</f>
        <v>0</v>
      </c>
      <c r="AR1961" s="28">
        <f t="shared" ca="1" si="1203"/>
        <v>0.99385778393203084</v>
      </c>
      <c r="AS1961" s="28">
        <f t="shared" ca="1" si="1203"/>
        <v>1.4109769223399349E-3</v>
      </c>
      <c r="AT1961" s="28">
        <f>IF(Riskregister!$E$13="",0,COUNTIF(BN$4:BN$53,"&lt;"&amp;AR1961)*IF(AS1961&lt;0.5,Riskregister!$K$13+(Riskregister!$L$13-Riskregister!$K$13)*SQRT(AS1961/2),Riskregister!$L$13-(Riskregister!$L$13-Riskregister!$K$13)*SQRT((1-AS1961)/2)))</f>
        <v>0</v>
      </c>
      <c r="AU1961" s="28">
        <f t="shared" ca="1" si="1204"/>
        <v>0.44973728282997805</v>
      </c>
      <c r="AV1961" s="28">
        <f t="shared" ca="1" si="1204"/>
        <v>0.88077385061917368</v>
      </c>
      <c r="AW1961" s="28">
        <f>IF(Riskregister!$E$14="",0,COUNTIF(BO$4:BO$53,"&lt;"&amp;AU1961)*IF(AV1961&lt;0.5,Riskregister!$K$14+(Riskregister!$L$14-Riskregister!$K$14)*SQRT(AV1961/2),Riskregister!$L$14-(Riskregister!$L$14-Riskregister!$K$14)*SQRT((1-AV1961)/2)))</f>
        <v>0</v>
      </c>
      <c r="AX1961" s="28">
        <f t="shared" ca="1" si="1205"/>
        <v>0.71135727074653021</v>
      </c>
      <c r="AY1961" s="28">
        <f t="shared" ca="1" si="1205"/>
        <v>1.8010109165150667E-2</v>
      </c>
      <c r="AZ1961" s="28">
        <f>IF(Riskregister!$E$15="",0,COUNTIF(BP$4:BP$53,"&lt;"&amp;AX1961)*IF(AY1961&lt;0.5,Riskregister!$K$15+(Riskregister!$L$15-Riskregister!$K$15)*SQRT(AY1961/2),Riskregister!$L$15-(Riskregister!$L$15-Riskregister!$K$15)*SQRT((1-AY1961)/2)))</f>
        <v>0</v>
      </c>
      <c r="BA1961" s="28">
        <f t="shared" ca="1" si="1206"/>
        <v>0.30072397074315249</v>
      </c>
      <c r="BB1961" s="28">
        <f t="shared" ca="1" si="1206"/>
        <v>0.77073818359712742</v>
      </c>
      <c r="BC1961" s="28">
        <f>IF(Riskregister!$E$16="",0,COUNTIF(BQ$4:BQ$53,"&lt;"&amp;BA1961)*IF(BB1961&lt;0.5,Riskregister!$K$16+(Riskregister!$L$16-Riskregister!$K$16)*SQRT(BB1961/2),Riskregister!$L$16-(Riskregister!$L$16-Riskregister!$K$16)*SQRT((1-BB1961)/2)))</f>
        <v>0</v>
      </c>
      <c r="BD1961" s="28">
        <f t="shared" ca="1" si="1194"/>
        <v>1592662.4764872962</v>
      </c>
    </row>
    <row r="1962" spans="20:56" x14ac:dyDescent="0.35">
      <c r="T1962" s="28">
        <f t="shared" ca="1" si="1195"/>
        <v>0.99316611332211302</v>
      </c>
      <c r="U1962" s="28">
        <f t="shared" ca="1" si="1195"/>
        <v>0.26290958280426968</v>
      </c>
      <c r="V1962" s="28">
        <f ca="1">IF(Riskregister!$E$5="",0,COUNTIF(BF$4:BF$53,"&lt;"&amp;T1962)*IF(U1962&lt;0.5,Riskregister!$K$5+(Riskregister!$L$5-Riskregister!$K$5)*SQRT(U1962/2),Riskregister!$L$5-(Riskregister!$L$5-Riskregister!$K$5)*SQRT((1-U1962)/2)))</f>
        <v>939465.37909273081</v>
      </c>
      <c r="W1962" s="28">
        <f t="shared" ca="1" si="1196"/>
        <v>0.77476257828711614</v>
      </c>
      <c r="X1962" s="28">
        <f t="shared" ca="1" si="1196"/>
        <v>0.17237409963080486</v>
      </c>
      <c r="Y1962" s="28">
        <f ca="1">IF(Riskregister!$E$6="",0,COUNTIF(BG$4:BG$53,"&lt;"&amp;W1962)*IF(X1962&lt;0.5,Riskregister!$K$6+(Riskregister!$L$6-Riskregister!$K$6)*SQRT(X1962/2),Riskregister!$L$6-(Riskregister!$L$6-Riskregister!$K$6)*SQRT((1-X1962)/2)))</f>
        <v>728437.35806801531</v>
      </c>
      <c r="Z1962" s="28">
        <f t="shared" ca="1" si="1197"/>
        <v>0.77512230887129874</v>
      </c>
      <c r="AA1962" s="28">
        <f t="shared" ca="1" si="1197"/>
        <v>0.96685623061766068</v>
      </c>
      <c r="AB1962" s="28">
        <f ca="1">IF(Riskregister!$E$7="",0,COUNTIF(BH$4:BH$53,"&lt;"&amp;Z1962)*IF(AA1962&lt;0.5,Riskregister!$K$7+(Riskregister!$L$7-Riskregister!$K$7)*SQRT(AA1962/2),Riskregister!$L$7-(Riskregister!$L$7-Riskregister!$K$7)*SQRT((1-AA1962)/2)))</f>
        <v>354943.85863538377</v>
      </c>
      <c r="AC1962" s="28">
        <f t="shared" ca="1" si="1198"/>
        <v>8.8171672818118663E-2</v>
      </c>
      <c r="AD1962" s="28">
        <f t="shared" ca="1" si="1198"/>
        <v>0.74879213900692876</v>
      </c>
      <c r="AE1962" s="28">
        <f ca="1">IF(Riskregister!$E$8="",0,COUNTIF(BI$4:BI$53,"&lt;"&amp;AC1962)*IF(AD1962&lt;0.5,Riskregister!$K$8+(Riskregister!$L$8-Riskregister!$K$8)*SQRT(AD1962/2),Riskregister!$L$8-(Riskregister!$L$8-Riskregister!$K$8)*SQRT((1-AD1962)/2)))</f>
        <v>0</v>
      </c>
      <c r="AF1962" s="28">
        <f t="shared" ca="1" si="1199"/>
        <v>0.91825014917608183</v>
      </c>
      <c r="AG1962" s="28">
        <f t="shared" ca="1" si="1199"/>
        <v>0.27319612476713107</v>
      </c>
      <c r="AH1962" s="28">
        <f>IF(Riskregister!$E$9="",0,COUNTIF(BJ$4:BJ$53,"&lt;"&amp;AF1962)*IF(AG1962&lt;0.5,Riskregister!$K$9+(Riskregister!$L$9-Riskregister!$K$9)*SQRT(AG1962/2),Riskregister!$L$9-(Riskregister!$L$9-Riskregister!$K$9)*SQRT((1-AG1962)/2)))</f>
        <v>0</v>
      </c>
      <c r="AI1962" s="28">
        <f t="shared" ca="1" si="1200"/>
        <v>0.49078118998159581</v>
      </c>
      <c r="AJ1962" s="28">
        <f t="shared" ca="1" si="1200"/>
        <v>3.0023444108543074E-2</v>
      </c>
      <c r="AK1962" s="28">
        <f>IF(Riskregister!$E$10="",0,COUNTIF(BK$4:BK$53,"&lt;"&amp;AI1962)*IF(AJ1962&lt;0.5,Riskregister!$K$10+(Riskregister!$L$10-Riskregister!$K$10)*SQRT(AJ1962/2),Riskregister!$L$10-(Riskregister!$L$10-Riskregister!$K$10)*SQRT((1-AJ1962)/2)))</f>
        <v>0</v>
      </c>
      <c r="AL1962" s="28">
        <f t="shared" ca="1" si="1201"/>
        <v>8.0913411665450519E-2</v>
      </c>
      <c r="AM1962" s="28">
        <f t="shared" ca="1" si="1201"/>
        <v>0.41503524335291175</v>
      </c>
      <c r="AN1962" s="28">
        <f>IF(Riskregister!$E$11="",0,COUNTIF(BL$4:BL$53,"&lt;"&amp;AL1962)*IF(AM1962&lt;0.5,Riskregister!$K$11+(Riskregister!$L$11-Riskregister!$K$11)*SQRT(AM1962/2),Riskregister!$L$11-(Riskregister!$L$11-Riskregister!$K$11)*SQRT((1-AM1962)/2)))</f>
        <v>0</v>
      </c>
      <c r="AO1962" s="28">
        <f t="shared" ca="1" si="1202"/>
        <v>0.42922380594174547</v>
      </c>
      <c r="AP1962" s="28">
        <f t="shared" ca="1" si="1202"/>
        <v>0.9764534629208721</v>
      </c>
      <c r="AQ1962" s="28">
        <f>IF(Riskregister!$E$12="",0,COUNTIF(BM$4:BM$53,"&lt;"&amp;AO1962)*IF(AP1962&lt;0.5,Riskregister!$K$12+(Riskregister!$L$12-Riskregister!$K$12)*SQRT(AP1962/2),Riskregister!$L$12-(Riskregister!$L$12-Riskregister!$K$12)*SQRT((1-AP1962)/2)))</f>
        <v>0</v>
      </c>
      <c r="AR1962" s="28">
        <f t="shared" ca="1" si="1203"/>
        <v>0.68271900867136093</v>
      </c>
      <c r="AS1962" s="28">
        <f t="shared" ca="1" si="1203"/>
        <v>0.5684756727850131</v>
      </c>
      <c r="AT1962" s="28">
        <f>IF(Riskregister!$E$13="",0,COUNTIF(BN$4:BN$53,"&lt;"&amp;AR1962)*IF(AS1962&lt;0.5,Riskregister!$K$13+(Riskregister!$L$13-Riskregister!$K$13)*SQRT(AS1962/2),Riskregister!$L$13-(Riskregister!$L$13-Riskregister!$K$13)*SQRT((1-AS1962)/2)))</f>
        <v>0</v>
      </c>
      <c r="AU1962" s="28">
        <f t="shared" ca="1" si="1204"/>
        <v>0.80374632751426867</v>
      </c>
      <c r="AV1962" s="28">
        <f t="shared" ca="1" si="1204"/>
        <v>0.54764057296699298</v>
      </c>
      <c r="AW1962" s="28">
        <f>IF(Riskregister!$E$14="",0,COUNTIF(BO$4:BO$53,"&lt;"&amp;AU1962)*IF(AV1962&lt;0.5,Riskregister!$K$14+(Riskregister!$L$14-Riskregister!$K$14)*SQRT(AV1962/2),Riskregister!$L$14-(Riskregister!$L$14-Riskregister!$K$14)*SQRT((1-AV1962)/2)))</f>
        <v>0</v>
      </c>
      <c r="AX1962" s="28">
        <f t="shared" ca="1" si="1205"/>
        <v>0.72308104044907606</v>
      </c>
      <c r="AY1962" s="28">
        <f t="shared" ca="1" si="1205"/>
        <v>0.3319402019672294</v>
      </c>
      <c r="AZ1962" s="28">
        <f>IF(Riskregister!$E$15="",0,COUNTIF(BP$4:BP$53,"&lt;"&amp;AX1962)*IF(AY1962&lt;0.5,Riskregister!$K$15+(Riskregister!$L$15-Riskregister!$K$15)*SQRT(AY1962/2),Riskregister!$L$15-(Riskregister!$L$15-Riskregister!$K$15)*SQRT((1-AY1962)/2)))</f>
        <v>0</v>
      </c>
      <c r="BA1962" s="28">
        <f t="shared" ca="1" si="1206"/>
        <v>0.98721216230618292</v>
      </c>
      <c r="BB1962" s="28">
        <f t="shared" ca="1" si="1206"/>
        <v>3.7222857583617208E-2</v>
      </c>
      <c r="BC1962" s="28">
        <f>IF(Riskregister!$E$16="",0,COUNTIF(BQ$4:BQ$53,"&lt;"&amp;BA1962)*IF(BB1962&lt;0.5,Riskregister!$K$16+(Riskregister!$L$16-Riskregister!$K$16)*SQRT(BB1962/2),Riskregister!$L$16-(Riskregister!$L$16-Riskregister!$K$16)*SQRT((1-BB1962)/2)))</f>
        <v>0</v>
      </c>
      <c r="BD1962" s="28">
        <f t="shared" ca="1" si="1194"/>
        <v>2022846.5957961297</v>
      </c>
    </row>
    <row r="1963" spans="20:56" x14ac:dyDescent="0.35">
      <c r="T1963" s="28">
        <f t="shared" ca="1" si="1195"/>
        <v>0.4033833586049631</v>
      </c>
      <c r="U1963" s="28">
        <f t="shared" ca="1" si="1195"/>
        <v>0.50923866192067457</v>
      </c>
      <c r="V1963" s="28">
        <f ca="1">IF(Riskregister!$E$5="",0,COUNTIF(BF$4:BF$53,"&lt;"&amp;T1963)*IF(U1963&lt;0.5,Riskregister!$K$5+(Riskregister!$L$5-Riskregister!$K$5)*SQRT(U1963/2),Riskregister!$L$5-(Riskregister!$L$5-Riskregister!$K$5)*SQRT((1-U1963)/2)))</f>
        <v>0</v>
      </c>
      <c r="W1963" s="28">
        <f t="shared" ca="1" si="1196"/>
        <v>0.46052411006620964</v>
      </c>
      <c r="X1963" s="28">
        <f t="shared" ca="1" si="1196"/>
        <v>0.81346577533652509</v>
      </c>
      <c r="Y1963" s="28">
        <f ca="1">IF(Riskregister!$E$6="",0,COUNTIF(BG$4:BG$53,"&lt;"&amp;W1963)*IF(X1963&lt;0.5,Riskregister!$K$6+(Riskregister!$L$6-Riskregister!$K$6)*SQRT(X1963/2),Riskregister!$L$6-(Riskregister!$L$6-Riskregister!$K$6)*SQRT((1-X1963)/2)))</f>
        <v>0</v>
      </c>
      <c r="Z1963" s="28">
        <f t="shared" ca="1" si="1197"/>
        <v>0.6846711533915083</v>
      </c>
      <c r="AA1963" s="28">
        <f t="shared" ca="1" si="1197"/>
        <v>0.41134022000478632</v>
      </c>
      <c r="AB1963" s="28">
        <f ca="1">IF(Riskregister!$E$7="",0,COUNTIF(BH$4:BH$53,"&lt;"&amp;Z1963)*IF(AA1963&lt;0.5,Riskregister!$K$7+(Riskregister!$L$7-Riskregister!$K$7)*SQRT(AA1963/2),Riskregister!$L$7-(Riskregister!$L$7-Riskregister!$K$7)*SQRT((1-AA1963)/2)))</f>
        <v>0</v>
      </c>
      <c r="AC1963" s="28">
        <f t="shared" ca="1" si="1198"/>
        <v>0.66265998164962792</v>
      </c>
      <c r="AD1963" s="28">
        <f t="shared" ca="1" si="1198"/>
        <v>0.57072872978472144</v>
      </c>
      <c r="AE1963" s="28">
        <f ca="1">IF(Riskregister!$E$8="",0,COUNTIF(BI$4:BI$53,"&lt;"&amp;AC1963)*IF(AD1963&lt;0.5,Riskregister!$K$8+(Riskregister!$L$8-Riskregister!$K$8)*SQRT(AD1963/2),Riskregister!$L$8-(Riskregister!$L$8-Riskregister!$K$8)*SQRT((1-AD1963)/2)))</f>
        <v>0</v>
      </c>
      <c r="AF1963" s="28">
        <f t="shared" ca="1" si="1199"/>
        <v>0.68736960277584824</v>
      </c>
      <c r="AG1963" s="28">
        <f t="shared" ca="1" si="1199"/>
        <v>0.28056909216056236</v>
      </c>
      <c r="AH1963" s="28">
        <f>IF(Riskregister!$E$9="",0,COUNTIF(BJ$4:BJ$53,"&lt;"&amp;AF1963)*IF(AG1963&lt;0.5,Riskregister!$K$9+(Riskregister!$L$9-Riskregister!$K$9)*SQRT(AG1963/2),Riskregister!$L$9-(Riskregister!$L$9-Riskregister!$K$9)*SQRT((1-AG1963)/2)))</f>
        <v>0</v>
      </c>
      <c r="AI1963" s="28">
        <f t="shared" ca="1" si="1200"/>
        <v>6.1160473675992644E-2</v>
      </c>
      <c r="AJ1963" s="28">
        <f t="shared" ca="1" si="1200"/>
        <v>0.30718775055517289</v>
      </c>
      <c r="AK1963" s="28">
        <f>IF(Riskregister!$E$10="",0,COUNTIF(BK$4:BK$53,"&lt;"&amp;AI1963)*IF(AJ1963&lt;0.5,Riskregister!$K$10+(Riskregister!$L$10-Riskregister!$K$10)*SQRT(AJ1963/2),Riskregister!$L$10-(Riskregister!$L$10-Riskregister!$K$10)*SQRT((1-AJ1963)/2)))</f>
        <v>0</v>
      </c>
      <c r="AL1963" s="28">
        <f t="shared" ca="1" si="1201"/>
        <v>0.58628251926817376</v>
      </c>
      <c r="AM1963" s="28">
        <f t="shared" ca="1" si="1201"/>
        <v>0.21709296698155656</v>
      </c>
      <c r="AN1963" s="28">
        <f>IF(Riskregister!$E$11="",0,COUNTIF(BL$4:BL$53,"&lt;"&amp;AL1963)*IF(AM1963&lt;0.5,Riskregister!$K$11+(Riskregister!$L$11-Riskregister!$K$11)*SQRT(AM1963/2),Riskregister!$L$11-(Riskregister!$L$11-Riskregister!$K$11)*SQRT((1-AM1963)/2)))</f>
        <v>0</v>
      </c>
      <c r="AO1963" s="28">
        <f t="shared" ca="1" si="1202"/>
        <v>1.4022936880196402E-2</v>
      </c>
      <c r="AP1963" s="28">
        <f t="shared" ca="1" si="1202"/>
        <v>0.72087965659658082</v>
      </c>
      <c r="AQ1963" s="28">
        <f>IF(Riskregister!$E$12="",0,COUNTIF(BM$4:BM$53,"&lt;"&amp;AO1963)*IF(AP1963&lt;0.5,Riskregister!$K$12+(Riskregister!$L$12-Riskregister!$K$12)*SQRT(AP1963/2),Riskregister!$L$12-(Riskregister!$L$12-Riskregister!$K$12)*SQRT((1-AP1963)/2)))</f>
        <v>0</v>
      </c>
      <c r="AR1963" s="28">
        <f t="shared" ca="1" si="1203"/>
        <v>0.93298421246512997</v>
      </c>
      <c r="AS1963" s="28">
        <f t="shared" ca="1" si="1203"/>
        <v>0.33030470348783525</v>
      </c>
      <c r="AT1963" s="28">
        <f>IF(Riskregister!$E$13="",0,COUNTIF(BN$4:BN$53,"&lt;"&amp;AR1963)*IF(AS1963&lt;0.5,Riskregister!$K$13+(Riskregister!$L$13-Riskregister!$K$13)*SQRT(AS1963/2),Riskregister!$L$13-(Riskregister!$L$13-Riskregister!$K$13)*SQRT((1-AS1963)/2)))</f>
        <v>0</v>
      </c>
      <c r="AU1963" s="28">
        <f t="shared" ca="1" si="1204"/>
        <v>0.38407142267126781</v>
      </c>
      <c r="AV1963" s="28">
        <f t="shared" ca="1" si="1204"/>
        <v>0.31603272370928093</v>
      </c>
      <c r="AW1963" s="28">
        <f>IF(Riskregister!$E$14="",0,COUNTIF(BO$4:BO$53,"&lt;"&amp;AU1963)*IF(AV1963&lt;0.5,Riskregister!$K$14+(Riskregister!$L$14-Riskregister!$K$14)*SQRT(AV1963/2),Riskregister!$L$14-(Riskregister!$L$14-Riskregister!$K$14)*SQRT((1-AV1963)/2)))</f>
        <v>0</v>
      </c>
      <c r="AX1963" s="28">
        <f t="shared" ca="1" si="1205"/>
        <v>0.24829668935194549</v>
      </c>
      <c r="AY1963" s="28">
        <f t="shared" ca="1" si="1205"/>
        <v>0.92848109699881831</v>
      </c>
      <c r="AZ1963" s="28">
        <f>IF(Riskregister!$E$15="",0,COUNTIF(BP$4:BP$53,"&lt;"&amp;AX1963)*IF(AY1963&lt;0.5,Riskregister!$K$15+(Riskregister!$L$15-Riskregister!$K$15)*SQRT(AY1963/2),Riskregister!$L$15-(Riskregister!$L$15-Riskregister!$K$15)*SQRT((1-AY1963)/2)))</f>
        <v>0</v>
      </c>
      <c r="BA1963" s="28">
        <f t="shared" ca="1" si="1206"/>
        <v>1.4994912663461202E-2</v>
      </c>
      <c r="BB1963" s="28">
        <f t="shared" ca="1" si="1206"/>
        <v>0.97004464402534663</v>
      </c>
      <c r="BC1963" s="28">
        <f>IF(Riskregister!$E$16="",0,COUNTIF(BQ$4:BQ$53,"&lt;"&amp;BA1963)*IF(BB1963&lt;0.5,Riskregister!$K$16+(Riskregister!$L$16-Riskregister!$K$16)*SQRT(BB1963/2),Riskregister!$L$16-(Riskregister!$L$16-Riskregister!$K$16)*SQRT((1-BB1963)/2)))</f>
        <v>0</v>
      </c>
      <c r="BD1963" s="28">
        <f t="shared" ca="1" si="1194"/>
        <v>0</v>
      </c>
    </row>
    <row r="1964" spans="20:56" x14ac:dyDescent="0.35">
      <c r="T1964" s="28">
        <f t="shared" ref="T1964:U1983" ca="1" si="1207">RAND()</f>
        <v>0.3069972344523757</v>
      </c>
      <c r="U1964" s="28">
        <f t="shared" ca="1" si="1207"/>
        <v>0.90012249101389863</v>
      </c>
      <c r="V1964" s="28">
        <f ca="1">IF(Riskregister!$E$5="",0,COUNTIF(BF$4:BF$53,"&lt;"&amp;T1964)*IF(U1964&lt;0.5,Riskregister!$K$5+(Riskregister!$L$5-Riskregister!$K$5)*SQRT(U1964/2),Riskregister!$L$5-(Riskregister!$L$5-Riskregister!$K$5)*SQRT((1-U1964)/2)))</f>
        <v>0</v>
      </c>
      <c r="W1964" s="28">
        <f t="shared" ref="W1964:X1983" ca="1" si="1208">RAND()</f>
        <v>0.26530357148375683</v>
      </c>
      <c r="X1964" s="28">
        <f t="shared" ca="1" si="1208"/>
        <v>8.4661729135369068E-2</v>
      </c>
      <c r="Y1964" s="28">
        <f ca="1">IF(Riskregister!$E$6="",0,COUNTIF(BG$4:BG$53,"&lt;"&amp;W1964)*IF(X1964&lt;0.5,Riskregister!$K$6+(Riskregister!$L$6-Riskregister!$K$6)*SQRT(X1964/2),Riskregister!$L$6-(Riskregister!$L$6-Riskregister!$K$6)*SQRT((1-X1964)/2)))</f>
        <v>0</v>
      </c>
      <c r="Z1964" s="28">
        <f t="shared" ref="Z1964:AA1983" ca="1" si="1209">RAND()</f>
        <v>6.0758930333308259E-2</v>
      </c>
      <c r="AA1964" s="28">
        <f t="shared" ca="1" si="1209"/>
        <v>0.45550705685311232</v>
      </c>
      <c r="AB1964" s="28">
        <f ca="1">IF(Riskregister!$E$7="",0,COUNTIF(BH$4:BH$53,"&lt;"&amp;Z1964)*IF(AA1964&lt;0.5,Riskregister!$K$7+(Riskregister!$L$7-Riskregister!$K$7)*SQRT(AA1964/2),Riskregister!$L$7-(Riskregister!$L$7-Riskregister!$K$7)*SQRT((1-AA1964)/2)))</f>
        <v>0</v>
      </c>
      <c r="AC1964" s="28">
        <f t="shared" ref="AC1964:AD1983" ca="1" si="1210">RAND()</f>
        <v>0.26359018345383234</v>
      </c>
      <c r="AD1964" s="28">
        <f t="shared" ca="1" si="1210"/>
        <v>0.37501175157706235</v>
      </c>
      <c r="AE1964" s="28">
        <f ca="1">IF(Riskregister!$E$8="",0,COUNTIF(BI$4:BI$53,"&lt;"&amp;AC1964)*IF(AD1964&lt;0.5,Riskregister!$K$8+(Riskregister!$L$8-Riskregister!$K$8)*SQRT(AD1964/2),Riskregister!$L$8-(Riskregister!$L$8-Riskregister!$K$8)*SQRT((1-AD1964)/2)))</f>
        <v>0</v>
      </c>
      <c r="AF1964" s="28">
        <f t="shared" ref="AF1964:AG1983" ca="1" si="1211">RAND()</f>
        <v>0.11949906221582174</v>
      </c>
      <c r="AG1964" s="28">
        <f t="shared" ca="1" si="1211"/>
        <v>0.62431033614080256</v>
      </c>
      <c r="AH1964" s="28">
        <f>IF(Riskregister!$E$9="",0,COUNTIF(BJ$4:BJ$53,"&lt;"&amp;AF1964)*IF(AG1964&lt;0.5,Riskregister!$K$9+(Riskregister!$L$9-Riskregister!$K$9)*SQRT(AG1964/2),Riskregister!$L$9-(Riskregister!$L$9-Riskregister!$K$9)*SQRT((1-AG1964)/2)))</f>
        <v>0</v>
      </c>
      <c r="AI1964" s="28">
        <f t="shared" ref="AI1964:AJ1983" ca="1" si="1212">RAND()</f>
        <v>0.69155159159412405</v>
      </c>
      <c r="AJ1964" s="28">
        <f t="shared" ca="1" si="1212"/>
        <v>0.70387756019567083</v>
      </c>
      <c r="AK1964" s="28">
        <f>IF(Riskregister!$E$10="",0,COUNTIF(BK$4:BK$53,"&lt;"&amp;AI1964)*IF(AJ1964&lt;0.5,Riskregister!$K$10+(Riskregister!$L$10-Riskregister!$K$10)*SQRT(AJ1964/2),Riskregister!$L$10-(Riskregister!$L$10-Riskregister!$K$10)*SQRT((1-AJ1964)/2)))</f>
        <v>0</v>
      </c>
      <c r="AL1964" s="28">
        <f t="shared" ref="AL1964:AM1983" ca="1" si="1213">RAND()</f>
        <v>0.44746038504110619</v>
      </c>
      <c r="AM1964" s="28">
        <f t="shared" ca="1" si="1213"/>
        <v>0.49762343453889746</v>
      </c>
      <c r="AN1964" s="28">
        <f>IF(Riskregister!$E$11="",0,COUNTIF(BL$4:BL$53,"&lt;"&amp;AL1964)*IF(AM1964&lt;0.5,Riskregister!$K$11+(Riskregister!$L$11-Riskregister!$K$11)*SQRT(AM1964/2),Riskregister!$L$11-(Riskregister!$L$11-Riskregister!$K$11)*SQRT((1-AM1964)/2)))</f>
        <v>0</v>
      </c>
      <c r="AO1964" s="28">
        <f t="shared" ref="AO1964:AP1983" ca="1" si="1214">RAND()</f>
        <v>0.54128256614777837</v>
      </c>
      <c r="AP1964" s="28">
        <f t="shared" ca="1" si="1214"/>
        <v>0.32354697805796062</v>
      </c>
      <c r="AQ1964" s="28">
        <f>IF(Riskregister!$E$12="",0,COUNTIF(BM$4:BM$53,"&lt;"&amp;AO1964)*IF(AP1964&lt;0.5,Riskregister!$K$12+(Riskregister!$L$12-Riskregister!$K$12)*SQRT(AP1964/2),Riskregister!$L$12-(Riskregister!$L$12-Riskregister!$K$12)*SQRT((1-AP1964)/2)))</f>
        <v>0</v>
      </c>
      <c r="AR1964" s="28">
        <f t="shared" ref="AR1964:AS1983" ca="1" si="1215">RAND()</f>
        <v>0.33227016950526134</v>
      </c>
      <c r="AS1964" s="28">
        <f t="shared" ca="1" si="1215"/>
        <v>0.91232563621249541</v>
      </c>
      <c r="AT1964" s="28">
        <f>IF(Riskregister!$E$13="",0,COUNTIF(BN$4:BN$53,"&lt;"&amp;AR1964)*IF(AS1964&lt;0.5,Riskregister!$K$13+(Riskregister!$L$13-Riskregister!$K$13)*SQRT(AS1964/2),Riskregister!$L$13-(Riskregister!$L$13-Riskregister!$K$13)*SQRT((1-AS1964)/2)))</f>
        <v>0</v>
      </c>
      <c r="AU1964" s="28">
        <f t="shared" ref="AU1964:AV1983" ca="1" si="1216">RAND()</f>
        <v>0.13796287858723233</v>
      </c>
      <c r="AV1964" s="28">
        <f t="shared" ca="1" si="1216"/>
        <v>0.39324785552990937</v>
      </c>
      <c r="AW1964" s="28">
        <f>IF(Riskregister!$E$14="",0,COUNTIF(BO$4:BO$53,"&lt;"&amp;AU1964)*IF(AV1964&lt;0.5,Riskregister!$K$14+(Riskregister!$L$14-Riskregister!$K$14)*SQRT(AV1964/2),Riskregister!$L$14-(Riskregister!$L$14-Riskregister!$K$14)*SQRT((1-AV1964)/2)))</f>
        <v>0</v>
      </c>
      <c r="AX1964" s="28">
        <f t="shared" ref="AX1964:AY1983" ca="1" si="1217">RAND()</f>
        <v>0.86260078139593854</v>
      </c>
      <c r="AY1964" s="28">
        <f t="shared" ca="1" si="1217"/>
        <v>0.67856040983263277</v>
      </c>
      <c r="AZ1964" s="28">
        <f>IF(Riskregister!$E$15="",0,COUNTIF(BP$4:BP$53,"&lt;"&amp;AX1964)*IF(AY1964&lt;0.5,Riskregister!$K$15+(Riskregister!$L$15-Riskregister!$K$15)*SQRT(AY1964/2),Riskregister!$L$15-(Riskregister!$L$15-Riskregister!$K$15)*SQRT((1-AY1964)/2)))</f>
        <v>0</v>
      </c>
      <c r="BA1964" s="28">
        <f t="shared" ref="BA1964:BB1983" ca="1" si="1218">RAND()</f>
        <v>0.60813960328144301</v>
      </c>
      <c r="BB1964" s="28">
        <f t="shared" ca="1" si="1218"/>
        <v>0.75035917711641886</v>
      </c>
      <c r="BC1964" s="28">
        <f>IF(Riskregister!$E$16="",0,COUNTIF(BQ$4:BQ$53,"&lt;"&amp;BA1964)*IF(BB1964&lt;0.5,Riskregister!$K$16+(Riskregister!$L$16-Riskregister!$K$16)*SQRT(BB1964/2),Riskregister!$L$16-(Riskregister!$L$16-Riskregister!$K$16)*SQRT((1-BB1964)/2)))</f>
        <v>0</v>
      </c>
      <c r="BD1964" s="28">
        <f t="shared" ca="1" si="1194"/>
        <v>0</v>
      </c>
    </row>
    <row r="1965" spans="20:56" x14ac:dyDescent="0.35">
      <c r="T1965" s="28">
        <f t="shared" ca="1" si="1207"/>
        <v>0.21690055642414707</v>
      </c>
      <c r="U1965" s="28">
        <f t="shared" ca="1" si="1207"/>
        <v>0.9462657083981002</v>
      </c>
      <c r="V1965" s="28">
        <f ca="1">IF(Riskregister!$E$5="",0,COUNTIF(BF$4:BF$53,"&lt;"&amp;T1965)*IF(U1965&lt;0.5,Riskregister!$K$5+(Riskregister!$L$5-Riskregister!$K$5)*SQRT(U1965/2),Riskregister!$L$5-(Riskregister!$L$5-Riskregister!$K$5)*SQRT((1-U1965)/2)))</f>
        <v>0</v>
      </c>
      <c r="W1965" s="28">
        <f t="shared" ca="1" si="1208"/>
        <v>0.52718057858818623</v>
      </c>
      <c r="X1965" s="28">
        <f t="shared" ca="1" si="1208"/>
        <v>0.31499918856410192</v>
      </c>
      <c r="Y1965" s="28">
        <f ca="1">IF(Riskregister!$E$6="",0,COUNTIF(BG$4:BG$53,"&lt;"&amp;W1965)*IF(X1965&lt;0.5,Riskregister!$K$6+(Riskregister!$L$6-Riskregister!$K$6)*SQRT(X1965/2),Riskregister!$L$6-(Riskregister!$L$6-Riskregister!$K$6)*SQRT((1-X1965)/2)))</f>
        <v>0</v>
      </c>
      <c r="Z1965" s="28">
        <f t="shared" ca="1" si="1209"/>
        <v>0.57820026715023176</v>
      </c>
      <c r="AA1965" s="28">
        <f t="shared" ca="1" si="1209"/>
        <v>0.31177139922460406</v>
      </c>
      <c r="AB1965" s="28">
        <f ca="1">IF(Riskregister!$E$7="",0,COUNTIF(BH$4:BH$53,"&lt;"&amp;Z1965)*IF(AA1965&lt;0.5,Riskregister!$K$7+(Riskregister!$L$7-Riskregister!$K$7)*SQRT(AA1965/2),Riskregister!$L$7-(Riskregister!$L$7-Riskregister!$K$7)*SQRT((1-AA1965)/2)))</f>
        <v>0</v>
      </c>
      <c r="AC1965" s="28">
        <f t="shared" ca="1" si="1210"/>
        <v>0.74037965446087806</v>
      </c>
      <c r="AD1965" s="28">
        <f t="shared" ca="1" si="1210"/>
        <v>0.1886866308113232</v>
      </c>
      <c r="AE1965" s="28">
        <f ca="1">IF(Riskregister!$E$8="",0,COUNTIF(BI$4:BI$53,"&lt;"&amp;AC1965)*IF(AD1965&lt;0.5,Riskregister!$K$8+(Riskregister!$L$8-Riskregister!$K$8)*SQRT(AD1965/2),Riskregister!$L$8-(Riskregister!$L$8-Riskregister!$K$8)*SQRT((1-AD1965)/2)))</f>
        <v>0</v>
      </c>
      <c r="AF1965" s="28">
        <f t="shared" ca="1" si="1211"/>
        <v>0.28013895906108344</v>
      </c>
      <c r="AG1965" s="28">
        <f t="shared" ca="1" si="1211"/>
        <v>0.15525775534339359</v>
      </c>
      <c r="AH1965" s="28">
        <f>IF(Riskregister!$E$9="",0,COUNTIF(BJ$4:BJ$53,"&lt;"&amp;AF1965)*IF(AG1965&lt;0.5,Riskregister!$K$9+(Riskregister!$L$9-Riskregister!$K$9)*SQRT(AG1965/2),Riskregister!$L$9-(Riskregister!$L$9-Riskregister!$K$9)*SQRT((1-AG1965)/2)))</f>
        <v>0</v>
      </c>
      <c r="AI1965" s="28">
        <f t="shared" ca="1" si="1212"/>
        <v>0.93667439480589154</v>
      </c>
      <c r="AJ1965" s="28">
        <f t="shared" ca="1" si="1212"/>
        <v>0.95471723159972899</v>
      </c>
      <c r="AK1965" s="28">
        <f>IF(Riskregister!$E$10="",0,COUNTIF(BK$4:BK$53,"&lt;"&amp;AI1965)*IF(AJ1965&lt;0.5,Riskregister!$K$10+(Riskregister!$L$10-Riskregister!$K$10)*SQRT(AJ1965/2),Riskregister!$L$10-(Riskregister!$L$10-Riskregister!$K$10)*SQRT((1-AJ1965)/2)))</f>
        <v>0</v>
      </c>
      <c r="AL1965" s="28">
        <f t="shared" ca="1" si="1213"/>
        <v>0.74329815040762237</v>
      </c>
      <c r="AM1965" s="28">
        <f t="shared" ca="1" si="1213"/>
        <v>0.76792859807594294</v>
      </c>
      <c r="AN1965" s="28">
        <f>IF(Riskregister!$E$11="",0,COUNTIF(BL$4:BL$53,"&lt;"&amp;AL1965)*IF(AM1965&lt;0.5,Riskregister!$K$11+(Riskregister!$L$11-Riskregister!$K$11)*SQRT(AM1965/2),Riskregister!$L$11-(Riskregister!$L$11-Riskregister!$K$11)*SQRT((1-AM1965)/2)))</f>
        <v>0</v>
      </c>
      <c r="AO1965" s="28">
        <f t="shared" ca="1" si="1214"/>
        <v>8.9959068846997337E-2</v>
      </c>
      <c r="AP1965" s="28">
        <f t="shared" ca="1" si="1214"/>
        <v>0.65481637411976723</v>
      </c>
      <c r="AQ1965" s="28">
        <f>IF(Riskregister!$E$12="",0,COUNTIF(BM$4:BM$53,"&lt;"&amp;AO1965)*IF(AP1965&lt;0.5,Riskregister!$K$12+(Riskregister!$L$12-Riskregister!$K$12)*SQRT(AP1965/2),Riskregister!$L$12-(Riskregister!$L$12-Riskregister!$K$12)*SQRT((1-AP1965)/2)))</f>
        <v>0</v>
      </c>
      <c r="AR1965" s="28">
        <f t="shared" ca="1" si="1215"/>
        <v>0.60295872783947568</v>
      </c>
      <c r="AS1965" s="28">
        <f t="shared" ca="1" si="1215"/>
        <v>0.14256149110434446</v>
      </c>
      <c r="AT1965" s="28">
        <f>IF(Riskregister!$E$13="",0,COUNTIF(BN$4:BN$53,"&lt;"&amp;AR1965)*IF(AS1965&lt;0.5,Riskregister!$K$13+(Riskregister!$L$13-Riskregister!$K$13)*SQRT(AS1965/2),Riskregister!$L$13-(Riskregister!$L$13-Riskregister!$K$13)*SQRT((1-AS1965)/2)))</f>
        <v>0</v>
      </c>
      <c r="AU1965" s="28">
        <f t="shared" ca="1" si="1216"/>
        <v>0.47362876884365257</v>
      </c>
      <c r="AV1965" s="28">
        <f t="shared" ca="1" si="1216"/>
        <v>4.3408398492008726E-2</v>
      </c>
      <c r="AW1965" s="28">
        <f>IF(Riskregister!$E$14="",0,COUNTIF(BO$4:BO$53,"&lt;"&amp;AU1965)*IF(AV1965&lt;0.5,Riskregister!$K$14+(Riskregister!$L$14-Riskregister!$K$14)*SQRT(AV1965/2),Riskregister!$L$14-(Riskregister!$L$14-Riskregister!$K$14)*SQRT((1-AV1965)/2)))</f>
        <v>0</v>
      </c>
      <c r="AX1965" s="28">
        <f t="shared" ca="1" si="1217"/>
        <v>0.69302283950014543</v>
      </c>
      <c r="AY1965" s="28">
        <f t="shared" ca="1" si="1217"/>
        <v>0.14870598455085704</v>
      </c>
      <c r="AZ1965" s="28">
        <f>IF(Riskregister!$E$15="",0,COUNTIF(BP$4:BP$53,"&lt;"&amp;AX1965)*IF(AY1965&lt;0.5,Riskregister!$K$15+(Riskregister!$L$15-Riskregister!$K$15)*SQRT(AY1965/2),Riskregister!$L$15-(Riskregister!$L$15-Riskregister!$K$15)*SQRT((1-AY1965)/2)))</f>
        <v>0</v>
      </c>
      <c r="BA1965" s="28">
        <f t="shared" ca="1" si="1218"/>
        <v>0.63626998041489335</v>
      </c>
      <c r="BB1965" s="28">
        <f t="shared" ca="1" si="1218"/>
        <v>0.90652039486210356</v>
      </c>
      <c r="BC1965" s="28">
        <f>IF(Riskregister!$E$16="",0,COUNTIF(BQ$4:BQ$53,"&lt;"&amp;BA1965)*IF(BB1965&lt;0.5,Riskregister!$K$16+(Riskregister!$L$16-Riskregister!$K$16)*SQRT(BB1965/2),Riskregister!$L$16-(Riskregister!$L$16-Riskregister!$K$16)*SQRT((1-BB1965)/2)))</f>
        <v>0</v>
      </c>
      <c r="BD1965" s="28">
        <f t="shared" ca="1" si="1194"/>
        <v>0</v>
      </c>
    </row>
    <row r="1966" spans="20:56" x14ac:dyDescent="0.35">
      <c r="T1966" s="28">
        <f t="shared" ca="1" si="1207"/>
        <v>0.75695369581195371</v>
      </c>
      <c r="U1966" s="28">
        <f t="shared" ca="1" si="1207"/>
        <v>0.21710459369631063</v>
      </c>
      <c r="V1966" s="28">
        <f ca="1">IF(Riskregister!$E$5="",0,COUNTIF(BF$4:BF$53,"&lt;"&amp;T1966)*IF(U1966&lt;0.5,Riskregister!$K$5+(Riskregister!$L$5-Riskregister!$K$5)*SQRT(U1966/2),Riskregister!$L$5-(Riskregister!$L$5-Riskregister!$K$5)*SQRT((1-U1966)/2)))</f>
        <v>298262.7401330201</v>
      </c>
      <c r="W1966" s="28">
        <f t="shared" ca="1" si="1208"/>
        <v>0.31711042001509226</v>
      </c>
      <c r="X1966" s="28">
        <f t="shared" ca="1" si="1208"/>
        <v>1.0711009159529383E-2</v>
      </c>
      <c r="Y1966" s="28">
        <f ca="1">IF(Riskregister!$E$6="",0,COUNTIF(BG$4:BG$53,"&lt;"&amp;W1966)*IF(X1966&lt;0.5,Riskregister!$K$6+(Riskregister!$L$6-Riskregister!$K$6)*SQRT(X1966/2),Riskregister!$L$6-(Riskregister!$L$6-Riskregister!$K$6)*SQRT((1-X1966)/2)))</f>
        <v>0</v>
      </c>
      <c r="Z1966" s="28">
        <f t="shared" ca="1" si="1209"/>
        <v>0.45973395042497722</v>
      </c>
      <c r="AA1966" s="28">
        <f t="shared" ca="1" si="1209"/>
        <v>0.45909894614650881</v>
      </c>
      <c r="AB1966" s="28">
        <f ca="1">IF(Riskregister!$E$7="",0,COUNTIF(BH$4:BH$53,"&lt;"&amp;Z1966)*IF(AA1966&lt;0.5,Riskregister!$K$7+(Riskregister!$L$7-Riskregister!$K$7)*SQRT(AA1966/2),Riskregister!$L$7-(Riskregister!$L$7-Riskregister!$K$7)*SQRT((1-AA1966)/2)))</f>
        <v>0</v>
      </c>
      <c r="AC1966" s="28">
        <f t="shared" ca="1" si="1210"/>
        <v>0.81415997211206093</v>
      </c>
      <c r="AD1966" s="28">
        <f t="shared" ca="1" si="1210"/>
        <v>0.56864363942161222</v>
      </c>
      <c r="AE1966" s="28">
        <f ca="1">IF(Riskregister!$E$8="",0,COUNTIF(BI$4:BI$53,"&lt;"&amp;AC1966)*IF(AD1966&lt;0.5,Riskregister!$K$8+(Riskregister!$L$8-Riskregister!$K$8)*SQRT(AD1966/2),Riskregister!$L$8-(Riskregister!$L$8-Riskregister!$K$8)*SQRT((1-AD1966)/2)))</f>
        <v>0</v>
      </c>
      <c r="AF1966" s="28">
        <f t="shared" ca="1" si="1211"/>
        <v>0.39406688403112689</v>
      </c>
      <c r="AG1966" s="28">
        <f t="shared" ca="1" si="1211"/>
        <v>0.46468762376697936</v>
      </c>
      <c r="AH1966" s="28">
        <f>IF(Riskregister!$E$9="",0,COUNTIF(BJ$4:BJ$53,"&lt;"&amp;AF1966)*IF(AG1966&lt;0.5,Riskregister!$K$9+(Riskregister!$L$9-Riskregister!$K$9)*SQRT(AG1966/2),Riskregister!$L$9-(Riskregister!$L$9-Riskregister!$K$9)*SQRT((1-AG1966)/2)))</f>
        <v>0</v>
      </c>
      <c r="AI1966" s="28">
        <f t="shared" ca="1" si="1212"/>
        <v>0.15396719455965813</v>
      </c>
      <c r="AJ1966" s="28">
        <f t="shared" ca="1" si="1212"/>
        <v>0.18943028444193299</v>
      </c>
      <c r="AK1966" s="28">
        <f>IF(Riskregister!$E$10="",0,COUNTIF(BK$4:BK$53,"&lt;"&amp;AI1966)*IF(AJ1966&lt;0.5,Riskregister!$K$10+(Riskregister!$L$10-Riskregister!$K$10)*SQRT(AJ1966/2),Riskregister!$L$10-(Riskregister!$L$10-Riskregister!$K$10)*SQRT((1-AJ1966)/2)))</f>
        <v>0</v>
      </c>
      <c r="AL1966" s="28">
        <f t="shared" ca="1" si="1213"/>
        <v>0.28538111684038259</v>
      </c>
      <c r="AM1966" s="28">
        <f t="shared" ca="1" si="1213"/>
        <v>0.64117585451095582</v>
      </c>
      <c r="AN1966" s="28">
        <f>IF(Riskregister!$E$11="",0,COUNTIF(BL$4:BL$53,"&lt;"&amp;AL1966)*IF(AM1966&lt;0.5,Riskregister!$K$11+(Riskregister!$L$11-Riskregister!$K$11)*SQRT(AM1966/2),Riskregister!$L$11-(Riskregister!$L$11-Riskregister!$K$11)*SQRT((1-AM1966)/2)))</f>
        <v>0</v>
      </c>
      <c r="AO1966" s="28">
        <f t="shared" ca="1" si="1214"/>
        <v>0.36220863468593434</v>
      </c>
      <c r="AP1966" s="28">
        <f t="shared" ca="1" si="1214"/>
        <v>0.44482754763825727</v>
      </c>
      <c r="AQ1966" s="28">
        <f>IF(Riskregister!$E$12="",0,COUNTIF(BM$4:BM$53,"&lt;"&amp;AO1966)*IF(AP1966&lt;0.5,Riskregister!$K$12+(Riskregister!$L$12-Riskregister!$K$12)*SQRT(AP1966/2),Riskregister!$L$12-(Riskregister!$L$12-Riskregister!$K$12)*SQRT((1-AP1966)/2)))</f>
        <v>0</v>
      </c>
      <c r="AR1966" s="28">
        <f t="shared" ca="1" si="1215"/>
        <v>0.68096835243780507</v>
      </c>
      <c r="AS1966" s="28">
        <f t="shared" ca="1" si="1215"/>
        <v>0.94938614778789843</v>
      </c>
      <c r="AT1966" s="28">
        <f>IF(Riskregister!$E$13="",0,COUNTIF(BN$4:BN$53,"&lt;"&amp;AR1966)*IF(AS1966&lt;0.5,Riskregister!$K$13+(Riskregister!$L$13-Riskregister!$K$13)*SQRT(AS1966/2),Riskregister!$L$13-(Riskregister!$L$13-Riskregister!$K$13)*SQRT((1-AS1966)/2)))</f>
        <v>0</v>
      </c>
      <c r="AU1966" s="28">
        <f t="shared" ca="1" si="1216"/>
        <v>0.14422067420757922</v>
      </c>
      <c r="AV1966" s="28">
        <f t="shared" ca="1" si="1216"/>
        <v>0.6883249718724721</v>
      </c>
      <c r="AW1966" s="28">
        <f>IF(Riskregister!$E$14="",0,COUNTIF(BO$4:BO$53,"&lt;"&amp;AU1966)*IF(AV1966&lt;0.5,Riskregister!$K$14+(Riskregister!$L$14-Riskregister!$K$14)*SQRT(AV1966/2),Riskregister!$L$14-(Riskregister!$L$14-Riskregister!$K$14)*SQRT((1-AV1966)/2)))</f>
        <v>0</v>
      </c>
      <c r="AX1966" s="28">
        <f t="shared" ca="1" si="1217"/>
        <v>0.47017457710589727</v>
      </c>
      <c r="AY1966" s="28">
        <f t="shared" ca="1" si="1217"/>
        <v>0.4309410599066722</v>
      </c>
      <c r="AZ1966" s="28">
        <f>IF(Riskregister!$E$15="",0,COUNTIF(BP$4:BP$53,"&lt;"&amp;AX1966)*IF(AY1966&lt;0.5,Riskregister!$K$15+(Riskregister!$L$15-Riskregister!$K$15)*SQRT(AY1966/2),Riskregister!$L$15-(Riskregister!$L$15-Riskregister!$K$15)*SQRT((1-AY1966)/2)))</f>
        <v>0</v>
      </c>
      <c r="BA1966" s="28">
        <f t="shared" ca="1" si="1218"/>
        <v>0.90146190433676332</v>
      </c>
      <c r="BB1966" s="28">
        <f t="shared" ca="1" si="1218"/>
        <v>1.7914996303005637E-2</v>
      </c>
      <c r="BC1966" s="28">
        <f>IF(Riskregister!$E$16="",0,COUNTIF(BQ$4:BQ$53,"&lt;"&amp;BA1966)*IF(BB1966&lt;0.5,Riskregister!$K$16+(Riskregister!$L$16-Riskregister!$K$16)*SQRT(BB1966/2),Riskregister!$L$16-(Riskregister!$L$16-Riskregister!$K$16)*SQRT((1-BB1966)/2)))</f>
        <v>0</v>
      </c>
      <c r="BD1966" s="28">
        <f t="shared" ca="1" si="1194"/>
        <v>298262.7401330201</v>
      </c>
    </row>
    <row r="1967" spans="20:56" x14ac:dyDescent="0.35">
      <c r="T1967" s="28">
        <f t="shared" ca="1" si="1207"/>
        <v>0.94005825692814216</v>
      </c>
      <c r="U1967" s="28">
        <f t="shared" ca="1" si="1207"/>
        <v>0.99578755198784419</v>
      </c>
      <c r="V1967" s="28">
        <f ca="1">IF(Riskregister!$E$5="",0,COUNTIF(BF$4:BF$53,"&lt;"&amp;T1967)*IF(U1967&lt;0.5,Riskregister!$K$5+(Riskregister!$L$5-Riskregister!$K$5)*SQRT(U1967/2),Riskregister!$L$5-(Riskregister!$L$5-Riskregister!$K$5)*SQRT((1-U1967)/2)))</f>
        <v>1158695.7454379927</v>
      </c>
      <c r="W1967" s="28">
        <f t="shared" ca="1" si="1208"/>
        <v>0.77263169369004614</v>
      </c>
      <c r="X1967" s="28">
        <f t="shared" ca="1" si="1208"/>
        <v>0.22836477866082594</v>
      </c>
      <c r="Y1967" s="28">
        <f ca="1">IF(Riskregister!$E$6="",0,COUNTIF(BG$4:BG$53,"&lt;"&amp;W1967)*IF(X1967&lt;0.5,Riskregister!$K$6+(Riskregister!$L$6-Riskregister!$K$6)*SQRT(X1967/2),Riskregister!$L$6-(Riskregister!$L$6-Riskregister!$K$6)*SQRT((1-X1967)/2)))</f>
        <v>808235.92579733231</v>
      </c>
      <c r="Z1967" s="28">
        <f t="shared" ca="1" si="1209"/>
        <v>0.13371557988799421</v>
      </c>
      <c r="AA1967" s="28">
        <f t="shared" ca="1" si="1209"/>
        <v>0.19313075332949248</v>
      </c>
      <c r="AB1967" s="28">
        <f ca="1">IF(Riskregister!$E$7="",0,COUNTIF(BH$4:BH$53,"&lt;"&amp;Z1967)*IF(AA1967&lt;0.5,Riskregister!$K$7+(Riskregister!$L$7-Riskregister!$K$7)*SQRT(AA1967/2),Riskregister!$L$7-(Riskregister!$L$7-Riskregister!$K$7)*SQRT((1-AA1967)/2)))</f>
        <v>0</v>
      </c>
      <c r="AC1967" s="28">
        <f t="shared" ca="1" si="1210"/>
        <v>0.4381166537019936</v>
      </c>
      <c r="AD1967" s="28">
        <f t="shared" ca="1" si="1210"/>
        <v>0.40734196951031743</v>
      </c>
      <c r="AE1967" s="28">
        <f ca="1">IF(Riskregister!$E$8="",0,COUNTIF(BI$4:BI$53,"&lt;"&amp;AC1967)*IF(AD1967&lt;0.5,Riskregister!$K$8+(Riskregister!$L$8-Riskregister!$K$8)*SQRT(AD1967/2),Riskregister!$L$8-(Riskregister!$L$8-Riskregister!$K$8)*SQRT((1-AD1967)/2)))</f>
        <v>0</v>
      </c>
      <c r="AF1967" s="28">
        <f t="shared" ca="1" si="1211"/>
        <v>2.3427536909966906E-2</v>
      </c>
      <c r="AG1967" s="28">
        <f t="shared" ca="1" si="1211"/>
        <v>0.58535004347661057</v>
      </c>
      <c r="AH1967" s="28">
        <f>IF(Riskregister!$E$9="",0,COUNTIF(BJ$4:BJ$53,"&lt;"&amp;AF1967)*IF(AG1967&lt;0.5,Riskregister!$K$9+(Riskregister!$L$9-Riskregister!$K$9)*SQRT(AG1967/2),Riskregister!$L$9-(Riskregister!$L$9-Riskregister!$K$9)*SQRT((1-AG1967)/2)))</f>
        <v>0</v>
      </c>
      <c r="AI1967" s="28">
        <f t="shared" ca="1" si="1212"/>
        <v>0.58979442692164974</v>
      </c>
      <c r="AJ1967" s="28">
        <f t="shared" ca="1" si="1212"/>
        <v>0.55596435348943063</v>
      </c>
      <c r="AK1967" s="28">
        <f>IF(Riskregister!$E$10="",0,COUNTIF(BK$4:BK$53,"&lt;"&amp;AI1967)*IF(AJ1967&lt;0.5,Riskregister!$K$10+(Riskregister!$L$10-Riskregister!$K$10)*SQRT(AJ1967/2),Riskregister!$L$10-(Riskregister!$L$10-Riskregister!$K$10)*SQRT((1-AJ1967)/2)))</f>
        <v>0</v>
      </c>
      <c r="AL1967" s="28">
        <f t="shared" ca="1" si="1213"/>
        <v>0.20556041826493077</v>
      </c>
      <c r="AM1967" s="28">
        <f t="shared" ca="1" si="1213"/>
        <v>0.898829518964532</v>
      </c>
      <c r="AN1967" s="28">
        <f>IF(Riskregister!$E$11="",0,COUNTIF(BL$4:BL$53,"&lt;"&amp;AL1967)*IF(AM1967&lt;0.5,Riskregister!$K$11+(Riskregister!$L$11-Riskregister!$K$11)*SQRT(AM1967/2),Riskregister!$L$11-(Riskregister!$L$11-Riskregister!$K$11)*SQRT((1-AM1967)/2)))</f>
        <v>0</v>
      </c>
      <c r="AO1967" s="28">
        <f t="shared" ca="1" si="1214"/>
        <v>0.97053840743600295</v>
      </c>
      <c r="AP1967" s="28">
        <f t="shared" ca="1" si="1214"/>
        <v>0.87197861191862303</v>
      </c>
      <c r="AQ1967" s="28">
        <f>IF(Riskregister!$E$12="",0,COUNTIF(BM$4:BM$53,"&lt;"&amp;AO1967)*IF(AP1967&lt;0.5,Riskregister!$K$12+(Riskregister!$L$12-Riskregister!$K$12)*SQRT(AP1967/2),Riskregister!$L$12-(Riskregister!$L$12-Riskregister!$K$12)*SQRT((1-AP1967)/2)))</f>
        <v>0</v>
      </c>
      <c r="AR1967" s="28">
        <f t="shared" ca="1" si="1215"/>
        <v>0.81221546426865621</v>
      </c>
      <c r="AS1967" s="28">
        <f t="shared" ca="1" si="1215"/>
        <v>0.58797078637813183</v>
      </c>
      <c r="AT1967" s="28">
        <f>IF(Riskregister!$E$13="",0,COUNTIF(BN$4:BN$53,"&lt;"&amp;AR1967)*IF(AS1967&lt;0.5,Riskregister!$K$13+(Riskregister!$L$13-Riskregister!$K$13)*SQRT(AS1967/2),Riskregister!$L$13-(Riskregister!$L$13-Riskregister!$K$13)*SQRT((1-AS1967)/2)))</f>
        <v>0</v>
      </c>
      <c r="AU1967" s="28">
        <f t="shared" ca="1" si="1216"/>
        <v>0.81812942918492437</v>
      </c>
      <c r="AV1967" s="28">
        <f t="shared" ca="1" si="1216"/>
        <v>0.23612399688484709</v>
      </c>
      <c r="AW1967" s="28">
        <f>IF(Riskregister!$E$14="",0,COUNTIF(BO$4:BO$53,"&lt;"&amp;AU1967)*IF(AV1967&lt;0.5,Riskregister!$K$14+(Riskregister!$L$14-Riskregister!$K$14)*SQRT(AV1967/2),Riskregister!$L$14-(Riskregister!$L$14-Riskregister!$K$14)*SQRT((1-AV1967)/2)))</f>
        <v>0</v>
      </c>
      <c r="AX1967" s="28">
        <f t="shared" ca="1" si="1217"/>
        <v>0.1828223594611541</v>
      </c>
      <c r="AY1967" s="28">
        <f t="shared" ca="1" si="1217"/>
        <v>0.91475202008107259</v>
      </c>
      <c r="AZ1967" s="28">
        <f>IF(Riskregister!$E$15="",0,COUNTIF(BP$4:BP$53,"&lt;"&amp;AX1967)*IF(AY1967&lt;0.5,Riskregister!$K$15+(Riskregister!$L$15-Riskregister!$K$15)*SQRT(AY1967/2),Riskregister!$L$15-(Riskregister!$L$15-Riskregister!$K$15)*SQRT((1-AY1967)/2)))</f>
        <v>0</v>
      </c>
      <c r="BA1967" s="28">
        <f t="shared" ca="1" si="1218"/>
        <v>7.1725323024547594E-2</v>
      </c>
      <c r="BB1967" s="28">
        <f t="shared" ca="1" si="1218"/>
        <v>0.87260516440226366</v>
      </c>
      <c r="BC1967" s="28">
        <f>IF(Riskregister!$E$16="",0,COUNTIF(BQ$4:BQ$53,"&lt;"&amp;BA1967)*IF(BB1967&lt;0.5,Riskregister!$K$16+(Riskregister!$L$16-Riskregister!$K$16)*SQRT(BB1967/2),Riskregister!$L$16-(Riskregister!$L$16-Riskregister!$K$16)*SQRT((1-BB1967)/2)))</f>
        <v>0</v>
      </c>
      <c r="BD1967" s="28">
        <f t="shared" ca="1" si="1194"/>
        <v>1966931.671235325</v>
      </c>
    </row>
    <row r="1968" spans="20:56" x14ac:dyDescent="0.35">
      <c r="T1968" s="28">
        <f t="shared" ca="1" si="1207"/>
        <v>0.34234013431695487</v>
      </c>
      <c r="U1968" s="28">
        <f t="shared" ca="1" si="1207"/>
        <v>0.5792562200543494</v>
      </c>
      <c r="V1968" s="28">
        <f ca="1">IF(Riskregister!$E$5="",0,COUNTIF(BF$4:BF$53,"&lt;"&amp;T1968)*IF(U1968&lt;0.5,Riskregister!$K$5+(Riskregister!$L$5-Riskregister!$K$5)*SQRT(U1968/2),Riskregister!$L$5-(Riskregister!$L$5-Riskregister!$K$5)*SQRT((1-U1968)/2)))</f>
        <v>0</v>
      </c>
      <c r="W1968" s="28">
        <f t="shared" ca="1" si="1208"/>
        <v>0.33316281528208491</v>
      </c>
      <c r="X1968" s="28">
        <f t="shared" ca="1" si="1208"/>
        <v>0.50198516144299976</v>
      </c>
      <c r="Y1968" s="28">
        <f ca="1">IF(Riskregister!$E$6="",0,COUNTIF(BG$4:BG$53,"&lt;"&amp;W1968)*IF(X1968&lt;0.5,Riskregister!$K$6+(Riskregister!$L$6-Riskregister!$K$6)*SQRT(X1968/2),Riskregister!$L$6-(Riskregister!$L$6-Riskregister!$K$6)*SQRT((1-X1968)/2)))</f>
        <v>0</v>
      </c>
      <c r="Z1968" s="28">
        <f t="shared" ca="1" si="1209"/>
        <v>0.70811955894580814</v>
      </c>
      <c r="AA1968" s="28">
        <f t="shared" ca="1" si="1209"/>
        <v>0.72675033238778375</v>
      </c>
      <c r="AB1968" s="28">
        <f ca="1">IF(Riskregister!$E$7="",0,COUNTIF(BH$4:BH$53,"&lt;"&amp;Z1968)*IF(AA1968&lt;0.5,Riskregister!$K$7+(Riskregister!$L$7-Riskregister!$K$7)*SQRT(AA1968/2),Riskregister!$L$7-(Riskregister!$L$7-Riskregister!$K$7)*SQRT((1-AA1968)/2)))</f>
        <v>270630.21163637843</v>
      </c>
      <c r="AC1968" s="28">
        <f t="shared" ca="1" si="1210"/>
        <v>0.91508367348862252</v>
      </c>
      <c r="AD1968" s="28">
        <f t="shared" ca="1" si="1210"/>
        <v>0.87295986222747501</v>
      </c>
      <c r="AE1968" s="28">
        <f ca="1">IF(Riskregister!$E$8="",0,COUNTIF(BI$4:BI$53,"&lt;"&amp;AC1968)*IF(AD1968&lt;0.5,Riskregister!$K$8+(Riskregister!$L$8-Riskregister!$K$8)*SQRT(AD1968/2),Riskregister!$L$8-(Riskregister!$L$8-Riskregister!$K$8)*SQRT((1-AD1968)/2)))</f>
        <v>0</v>
      </c>
      <c r="AF1968" s="28">
        <f t="shared" ca="1" si="1211"/>
        <v>0.23406614359103939</v>
      </c>
      <c r="AG1968" s="28">
        <f t="shared" ca="1" si="1211"/>
        <v>0.22834921415159637</v>
      </c>
      <c r="AH1968" s="28">
        <f>IF(Riskregister!$E$9="",0,COUNTIF(BJ$4:BJ$53,"&lt;"&amp;AF1968)*IF(AG1968&lt;0.5,Riskregister!$K$9+(Riskregister!$L$9-Riskregister!$K$9)*SQRT(AG1968/2),Riskregister!$L$9-(Riskregister!$L$9-Riskregister!$K$9)*SQRT((1-AG1968)/2)))</f>
        <v>0</v>
      </c>
      <c r="AI1968" s="28">
        <f t="shared" ca="1" si="1212"/>
        <v>0.33496500239337534</v>
      </c>
      <c r="AJ1968" s="28">
        <f t="shared" ca="1" si="1212"/>
        <v>6.8906060412866621E-2</v>
      </c>
      <c r="AK1968" s="28">
        <f>IF(Riskregister!$E$10="",0,COUNTIF(BK$4:BK$53,"&lt;"&amp;AI1968)*IF(AJ1968&lt;0.5,Riskregister!$K$10+(Riskregister!$L$10-Riskregister!$K$10)*SQRT(AJ1968/2),Riskregister!$L$10-(Riskregister!$L$10-Riskregister!$K$10)*SQRT((1-AJ1968)/2)))</f>
        <v>0</v>
      </c>
      <c r="AL1968" s="28">
        <f t="shared" ca="1" si="1213"/>
        <v>0.84288362994906207</v>
      </c>
      <c r="AM1968" s="28">
        <f t="shared" ca="1" si="1213"/>
        <v>0.65251484614616162</v>
      </c>
      <c r="AN1968" s="28">
        <f>IF(Riskregister!$E$11="",0,COUNTIF(BL$4:BL$53,"&lt;"&amp;AL1968)*IF(AM1968&lt;0.5,Riskregister!$K$11+(Riskregister!$L$11-Riskregister!$K$11)*SQRT(AM1968/2),Riskregister!$L$11-(Riskregister!$L$11-Riskregister!$K$11)*SQRT((1-AM1968)/2)))</f>
        <v>0</v>
      </c>
      <c r="AO1968" s="28">
        <f t="shared" ca="1" si="1214"/>
        <v>1.0308797477441956E-2</v>
      </c>
      <c r="AP1968" s="28">
        <f t="shared" ca="1" si="1214"/>
        <v>0.14606487046179262</v>
      </c>
      <c r="AQ1968" s="28">
        <f>IF(Riskregister!$E$12="",0,COUNTIF(BM$4:BM$53,"&lt;"&amp;AO1968)*IF(AP1968&lt;0.5,Riskregister!$K$12+(Riskregister!$L$12-Riskregister!$K$12)*SQRT(AP1968/2),Riskregister!$L$12-(Riskregister!$L$12-Riskregister!$K$12)*SQRT((1-AP1968)/2)))</f>
        <v>0</v>
      </c>
      <c r="AR1968" s="28">
        <f t="shared" ca="1" si="1215"/>
        <v>0.11792677916971384</v>
      </c>
      <c r="AS1968" s="28">
        <f t="shared" ca="1" si="1215"/>
        <v>0.85930555391899521</v>
      </c>
      <c r="AT1968" s="28">
        <f>IF(Riskregister!$E$13="",0,COUNTIF(BN$4:BN$53,"&lt;"&amp;AR1968)*IF(AS1968&lt;0.5,Riskregister!$K$13+(Riskregister!$L$13-Riskregister!$K$13)*SQRT(AS1968/2),Riskregister!$L$13-(Riskregister!$L$13-Riskregister!$K$13)*SQRT((1-AS1968)/2)))</f>
        <v>0</v>
      </c>
      <c r="AU1968" s="28">
        <f t="shared" ca="1" si="1216"/>
        <v>0.76277762637722668</v>
      </c>
      <c r="AV1968" s="28">
        <f t="shared" ca="1" si="1216"/>
        <v>4.8615124642385488E-2</v>
      </c>
      <c r="AW1968" s="28">
        <f>IF(Riskregister!$E$14="",0,COUNTIF(BO$4:BO$53,"&lt;"&amp;AU1968)*IF(AV1968&lt;0.5,Riskregister!$K$14+(Riskregister!$L$14-Riskregister!$K$14)*SQRT(AV1968/2),Riskregister!$L$14-(Riskregister!$L$14-Riskregister!$K$14)*SQRT((1-AV1968)/2)))</f>
        <v>0</v>
      </c>
      <c r="AX1968" s="28">
        <f t="shared" ca="1" si="1217"/>
        <v>0.80322217946263952</v>
      </c>
      <c r="AY1968" s="28">
        <f t="shared" ca="1" si="1217"/>
        <v>0.86249348759991318</v>
      </c>
      <c r="AZ1968" s="28">
        <f>IF(Riskregister!$E$15="",0,COUNTIF(BP$4:BP$53,"&lt;"&amp;AX1968)*IF(AY1968&lt;0.5,Riskregister!$K$15+(Riskregister!$L$15-Riskregister!$K$15)*SQRT(AY1968/2),Riskregister!$L$15-(Riskregister!$L$15-Riskregister!$K$15)*SQRT((1-AY1968)/2)))</f>
        <v>0</v>
      </c>
      <c r="BA1968" s="28">
        <f t="shared" ca="1" si="1218"/>
        <v>0.87387722647254884</v>
      </c>
      <c r="BB1968" s="28">
        <f t="shared" ca="1" si="1218"/>
        <v>0.55008880908824853</v>
      </c>
      <c r="BC1968" s="28">
        <f>IF(Riskregister!$E$16="",0,COUNTIF(BQ$4:BQ$53,"&lt;"&amp;BA1968)*IF(BB1968&lt;0.5,Riskregister!$K$16+(Riskregister!$L$16-Riskregister!$K$16)*SQRT(BB1968/2),Riskregister!$L$16-(Riskregister!$L$16-Riskregister!$K$16)*SQRT((1-BB1968)/2)))</f>
        <v>0</v>
      </c>
      <c r="BD1968" s="28">
        <f t="shared" ca="1" si="1194"/>
        <v>270630.21163637843</v>
      </c>
    </row>
    <row r="1969" spans="20:56" x14ac:dyDescent="0.35">
      <c r="T1969" s="28">
        <f t="shared" ca="1" si="1207"/>
        <v>0.94009786776637994</v>
      </c>
      <c r="U1969" s="28">
        <f t="shared" ca="1" si="1207"/>
        <v>0.50734229934602149</v>
      </c>
      <c r="V1969" s="28">
        <f ca="1">IF(Riskregister!$E$5="",0,COUNTIF(BF$4:BF$53,"&lt;"&amp;T1969)*IF(U1969&lt;0.5,Riskregister!$K$5+(Riskregister!$L$5-Riskregister!$K$5)*SQRT(U1969/2),Riskregister!$L$5-(Riskregister!$L$5-Riskregister!$K$5)*SQRT((1-U1969)/2)))</f>
        <v>753316.25419670646</v>
      </c>
      <c r="W1969" s="28">
        <f t="shared" ca="1" si="1208"/>
        <v>0.61607253119135896</v>
      </c>
      <c r="X1969" s="28">
        <f t="shared" ca="1" si="1208"/>
        <v>0.22858640657142071</v>
      </c>
      <c r="Y1969" s="28">
        <f ca="1">IF(Riskregister!$E$6="",0,COUNTIF(BG$4:BG$53,"&lt;"&amp;W1969)*IF(X1969&lt;0.5,Riskregister!$K$6+(Riskregister!$L$6-Riskregister!$K$6)*SQRT(X1969/2),Riskregister!$L$6-(Riskregister!$L$6-Riskregister!$K$6)*SQRT((1-X1969)/2)))</f>
        <v>808531.00056258554</v>
      </c>
      <c r="Z1969" s="28">
        <f t="shared" ca="1" si="1209"/>
        <v>0.1125423481064598</v>
      </c>
      <c r="AA1969" s="28">
        <f t="shared" ca="1" si="1209"/>
        <v>0.38062002893117974</v>
      </c>
      <c r="AB1969" s="28">
        <f ca="1">IF(Riskregister!$E$7="",0,COUNTIF(BH$4:BH$53,"&lt;"&amp;Z1969)*IF(AA1969&lt;0.5,Riskregister!$K$7+(Riskregister!$L$7-Riskregister!$K$7)*SQRT(AA1969/2),Riskregister!$L$7-(Riskregister!$L$7-Riskregister!$K$7)*SQRT((1-AA1969)/2)))</f>
        <v>0</v>
      </c>
      <c r="AC1969" s="28">
        <f t="shared" ca="1" si="1210"/>
        <v>0.29917196653184719</v>
      </c>
      <c r="AD1969" s="28">
        <f t="shared" ca="1" si="1210"/>
        <v>0.38868850736839711</v>
      </c>
      <c r="AE1969" s="28">
        <f ca="1">IF(Riskregister!$E$8="",0,COUNTIF(BI$4:BI$53,"&lt;"&amp;AC1969)*IF(AD1969&lt;0.5,Riskregister!$K$8+(Riskregister!$L$8-Riskregister!$K$8)*SQRT(AD1969/2),Riskregister!$L$8-(Riskregister!$L$8-Riskregister!$K$8)*SQRT((1-AD1969)/2)))</f>
        <v>0</v>
      </c>
      <c r="AF1969" s="28">
        <f t="shared" ca="1" si="1211"/>
        <v>4.7621295014279919E-2</v>
      </c>
      <c r="AG1969" s="28">
        <f t="shared" ca="1" si="1211"/>
        <v>0.55143451667704502</v>
      </c>
      <c r="AH1969" s="28">
        <f>IF(Riskregister!$E$9="",0,COUNTIF(BJ$4:BJ$53,"&lt;"&amp;AF1969)*IF(AG1969&lt;0.5,Riskregister!$K$9+(Riskregister!$L$9-Riskregister!$K$9)*SQRT(AG1969/2),Riskregister!$L$9-(Riskregister!$L$9-Riskregister!$K$9)*SQRT((1-AG1969)/2)))</f>
        <v>0</v>
      </c>
      <c r="AI1969" s="28">
        <f t="shared" ca="1" si="1212"/>
        <v>0.50143813508273594</v>
      </c>
      <c r="AJ1969" s="28">
        <f t="shared" ca="1" si="1212"/>
        <v>0.61875465334500324</v>
      </c>
      <c r="AK1969" s="28">
        <f>IF(Riskregister!$E$10="",0,COUNTIF(BK$4:BK$53,"&lt;"&amp;AI1969)*IF(AJ1969&lt;0.5,Riskregister!$K$10+(Riskregister!$L$10-Riskregister!$K$10)*SQRT(AJ1969/2),Riskregister!$L$10-(Riskregister!$L$10-Riskregister!$K$10)*SQRT((1-AJ1969)/2)))</f>
        <v>0</v>
      </c>
      <c r="AL1969" s="28">
        <f t="shared" ca="1" si="1213"/>
        <v>0.40260423849657268</v>
      </c>
      <c r="AM1969" s="28">
        <f t="shared" ca="1" si="1213"/>
        <v>0.79043221331768332</v>
      </c>
      <c r="AN1969" s="28">
        <f>IF(Riskregister!$E$11="",0,COUNTIF(BL$4:BL$53,"&lt;"&amp;AL1969)*IF(AM1969&lt;0.5,Riskregister!$K$11+(Riskregister!$L$11-Riskregister!$K$11)*SQRT(AM1969/2),Riskregister!$L$11-(Riskregister!$L$11-Riskregister!$K$11)*SQRT((1-AM1969)/2)))</f>
        <v>0</v>
      </c>
      <c r="AO1969" s="28">
        <f t="shared" ca="1" si="1214"/>
        <v>0.84723528389095948</v>
      </c>
      <c r="AP1969" s="28">
        <f t="shared" ca="1" si="1214"/>
        <v>0.79522051965008334</v>
      </c>
      <c r="AQ1969" s="28">
        <f>IF(Riskregister!$E$12="",0,COUNTIF(BM$4:BM$53,"&lt;"&amp;AO1969)*IF(AP1969&lt;0.5,Riskregister!$K$12+(Riskregister!$L$12-Riskregister!$K$12)*SQRT(AP1969/2),Riskregister!$L$12-(Riskregister!$L$12-Riskregister!$K$12)*SQRT((1-AP1969)/2)))</f>
        <v>0</v>
      </c>
      <c r="AR1969" s="28">
        <f t="shared" ca="1" si="1215"/>
        <v>0.23843791652445778</v>
      </c>
      <c r="AS1969" s="28">
        <f t="shared" ca="1" si="1215"/>
        <v>0.75107637484011158</v>
      </c>
      <c r="AT1969" s="28">
        <f>IF(Riskregister!$E$13="",0,COUNTIF(BN$4:BN$53,"&lt;"&amp;AR1969)*IF(AS1969&lt;0.5,Riskregister!$K$13+(Riskregister!$L$13-Riskregister!$K$13)*SQRT(AS1969/2),Riskregister!$L$13-(Riskregister!$L$13-Riskregister!$K$13)*SQRT((1-AS1969)/2)))</f>
        <v>0</v>
      </c>
      <c r="AU1969" s="28">
        <f t="shared" ca="1" si="1216"/>
        <v>0.48993685620879424</v>
      </c>
      <c r="AV1969" s="28">
        <f t="shared" ca="1" si="1216"/>
        <v>0.68441335300643769</v>
      </c>
      <c r="AW1969" s="28">
        <f>IF(Riskregister!$E$14="",0,COUNTIF(BO$4:BO$53,"&lt;"&amp;AU1969)*IF(AV1969&lt;0.5,Riskregister!$K$14+(Riskregister!$L$14-Riskregister!$K$14)*SQRT(AV1969/2),Riskregister!$L$14-(Riskregister!$L$14-Riskregister!$K$14)*SQRT((1-AV1969)/2)))</f>
        <v>0</v>
      </c>
      <c r="AX1969" s="28">
        <f t="shared" ca="1" si="1217"/>
        <v>0.64282926334077706</v>
      </c>
      <c r="AY1969" s="28">
        <f t="shared" ca="1" si="1217"/>
        <v>0.60395369125190101</v>
      </c>
      <c r="AZ1969" s="28">
        <f>IF(Riskregister!$E$15="",0,COUNTIF(BP$4:BP$53,"&lt;"&amp;AX1969)*IF(AY1969&lt;0.5,Riskregister!$K$15+(Riskregister!$L$15-Riskregister!$K$15)*SQRT(AY1969/2),Riskregister!$L$15-(Riskregister!$L$15-Riskregister!$K$15)*SQRT((1-AY1969)/2)))</f>
        <v>0</v>
      </c>
      <c r="BA1969" s="28">
        <f t="shared" ca="1" si="1218"/>
        <v>0.65230788466222078</v>
      </c>
      <c r="BB1969" s="28">
        <f t="shared" ca="1" si="1218"/>
        <v>0.22323450453296656</v>
      </c>
      <c r="BC1969" s="28">
        <f>IF(Riskregister!$E$16="",0,COUNTIF(BQ$4:BQ$53,"&lt;"&amp;BA1969)*IF(BB1969&lt;0.5,Riskregister!$K$16+(Riskregister!$L$16-Riskregister!$K$16)*SQRT(BB1969/2),Riskregister!$L$16-(Riskregister!$L$16-Riskregister!$K$16)*SQRT((1-BB1969)/2)))</f>
        <v>0</v>
      </c>
      <c r="BD1969" s="28">
        <f t="shared" ca="1" si="1194"/>
        <v>1561847.2547592921</v>
      </c>
    </row>
    <row r="1970" spans="20:56" x14ac:dyDescent="0.35">
      <c r="T1970" s="28">
        <f t="shared" ca="1" si="1207"/>
        <v>0.4216199146453623</v>
      </c>
      <c r="U1970" s="28">
        <f t="shared" ca="1" si="1207"/>
        <v>7.2287660820185229E-2</v>
      </c>
      <c r="V1970" s="28">
        <f ca="1">IF(Riskregister!$E$5="",0,COUNTIF(BF$4:BF$53,"&lt;"&amp;T1970)*IF(U1970&lt;0.5,Riskregister!$K$5+(Riskregister!$L$5-Riskregister!$K$5)*SQRT(U1970/2),Riskregister!$L$5-(Riskregister!$L$5-Riskregister!$K$5)*SQRT((1-U1970)/2)))</f>
        <v>0</v>
      </c>
      <c r="W1970" s="28">
        <f t="shared" ca="1" si="1208"/>
        <v>0.10877438758607039</v>
      </c>
      <c r="X1970" s="28">
        <f t="shared" ca="1" si="1208"/>
        <v>7.0391889466702162E-2</v>
      </c>
      <c r="Y1970" s="28">
        <f ca="1">IF(Riskregister!$E$6="",0,COUNTIF(BG$4:BG$53,"&lt;"&amp;W1970)*IF(X1970&lt;0.5,Riskregister!$K$6+(Riskregister!$L$6-Riskregister!$K$6)*SQRT(X1970/2),Riskregister!$L$6-(Riskregister!$L$6-Riskregister!$K$6)*SQRT((1-X1970)/2)))</f>
        <v>0</v>
      </c>
      <c r="Z1970" s="28">
        <f t="shared" ca="1" si="1209"/>
        <v>0.81448673784026349</v>
      </c>
      <c r="AA1970" s="28">
        <f t="shared" ca="1" si="1209"/>
        <v>0.81037847544413311</v>
      </c>
      <c r="AB1970" s="28">
        <f ca="1">IF(Riskregister!$E$7="",0,COUNTIF(BH$4:BH$53,"&lt;"&amp;Z1970)*IF(AA1970&lt;0.5,Riskregister!$K$7+(Riskregister!$L$7-Riskregister!$K$7)*SQRT(AA1970/2),Riskregister!$L$7-(Riskregister!$L$7-Riskregister!$K$7)*SQRT((1-AA1970)/2)))</f>
        <v>292230.25295080792</v>
      </c>
      <c r="AC1970" s="28">
        <f t="shared" ca="1" si="1210"/>
        <v>0.54866791312179142</v>
      </c>
      <c r="AD1970" s="28">
        <f t="shared" ca="1" si="1210"/>
        <v>0.93818891875558841</v>
      </c>
      <c r="AE1970" s="28">
        <f ca="1">IF(Riskregister!$E$8="",0,COUNTIF(BI$4:BI$53,"&lt;"&amp;AC1970)*IF(AD1970&lt;0.5,Riskregister!$K$8+(Riskregister!$L$8-Riskregister!$K$8)*SQRT(AD1970/2),Riskregister!$L$8-(Riskregister!$L$8-Riskregister!$K$8)*SQRT((1-AD1970)/2)))</f>
        <v>0</v>
      </c>
      <c r="AF1970" s="28">
        <f t="shared" ca="1" si="1211"/>
        <v>2.1168515022442991E-2</v>
      </c>
      <c r="AG1970" s="28">
        <f t="shared" ca="1" si="1211"/>
        <v>0.73505424862981728</v>
      </c>
      <c r="AH1970" s="28">
        <f>IF(Riskregister!$E$9="",0,COUNTIF(BJ$4:BJ$53,"&lt;"&amp;AF1970)*IF(AG1970&lt;0.5,Riskregister!$K$9+(Riskregister!$L$9-Riskregister!$K$9)*SQRT(AG1970/2),Riskregister!$L$9-(Riskregister!$L$9-Riskregister!$K$9)*SQRT((1-AG1970)/2)))</f>
        <v>0</v>
      </c>
      <c r="AI1970" s="28">
        <f t="shared" ca="1" si="1212"/>
        <v>0.18196451081714404</v>
      </c>
      <c r="AJ1970" s="28">
        <f t="shared" ca="1" si="1212"/>
        <v>0.93753228052252668</v>
      </c>
      <c r="AK1970" s="28">
        <f>IF(Riskregister!$E$10="",0,COUNTIF(BK$4:BK$53,"&lt;"&amp;AI1970)*IF(AJ1970&lt;0.5,Riskregister!$K$10+(Riskregister!$L$10-Riskregister!$K$10)*SQRT(AJ1970/2),Riskregister!$L$10-(Riskregister!$L$10-Riskregister!$K$10)*SQRT((1-AJ1970)/2)))</f>
        <v>0</v>
      </c>
      <c r="AL1970" s="28">
        <f t="shared" ca="1" si="1213"/>
        <v>6.0539603632317696E-2</v>
      </c>
      <c r="AM1970" s="28">
        <f t="shared" ca="1" si="1213"/>
        <v>0.84674359319694015</v>
      </c>
      <c r="AN1970" s="28">
        <f>IF(Riskregister!$E$11="",0,COUNTIF(BL$4:BL$53,"&lt;"&amp;AL1970)*IF(AM1970&lt;0.5,Riskregister!$K$11+(Riskregister!$L$11-Riskregister!$K$11)*SQRT(AM1970/2),Riskregister!$L$11-(Riskregister!$L$11-Riskregister!$K$11)*SQRT((1-AM1970)/2)))</f>
        <v>0</v>
      </c>
      <c r="AO1970" s="28">
        <f t="shared" ca="1" si="1214"/>
        <v>3.5293913223441886E-2</v>
      </c>
      <c r="AP1970" s="28">
        <f t="shared" ca="1" si="1214"/>
        <v>0.24359012576009231</v>
      </c>
      <c r="AQ1970" s="28">
        <f>IF(Riskregister!$E$12="",0,COUNTIF(BM$4:BM$53,"&lt;"&amp;AO1970)*IF(AP1970&lt;0.5,Riskregister!$K$12+(Riskregister!$L$12-Riskregister!$K$12)*SQRT(AP1970/2),Riskregister!$L$12-(Riskregister!$L$12-Riskregister!$K$12)*SQRT((1-AP1970)/2)))</f>
        <v>0</v>
      </c>
      <c r="AR1970" s="28">
        <f t="shared" ca="1" si="1215"/>
        <v>0.67823795100093698</v>
      </c>
      <c r="AS1970" s="28">
        <f t="shared" ca="1" si="1215"/>
        <v>0.46543398166156635</v>
      </c>
      <c r="AT1970" s="28">
        <f>IF(Riskregister!$E$13="",0,COUNTIF(BN$4:BN$53,"&lt;"&amp;AR1970)*IF(AS1970&lt;0.5,Riskregister!$K$13+(Riskregister!$L$13-Riskregister!$K$13)*SQRT(AS1970/2),Riskregister!$L$13-(Riskregister!$L$13-Riskregister!$K$13)*SQRT((1-AS1970)/2)))</f>
        <v>0</v>
      </c>
      <c r="AU1970" s="28">
        <f t="shared" ca="1" si="1216"/>
        <v>0.75322024244699348</v>
      </c>
      <c r="AV1970" s="28">
        <f t="shared" ca="1" si="1216"/>
        <v>0.21142085263548605</v>
      </c>
      <c r="AW1970" s="28">
        <f>IF(Riskregister!$E$14="",0,COUNTIF(BO$4:BO$53,"&lt;"&amp;AU1970)*IF(AV1970&lt;0.5,Riskregister!$K$14+(Riskregister!$L$14-Riskregister!$K$14)*SQRT(AV1970/2),Riskregister!$L$14-(Riskregister!$L$14-Riskregister!$K$14)*SQRT((1-AV1970)/2)))</f>
        <v>0</v>
      </c>
      <c r="AX1970" s="28">
        <f t="shared" ca="1" si="1217"/>
        <v>0.20756391819415954</v>
      </c>
      <c r="AY1970" s="28">
        <f t="shared" ca="1" si="1217"/>
        <v>0.65372566054951453</v>
      </c>
      <c r="AZ1970" s="28">
        <f>IF(Riskregister!$E$15="",0,COUNTIF(BP$4:BP$53,"&lt;"&amp;AX1970)*IF(AY1970&lt;0.5,Riskregister!$K$15+(Riskregister!$L$15-Riskregister!$K$15)*SQRT(AY1970/2),Riskregister!$L$15-(Riskregister!$L$15-Riskregister!$K$15)*SQRT((1-AY1970)/2)))</f>
        <v>0</v>
      </c>
      <c r="BA1970" s="28">
        <f t="shared" ca="1" si="1218"/>
        <v>0.68823184344290045</v>
      </c>
      <c r="BB1970" s="28">
        <f t="shared" ca="1" si="1218"/>
        <v>6.5285770014465339E-2</v>
      </c>
      <c r="BC1970" s="28">
        <f>IF(Riskregister!$E$16="",0,COUNTIF(BQ$4:BQ$53,"&lt;"&amp;BA1970)*IF(BB1970&lt;0.5,Riskregister!$K$16+(Riskregister!$L$16-Riskregister!$K$16)*SQRT(BB1970/2),Riskregister!$L$16-(Riskregister!$L$16-Riskregister!$K$16)*SQRT((1-BB1970)/2)))</f>
        <v>0</v>
      </c>
      <c r="BD1970" s="28">
        <f t="shared" ca="1" si="1194"/>
        <v>292230.25295080792</v>
      </c>
    </row>
    <row r="1971" spans="20:56" x14ac:dyDescent="0.35">
      <c r="T1971" s="28">
        <f t="shared" ca="1" si="1207"/>
        <v>0.50683582706776775</v>
      </c>
      <c r="U1971" s="28">
        <f t="shared" ca="1" si="1207"/>
        <v>0.17296571995353849</v>
      </c>
      <c r="V1971" s="28">
        <f ca="1">IF(Riskregister!$E$5="",0,COUNTIF(BF$4:BF$53,"&lt;"&amp;T1971)*IF(U1971&lt;0.5,Riskregister!$K$5+(Riskregister!$L$5-Riskregister!$K$5)*SQRT(U1971/2),Riskregister!$L$5-(Riskregister!$L$5-Riskregister!$K$5)*SQRT((1-U1971)/2)))</f>
        <v>0</v>
      </c>
      <c r="W1971" s="28">
        <f t="shared" ca="1" si="1208"/>
        <v>0.88215404425141164</v>
      </c>
      <c r="X1971" s="28">
        <f t="shared" ca="1" si="1208"/>
        <v>0.53590527939101407</v>
      </c>
      <c r="Y1971" s="28">
        <f ca="1">IF(Riskregister!$E$6="",0,COUNTIF(BG$4:BG$53,"&lt;"&amp;W1971)*IF(X1971&lt;0.5,Riskregister!$K$6+(Riskregister!$L$6-Riskregister!$K$6)*SQRT(X1971/2),Riskregister!$L$6-(Riskregister!$L$6-Riskregister!$K$6)*SQRT((1-X1971)/2)))</f>
        <v>1132916.7010104754</v>
      </c>
      <c r="Z1971" s="28">
        <f t="shared" ca="1" si="1209"/>
        <v>0.73142311990157749</v>
      </c>
      <c r="AA1971" s="28">
        <f t="shared" ca="1" si="1209"/>
        <v>0.29483793321052021</v>
      </c>
      <c r="AB1971" s="28">
        <f ca="1">IF(Riskregister!$E$7="",0,COUNTIF(BH$4:BH$53,"&lt;"&amp;Z1971)*IF(AA1971&lt;0.5,Riskregister!$K$7+(Riskregister!$L$7-Riskregister!$K$7)*SQRT(AA1971/2),Riskregister!$L$7-(Riskregister!$L$7-Riskregister!$K$7)*SQRT((1-AA1971)/2)))</f>
        <v>184383.12174207132</v>
      </c>
      <c r="AC1971" s="28">
        <f t="shared" ca="1" si="1210"/>
        <v>0.90938968809456511</v>
      </c>
      <c r="AD1971" s="28">
        <f t="shared" ca="1" si="1210"/>
        <v>0.40449456615942214</v>
      </c>
      <c r="AE1971" s="28">
        <f ca="1">IF(Riskregister!$E$8="",0,COUNTIF(BI$4:BI$53,"&lt;"&amp;AC1971)*IF(AD1971&lt;0.5,Riskregister!$K$8+(Riskregister!$L$8-Riskregister!$K$8)*SQRT(AD1971/2),Riskregister!$L$8-(Riskregister!$L$8-Riskregister!$K$8)*SQRT((1-AD1971)/2)))</f>
        <v>0</v>
      </c>
      <c r="AF1971" s="28">
        <f t="shared" ca="1" si="1211"/>
        <v>0.93176104486594502</v>
      </c>
      <c r="AG1971" s="28">
        <f t="shared" ca="1" si="1211"/>
        <v>0.98495302911541749</v>
      </c>
      <c r="AH1971" s="28">
        <f>IF(Riskregister!$E$9="",0,COUNTIF(BJ$4:BJ$53,"&lt;"&amp;AF1971)*IF(AG1971&lt;0.5,Riskregister!$K$9+(Riskregister!$L$9-Riskregister!$K$9)*SQRT(AG1971/2),Riskregister!$L$9-(Riskregister!$L$9-Riskregister!$K$9)*SQRT((1-AG1971)/2)))</f>
        <v>0</v>
      </c>
      <c r="AI1971" s="28">
        <f t="shared" ca="1" si="1212"/>
        <v>0.10457224563656486</v>
      </c>
      <c r="AJ1971" s="28">
        <f t="shared" ca="1" si="1212"/>
        <v>0.27555940004319956</v>
      </c>
      <c r="AK1971" s="28">
        <f>IF(Riskregister!$E$10="",0,COUNTIF(BK$4:BK$53,"&lt;"&amp;AI1971)*IF(AJ1971&lt;0.5,Riskregister!$K$10+(Riskregister!$L$10-Riskregister!$K$10)*SQRT(AJ1971/2),Riskregister!$L$10-(Riskregister!$L$10-Riskregister!$K$10)*SQRT((1-AJ1971)/2)))</f>
        <v>0</v>
      </c>
      <c r="AL1971" s="28">
        <f t="shared" ca="1" si="1213"/>
        <v>5.5474952856983117E-3</v>
      </c>
      <c r="AM1971" s="28">
        <f t="shared" ca="1" si="1213"/>
        <v>0.25005991597607069</v>
      </c>
      <c r="AN1971" s="28">
        <f>IF(Riskregister!$E$11="",0,COUNTIF(BL$4:BL$53,"&lt;"&amp;AL1971)*IF(AM1971&lt;0.5,Riskregister!$K$11+(Riskregister!$L$11-Riskregister!$K$11)*SQRT(AM1971/2),Riskregister!$L$11-(Riskregister!$L$11-Riskregister!$K$11)*SQRT((1-AM1971)/2)))</f>
        <v>0</v>
      </c>
      <c r="AO1971" s="28">
        <f t="shared" ca="1" si="1214"/>
        <v>0.17142660867050596</v>
      </c>
      <c r="AP1971" s="28">
        <f t="shared" ca="1" si="1214"/>
        <v>7.5476436688930004E-2</v>
      </c>
      <c r="AQ1971" s="28">
        <f>IF(Riskregister!$E$12="",0,COUNTIF(BM$4:BM$53,"&lt;"&amp;AO1971)*IF(AP1971&lt;0.5,Riskregister!$K$12+(Riskregister!$L$12-Riskregister!$K$12)*SQRT(AP1971/2),Riskregister!$L$12-(Riskregister!$L$12-Riskregister!$K$12)*SQRT((1-AP1971)/2)))</f>
        <v>0</v>
      </c>
      <c r="AR1971" s="28">
        <f t="shared" ca="1" si="1215"/>
        <v>0.46983129596373618</v>
      </c>
      <c r="AS1971" s="28">
        <f t="shared" ca="1" si="1215"/>
        <v>0.8887248261714914</v>
      </c>
      <c r="AT1971" s="28">
        <f>IF(Riskregister!$E$13="",0,COUNTIF(BN$4:BN$53,"&lt;"&amp;AR1971)*IF(AS1971&lt;0.5,Riskregister!$K$13+(Riskregister!$L$13-Riskregister!$K$13)*SQRT(AS1971/2),Riskregister!$L$13-(Riskregister!$L$13-Riskregister!$K$13)*SQRT((1-AS1971)/2)))</f>
        <v>0</v>
      </c>
      <c r="AU1971" s="28">
        <f t="shared" ca="1" si="1216"/>
        <v>0.6563537011987437</v>
      </c>
      <c r="AV1971" s="28">
        <f t="shared" ca="1" si="1216"/>
        <v>0.91987968148656429</v>
      </c>
      <c r="AW1971" s="28">
        <f>IF(Riskregister!$E$14="",0,COUNTIF(BO$4:BO$53,"&lt;"&amp;AU1971)*IF(AV1971&lt;0.5,Riskregister!$K$14+(Riskregister!$L$14-Riskregister!$K$14)*SQRT(AV1971/2),Riskregister!$L$14-(Riskregister!$L$14-Riskregister!$K$14)*SQRT((1-AV1971)/2)))</f>
        <v>0</v>
      </c>
      <c r="AX1971" s="28">
        <f t="shared" ca="1" si="1217"/>
        <v>0.6698832142577299</v>
      </c>
      <c r="AY1971" s="28">
        <f t="shared" ca="1" si="1217"/>
        <v>0.65971899674922185</v>
      </c>
      <c r="AZ1971" s="28">
        <f>IF(Riskregister!$E$15="",0,COUNTIF(BP$4:BP$53,"&lt;"&amp;AX1971)*IF(AY1971&lt;0.5,Riskregister!$K$15+(Riskregister!$L$15-Riskregister!$K$15)*SQRT(AY1971/2),Riskregister!$L$15-(Riskregister!$L$15-Riskregister!$K$15)*SQRT((1-AY1971)/2)))</f>
        <v>0</v>
      </c>
      <c r="BA1971" s="28">
        <f t="shared" ca="1" si="1218"/>
        <v>2.7016012699680569E-2</v>
      </c>
      <c r="BB1971" s="28">
        <f t="shared" ca="1" si="1218"/>
        <v>0.36853836193057798</v>
      </c>
      <c r="BC1971" s="28">
        <f>IF(Riskregister!$E$16="",0,COUNTIF(BQ$4:BQ$53,"&lt;"&amp;BA1971)*IF(BB1971&lt;0.5,Riskregister!$K$16+(Riskregister!$L$16-Riskregister!$K$16)*SQRT(BB1971/2),Riskregister!$L$16-(Riskregister!$L$16-Riskregister!$K$16)*SQRT((1-BB1971)/2)))</f>
        <v>0</v>
      </c>
      <c r="BD1971" s="28">
        <f t="shared" ca="1" si="1194"/>
        <v>1317299.8227525468</v>
      </c>
    </row>
    <row r="1972" spans="20:56" x14ac:dyDescent="0.35">
      <c r="T1972" s="28">
        <f t="shared" ca="1" si="1207"/>
        <v>0.39685657225362925</v>
      </c>
      <c r="U1972" s="28">
        <f t="shared" ca="1" si="1207"/>
        <v>0.79533410466522336</v>
      </c>
      <c r="V1972" s="28">
        <f ca="1">IF(Riskregister!$E$5="",0,COUNTIF(BF$4:BF$53,"&lt;"&amp;T1972)*IF(U1972&lt;0.5,Riskregister!$K$5+(Riskregister!$L$5-Riskregister!$K$5)*SQRT(U1972/2),Riskregister!$L$5-(Riskregister!$L$5-Riskregister!$K$5)*SQRT((1-U1972)/2)))</f>
        <v>0</v>
      </c>
      <c r="W1972" s="28">
        <f t="shared" ca="1" si="1208"/>
        <v>0.28487436651716691</v>
      </c>
      <c r="X1972" s="28">
        <f t="shared" ca="1" si="1208"/>
        <v>0.1736342030689989</v>
      </c>
      <c r="Y1972" s="28">
        <f ca="1">IF(Riskregister!$E$6="",0,COUNTIF(BG$4:BG$53,"&lt;"&amp;W1972)*IF(X1972&lt;0.5,Riskregister!$K$6+(Riskregister!$L$6-Riskregister!$K$6)*SQRT(X1972/2),Riskregister!$L$6-(Riskregister!$L$6-Riskregister!$K$6)*SQRT((1-X1972)/2)))</f>
        <v>0</v>
      </c>
      <c r="Z1972" s="28">
        <f t="shared" ca="1" si="1209"/>
        <v>0.71107313636185143</v>
      </c>
      <c r="AA1972" s="28">
        <f t="shared" ca="1" si="1209"/>
        <v>0.15450624159608495</v>
      </c>
      <c r="AB1972" s="28">
        <f ca="1">IF(Riskregister!$E$7="",0,COUNTIF(BH$4:BH$53,"&lt;"&amp;Z1972)*IF(AA1972&lt;0.5,Riskregister!$K$7+(Riskregister!$L$7-Riskregister!$K$7)*SQRT(AA1972/2),Riskregister!$L$7-(Riskregister!$L$7-Riskregister!$K$7)*SQRT((1-AA1972)/2)))</f>
        <v>147280.5597113843</v>
      </c>
      <c r="AC1972" s="28">
        <f t="shared" ca="1" si="1210"/>
        <v>0.18867717095873648</v>
      </c>
      <c r="AD1972" s="28">
        <f t="shared" ca="1" si="1210"/>
        <v>0.76911621035094502</v>
      </c>
      <c r="AE1972" s="28">
        <f ca="1">IF(Riskregister!$E$8="",0,COUNTIF(BI$4:BI$53,"&lt;"&amp;AC1972)*IF(AD1972&lt;0.5,Riskregister!$K$8+(Riskregister!$L$8-Riskregister!$K$8)*SQRT(AD1972/2),Riskregister!$L$8-(Riskregister!$L$8-Riskregister!$K$8)*SQRT((1-AD1972)/2)))</f>
        <v>0</v>
      </c>
      <c r="AF1972" s="28">
        <f t="shared" ca="1" si="1211"/>
        <v>0.74442341657159339</v>
      </c>
      <c r="AG1972" s="28">
        <f t="shared" ca="1" si="1211"/>
        <v>0.15776727646699329</v>
      </c>
      <c r="AH1972" s="28">
        <f>IF(Riskregister!$E$9="",0,COUNTIF(BJ$4:BJ$53,"&lt;"&amp;AF1972)*IF(AG1972&lt;0.5,Riskregister!$K$9+(Riskregister!$L$9-Riskregister!$K$9)*SQRT(AG1972/2),Riskregister!$L$9-(Riskregister!$L$9-Riskregister!$K$9)*SQRT((1-AG1972)/2)))</f>
        <v>0</v>
      </c>
      <c r="AI1972" s="28">
        <f t="shared" ca="1" si="1212"/>
        <v>0.29171801436423017</v>
      </c>
      <c r="AJ1972" s="28">
        <f t="shared" ca="1" si="1212"/>
        <v>0.32380681575684633</v>
      </c>
      <c r="AK1972" s="28">
        <f>IF(Riskregister!$E$10="",0,COUNTIF(BK$4:BK$53,"&lt;"&amp;AI1972)*IF(AJ1972&lt;0.5,Riskregister!$K$10+(Riskregister!$L$10-Riskregister!$K$10)*SQRT(AJ1972/2),Riskregister!$L$10-(Riskregister!$L$10-Riskregister!$K$10)*SQRT((1-AJ1972)/2)))</f>
        <v>0</v>
      </c>
      <c r="AL1972" s="28">
        <f t="shared" ca="1" si="1213"/>
        <v>0.69970332811268221</v>
      </c>
      <c r="AM1972" s="28">
        <f t="shared" ca="1" si="1213"/>
        <v>0.94776346527960842</v>
      </c>
      <c r="AN1972" s="28">
        <f>IF(Riskregister!$E$11="",0,COUNTIF(BL$4:BL$53,"&lt;"&amp;AL1972)*IF(AM1972&lt;0.5,Riskregister!$K$11+(Riskregister!$L$11-Riskregister!$K$11)*SQRT(AM1972/2),Riskregister!$L$11-(Riskregister!$L$11-Riskregister!$K$11)*SQRT((1-AM1972)/2)))</f>
        <v>0</v>
      </c>
      <c r="AO1972" s="28">
        <f t="shared" ca="1" si="1214"/>
        <v>0.58321454080149282</v>
      </c>
      <c r="AP1972" s="28">
        <f t="shared" ca="1" si="1214"/>
        <v>0.95681037664619961</v>
      </c>
      <c r="AQ1972" s="28">
        <f>IF(Riskregister!$E$12="",0,COUNTIF(BM$4:BM$53,"&lt;"&amp;AO1972)*IF(AP1972&lt;0.5,Riskregister!$K$12+(Riskregister!$L$12-Riskregister!$K$12)*SQRT(AP1972/2),Riskregister!$L$12-(Riskregister!$L$12-Riskregister!$K$12)*SQRT((1-AP1972)/2)))</f>
        <v>0</v>
      </c>
      <c r="AR1972" s="28">
        <f t="shared" ca="1" si="1215"/>
        <v>0.47726376144437554</v>
      </c>
      <c r="AS1972" s="28">
        <f t="shared" ca="1" si="1215"/>
        <v>0.95959265561755536</v>
      </c>
      <c r="AT1972" s="28">
        <f>IF(Riskregister!$E$13="",0,COUNTIF(BN$4:BN$53,"&lt;"&amp;AR1972)*IF(AS1972&lt;0.5,Riskregister!$K$13+(Riskregister!$L$13-Riskregister!$K$13)*SQRT(AS1972/2),Riskregister!$L$13-(Riskregister!$L$13-Riskregister!$K$13)*SQRT((1-AS1972)/2)))</f>
        <v>0</v>
      </c>
      <c r="AU1972" s="28">
        <f t="shared" ca="1" si="1216"/>
        <v>0.22623546236410785</v>
      </c>
      <c r="AV1972" s="28">
        <f t="shared" ca="1" si="1216"/>
        <v>0.8154573524854708</v>
      </c>
      <c r="AW1972" s="28">
        <f>IF(Riskregister!$E$14="",0,COUNTIF(BO$4:BO$53,"&lt;"&amp;AU1972)*IF(AV1972&lt;0.5,Riskregister!$K$14+(Riskregister!$L$14-Riskregister!$K$14)*SQRT(AV1972/2),Riskregister!$L$14-(Riskregister!$L$14-Riskregister!$K$14)*SQRT((1-AV1972)/2)))</f>
        <v>0</v>
      </c>
      <c r="AX1972" s="28">
        <f t="shared" ca="1" si="1217"/>
        <v>0.42428048356675829</v>
      </c>
      <c r="AY1972" s="28">
        <f t="shared" ca="1" si="1217"/>
        <v>0.17747512011506561</v>
      </c>
      <c r="AZ1972" s="28">
        <f>IF(Riskregister!$E$15="",0,COUNTIF(BP$4:BP$53,"&lt;"&amp;AX1972)*IF(AY1972&lt;0.5,Riskregister!$K$15+(Riskregister!$L$15-Riskregister!$K$15)*SQRT(AY1972/2),Riskregister!$L$15-(Riskregister!$L$15-Riskregister!$K$15)*SQRT((1-AY1972)/2)))</f>
        <v>0</v>
      </c>
      <c r="BA1972" s="28">
        <f t="shared" ca="1" si="1218"/>
        <v>0.49666103488452928</v>
      </c>
      <c r="BB1972" s="28">
        <f t="shared" ca="1" si="1218"/>
        <v>0.1822249545799276</v>
      </c>
      <c r="BC1972" s="28">
        <f>IF(Riskregister!$E$16="",0,COUNTIF(BQ$4:BQ$53,"&lt;"&amp;BA1972)*IF(BB1972&lt;0.5,Riskregister!$K$16+(Riskregister!$L$16-Riskregister!$K$16)*SQRT(BB1972/2),Riskregister!$L$16-(Riskregister!$L$16-Riskregister!$K$16)*SQRT((1-BB1972)/2)))</f>
        <v>0</v>
      </c>
      <c r="BD1972" s="28">
        <f t="shared" ca="1" si="1194"/>
        <v>147280.5597113843</v>
      </c>
    </row>
    <row r="1973" spans="20:56" x14ac:dyDescent="0.35">
      <c r="T1973" s="28">
        <f t="shared" ca="1" si="1207"/>
        <v>0.54283791662072101</v>
      </c>
      <c r="U1973" s="28">
        <f t="shared" ca="1" si="1207"/>
        <v>0.35832546646054841</v>
      </c>
      <c r="V1973" s="28">
        <f ca="1">IF(Riskregister!$E$5="",0,COUNTIF(BF$4:BF$53,"&lt;"&amp;T1973)*IF(U1973&lt;0.5,Riskregister!$K$5+(Riskregister!$L$5-Riskregister!$K$5)*SQRT(U1973/2),Riskregister!$L$5-(Riskregister!$L$5-Riskregister!$K$5)*SQRT((1-U1973)/2)))</f>
        <v>0</v>
      </c>
      <c r="W1973" s="28">
        <f t="shared" ca="1" si="1208"/>
        <v>0.71398067850259839</v>
      </c>
      <c r="X1973" s="28">
        <f t="shared" ca="1" si="1208"/>
        <v>0.74451518353325918</v>
      </c>
      <c r="Y1973" s="28">
        <f ca="1">IF(Riskregister!$E$6="",0,COUNTIF(BG$4:BG$53,"&lt;"&amp;W1973)*IF(X1973&lt;0.5,Riskregister!$K$6+(Riskregister!$L$6-Riskregister!$K$6)*SQRT(X1973/2),Riskregister!$L$6-(Riskregister!$L$6-Riskregister!$K$6)*SQRT((1-X1973)/2)))</f>
        <v>1356660.7406071662</v>
      </c>
      <c r="Z1973" s="28">
        <f t="shared" ca="1" si="1209"/>
        <v>0.2054361666951201</v>
      </c>
      <c r="AA1973" s="28">
        <f t="shared" ca="1" si="1209"/>
        <v>0.76055567521476697</v>
      </c>
      <c r="AB1973" s="28">
        <f ca="1">IF(Riskregister!$E$7="",0,COUNTIF(BH$4:BH$53,"&lt;"&amp;Z1973)*IF(AA1973&lt;0.5,Riskregister!$K$7+(Riskregister!$L$7-Riskregister!$K$7)*SQRT(AA1973/2),Riskregister!$L$7-(Riskregister!$L$7-Riskregister!$K$7)*SQRT((1-AA1973)/2)))</f>
        <v>0</v>
      </c>
      <c r="AC1973" s="28">
        <f t="shared" ca="1" si="1210"/>
        <v>0.28694750151407011</v>
      </c>
      <c r="AD1973" s="28">
        <f t="shared" ca="1" si="1210"/>
        <v>0.5133855957493586</v>
      </c>
      <c r="AE1973" s="28">
        <f ca="1">IF(Riskregister!$E$8="",0,COUNTIF(BI$4:BI$53,"&lt;"&amp;AC1973)*IF(AD1973&lt;0.5,Riskregister!$K$8+(Riskregister!$L$8-Riskregister!$K$8)*SQRT(AD1973/2),Riskregister!$L$8-(Riskregister!$L$8-Riskregister!$K$8)*SQRT((1-AD1973)/2)))</f>
        <v>0</v>
      </c>
      <c r="AF1973" s="28">
        <f t="shared" ca="1" si="1211"/>
        <v>0.99713665353778491</v>
      </c>
      <c r="AG1973" s="28">
        <f t="shared" ca="1" si="1211"/>
        <v>0.93829347123374407</v>
      </c>
      <c r="AH1973" s="28">
        <f>IF(Riskregister!$E$9="",0,COUNTIF(BJ$4:BJ$53,"&lt;"&amp;AF1973)*IF(AG1973&lt;0.5,Riskregister!$K$9+(Riskregister!$L$9-Riskregister!$K$9)*SQRT(AG1973/2),Riskregister!$L$9-(Riskregister!$L$9-Riskregister!$K$9)*SQRT((1-AG1973)/2)))</f>
        <v>0</v>
      </c>
      <c r="AI1973" s="28">
        <f t="shared" ca="1" si="1212"/>
        <v>0.39032611138944984</v>
      </c>
      <c r="AJ1973" s="28">
        <f t="shared" ca="1" si="1212"/>
        <v>0.77510393871578831</v>
      </c>
      <c r="AK1973" s="28">
        <f>IF(Riskregister!$E$10="",0,COUNTIF(BK$4:BK$53,"&lt;"&amp;AI1973)*IF(AJ1973&lt;0.5,Riskregister!$K$10+(Riskregister!$L$10-Riskregister!$K$10)*SQRT(AJ1973/2),Riskregister!$L$10-(Riskregister!$L$10-Riskregister!$K$10)*SQRT((1-AJ1973)/2)))</f>
        <v>0</v>
      </c>
      <c r="AL1973" s="28">
        <f t="shared" ca="1" si="1213"/>
        <v>8.1704650978119742E-2</v>
      </c>
      <c r="AM1973" s="28">
        <f t="shared" ca="1" si="1213"/>
        <v>0.46598866135069617</v>
      </c>
      <c r="AN1973" s="28">
        <f>IF(Riskregister!$E$11="",0,COUNTIF(BL$4:BL$53,"&lt;"&amp;AL1973)*IF(AM1973&lt;0.5,Riskregister!$K$11+(Riskregister!$L$11-Riskregister!$K$11)*SQRT(AM1973/2),Riskregister!$L$11-(Riskregister!$L$11-Riskregister!$K$11)*SQRT((1-AM1973)/2)))</f>
        <v>0</v>
      </c>
      <c r="AO1973" s="28">
        <f t="shared" ca="1" si="1214"/>
        <v>0.62737214935453212</v>
      </c>
      <c r="AP1973" s="28">
        <f t="shared" ca="1" si="1214"/>
        <v>0.82092210423551792</v>
      </c>
      <c r="AQ1973" s="28">
        <f>IF(Riskregister!$E$12="",0,COUNTIF(BM$4:BM$53,"&lt;"&amp;AO1973)*IF(AP1973&lt;0.5,Riskregister!$K$12+(Riskregister!$L$12-Riskregister!$K$12)*SQRT(AP1973/2),Riskregister!$L$12-(Riskregister!$L$12-Riskregister!$K$12)*SQRT((1-AP1973)/2)))</f>
        <v>0</v>
      </c>
      <c r="AR1973" s="28">
        <f t="shared" ca="1" si="1215"/>
        <v>0.22853534511686979</v>
      </c>
      <c r="AS1973" s="28">
        <f t="shared" ca="1" si="1215"/>
        <v>0.9349520979044823</v>
      </c>
      <c r="AT1973" s="28">
        <f>IF(Riskregister!$E$13="",0,COUNTIF(BN$4:BN$53,"&lt;"&amp;AR1973)*IF(AS1973&lt;0.5,Riskregister!$K$13+(Riskregister!$L$13-Riskregister!$K$13)*SQRT(AS1973/2),Riskregister!$L$13-(Riskregister!$L$13-Riskregister!$K$13)*SQRT((1-AS1973)/2)))</f>
        <v>0</v>
      </c>
      <c r="AU1973" s="28">
        <f t="shared" ca="1" si="1216"/>
        <v>0.91318541345912296</v>
      </c>
      <c r="AV1973" s="28">
        <f t="shared" ca="1" si="1216"/>
        <v>0.37278933281484605</v>
      </c>
      <c r="AW1973" s="28">
        <f>IF(Riskregister!$E$14="",0,COUNTIF(BO$4:BO$53,"&lt;"&amp;AU1973)*IF(AV1973&lt;0.5,Riskregister!$K$14+(Riskregister!$L$14-Riskregister!$K$14)*SQRT(AV1973/2),Riskregister!$L$14-(Riskregister!$L$14-Riskregister!$K$14)*SQRT((1-AV1973)/2)))</f>
        <v>0</v>
      </c>
      <c r="AX1973" s="28">
        <f t="shared" ca="1" si="1217"/>
        <v>0.58411449832054774</v>
      </c>
      <c r="AY1973" s="28">
        <f t="shared" ca="1" si="1217"/>
        <v>0.70686463550102618</v>
      </c>
      <c r="AZ1973" s="28">
        <f>IF(Riskregister!$E$15="",0,COUNTIF(BP$4:BP$53,"&lt;"&amp;AX1973)*IF(AY1973&lt;0.5,Riskregister!$K$15+(Riskregister!$L$15-Riskregister!$K$15)*SQRT(AY1973/2),Riskregister!$L$15-(Riskregister!$L$15-Riskregister!$K$15)*SQRT((1-AY1973)/2)))</f>
        <v>0</v>
      </c>
      <c r="BA1973" s="28">
        <f t="shared" ca="1" si="1218"/>
        <v>0.98292041176247325</v>
      </c>
      <c r="BB1973" s="28">
        <f t="shared" ca="1" si="1218"/>
        <v>0.5634357746913452</v>
      </c>
      <c r="BC1973" s="28">
        <f>IF(Riskregister!$E$16="",0,COUNTIF(BQ$4:BQ$53,"&lt;"&amp;BA1973)*IF(BB1973&lt;0.5,Riskregister!$K$16+(Riskregister!$L$16-Riskregister!$K$16)*SQRT(BB1973/2),Riskregister!$L$16-(Riskregister!$L$16-Riskregister!$K$16)*SQRT((1-BB1973)/2)))</f>
        <v>0</v>
      </c>
      <c r="BD1973" s="28">
        <f t="shared" ca="1" si="1194"/>
        <v>1356660.7406071662</v>
      </c>
    </row>
    <row r="1974" spans="20:56" x14ac:dyDescent="0.35">
      <c r="T1974" s="28">
        <f t="shared" ca="1" si="1207"/>
        <v>0.92762972615693884</v>
      </c>
      <c r="U1974" s="28">
        <f t="shared" ca="1" si="1207"/>
        <v>0.76993917648746923</v>
      </c>
      <c r="V1974" s="28">
        <f ca="1">IF(Riskregister!$E$5="",0,COUNTIF(BF$4:BF$53,"&lt;"&amp;T1974)*IF(U1974&lt;0.5,Riskregister!$K$5+(Riskregister!$L$5-Riskregister!$K$5)*SQRT(U1974/2),Riskregister!$L$5-(Riskregister!$L$5-Riskregister!$K$5)*SQRT((1-U1974)/2)))</f>
        <v>894754.79770752345</v>
      </c>
      <c r="W1974" s="28">
        <f t="shared" ca="1" si="1208"/>
        <v>0.4863656095786365</v>
      </c>
      <c r="X1974" s="28">
        <f t="shared" ca="1" si="1208"/>
        <v>0.82654538243079245</v>
      </c>
      <c r="Y1974" s="28">
        <f ca="1">IF(Riskregister!$E$6="",0,COUNTIF(BG$4:BG$53,"&lt;"&amp;W1974)*IF(X1974&lt;0.5,Riskregister!$K$6+(Riskregister!$L$6-Riskregister!$K$6)*SQRT(X1974/2),Riskregister!$L$6-(Riskregister!$L$6-Riskregister!$K$6)*SQRT((1-X1974)/2)))</f>
        <v>0</v>
      </c>
      <c r="Z1974" s="28">
        <f t="shared" ca="1" si="1209"/>
        <v>0.10878684656141613</v>
      </c>
      <c r="AA1974" s="28">
        <f t="shared" ca="1" si="1209"/>
        <v>0.70918540008095077</v>
      </c>
      <c r="AB1974" s="28">
        <f ca="1">IF(Riskregister!$E$7="",0,COUNTIF(BH$4:BH$53,"&lt;"&amp;Z1974)*IF(AA1974&lt;0.5,Riskregister!$K$7+(Riskregister!$L$7-Riskregister!$K$7)*SQRT(AA1974/2),Riskregister!$L$7-(Riskregister!$L$7-Riskregister!$K$7)*SQRT((1-AA1974)/2)))</f>
        <v>0</v>
      </c>
      <c r="AC1974" s="28">
        <f t="shared" ca="1" si="1210"/>
        <v>0.33220548133502592</v>
      </c>
      <c r="AD1974" s="28">
        <f t="shared" ca="1" si="1210"/>
        <v>0.81271331480724351</v>
      </c>
      <c r="AE1974" s="28">
        <f ca="1">IF(Riskregister!$E$8="",0,COUNTIF(BI$4:BI$53,"&lt;"&amp;AC1974)*IF(AD1974&lt;0.5,Riskregister!$K$8+(Riskregister!$L$8-Riskregister!$K$8)*SQRT(AD1974/2),Riskregister!$L$8-(Riskregister!$L$8-Riskregister!$K$8)*SQRT((1-AD1974)/2)))</f>
        <v>0</v>
      </c>
      <c r="AF1974" s="28">
        <f t="shared" ca="1" si="1211"/>
        <v>4.0328652953503852E-2</v>
      </c>
      <c r="AG1974" s="28">
        <f t="shared" ca="1" si="1211"/>
        <v>0.18823182893716772</v>
      </c>
      <c r="AH1974" s="28">
        <f>IF(Riskregister!$E$9="",0,COUNTIF(BJ$4:BJ$53,"&lt;"&amp;AF1974)*IF(AG1974&lt;0.5,Riskregister!$K$9+(Riskregister!$L$9-Riskregister!$K$9)*SQRT(AG1974/2),Riskregister!$L$9-(Riskregister!$L$9-Riskregister!$K$9)*SQRT((1-AG1974)/2)))</f>
        <v>0</v>
      </c>
      <c r="AI1974" s="28">
        <f t="shared" ca="1" si="1212"/>
        <v>0.7585804624908139</v>
      </c>
      <c r="AJ1974" s="28">
        <f t="shared" ca="1" si="1212"/>
        <v>0.91875563009861383</v>
      </c>
      <c r="AK1974" s="28">
        <f>IF(Riskregister!$E$10="",0,COUNTIF(BK$4:BK$53,"&lt;"&amp;AI1974)*IF(AJ1974&lt;0.5,Riskregister!$K$10+(Riskregister!$L$10-Riskregister!$K$10)*SQRT(AJ1974/2),Riskregister!$L$10-(Riskregister!$L$10-Riskregister!$K$10)*SQRT((1-AJ1974)/2)))</f>
        <v>0</v>
      </c>
      <c r="AL1974" s="28">
        <f t="shared" ca="1" si="1213"/>
        <v>0.27179158175844409</v>
      </c>
      <c r="AM1974" s="28">
        <f t="shared" ca="1" si="1213"/>
        <v>0.76228256821015439</v>
      </c>
      <c r="AN1974" s="28">
        <f>IF(Riskregister!$E$11="",0,COUNTIF(BL$4:BL$53,"&lt;"&amp;AL1974)*IF(AM1974&lt;0.5,Riskregister!$K$11+(Riskregister!$L$11-Riskregister!$K$11)*SQRT(AM1974/2),Riskregister!$L$11-(Riskregister!$L$11-Riskregister!$K$11)*SQRT((1-AM1974)/2)))</f>
        <v>0</v>
      </c>
      <c r="AO1974" s="28">
        <f t="shared" ca="1" si="1214"/>
        <v>0.33018583797222234</v>
      </c>
      <c r="AP1974" s="28">
        <f t="shared" ca="1" si="1214"/>
        <v>0.87829329775888898</v>
      </c>
      <c r="AQ1974" s="28">
        <f>IF(Riskregister!$E$12="",0,COUNTIF(BM$4:BM$53,"&lt;"&amp;AO1974)*IF(AP1974&lt;0.5,Riskregister!$K$12+(Riskregister!$L$12-Riskregister!$K$12)*SQRT(AP1974/2),Riskregister!$L$12-(Riskregister!$L$12-Riskregister!$K$12)*SQRT((1-AP1974)/2)))</f>
        <v>0</v>
      </c>
      <c r="AR1974" s="28">
        <f t="shared" ca="1" si="1215"/>
        <v>0.86403261345849758</v>
      </c>
      <c r="AS1974" s="28">
        <f t="shared" ca="1" si="1215"/>
        <v>0.8801842702951681</v>
      </c>
      <c r="AT1974" s="28">
        <f>IF(Riskregister!$E$13="",0,COUNTIF(BN$4:BN$53,"&lt;"&amp;AR1974)*IF(AS1974&lt;0.5,Riskregister!$K$13+(Riskregister!$L$13-Riskregister!$K$13)*SQRT(AS1974/2),Riskregister!$L$13-(Riskregister!$L$13-Riskregister!$K$13)*SQRT((1-AS1974)/2)))</f>
        <v>0</v>
      </c>
      <c r="AU1974" s="28">
        <f t="shared" ca="1" si="1216"/>
        <v>0.76405392624359181</v>
      </c>
      <c r="AV1974" s="28">
        <f t="shared" ca="1" si="1216"/>
        <v>0.30946064359600978</v>
      </c>
      <c r="AW1974" s="28">
        <f>IF(Riskregister!$E$14="",0,COUNTIF(BO$4:BO$53,"&lt;"&amp;AU1974)*IF(AV1974&lt;0.5,Riskregister!$K$14+(Riskregister!$L$14-Riskregister!$K$14)*SQRT(AV1974/2),Riskregister!$L$14-(Riskregister!$L$14-Riskregister!$K$14)*SQRT((1-AV1974)/2)))</f>
        <v>0</v>
      </c>
      <c r="AX1974" s="28">
        <f t="shared" ca="1" si="1217"/>
        <v>7.0690334806287947E-2</v>
      </c>
      <c r="AY1974" s="28">
        <f t="shared" ca="1" si="1217"/>
        <v>2.8135085541553639E-2</v>
      </c>
      <c r="AZ1974" s="28">
        <f>IF(Riskregister!$E$15="",0,COUNTIF(BP$4:BP$53,"&lt;"&amp;AX1974)*IF(AY1974&lt;0.5,Riskregister!$K$15+(Riskregister!$L$15-Riskregister!$K$15)*SQRT(AY1974/2),Riskregister!$L$15-(Riskregister!$L$15-Riskregister!$K$15)*SQRT((1-AY1974)/2)))</f>
        <v>0</v>
      </c>
      <c r="BA1974" s="28">
        <f t="shared" ca="1" si="1218"/>
        <v>0.87384771944085105</v>
      </c>
      <c r="BB1974" s="28">
        <f t="shared" ca="1" si="1218"/>
        <v>0.33020915069297718</v>
      </c>
      <c r="BC1974" s="28">
        <f>IF(Riskregister!$E$16="",0,COUNTIF(BQ$4:BQ$53,"&lt;"&amp;BA1974)*IF(BB1974&lt;0.5,Riskregister!$K$16+(Riskregister!$L$16-Riskregister!$K$16)*SQRT(BB1974/2),Riskregister!$L$16-(Riskregister!$L$16-Riskregister!$K$16)*SQRT((1-BB1974)/2)))</f>
        <v>0</v>
      </c>
      <c r="BD1974" s="28">
        <f t="shared" ca="1" si="1194"/>
        <v>894754.79770752345</v>
      </c>
    </row>
    <row r="1975" spans="20:56" x14ac:dyDescent="0.35">
      <c r="T1975" s="28">
        <f t="shared" ca="1" si="1207"/>
        <v>0.16818780985468196</v>
      </c>
      <c r="U1975" s="28">
        <f t="shared" ca="1" si="1207"/>
        <v>0.44780475192501645</v>
      </c>
      <c r="V1975" s="28">
        <f ca="1">IF(Riskregister!$E$5="",0,COUNTIF(BF$4:BF$53,"&lt;"&amp;T1975)*IF(U1975&lt;0.5,Riskregister!$K$5+(Riskregister!$L$5-Riskregister!$K$5)*SQRT(U1975/2),Riskregister!$L$5-(Riskregister!$L$5-Riskregister!$K$5)*SQRT((1-U1975)/2)))</f>
        <v>0</v>
      </c>
      <c r="W1975" s="28">
        <f t="shared" ca="1" si="1208"/>
        <v>0.93996369199083141</v>
      </c>
      <c r="X1975" s="28">
        <f t="shared" ca="1" si="1208"/>
        <v>7.7470691825190396E-2</v>
      </c>
      <c r="Y1975" s="28">
        <f ca="1">IF(Riskregister!$E$6="",0,COUNTIF(BG$4:BG$53,"&lt;"&amp;W1975)*IF(X1975&lt;0.5,Riskregister!$K$6+(Riskregister!$L$6-Riskregister!$K$6)*SQRT(X1975/2),Riskregister!$L$6-(Riskregister!$L$6-Riskregister!$K$6)*SQRT((1-X1975)/2)))</f>
        <v>1108526.6988810187</v>
      </c>
      <c r="Z1975" s="28">
        <f t="shared" ca="1" si="1209"/>
        <v>0.78442707993370542</v>
      </c>
      <c r="AA1975" s="28">
        <f t="shared" ca="1" si="1209"/>
        <v>0.61659790903167422</v>
      </c>
      <c r="AB1975" s="28">
        <f ca="1">IF(Riskregister!$E$7="",0,COUNTIF(BH$4:BH$53,"&lt;"&amp;Z1975)*IF(AA1975&lt;0.5,Riskregister!$K$7+(Riskregister!$L$7-Riskregister!$K$7)*SQRT(AA1975/2),Riskregister!$L$7-(Riskregister!$L$7-Riskregister!$K$7)*SQRT((1-AA1975)/2)))</f>
        <v>246757.12717450786</v>
      </c>
      <c r="AC1975" s="28">
        <f t="shared" ca="1" si="1210"/>
        <v>0.76112209939870001</v>
      </c>
      <c r="AD1975" s="28">
        <f t="shared" ca="1" si="1210"/>
        <v>0.32367271918909346</v>
      </c>
      <c r="AE1975" s="28">
        <f ca="1">IF(Riskregister!$E$8="",0,COUNTIF(BI$4:BI$53,"&lt;"&amp;AC1975)*IF(AD1975&lt;0.5,Riskregister!$K$8+(Riskregister!$L$8-Riskregister!$K$8)*SQRT(AD1975/2),Riskregister!$L$8-(Riskregister!$L$8-Riskregister!$K$8)*SQRT((1-AD1975)/2)))</f>
        <v>0</v>
      </c>
      <c r="AF1975" s="28">
        <f t="shared" ca="1" si="1211"/>
        <v>0.46215080252930696</v>
      </c>
      <c r="AG1975" s="28">
        <f t="shared" ca="1" si="1211"/>
        <v>0.47558635980412045</v>
      </c>
      <c r="AH1975" s="28">
        <f>IF(Riskregister!$E$9="",0,COUNTIF(BJ$4:BJ$53,"&lt;"&amp;AF1975)*IF(AG1975&lt;0.5,Riskregister!$K$9+(Riskregister!$L$9-Riskregister!$K$9)*SQRT(AG1975/2),Riskregister!$L$9-(Riskregister!$L$9-Riskregister!$K$9)*SQRT((1-AG1975)/2)))</f>
        <v>0</v>
      </c>
      <c r="AI1975" s="28">
        <f t="shared" ca="1" si="1212"/>
        <v>0.78743374464139304</v>
      </c>
      <c r="AJ1975" s="28">
        <f t="shared" ca="1" si="1212"/>
        <v>0.65922982843379885</v>
      </c>
      <c r="AK1975" s="28">
        <f>IF(Riskregister!$E$10="",0,COUNTIF(BK$4:BK$53,"&lt;"&amp;AI1975)*IF(AJ1975&lt;0.5,Riskregister!$K$10+(Riskregister!$L$10-Riskregister!$K$10)*SQRT(AJ1975/2),Riskregister!$L$10-(Riskregister!$L$10-Riskregister!$K$10)*SQRT((1-AJ1975)/2)))</f>
        <v>0</v>
      </c>
      <c r="AL1975" s="28">
        <f t="shared" ca="1" si="1213"/>
        <v>0.63938461310163686</v>
      </c>
      <c r="AM1975" s="28">
        <f t="shared" ca="1" si="1213"/>
        <v>0.11643722644114296</v>
      </c>
      <c r="AN1975" s="28">
        <f>IF(Riskregister!$E$11="",0,COUNTIF(BL$4:BL$53,"&lt;"&amp;AL1975)*IF(AM1975&lt;0.5,Riskregister!$K$11+(Riskregister!$L$11-Riskregister!$K$11)*SQRT(AM1975/2),Riskregister!$L$11-(Riskregister!$L$11-Riskregister!$K$11)*SQRT((1-AM1975)/2)))</f>
        <v>0</v>
      </c>
      <c r="AO1975" s="28">
        <f t="shared" ca="1" si="1214"/>
        <v>0.20880395930731488</v>
      </c>
      <c r="AP1975" s="28">
        <f t="shared" ca="1" si="1214"/>
        <v>0.71817102400945132</v>
      </c>
      <c r="AQ1975" s="28">
        <f>IF(Riskregister!$E$12="",0,COUNTIF(BM$4:BM$53,"&lt;"&amp;AO1975)*IF(AP1975&lt;0.5,Riskregister!$K$12+(Riskregister!$L$12-Riskregister!$K$12)*SQRT(AP1975/2),Riskregister!$L$12-(Riskregister!$L$12-Riskregister!$K$12)*SQRT((1-AP1975)/2)))</f>
        <v>0</v>
      </c>
      <c r="AR1975" s="28">
        <f t="shared" ca="1" si="1215"/>
        <v>0.96793557996696489</v>
      </c>
      <c r="AS1975" s="28">
        <f t="shared" ca="1" si="1215"/>
        <v>0.94746472133720638</v>
      </c>
      <c r="AT1975" s="28">
        <f>IF(Riskregister!$E$13="",0,COUNTIF(BN$4:BN$53,"&lt;"&amp;AR1975)*IF(AS1975&lt;0.5,Riskregister!$K$13+(Riskregister!$L$13-Riskregister!$K$13)*SQRT(AS1975/2),Riskregister!$L$13-(Riskregister!$L$13-Riskregister!$K$13)*SQRT((1-AS1975)/2)))</f>
        <v>0</v>
      </c>
      <c r="AU1975" s="28">
        <f t="shared" ca="1" si="1216"/>
        <v>6.2823405625334505E-2</v>
      </c>
      <c r="AV1975" s="28">
        <f t="shared" ca="1" si="1216"/>
        <v>0.15476637748011512</v>
      </c>
      <c r="AW1975" s="28">
        <f>IF(Riskregister!$E$14="",0,COUNTIF(BO$4:BO$53,"&lt;"&amp;AU1975)*IF(AV1975&lt;0.5,Riskregister!$K$14+(Riskregister!$L$14-Riskregister!$K$14)*SQRT(AV1975/2),Riskregister!$L$14-(Riskregister!$L$14-Riskregister!$K$14)*SQRT((1-AV1975)/2)))</f>
        <v>0</v>
      </c>
      <c r="AX1975" s="28">
        <f t="shared" ca="1" si="1217"/>
        <v>0.14388025036417584</v>
      </c>
      <c r="AY1975" s="28">
        <f t="shared" ca="1" si="1217"/>
        <v>0.59426441676512864</v>
      </c>
      <c r="AZ1975" s="28">
        <f>IF(Riskregister!$E$15="",0,COUNTIF(BP$4:BP$53,"&lt;"&amp;AX1975)*IF(AY1975&lt;0.5,Riskregister!$K$15+(Riskregister!$L$15-Riskregister!$K$15)*SQRT(AY1975/2),Riskregister!$L$15-(Riskregister!$L$15-Riskregister!$K$15)*SQRT((1-AY1975)/2)))</f>
        <v>0</v>
      </c>
      <c r="BA1975" s="28">
        <f t="shared" ca="1" si="1218"/>
        <v>0.89444914696818023</v>
      </c>
      <c r="BB1975" s="28">
        <f t="shared" ca="1" si="1218"/>
        <v>0.30280788644354617</v>
      </c>
      <c r="BC1975" s="28">
        <f>IF(Riskregister!$E$16="",0,COUNTIF(BQ$4:BQ$53,"&lt;"&amp;BA1975)*IF(BB1975&lt;0.5,Riskregister!$K$16+(Riskregister!$L$16-Riskregister!$K$16)*SQRT(BB1975/2),Riskregister!$L$16-(Riskregister!$L$16-Riskregister!$K$16)*SQRT((1-BB1975)/2)))</f>
        <v>0</v>
      </c>
      <c r="BD1975" s="28">
        <f t="shared" ca="1" si="1194"/>
        <v>1355283.8260555265</v>
      </c>
    </row>
    <row r="1976" spans="20:56" x14ac:dyDescent="0.35">
      <c r="T1976" s="28">
        <f t="shared" ca="1" si="1207"/>
        <v>0.49020005051559146</v>
      </c>
      <c r="U1976" s="28">
        <f t="shared" ca="1" si="1207"/>
        <v>0.84160095935734081</v>
      </c>
      <c r="V1976" s="28">
        <f ca="1">IF(Riskregister!$E$5="",0,COUNTIF(BF$4:BF$53,"&lt;"&amp;T1976)*IF(U1976&lt;0.5,Riskregister!$K$5+(Riskregister!$L$5-Riskregister!$K$5)*SQRT(U1976/2),Riskregister!$L$5-(Riskregister!$L$5-Riskregister!$K$5)*SQRT((1-U1976)/2)))</f>
        <v>0</v>
      </c>
      <c r="W1976" s="28">
        <f t="shared" ca="1" si="1208"/>
        <v>0.13214278536580348</v>
      </c>
      <c r="X1976" s="28">
        <f t="shared" ca="1" si="1208"/>
        <v>0.64895181827891724</v>
      </c>
      <c r="Y1976" s="28">
        <f ca="1">IF(Riskregister!$E$6="",0,COUNTIF(BG$4:BG$53,"&lt;"&amp;W1976)*IF(X1976&lt;0.5,Riskregister!$K$6+(Riskregister!$L$6-Riskregister!$K$6)*SQRT(X1976/2),Riskregister!$L$6-(Riskregister!$L$6-Riskregister!$K$6)*SQRT((1-X1976)/2)))</f>
        <v>0</v>
      </c>
      <c r="Z1976" s="28">
        <f t="shared" ca="1" si="1209"/>
        <v>0.79534860857558376</v>
      </c>
      <c r="AA1976" s="28">
        <f t="shared" ca="1" si="1209"/>
        <v>0.14789396858674686</v>
      </c>
      <c r="AB1976" s="28">
        <f ca="1">IF(Riskregister!$E$7="",0,COUNTIF(BH$4:BH$53,"&lt;"&amp;Z1976)*IF(AA1976&lt;0.5,Riskregister!$K$7+(Riskregister!$L$7-Riskregister!$K$7)*SQRT(AA1976/2),Riskregister!$L$7-(Riskregister!$L$7-Riskregister!$K$7)*SQRT((1-AA1976)/2)))</f>
        <v>145176.18176801509</v>
      </c>
      <c r="AC1976" s="28">
        <f t="shared" ca="1" si="1210"/>
        <v>0.81510559682375305</v>
      </c>
      <c r="AD1976" s="28">
        <f t="shared" ca="1" si="1210"/>
        <v>0.80080043768582598</v>
      </c>
      <c r="AE1976" s="28">
        <f ca="1">IF(Riskregister!$E$8="",0,COUNTIF(BI$4:BI$53,"&lt;"&amp;AC1976)*IF(AD1976&lt;0.5,Riskregister!$K$8+(Riskregister!$L$8-Riskregister!$K$8)*SQRT(AD1976/2),Riskregister!$L$8-(Riskregister!$L$8-Riskregister!$K$8)*SQRT((1-AD1976)/2)))</f>
        <v>0</v>
      </c>
      <c r="AF1976" s="28">
        <f t="shared" ca="1" si="1211"/>
        <v>0.5053528351065365</v>
      </c>
      <c r="AG1976" s="28">
        <f t="shared" ca="1" si="1211"/>
        <v>0.45094831821660775</v>
      </c>
      <c r="AH1976" s="28">
        <f>IF(Riskregister!$E$9="",0,COUNTIF(BJ$4:BJ$53,"&lt;"&amp;AF1976)*IF(AG1976&lt;0.5,Riskregister!$K$9+(Riskregister!$L$9-Riskregister!$K$9)*SQRT(AG1976/2),Riskregister!$L$9-(Riskregister!$L$9-Riskregister!$K$9)*SQRT((1-AG1976)/2)))</f>
        <v>0</v>
      </c>
      <c r="AI1976" s="28">
        <f t="shared" ca="1" si="1212"/>
        <v>0.61291223756947777</v>
      </c>
      <c r="AJ1976" s="28">
        <f t="shared" ca="1" si="1212"/>
        <v>0.91448802176066013</v>
      </c>
      <c r="AK1976" s="28">
        <f>IF(Riskregister!$E$10="",0,COUNTIF(BK$4:BK$53,"&lt;"&amp;AI1976)*IF(AJ1976&lt;0.5,Riskregister!$K$10+(Riskregister!$L$10-Riskregister!$K$10)*SQRT(AJ1976/2),Riskregister!$L$10-(Riskregister!$L$10-Riskregister!$K$10)*SQRT((1-AJ1976)/2)))</f>
        <v>0</v>
      </c>
      <c r="AL1976" s="28">
        <f t="shared" ca="1" si="1213"/>
        <v>0.31923239109531121</v>
      </c>
      <c r="AM1976" s="28">
        <f t="shared" ca="1" si="1213"/>
        <v>0.31692279826626812</v>
      </c>
      <c r="AN1976" s="28">
        <f>IF(Riskregister!$E$11="",0,COUNTIF(BL$4:BL$53,"&lt;"&amp;AL1976)*IF(AM1976&lt;0.5,Riskregister!$K$11+(Riskregister!$L$11-Riskregister!$K$11)*SQRT(AM1976/2),Riskregister!$L$11-(Riskregister!$L$11-Riskregister!$K$11)*SQRT((1-AM1976)/2)))</f>
        <v>0</v>
      </c>
      <c r="AO1976" s="28">
        <f t="shared" ca="1" si="1214"/>
        <v>0.85955890871165352</v>
      </c>
      <c r="AP1976" s="28">
        <f t="shared" ca="1" si="1214"/>
        <v>0.76383130507628072</v>
      </c>
      <c r="AQ1976" s="28">
        <f>IF(Riskregister!$E$12="",0,COUNTIF(BM$4:BM$53,"&lt;"&amp;AO1976)*IF(AP1976&lt;0.5,Riskregister!$K$12+(Riskregister!$L$12-Riskregister!$K$12)*SQRT(AP1976/2),Riskregister!$L$12-(Riskregister!$L$12-Riskregister!$K$12)*SQRT((1-AP1976)/2)))</f>
        <v>0</v>
      </c>
      <c r="AR1976" s="28">
        <f t="shared" ca="1" si="1215"/>
        <v>0.19839925701679229</v>
      </c>
      <c r="AS1976" s="28">
        <f t="shared" ca="1" si="1215"/>
        <v>0.28214086383537995</v>
      </c>
      <c r="AT1976" s="28">
        <f>IF(Riskregister!$E$13="",0,COUNTIF(BN$4:BN$53,"&lt;"&amp;AR1976)*IF(AS1976&lt;0.5,Riskregister!$K$13+(Riskregister!$L$13-Riskregister!$K$13)*SQRT(AS1976/2),Riskregister!$L$13-(Riskregister!$L$13-Riskregister!$K$13)*SQRT((1-AS1976)/2)))</f>
        <v>0</v>
      </c>
      <c r="AU1976" s="28">
        <f t="shared" ca="1" si="1216"/>
        <v>0.49645317159920033</v>
      </c>
      <c r="AV1976" s="28">
        <f t="shared" ca="1" si="1216"/>
        <v>0.8259990648800225</v>
      </c>
      <c r="AW1976" s="28">
        <f>IF(Riskregister!$E$14="",0,COUNTIF(BO$4:BO$53,"&lt;"&amp;AU1976)*IF(AV1976&lt;0.5,Riskregister!$K$14+(Riskregister!$L$14-Riskregister!$K$14)*SQRT(AV1976/2),Riskregister!$L$14-(Riskregister!$L$14-Riskregister!$K$14)*SQRT((1-AV1976)/2)))</f>
        <v>0</v>
      </c>
      <c r="AX1976" s="28">
        <f t="shared" ca="1" si="1217"/>
        <v>0.77386376810931412</v>
      </c>
      <c r="AY1976" s="28">
        <f t="shared" ca="1" si="1217"/>
        <v>0.58372495316707151</v>
      </c>
      <c r="AZ1976" s="28">
        <f>IF(Riskregister!$E$15="",0,COUNTIF(BP$4:BP$53,"&lt;"&amp;AX1976)*IF(AY1976&lt;0.5,Riskregister!$K$15+(Riskregister!$L$15-Riskregister!$K$15)*SQRT(AY1976/2),Riskregister!$L$15-(Riskregister!$L$15-Riskregister!$K$15)*SQRT((1-AY1976)/2)))</f>
        <v>0</v>
      </c>
      <c r="BA1976" s="28">
        <f t="shared" ca="1" si="1218"/>
        <v>6.4013410275386762E-2</v>
      </c>
      <c r="BB1976" s="28">
        <f t="shared" ca="1" si="1218"/>
        <v>0.16809101271241578</v>
      </c>
      <c r="BC1976" s="28">
        <f>IF(Riskregister!$E$16="",0,COUNTIF(BQ$4:BQ$53,"&lt;"&amp;BA1976)*IF(BB1976&lt;0.5,Riskregister!$K$16+(Riskregister!$L$16-Riskregister!$K$16)*SQRT(BB1976/2),Riskregister!$L$16-(Riskregister!$L$16-Riskregister!$K$16)*SQRT((1-BB1976)/2)))</f>
        <v>0</v>
      </c>
      <c r="BD1976" s="28">
        <f t="shared" ca="1" si="1194"/>
        <v>145176.18176801509</v>
      </c>
    </row>
    <row r="1977" spans="20:56" x14ac:dyDescent="0.35">
      <c r="T1977" s="28">
        <f t="shared" ca="1" si="1207"/>
        <v>0.51446265012528847</v>
      </c>
      <c r="U1977" s="28">
        <f t="shared" ca="1" si="1207"/>
        <v>0.30120386011439759</v>
      </c>
      <c r="V1977" s="28">
        <f ca="1">IF(Riskregister!$E$5="",0,COUNTIF(BF$4:BF$53,"&lt;"&amp;T1977)*IF(U1977&lt;0.5,Riskregister!$K$5+(Riskregister!$L$5-Riskregister!$K$5)*SQRT(U1977/2),Riskregister!$L$5-(Riskregister!$L$5-Riskregister!$K$5)*SQRT((1-U1977)/2)))</f>
        <v>0</v>
      </c>
      <c r="W1977" s="28">
        <f t="shared" ca="1" si="1208"/>
        <v>0.54786289078008599</v>
      </c>
      <c r="X1977" s="28">
        <f t="shared" ca="1" si="1208"/>
        <v>0.12432674219028839</v>
      </c>
      <c r="Y1977" s="28">
        <f ca="1">IF(Riskregister!$E$6="",0,COUNTIF(BG$4:BG$53,"&lt;"&amp;W1977)*IF(X1977&lt;0.5,Riskregister!$K$6+(Riskregister!$L$6-Riskregister!$K$6)*SQRT(X1977/2),Riskregister!$L$6-(Riskregister!$L$6-Riskregister!$K$6)*SQRT((1-X1977)/2)))</f>
        <v>0</v>
      </c>
      <c r="Z1977" s="28">
        <f t="shared" ca="1" si="1209"/>
        <v>0.75210627374580807</v>
      </c>
      <c r="AA1977" s="28">
        <f t="shared" ca="1" si="1209"/>
        <v>0.93686202886152614</v>
      </c>
      <c r="AB1977" s="28">
        <f ca="1">IF(Riskregister!$E$7="",0,COUNTIF(BH$4:BH$53,"&lt;"&amp;Z1977)*IF(AA1977&lt;0.5,Riskregister!$K$7+(Riskregister!$L$7-Riskregister!$K$7)*SQRT(AA1977/2),Riskregister!$L$7-(Riskregister!$L$7-Riskregister!$K$7)*SQRT((1-AA1977)/2)))</f>
        <v>337813.17878978275</v>
      </c>
      <c r="AC1977" s="28">
        <f t="shared" ca="1" si="1210"/>
        <v>0.2437022255887713</v>
      </c>
      <c r="AD1977" s="28">
        <f t="shared" ca="1" si="1210"/>
        <v>0.2654236786417018</v>
      </c>
      <c r="AE1977" s="28">
        <f ca="1">IF(Riskregister!$E$8="",0,COUNTIF(BI$4:BI$53,"&lt;"&amp;AC1977)*IF(AD1977&lt;0.5,Riskregister!$K$8+(Riskregister!$L$8-Riskregister!$K$8)*SQRT(AD1977/2),Riskregister!$L$8-(Riskregister!$L$8-Riskregister!$K$8)*SQRT((1-AD1977)/2)))</f>
        <v>0</v>
      </c>
      <c r="AF1977" s="28">
        <f t="shared" ca="1" si="1211"/>
        <v>0.42305459187760108</v>
      </c>
      <c r="AG1977" s="28">
        <f t="shared" ca="1" si="1211"/>
        <v>0.11124083559089626</v>
      </c>
      <c r="AH1977" s="28">
        <f>IF(Riskregister!$E$9="",0,COUNTIF(BJ$4:BJ$53,"&lt;"&amp;AF1977)*IF(AG1977&lt;0.5,Riskregister!$K$9+(Riskregister!$L$9-Riskregister!$K$9)*SQRT(AG1977/2),Riskregister!$L$9-(Riskregister!$L$9-Riskregister!$K$9)*SQRT((1-AG1977)/2)))</f>
        <v>0</v>
      </c>
      <c r="AI1977" s="28">
        <f t="shared" ca="1" si="1212"/>
        <v>0.2929647698896648</v>
      </c>
      <c r="AJ1977" s="28">
        <f t="shared" ca="1" si="1212"/>
        <v>0.23648436985443466</v>
      </c>
      <c r="AK1977" s="28">
        <f>IF(Riskregister!$E$10="",0,COUNTIF(BK$4:BK$53,"&lt;"&amp;AI1977)*IF(AJ1977&lt;0.5,Riskregister!$K$10+(Riskregister!$L$10-Riskregister!$K$10)*SQRT(AJ1977/2),Riskregister!$L$10-(Riskregister!$L$10-Riskregister!$K$10)*SQRT((1-AJ1977)/2)))</f>
        <v>0</v>
      </c>
      <c r="AL1977" s="28">
        <f t="shared" ca="1" si="1213"/>
        <v>0.96894797259086896</v>
      </c>
      <c r="AM1977" s="28">
        <f t="shared" ca="1" si="1213"/>
        <v>0.14540727553205479</v>
      </c>
      <c r="AN1977" s="28">
        <f>IF(Riskregister!$E$11="",0,COUNTIF(BL$4:BL$53,"&lt;"&amp;AL1977)*IF(AM1977&lt;0.5,Riskregister!$K$11+(Riskregister!$L$11-Riskregister!$K$11)*SQRT(AM1977/2),Riskregister!$L$11-(Riskregister!$L$11-Riskregister!$K$11)*SQRT((1-AM1977)/2)))</f>
        <v>0</v>
      </c>
      <c r="AO1977" s="28">
        <f t="shared" ca="1" si="1214"/>
        <v>0.79186805165953056</v>
      </c>
      <c r="AP1977" s="28">
        <f t="shared" ca="1" si="1214"/>
        <v>0.86049147115366775</v>
      </c>
      <c r="AQ1977" s="28">
        <f>IF(Riskregister!$E$12="",0,COUNTIF(BM$4:BM$53,"&lt;"&amp;AO1977)*IF(AP1977&lt;0.5,Riskregister!$K$12+(Riskregister!$L$12-Riskregister!$K$12)*SQRT(AP1977/2),Riskregister!$L$12-(Riskregister!$L$12-Riskregister!$K$12)*SQRT((1-AP1977)/2)))</f>
        <v>0</v>
      </c>
      <c r="AR1977" s="28">
        <f t="shared" ca="1" si="1215"/>
        <v>0.86107090278274734</v>
      </c>
      <c r="AS1977" s="28">
        <f t="shared" ca="1" si="1215"/>
        <v>0.16762355784385974</v>
      </c>
      <c r="AT1977" s="28">
        <f>IF(Riskregister!$E$13="",0,COUNTIF(BN$4:BN$53,"&lt;"&amp;AR1977)*IF(AS1977&lt;0.5,Riskregister!$K$13+(Riskregister!$L$13-Riskregister!$K$13)*SQRT(AS1977/2),Riskregister!$L$13-(Riskregister!$L$13-Riskregister!$K$13)*SQRT((1-AS1977)/2)))</f>
        <v>0</v>
      </c>
      <c r="AU1977" s="28">
        <f t="shared" ca="1" si="1216"/>
        <v>0.74905814287033767</v>
      </c>
      <c r="AV1977" s="28">
        <f t="shared" ca="1" si="1216"/>
        <v>0.8006008600997806</v>
      </c>
      <c r="AW1977" s="28">
        <f>IF(Riskregister!$E$14="",0,COUNTIF(BO$4:BO$53,"&lt;"&amp;AU1977)*IF(AV1977&lt;0.5,Riskregister!$K$14+(Riskregister!$L$14-Riskregister!$K$14)*SQRT(AV1977/2),Riskregister!$L$14-(Riskregister!$L$14-Riskregister!$K$14)*SQRT((1-AV1977)/2)))</f>
        <v>0</v>
      </c>
      <c r="AX1977" s="28">
        <f t="shared" ca="1" si="1217"/>
        <v>0.67888356552942075</v>
      </c>
      <c r="AY1977" s="28">
        <f t="shared" ca="1" si="1217"/>
        <v>0.11121527031909562</v>
      </c>
      <c r="AZ1977" s="28">
        <f>IF(Riskregister!$E$15="",0,COUNTIF(BP$4:BP$53,"&lt;"&amp;AX1977)*IF(AY1977&lt;0.5,Riskregister!$K$15+(Riskregister!$L$15-Riskregister!$K$15)*SQRT(AY1977/2),Riskregister!$L$15-(Riskregister!$L$15-Riskregister!$K$15)*SQRT((1-AY1977)/2)))</f>
        <v>0</v>
      </c>
      <c r="BA1977" s="28">
        <f t="shared" ca="1" si="1218"/>
        <v>0.33888808827931083</v>
      </c>
      <c r="BB1977" s="28">
        <f t="shared" ca="1" si="1218"/>
        <v>0.75216119501560386</v>
      </c>
      <c r="BC1977" s="28">
        <f>IF(Riskregister!$E$16="",0,COUNTIF(BQ$4:BQ$53,"&lt;"&amp;BA1977)*IF(BB1977&lt;0.5,Riskregister!$K$16+(Riskregister!$L$16-Riskregister!$K$16)*SQRT(BB1977/2),Riskregister!$L$16-(Riskregister!$L$16-Riskregister!$K$16)*SQRT((1-BB1977)/2)))</f>
        <v>0</v>
      </c>
      <c r="BD1977" s="28">
        <f t="shared" ca="1" si="1194"/>
        <v>337813.17878978275</v>
      </c>
    </row>
    <row r="1978" spans="20:56" x14ac:dyDescent="0.35">
      <c r="T1978" s="28">
        <f t="shared" ca="1" si="1207"/>
        <v>8.8761352972795526E-2</v>
      </c>
      <c r="U1978" s="28">
        <f t="shared" ca="1" si="1207"/>
        <v>0.42860868404176078</v>
      </c>
      <c r="V1978" s="28">
        <f ca="1">IF(Riskregister!$E$5="",0,COUNTIF(BF$4:BF$53,"&lt;"&amp;T1978)*IF(U1978&lt;0.5,Riskregister!$K$5+(Riskregister!$L$5-Riskregister!$K$5)*SQRT(U1978/2),Riskregister!$L$5-(Riskregister!$L$5-Riskregister!$K$5)*SQRT((1-U1978)/2)))</f>
        <v>0</v>
      </c>
      <c r="W1978" s="28">
        <f t="shared" ca="1" si="1208"/>
        <v>0.51987323212939784</v>
      </c>
      <c r="X1978" s="28">
        <f t="shared" ca="1" si="1208"/>
        <v>0.64766189873543101</v>
      </c>
      <c r="Y1978" s="28">
        <f ca="1">IF(Riskregister!$E$6="",0,COUNTIF(BG$4:BG$53,"&lt;"&amp;W1978)*IF(X1978&lt;0.5,Riskregister!$K$6+(Riskregister!$L$6-Riskregister!$K$6)*SQRT(X1978/2),Riskregister!$L$6-(Riskregister!$L$6-Riskregister!$K$6)*SQRT((1-X1978)/2)))</f>
        <v>0</v>
      </c>
      <c r="Z1978" s="28">
        <f t="shared" ca="1" si="1209"/>
        <v>6.0588517522036756E-2</v>
      </c>
      <c r="AA1978" s="28">
        <f t="shared" ca="1" si="1209"/>
        <v>6.2479875333184665E-2</v>
      </c>
      <c r="AB1978" s="28">
        <f ca="1">IF(Riskregister!$E$7="",0,COUNTIF(BH$4:BH$53,"&lt;"&amp;Z1978)*IF(AA1978&lt;0.5,Riskregister!$K$7+(Riskregister!$L$7-Riskregister!$K$7)*SQRT(AA1978/2),Riskregister!$L$7-(Riskregister!$L$7-Riskregister!$K$7)*SQRT((1-AA1978)/2)))</f>
        <v>0</v>
      </c>
      <c r="AC1978" s="28">
        <f t="shared" ca="1" si="1210"/>
        <v>0.55464672130601811</v>
      </c>
      <c r="AD1978" s="28">
        <f t="shared" ca="1" si="1210"/>
        <v>4.2864201499676513E-2</v>
      </c>
      <c r="AE1978" s="28">
        <f ca="1">IF(Riskregister!$E$8="",0,COUNTIF(BI$4:BI$53,"&lt;"&amp;AC1978)*IF(AD1978&lt;0.5,Riskregister!$K$8+(Riskregister!$L$8-Riskregister!$K$8)*SQRT(AD1978/2),Riskregister!$L$8-(Riskregister!$L$8-Riskregister!$K$8)*SQRT((1-AD1978)/2)))</f>
        <v>0</v>
      </c>
      <c r="AF1978" s="28">
        <f t="shared" ca="1" si="1211"/>
        <v>6.5823414995447305E-2</v>
      </c>
      <c r="AG1978" s="28">
        <f t="shared" ca="1" si="1211"/>
        <v>0.88982250752620551</v>
      </c>
      <c r="AH1978" s="28">
        <f>IF(Riskregister!$E$9="",0,COUNTIF(BJ$4:BJ$53,"&lt;"&amp;AF1978)*IF(AG1978&lt;0.5,Riskregister!$K$9+(Riskregister!$L$9-Riskregister!$K$9)*SQRT(AG1978/2),Riskregister!$L$9-(Riskregister!$L$9-Riskregister!$K$9)*SQRT((1-AG1978)/2)))</f>
        <v>0</v>
      </c>
      <c r="AI1978" s="28">
        <f t="shared" ca="1" si="1212"/>
        <v>7.0271339336353766E-2</v>
      </c>
      <c r="AJ1978" s="28">
        <f t="shared" ca="1" si="1212"/>
        <v>0.47647969361772302</v>
      </c>
      <c r="AK1978" s="28">
        <f>IF(Riskregister!$E$10="",0,COUNTIF(BK$4:BK$53,"&lt;"&amp;AI1978)*IF(AJ1978&lt;0.5,Riskregister!$K$10+(Riskregister!$L$10-Riskregister!$K$10)*SQRT(AJ1978/2),Riskregister!$L$10-(Riskregister!$L$10-Riskregister!$K$10)*SQRT((1-AJ1978)/2)))</f>
        <v>0</v>
      </c>
      <c r="AL1978" s="28">
        <f t="shared" ca="1" si="1213"/>
        <v>0.37134879448294411</v>
      </c>
      <c r="AM1978" s="28">
        <f t="shared" ca="1" si="1213"/>
        <v>0.92385765173123857</v>
      </c>
      <c r="AN1978" s="28">
        <f>IF(Riskregister!$E$11="",0,COUNTIF(BL$4:BL$53,"&lt;"&amp;AL1978)*IF(AM1978&lt;0.5,Riskregister!$K$11+(Riskregister!$L$11-Riskregister!$K$11)*SQRT(AM1978/2),Riskregister!$L$11-(Riskregister!$L$11-Riskregister!$K$11)*SQRT((1-AM1978)/2)))</f>
        <v>0</v>
      </c>
      <c r="AO1978" s="28">
        <f t="shared" ca="1" si="1214"/>
        <v>0.68882463618509682</v>
      </c>
      <c r="AP1978" s="28">
        <f t="shared" ca="1" si="1214"/>
        <v>6.1737071534552213E-3</v>
      </c>
      <c r="AQ1978" s="28">
        <f>IF(Riskregister!$E$12="",0,COUNTIF(BM$4:BM$53,"&lt;"&amp;AO1978)*IF(AP1978&lt;0.5,Riskregister!$K$12+(Riskregister!$L$12-Riskregister!$K$12)*SQRT(AP1978/2),Riskregister!$L$12-(Riskregister!$L$12-Riskregister!$K$12)*SQRT((1-AP1978)/2)))</f>
        <v>0</v>
      </c>
      <c r="AR1978" s="28">
        <f t="shared" ca="1" si="1215"/>
        <v>9.2655940221827549E-2</v>
      </c>
      <c r="AS1978" s="28">
        <f t="shared" ca="1" si="1215"/>
        <v>0.36066153097208264</v>
      </c>
      <c r="AT1978" s="28">
        <f>IF(Riskregister!$E$13="",0,COUNTIF(BN$4:BN$53,"&lt;"&amp;AR1978)*IF(AS1978&lt;0.5,Riskregister!$K$13+(Riskregister!$L$13-Riskregister!$K$13)*SQRT(AS1978/2),Riskregister!$L$13-(Riskregister!$L$13-Riskregister!$K$13)*SQRT((1-AS1978)/2)))</f>
        <v>0</v>
      </c>
      <c r="AU1978" s="28">
        <f t="shared" ca="1" si="1216"/>
        <v>0.18777491642370392</v>
      </c>
      <c r="AV1978" s="28">
        <f t="shared" ca="1" si="1216"/>
        <v>0.68737272863917309</v>
      </c>
      <c r="AW1978" s="28">
        <f>IF(Riskregister!$E$14="",0,COUNTIF(BO$4:BO$53,"&lt;"&amp;AU1978)*IF(AV1978&lt;0.5,Riskregister!$K$14+(Riskregister!$L$14-Riskregister!$K$14)*SQRT(AV1978/2),Riskregister!$L$14-(Riskregister!$L$14-Riskregister!$K$14)*SQRT((1-AV1978)/2)))</f>
        <v>0</v>
      </c>
      <c r="AX1978" s="28">
        <f t="shared" ca="1" si="1217"/>
        <v>0.30492638120872173</v>
      </c>
      <c r="AY1978" s="28">
        <f t="shared" ca="1" si="1217"/>
        <v>0.82775797751916402</v>
      </c>
      <c r="AZ1978" s="28">
        <f>IF(Riskregister!$E$15="",0,COUNTIF(BP$4:BP$53,"&lt;"&amp;AX1978)*IF(AY1978&lt;0.5,Riskregister!$K$15+(Riskregister!$L$15-Riskregister!$K$15)*SQRT(AY1978/2),Riskregister!$L$15-(Riskregister!$L$15-Riskregister!$K$15)*SQRT((1-AY1978)/2)))</f>
        <v>0</v>
      </c>
      <c r="BA1978" s="28">
        <f t="shared" ca="1" si="1218"/>
        <v>0.1301004785403721</v>
      </c>
      <c r="BB1978" s="28">
        <f t="shared" ca="1" si="1218"/>
        <v>0.74050462885864732</v>
      </c>
      <c r="BC1978" s="28">
        <f>IF(Riskregister!$E$16="",0,COUNTIF(BQ$4:BQ$53,"&lt;"&amp;BA1978)*IF(BB1978&lt;0.5,Riskregister!$K$16+(Riskregister!$L$16-Riskregister!$K$16)*SQRT(BB1978/2),Riskregister!$L$16-(Riskregister!$L$16-Riskregister!$K$16)*SQRT((1-BB1978)/2)))</f>
        <v>0</v>
      </c>
      <c r="BD1978" s="28">
        <f t="shared" ca="1" si="1194"/>
        <v>0</v>
      </c>
    </row>
    <row r="1979" spans="20:56" x14ac:dyDescent="0.35">
      <c r="T1979" s="28">
        <f t="shared" ca="1" si="1207"/>
        <v>0.41776573387643534</v>
      </c>
      <c r="U1979" s="28">
        <f t="shared" ca="1" si="1207"/>
        <v>0.83782913779000634</v>
      </c>
      <c r="V1979" s="28">
        <f ca="1">IF(Riskregister!$E$5="",0,COUNTIF(BF$4:BF$53,"&lt;"&amp;T1979)*IF(U1979&lt;0.5,Riskregister!$K$5+(Riskregister!$L$5-Riskregister!$K$5)*SQRT(U1979/2),Riskregister!$L$5-(Riskregister!$L$5-Riskregister!$K$5)*SQRT((1-U1979)/2)))</f>
        <v>0</v>
      </c>
      <c r="W1979" s="28">
        <f t="shared" ca="1" si="1208"/>
        <v>0.21407944948517421</v>
      </c>
      <c r="X1979" s="28">
        <f t="shared" ca="1" si="1208"/>
        <v>0.21299596421906519</v>
      </c>
      <c r="Y1979" s="28">
        <f ca="1">IF(Riskregister!$E$6="",0,COUNTIF(BG$4:BG$53,"&lt;"&amp;W1979)*IF(X1979&lt;0.5,Riskregister!$K$6+(Riskregister!$L$6-Riskregister!$K$6)*SQRT(X1979/2),Riskregister!$L$6-(Riskregister!$L$6-Riskregister!$K$6)*SQRT((1-X1979)/2)))</f>
        <v>0</v>
      </c>
      <c r="Z1979" s="28">
        <f t="shared" ca="1" si="1209"/>
        <v>0.19454439348922192</v>
      </c>
      <c r="AA1979" s="28">
        <f t="shared" ca="1" si="1209"/>
        <v>0.71999097212038754</v>
      </c>
      <c r="AB1979" s="28">
        <f ca="1">IF(Riskregister!$E$7="",0,COUNTIF(BH$4:BH$53,"&lt;"&amp;Z1979)*IF(AA1979&lt;0.5,Riskregister!$K$7+(Riskregister!$L$7-Riskregister!$K$7)*SQRT(AA1979/2),Riskregister!$L$7-(Riskregister!$L$7-Riskregister!$K$7)*SQRT((1-AA1979)/2)))</f>
        <v>0</v>
      </c>
      <c r="AC1979" s="28">
        <f t="shared" ca="1" si="1210"/>
        <v>9.0409715930706791E-2</v>
      </c>
      <c r="AD1979" s="28">
        <f t="shared" ca="1" si="1210"/>
        <v>0.18324622719618733</v>
      </c>
      <c r="AE1979" s="28">
        <f ca="1">IF(Riskregister!$E$8="",0,COUNTIF(BI$4:BI$53,"&lt;"&amp;AC1979)*IF(AD1979&lt;0.5,Riskregister!$K$8+(Riskregister!$L$8-Riskregister!$K$8)*SQRT(AD1979/2),Riskregister!$L$8-(Riskregister!$L$8-Riskregister!$K$8)*SQRT((1-AD1979)/2)))</f>
        <v>0</v>
      </c>
      <c r="AF1979" s="28">
        <f t="shared" ca="1" si="1211"/>
        <v>0.16689910573778566</v>
      </c>
      <c r="AG1979" s="28">
        <f t="shared" ca="1" si="1211"/>
        <v>0.84560662080044458</v>
      </c>
      <c r="AH1979" s="28">
        <f>IF(Riskregister!$E$9="",0,COUNTIF(BJ$4:BJ$53,"&lt;"&amp;AF1979)*IF(AG1979&lt;0.5,Riskregister!$K$9+(Riskregister!$L$9-Riskregister!$K$9)*SQRT(AG1979/2),Riskregister!$L$9-(Riskregister!$L$9-Riskregister!$K$9)*SQRT((1-AG1979)/2)))</f>
        <v>0</v>
      </c>
      <c r="AI1979" s="28">
        <f t="shared" ca="1" si="1212"/>
        <v>0.80226708900202737</v>
      </c>
      <c r="AJ1979" s="28">
        <f t="shared" ca="1" si="1212"/>
        <v>0.96245301625987723</v>
      </c>
      <c r="AK1979" s="28">
        <f>IF(Riskregister!$E$10="",0,COUNTIF(BK$4:BK$53,"&lt;"&amp;AI1979)*IF(AJ1979&lt;0.5,Riskregister!$K$10+(Riskregister!$L$10-Riskregister!$K$10)*SQRT(AJ1979/2),Riskregister!$L$10-(Riskregister!$L$10-Riskregister!$K$10)*SQRT((1-AJ1979)/2)))</f>
        <v>0</v>
      </c>
      <c r="AL1979" s="28">
        <f t="shared" ca="1" si="1213"/>
        <v>0.75718983899050718</v>
      </c>
      <c r="AM1979" s="28">
        <f t="shared" ca="1" si="1213"/>
        <v>0.52144124194017072</v>
      </c>
      <c r="AN1979" s="28">
        <f>IF(Riskregister!$E$11="",0,COUNTIF(BL$4:BL$53,"&lt;"&amp;AL1979)*IF(AM1979&lt;0.5,Riskregister!$K$11+(Riskregister!$L$11-Riskregister!$K$11)*SQRT(AM1979/2),Riskregister!$L$11-(Riskregister!$L$11-Riskregister!$K$11)*SQRT((1-AM1979)/2)))</f>
        <v>0</v>
      </c>
      <c r="AO1979" s="28">
        <f t="shared" ca="1" si="1214"/>
        <v>0.19793952626626476</v>
      </c>
      <c r="AP1979" s="28">
        <f t="shared" ca="1" si="1214"/>
        <v>4.2774034521835702E-2</v>
      </c>
      <c r="AQ1979" s="28">
        <f>IF(Riskregister!$E$12="",0,COUNTIF(BM$4:BM$53,"&lt;"&amp;AO1979)*IF(AP1979&lt;0.5,Riskregister!$K$12+(Riskregister!$L$12-Riskregister!$K$12)*SQRT(AP1979/2),Riskregister!$L$12-(Riskregister!$L$12-Riskregister!$K$12)*SQRT((1-AP1979)/2)))</f>
        <v>0</v>
      </c>
      <c r="AR1979" s="28">
        <f t="shared" ca="1" si="1215"/>
        <v>0.87783504409789859</v>
      </c>
      <c r="AS1979" s="28">
        <f t="shared" ca="1" si="1215"/>
        <v>0.45359975651333817</v>
      </c>
      <c r="AT1979" s="28">
        <f>IF(Riskregister!$E$13="",0,COUNTIF(BN$4:BN$53,"&lt;"&amp;AR1979)*IF(AS1979&lt;0.5,Riskregister!$K$13+(Riskregister!$L$13-Riskregister!$K$13)*SQRT(AS1979/2),Riskregister!$L$13-(Riskregister!$L$13-Riskregister!$K$13)*SQRT((1-AS1979)/2)))</f>
        <v>0</v>
      </c>
      <c r="AU1979" s="28">
        <f t="shared" ca="1" si="1216"/>
        <v>0.46245754178754406</v>
      </c>
      <c r="AV1979" s="28">
        <f t="shared" ca="1" si="1216"/>
        <v>0.2363026895221052</v>
      </c>
      <c r="AW1979" s="28">
        <f>IF(Riskregister!$E$14="",0,COUNTIF(BO$4:BO$53,"&lt;"&amp;AU1979)*IF(AV1979&lt;0.5,Riskregister!$K$14+(Riskregister!$L$14-Riskregister!$K$14)*SQRT(AV1979/2),Riskregister!$L$14-(Riskregister!$L$14-Riskregister!$K$14)*SQRT((1-AV1979)/2)))</f>
        <v>0</v>
      </c>
      <c r="AX1979" s="28">
        <f t="shared" ca="1" si="1217"/>
        <v>5.3018311894112879E-2</v>
      </c>
      <c r="AY1979" s="28">
        <f t="shared" ca="1" si="1217"/>
        <v>0.62746960848777777</v>
      </c>
      <c r="AZ1979" s="28">
        <f>IF(Riskregister!$E$15="",0,COUNTIF(BP$4:BP$53,"&lt;"&amp;AX1979)*IF(AY1979&lt;0.5,Riskregister!$K$15+(Riskregister!$L$15-Riskregister!$K$15)*SQRT(AY1979/2),Riskregister!$L$15-(Riskregister!$L$15-Riskregister!$K$15)*SQRT((1-AY1979)/2)))</f>
        <v>0</v>
      </c>
      <c r="BA1979" s="28">
        <f t="shared" ca="1" si="1218"/>
        <v>0.86994321084064574</v>
      </c>
      <c r="BB1979" s="28">
        <f t="shared" ca="1" si="1218"/>
        <v>0.79281709602408346</v>
      </c>
      <c r="BC1979" s="28">
        <f>IF(Riskregister!$E$16="",0,COUNTIF(BQ$4:BQ$53,"&lt;"&amp;BA1979)*IF(BB1979&lt;0.5,Riskregister!$K$16+(Riskregister!$L$16-Riskregister!$K$16)*SQRT(BB1979/2),Riskregister!$L$16-(Riskregister!$L$16-Riskregister!$K$16)*SQRT((1-BB1979)/2)))</f>
        <v>0</v>
      </c>
      <c r="BD1979" s="28">
        <f t="shared" ca="1" si="1194"/>
        <v>0</v>
      </c>
    </row>
    <row r="1980" spans="20:56" x14ac:dyDescent="0.35">
      <c r="T1980" s="28">
        <f t="shared" ca="1" si="1207"/>
        <v>0.17200693069590278</v>
      </c>
      <c r="U1980" s="28">
        <f t="shared" ca="1" si="1207"/>
        <v>0.79362075757717954</v>
      </c>
      <c r="V1980" s="28">
        <f ca="1">IF(Riskregister!$E$5="",0,COUNTIF(BF$4:BF$53,"&lt;"&amp;T1980)*IF(U1980&lt;0.5,Riskregister!$K$5+(Riskregister!$L$5-Riskregister!$K$5)*SQRT(U1980/2),Riskregister!$L$5-(Riskregister!$L$5-Riskregister!$K$5)*SQRT((1-U1980)/2)))</f>
        <v>0</v>
      </c>
      <c r="W1980" s="28">
        <f t="shared" ca="1" si="1208"/>
        <v>0.61670591480513615</v>
      </c>
      <c r="X1980" s="28">
        <f t="shared" ca="1" si="1208"/>
        <v>0.3509295464383213</v>
      </c>
      <c r="Y1980" s="28">
        <f ca="1">IF(Riskregister!$E$6="",0,COUNTIF(BG$4:BG$53,"&lt;"&amp;W1980)*IF(X1980&lt;0.5,Riskregister!$K$6+(Riskregister!$L$6-Riskregister!$K$6)*SQRT(X1980/2),Riskregister!$L$6-(Riskregister!$L$6-Riskregister!$K$6)*SQRT((1-X1980)/2)))</f>
        <v>953993.27930033999</v>
      </c>
      <c r="Z1980" s="28">
        <f t="shared" ca="1" si="1209"/>
        <v>0.86570243330153174</v>
      </c>
      <c r="AA1980" s="28">
        <f t="shared" ca="1" si="1209"/>
        <v>0.69485131097192787</v>
      </c>
      <c r="AB1980" s="28">
        <f ca="1">IF(Riskregister!$E$7="",0,COUNTIF(BH$4:BH$53,"&lt;"&amp;Z1980)*IF(AA1980&lt;0.5,Riskregister!$K$7+(Riskregister!$L$7-Riskregister!$K$7)*SQRT(AA1980/2),Riskregister!$L$7-(Riskregister!$L$7-Riskregister!$K$7)*SQRT((1-AA1980)/2)))</f>
        <v>263287.31879240531</v>
      </c>
      <c r="AC1980" s="28">
        <f t="shared" ca="1" si="1210"/>
        <v>0.40329112263475941</v>
      </c>
      <c r="AD1980" s="28">
        <f t="shared" ca="1" si="1210"/>
        <v>0.54126909061370643</v>
      </c>
      <c r="AE1980" s="28">
        <f ca="1">IF(Riskregister!$E$8="",0,COUNTIF(BI$4:BI$53,"&lt;"&amp;AC1980)*IF(AD1980&lt;0.5,Riskregister!$K$8+(Riskregister!$L$8-Riskregister!$K$8)*SQRT(AD1980/2),Riskregister!$L$8-(Riskregister!$L$8-Riskregister!$K$8)*SQRT((1-AD1980)/2)))</f>
        <v>0</v>
      </c>
      <c r="AF1980" s="28">
        <f t="shared" ca="1" si="1211"/>
        <v>0.34395359831619599</v>
      </c>
      <c r="AG1980" s="28">
        <f t="shared" ca="1" si="1211"/>
        <v>0.59607653839249797</v>
      </c>
      <c r="AH1980" s="28">
        <f>IF(Riskregister!$E$9="",0,COUNTIF(BJ$4:BJ$53,"&lt;"&amp;AF1980)*IF(AG1980&lt;0.5,Riskregister!$K$9+(Riskregister!$L$9-Riskregister!$K$9)*SQRT(AG1980/2),Riskregister!$L$9-(Riskregister!$L$9-Riskregister!$K$9)*SQRT((1-AG1980)/2)))</f>
        <v>0</v>
      </c>
      <c r="AI1980" s="28">
        <f t="shared" ca="1" si="1212"/>
        <v>0.15816330601201622</v>
      </c>
      <c r="AJ1980" s="28">
        <f t="shared" ca="1" si="1212"/>
        <v>0.20100913669023934</v>
      </c>
      <c r="AK1980" s="28">
        <f>IF(Riskregister!$E$10="",0,COUNTIF(BK$4:BK$53,"&lt;"&amp;AI1980)*IF(AJ1980&lt;0.5,Riskregister!$K$10+(Riskregister!$L$10-Riskregister!$K$10)*SQRT(AJ1980/2),Riskregister!$L$10-(Riskregister!$L$10-Riskregister!$K$10)*SQRT((1-AJ1980)/2)))</f>
        <v>0</v>
      </c>
      <c r="AL1980" s="28">
        <f t="shared" ca="1" si="1213"/>
        <v>0.2322282022604929</v>
      </c>
      <c r="AM1980" s="28">
        <f t="shared" ca="1" si="1213"/>
        <v>0.86062453811355211</v>
      </c>
      <c r="AN1980" s="28">
        <f>IF(Riskregister!$E$11="",0,COUNTIF(BL$4:BL$53,"&lt;"&amp;AL1980)*IF(AM1980&lt;0.5,Riskregister!$K$11+(Riskregister!$L$11-Riskregister!$K$11)*SQRT(AM1980/2),Riskregister!$L$11-(Riskregister!$L$11-Riskregister!$K$11)*SQRT((1-AM1980)/2)))</f>
        <v>0</v>
      </c>
      <c r="AO1980" s="28">
        <f t="shared" ca="1" si="1214"/>
        <v>0.62395099964577838</v>
      </c>
      <c r="AP1980" s="28">
        <f t="shared" ca="1" si="1214"/>
        <v>0.84539896625029054</v>
      </c>
      <c r="AQ1980" s="28">
        <f>IF(Riskregister!$E$12="",0,COUNTIF(BM$4:BM$53,"&lt;"&amp;AO1980)*IF(AP1980&lt;0.5,Riskregister!$K$12+(Riskregister!$L$12-Riskregister!$K$12)*SQRT(AP1980/2),Riskregister!$L$12-(Riskregister!$L$12-Riskregister!$K$12)*SQRT((1-AP1980)/2)))</f>
        <v>0</v>
      </c>
      <c r="AR1980" s="28">
        <f t="shared" ca="1" si="1215"/>
        <v>0.76051481710794389</v>
      </c>
      <c r="AS1980" s="28">
        <f t="shared" ca="1" si="1215"/>
        <v>0.3309000759908316</v>
      </c>
      <c r="AT1980" s="28">
        <f>IF(Riskregister!$E$13="",0,COUNTIF(BN$4:BN$53,"&lt;"&amp;AR1980)*IF(AS1980&lt;0.5,Riskregister!$K$13+(Riskregister!$L$13-Riskregister!$K$13)*SQRT(AS1980/2),Riskregister!$L$13-(Riskregister!$L$13-Riskregister!$K$13)*SQRT((1-AS1980)/2)))</f>
        <v>0</v>
      </c>
      <c r="AU1980" s="28">
        <f t="shared" ca="1" si="1216"/>
        <v>0.387199986642773</v>
      </c>
      <c r="AV1980" s="28">
        <f t="shared" ca="1" si="1216"/>
        <v>0.43334043110770726</v>
      </c>
      <c r="AW1980" s="28">
        <f>IF(Riskregister!$E$14="",0,COUNTIF(BO$4:BO$53,"&lt;"&amp;AU1980)*IF(AV1980&lt;0.5,Riskregister!$K$14+(Riskregister!$L$14-Riskregister!$K$14)*SQRT(AV1980/2),Riskregister!$L$14-(Riskregister!$L$14-Riskregister!$K$14)*SQRT((1-AV1980)/2)))</f>
        <v>0</v>
      </c>
      <c r="AX1980" s="28">
        <f t="shared" ca="1" si="1217"/>
        <v>0.88938824297959462</v>
      </c>
      <c r="AY1980" s="28">
        <f t="shared" ca="1" si="1217"/>
        <v>0.73751201675581146</v>
      </c>
      <c r="AZ1980" s="28">
        <f>IF(Riskregister!$E$15="",0,COUNTIF(BP$4:BP$53,"&lt;"&amp;AX1980)*IF(AY1980&lt;0.5,Riskregister!$K$15+(Riskregister!$L$15-Riskregister!$K$15)*SQRT(AY1980/2),Riskregister!$L$15-(Riskregister!$L$15-Riskregister!$K$15)*SQRT((1-AY1980)/2)))</f>
        <v>0</v>
      </c>
      <c r="BA1980" s="28">
        <f t="shared" ca="1" si="1218"/>
        <v>0.64651383242997962</v>
      </c>
      <c r="BB1980" s="28">
        <f t="shared" ca="1" si="1218"/>
        <v>0.51895655639382654</v>
      </c>
      <c r="BC1980" s="28">
        <f>IF(Riskregister!$E$16="",0,COUNTIF(BQ$4:BQ$53,"&lt;"&amp;BA1980)*IF(BB1980&lt;0.5,Riskregister!$K$16+(Riskregister!$L$16-Riskregister!$K$16)*SQRT(BB1980/2),Riskregister!$L$16-(Riskregister!$L$16-Riskregister!$K$16)*SQRT((1-BB1980)/2)))</f>
        <v>0</v>
      </c>
      <c r="BD1980" s="28">
        <f t="shared" ca="1" si="1194"/>
        <v>1217280.5980927453</v>
      </c>
    </row>
    <row r="1981" spans="20:56" x14ac:dyDescent="0.35">
      <c r="T1981" s="28">
        <f t="shared" ca="1" si="1207"/>
        <v>0.46813158552583856</v>
      </c>
      <c r="U1981" s="28">
        <f t="shared" ca="1" si="1207"/>
        <v>0.66691436323846387</v>
      </c>
      <c r="V1981" s="28">
        <f ca="1">IF(Riskregister!$E$5="",0,COUNTIF(BF$4:BF$53,"&lt;"&amp;T1981)*IF(U1981&lt;0.5,Riskregister!$K$5+(Riskregister!$L$5-Riskregister!$K$5)*SQRT(U1981/2),Riskregister!$L$5-(Riskregister!$L$5-Riskregister!$K$5)*SQRT((1-U1981)/2)))</f>
        <v>0</v>
      </c>
      <c r="W1981" s="28">
        <f t="shared" ca="1" si="1208"/>
        <v>0.70680207930945549</v>
      </c>
      <c r="X1981" s="28">
        <f t="shared" ca="1" si="1208"/>
        <v>0.86192962937059969</v>
      </c>
      <c r="Y1981" s="28">
        <f ca="1">IF(Riskregister!$E$6="",0,COUNTIF(BG$4:BG$53,"&lt;"&amp;W1981)*IF(X1981&lt;0.5,Riskregister!$K$6+(Riskregister!$L$6-Riskregister!$K$6)*SQRT(X1981/2),Riskregister!$L$6-(Riskregister!$L$6-Riskregister!$K$6)*SQRT((1-X1981)/2)))</f>
        <v>1527058.1426648423</v>
      </c>
      <c r="Z1981" s="28">
        <f t="shared" ca="1" si="1209"/>
        <v>0.71900472921677849</v>
      </c>
      <c r="AA1981" s="28">
        <f t="shared" ca="1" si="1209"/>
        <v>0.7453969082251064</v>
      </c>
      <c r="AB1981" s="28">
        <f ca="1">IF(Riskregister!$E$7="",0,COUNTIF(BH$4:BH$53,"&lt;"&amp;Z1981)*IF(AA1981&lt;0.5,Riskregister!$K$7+(Riskregister!$L$7-Riskregister!$K$7)*SQRT(AA1981/2),Riskregister!$L$7-(Riskregister!$L$7-Riskregister!$K$7)*SQRT((1-AA1981)/2)))</f>
        <v>275122.30234660703</v>
      </c>
      <c r="AC1981" s="28">
        <f t="shared" ca="1" si="1210"/>
        <v>1.0132232207986758E-2</v>
      </c>
      <c r="AD1981" s="28">
        <f t="shared" ca="1" si="1210"/>
        <v>0.70607450582734521</v>
      </c>
      <c r="AE1981" s="28">
        <f ca="1">IF(Riskregister!$E$8="",0,COUNTIF(BI$4:BI$53,"&lt;"&amp;AC1981)*IF(AD1981&lt;0.5,Riskregister!$K$8+(Riskregister!$L$8-Riskregister!$K$8)*SQRT(AD1981/2),Riskregister!$L$8-(Riskregister!$L$8-Riskregister!$K$8)*SQRT((1-AD1981)/2)))</f>
        <v>0</v>
      </c>
      <c r="AF1981" s="28">
        <f t="shared" ca="1" si="1211"/>
        <v>0.96622854114933399</v>
      </c>
      <c r="AG1981" s="28">
        <f t="shared" ca="1" si="1211"/>
        <v>0.3054932535957795</v>
      </c>
      <c r="AH1981" s="28">
        <f>IF(Riskregister!$E$9="",0,COUNTIF(BJ$4:BJ$53,"&lt;"&amp;AF1981)*IF(AG1981&lt;0.5,Riskregister!$K$9+(Riskregister!$L$9-Riskregister!$K$9)*SQRT(AG1981/2),Riskregister!$L$9-(Riskregister!$L$9-Riskregister!$K$9)*SQRT((1-AG1981)/2)))</f>
        <v>0</v>
      </c>
      <c r="AI1981" s="28">
        <f t="shared" ca="1" si="1212"/>
        <v>0.98002656994410819</v>
      </c>
      <c r="AJ1981" s="28">
        <f t="shared" ca="1" si="1212"/>
        <v>0.44304858799002045</v>
      </c>
      <c r="AK1981" s="28">
        <f>IF(Riskregister!$E$10="",0,COUNTIF(BK$4:BK$53,"&lt;"&amp;AI1981)*IF(AJ1981&lt;0.5,Riskregister!$K$10+(Riskregister!$L$10-Riskregister!$K$10)*SQRT(AJ1981/2),Riskregister!$L$10-(Riskregister!$L$10-Riskregister!$K$10)*SQRT((1-AJ1981)/2)))</f>
        <v>0</v>
      </c>
      <c r="AL1981" s="28">
        <f t="shared" ca="1" si="1213"/>
        <v>0.13424910871190032</v>
      </c>
      <c r="AM1981" s="28">
        <f t="shared" ca="1" si="1213"/>
        <v>0.28333870216615809</v>
      </c>
      <c r="AN1981" s="28">
        <f>IF(Riskregister!$E$11="",0,COUNTIF(BL$4:BL$53,"&lt;"&amp;AL1981)*IF(AM1981&lt;0.5,Riskregister!$K$11+(Riskregister!$L$11-Riskregister!$K$11)*SQRT(AM1981/2),Riskregister!$L$11-(Riskregister!$L$11-Riskregister!$K$11)*SQRT((1-AM1981)/2)))</f>
        <v>0</v>
      </c>
      <c r="AO1981" s="28">
        <f t="shared" ca="1" si="1214"/>
        <v>0.7958215720986761</v>
      </c>
      <c r="AP1981" s="28">
        <f t="shared" ca="1" si="1214"/>
        <v>0.21053787311481209</v>
      </c>
      <c r="AQ1981" s="28">
        <f>IF(Riskregister!$E$12="",0,COUNTIF(BM$4:BM$53,"&lt;"&amp;AO1981)*IF(AP1981&lt;0.5,Riskregister!$K$12+(Riskregister!$L$12-Riskregister!$K$12)*SQRT(AP1981/2),Riskregister!$L$12-(Riskregister!$L$12-Riskregister!$K$12)*SQRT((1-AP1981)/2)))</f>
        <v>0</v>
      </c>
      <c r="AR1981" s="28">
        <f t="shared" ca="1" si="1215"/>
        <v>0.99440935154676591</v>
      </c>
      <c r="AS1981" s="28">
        <f t="shared" ca="1" si="1215"/>
        <v>0.14704926235205995</v>
      </c>
      <c r="AT1981" s="28">
        <f>IF(Riskregister!$E$13="",0,COUNTIF(BN$4:BN$53,"&lt;"&amp;AR1981)*IF(AS1981&lt;0.5,Riskregister!$K$13+(Riskregister!$L$13-Riskregister!$K$13)*SQRT(AS1981/2),Riskregister!$L$13-(Riskregister!$L$13-Riskregister!$K$13)*SQRT((1-AS1981)/2)))</f>
        <v>0</v>
      </c>
      <c r="AU1981" s="28">
        <f t="shared" ca="1" si="1216"/>
        <v>0.39089545040163953</v>
      </c>
      <c r="AV1981" s="28">
        <f t="shared" ca="1" si="1216"/>
        <v>0.78312318885402454</v>
      </c>
      <c r="AW1981" s="28">
        <f>IF(Riskregister!$E$14="",0,COUNTIF(BO$4:BO$53,"&lt;"&amp;AU1981)*IF(AV1981&lt;0.5,Riskregister!$K$14+(Riskregister!$L$14-Riskregister!$K$14)*SQRT(AV1981/2),Riskregister!$L$14-(Riskregister!$L$14-Riskregister!$K$14)*SQRT((1-AV1981)/2)))</f>
        <v>0</v>
      </c>
      <c r="AX1981" s="28">
        <f t="shared" ca="1" si="1217"/>
        <v>1.2288490137455699E-2</v>
      </c>
      <c r="AY1981" s="28">
        <f t="shared" ca="1" si="1217"/>
        <v>3.7498469937578882E-2</v>
      </c>
      <c r="AZ1981" s="28">
        <f>IF(Riskregister!$E$15="",0,COUNTIF(BP$4:BP$53,"&lt;"&amp;AX1981)*IF(AY1981&lt;0.5,Riskregister!$K$15+(Riskregister!$L$15-Riskregister!$K$15)*SQRT(AY1981/2),Riskregister!$L$15-(Riskregister!$L$15-Riskregister!$K$15)*SQRT((1-AY1981)/2)))</f>
        <v>0</v>
      </c>
      <c r="BA1981" s="28">
        <f t="shared" ca="1" si="1218"/>
        <v>2.4275150341226293E-2</v>
      </c>
      <c r="BB1981" s="28">
        <f t="shared" ca="1" si="1218"/>
        <v>0.21926437428688872</v>
      </c>
      <c r="BC1981" s="28">
        <f>IF(Riskregister!$E$16="",0,COUNTIF(BQ$4:BQ$53,"&lt;"&amp;BA1981)*IF(BB1981&lt;0.5,Riskregister!$K$16+(Riskregister!$L$16-Riskregister!$K$16)*SQRT(BB1981/2),Riskregister!$L$16-(Riskregister!$L$16-Riskregister!$K$16)*SQRT((1-BB1981)/2)))</f>
        <v>0</v>
      </c>
      <c r="BD1981" s="28">
        <f t="shared" ca="1" si="1194"/>
        <v>1802180.4450114493</v>
      </c>
    </row>
    <row r="1982" spans="20:56" x14ac:dyDescent="0.35">
      <c r="T1982" s="28">
        <f t="shared" ca="1" si="1207"/>
        <v>0.37723215303423319</v>
      </c>
      <c r="U1982" s="28">
        <f t="shared" ca="1" si="1207"/>
        <v>0.24260143526739286</v>
      </c>
      <c r="V1982" s="28">
        <f ca="1">IF(Riskregister!$E$5="",0,COUNTIF(BF$4:BF$53,"&lt;"&amp;T1982)*IF(U1982&lt;0.5,Riskregister!$K$5+(Riskregister!$L$5-Riskregister!$K$5)*SQRT(U1982/2),Riskregister!$L$5-(Riskregister!$L$5-Riskregister!$K$5)*SQRT((1-U1982)/2)))</f>
        <v>0</v>
      </c>
      <c r="W1982" s="28">
        <f t="shared" ca="1" si="1208"/>
        <v>0.87941943617363294</v>
      </c>
      <c r="X1982" s="28">
        <f t="shared" ca="1" si="1208"/>
        <v>4.5118246973329224E-2</v>
      </c>
      <c r="Y1982" s="28">
        <f ca="1">IF(Riskregister!$E$6="",0,COUNTIF(BG$4:BG$53,"&lt;"&amp;W1982)*IF(X1982&lt;0.5,Riskregister!$K$6+(Riskregister!$L$6-Riskregister!$K$6)*SQRT(X1982/2),Riskregister!$L$6-(Riskregister!$L$6-Riskregister!$K$6)*SQRT((1-X1982)/2)))</f>
        <v>470354.50818655372</v>
      </c>
      <c r="Z1982" s="28">
        <f t="shared" ca="1" si="1209"/>
        <v>0.94291807787348458</v>
      </c>
      <c r="AA1982" s="28">
        <f t="shared" ca="1" si="1209"/>
        <v>0.7411033785520903</v>
      </c>
      <c r="AB1982" s="28">
        <f ca="1">IF(Riskregister!$E$7="",0,COUNTIF(BH$4:BH$53,"&lt;"&amp;Z1982)*IF(AA1982&lt;0.5,Riskregister!$K$7+(Riskregister!$L$7-Riskregister!$K$7)*SQRT(AA1982/2),Riskregister!$L$7-(Riskregister!$L$7-Riskregister!$K$7)*SQRT((1-AA1982)/2)))</f>
        <v>274073.75943162414</v>
      </c>
      <c r="AC1982" s="28">
        <f t="shared" ca="1" si="1210"/>
        <v>3.2943768699176812E-2</v>
      </c>
      <c r="AD1982" s="28">
        <f t="shared" ca="1" si="1210"/>
        <v>0.22019938458599708</v>
      </c>
      <c r="AE1982" s="28">
        <f ca="1">IF(Riskregister!$E$8="",0,COUNTIF(BI$4:BI$53,"&lt;"&amp;AC1982)*IF(AD1982&lt;0.5,Riskregister!$K$8+(Riskregister!$L$8-Riskregister!$K$8)*SQRT(AD1982/2),Riskregister!$L$8-(Riskregister!$L$8-Riskregister!$K$8)*SQRT((1-AD1982)/2)))</f>
        <v>0</v>
      </c>
      <c r="AF1982" s="28">
        <f t="shared" ca="1" si="1211"/>
        <v>0.72197655010308581</v>
      </c>
      <c r="AG1982" s="28">
        <f t="shared" ca="1" si="1211"/>
        <v>0.35400699548167303</v>
      </c>
      <c r="AH1982" s="28">
        <f>IF(Riskregister!$E$9="",0,COUNTIF(BJ$4:BJ$53,"&lt;"&amp;AF1982)*IF(AG1982&lt;0.5,Riskregister!$K$9+(Riskregister!$L$9-Riskregister!$K$9)*SQRT(AG1982/2),Riskregister!$L$9-(Riskregister!$L$9-Riskregister!$K$9)*SQRT((1-AG1982)/2)))</f>
        <v>0</v>
      </c>
      <c r="AI1982" s="28">
        <f t="shared" ca="1" si="1212"/>
        <v>0.24268426329638648</v>
      </c>
      <c r="AJ1982" s="28">
        <f t="shared" ca="1" si="1212"/>
        <v>6.1410577168893532E-2</v>
      </c>
      <c r="AK1982" s="28">
        <f>IF(Riskregister!$E$10="",0,COUNTIF(BK$4:BK$53,"&lt;"&amp;AI1982)*IF(AJ1982&lt;0.5,Riskregister!$K$10+(Riskregister!$L$10-Riskregister!$K$10)*SQRT(AJ1982/2),Riskregister!$L$10-(Riskregister!$L$10-Riskregister!$K$10)*SQRT((1-AJ1982)/2)))</f>
        <v>0</v>
      </c>
      <c r="AL1982" s="28">
        <f t="shared" ca="1" si="1213"/>
        <v>0.47458655276368233</v>
      </c>
      <c r="AM1982" s="28">
        <f t="shared" ca="1" si="1213"/>
        <v>0.13061841344357294</v>
      </c>
      <c r="AN1982" s="28">
        <f>IF(Riskregister!$E$11="",0,COUNTIF(BL$4:BL$53,"&lt;"&amp;AL1982)*IF(AM1982&lt;0.5,Riskregister!$K$11+(Riskregister!$L$11-Riskregister!$K$11)*SQRT(AM1982/2),Riskregister!$L$11-(Riskregister!$L$11-Riskregister!$K$11)*SQRT((1-AM1982)/2)))</f>
        <v>0</v>
      </c>
      <c r="AO1982" s="28">
        <f t="shared" ca="1" si="1214"/>
        <v>0.26751145867865322</v>
      </c>
      <c r="AP1982" s="28">
        <f t="shared" ca="1" si="1214"/>
        <v>0.22995301782985667</v>
      </c>
      <c r="AQ1982" s="28">
        <f>IF(Riskregister!$E$12="",0,COUNTIF(BM$4:BM$53,"&lt;"&amp;AO1982)*IF(AP1982&lt;0.5,Riskregister!$K$12+(Riskregister!$L$12-Riskregister!$K$12)*SQRT(AP1982/2),Riskregister!$L$12-(Riskregister!$L$12-Riskregister!$K$12)*SQRT((1-AP1982)/2)))</f>
        <v>0</v>
      </c>
      <c r="AR1982" s="28">
        <f t="shared" ca="1" si="1215"/>
        <v>0.36977832633568475</v>
      </c>
      <c r="AS1982" s="28">
        <f t="shared" ca="1" si="1215"/>
        <v>0.53641949660583188</v>
      </c>
      <c r="AT1982" s="28">
        <f>IF(Riskregister!$E$13="",0,COUNTIF(BN$4:BN$53,"&lt;"&amp;AR1982)*IF(AS1982&lt;0.5,Riskregister!$K$13+(Riskregister!$L$13-Riskregister!$K$13)*SQRT(AS1982/2),Riskregister!$L$13-(Riskregister!$L$13-Riskregister!$K$13)*SQRT((1-AS1982)/2)))</f>
        <v>0</v>
      </c>
      <c r="AU1982" s="28">
        <f t="shared" ca="1" si="1216"/>
        <v>0.9857653737408465</v>
      </c>
      <c r="AV1982" s="28">
        <f t="shared" ca="1" si="1216"/>
        <v>1.7052147613914603E-2</v>
      </c>
      <c r="AW1982" s="28">
        <f>IF(Riskregister!$E$14="",0,COUNTIF(BO$4:BO$53,"&lt;"&amp;AU1982)*IF(AV1982&lt;0.5,Riskregister!$K$14+(Riskregister!$L$14-Riskregister!$K$14)*SQRT(AV1982/2),Riskregister!$L$14-(Riskregister!$L$14-Riskregister!$K$14)*SQRT((1-AV1982)/2)))</f>
        <v>0</v>
      </c>
      <c r="AX1982" s="28">
        <f t="shared" ca="1" si="1217"/>
        <v>0.15722321121409066</v>
      </c>
      <c r="AY1982" s="28">
        <f t="shared" ca="1" si="1217"/>
        <v>0.84690282411637041</v>
      </c>
      <c r="AZ1982" s="28">
        <f>IF(Riskregister!$E$15="",0,COUNTIF(BP$4:BP$53,"&lt;"&amp;AX1982)*IF(AY1982&lt;0.5,Riskregister!$K$15+(Riskregister!$L$15-Riskregister!$K$15)*SQRT(AY1982/2),Riskregister!$L$15-(Riskregister!$L$15-Riskregister!$K$15)*SQRT((1-AY1982)/2)))</f>
        <v>0</v>
      </c>
      <c r="BA1982" s="28">
        <f t="shared" ca="1" si="1218"/>
        <v>0.63904812339830619</v>
      </c>
      <c r="BB1982" s="28">
        <f t="shared" ca="1" si="1218"/>
        <v>0.63043675741238636</v>
      </c>
      <c r="BC1982" s="28">
        <f>IF(Riskregister!$E$16="",0,COUNTIF(BQ$4:BQ$53,"&lt;"&amp;BA1982)*IF(BB1982&lt;0.5,Riskregister!$K$16+(Riskregister!$L$16-Riskregister!$K$16)*SQRT(BB1982/2),Riskregister!$L$16-(Riskregister!$L$16-Riskregister!$K$16)*SQRT((1-BB1982)/2)))</f>
        <v>0</v>
      </c>
      <c r="BD1982" s="28">
        <f t="shared" ca="1" si="1194"/>
        <v>744428.26761817792</v>
      </c>
    </row>
    <row r="1983" spans="20:56" x14ac:dyDescent="0.35">
      <c r="T1983" s="28">
        <f t="shared" ca="1" si="1207"/>
        <v>0.99317125653447114</v>
      </c>
      <c r="U1983" s="28">
        <f t="shared" ca="1" si="1207"/>
        <v>0.33712642388501435</v>
      </c>
      <c r="V1983" s="28">
        <f ca="1">IF(Riskregister!$E$5="",0,COUNTIF(BF$4:BF$53,"&lt;"&amp;T1983)*IF(U1983&lt;0.5,Riskregister!$K$5+(Riskregister!$L$5-Riskregister!$K$5)*SQRT(U1983/2),Riskregister!$L$5-(Riskregister!$L$5-Riskregister!$K$5)*SQRT((1-U1983)/2)))</f>
        <v>1004262.0803962862</v>
      </c>
      <c r="W1983" s="28">
        <f t="shared" ca="1" si="1208"/>
        <v>0.86521184364139458</v>
      </c>
      <c r="X1983" s="28">
        <f t="shared" ca="1" si="1208"/>
        <v>0.51399353119269087</v>
      </c>
      <c r="Y1983" s="28">
        <f ca="1">IF(Riskregister!$E$6="",0,COUNTIF(BG$4:BG$53,"&lt;"&amp;W1983)*IF(X1983&lt;0.5,Riskregister!$K$6+(Riskregister!$L$6-Riskregister!$K$6)*SQRT(X1983/2),Riskregister!$L$6-(Riskregister!$L$6-Riskregister!$K$6)*SQRT((1-X1983)/2)))</f>
        <v>1112683.5516751418</v>
      </c>
      <c r="Z1983" s="28">
        <f t="shared" ca="1" si="1209"/>
        <v>0.57812989975829443</v>
      </c>
      <c r="AA1983" s="28">
        <f t="shared" ca="1" si="1209"/>
        <v>0.55011549422095862</v>
      </c>
      <c r="AB1983" s="28">
        <f ca="1">IF(Riskregister!$E$7="",0,COUNTIF(BH$4:BH$53,"&lt;"&amp;Z1983)*IF(AA1983&lt;0.5,Riskregister!$K$7+(Riskregister!$L$7-Riskregister!$K$7)*SQRT(AA1983/2),Riskregister!$L$7-(Riskregister!$L$7-Riskregister!$K$7)*SQRT((1-AA1983)/2)))</f>
        <v>0</v>
      </c>
      <c r="AC1983" s="28">
        <f t="shared" ca="1" si="1210"/>
        <v>0.38876003911471357</v>
      </c>
      <c r="AD1983" s="28">
        <f t="shared" ca="1" si="1210"/>
        <v>0.96734200669052572</v>
      </c>
      <c r="AE1983" s="28">
        <f ca="1">IF(Riskregister!$E$8="",0,COUNTIF(BI$4:BI$53,"&lt;"&amp;AC1983)*IF(AD1983&lt;0.5,Riskregister!$K$8+(Riskregister!$L$8-Riskregister!$K$8)*SQRT(AD1983/2),Riskregister!$L$8-(Riskregister!$L$8-Riskregister!$K$8)*SQRT((1-AD1983)/2)))</f>
        <v>0</v>
      </c>
      <c r="AF1983" s="28">
        <f t="shared" ca="1" si="1211"/>
        <v>0.26047600124718973</v>
      </c>
      <c r="AG1983" s="28">
        <f t="shared" ca="1" si="1211"/>
        <v>0.6905199965899812</v>
      </c>
      <c r="AH1983" s="28">
        <f>IF(Riskregister!$E$9="",0,COUNTIF(BJ$4:BJ$53,"&lt;"&amp;AF1983)*IF(AG1983&lt;0.5,Riskregister!$K$9+(Riskregister!$L$9-Riskregister!$K$9)*SQRT(AG1983/2),Riskregister!$L$9-(Riskregister!$L$9-Riskregister!$K$9)*SQRT((1-AG1983)/2)))</f>
        <v>0</v>
      </c>
      <c r="AI1983" s="28">
        <f t="shared" ca="1" si="1212"/>
        <v>0.31983442629004233</v>
      </c>
      <c r="AJ1983" s="28">
        <f t="shared" ca="1" si="1212"/>
        <v>8.9880572985615803E-2</v>
      </c>
      <c r="AK1983" s="28">
        <f>IF(Riskregister!$E$10="",0,COUNTIF(BK$4:BK$53,"&lt;"&amp;AI1983)*IF(AJ1983&lt;0.5,Riskregister!$K$10+(Riskregister!$L$10-Riskregister!$K$10)*SQRT(AJ1983/2),Riskregister!$L$10-(Riskregister!$L$10-Riskregister!$K$10)*SQRT((1-AJ1983)/2)))</f>
        <v>0</v>
      </c>
      <c r="AL1983" s="28">
        <f t="shared" ca="1" si="1213"/>
        <v>0.31953999060681482</v>
      </c>
      <c r="AM1983" s="28">
        <f t="shared" ca="1" si="1213"/>
        <v>0.65156130478386731</v>
      </c>
      <c r="AN1983" s="28">
        <f>IF(Riskregister!$E$11="",0,COUNTIF(BL$4:BL$53,"&lt;"&amp;AL1983)*IF(AM1983&lt;0.5,Riskregister!$K$11+(Riskregister!$L$11-Riskregister!$K$11)*SQRT(AM1983/2),Riskregister!$L$11-(Riskregister!$L$11-Riskregister!$K$11)*SQRT((1-AM1983)/2)))</f>
        <v>0</v>
      </c>
      <c r="AO1983" s="28">
        <f t="shared" ca="1" si="1214"/>
        <v>0.27707162288719422</v>
      </c>
      <c r="AP1983" s="28">
        <f t="shared" ca="1" si="1214"/>
        <v>0.41311199393497033</v>
      </c>
      <c r="AQ1983" s="28">
        <f>IF(Riskregister!$E$12="",0,COUNTIF(BM$4:BM$53,"&lt;"&amp;AO1983)*IF(AP1983&lt;0.5,Riskregister!$K$12+(Riskregister!$L$12-Riskregister!$K$12)*SQRT(AP1983/2),Riskregister!$L$12-(Riskregister!$L$12-Riskregister!$K$12)*SQRT((1-AP1983)/2)))</f>
        <v>0</v>
      </c>
      <c r="AR1983" s="28">
        <f t="shared" ca="1" si="1215"/>
        <v>0.83434182318240335</v>
      </c>
      <c r="AS1983" s="28">
        <f t="shared" ca="1" si="1215"/>
        <v>0.10865402971474247</v>
      </c>
      <c r="AT1983" s="28">
        <f>IF(Riskregister!$E$13="",0,COUNTIF(BN$4:BN$53,"&lt;"&amp;AR1983)*IF(AS1983&lt;0.5,Riskregister!$K$13+(Riskregister!$L$13-Riskregister!$K$13)*SQRT(AS1983/2),Riskregister!$L$13-(Riskregister!$L$13-Riskregister!$K$13)*SQRT((1-AS1983)/2)))</f>
        <v>0</v>
      </c>
      <c r="AU1983" s="28">
        <f t="shared" ca="1" si="1216"/>
        <v>0.81049787617164903</v>
      </c>
      <c r="AV1983" s="28">
        <f t="shared" ca="1" si="1216"/>
        <v>0.95299280802082131</v>
      </c>
      <c r="AW1983" s="28">
        <f>IF(Riskregister!$E$14="",0,COUNTIF(BO$4:BO$53,"&lt;"&amp;AU1983)*IF(AV1983&lt;0.5,Riskregister!$K$14+(Riskregister!$L$14-Riskregister!$K$14)*SQRT(AV1983/2),Riskregister!$L$14-(Riskregister!$L$14-Riskregister!$K$14)*SQRT((1-AV1983)/2)))</f>
        <v>0</v>
      </c>
      <c r="AX1983" s="28">
        <f t="shared" ca="1" si="1217"/>
        <v>0.59176136554404091</v>
      </c>
      <c r="AY1983" s="28">
        <f t="shared" ca="1" si="1217"/>
        <v>0.10322260315505716</v>
      </c>
      <c r="AZ1983" s="28">
        <f>IF(Riskregister!$E$15="",0,COUNTIF(BP$4:BP$53,"&lt;"&amp;AX1983)*IF(AY1983&lt;0.5,Riskregister!$K$15+(Riskregister!$L$15-Riskregister!$K$15)*SQRT(AY1983/2),Riskregister!$L$15-(Riskregister!$L$15-Riskregister!$K$15)*SQRT((1-AY1983)/2)))</f>
        <v>0</v>
      </c>
      <c r="BA1983" s="28">
        <f t="shared" ca="1" si="1218"/>
        <v>0.44057232433030424</v>
      </c>
      <c r="BB1983" s="28">
        <f t="shared" ca="1" si="1218"/>
        <v>0.90458171830198864</v>
      </c>
      <c r="BC1983" s="28">
        <f>IF(Riskregister!$E$16="",0,COUNTIF(BQ$4:BQ$53,"&lt;"&amp;BA1983)*IF(BB1983&lt;0.5,Riskregister!$K$16+(Riskregister!$L$16-Riskregister!$K$16)*SQRT(BB1983/2),Riskregister!$L$16-(Riskregister!$L$16-Riskregister!$K$16)*SQRT((1-BB1983)/2)))</f>
        <v>0</v>
      </c>
      <c r="BD1983" s="28">
        <f t="shared" ca="1" si="1194"/>
        <v>2116945.632071428</v>
      </c>
    </row>
    <row r="1984" spans="20:56" x14ac:dyDescent="0.35">
      <c r="T1984" s="28">
        <f t="shared" ref="T1984:U2003" ca="1" si="1219">RAND()</f>
        <v>0.66974949242049797</v>
      </c>
      <c r="U1984" s="28">
        <f t="shared" ca="1" si="1219"/>
        <v>0.50762836188458471</v>
      </c>
      <c r="V1984" s="28">
        <f ca="1">IF(Riskregister!$E$5="",0,COUNTIF(BF$4:BF$53,"&lt;"&amp;T1984)*IF(U1984&lt;0.5,Riskregister!$K$5+(Riskregister!$L$5-Riskregister!$K$5)*SQRT(U1984/2),Riskregister!$L$5-(Riskregister!$L$5-Riskregister!$K$5)*SQRT((1-U1984)/2)))</f>
        <v>376722.97843444394</v>
      </c>
      <c r="W1984" s="28">
        <f t="shared" ref="W1984:X2003" ca="1" si="1220">RAND()</f>
        <v>0.52849990504289779</v>
      </c>
      <c r="X1984" s="28">
        <f t="shared" ca="1" si="1220"/>
        <v>0.51747979409818279</v>
      </c>
      <c r="Y1984" s="28">
        <f ca="1">IF(Riskregister!$E$6="",0,COUNTIF(BG$4:BG$53,"&lt;"&amp;W1984)*IF(X1984&lt;0.5,Riskregister!$K$6+(Riskregister!$L$6-Riskregister!$K$6)*SQRT(X1984/2),Riskregister!$L$6-(Riskregister!$L$6-Riskregister!$K$6)*SQRT((1-X1984)/2)))</f>
        <v>0</v>
      </c>
      <c r="Z1984" s="28">
        <f t="shared" ref="Z1984:AA2003" ca="1" si="1221">RAND()</f>
        <v>0.57360884657501565</v>
      </c>
      <c r="AA1984" s="28">
        <f t="shared" ca="1" si="1221"/>
        <v>0.72596082405660856</v>
      </c>
      <c r="AB1984" s="28">
        <f ca="1">IF(Riskregister!$E$7="",0,COUNTIF(BH$4:BH$53,"&lt;"&amp;Z1984)*IF(AA1984&lt;0.5,Riskregister!$K$7+(Riskregister!$L$7-Riskregister!$K$7)*SQRT(AA1984/2),Riskregister!$L$7-(Riskregister!$L$7-Riskregister!$K$7)*SQRT((1-AA1984)/2)))</f>
        <v>0</v>
      </c>
      <c r="AC1984" s="28">
        <f t="shared" ref="AC1984:AD2003" ca="1" si="1222">RAND()</f>
        <v>0.97727878874344343</v>
      </c>
      <c r="AD1984" s="28">
        <f t="shared" ca="1" si="1222"/>
        <v>0.1349701349816893</v>
      </c>
      <c r="AE1984" s="28">
        <f ca="1">IF(Riskregister!$E$8="",0,COUNTIF(BI$4:BI$53,"&lt;"&amp;AC1984)*IF(AD1984&lt;0.5,Riskregister!$K$8+(Riskregister!$L$8-Riskregister!$K$8)*SQRT(AD1984/2),Riskregister!$L$8-(Riskregister!$L$8-Riskregister!$K$8)*SQRT((1-AD1984)/2)))</f>
        <v>1520960.7450171192</v>
      </c>
      <c r="AF1984" s="28">
        <f t="shared" ref="AF1984:AG2003" ca="1" si="1223">RAND()</f>
        <v>0.5354756998590261</v>
      </c>
      <c r="AG1984" s="28">
        <f t="shared" ca="1" si="1223"/>
        <v>0.25617645372184528</v>
      </c>
      <c r="AH1984" s="28">
        <f>IF(Riskregister!$E$9="",0,COUNTIF(BJ$4:BJ$53,"&lt;"&amp;AF1984)*IF(AG1984&lt;0.5,Riskregister!$K$9+(Riskregister!$L$9-Riskregister!$K$9)*SQRT(AG1984/2),Riskregister!$L$9-(Riskregister!$L$9-Riskregister!$K$9)*SQRT((1-AG1984)/2)))</f>
        <v>0</v>
      </c>
      <c r="AI1984" s="28">
        <f t="shared" ref="AI1984:AJ2003" ca="1" si="1224">RAND()</f>
        <v>0.10391589989588546</v>
      </c>
      <c r="AJ1984" s="28">
        <f t="shared" ca="1" si="1224"/>
        <v>0.16423356108456499</v>
      </c>
      <c r="AK1984" s="28">
        <f>IF(Riskregister!$E$10="",0,COUNTIF(BK$4:BK$53,"&lt;"&amp;AI1984)*IF(AJ1984&lt;0.5,Riskregister!$K$10+(Riskregister!$L$10-Riskregister!$K$10)*SQRT(AJ1984/2),Riskregister!$L$10-(Riskregister!$L$10-Riskregister!$K$10)*SQRT((1-AJ1984)/2)))</f>
        <v>0</v>
      </c>
      <c r="AL1984" s="28">
        <f t="shared" ref="AL1984:AM2003" ca="1" si="1225">RAND()</f>
        <v>0.48867233649810249</v>
      </c>
      <c r="AM1984" s="28">
        <f t="shared" ca="1" si="1225"/>
        <v>0.94546856117052036</v>
      </c>
      <c r="AN1984" s="28">
        <f>IF(Riskregister!$E$11="",0,COUNTIF(BL$4:BL$53,"&lt;"&amp;AL1984)*IF(AM1984&lt;0.5,Riskregister!$K$11+(Riskregister!$L$11-Riskregister!$K$11)*SQRT(AM1984/2),Riskregister!$L$11-(Riskregister!$L$11-Riskregister!$K$11)*SQRT((1-AM1984)/2)))</f>
        <v>0</v>
      </c>
      <c r="AO1984" s="28">
        <f t="shared" ref="AO1984:AP2003" ca="1" si="1226">RAND()</f>
        <v>0.87606747943262453</v>
      </c>
      <c r="AP1984" s="28">
        <f t="shared" ca="1" si="1226"/>
        <v>0.83092141199290892</v>
      </c>
      <c r="AQ1984" s="28">
        <f>IF(Riskregister!$E$12="",0,COUNTIF(BM$4:BM$53,"&lt;"&amp;AO1984)*IF(AP1984&lt;0.5,Riskregister!$K$12+(Riskregister!$L$12-Riskregister!$K$12)*SQRT(AP1984/2),Riskregister!$L$12-(Riskregister!$L$12-Riskregister!$K$12)*SQRT((1-AP1984)/2)))</f>
        <v>0</v>
      </c>
      <c r="AR1984" s="28">
        <f t="shared" ref="AR1984:AS2003" ca="1" si="1227">RAND()</f>
        <v>0.56908006976604042</v>
      </c>
      <c r="AS1984" s="28">
        <f t="shared" ca="1" si="1227"/>
        <v>0.37015491685880997</v>
      </c>
      <c r="AT1984" s="28">
        <f>IF(Riskregister!$E$13="",0,COUNTIF(BN$4:BN$53,"&lt;"&amp;AR1984)*IF(AS1984&lt;0.5,Riskregister!$K$13+(Riskregister!$L$13-Riskregister!$K$13)*SQRT(AS1984/2),Riskregister!$L$13-(Riskregister!$L$13-Riskregister!$K$13)*SQRT((1-AS1984)/2)))</f>
        <v>0</v>
      </c>
      <c r="AU1984" s="28">
        <f t="shared" ref="AU1984:AV2003" ca="1" si="1228">RAND()</f>
        <v>0.25264611561842709</v>
      </c>
      <c r="AV1984" s="28">
        <f t="shared" ca="1" si="1228"/>
        <v>8.3095595755480756E-2</v>
      </c>
      <c r="AW1984" s="28">
        <f>IF(Riskregister!$E$14="",0,COUNTIF(BO$4:BO$53,"&lt;"&amp;AU1984)*IF(AV1984&lt;0.5,Riskregister!$K$14+(Riskregister!$L$14-Riskregister!$K$14)*SQRT(AV1984/2),Riskregister!$L$14-(Riskregister!$L$14-Riskregister!$K$14)*SQRT((1-AV1984)/2)))</f>
        <v>0</v>
      </c>
      <c r="AX1984" s="28">
        <f t="shared" ref="AX1984:AY2003" ca="1" si="1229">RAND()</f>
        <v>0.65919689113768665</v>
      </c>
      <c r="AY1984" s="28">
        <f t="shared" ca="1" si="1229"/>
        <v>0.8893928877072439</v>
      </c>
      <c r="AZ1984" s="28">
        <f>IF(Riskregister!$E$15="",0,COUNTIF(BP$4:BP$53,"&lt;"&amp;AX1984)*IF(AY1984&lt;0.5,Riskregister!$K$15+(Riskregister!$L$15-Riskregister!$K$15)*SQRT(AY1984/2),Riskregister!$L$15-(Riskregister!$L$15-Riskregister!$K$15)*SQRT((1-AY1984)/2)))</f>
        <v>0</v>
      </c>
      <c r="BA1984" s="28">
        <f t="shared" ref="BA1984:BB2003" ca="1" si="1230">RAND()</f>
        <v>0.78227008105518625</v>
      </c>
      <c r="BB1984" s="28">
        <f t="shared" ca="1" si="1230"/>
        <v>0.54097563501502477</v>
      </c>
      <c r="BC1984" s="28">
        <f>IF(Riskregister!$E$16="",0,COUNTIF(BQ$4:BQ$53,"&lt;"&amp;BA1984)*IF(BB1984&lt;0.5,Riskregister!$K$16+(Riskregister!$L$16-Riskregister!$K$16)*SQRT(BB1984/2),Riskregister!$L$16-(Riskregister!$L$16-Riskregister!$K$16)*SQRT((1-BB1984)/2)))</f>
        <v>0</v>
      </c>
      <c r="BD1984" s="28">
        <f t="shared" ca="1" si="1194"/>
        <v>1897683.7234515632</v>
      </c>
    </row>
    <row r="1985" spans="20:56" x14ac:dyDescent="0.35">
      <c r="T1985" s="28">
        <f t="shared" ca="1" si="1219"/>
        <v>0.34779819319250216</v>
      </c>
      <c r="U1985" s="28">
        <f t="shared" ca="1" si="1219"/>
        <v>0.48153994219214002</v>
      </c>
      <c r="V1985" s="28">
        <f ca="1">IF(Riskregister!$E$5="",0,COUNTIF(BF$4:BF$53,"&lt;"&amp;T1985)*IF(U1985&lt;0.5,Riskregister!$K$5+(Riskregister!$L$5-Riskregister!$K$5)*SQRT(U1985/2),Riskregister!$L$5-(Riskregister!$L$5-Riskregister!$K$5)*SQRT((1-U1985)/2)))</f>
        <v>0</v>
      </c>
      <c r="W1985" s="28">
        <f t="shared" ca="1" si="1220"/>
        <v>0.11822738245497399</v>
      </c>
      <c r="X1985" s="28">
        <f t="shared" ca="1" si="1220"/>
        <v>0.42276288722037569</v>
      </c>
      <c r="Y1985" s="28">
        <f ca="1">IF(Riskregister!$E$6="",0,COUNTIF(BG$4:BG$53,"&lt;"&amp;W1985)*IF(X1985&lt;0.5,Riskregister!$K$6+(Riskregister!$L$6-Riskregister!$K$6)*SQRT(X1985/2),Riskregister!$L$6-(Riskregister!$L$6-Riskregister!$K$6)*SQRT((1-X1985)/2)))</f>
        <v>0</v>
      </c>
      <c r="Z1985" s="28">
        <f t="shared" ca="1" si="1221"/>
        <v>0.87575136186065095</v>
      </c>
      <c r="AA1985" s="28">
        <f t="shared" ca="1" si="1221"/>
        <v>5.2254738554943447E-2</v>
      </c>
      <c r="AB1985" s="28">
        <f ca="1">IF(Riskregister!$E$7="",0,COUNTIF(BH$4:BH$53,"&lt;"&amp;Z1985)*IF(AA1985&lt;0.5,Riskregister!$K$7+(Riskregister!$L$7-Riskregister!$K$7)*SQRT(AA1985/2),Riskregister!$L$7-(Riskregister!$L$7-Riskregister!$K$7)*SQRT((1-AA1985)/2)))</f>
        <v>106573.86973232683</v>
      </c>
      <c r="AC1985" s="28">
        <f t="shared" ca="1" si="1222"/>
        <v>0.99807820584470164</v>
      </c>
      <c r="AD1985" s="28">
        <f t="shared" ca="1" si="1222"/>
        <v>0.91519502953134968</v>
      </c>
      <c r="AE1985" s="28">
        <f ca="1">IF(Riskregister!$E$8="",0,COUNTIF(BI$4:BI$53,"&lt;"&amp;AC1985)*IF(AD1985&lt;0.5,Riskregister!$K$8+(Riskregister!$L$8-Riskregister!$K$8)*SQRT(AD1985/2),Riskregister!$L$8-(Riskregister!$L$8-Riskregister!$K$8)*SQRT((1-AD1985)/2)))</f>
        <v>4032182.4041554923</v>
      </c>
      <c r="AF1985" s="28">
        <f t="shared" ca="1" si="1223"/>
        <v>0.74100209285384788</v>
      </c>
      <c r="AG1985" s="28">
        <f t="shared" ca="1" si="1223"/>
        <v>0.65640978104885939</v>
      </c>
      <c r="AH1985" s="28">
        <f>IF(Riskregister!$E$9="",0,COUNTIF(BJ$4:BJ$53,"&lt;"&amp;AF1985)*IF(AG1985&lt;0.5,Riskregister!$K$9+(Riskregister!$L$9-Riskregister!$K$9)*SQRT(AG1985/2),Riskregister!$L$9-(Riskregister!$L$9-Riskregister!$K$9)*SQRT((1-AG1985)/2)))</f>
        <v>0</v>
      </c>
      <c r="AI1985" s="28">
        <f t="shared" ca="1" si="1224"/>
        <v>0.53697442937533113</v>
      </c>
      <c r="AJ1985" s="28">
        <f t="shared" ca="1" si="1224"/>
        <v>0.49361043147131956</v>
      </c>
      <c r="AK1985" s="28">
        <f>IF(Riskregister!$E$10="",0,COUNTIF(BK$4:BK$53,"&lt;"&amp;AI1985)*IF(AJ1985&lt;0.5,Riskregister!$K$10+(Riskregister!$L$10-Riskregister!$K$10)*SQRT(AJ1985/2),Riskregister!$L$10-(Riskregister!$L$10-Riskregister!$K$10)*SQRT((1-AJ1985)/2)))</f>
        <v>0</v>
      </c>
      <c r="AL1985" s="28">
        <f t="shared" ca="1" si="1225"/>
        <v>3.4900079590405086E-2</v>
      </c>
      <c r="AM1985" s="28">
        <f t="shared" ca="1" si="1225"/>
        <v>0.57623554081757034</v>
      </c>
      <c r="AN1985" s="28">
        <f>IF(Riskregister!$E$11="",0,COUNTIF(BL$4:BL$53,"&lt;"&amp;AL1985)*IF(AM1985&lt;0.5,Riskregister!$K$11+(Riskregister!$L$11-Riskregister!$K$11)*SQRT(AM1985/2),Riskregister!$L$11-(Riskregister!$L$11-Riskregister!$K$11)*SQRT((1-AM1985)/2)))</f>
        <v>0</v>
      </c>
      <c r="AO1985" s="28">
        <f t="shared" ca="1" si="1226"/>
        <v>0.69162475919124744</v>
      </c>
      <c r="AP1985" s="28">
        <f t="shared" ca="1" si="1226"/>
        <v>0.83047053817310124</v>
      </c>
      <c r="AQ1985" s="28">
        <f>IF(Riskregister!$E$12="",0,COUNTIF(BM$4:BM$53,"&lt;"&amp;AO1985)*IF(AP1985&lt;0.5,Riskregister!$K$12+(Riskregister!$L$12-Riskregister!$K$12)*SQRT(AP1985/2),Riskregister!$L$12-(Riskregister!$L$12-Riskregister!$K$12)*SQRT((1-AP1985)/2)))</f>
        <v>0</v>
      </c>
      <c r="AR1985" s="28">
        <f t="shared" ca="1" si="1227"/>
        <v>0.80351965383021007</v>
      </c>
      <c r="AS1985" s="28">
        <f t="shared" ca="1" si="1227"/>
        <v>0.66162634850747271</v>
      </c>
      <c r="AT1985" s="28">
        <f>IF(Riskregister!$E$13="",0,COUNTIF(BN$4:BN$53,"&lt;"&amp;AR1985)*IF(AS1985&lt;0.5,Riskregister!$K$13+(Riskregister!$L$13-Riskregister!$K$13)*SQRT(AS1985/2),Riskregister!$L$13-(Riskregister!$L$13-Riskregister!$K$13)*SQRT((1-AS1985)/2)))</f>
        <v>0</v>
      </c>
      <c r="AU1985" s="28">
        <f t="shared" ca="1" si="1228"/>
        <v>0.31520867736702485</v>
      </c>
      <c r="AV1985" s="28">
        <f t="shared" ca="1" si="1228"/>
        <v>1.4724374367023119E-2</v>
      </c>
      <c r="AW1985" s="28">
        <f>IF(Riskregister!$E$14="",0,COUNTIF(BO$4:BO$53,"&lt;"&amp;AU1985)*IF(AV1985&lt;0.5,Riskregister!$K$14+(Riskregister!$L$14-Riskregister!$K$14)*SQRT(AV1985/2),Riskregister!$L$14-(Riskregister!$L$14-Riskregister!$K$14)*SQRT((1-AV1985)/2)))</f>
        <v>0</v>
      </c>
      <c r="AX1985" s="28">
        <f t="shared" ca="1" si="1229"/>
        <v>0.16478573723001466</v>
      </c>
      <c r="AY1985" s="28">
        <f t="shared" ca="1" si="1229"/>
        <v>0.6018181610699086</v>
      </c>
      <c r="AZ1985" s="28">
        <f>IF(Riskregister!$E$15="",0,COUNTIF(BP$4:BP$53,"&lt;"&amp;AX1985)*IF(AY1985&lt;0.5,Riskregister!$K$15+(Riskregister!$L$15-Riskregister!$K$15)*SQRT(AY1985/2),Riskregister!$L$15-(Riskregister!$L$15-Riskregister!$K$15)*SQRT((1-AY1985)/2)))</f>
        <v>0</v>
      </c>
      <c r="BA1985" s="28">
        <f t="shared" ca="1" si="1230"/>
        <v>0.5807983714228544</v>
      </c>
      <c r="BB1985" s="28">
        <f t="shared" ca="1" si="1230"/>
        <v>0.57779544591195575</v>
      </c>
      <c r="BC1985" s="28">
        <f>IF(Riskregister!$E$16="",0,COUNTIF(BQ$4:BQ$53,"&lt;"&amp;BA1985)*IF(BB1985&lt;0.5,Riskregister!$K$16+(Riskregister!$L$16-Riskregister!$K$16)*SQRT(BB1985/2),Riskregister!$L$16-(Riskregister!$L$16-Riskregister!$K$16)*SQRT((1-BB1985)/2)))</f>
        <v>0</v>
      </c>
      <c r="BD1985" s="28">
        <f t="shared" ca="1" si="1194"/>
        <v>4138756.2738878191</v>
      </c>
    </row>
    <row r="1986" spans="20:56" x14ac:dyDescent="0.35">
      <c r="T1986" s="28">
        <f t="shared" ca="1" si="1219"/>
        <v>0.24483968094165454</v>
      </c>
      <c r="U1986" s="28">
        <f t="shared" ca="1" si="1219"/>
        <v>0.9616984610285636</v>
      </c>
      <c r="V1986" s="28">
        <f ca="1">IF(Riskregister!$E$5="",0,COUNTIF(BF$4:BF$53,"&lt;"&amp;T1986)*IF(U1986&lt;0.5,Riskregister!$K$5+(Riskregister!$L$5-Riskregister!$K$5)*SQRT(U1986/2),Riskregister!$L$5-(Riskregister!$L$5-Riskregister!$K$5)*SQRT((1-U1986)/2)))</f>
        <v>0</v>
      </c>
      <c r="W1986" s="28">
        <f t="shared" ca="1" si="1220"/>
        <v>0.10062124025252084</v>
      </c>
      <c r="X1986" s="28">
        <f t="shared" ca="1" si="1220"/>
        <v>0.74009064909666566</v>
      </c>
      <c r="Y1986" s="28">
        <f ca="1">IF(Riskregister!$E$6="",0,COUNTIF(BG$4:BG$53,"&lt;"&amp;W1986)*IF(X1986&lt;0.5,Riskregister!$K$6+(Riskregister!$L$6-Riskregister!$K$6)*SQRT(X1986/2),Riskregister!$L$6-(Riskregister!$L$6-Riskregister!$K$6)*SQRT((1-X1986)/2)))</f>
        <v>0</v>
      </c>
      <c r="Z1986" s="28">
        <f t="shared" ca="1" si="1221"/>
        <v>7.342259941439111E-3</v>
      </c>
      <c r="AA1986" s="28">
        <f t="shared" ca="1" si="1221"/>
        <v>0.36263860684563476</v>
      </c>
      <c r="AB1986" s="28">
        <f ca="1">IF(Riskregister!$E$7="",0,COUNTIF(BH$4:BH$53,"&lt;"&amp;Z1986)*IF(AA1986&lt;0.5,Riskregister!$K$7+(Riskregister!$L$7-Riskregister!$K$7)*SQRT(AA1986/2),Riskregister!$L$7-(Riskregister!$L$7-Riskregister!$K$7)*SQRT((1-AA1986)/2)))</f>
        <v>0</v>
      </c>
      <c r="AC1986" s="28">
        <f t="shared" ca="1" si="1222"/>
        <v>0.19709394220492782</v>
      </c>
      <c r="AD1986" s="28">
        <f t="shared" ca="1" si="1222"/>
        <v>0.71048391724247406</v>
      </c>
      <c r="AE1986" s="28">
        <f ca="1">IF(Riskregister!$E$8="",0,COUNTIF(BI$4:BI$53,"&lt;"&amp;AC1986)*IF(AD1986&lt;0.5,Riskregister!$K$8+(Riskregister!$L$8-Riskregister!$K$8)*SQRT(AD1986/2),Riskregister!$L$8-(Riskregister!$L$8-Riskregister!$K$8)*SQRT((1-AD1986)/2)))</f>
        <v>0</v>
      </c>
      <c r="AF1986" s="28">
        <f t="shared" ca="1" si="1223"/>
        <v>0.42221664075411258</v>
      </c>
      <c r="AG1986" s="28">
        <f t="shared" ca="1" si="1223"/>
        <v>0.47356238661338756</v>
      </c>
      <c r="AH1986" s="28">
        <f>IF(Riskregister!$E$9="",0,COUNTIF(BJ$4:BJ$53,"&lt;"&amp;AF1986)*IF(AG1986&lt;0.5,Riskregister!$K$9+(Riskregister!$L$9-Riskregister!$K$9)*SQRT(AG1986/2),Riskregister!$L$9-(Riskregister!$L$9-Riskregister!$K$9)*SQRT((1-AG1986)/2)))</f>
        <v>0</v>
      </c>
      <c r="AI1986" s="28">
        <f t="shared" ca="1" si="1224"/>
        <v>0.70510024344974209</v>
      </c>
      <c r="AJ1986" s="28">
        <f t="shared" ca="1" si="1224"/>
        <v>0.2564015982072485</v>
      </c>
      <c r="AK1986" s="28">
        <f>IF(Riskregister!$E$10="",0,COUNTIF(BK$4:BK$53,"&lt;"&amp;AI1986)*IF(AJ1986&lt;0.5,Riskregister!$K$10+(Riskregister!$L$10-Riskregister!$K$10)*SQRT(AJ1986/2),Riskregister!$L$10-(Riskregister!$L$10-Riskregister!$K$10)*SQRT((1-AJ1986)/2)))</f>
        <v>0</v>
      </c>
      <c r="AL1986" s="28">
        <f t="shared" ca="1" si="1225"/>
        <v>6.525068307029358E-2</v>
      </c>
      <c r="AM1986" s="28">
        <f t="shared" ca="1" si="1225"/>
        <v>0.59785647390110197</v>
      </c>
      <c r="AN1986" s="28">
        <f>IF(Riskregister!$E$11="",0,COUNTIF(BL$4:BL$53,"&lt;"&amp;AL1986)*IF(AM1986&lt;0.5,Riskregister!$K$11+(Riskregister!$L$11-Riskregister!$K$11)*SQRT(AM1986/2),Riskregister!$L$11-(Riskregister!$L$11-Riskregister!$K$11)*SQRT((1-AM1986)/2)))</f>
        <v>0</v>
      </c>
      <c r="AO1986" s="28">
        <f t="shared" ca="1" si="1226"/>
        <v>0.48824807127032366</v>
      </c>
      <c r="AP1986" s="28">
        <f t="shared" ca="1" si="1226"/>
        <v>0.66662721099568389</v>
      </c>
      <c r="AQ1986" s="28">
        <f>IF(Riskregister!$E$12="",0,COUNTIF(BM$4:BM$53,"&lt;"&amp;AO1986)*IF(AP1986&lt;0.5,Riskregister!$K$12+(Riskregister!$L$12-Riskregister!$K$12)*SQRT(AP1986/2),Riskregister!$L$12-(Riskregister!$L$12-Riskregister!$K$12)*SQRT((1-AP1986)/2)))</f>
        <v>0</v>
      </c>
      <c r="AR1986" s="28">
        <f t="shared" ca="1" si="1227"/>
        <v>0.37088627036314092</v>
      </c>
      <c r="AS1986" s="28">
        <f t="shared" ca="1" si="1227"/>
        <v>0.71108472367902409</v>
      </c>
      <c r="AT1986" s="28">
        <f>IF(Riskregister!$E$13="",0,COUNTIF(BN$4:BN$53,"&lt;"&amp;AR1986)*IF(AS1986&lt;0.5,Riskregister!$K$13+(Riskregister!$L$13-Riskregister!$K$13)*SQRT(AS1986/2),Riskregister!$L$13-(Riskregister!$L$13-Riskregister!$K$13)*SQRT((1-AS1986)/2)))</f>
        <v>0</v>
      </c>
      <c r="AU1986" s="28">
        <f t="shared" ca="1" si="1228"/>
        <v>0.24659169649633683</v>
      </c>
      <c r="AV1986" s="28">
        <f t="shared" ca="1" si="1228"/>
        <v>0.99049932170288746</v>
      </c>
      <c r="AW1986" s="28">
        <f>IF(Riskregister!$E$14="",0,COUNTIF(BO$4:BO$53,"&lt;"&amp;AU1986)*IF(AV1986&lt;0.5,Riskregister!$K$14+(Riskregister!$L$14-Riskregister!$K$14)*SQRT(AV1986/2),Riskregister!$L$14-(Riskregister!$L$14-Riskregister!$K$14)*SQRT((1-AV1986)/2)))</f>
        <v>0</v>
      </c>
      <c r="AX1986" s="28">
        <f t="shared" ca="1" si="1229"/>
        <v>0.21806667108820166</v>
      </c>
      <c r="AY1986" s="28">
        <f t="shared" ca="1" si="1229"/>
        <v>2.421061987182338E-2</v>
      </c>
      <c r="AZ1986" s="28">
        <f>IF(Riskregister!$E$15="",0,COUNTIF(BP$4:BP$53,"&lt;"&amp;AX1986)*IF(AY1986&lt;0.5,Riskregister!$K$15+(Riskregister!$L$15-Riskregister!$K$15)*SQRT(AY1986/2),Riskregister!$L$15-(Riskregister!$L$15-Riskregister!$K$15)*SQRT((1-AY1986)/2)))</f>
        <v>0</v>
      </c>
      <c r="BA1986" s="28">
        <f t="shared" ca="1" si="1230"/>
        <v>0.41009937724189138</v>
      </c>
      <c r="BB1986" s="28">
        <f t="shared" ca="1" si="1230"/>
        <v>0.33919750245311142</v>
      </c>
      <c r="BC1986" s="28">
        <f>IF(Riskregister!$E$16="",0,COUNTIF(BQ$4:BQ$53,"&lt;"&amp;BA1986)*IF(BB1986&lt;0.5,Riskregister!$K$16+(Riskregister!$L$16-Riskregister!$K$16)*SQRT(BB1986/2),Riskregister!$L$16-(Riskregister!$L$16-Riskregister!$K$16)*SQRT((1-BB1986)/2)))</f>
        <v>0</v>
      </c>
      <c r="BD1986" s="28">
        <f t="shared" ca="1" si="1194"/>
        <v>0</v>
      </c>
    </row>
    <row r="1987" spans="20:56" x14ac:dyDescent="0.35">
      <c r="T1987" s="28">
        <f t="shared" ca="1" si="1219"/>
        <v>0.73732785513154764</v>
      </c>
      <c r="U1987" s="28">
        <f t="shared" ca="1" si="1219"/>
        <v>0.3631129662784417</v>
      </c>
      <c r="V1987" s="28">
        <f ca="1">IF(Riskregister!$E$5="",0,COUNTIF(BF$4:BF$53,"&lt;"&amp;T1987)*IF(U1987&lt;0.5,Riskregister!$K$5+(Riskregister!$L$5-Riskregister!$K$5)*SQRT(U1987/2),Riskregister!$L$5-(Riskregister!$L$5-Riskregister!$K$5)*SQRT((1-U1987)/2)))</f>
        <v>341742.50398827123</v>
      </c>
      <c r="W1987" s="28">
        <f t="shared" ca="1" si="1220"/>
        <v>0.69142331102249288</v>
      </c>
      <c r="X1987" s="28">
        <f t="shared" ca="1" si="1220"/>
        <v>0.64847673382067361</v>
      </c>
      <c r="Y1987" s="28">
        <f ca="1">IF(Riskregister!$E$6="",0,COUNTIF(BG$4:BG$53,"&lt;"&amp;W1987)*IF(X1987&lt;0.5,Riskregister!$K$6+(Riskregister!$L$6-Riskregister!$K$6)*SQRT(X1987/2),Riskregister!$L$6-(Riskregister!$L$6-Riskregister!$K$6)*SQRT((1-X1987)/2)))</f>
        <v>1245369.168923964</v>
      </c>
      <c r="Z1987" s="28">
        <f t="shared" ca="1" si="1221"/>
        <v>0.86565399273264387</v>
      </c>
      <c r="AA1987" s="28">
        <f t="shared" ca="1" si="1221"/>
        <v>0.95937586135028907</v>
      </c>
      <c r="AB1987" s="28">
        <f ca="1">IF(Riskregister!$E$7="",0,COUNTIF(BH$4:BH$53,"&lt;"&amp;Z1987)*IF(AA1987&lt;0.5,Riskregister!$K$7+(Riskregister!$L$7-Riskregister!$K$7)*SQRT(AA1987/2),Riskregister!$L$7-(Riskregister!$L$7-Riskregister!$K$7)*SQRT((1-AA1987)/2)))</f>
        <v>350117.8539726407</v>
      </c>
      <c r="AC1987" s="28">
        <f t="shared" ca="1" si="1222"/>
        <v>0.71922094607432363</v>
      </c>
      <c r="AD1987" s="28">
        <f t="shared" ca="1" si="1222"/>
        <v>0.25969348561498329</v>
      </c>
      <c r="AE1987" s="28">
        <f ca="1">IF(Riskregister!$E$8="",0,COUNTIF(BI$4:BI$53,"&lt;"&amp;AC1987)*IF(AD1987&lt;0.5,Riskregister!$K$8+(Riskregister!$L$8-Riskregister!$K$8)*SQRT(AD1987/2),Riskregister!$L$8-(Riskregister!$L$8-Riskregister!$K$8)*SQRT((1-AD1987)/2)))</f>
        <v>0</v>
      </c>
      <c r="AF1987" s="28">
        <f t="shared" ca="1" si="1223"/>
        <v>0.45804563235322715</v>
      </c>
      <c r="AG1987" s="28">
        <f t="shared" ca="1" si="1223"/>
        <v>0.14107541338049956</v>
      </c>
      <c r="AH1987" s="28">
        <f>IF(Riskregister!$E$9="",0,COUNTIF(BJ$4:BJ$53,"&lt;"&amp;AF1987)*IF(AG1987&lt;0.5,Riskregister!$K$9+(Riskregister!$L$9-Riskregister!$K$9)*SQRT(AG1987/2),Riskregister!$L$9-(Riskregister!$L$9-Riskregister!$K$9)*SQRT((1-AG1987)/2)))</f>
        <v>0</v>
      </c>
      <c r="AI1987" s="28">
        <f t="shared" ca="1" si="1224"/>
        <v>0.23689133106984617</v>
      </c>
      <c r="AJ1987" s="28">
        <f t="shared" ca="1" si="1224"/>
        <v>0.49160120591672885</v>
      </c>
      <c r="AK1987" s="28">
        <f>IF(Riskregister!$E$10="",0,COUNTIF(BK$4:BK$53,"&lt;"&amp;AI1987)*IF(AJ1987&lt;0.5,Riskregister!$K$10+(Riskregister!$L$10-Riskregister!$K$10)*SQRT(AJ1987/2),Riskregister!$L$10-(Riskregister!$L$10-Riskregister!$K$10)*SQRT((1-AJ1987)/2)))</f>
        <v>0</v>
      </c>
      <c r="AL1987" s="28">
        <f t="shared" ca="1" si="1225"/>
        <v>0.86571673249509795</v>
      </c>
      <c r="AM1987" s="28">
        <f t="shared" ca="1" si="1225"/>
        <v>0.87240067106614427</v>
      </c>
      <c r="AN1987" s="28">
        <f>IF(Riskregister!$E$11="",0,COUNTIF(BL$4:BL$53,"&lt;"&amp;AL1987)*IF(AM1987&lt;0.5,Riskregister!$K$11+(Riskregister!$L$11-Riskregister!$K$11)*SQRT(AM1987/2),Riskregister!$L$11-(Riskregister!$L$11-Riskregister!$K$11)*SQRT((1-AM1987)/2)))</f>
        <v>0</v>
      </c>
      <c r="AO1987" s="28">
        <f t="shared" ca="1" si="1226"/>
        <v>0.91350019434480567</v>
      </c>
      <c r="AP1987" s="28">
        <f t="shared" ca="1" si="1226"/>
        <v>0.21692370910248993</v>
      </c>
      <c r="AQ1987" s="28">
        <f>IF(Riskregister!$E$12="",0,COUNTIF(BM$4:BM$53,"&lt;"&amp;AO1987)*IF(AP1987&lt;0.5,Riskregister!$K$12+(Riskregister!$L$12-Riskregister!$K$12)*SQRT(AP1987/2),Riskregister!$L$12-(Riskregister!$L$12-Riskregister!$K$12)*SQRT((1-AP1987)/2)))</f>
        <v>0</v>
      </c>
      <c r="AR1987" s="28">
        <f t="shared" ca="1" si="1227"/>
        <v>8.3984316561541261E-2</v>
      </c>
      <c r="AS1987" s="28">
        <f t="shared" ca="1" si="1227"/>
        <v>0.5123150840365861</v>
      </c>
      <c r="AT1987" s="28">
        <f>IF(Riskregister!$E$13="",0,COUNTIF(BN$4:BN$53,"&lt;"&amp;AR1987)*IF(AS1987&lt;0.5,Riskregister!$K$13+(Riskregister!$L$13-Riskregister!$K$13)*SQRT(AS1987/2),Riskregister!$L$13-(Riskregister!$L$13-Riskregister!$K$13)*SQRT((1-AS1987)/2)))</f>
        <v>0</v>
      </c>
      <c r="AU1987" s="28">
        <f t="shared" ca="1" si="1228"/>
        <v>0.26799533411494414</v>
      </c>
      <c r="AV1987" s="28">
        <f t="shared" ca="1" si="1228"/>
        <v>0.56632181589849595</v>
      </c>
      <c r="AW1987" s="28">
        <f>IF(Riskregister!$E$14="",0,COUNTIF(BO$4:BO$53,"&lt;"&amp;AU1987)*IF(AV1987&lt;0.5,Riskregister!$K$14+(Riskregister!$L$14-Riskregister!$K$14)*SQRT(AV1987/2),Riskregister!$L$14-(Riskregister!$L$14-Riskregister!$K$14)*SQRT((1-AV1987)/2)))</f>
        <v>0</v>
      </c>
      <c r="AX1987" s="28">
        <f t="shared" ca="1" si="1229"/>
        <v>0.91747517690198499</v>
      </c>
      <c r="AY1987" s="28">
        <f t="shared" ca="1" si="1229"/>
        <v>0.76210198764017056</v>
      </c>
      <c r="AZ1987" s="28">
        <f>IF(Riskregister!$E$15="",0,COUNTIF(BP$4:BP$53,"&lt;"&amp;AX1987)*IF(AY1987&lt;0.5,Riskregister!$K$15+(Riskregister!$L$15-Riskregister!$K$15)*SQRT(AY1987/2),Riskregister!$L$15-(Riskregister!$L$15-Riskregister!$K$15)*SQRT((1-AY1987)/2)))</f>
        <v>0</v>
      </c>
      <c r="BA1987" s="28">
        <f t="shared" ca="1" si="1230"/>
        <v>0.40929560774462626</v>
      </c>
      <c r="BB1987" s="28">
        <f t="shared" ca="1" si="1230"/>
        <v>0.10100623120646679</v>
      </c>
      <c r="BC1987" s="28">
        <f>IF(Riskregister!$E$16="",0,COUNTIF(BQ$4:BQ$53,"&lt;"&amp;BA1987)*IF(BB1987&lt;0.5,Riskregister!$K$16+(Riskregister!$L$16-Riskregister!$K$16)*SQRT(BB1987/2),Riskregister!$L$16-(Riskregister!$L$16-Riskregister!$K$16)*SQRT((1-BB1987)/2)))</f>
        <v>0</v>
      </c>
      <c r="BD1987" s="28">
        <f t="shared" ca="1" si="1194"/>
        <v>1937229.5268848762</v>
      </c>
    </row>
    <row r="1988" spans="20:56" x14ac:dyDescent="0.35">
      <c r="T1988" s="28">
        <f t="shared" ca="1" si="1219"/>
        <v>0.85023441327806593</v>
      </c>
      <c r="U1988" s="28">
        <f t="shared" ca="1" si="1219"/>
        <v>0.94791919998107188</v>
      </c>
      <c r="V1988" s="28">
        <f ca="1">IF(Riskregister!$E$5="",0,COUNTIF(BF$4:BF$53,"&lt;"&amp;T1988)*IF(U1988&lt;0.5,Riskregister!$K$5+(Riskregister!$L$5-Riskregister!$K$5)*SQRT(U1988/2),Riskregister!$L$5-(Riskregister!$L$5-Riskregister!$K$5)*SQRT((1-U1988)/2)))</f>
        <v>527383.32834729704</v>
      </c>
      <c r="W1988" s="28">
        <f t="shared" ca="1" si="1220"/>
        <v>0.46468593024649618</v>
      </c>
      <c r="X1988" s="28">
        <f t="shared" ca="1" si="1220"/>
        <v>0.38081224196675767</v>
      </c>
      <c r="Y1988" s="28">
        <f ca="1">IF(Riskregister!$E$6="",0,COUNTIF(BG$4:BG$53,"&lt;"&amp;W1988)*IF(X1988&lt;0.5,Riskregister!$K$6+(Riskregister!$L$6-Riskregister!$K$6)*SQRT(X1988/2),Riskregister!$L$6-(Riskregister!$L$6-Riskregister!$K$6)*SQRT((1-X1988)/2)))</f>
        <v>0</v>
      </c>
      <c r="Z1988" s="28">
        <f t="shared" ca="1" si="1221"/>
        <v>0.85690998477325842</v>
      </c>
      <c r="AA1988" s="28">
        <f t="shared" ca="1" si="1221"/>
        <v>0.10990921563596168</v>
      </c>
      <c r="AB1988" s="28">
        <f ca="1">IF(Riskregister!$E$7="",0,COUNTIF(BH$4:BH$53,"&lt;"&amp;Z1988)*IF(AA1988&lt;0.5,Riskregister!$K$7+(Riskregister!$L$7-Riskregister!$K$7)*SQRT(AA1988/2),Riskregister!$L$7-(Riskregister!$L$7-Riskregister!$K$7)*SQRT((1-AA1988)/2)))</f>
        <v>132048.3970452967</v>
      </c>
      <c r="AC1988" s="28">
        <f t="shared" ca="1" si="1222"/>
        <v>0.67974776563944794</v>
      </c>
      <c r="AD1988" s="28">
        <f t="shared" ca="1" si="1222"/>
        <v>0.16367471298694691</v>
      </c>
      <c r="AE1988" s="28">
        <f ca="1">IF(Riskregister!$E$8="",0,COUNTIF(BI$4:BI$53,"&lt;"&amp;AC1988)*IF(AD1988&lt;0.5,Riskregister!$K$8+(Riskregister!$L$8-Riskregister!$K$8)*SQRT(AD1988/2),Riskregister!$L$8-(Riskregister!$L$8-Riskregister!$K$8)*SQRT((1-AD1988)/2)))</f>
        <v>0</v>
      </c>
      <c r="AF1988" s="28">
        <f t="shared" ca="1" si="1223"/>
        <v>0.59822982246775203</v>
      </c>
      <c r="AG1988" s="28">
        <f t="shared" ca="1" si="1223"/>
        <v>0.57617461009715076</v>
      </c>
      <c r="AH1988" s="28">
        <f>IF(Riskregister!$E$9="",0,COUNTIF(BJ$4:BJ$53,"&lt;"&amp;AF1988)*IF(AG1988&lt;0.5,Riskregister!$K$9+(Riskregister!$L$9-Riskregister!$K$9)*SQRT(AG1988/2),Riskregister!$L$9-(Riskregister!$L$9-Riskregister!$K$9)*SQRT((1-AG1988)/2)))</f>
        <v>0</v>
      </c>
      <c r="AI1988" s="28">
        <f t="shared" ca="1" si="1224"/>
        <v>0.36389262741986561</v>
      </c>
      <c r="AJ1988" s="28">
        <f t="shared" ca="1" si="1224"/>
        <v>0.3787860514773681</v>
      </c>
      <c r="AK1988" s="28">
        <f>IF(Riskregister!$E$10="",0,COUNTIF(BK$4:BK$53,"&lt;"&amp;AI1988)*IF(AJ1988&lt;0.5,Riskregister!$K$10+(Riskregister!$L$10-Riskregister!$K$10)*SQRT(AJ1988/2),Riskregister!$L$10-(Riskregister!$L$10-Riskregister!$K$10)*SQRT((1-AJ1988)/2)))</f>
        <v>0</v>
      </c>
      <c r="AL1988" s="28">
        <f t="shared" ca="1" si="1225"/>
        <v>0.1837237489887017</v>
      </c>
      <c r="AM1988" s="28">
        <f t="shared" ca="1" si="1225"/>
        <v>0.48926712678417028</v>
      </c>
      <c r="AN1988" s="28">
        <f>IF(Riskregister!$E$11="",0,COUNTIF(BL$4:BL$53,"&lt;"&amp;AL1988)*IF(AM1988&lt;0.5,Riskregister!$K$11+(Riskregister!$L$11-Riskregister!$K$11)*SQRT(AM1988/2),Riskregister!$L$11-(Riskregister!$L$11-Riskregister!$K$11)*SQRT((1-AM1988)/2)))</f>
        <v>0</v>
      </c>
      <c r="AO1988" s="28">
        <f t="shared" ca="1" si="1226"/>
        <v>0.76012424047280214</v>
      </c>
      <c r="AP1988" s="28">
        <f t="shared" ca="1" si="1226"/>
        <v>0.81155322712318789</v>
      </c>
      <c r="AQ1988" s="28">
        <f>IF(Riskregister!$E$12="",0,COUNTIF(BM$4:BM$53,"&lt;"&amp;AO1988)*IF(AP1988&lt;0.5,Riskregister!$K$12+(Riskregister!$L$12-Riskregister!$K$12)*SQRT(AP1988/2),Riskregister!$L$12-(Riskregister!$L$12-Riskregister!$K$12)*SQRT((1-AP1988)/2)))</f>
        <v>0</v>
      </c>
      <c r="AR1988" s="28">
        <f t="shared" ca="1" si="1227"/>
        <v>0.35101486978871721</v>
      </c>
      <c r="AS1988" s="28">
        <f t="shared" ca="1" si="1227"/>
        <v>0.99883149460658582</v>
      </c>
      <c r="AT1988" s="28">
        <f>IF(Riskregister!$E$13="",0,COUNTIF(BN$4:BN$53,"&lt;"&amp;AR1988)*IF(AS1988&lt;0.5,Riskregister!$K$13+(Riskregister!$L$13-Riskregister!$K$13)*SQRT(AS1988/2),Riskregister!$L$13-(Riskregister!$L$13-Riskregister!$K$13)*SQRT((1-AS1988)/2)))</f>
        <v>0</v>
      </c>
      <c r="AU1988" s="28">
        <f t="shared" ca="1" si="1228"/>
        <v>0.75296109414629409</v>
      </c>
      <c r="AV1988" s="28">
        <f t="shared" ca="1" si="1228"/>
        <v>0.23820838488694585</v>
      </c>
      <c r="AW1988" s="28">
        <f>IF(Riskregister!$E$14="",0,COUNTIF(BO$4:BO$53,"&lt;"&amp;AU1988)*IF(AV1988&lt;0.5,Riskregister!$K$14+(Riskregister!$L$14-Riskregister!$K$14)*SQRT(AV1988/2),Riskregister!$L$14-(Riskregister!$L$14-Riskregister!$K$14)*SQRT((1-AV1988)/2)))</f>
        <v>0</v>
      </c>
      <c r="AX1988" s="28">
        <f t="shared" ca="1" si="1229"/>
        <v>0.99418039781371037</v>
      </c>
      <c r="AY1988" s="28">
        <f t="shared" ca="1" si="1229"/>
        <v>0.38954226178812434</v>
      </c>
      <c r="AZ1988" s="28">
        <f>IF(Riskregister!$E$15="",0,COUNTIF(BP$4:BP$53,"&lt;"&amp;AX1988)*IF(AY1988&lt;0.5,Riskregister!$K$15+(Riskregister!$L$15-Riskregister!$K$15)*SQRT(AY1988/2),Riskregister!$L$15-(Riskregister!$L$15-Riskregister!$K$15)*SQRT((1-AY1988)/2)))</f>
        <v>0</v>
      </c>
      <c r="BA1988" s="28">
        <f t="shared" ca="1" si="1230"/>
        <v>0.74672624911736074</v>
      </c>
      <c r="BB1988" s="28">
        <f t="shared" ca="1" si="1230"/>
        <v>0.91272057791866024</v>
      </c>
      <c r="BC1988" s="28">
        <f>IF(Riskregister!$E$16="",0,COUNTIF(BQ$4:BQ$53,"&lt;"&amp;BA1988)*IF(BB1988&lt;0.5,Riskregister!$K$16+(Riskregister!$L$16-Riskregister!$K$16)*SQRT(BB1988/2),Riskregister!$L$16-(Riskregister!$L$16-Riskregister!$K$16)*SQRT((1-BB1988)/2)))</f>
        <v>0</v>
      </c>
      <c r="BD1988" s="28">
        <f t="shared" ref="BD1988:BD2051" ca="1" si="1231">V1988+Y1988+AB1988+AE1988+AH1988+AK1988+AN1988+AQ1988+AT1988+AW1988+AZ1988+BC1988</f>
        <v>659431.72539259377</v>
      </c>
    </row>
    <row r="1989" spans="20:56" x14ac:dyDescent="0.35">
      <c r="T1989" s="28">
        <f t="shared" ca="1" si="1219"/>
        <v>0.21413351277794512</v>
      </c>
      <c r="U1989" s="28">
        <f t="shared" ca="1" si="1219"/>
        <v>0.87081130583846633</v>
      </c>
      <c r="V1989" s="28">
        <f ca="1">IF(Riskregister!$E$5="",0,COUNTIF(BF$4:BF$53,"&lt;"&amp;T1989)*IF(U1989&lt;0.5,Riskregister!$K$5+(Riskregister!$L$5-Riskregister!$K$5)*SQRT(U1989/2),Riskregister!$L$5-(Riskregister!$L$5-Riskregister!$K$5)*SQRT((1-U1989)/2)))</f>
        <v>0</v>
      </c>
      <c r="W1989" s="28">
        <f t="shared" ca="1" si="1220"/>
        <v>0.78040657101528554</v>
      </c>
      <c r="X1989" s="28">
        <f t="shared" ca="1" si="1220"/>
        <v>0.16809803068604012</v>
      </c>
      <c r="Y1989" s="28">
        <f ca="1">IF(Riskregister!$E$6="",0,COUNTIF(BG$4:BG$53,"&lt;"&amp;W1989)*IF(X1989&lt;0.5,Riskregister!$K$6+(Riskregister!$L$6-Riskregister!$K$6)*SQRT(X1989/2),Riskregister!$L$6-(Riskregister!$L$6-Riskregister!$K$6)*SQRT((1-X1989)/2)))</f>
        <v>721841.74776591512</v>
      </c>
      <c r="Z1989" s="28">
        <f t="shared" ca="1" si="1221"/>
        <v>0.86176098830778569</v>
      </c>
      <c r="AA1989" s="28">
        <f t="shared" ca="1" si="1221"/>
        <v>0.28042343642341494</v>
      </c>
      <c r="AB1989" s="28">
        <f ca="1">IF(Riskregister!$E$7="",0,COUNTIF(BH$4:BH$53,"&lt;"&amp;Z1989)*IF(AA1989&lt;0.5,Riskregister!$K$7+(Riskregister!$L$7-Riskregister!$K$7)*SQRT(AA1989/2),Riskregister!$L$7-(Riskregister!$L$7-Riskregister!$K$7)*SQRT((1-AA1989)/2)))</f>
        <v>181056.99325459197</v>
      </c>
      <c r="AC1989" s="28">
        <f t="shared" ca="1" si="1222"/>
        <v>2.3040572456114239E-2</v>
      </c>
      <c r="AD1989" s="28">
        <f t="shared" ca="1" si="1222"/>
        <v>5.9653832563863252E-2</v>
      </c>
      <c r="AE1989" s="28">
        <f ca="1">IF(Riskregister!$E$8="",0,COUNTIF(BI$4:BI$53,"&lt;"&amp;AC1989)*IF(AD1989&lt;0.5,Riskregister!$K$8+(Riskregister!$L$8-Riskregister!$K$8)*SQRT(AD1989/2),Riskregister!$L$8-(Riskregister!$L$8-Riskregister!$K$8)*SQRT((1-AD1989)/2)))</f>
        <v>0</v>
      </c>
      <c r="AF1989" s="28">
        <f t="shared" ca="1" si="1223"/>
        <v>0.5319135612896434</v>
      </c>
      <c r="AG1989" s="28">
        <f t="shared" ca="1" si="1223"/>
        <v>0.55881946943374117</v>
      </c>
      <c r="AH1989" s="28">
        <f>IF(Riskregister!$E$9="",0,COUNTIF(BJ$4:BJ$53,"&lt;"&amp;AF1989)*IF(AG1989&lt;0.5,Riskregister!$K$9+(Riskregister!$L$9-Riskregister!$K$9)*SQRT(AG1989/2),Riskregister!$L$9-(Riskregister!$L$9-Riskregister!$K$9)*SQRT((1-AG1989)/2)))</f>
        <v>0</v>
      </c>
      <c r="AI1989" s="28">
        <f t="shared" ca="1" si="1224"/>
        <v>0.5869008251036778</v>
      </c>
      <c r="AJ1989" s="28">
        <f t="shared" ca="1" si="1224"/>
        <v>0.45703174801553448</v>
      </c>
      <c r="AK1989" s="28">
        <f>IF(Riskregister!$E$10="",0,COUNTIF(BK$4:BK$53,"&lt;"&amp;AI1989)*IF(AJ1989&lt;0.5,Riskregister!$K$10+(Riskregister!$L$10-Riskregister!$K$10)*SQRT(AJ1989/2),Riskregister!$L$10-(Riskregister!$L$10-Riskregister!$K$10)*SQRT((1-AJ1989)/2)))</f>
        <v>0</v>
      </c>
      <c r="AL1989" s="28">
        <f t="shared" ca="1" si="1225"/>
        <v>0.43486399940598652</v>
      </c>
      <c r="AM1989" s="28">
        <f t="shared" ca="1" si="1225"/>
        <v>0.53160771958157382</v>
      </c>
      <c r="AN1989" s="28">
        <f>IF(Riskregister!$E$11="",0,COUNTIF(BL$4:BL$53,"&lt;"&amp;AL1989)*IF(AM1989&lt;0.5,Riskregister!$K$11+(Riskregister!$L$11-Riskregister!$K$11)*SQRT(AM1989/2),Riskregister!$L$11-(Riskregister!$L$11-Riskregister!$K$11)*SQRT((1-AM1989)/2)))</f>
        <v>0</v>
      </c>
      <c r="AO1989" s="28">
        <f t="shared" ca="1" si="1226"/>
        <v>0.74140766135406722</v>
      </c>
      <c r="AP1989" s="28">
        <f t="shared" ca="1" si="1226"/>
        <v>0.75571936014254659</v>
      </c>
      <c r="AQ1989" s="28">
        <f>IF(Riskregister!$E$12="",0,COUNTIF(BM$4:BM$53,"&lt;"&amp;AO1989)*IF(AP1989&lt;0.5,Riskregister!$K$12+(Riskregister!$L$12-Riskregister!$K$12)*SQRT(AP1989/2),Riskregister!$L$12-(Riskregister!$L$12-Riskregister!$K$12)*SQRT((1-AP1989)/2)))</f>
        <v>0</v>
      </c>
      <c r="AR1989" s="28">
        <f t="shared" ca="1" si="1227"/>
        <v>0.20414746255146521</v>
      </c>
      <c r="AS1989" s="28">
        <f t="shared" ca="1" si="1227"/>
        <v>0.19166432292736379</v>
      </c>
      <c r="AT1989" s="28">
        <f>IF(Riskregister!$E$13="",0,COUNTIF(BN$4:BN$53,"&lt;"&amp;AR1989)*IF(AS1989&lt;0.5,Riskregister!$K$13+(Riskregister!$L$13-Riskregister!$K$13)*SQRT(AS1989/2),Riskregister!$L$13-(Riskregister!$L$13-Riskregister!$K$13)*SQRT((1-AS1989)/2)))</f>
        <v>0</v>
      </c>
      <c r="AU1989" s="28">
        <f t="shared" ca="1" si="1228"/>
        <v>0.79647651619058635</v>
      </c>
      <c r="AV1989" s="28">
        <f t="shared" ca="1" si="1228"/>
        <v>0.20333034766484004</v>
      </c>
      <c r="AW1989" s="28">
        <f>IF(Riskregister!$E$14="",0,COUNTIF(BO$4:BO$53,"&lt;"&amp;AU1989)*IF(AV1989&lt;0.5,Riskregister!$K$14+(Riskregister!$L$14-Riskregister!$K$14)*SQRT(AV1989/2),Riskregister!$L$14-(Riskregister!$L$14-Riskregister!$K$14)*SQRT((1-AV1989)/2)))</f>
        <v>0</v>
      </c>
      <c r="AX1989" s="28">
        <f t="shared" ca="1" si="1229"/>
        <v>0.4844984880232448</v>
      </c>
      <c r="AY1989" s="28">
        <f t="shared" ca="1" si="1229"/>
        <v>0.69445505643834649</v>
      </c>
      <c r="AZ1989" s="28">
        <f>IF(Riskregister!$E$15="",0,COUNTIF(BP$4:BP$53,"&lt;"&amp;AX1989)*IF(AY1989&lt;0.5,Riskregister!$K$15+(Riskregister!$L$15-Riskregister!$K$15)*SQRT(AY1989/2),Riskregister!$L$15-(Riskregister!$L$15-Riskregister!$K$15)*SQRT((1-AY1989)/2)))</f>
        <v>0</v>
      </c>
      <c r="BA1989" s="28">
        <f t="shared" ca="1" si="1230"/>
        <v>0.94914154880476942</v>
      </c>
      <c r="BB1989" s="28">
        <f t="shared" ca="1" si="1230"/>
        <v>5.0364695853183483E-2</v>
      </c>
      <c r="BC1989" s="28">
        <f>IF(Riskregister!$E$16="",0,COUNTIF(BQ$4:BQ$53,"&lt;"&amp;BA1989)*IF(BB1989&lt;0.5,Riskregister!$K$16+(Riskregister!$L$16-Riskregister!$K$16)*SQRT(BB1989/2),Riskregister!$L$16-(Riskregister!$L$16-Riskregister!$K$16)*SQRT((1-BB1989)/2)))</f>
        <v>0</v>
      </c>
      <c r="BD1989" s="28">
        <f t="shared" ca="1" si="1231"/>
        <v>902898.74102050706</v>
      </c>
    </row>
    <row r="1990" spans="20:56" x14ac:dyDescent="0.35">
      <c r="T1990" s="28">
        <f t="shared" ca="1" si="1219"/>
        <v>0.51429861707726265</v>
      </c>
      <c r="U1990" s="28">
        <f t="shared" ca="1" si="1219"/>
        <v>0.84835763713075185</v>
      </c>
      <c r="V1990" s="28">
        <f ca="1">IF(Riskregister!$E$5="",0,COUNTIF(BF$4:BF$53,"&lt;"&amp;T1990)*IF(U1990&lt;0.5,Riskregister!$K$5+(Riskregister!$L$5-Riskregister!$K$5)*SQRT(U1990/2),Riskregister!$L$5-(Riskregister!$L$5-Riskregister!$K$5)*SQRT((1-U1990)/2)))</f>
        <v>0</v>
      </c>
      <c r="W1990" s="28">
        <f t="shared" ca="1" si="1220"/>
        <v>0.70727402563256758</v>
      </c>
      <c r="X1990" s="28">
        <f t="shared" ca="1" si="1220"/>
        <v>0.89777462934971608</v>
      </c>
      <c r="Y1990" s="28">
        <f ca="1">IF(Riskregister!$E$6="",0,COUNTIF(BG$4:BG$53,"&lt;"&amp;W1990)*IF(X1990&lt;0.5,Riskregister!$K$6+(Riskregister!$L$6-Riskregister!$K$6)*SQRT(X1990/2),Riskregister!$L$6-(Riskregister!$L$6-Riskregister!$K$6)*SQRT((1-X1990)/2)))</f>
        <v>1593053.9342204425</v>
      </c>
      <c r="Z1990" s="28">
        <f t="shared" ca="1" si="1221"/>
        <v>0.73347597716576829</v>
      </c>
      <c r="AA1990" s="28">
        <f t="shared" ca="1" si="1221"/>
        <v>0.18368393433265862</v>
      </c>
      <c r="AB1990" s="28">
        <f ca="1">IF(Riskregister!$E$7="",0,COUNTIF(BH$4:BH$53,"&lt;"&amp;Z1990)*IF(AA1990&lt;0.5,Riskregister!$K$7+(Riskregister!$L$7-Riskregister!$K$7)*SQRT(AA1990/2),Riskregister!$L$7-(Riskregister!$L$7-Riskregister!$K$7)*SQRT((1-AA1990)/2)))</f>
        <v>156069.03873362546</v>
      </c>
      <c r="AC1990" s="28">
        <f t="shared" ca="1" si="1222"/>
        <v>0.4911400841024347</v>
      </c>
      <c r="AD1990" s="28">
        <f t="shared" ca="1" si="1222"/>
        <v>0.14760729531522732</v>
      </c>
      <c r="AE1990" s="28">
        <f ca="1">IF(Riskregister!$E$8="",0,COUNTIF(BI$4:BI$53,"&lt;"&amp;AC1990)*IF(AD1990&lt;0.5,Riskregister!$K$8+(Riskregister!$L$8-Riskregister!$K$8)*SQRT(AD1990/2),Riskregister!$L$8-(Riskregister!$L$8-Riskregister!$K$8)*SQRT((1-AD1990)/2)))</f>
        <v>0</v>
      </c>
      <c r="AF1990" s="28">
        <f t="shared" ca="1" si="1223"/>
        <v>0.61481067387857558</v>
      </c>
      <c r="AG1990" s="28">
        <f t="shared" ca="1" si="1223"/>
        <v>0.74872839916854173</v>
      </c>
      <c r="AH1990" s="28">
        <f>IF(Riskregister!$E$9="",0,COUNTIF(BJ$4:BJ$53,"&lt;"&amp;AF1990)*IF(AG1990&lt;0.5,Riskregister!$K$9+(Riskregister!$L$9-Riskregister!$K$9)*SQRT(AG1990/2),Riskregister!$L$9-(Riskregister!$L$9-Riskregister!$K$9)*SQRT((1-AG1990)/2)))</f>
        <v>0</v>
      </c>
      <c r="AI1990" s="28">
        <f t="shared" ca="1" si="1224"/>
        <v>0.39488493651453616</v>
      </c>
      <c r="AJ1990" s="28">
        <f t="shared" ca="1" si="1224"/>
        <v>0.64538876355857033</v>
      </c>
      <c r="AK1990" s="28">
        <f>IF(Riskregister!$E$10="",0,COUNTIF(BK$4:BK$53,"&lt;"&amp;AI1990)*IF(AJ1990&lt;0.5,Riskregister!$K$10+(Riskregister!$L$10-Riskregister!$K$10)*SQRT(AJ1990/2),Riskregister!$L$10-(Riskregister!$L$10-Riskregister!$K$10)*SQRT((1-AJ1990)/2)))</f>
        <v>0</v>
      </c>
      <c r="AL1990" s="28">
        <f t="shared" ca="1" si="1225"/>
        <v>9.8202655379346804E-2</v>
      </c>
      <c r="AM1990" s="28">
        <f t="shared" ca="1" si="1225"/>
        <v>6.9758594953397979E-2</v>
      </c>
      <c r="AN1990" s="28">
        <f>IF(Riskregister!$E$11="",0,COUNTIF(BL$4:BL$53,"&lt;"&amp;AL1990)*IF(AM1990&lt;0.5,Riskregister!$K$11+(Riskregister!$L$11-Riskregister!$K$11)*SQRT(AM1990/2),Riskregister!$L$11-(Riskregister!$L$11-Riskregister!$K$11)*SQRT((1-AM1990)/2)))</f>
        <v>0</v>
      </c>
      <c r="AO1990" s="28">
        <f t="shared" ca="1" si="1226"/>
        <v>0.4970045867234032</v>
      </c>
      <c r="AP1990" s="28">
        <f t="shared" ca="1" si="1226"/>
        <v>0.93461325832242403</v>
      </c>
      <c r="AQ1990" s="28">
        <f>IF(Riskregister!$E$12="",0,COUNTIF(BM$4:BM$53,"&lt;"&amp;AO1990)*IF(AP1990&lt;0.5,Riskregister!$K$12+(Riskregister!$L$12-Riskregister!$K$12)*SQRT(AP1990/2),Riskregister!$L$12-(Riskregister!$L$12-Riskregister!$K$12)*SQRT((1-AP1990)/2)))</f>
        <v>0</v>
      </c>
      <c r="AR1990" s="28">
        <f t="shared" ca="1" si="1227"/>
        <v>0.43086719710311516</v>
      </c>
      <c r="AS1990" s="28">
        <f t="shared" ca="1" si="1227"/>
        <v>2.6101865834513571E-2</v>
      </c>
      <c r="AT1990" s="28">
        <f>IF(Riskregister!$E$13="",0,COUNTIF(BN$4:BN$53,"&lt;"&amp;AR1990)*IF(AS1990&lt;0.5,Riskregister!$K$13+(Riskregister!$L$13-Riskregister!$K$13)*SQRT(AS1990/2),Riskregister!$L$13-(Riskregister!$L$13-Riskregister!$K$13)*SQRT((1-AS1990)/2)))</f>
        <v>0</v>
      </c>
      <c r="AU1990" s="28">
        <f t="shared" ca="1" si="1228"/>
        <v>0.29475774606711114</v>
      </c>
      <c r="AV1990" s="28">
        <f t="shared" ca="1" si="1228"/>
        <v>0.77550683877528759</v>
      </c>
      <c r="AW1990" s="28">
        <f>IF(Riskregister!$E$14="",0,COUNTIF(BO$4:BO$53,"&lt;"&amp;AU1990)*IF(AV1990&lt;0.5,Riskregister!$K$14+(Riskregister!$L$14-Riskregister!$K$14)*SQRT(AV1990/2),Riskregister!$L$14-(Riskregister!$L$14-Riskregister!$K$14)*SQRT((1-AV1990)/2)))</f>
        <v>0</v>
      </c>
      <c r="AX1990" s="28">
        <f t="shared" ca="1" si="1229"/>
        <v>0.67858343992286818</v>
      </c>
      <c r="AY1990" s="28">
        <f t="shared" ca="1" si="1229"/>
        <v>0.47823167663833244</v>
      </c>
      <c r="AZ1990" s="28">
        <f>IF(Riskregister!$E$15="",0,COUNTIF(BP$4:BP$53,"&lt;"&amp;AX1990)*IF(AY1990&lt;0.5,Riskregister!$K$15+(Riskregister!$L$15-Riskregister!$K$15)*SQRT(AY1990/2),Riskregister!$L$15-(Riskregister!$L$15-Riskregister!$K$15)*SQRT((1-AY1990)/2)))</f>
        <v>0</v>
      </c>
      <c r="BA1990" s="28">
        <f t="shared" ca="1" si="1230"/>
        <v>0.92628343554775139</v>
      </c>
      <c r="BB1990" s="28">
        <f t="shared" ca="1" si="1230"/>
        <v>0.56658197638959185</v>
      </c>
      <c r="BC1990" s="28">
        <f>IF(Riskregister!$E$16="",0,COUNTIF(BQ$4:BQ$53,"&lt;"&amp;BA1990)*IF(BB1990&lt;0.5,Riskregister!$K$16+(Riskregister!$L$16-Riskregister!$K$16)*SQRT(BB1990/2),Riskregister!$L$16-(Riskregister!$L$16-Riskregister!$K$16)*SQRT((1-BB1990)/2)))</f>
        <v>0</v>
      </c>
      <c r="BD1990" s="28">
        <f t="shared" ca="1" si="1231"/>
        <v>1749122.9729540681</v>
      </c>
    </row>
    <row r="1991" spans="20:56" x14ac:dyDescent="0.35">
      <c r="T1991" s="28">
        <f t="shared" ca="1" si="1219"/>
        <v>0.73530718085679747</v>
      </c>
      <c r="U1991" s="28">
        <f t="shared" ca="1" si="1219"/>
        <v>0.96138455040889492</v>
      </c>
      <c r="V1991" s="28">
        <f ca="1">IF(Riskregister!$E$5="",0,COUNTIF(BF$4:BF$53,"&lt;"&amp;T1991)*IF(U1991&lt;0.5,Riskregister!$K$5+(Riskregister!$L$5-Riskregister!$K$5)*SQRT(U1991/2),Riskregister!$L$5-(Riskregister!$L$5-Riskregister!$K$5)*SQRT((1-U1991)/2)))</f>
        <v>537471.49233270169</v>
      </c>
      <c r="W1991" s="28">
        <f t="shared" ca="1" si="1220"/>
        <v>8.2619609958486162E-2</v>
      </c>
      <c r="X1991" s="28">
        <f t="shared" ca="1" si="1220"/>
        <v>0.19966775301493611</v>
      </c>
      <c r="Y1991" s="28">
        <f ca="1">IF(Riskregister!$E$6="",0,COUNTIF(BG$4:BG$53,"&lt;"&amp;W1991)*IF(X1991&lt;0.5,Riskregister!$K$6+(Riskregister!$L$6-Riskregister!$K$6)*SQRT(X1991/2),Riskregister!$L$6-(Riskregister!$L$6-Riskregister!$K$6)*SQRT((1-X1991)/2)))</f>
        <v>0</v>
      </c>
      <c r="Z1991" s="28">
        <f t="shared" ca="1" si="1221"/>
        <v>6.3705256313252856E-2</v>
      </c>
      <c r="AA1991" s="28">
        <f t="shared" ca="1" si="1221"/>
        <v>0.61462048497584465</v>
      </c>
      <c r="AB1991" s="28">
        <f ca="1">IF(Riskregister!$E$7="",0,COUNTIF(BH$4:BH$53,"&lt;"&amp;Z1991)*IF(AA1991&lt;0.5,Riskregister!$K$7+(Riskregister!$L$7-Riskregister!$K$7)*SQRT(AA1991/2),Riskregister!$L$7-(Riskregister!$L$7-Riskregister!$K$7)*SQRT((1-AA1991)/2)))</f>
        <v>0</v>
      </c>
      <c r="AC1991" s="28">
        <f t="shared" ca="1" si="1222"/>
        <v>0.65317522959061547</v>
      </c>
      <c r="AD1991" s="28">
        <f t="shared" ca="1" si="1222"/>
        <v>0.86076304456582731</v>
      </c>
      <c r="AE1991" s="28">
        <f ca="1">IF(Riskregister!$E$8="",0,COUNTIF(BI$4:BI$53,"&lt;"&amp;AC1991)*IF(AD1991&lt;0.5,Riskregister!$K$8+(Riskregister!$L$8-Riskregister!$K$8)*SQRT(AD1991/2),Riskregister!$L$8-(Riskregister!$L$8-Riskregister!$K$8)*SQRT((1-AD1991)/2)))</f>
        <v>0</v>
      </c>
      <c r="AF1991" s="28">
        <f t="shared" ca="1" si="1223"/>
        <v>0.60066718107420702</v>
      </c>
      <c r="AG1991" s="28">
        <f t="shared" ca="1" si="1223"/>
        <v>0.47294870185985083</v>
      </c>
      <c r="AH1991" s="28">
        <f>IF(Riskregister!$E$9="",0,COUNTIF(BJ$4:BJ$53,"&lt;"&amp;AF1991)*IF(AG1991&lt;0.5,Riskregister!$K$9+(Riskregister!$L$9-Riskregister!$K$9)*SQRT(AG1991/2),Riskregister!$L$9-(Riskregister!$L$9-Riskregister!$K$9)*SQRT((1-AG1991)/2)))</f>
        <v>0</v>
      </c>
      <c r="AI1991" s="28">
        <f t="shared" ca="1" si="1224"/>
        <v>0.56724298531631545</v>
      </c>
      <c r="AJ1991" s="28">
        <f t="shared" ca="1" si="1224"/>
        <v>0.91447205717678071</v>
      </c>
      <c r="AK1991" s="28">
        <f>IF(Riskregister!$E$10="",0,COUNTIF(BK$4:BK$53,"&lt;"&amp;AI1991)*IF(AJ1991&lt;0.5,Riskregister!$K$10+(Riskregister!$L$10-Riskregister!$K$10)*SQRT(AJ1991/2),Riskregister!$L$10-(Riskregister!$L$10-Riskregister!$K$10)*SQRT((1-AJ1991)/2)))</f>
        <v>0</v>
      </c>
      <c r="AL1991" s="28">
        <f t="shared" ca="1" si="1225"/>
        <v>0.90785483239595677</v>
      </c>
      <c r="AM1991" s="28">
        <f t="shared" ca="1" si="1225"/>
        <v>0.78712558370237162</v>
      </c>
      <c r="AN1991" s="28">
        <f>IF(Riskregister!$E$11="",0,COUNTIF(BL$4:BL$53,"&lt;"&amp;AL1991)*IF(AM1991&lt;0.5,Riskregister!$K$11+(Riskregister!$L$11-Riskregister!$K$11)*SQRT(AM1991/2),Riskregister!$L$11-(Riskregister!$L$11-Riskregister!$K$11)*SQRT((1-AM1991)/2)))</f>
        <v>0</v>
      </c>
      <c r="AO1991" s="28">
        <f t="shared" ca="1" si="1226"/>
        <v>0.27835592784272589</v>
      </c>
      <c r="AP1991" s="28">
        <f t="shared" ca="1" si="1226"/>
        <v>0.53144847596522449</v>
      </c>
      <c r="AQ1991" s="28">
        <f>IF(Riskregister!$E$12="",0,COUNTIF(BM$4:BM$53,"&lt;"&amp;AO1991)*IF(AP1991&lt;0.5,Riskregister!$K$12+(Riskregister!$L$12-Riskregister!$K$12)*SQRT(AP1991/2),Riskregister!$L$12-(Riskregister!$L$12-Riskregister!$K$12)*SQRT((1-AP1991)/2)))</f>
        <v>0</v>
      </c>
      <c r="AR1991" s="28">
        <f t="shared" ca="1" si="1227"/>
        <v>0.26443730455398673</v>
      </c>
      <c r="AS1991" s="28">
        <f t="shared" ca="1" si="1227"/>
        <v>0.11128568503851843</v>
      </c>
      <c r="AT1991" s="28">
        <f>IF(Riskregister!$E$13="",0,COUNTIF(BN$4:BN$53,"&lt;"&amp;AR1991)*IF(AS1991&lt;0.5,Riskregister!$K$13+(Riskregister!$L$13-Riskregister!$K$13)*SQRT(AS1991/2),Riskregister!$L$13-(Riskregister!$L$13-Riskregister!$K$13)*SQRT((1-AS1991)/2)))</f>
        <v>0</v>
      </c>
      <c r="AU1991" s="28">
        <f t="shared" ca="1" si="1228"/>
        <v>0.14127185666789999</v>
      </c>
      <c r="AV1991" s="28">
        <f t="shared" ca="1" si="1228"/>
        <v>0.70207870776014325</v>
      </c>
      <c r="AW1991" s="28">
        <f>IF(Riskregister!$E$14="",0,COUNTIF(BO$4:BO$53,"&lt;"&amp;AU1991)*IF(AV1991&lt;0.5,Riskregister!$K$14+(Riskregister!$L$14-Riskregister!$K$14)*SQRT(AV1991/2),Riskregister!$L$14-(Riskregister!$L$14-Riskregister!$K$14)*SQRT((1-AV1991)/2)))</f>
        <v>0</v>
      </c>
      <c r="AX1991" s="28">
        <f t="shared" ca="1" si="1229"/>
        <v>0.21557540630577032</v>
      </c>
      <c r="AY1991" s="28">
        <f t="shared" ca="1" si="1229"/>
        <v>2.1884227465348571E-2</v>
      </c>
      <c r="AZ1991" s="28">
        <f>IF(Riskregister!$E$15="",0,COUNTIF(BP$4:BP$53,"&lt;"&amp;AX1991)*IF(AY1991&lt;0.5,Riskregister!$K$15+(Riskregister!$L$15-Riskregister!$K$15)*SQRT(AY1991/2),Riskregister!$L$15-(Riskregister!$L$15-Riskregister!$K$15)*SQRT((1-AY1991)/2)))</f>
        <v>0</v>
      </c>
      <c r="BA1991" s="28">
        <f t="shared" ca="1" si="1230"/>
        <v>0.7537783879026575</v>
      </c>
      <c r="BB1991" s="28">
        <f t="shared" ca="1" si="1230"/>
        <v>6.8882686276848903E-2</v>
      </c>
      <c r="BC1991" s="28">
        <f>IF(Riskregister!$E$16="",0,COUNTIF(BQ$4:BQ$53,"&lt;"&amp;BA1991)*IF(BB1991&lt;0.5,Riskregister!$K$16+(Riskregister!$L$16-Riskregister!$K$16)*SQRT(BB1991/2),Riskregister!$L$16-(Riskregister!$L$16-Riskregister!$K$16)*SQRT((1-BB1991)/2)))</f>
        <v>0</v>
      </c>
      <c r="BD1991" s="28">
        <f t="shared" ca="1" si="1231"/>
        <v>537471.49233270169</v>
      </c>
    </row>
    <row r="1992" spans="20:56" x14ac:dyDescent="0.35">
      <c r="T1992" s="28">
        <f t="shared" ca="1" si="1219"/>
        <v>6.3423232372499361E-2</v>
      </c>
      <c r="U1992" s="28">
        <f t="shared" ca="1" si="1219"/>
        <v>0.57415945217228093</v>
      </c>
      <c r="V1992" s="28">
        <f ca="1">IF(Riskregister!$E$5="",0,COUNTIF(BF$4:BF$53,"&lt;"&amp;T1992)*IF(U1992&lt;0.5,Riskregister!$K$5+(Riskregister!$L$5-Riskregister!$K$5)*SQRT(U1992/2),Riskregister!$L$5-(Riskregister!$L$5-Riskregister!$K$5)*SQRT((1-U1992)/2)))</f>
        <v>0</v>
      </c>
      <c r="W1992" s="28">
        <f t="shared" ca="1" si="1220"/>
        <v>0.89712318043410888</v>
      </c>
      <c r="X1992" s="28">
        <f t="shared" ca="1" si="1220"/>
        <v>0.49186287285728303</v>
      </c>
      <c r="Y1992" s="28">
        <f ca="1">IF(Riskregister!$E$6="",0,COUNTIF(BG$4:BG$53,"&lt;"&amp;W1992)*IF(X1992&lt;0.5,Riskregister!$K$6+(Riskregister!$L$6-Riskregister!$K$6)*SQRT(X1992/2),Riskregister!$L$6-(Riskregister!$L$6-Riskregister!$K$6)*SQRT((1-X1992)/2)))</f>
        <v>1092646.5448478465</v>
      </c>
      <c r="Z1992" s="28">
        <f t="shared" ca="1" si="1221"/>
        <v>0.25069197170807822</v>
      </c>
      <c r="AA1992" s="28">
        <f t="shared" ca="1" si="1221"/>
        <v>0.2488770791761854</v>
      </c>
      <c r="AB1992" s="28">
        <f ca="1">IF(Riskregister!$E$7="",0,COUNTIF(BH$4:BH$53,"&lt;"&amp;Z1992)*IF(AA1992&lt;0.5,Riskregister!$K$7+(Riskregister!$L$7-Riskregister!$K$7)*SQRT(AA1992/2),Riskregister!$L$7-(Riskregister!$L$7-Riskregister!$K$7)*SQRT((1-AA1992)/2)))</f>
        <v>0</v>
      </c>
      <c r="AC1992" s="28">
        <f t="shared" ca="1" si="1222"/>
        <v>3.6697301536502969E-2</v>
      </c>
      <c r="AD1992" s="28">
        <f t="shared" ca="1" si="1222"/>
        <v>0.29881186289449591</v>
      </c>
      <c r="AE1992" s="28">
        <f ca="1">IF(Riskregister!$E$8="",0,COUNTIF(BI$4:BI$53,"&lt;"&amp;AC1992)*IF(AD1992&lt;0.5,Riskregister!$K$8+(Riskregister!$L$8-Riskregister!$K$8)*SQRT(AD1992/2),Riskregister!$L$8-(Riskregister!$L$8-Riskregister!$K$8)*SQRT((1-AD1992)/2)))</f>
        <v>0</v>
      </c>
      <c r="AF1992" s="28">
        <f t="shared" ca="1" si="1223"/>
        <v>0.17720632931033076</v>
      </c>
      <c r="AG1992" s="28">
        <f t="shared" ca="1" si="1223"/>
        <v>0.2609932699541222</v>
      </c>
      <c r="AH1992" s="28">
        <f>IF(Riskregister!$E$9="",0,COUNTIF(BJ$4:BJ$53,"&lt;"&amp;AF1992)*IF(AG1992&lt;0.5,Riskregister!$K$9+(Riskregister!$L$9-Riskregister!$K$9)*SQRT(AG1992/2),Riskregister!$L$9-(Riskregister!$L$9-Riskregister!$K$9)*SQRT((1-AG1992)/2)))</f>
        <v>0</v>
      </c>
      <c r="AI1992" s="28">
        <f t="shared" ca="1" si="1224"/>
        <v>0.20816814589358168</v>
      </c>
      <c r="AJ1992" s="28">
        <f t="shared" ca="1" si="1224"/>
        <v>0.3458547864557997</v>
      </c>
      <c r="AK1992" s="28">
        <f>IF(Riskregister!$E$10="",0,COUNTIF(BK$4:BK$53,"&lt;"&amp;AI1992)*IF(AJ1992&lt;0.5,Riskregister!$K$10+(Riskregister!$L$10-Riskregister!$K$10)*SQRT(AJ1992/2),Riskregister!$L$10-(Riskregister!$L$10-Riskregister!$K$10)*SQRT((1-AJ1992)/2)))</f>
        <v>0</v>
      </c>
      <c r="AL1992" s="28">
        <f t="shared" ca="1" si="1225"/>
        <v>0.42961640374026888</v>
      </c>
      <c r="AM1992" s="28">
        <f t="shared" ca="1" si="1225"/>
        <v>0.37007492958098387</v>
      </c>
      <c r="AN1992" s="28">
        <f>IF(Riskregister!$E$11="",0,COUNTIF(BL$4:BL$53,"&lt;"&amp;AL1992)*IF(AM1992&lt;0.5,Riskregister!$K$11+(Riskregister!$L$11-Riskregister!$K$11)*SQRT(AM1992/2),Riskregister!$L$11-(Riskregister!$L$11-Riskregister!$K$11)*SQRT((1-AM1992)/2)))</f>
        <v>0</v>
      </c>
      <c r="AO1992" s="28">
        <f t="shared" ca="1" si="1226"/>
        <v>0.65184998811128103</v>
      </c>
      <c r="AP1992" s="28">
        <f t="shared" ca="1" si="1226"/>
        <v>0.21393027922512042</v>
      </c>
      <c r="AQ1992" s="28">
        <f>IF(Riskregister!$E$12="",0,COUNTIF(BM$4:BM$53,"&lt;"&amp;AO1992)*IF(AP1992&lt;0.5,Riskregister!$K$12+(Riskregister!$L$12-Riskregister!$K$12)*SQRT(AP1992/2),Riskregister!$L$12-(Riskregister!$L$12-Riskregister!$K$12)*SQRT((1-AP1992)/2)))</f>
        <v>0</v>
      </c>
      <c r="AR1992" s="28">
        <f t="shared" ca="1" si="1227"/>
        <v>0.17235025149951866</v>
      </c>
      <c r="AS1992" s="28">
        <f t="shared" ca="1" si="1227"/>
        <v>0.15946556490720776</v>
      </c>
      <c r="AT1992" s="28">
        <f>IF(Riskregister!$E$13="",0,COUNTIF(BN$4:BN$53,"&lt;"&amp;AR1992)*IF(AS1992&lt;0.5,Riskregister!$K$13+(Riskregister!$L$13-Riskregister!$K$13)*SQRT(AS1992/2),Riskregister!$L$13-(Riskregister!$L$13-Riskregister!$K$13)*SQRT((1-AS1992)/2)))</f>
        <v>0</v>
      </c>
      <c r="AU1992" s="28">
        <f t="shared" ca="1" si="1228"/>
        <v>1.8208589885157056E-2</v>
      </c>
      <c r="AV1992" s="28">
        <f t="shared" ca="1" si="1228"/>
        <v>0.62975911005107243</v>
      </c>
      <c r="AW1992" s="28">
        <f>IF(Riskregister!$E$14="",0,COUNTIF(BO$4:BO$53,"&lt;"&amp;AU1992)*IF(AV1992&lt;0.5,Riskregister!$K$14+(Riskregister!$L$14-Riskregister!$K$14)*SQRT(AV1992/2),Riskregister!$L$14-(Riskregister!$L$14-Riskregister!$K$14)*SQRT((1-AV1992)/2)))</f>
        <v>0</v>
      </c>
      <c r="AX1992" s="28">
        <f t="shared" ca="1" si="1229"/>
        <v>0.18793223491697342</v>
      </c>
      <c r="AY1992" s="28">
        <f t="shared" ca="1" si="1229"/>
        <v>0.81616274680686918</v>
      </c>
      <c r="AZ1992" s="28">
        <f>IF(Riskregister!$E$15="",0,COUNTIF(BP$4:BP$53,"&lt;"&amp;AX1992)*IF(AY1992&lt;0.5,Riskregister!$K$15+(Riskregister!$L$15-Riskregister!$K$15)*SQRT(AY1992/2),Riskregister!$L$15-(Riskregister!$L$15-Riskregister!$K$15)*SQRT((1-AY1992)/2)))</f>
        <v>0</v>
      </c>
      <c r="BA1992" s="28">
        <f t="shared" ca="1" si="1230"/>
        <v>0.66393907466140822</v>
      </c>
      <c r="BB1992" s="28">
        <f t="shared" ca="1" si="1230"/>
        <v>0.48134802567137203</v>
      </c>
      <c r="BC1992" s="28">
        <f>IF(Riskregister!$E$16="",0,COUNTIF(BQ$4:BQ$53,"&lt;"&amp;BA1992)*IF(BB1992&lt;0.5,Riskregister!$K$16+(Riskregister!$L$16-Riskregister!$K$16)*SQRT(BB1992/2),Riskregister!$L$16-(Riskregister!$L$16-Riskregister!$K$16)*SQRT((1-BB1992)/2)))</f>
        <v>0</v>
      </c>
      <c r="BD1992" s="28">
        <f t="shared" ca="1" si="1231"/>
        <v>1092646.5448478465</v>
      </c>
    </row>
    <row r="1993" spans="20:56" x14ac:dyDescent="0.35">
      <c r="T1993" s="28">
        <f t="shared" ca="1" si="1219"/>
        <v>0.99339867999064868</v>
      </c>
      <c r="U1993" s="28">
        <f t="shared" ca="1" si="1219"/>
        <v>0.59447861160382054</v>
      </c>
      <c r="V1993" s="28">
        <f ca="1">IF(Riskregister!$E$5="",0,COUNTIF(BF$4:BF$53,"&lt;"&amp;T1993)*IF(U1993&lt;0.5,Riskregister!$K$5+(Riskregister!$L$5-Riskregister!$K$5)*SQRT(U1993/2),Riskregister!$L$5-(Riskregister!$L$5-Riskregister!$K$5)*SQRT((1-U1993)/2)))</f>
        <v>1192109.084476484</v>
      </c>
      <c r="W1993" s="28">
        <f t="shared" ca="1" si="1220"/>
        <v>0.87854208777814813</v>
      </c>
      <c r="X1993" s="28">
        <f t="shared" ca="1" si="1220"/>
        <v>0.79337185808474864</v>
      </c>
      <c r="Y1993" s="28">
        <f ca="1">IF(Riskregister!$E$6="",0,COUNTIF(BG$4:BG$53,"&lt;"&amp;W1993)*IF(X1993&lt;0.5,Riskregister!$K$6+(Riskregister!$L$6-Riskregister!$K$6)*SQRT(X1993/2),Riskregister!$L$6-(Riskregister!$L$6-Riskregister!$K$6)*SQRT((1-X1993)/2)))</f>
        <v>1421434.8870674043</v>
      </c>
      <c r="Z1993" s="28">
        <f t="shared" ca="1" si="1221"/>
        <v>0.32694411868991502</v>
      </c>
      <c r="AA1993" s="28">
        <f t="shared" ca="1" si="1221"/>
        <v>0.7141335705454559</v>
      </c>
      <c r="AB1993" s="28">
        <f ca="1">IF(Riskregister!$E$7="",0,COUNTIF(BH$4:BH$53,"&lt;"&amp;Z1993)*IF(AA1993&lt;0.5,Riskregister!$K$7+(Riskregister!$L$7-Riskregister!$K$7)*SQRT(AA1993/2),Riskregister!$L$7-(Riskregister!$L$7-Riskregister!$K$7)*SQRT((1-AA1993)/2)))</f>
        <v>0</v>
      </c>
      <c r="AC1993" s="28">
        <f t="shared" ca="1" si="1222"/>
        <v>0.56591077544848034</v>
      </c>
      <c r="AD1993" s="28">
        <f t="shared" ca="1" si="1222"/>
        <v>0.68976937649725867</v>
      </c>
      <c r="AE1993" s="28">
        <f ca="1">IF(Riskregister!$E$8="",0,COUNTIF(BI$4:BI$53,"&lt;"&amp;AC1993)*IF(AD1993&lt;0.5,Riskregister!$K$8+(Riskregister!$L$8-Riskregister!$K$8)*SQRT(AD1993/2),Riskregister!$L$8-(Riskregister!$L$8-Riskregister!$K$8)*SQRT((1-AD1993)/2)))</f>
        <v>0</v>
      </c>
      <c r="AF1993" s="28">
        <f t="shared" ca="1" si="1223"/>
        <v>0.74590568351764908</v>
      </c>
      <c r="AG1993" s="28">
        <f t="shared" ca="1" si="1223"/>
        <v>0.35168277082094535</v>
      </c>
      <c r="AH1993" s="28">
        <f>IF(Riskregister!$E$9="",0,COUNTIF(BJ$4:BJ$53,"&lt;"&amp;AF1993)*IF(AG1993&lt;0.5,Riskregister!$K$9+(Riskregister!$L$9-Riskregister!$K$9)*SQRT(AG1993/2),Riskregister!$L$9-(Riskregister!$L$9-Riskregister!$K$9)*SQRT((1-AG1993)/2)))</f>
        <v>0</v>
      </c>
      <c r="AI1993" s="28">
        <f t="shared" ca="1" si="1224"/>
        <v>0.90692554968563943</v>
      </c>
      <c r="AJ1993" s="28">
        <f t="shared" ca="1" si="1224"/>
        <v>0.66193141628630792</v>
      </c>
      <c r="AK1993" s="28">
        <f>IF(Riskregister!$E$10="",0,COUNTIF(BK$4:BK$53,"&lt;"&amp;AI1993)*IF(AJ1993&lt;0.5,Riskregister!$K$10+(Riskregister!$L$10-Riskregister!$K$10)*SQRT(AJ1993/2),Riskregister!$L$10-(Riskregister!$L$10-Riskregister!$K$10)*SQRT((1-AJ1993)/2)))</f>
        <v>0</v>
      </c>
      <c r="AL1993" s="28">
        <f t="shared" ca="1" si="1225"/>
        <v>0.45210639368947336</v>
      </c>
      <c r="AM1993" s="28">
        <f t="shared" ca="1" si="1225"/>
        <v>6.0065305265536884E-2</v>
      </c>
      <c r="AN1993" s="28">
        <f>IF(Riskregister!$E$11="",0,COUNTIF(BL$4:BL$53,"&lt;"&amp;AL1993)*IF(AM1993&lt;0.5,Riskregister!$K$11+(Riskregister!$L$11-Riskregister!$K$11)*SQRT(AM1993/2),Riskregister!$L$11-(Riskregister!$L$11-Riskregister!$K$11)*SQRT((1-AM1993)/2)))</f>
        <v>0</v>
      </c>
      <c r="AO1993" s="28">
        <f t="shared" ca="1" si="1226"/>
        <v>4.8444451052155002E-2</v>
      </c>
      <c r="AP1993" s="28">
        <f t="shared" ca="1" si="1226"/>
        <v>0.4717735929580601</v>
      </c>
      <c r="AQ1993" s="28">
        <f>IF(Riskregister!$E$12="",0,COUNTIF(BM$4:BM$53,"&lt;"&amp;AO1993)*IF(AP1993&lt;0.5,Riskregister!$K$12+(Riskregister!$L$12-Riskregister!$K$12)*SQRT(AP1993/2),Riskregister!$L$12-(Riskregister!$L$12-Riskregister!$K$12)*SQRT((1-AP1993)/2)))</f>
        <v>0</v>
      </c>
      <c r="AR1993" s="28">
        <f t="shared" ca="1" si="1227"/>
        <v>1.4698951823378659E-2</v>
      </c>
      <c r="AS1993" s="28">
        <f t="shared" ca="1" si="1227"/>
        <v>0.78023969288287587</v>
      </c>
      <c r="AT1993" s="28">
        <f>IF(Riskregister!$E$13="",0,COUNTIF(BN$4:BN$53,"&lt;"&amp;AR1993)*IF(AS1993&lt;0.5,Riskregister!$K$13+(Riskregister!$L$13-Riskregister!$K$13)*SQRT(AS1993/2),Riskregister!$L$13-(Riskregister!$L$13-Riskregister!$K$13)*SQRT((1-AS1993)/2)))</f>
        <v>0</v>
      </c>
      <c r="AU1993" s="28">
        <f t="shared" ca="1" si="1228"/>
        <v>0.9966874089323442</v>
      </c>
      <c r="AV1993" s="28">
        <f t="shared" ca="1" si="1228"/>
        <v>0.10187687655312572</v>
      </c>
      <c r="AW1993" s="28">
        <f>IF(Riskregister!$E$14="",0,COUNTIF(BO$4:BO$53,"&lt;"&amp;AU1993)*IF(AV1993&lt;0.5,Riskregister!$K$14+(Riskregister!$L$14-Riskregister!$K$14)*SQRT(AV1993/2),Riskregister!$L$14-(Riskregister!$L$14-Riskregister!$K$14)*SQRT((1-AV1993)/2)))</f>
        <v>0</v>
      </c>
      <c r="AX1993" s="28">
        <f t="shared" ca="1" si="1229"/>
        <v>0.68632693630435615</v>
      </c>
      <c r="AY1993" s="28">
        <f t="shared" ca="1" si="1229"/>
        <v>0.92441001214413265</v>
      </c>
      <c r="AZ1993" s="28">
        <f>IF(Riskregister!$E$15="",0,COUNTIF(BP$4:BP$53,"&lt;"&amp;AX1993)*IF(AY1993&lt;0.5,Riskregister!$K$15+(Riskregister!$L$15-Riskregister!$K$15)*SQRT(AY1993/2),Riskregister!$L$15-(Riskregister!$L$15-Riskregister!$K$15)*SQRT((1-AY1993)/2)))</f>
        <v>0</v>
      </c>
      <c r="BA1993" s="28">
        <f t="shared" ca="1" si="1230"/>
        <v>0.89705146194755292</v>
      </c>
      <c r="BB1993" s="28">
        <f t="shared" ca="1" si="1230"/>
        <v>0.31031225920757011</v>
      </c>
      <c r="BC1993" s="28">
        <f>IF(Riskregister!$E$16="",0,COUNTIF(BQ$4:BQ$53,"&lt;"&amp;BA1993)*IF(BB1993&lt;0.5,Riskregister!$K$16+(Riskregister!$L$16-Riskregister!$K$16)*SQRT(BB1993/2),Riskregister!$L$16-(Riskregister!$L$16-Riskregister!$K$16)*SQRT((1-BB1993)/2)))</f>
        <v>0</v>
      </c>
      <c r="BD1993" s="28">
        <f t="shared" ca="1" si="1231"/>
        <v>2613543.9715438886</v>
      </c>
    </row>
    <row r="1994" spans="20:56" x14ac:dyDescent="0.35">
      <c r="T1994" s="28">
        <f t="shared" ca="1" si="1219"/>
        <v>0.45629642491537081</v>
      </c>
      <c r="U1994" s="28">
        <f t="shared" ca="1" si="1219"/>
        <v>0.57939927520347601</v>
      </c>
      <c r="V1994" s="28">
        <f ca="1">IF(Riskregister!$E$5="",0,COUNTIF(BF$4:BF$53,"&lt;"&amp;T1994)*IF(U1994&lt;0.5,Riskregister!$K$5+(Riskregister!$L$5-Riskregister!$K$5)*SQRT(U1994/2),Riskregister!$L$5-(Riskregister!$L$5-Riskregister!$K$5)*SQRT((1-U1994)/2)))</f>
        <v>0</v>
      </c>
      <c r="W1994" s="28">
        <f t="shared" ca="1" si="1220"/>
        <v>0.33135294329094667</v>
      </c>
      <c r="X1994" s="28">
        <f t="shared" ca="1" si="1220"/>
        <v>0.32149213406586286</v>
      </c>
      <c r="Y1994" s="28">
        <f ca="1">IF(Riskregister!$E$6="",0,COUNTIF(BG$4:BG$53,"&lt;"&amp;W1994)*IF(X1994&lt;0.5,Riskregister!$K$6+(Riskregister!$L$6-Riskregister!$K$6)*SQRT(X1994/2),Riskregister!$L$6-(Riskregister!$L$6-Riskregister!$K$6)*SQRT((1-X1994)/2)))</f>
        <v>0</v>
      </c>
      <c r="Z1994" s="28">
        <f t="shared" ca="1" si="1221"/>
        <v>0.9616066501565228</v>
      </c>
      <c r="AA1994" s="28">
        <f t="shared" ca="1" si="1221"/>
        <v>0.74544196268279783</v>
      </c>
      <c r="AB1994" s="28">
        <f ca="1">IF(Riskregister!$E$7="",0,COUNTIF(BH$4:BH$53,"&lt;"&amp;Z1994)*IF(AA1994&lt;0.5,Riskregister!$K$7+(Riskregister!$L$7-Riskregister!$K$7)*SQRT(AA1994/2),Riskregister!$L$7-(Riskregister!$L$7-Riskregister!$K$7)*SQRT((1-AA1994)/2)))</f>
        <v>550266.70397659321</v>
      </c>
      <c r="AC1994" s="28">
        <f t="shared" ca="1" si="1222"/>
        <v>0.71017957454721337</v>
      </c>
      <c r="AD1994" s="28">
        <f t="shared" ca="1" si="1222"/>
        <v>0.68581093176697705</v>
      </c>
      <c r="AE1994" s="28">
        <f ca="1">IF(Riskregister!$E$8="",0,COUNTIF(BI$4:BI$53,"&lt;"&amp;AC1994)*IF(AD1994&lt;0.5,Riskregister!$K$8+(Riskregister!$L$8-Riskregister!$K$8)*SQRT(AD1994/2),Riskregister!$L$8-(Riskregister!$L$8-Riskregister!$K$8)*SQRT((1-AD1994)/2)))</f>
        <v>0</v>
      </c>
      <c r="AF1994" s="28">
        <f t="shared" ca="1" si="1223"/>
        <v>8.5268138548754258E-2</v>
      </c>
      <c r="AG1994" s="28">
        <f t="shared" ca="1" si="1223"/>
        <v>0.16007653284341883</v>
      </c>
      <c r="AH1994" s="28">
        <f>IF(Riskregister!$E$9="",0,COUNTIF(BJ$4:BJ$53,"&lt;"&amp;AF1994)*IF(AG1994&lt;0.5,Riskregister!$K$9+(Riskregister!$L$9-Riskregister!$K$9)*SQRT(AG1994/2),Riskregister!$L$9-(Riskregister!$L$9-Riskregister!$K$9)*SQRT((1-AG1994)/2)))</f>
        <v>0</v>
      </c>
      <c r="AI1994" s="28">
        <f t="shared" ca="1" si="1224"/>
        <v>8.83581673264352E-2</v>
      </c>
      <c r="AJ1994" s="28">
        <f t="shared" ca="1" si="1224"/>
        <v>0.86237887688443515</v>
      </c>
      <c r="AK1994" s="28">
        <f>IF(Riskregister!$E$10="",0,COUNTIF(BK$4:BK$53,"&lt;"&amp;AI1994)*IF(AJ1994&lt;0.5,Riskregister!$K$10+(Riskregister!$L$10-Riskregister!$K$10)*SQRT(AJ1994/2),Riskregister!$L$10-(Riskregister!$L$10-Riskregister!$K$10)*SQRT((1-AJ1994)/2)))</f>
        <v>0</v>
      </c>
      <c r="AL1994" s="28">
        <f t="shared" ca="1" si="1225"/>
        <v>0.78743621322687551</v>
      </c>
      <c r="AM1994" s="28">
        <f t="shared" ca="1" si="1225"/>
        <v>0.99852259018898537</v>
      </c>
      <c r="AN1994" s="28">
        <f>IF(Riskregister!$E$11="",0,COUNTIF(BL$4:BL$53,"&lt;"&amp;AL1994)*IF(AM1994&lt;0.5,Riskregister!$K$11+(Riskregister!$L$11-Riskregister!$K$11)*SQRT(AM1994/2),Riskregister!$L$11-(Riskregister!$L$11-Riskregister!$K$11)*SQRT((1-AM1994)/2)))</f>
        <v>0</v>
      </c>
      <c r="AO1994" s="28">
        <f t="shared" ca="1" si="1226"/>
        <v>0.14583487107366933</v>
      </c>
      <c r="AP1994" s="28">
        <f t="shared" ca="1" si="1226"/>
        <v>0.12355797822497017</v>
      </c>
      <c r="AQ1994" s="28">
        <f>IF(Riskregister!$E$12="",0,COUNTIF(BM$4:BM$53,"&lt;"&amp;AO1994)*IF(AP1994&lt;0.5,Riskregister!$K$12+(Riskregister!$L$12-Riskregister!$K$12)*SQRT(AP1994/2),Riskregister!$L$12-(Riskregister!$L$12-Riskregister!$K$12)*SQRT((1-AP1994)/2)))</f>
        <v>0</v>
      </c>
      <c r="AR1994" s="28">
        <f t="shared" ca="1" si="1227"/>
        <v>0.95077686747806556</v>
      </c>
      <c r="AS1994" s="28">
        <f t="shared" ca="1" si="1227"/>
        <v>0.69026422242343599</v>
      </c>
      <c r="AT1994" s="28">
        <f>IF(Riskregister!$E$13="",0,COUNTIF(BN$4:BN$53,"&lt;"&amp;AR1994)*IF(AS1994&lt;0.5,Riskregister!$K$13+(Riskregister!$L$13-Riskregister!$K$13)*SQRT(AS1994/2),Riskregister!$L$13-(Riskregister!$L$13-Riskregister!$K$13)*SQRT((1-AS1994)/2)))</f>
        <v>0</v>
      </c>
      <c r="AU1994" s="28">
        <f t="shared" ca="1" si="1228"/>
        <v>0.51173952630402608</v>
      </c>
      <c r="AV1994" s="28">
        <f t="shared" ca="1" si="1228"/>
        <v>0.1654236600770812</v>
      </c>
      <c r="AW1994" s="28">
        <f>IF(Riskregister!$E$14="",0,COUNTIF(BO$4:BO$53,"&lt;"&amp;AU1994)*IF(AV1994&lt;0.5,Riskregister!$K$14+(Riskregister!$L$14-Riskregister!$K$14)*SQRT(AV1994/2),Riskregister!$L$14-(Riskregister!$L$14-Riskregister!$K$14)*SQRT((1-AV1994)/2)))</f>
        <v>0</v>
      </c>
      <c r="AX1994" s="28">
        <f t="shared" ca="1" si="1229"/>
        <v>0.12256055781901465</v>
      </c>
      <c r="AY1994" s="28">
        <f t="shared" ca="1" si="1229"/>
        <v>0.84268813787281449</v>
      </c>
      <c r="AZ1994" s="28">
        <f>IF(Riskregister!$E$15="",0,COUNTIF(BP$4:BP$53,"&lt;"&amp;AX1994)*IF(AY1994&lt;0.5,Riskregister!$K$15+(Riskregister!$L$15-Riskregister!$K$15)*SQRT(AY1994/2),Riskregister!$L$15-(Riskregister!$L$15-Riskregister!$K$15)*SQRT((1-AY1994)/2)))</f>
        <v>0</v>
      </c>
      <c r="BA1994" s="28">
        <f t="shared" ca="1" si="1230"/>
        <v>0.21742464706741516</v>
      </c>
      <c r="BB1994" s="28">
        <f t="shared" ca="1" si="1230"/>
        <v>7.5278130041331881E-3</v>
      </c>
      <c r="BC1994" s="28">
        <f>IF(Riskregister!$E$16="",0,COUNTIF(BQ$4:BQ$53,"&lt;"&amp;BA1994)*IF(BB1994&lt;0.5,Riskregister!$K$16+(Riskregister!$L$16-Riskregister!$K$16)*SQRT(BB1994/2),Riskregister!$L$16-(Riskregister!$L$16-Riskregister!$K$16)*SQRT((1-BB1994)/2)))</f>
        <v>0</v>
      </c>
      <c r="BD1994" s="28">
        <f t="shared" ca="1" si="1231"/>
        <v>550266.70397659321</v>
      </c>
    </row>
    <row r="1995" spans="20:56" x14ac:dyDescent="0.35">
      <c r="T1995" s="28">
        <f t="shared" ca="1" si="1219"/>
        <v>0.72923722030802651</v>
      </c>
      <c r="U1995" s="28">
        <f t="shared" ca="1" si="1219"/>
        <v>0.90024438795583817</v>
      </c>
      <c r="V1995" s="28">
        <f ca="1">IF(Riskregister!$E$5="",0,COUNTIF(BF$4:BF$53,"&lt;"&amp;T1995)*IF(U1995&lt;0.5,Riskregister!$K$5+(Riskregister!$L$5-Riskregister!$K$5)*SQRT(U1995/2),Riskregister!$L$5-(Riskregister!$L$5-Riskregister!$K$5)*SQRT((1-U1995)/2)))</f>
        <v>499499.9715449225</v>
      </c>
      <c r="W1995" s="28">
        <f t="shared" ca="1" si="1220"/>
        <v>0.28473481629296071</v>
      </c>
      <c r="X1995" s="28">
        <f t="shared" ca="1" si="1220"/>
        <v>0.27173729782241673</v>
      </c>
      <c r="Y1995" s="28">
        <f ca="1">IF(Riskregister!$E$6="",0,COUNTIF(BG$4:BG$53,"&lt;"&amp;W1995)*IF(X1995&lt;0.5,Riskregister!$K$6+(Riskregister!$L$6-Riskregister!$K$6)*SQRT(X1995/2),Riskregister!$L$6-(Riskregister!$L$6-Riskregister!$K$6)*SQRT((1-X1995)/2)))</f>
        <v>0</v>
      </c>
      <c r="Z1995" s="28">
        <f t="shared" ca="1" si="1221"/>
        <v>0.73967084184635379</v>
      </c>
      <c r="AA1995" s="28">
        <f t="shared" ca="1" si="1221"/>
        <v>0.96335294827911921</v>
      </c>
      <c r="AB1995" s="28">
        <f ca="1">IF(Riskregister!$E$7="",0,COUNTIF(BH$4:BH$53,"&lt;"&amp;Z1995)*IF(AA1995&lt;0.5,Riskregister!$K$7+(Riskregister!$L$7-Riskregister!$K$7)*SQRT(AA1995/2),Riskregister!$L$7-(Riskregister!$L$7-Riskregister!$K$7)*SQRT((1-AA1995)/2)))</f>
        <v>352622.45344148827</v>
      </c>
      <c r="AC1995" s="28">
        <f t="shared" ca="1" si="1222"/>
        <v>0.15588164094383405</v>
      </c>
      <c r="AD1995" s="28">
        <f t="shared" ca="1" si="1222"/>
        <v>0.21099457773010866</v>
      </c>
      <c r="AE1995" s="28">
        <f ca="1">IF(Riskregister!$E$8="",0,COUNTIF(BI$4:BI$53,"&lt;"&amp;AC1995)*IF(AD1995&lt;0.5,Riskregister!$K$8+(Riskregister!$L$8-Riskregister!$K$8)*SQRT(AD1995/2),Riskregister!$L$8-(Riskregister!$L$8-Riskregister!$K$8)*SQRT((1-AD1995)/2)))</f>
        <v>0</v>
      </c>
      <c r="AF1995" s="28">
        <f t="shared" ca="1" si="1223"/>
        <v>0.16812533215076608</v>
      </c>
      <c r="AG1995" s="28">
        <f t="shared" ca="1" si="1223"/>
        <v>0.87320957141345867</v>
      </c>
      <c r="AH1995" s="28">
        <f>IF(Riskregister!$E$9="",0,COUNTIF(BJ$4:BJ$53,"&lt;"&amp;AF1995)*IF(AG1995&lt;0.5,Riskregister!$K$9+(Riskregister!$L$9-Riskregister!$K$9)*SQRT(AG1995/2),Riskregister!$L$9-(Riskregister!$L$9-Riskregister!$K$9)*SQRT((1-AG1995)/2)))</f>
        <v>0</v>
      </c>
      <c r="AI1995" s="28">
        <f t="shared" ca="1" si="1224"/>
        <v>0.58955066162142755</v>
      </c>
      <c r="AJ1995" s="28">
        <f t="shared" ca="1" si="1224"/>
        <v>0.34863907290407981</v>
      </c>
      <c r="AK1995" s="28">
        <f>IF(Riskregister!$E$10="",0,COUNTIF(BK$4:BK$53,"&lt;"&amp;AI1995)*IF(AJ1995&lt;0.5,Riskregister!$K$10+(Riskregister!$L$10-Riskregister!$K$10)*SQRT(AJ1995/2),Riskregister!$L$10-(Riskregister!$L$10-Riskregister!$K$10)*SQRT((1-AJ1995)/2)))</f>
        <v>0</v>
      </c>
      <c r="AL1995" s="28">
        <f t="shared" ca="1" si="1225"/>
        <v>0.47671831113735885</v>
      </c>
      <c r="AM1995" s="28">
        <f t="shared" ca="1" si="1225"/>
        <v>0.80323071264926671</v>
      </c>
      <c r="AN1995" s="28">
        <f>IF(Riskregister!$E$11="",0,COUNTIF(BL$4:BL$53,"&lt;"&amp;AL1995)*IF(AM1995&lt;0.5,Riskregister!$K$11+(Riskregister!$L$11-Riskregister!$K$11)*SQRT(AM1995/2),Riskregister!$L$11-(Riskregister!$L$11-Riskregister!$K$11)*SQRT((1-AM1995)/2)))</f>
        <v>0</v>
      </c>
      <c r="AO1995" s="28">
        <f t="shared" ca="1" si="1226"/>
        <v>0.99126024405311475</v>
      </c>
      <c r="AP1995" s="28">
        <f t="shared" ca="1" si="1226"/>
        <v>0.41924573676379584</v>
      </c>
      <c r="AQ1995" s="28">
        <f>IF(Riskregister!$E$12="",0,COUNTIF(BM$4:BM$53,"&lt;"&amp;AO1995)*IF(AP1995&lt;0.5,Riskregister!$K$12+(Riskregister!$L$12-Riskregister!$K$12)*SQRT(AP1995/2),Riskregister!$L$12-(Riskregister!$L$12-Riskregister!$K$12)*SQRT((1-AP1995)/2)))</f>
        <v>0</v>
      </c>
      <c r="AR1995" s="28">
        <f t="shared" ca="1" si="1227"/>
        <v>0.87987438174356891</v>
      </c>
      <c r="AS1995" s="28">
        <f t="shared" ca="1" si="1227"/>
        <v>0.15879979946120371</v>
      </c>
      <c r="AT1995" s="28">
        <f>IF(Riskregister!$E$13="",0,COUNTIF(BN$4:BN$53,"&lt;"&amp;AR1995)*IF(AS1995&lt;0.5,Riskregister!$K$13+(Riskregister!$L$13-Riskregister!$K$13)*SQRT(AS1995/2),Riskregister!$L$13-(Riskregister!$L$13-Riskregister!$K$13)*SQRT((1-AS1995)/2)))</f>
        <v>0</v>
      </c>
      <c r="AU1995" s="28">
        <f t="shared" ca="1" si="1228"/>
        <v>0.25227947807169104</v>
      </c>
      <c r="AV1995" s="28">
        <f t="shared" ca="1" si="1228"/>
        <v>7.7054956158543741E-2</v>
      </c>
      <c r="AW1995" s="28">
        <f>IF(Riskregister!$E$14="",0,COUNTIF(BO$4:BO$53,"&lt;"&amp;AU1995)*IF(AV1995&lt;0.5,Riskregister!$K$14+(Riskregister!$L$14-Riskregister!$K$14)*SQRT(AV1995/2),Riskregister!$L$14-(Riskregister!$L$14-Riskregister!$K$14)*SQRT((1-AV1995)/2)))</f>
        <v>0</v>
      </c>
      <c r="AX1995" s="28">
        <f t="shared" ca="1" si="1229"/>
        <v>5.0732185202493674E-2</v>
      </c>
      <c r="AY1995" s="28">
        <f t="shared" ca="1" si="1229"/>
        <v>0.55271935264674932</v>
      </c>
      <c r="AZ1995" s="28">
        <f>IF(Riskregister!$E$15="",0,COUNTIF(BP$4:BP$53,"&lt;"&amp;AX1995)*IF(AY1995&lt;0.5,Riskregister!$K$15+(Riskregister!$L$15-Riskregister!$K$15)*SQRT(AY1995/2),Riskregister!$L$15-(Riskregister!$L$15-Riskregister!$K$15)*SQRT((1-AY1995)/2)))</f>
        <v>0</v>
      </c>
      <c r="BA1995" s="28">
        <f t="shared" ca="1" si="1230"/>
        <v>0.1947029332878164</v>
      </c>
      <c r="BB1995" s="28">
        <f t="shared" ca="1" si="1230"/>
        <v>0.29750196085838698</v>
      </c>
      <c r="BC1995" s="28">
        <f>IF(Riskregister!$E$16="",0,COUNTIF(BQ$4:BQ$53,"&lt;"&amp;BA1995)*IF(BB1995&lt;0.5,Riskregister!$K$16+(Riskregister!$L$16-Riskregister!$K$16)*SQRT(BB1995/2),Riskregister!$L$16-(Riskregister!$L$16-Riskregister!$K$16)*SQRT((1-BB1995)/2)))</f>
        <v>0</v>
      </c>
      <c r="BD1995" s="28">
        <f t="shared" ca="1" si="1231"/>
        <v>852122.42498641077</v>
      </c>
    </row>
    <row r="1996" spans="20:56" x14ac:dyDescent="0.35">
      <c r="T1996" s="28">
        <f t="shared" ca="1" si="1219"/>
        <v>0.52078488955808155</v>
      </c>
      <c r="U1996" s="28">
        <f t="shared" ca="1" si="1219"/>
        <v>0.40100882110630121</v>
      </c>
      <c r="V1996" s="28">
        <f ca="1">IF(Riskregister!$E$5="",0,COUNTIF(BF$4:BF$53,"&lt;"&amp;T1996)*IF(U1996&lt;0.5,Riskregister!$K$5+(Riskregister!$L$5-Riskregister!$K$5)*SQRT(U1996/2),Riskregister!$L$5-(Riskregister!$L$5-Riskregister!$K$5)*SQRT((1-U1996)/2)))</f>
        <v>0</v>
      </c>
      <c r="W1996" s="28">
        <f t="shared" ca="1" si="1220"/>
        <v>0.38152748657520863</v>
      </c>
      <c r="X1996" s="28">
        <f t="shared" ca="1" si="1220"/>
        <v>3.0306232351148266E-2</v>
      </c>
      <c r="Y1996" s="28">
        <f ca="1">IF(Riskregister!$E$6="",0,COUNTIF(BG$4:BG$53,"&lt;"&amp;W1996)*IF(X1996&lt;0.5,Riskregister!$K$6+(Riskregister!$L$6-Riskregister!$K$6)*SQRT(X1996/2),Riskregister!$L$6-(Riskregister!$L$6-Riskregister!$K$6)*SQRT((1-X1996)/2)))</f>
        <v>0</v>
      </c>
      <c r="Z1996" s="28">
        <f t="shared" ca="1" si="1221"/>
        <v>0.64365426150232352</v>
      </c>
      <c r="AA1996" s="28">
        <f t="shared" ca="1" si="1221"/>
        <v>0.74114356438590956</v>
      </c>
      <c r="AB1996" s="28">
        <f ca="1">IF(Riskregister!$E$7="",0,COUNTIF(BH$4:BH$53,"&lt;"&amp;Z1996)*IF(AA1996&lt;0.5,Riskregister!$K$7+(Riskregister!$L$7-Riskregister!$K$7)*SQRT(AA1996/2),Riskregister!$L$7-(Riskregister!$L$7-Riskregister!$K$7)*SQRT((1-AA1996)/2)))</f>
        <v>0</v>
      </c>
      <c r="AC1996" s="28">
        <f t="shared" ca="1" si="1222"/>
        <v>6.1433502935586248E-2</v>
      </c>
      <c r="AD1996" s="28">
        <f t="shared" ca="1" si="1222"/>
        <v>0.70955759396623275</v>
      </c>
      <c r="AE1996" s="28">
        <f ca="1">IF(Riskregister!$E$8="",0,COUNTIF(BI$4:BI$53,"&lt;"&amp;AC1996)*IF(AD1996&lt;0.5,Riskregister!$K$8+(Riskregister!$L$8-Riskregister!$K$8)*SQRT(AD1996/2),Riskregister!$L$8-(Riskregister!$L$8-Riskregister!$K$8)*SQRT((1-AD1996)/2)))</f>
        <v>0</v>
      </c>
      <c r="AF1996" s="28">
        <f t="shared" ca="1" si="1223"/>
        <v>0.30414950840493771</v>
      </c>
      <c r="AG1996" s="28">
        <f t="shared" ca="1" si="1223"/>
        <v>0.22103715828295867</v>
      </c>
      <c r="AH1996" s="28">
        <f>IF(Riskregister!$E$9="",0,COUNTIF(BJ$4:BJ$53,"&lt;"&amp;AF1996)*IF(AG1996&lt;0.5,Riskregister!$K$9+(Riskregister!$L$9-Riskregister!$K$9)*SQRT(AG1996/2),Riskregister!$L$9-(Riskregister!$L$9-Riskregister!$K$9)*SQRT((1-AG1996)/2)))</f>
        <v>0</v>
      </c>
      <c r="AI1996" s="28">
        <f t="shared" ca="1" si="1224"/>
        <v>0.63797555158288222</v>
      </c>
      <c r="AJ1996" s="28">
        <f t="shared" ca="1" si="1224"/>
        <v>0.91459884202775532</v>
      </c>
      <c r="AK1996" s="28">
        <f>IF(Riskregister!$E$10="",0,COUNTIF(BK$4:BK$53,"&lt;"&amp;AI1996)*IF(AJ1996&lt;0.5,Riskregister!$K$10+(Riskregister!$L$10-Riskregister!$K$10)*SQRT(AJ1996/2),Riskregister!$L$10-(Riskregister!$L$10-Riskregister!$K$10)*SQRT((1-AJ1996)/2)))</f>
        <v>0</v>
      </c>
      <c r="AL1996" s="28">
        <f t="shared" ca="1" si="1225"/>
        <v>0.42999295655553094</v>
      </c>
      <c r="AM1996" s="28">
        <f t="shared" ca="1" si="1225"/>
        <v>0.46606201139910952</v>
      </c>
      <c r="AN1996" s="28">
        <f>IF(Riskregister!$E$11="",0,COUNTIF(BL$4:BL$53,"&lt;"&amp;AL1996)*IF(AM1996&lt;0.5,Riskregister!$K$11+(Riskregister!$L$11-Riskregister!$K$11)*SQRT(AM1996/2),Riskregister!$L$11-(Riskregister!$L$11-Riskregister!$K$11)*SQRT((1-AM1996)/2)))</f>
        <v>0</v>
      </c>
      <c r="AO1996" s="28">
        <f t="shared" ca="1" si="1226"/>
        <v>0.45959790494907604</v>
      </c>
      <c r="AP1996" s="28">
        <f t="shared" ca="1" si="1226"/>
        <v>0.1563264873999487</v>
      </c>
      <c r="AQ1996" s="28">
        <f>IF(Riskregister!$E$12="",0,COUNTIF(BM$4:BM$53,"&lt;"&amp;AO1996)*IF(AP1996&lt;0.5,Riskregister!$K$12+(Riskregister!$L$12-Riskregister!$K$12)*SQRT(AP1996/2),Riskregister!$L$12-(Riskregister!$L$12-Riskregister!$K$12)*SQRT((1-AP1996)/2)))</f>
        <v>0</v>
      </c>
      <c r="AR1996" s="28">
        <f t="shared" ca="1" si="1227"/>
        <v>0.85468119487063909</v>
      </c>
      <c r="AS1996" s="28">
        <f t="shared" ca="1" si="1227"/>
        <v>0.36297064200660134</v>
      </c>
      <c r="AT1996" s="28">
        <f>IF(Riskregister!$E$13="",0,COUNTIF(BN$4:BN$53,"&lt;"&amp;AR1996)*IF(AS1996&lt;0.5,Riskregister!$K$13+(Riskregister!$L$13-Riskregister!$K$13)*SQRT(AS1996/2),Riskregister!$L$13-(Riskregister!$L$13-Riskregister!$K$13)*SQRT((1-AS1996)/2)))</f>
        <v>0</v>
      </c>
      <c r="AU1996" s="28">
        <f t="shared" ca="1" si="1228"/>
        <v>0.63848781820242206</v>
      </c>
      <c r="AV1996" s="28">
        <f t="shared" ca="1" si="1228"/>
        <v>0.96860231180874401</v>
      </c>
      <c r="AW1996" s="28">
        <f>IF(Riskregister!$E$14="",0,COUNTIF(BO$4:BO$53,"&lt;"&amp;AU1996)*IF(AV1996&lt;0.5,Riskregister!$K$14+(Riskregister!$L$14-Riskregister!$K$14)*SQRT(AV1996/2),Riskregister!$L$14-(Riskregister!$L$14-Riskregister!$K$14)*SQRT((1-AV1996)/2)))</f>
        <v>0</v>
      </c>
      <c r="AX1996" s="28">
        <f t="shared" ca="1" si="1229"/>
        <v>0.8162708967854605</v>
      </c>
      <c r="AY1996" s="28">
        <f t="shared" ca="1" si="1229"/>
        <v>0.91465832448299111</v>
      </c>
      <c r="AZ1996" s="28">
        <f>IF(Riskregister!$E$15="",0,COUNTIF(BP$4:BP$53,"&lt;"&amp;AX1996)*IF(AY1996&lt;0.5,Riskregister!$K$15+(Riskregister!$L$15-Riskregister!$K$15)*SQRT(AY1996/2),Riskregister!$L$15-(Riskregister!$L$15-Riskregister!$K$15)*SQRT((1-AY1996)/2)))</f>
        <v>0</v>
      </c>
      <c r="BA1996" s="28">
        <f t="shared" ca="1" si="1230"/>
        <v>0.97893057766905522</v>
      </c>
      <c r="BB1996" s="28">
        <f t="shared" ca="1" si="1230"/>
        <v>0.22130522360326155</v>
      </c>
      <c r="BC1996" s="28">
        <f>IF(Riskregister!$E$16="",0,COUNTIF(BQ$4:BQ$53,"&lt;"&amp;BA1996)*IF(BB1996&lt;0.5,Riskregister!$K$16+(Riskregister!$L$16-Riskregister!$K$16)*SQRT(BB1996/2),Riskregister!$L$16-(Riskregister!$L$16-Riskregister!$K$16)*SQRT((1-BB1996)/2)))</f>
        <v>0</v>
      </c>
      <c r="BD1996" s="28">
        <f t="shared" ca="1" si="1231"/>
        <v>0</v>
      </c>
    </row>
    <row r="1997" spans="20:56" x14ac:dyDescent="0.35">
      <c r="T1997" s="28">
        <f t="shared" ca="1" si="1219"/>
        <v>0.44651315151978643</v>
      </c>
      <c r="U1997" s="28">
        <f t="shared" ca="1" si="1219"/>
        <v>0.88419015275925505</v>
      </c>
      <c r="V1997" s="28">
        <f ca="1">IF(Riskregister!$E$5="",0,COUNTIF(BF$4:BF$53,"&lt;"&amp;T1997)*IF(U1997&lt;0.5,Riskregister!$K$5+(Riskregister!$L$5-Riskregister!$K$5)*SQRT(U1997/2),Riskregister!$L$5-(Riskregister!$L$5-Riskregister!$K$5)*SQRT((1-U1997)/2)))</f>
        <v>0</v>
      </c>
      <c r="W1997" s="28">
        <f t="shared" ca="1" si="1220"/>
        <v>0.37751172331016214</v>
      </c>
      <c r="X1997" s="28">
        <f t="shared" ca="1" si="1220"/>
        <v>0.45052771305232997</v>
      </c>
      <c r="Y1997" s="28">
        <f ca="1">IF(Riskregister!$E$6="",0,COUNTIF(BG$4:BG$53,"&lt;"&amp;W1997)*IF(X1997&lt;0.5,Riskregister!$K$6+(Riskregister!$L$6-Riskregister!$K$6)*SQRT(X1997/2),Riskregister!$L$6-(Riskregister!$L$6-Riskregister!$K$6)*SQRT((1-X1997)/2)))</f>
        <v>0</v>
      </c>
      <c r="Z1997" s="28">
        <f t="shared" ca="1" si="1221"/>
        <v>0.39873744318914051</v>
      </c>
      <c r="AA1997" s="28">
        <f t="shared" ca="1" si="1221"/>
        <v>8.1696901985916393E-2</v>
      </c>
      <c r="AB1997" s="28">
        <f ca="1">IF(Riskregister!$E$7="",0,COUNTIF(BH$4:BH$53,"&lt;"&amp;Z1997)*IF(AA1997&lt;0.5,Riskregister!$K$7+(Riskregister!$L$7-Riskregister!$K$7)*SQRT(AA1997/2),Riskregister!$L$7-(Riskregister!$L$7-Riskregister!$K$7)*SQRT((1-AA1997)/2)))</f>
        <v>0</v>
      </c>
      <c r="AC1997" s="28">
        <f t="shared" ca="1" si="1222"/>
        <v>0.31624879175722287</v>
      </c>
      <c r="AD1997" s="28">
        <f t="shared" ca="1" si="1222"/>
        <v>0.10024784657809249</v>
      </c>
      <c r="AE1997" s="28">
        <f ca="1">IF(Riskregister!$E$8="",0,COUNTIF(BI$4:BI$53,"&lt;"&amp;AC1997)*IF(AD1997&lt;0.5,Riskregister!$K$8+(Riskregister!$L$8-Riskregister!$K$8)*SQRT(AD1997/2),Riskregister!$L$8-(Riskregister!$L$8-Riskregister!$K$8)*SQRT((1-AD1997)/2)))</f>
        <v>0</v>
      </c>
      <c r="AF1997" s="28">
        <f t="shared" ca="1" si="1223"/>
        <v>0.12902023714450095</v>
      </c>
      <c r="AG1997" s="28">
        <f t="shared" ca="1" si="1223"/>
        <v>0.43110918337840898</v>
      </c>
      <c r="AH1997" s="28">
        <f>IF(Riskregister!$E$9="",0,COUNTIF(BJ$4:BJ$53,"&lt;"&amp;AF1997)*IF(AG1997&lt;0.5,Riskregister!$K$9+(Riskregister!$L$9-Riskregister!$K$9)*SQRT(AG1997/2),Riskregister!$L$9-(Riskregister!$L$9-Riskregister!$K$9)*SQRT((1-AG1997)/2)))</f>
        <v>0</v>
      </c>
      <c r="AI1997" s="28">
        <f t="shared" ca="1" si="1224"/>
        <v>0.38515934555505338</v>
      </c>
      <c r="AJ1997" s="28">
        <f t="shared" ca="1" si="1224"/>
        <v>0.76940734814677991</v>
      </c>
      <c r="AK1997" s="28">
        <f>IF(Riskregister!$E$10="",0,COUNTIF(BK$4:BK$53,"&lt;"&amp;AI1997)*IF(AJ1997&lt;0.5,Riskregister!$K$10+(Riskregister!$L$10-Riskregister!$K$10)*SQRT(AJ1997/2),Riskregister!$L$10-(Riskregister!$L$10-Riskregister!$K$10)*SQRT((1-AJ1997)/2)))</f>
        <v>0</v>
      </c>
      <c r="AL1997" s="28">
        <f t="shared" ca="1" si="1225"/>
        <v>0.48689046961097315</v>
      </c>
      <c r="AM1997" s="28">
        <f t="shared" ca="1" si="1225"/>
        <v>0.27166629512668239</v>
      </c>
      <c r="AN1997" s="28">
        <f>IF(Riskregister!$E$11="",0,COUNTIF(BL$4:BL$53,"&lt;"&amp;AL1997)*IF(AM1997&lt;0.5,Riskregister!$K$11+(Riskregister!$L$11-Riskregister!$K$11)*SQRT(AM1997/2),Riskregister!$L$11-(Riskregister!$L$11-Riskregister!$K$11)*SQRT((1-AM1997)/2)))</f>
        <v>0</v>
      </c>
      <c r="AO1997" s="28">
        <f t="shared" ca="1" si="1226"/>
        <v>0.84130378238110914</v>
      </c>
      <c r="AP1997" s="28">
        <f t="shared" ca="1" si="1226"/>
        <v>0.99320701440068337</v>
      </c>
      <c r="AQ1997" s="28">
        <f>IF(Riskregister!$E$12="",0,COUNTIF(BM$4:BM$53,"&lt;"&amp;AO1997)*IF(AP1997&lt;0.5,Riskregister!$K$12+(Riskregister!$L$12-Riskregister!$K$12)*SQRT(AP1997/2),Riskregister!$L$12-(Riskregister!$L$12-Riskregister!$K$12)*SQRT((1-AP1997)/2)))</f>
        <v>0</v>
      </c>
      <c r="AR1997" s="28">
        <f t="shared" ca="1" si="1227"/>
        <v>0.85247795793856862</v>
      </c>
      <c r="AS1997" s="28">
        <f t="shared" ca="1" si="1227"/>
        <v>0.83944730770087761</v>
      </c>
      <c r="AT1997" s="28">
        <f>IF(Riskregister!$E$13="",0,COUNTIF(BN$4:BN$53,"&lt;"&amp;AR1997)*IF(AS1997&lt;0.5,Riskregister!$K$13+(Riskregister!$L$13-Riskregister!$K$13)*SQRT(AS1997/2),Riskregister!$L$13-(Riskregister!$L$13-Riskregister!$K$13)*SQRT((1-AS1997)/2)))</f>
        <v>0</v>
      </c>
      <c r="AU1997" s="28">
        <f t="shared" ca="1" si="1228"/>
        <v>0.60307679668745939</v>
      </c>
      <c r="AV1997" s="28">
        <f t="shared" ca="1" si="1228"/>
        <v>0.99262386918316814</v>
      </c>
      <c r="AW1997" s="28">
        <f>IF(Riskregister!$E$14="",0,COUNTIF(BO$4:BO$53,"&lt;"&amp;AU1997)*IF(AV1997&lt;0.5,Riskregister!$K$14+(Riskregister!$L$14-Riskregister!$K$14)*SQRT(AV1997/2),Riskregister!$L$14-(Riskregister!$L$14-Riskregister!$K$14)*SQRT((1-AV1997)/2)))</f>
        <v>0</v>
      </c>
      <c r="AX1997" s="28">
        <f t="shared" ca="1" si="1229"/>
        <v>3.4582960316280054E-2</v>
      </c>
      <c r="AY1997" s="28">
        <f t="shared" ca="1" si="1229"/>
        <v>0.16608130685033318</v>
      </c>
      <c r="AZ1997" s="28">
        <f>IF(Riskregister!$E$15="",0,COUNTIF(BP$4:BP$53,"&lt;"&amp;AX1997)*IF(AY1997&lt;0.5,Riskregister!$K$15+(Riskregister!$L$15-Riskregister!$K$15)*SQRT(AY1997/2),Riskregister!$L$15-(Riskregister!$L$15-Riskregister!$K$15)*SQRT((1-AY1997)/2)))</f>
        <v>0</v>
      </c>
      <c r="BA1997" s="28">
        <f t="shared" ca="1" si="1230"/>
        <v>0.98994218291981995</v>
      </c>
      <c r="BB1997" s="28">
        <f t="shared" ca="1" si="1230"/>
        <v>0.92717241828771257</v>
      </c>
      <c r="BC1997" s="28">
        <f>IF(Riskregister!$E$16="",0,COUNTIF(BQ$4:BQ$53,"&lt;"&amp;BA1997)*IF(BB1997&lt;0.5,Riskregister!$K$16+(Riskregister!$L$16-Riskregister!$K$16)*SQRT(BB1997/2),Riskregister!$L$16-(Riskregister!$L$16-Riskregister!$K$16)*SQRT((1-BB1997)/2)))</f>
        <v>0</v>
      </c>
      <c r="BD1997" s="28">
        <f t="shared" ca="1" si="1231"/>
        <v>0</v>
      </c>
    </row>
    <row r="1998" spans="20:56" x14ac:dyDescent="0.35">
      <c r="T1998" s="28">
        <f t="shared" ca="1" si="1219"/>
        <v>0.3809511202518282</v>
      </c>
      <c r="U1998" s="28">
        <f t="shared" ca="1" si="1219"/>
        <v>0.38701659851849812</v>
      </c>
      <c r="V1998" s="28">
        <f ca="1">IF(Riskregister!$E$5="",0,COUNTIF(BF$4:BF$53,"&lt;"&amp;T1998)*IF(U1998&lt;0.5,Riskregister!$K$5+(Riskregister!$L$5-Riskregister!$K$5)*SQRT(U1998/2),Riskregister!$L$5-(Riskregister!$L$5-Riskregister!$K$5)*SQRT((1-U1998)/2)))</f>
        <v>0</v>
      </c>
      <c r="W1998" s="28">
        <f t="shared" ca="1" si="1220"/>
        <v>0.55603387011725913</v>
      </c>
      <c r="X1998" s="28">
        <f t="shared" ca="1" si="1220"/>
        <v>0.23924288985766384</v>
      </c>
      <c r="Y1998" s="28">
        <f ca="1">IF(Riskregister!$E$6="",0,COUNTIF(BG$4:BG$53,"&lt;"&amp;W1998)*IF(X1998&lt;0.5,Riskregister!$K$6+(Riskregister!$L$6-Riskregister!$K$6)*SQRT(X1998/2),Riskregister!$L$6-(Riskregister!$L$6-Riskregister!$K$6)*SQRT((1-X1998)/2)))</f>
        <v>0</v>
      </c>
      <c r="Z1998" s="28">
        <f t="shared" ca="1" si="1221"/>
        <v>0.11841362447325998</v>
      </c>
      <c r="AA1998" s="28">
        <f t="shared" ca="1" si="1221"/>
        <v>2.8729885585291881E-2</v>
      </c>
      <c r="AB1998" s="28">
        <f ca="1">IF(Riskregister!$E$7="",0,COUNTIF(BH$4:BH$53,"&lt;"&amp;Z1998)*IF(AA1998&lt;0.5,Riskregister!$K$7+(Riskregister!$L$7-Riskregister!$K$7)*SQRT(AA1998/2),Riskregister!$L$7-(Riskregister!$L$7-Riskregister!$K$7)*SQRT((1-AA1998)/2)))</f>
        <v>0</v>
      </c>
      <c r="AC1998" s="28">
        <f t="shared" ca="1" si="1222"/>
        <v>0.49080827613254618</v>
      </c>
      <c r="AD1998" s="28">
        <f t="shared" ca="1" si="1222"/>
        <v>0.91535848210965476</v>
      </c>
      <c r="AE1998" s="28">
        <f ca="1">IF(Riskregister!$E$8="",0,COUNTIF(BI$4:BI$53,"&lt;"&amp;AC1998)*IF(AD1998&lt;0.5,Riskregister!$K$8+(Riskregister!$L$8-Riskregister!$K$8)*SQRT(AD1998/2),Riskregister!$L$8-(Riskregister!$L$8-Riskregister!$K$8)*SQRT((1-AD1998)/2)))</f>
        <v>0</v>
      </c>
      <c r="AF1998" s="28">
        <f t="shared" ca="1" si="1223"/>
        <v>0.463861759047691</v>
      </c>
      <c r="AG1998" s="28">
        <f t="shared" ca="1" si="1223"/>
        <v>0.63176563576510314</v>
      </c>
      <c r="AH1998" s="28">
        <f>IF(Riskregister!$E$9="",0,COUNTIF(BJ$4:BJ$53,"&lt;"&amp;AF1998)*IF(AG1998&lt;0.5,Riskregister!$K$9+(Riskregister!$L$9-Riskregister!$K$9)*SQRT(AG1998/2),Riskregister!$L$9-(Riskregister!$L$9-Riskregister!$K$9)*SQRT((1-AG1998)/2)))</f>
        <v>0</v>
      </c>
      <c r="AI1998" s="28">
        <f t="shared" ca="1" si="1224"/>
        <v>0.55038100827658565</v>
      </c>
      <c r="AJ1998" s="28">
        <f t="shared" ca="1" si="1224"/>
        <v>0.81728701770574985</v>
      </c>
      <c r="AK1998" s="28">
        <f>IF(Riskregister!$E$10="",0,COUNTIF(BK$4:BK$53,"&lt;"&amp;AI1998)*IF(AJ1998&lt;0.5,Riskregister!$K$10+(Riskregister!$L$10-Riskregister!$K$10)*SQRT(AJ1998/2),Riskregister!$L$10-(Riskregister!$L$10-Riskregister!$K$10)*SQRT((1-AJ1998)/2)))</f>
        <v>0</v>
      </c>
      <c r="AL1998" s="28">
        <f t="shared" ca="1" si="1225"/>
        <v>8.7557035609589606E-2</v>
      </c>
      <c r="AM1998" s="28">
        <f t="shared" ca="1" si="1225"/>
        <v>0.80696103956755549</v>
      </c>
      <c r="AN1998" s="28">
        <f>IF(Riskregister!$E$11="",0,COUNTIF(BL$4:BL$53,"&lt;"&amp;AL1998)*IF(AM1998&lt;0.5,Riskregister!$K$11+(Riskregister!$L$11-Riskregister!$K$11)*SQRT(AM1998/2),Riskregister!$L$11-(Riskregister!$L$11-Riskregister!$K$11)*SQRT((1-AM1998)/2)))</f>
        <v>0</v>
      </c>
      <c r="AO1998" s="28">
        <f t="shared" ca="1" si="1226"/>
        <v>0.92797335795167601</v>
      </c>
      <c r="AP1998" s="28">
        <f t="shared" ca="1" si="1226"/>
        <v>0.57322069435603507</v>
      </c>
      <c r="AQ1998" s="28">
        <f>IF(Riskregister!$E$12="",0,COUNTIF(BM$4:BM$53,"&lt;"&amp;AO1998)*IF(AP1998&lt;0.5,Riskregister!$K$12+(Riskregister!$L$12-Riskregister!$K$12)*SQRT(AP1998/2),Riskregister!$L$12-(Riskregister!$L$12-Riskregister!$K$12)*SQRT((1-AP1998)/2)))</f>
        <v>0</v>
      </c>
      <c r="AR1998" s="28">
        <f t="shared" ca="1" si="1227"/>
        <v>7.7817571481735737E-2</v>
      </c>
      <c r="AS1998" s="28">
        <f t="shared" ca="1" si="1227"/>
        <v>0.69735125652142183</v>
      </c>
      <c r="AT1998" s="28">
        <f>IF(Riskregister!$E$13="",0,COUNTIF(BN$4:BN$53,"&lt;"&amp;AR1998)*IF(AS1998&lt;0.5,Riskregister!$K$13+(Riskregister!$L$13-Riskregister!$K$13)*SQRT(AS1998/2),Riskregister!$L$13-(Riskregister!$L$13-Riskregister!$K$13)*SQRT((1-AS1998)/2)))</f>
        <v>0</v>
      </c>
      <c r="AU1998" s="28">
        <f t="shared" ca="1" si="1228"/>
        <v>0.95097056335446228</v>
      </c>
      <c r="AV1998" s="28">
        <f t="shared" ca="1" si="1228"/>
        <v>0.57412357954124249</v>
      </c>
      <c r="AW1998" s="28">
        <f>IF(Riskregister!$E$14="",0,COUNTIF(BO$4:BO$53,"&lt;"&amp;AU1998)*IF(AV1998&lt;0.5,Riskregister!$K$14+(Riskregister!$L$14-Riskregister!$K$14)*SQRT(AV1998/2),Riskregister!$L$14-(Riskregister!$L$14-Riskregister!$K$14)*SQRT((1-AV1998)/2)))</f>
        <v>0</v>
      </c>
      <c r="AX1998" s="28">
        <f t="shared" ca="1" si="1229"/>
        <v>0.10090537501837415</v>
      </c>
      <c r="AY1998" s="28">
        <f t="shared" ca="1" si="1229"/>
        <v>0.5039149730428123</v>
      </c>
      <c r="AZ1998" s="28">
        <f>IF(Riskregister!$E$15="",0,COUNTIF(BP$4:BP$53,"&lt;"&amp;AX1998)*IF(AY1998&lt;0.5,Riskregister!$K$15+(Riskregister!$L$15-Riskregister!$K$15)*SQRT(AY1998/2),Riskregister!$L$15-(Riskregister!$L$15-Riskregister!$K$15)*SQRT((1-AY1998)/2)))</f>
        <v>0</v>
      </c>
      <c r="BA1998" s="28">
        <f t="shared" ca="1" si="1230"/>
        <v>0.43475557479513327</v>
      </c>
      <c r="BB1998" s="28">
        <f t="shared" ca="1" si="1230"/>
        <v>6.2213460942480703E-2</v>
      </c>
      <c r="BC1998" s="28">
        <f>IF(Riskregister!$E$16="",0,COUNTIF(BQ$4:BQ$53,"&lt;"&amp;BA1998)*IF(BB1998&lt;0.5,Riskregister!$K$16+(Riskregister!$L$16-Riskregister!$K$16)*SQRT(BB1998/2),Riskregister!$L$16-(Riskregister!$L$16-Riskregister!$K$16)*SQRT((1-BB1998)/2)))</f>
        <v>0</v>
      </c>
      <c r="BD1998" s="28">
        <f t="shared" ca="1" si="1231"/>
        <v>0</v>
      </c>
    </row>
    <row r="1999" spans="20:56" x14ac:dyDescent="0.35">
      <c r="T1999" s="28">
        <f t="shared" ca="1" si="1219"/>
        <v>0.66345991432887408</v>
      </c>
      <c r="U1999" s="28">
        <f t="shared" ca="1" si="1219"/>
        <v>0.92931056940957824</v>
      </c>
      <c r="V1999" s="28">
        <f ca="1">IF(Riskregister!$E$5="",0,COUNTIF(BF$4:BF$53,"&lt;"&amp;T1999)*IF(U1999&lt;0.5,Riskregister!$K$5+(Riskregister!$L$5-Riskregister!$K$5)*SQRT(U1999/2),Riskregister!$L$5-(Riskregister!$L$5-Riskregister!$K$5)*SQRT((1-U1999)/2)))</f>
        <v>515399.14393293526</v>
      </c>
      <c r="W1999" s="28">
        <f t="shared" ca="1" si="1220"/>
        <v>0.401320469329006</v>
      </c>
      <c r="X1999" s="28">
        <f t="shared" ca="1" si="1220"/>
        <v>0.24761901100081751</v>
      </c>
      <c r="Y1999" s="28">
        <f ca="1">IF(Riskregister!$E$6="",0,COUNTIF(BG$4:BG$53,"&lt;"&amp;W1999)*IF(X1999&lt;0.5,Riskregister!$K$6+(Riskregister!$L$6-Riskregister!$K$6)*SQRT(X1999/2),Riskregister!$L$6-(Riskregister!$L$6-Riskregister!$K$6)*SQRT((1-X1999)/2)))</f>
        <v>0</v>
      </c>
      <c r="Z1999" s="28">
        <f t="shared" ca="1" si="1221"/>
        <v>0.57498983346111243</v>
      </c>
      <c r="AA1999" s="28">
        <f t="shared" ca="1" si="1221"/>
        <v>0.37974503071901178</v>
      </c>
      <c r="AB1999" s="28">
        <f ca="1">IF(Riskregister!$E$7="",0,COUNTIF(BH$4:BH$53,"&lt;"&amp;Z1999)*IF(AA1999&lt;0.5,Riskregister!$K$7+(Riskregister!$L$7-Riskregister!$K$7)*SQRT(AA1999/2),Riskregister!$L$7-(Riskregister!$L$7-Riskregister!$K$7)*SQRT((1-AA1999)/2)))</f>
        <v>0</v>
      </c>
      <c r="AC1999" s="28">
        <f t="shared" ca="1" si="1222"/>
        <v>0.36283567911371184</v>
      </c>
      <c r="AD1999" s="28">
        <f t="shared" ca="1" si="1222"/>
        <v>0.80354601148333515</v>
      </c>
      <c r="AE1999" s="28">
        <f ca="1">IF(Riskregister!$E$8="",0,COUNTIF(BI$4:BI$53,"&lt;"&amp;AC1999)*IF(AD1999&lt;0.5,Riskregister!$K$8+(Riskregister!$L$8-Riskregister!$K$8)*SQRT(AD1999/2),Riskregister!$L$8-(Riskregister!$L$8-Riskregister!$K$8)*SQRT((1-AD1999)/2)))</f>
        <v>0</v>
      </c>
      <c r="AF1999" s="28">
        <f t="shared" ca="1" si="1223"/>
        <v>0.48131332647735203</v>
      </c>
      <c r="AG1999" s="28">
        <f t="shared" ca="1" si="1223"/>
        <v>0.51698360126213516</v>
      </c>
      <c r="AH1999" s="28">
        <f>IF(Riskregister!$E$9="",0,COUNTIF(BJ$4:BJ$53,"&lt;"&amp;AF1999)*IF(AG1999&lt;0.5,Riskregister!$K$9+(Riskregister!$L$9-Riskregister!$K$9)*SQRT(AG1999/2),Riskregister!$L$9-(Riskregister!$L$9-Riskregister!$K$9)*SQRT((1-AG1999)/2)))</f>
        <v>0</v>
      </c>
      <c r="AI1999" s="28">
        <f t="shared" ca="1" si="1224"/>
        <v>0.36102339650482485</v>
      </c>
      <c r="AJ1999" s="28">
        <f t="shared" ca="1" si="1224"/>
        <v>0.77703847968229312</v>
      </c>
      <c r="AK1999" s="28">
        <f>IF(Riskregister!$E$10="",0,COUNTIF(BK$4:BK$53,"&lt;"&amp;AI1999)*IF(AJ1999&lt;0.5,Riskregister!$K$10+(Riskregister!$L$10-Riskregister!$K$10)*SQRT(AJ1999/2),Riskregister!$L$10-(Riskregister!$L$10-Riskregister!$K$10)*SQRT((1-AJ1999)/2)))</f>
        <v>0</v>
      </c>
      <c r="AL1999" s="28">
        <f t="shared" ca="1" si="1225"/>
        <v>0.97069199230430525</v>
      </c>
      <c r="AM1999" s="28">
        <f t="shared" ca="1" si="1225"/>
        <v>0.79170871735645776</v>
      </c>
      <c r="AN1999" s="28">
        <f>IF(Riskregister!$E$11="",0,COUNTIF(BL$4:BL$53,"&lt;"&amp;AL1999)*IF(AM1999&lt;0.5,Riskregister!$K$11+(Riskregister!$L$11-Riskregister!$K$11)*SQRT(AM1999/2),Riskregister!$L$11-(Riskregister!$L$11-Riskregister!$K$11)*SQRT((1-AM1999)/2)))</f>
        <v>0</v>
      </c>
      <c r="AO1999" s="28">
        <f t="shared" ca="1" si="1226"/>
        <v>0.95809744797668006</v>
      </c>
      <c r="AP1999" s="28">
        <f t="shared" ca="1" si="1226"/>
        <v>0.5972868886174747</v>
      </c>
      <c r="AQ1999" s="28">
        <f>IF(Riskregister!$E$12="",0,COUNTIF(BM$4:BM$53,"&lt;"&amp;AO1999)*IF(AP1999&lt;0.5,Riskregister!$K$12+(Riskregister!$L$12-Riskregister!$K$12)*SQRT(AP1999/2),Riskregister!$L$12-(Riskregister!$L$12-Riskregister!$K$12)*SQRT((1-AP1999)/2)))</f>
        <v>0</v>
      </c>
      <c r="AR1999" s="28">
        <f t="shared" ca="1" si="1227"/>
        <v>0.54800814261253705</v>
      </c>
      <c r="AS1999" s="28">
        <f t="shared" ca="1" si="1227"/>
        <v>0.25199513190378375</v>
      </c>
      <c r="AT1999" s="28">
        <f>IF(Riskregister!$E$13="",0,COUNTIF(BN$4:BN$53,"&lt;"&amp;AR1999)*IF(AS1999&lt;0.5,Riskregister!$K$13+(Riskregister!$L$13-Riskregister!$K$13)*SQRT(AS1999/2),Riskregister!$L$13-(Riskregister!$L$13-Riskregister!$K$13)*SQRT((1-AS1999)/2)))</f>
        <v>0</v>
      </c>
      <c r="AU1999" s="28">
        <f t="shared" ca="1" si="1228"/>
        <v>0.41256158149575695</v>
      </c>
      <c r="AV1999" s="28">
        <f t="shared" ca="1" si="1228"/>
        <v>0.97193525457191954</v>
      </c>
      <c r="AW1999" s="28">
        <f>IF(Riskregister!$E$14="",0,COUNTIF(BO$4:BO$53,"&lt;"&amp;AU1999)*IF(AV1999&lt;0.5,Riskregister!$K$14+(Riskregister!$L$14-Riskregister!$K$14)*SQRT(AV1999/2),Riskregister!$L$14-(Riskregister!$L$14-Riskregister!$K$14)*SQRT((1-AV1999)/2)))</f>
        <v>0</v>
      </c>
      <c r="AX1999" s="28">
        <f t="shared" ca="1" si="1229"/>
        <v>0.3884926284197544</v>
      </c>
      <c r="AY1999" s="28">
        <f t="shared" ca="1" si="1229"/>
        <v>0.40537972974474135</v>
      </c>
      <c r="AZ1999" s="28">
        <f>IF(Riskregister!$E$15="",0,COUNTIF(BP$4:BP$53,"&lt;"&amp;AX1999)*IF(AY1999&lt;0.5,Riskregister!$K$15+(Riskregister!$L$15-Riskregister!$K$15)*SQRT(AY1999/2),Riskregister!$L$15-(Riskregister!$L$15-Riskregister!$K$15)*SQRT((1-AY1999)/2)))</f>
        <v>0</v>
      </c>
      <c r="BA1999" s="28">
        <f t="shared" ca="1" si="1230"/>
        <v>0.26708479740746716</v>
      </c>
      <c r="BB1999" s="28">
        <f t="shared" ca="1" si="1230"/>
        <v>0.72057385340884939</v>
      </c>
      <c r="BC1999" s="28">
        <f>IF(Riskregister!$E$16="",0,COUNTIF(BQ$4:BQ$53,"&lt;"&amp;BA1999)*IF(BB1999&lt;0.5,Riskregister!$K$16+(Riskregister!$L$16-Riskregister!$K$16)*SQRT(BB1999/2),Riskregister!$L$16-(Riskregister!$L$16-Riskregister!$K$16)*SQRT((1-BB1999)/2)))</f>
        <v>0</v>
      </c>
      <c r="BD1999" s="28">
        <f t="shared" ca="1" si="1231"/>
        <v>515399.14393293526</v>
      </c>
    </row>
    <row r="2000" spans="20:56" x14ac:dyDescent="0.35">
      <c r="T2000" s="28">
        <f t="shared" ca="1" si="1219"/>
        <v>0.5524703743179803</v>
      </c>
      <c r="U2000" s="28">
        <f t="shared" ca="1" si="1219"/>
        <v>0.48686908961037578</v>
      </c>
      <c r="V2000" s="28">
        <f ca="1">IF(Riskregister!$E$5="",0,COUNTIF(BF$4:BF$53,"&lt;"&amp;T2000)*IF(U2000&lt;0.5,Riskregister!$K$5+(Riskregister!$L$5-Riskregister!$K$5)*SQRT(U2000/2),Riskregister!$L$5-(Riskregister!$L$5-Riskregister!$K$5)*SQRT((1-U2000)/2)))</f>
        <v>0</v>
      </c>
      <c r="W2000" s="28">
        <f t="shared" ca="1" si="1220"/>
        <v>0.15372859266263195</v>
      </c>
      <c r="X2000" s="28">
        <f t="shared" ca="1" si="1220"/>
        <v>0.18977332555455639</v>
      </c>
      <c r="Y2000" s="28">
        <f ca="1">IF(Riskregister!$E$6="",0,COUNTIF(BG$4:BG$53,"&lt;"&amp;W2000)*IF(X2000&lt;0.5,Riskregister!$K$6+(Riskregister!$L$6-Riskregister!$K$6)*SQRT(X2000/2),Riskregister!$L$6-(Riskregister!$L$6-Riskregister!$K$6)*SQRT((1-X2000)/2)))</f>
        <v>0</v>
      </c>
      <c r="Z2000" s="28">
        <f t="shared" ca="1" si="1221"/>
        <v>0.33246429542540956</v>
      </c>
      <c r="AA2000" s="28">
        <f t="shared" ca="1" si="1221"/>
        <v>9.6133186390735537E-2</v>
      </c>
      <c r="AB2000" s="28">
        <f ca="1">IF(Riskregister!$E$7="",0,COUNTIF(BH$4:BH$53,"&lt;"&amp;Z2000)*IF(AA2000&lt;0.5,Riskregister!$K$7+(Riskregister!$L$7-Riskregister!$K$7)*SQRT(AA2000/2),Riskregister!$L$7-(Riskregister!$L$7-Riskregister!$K$7)*SQRT((1-AA2000)/2)))</f>
        <v>0</v>
      </c>
      <c r="AC2000" s="28">
        <f t="shared" ca="1" si="1222"/>
        <v>0.1009131681514831</v>
      </c>
      <c r="AD2000" s="28">
        <f t="shared" ca="1" si="1222"/>
        <v>0.14912793055023565</v>
      </c>
      <c r="AE2000" s="28">
        <f ca="1">IF(Riskregister!$E$8="",0,COUNTIF(BI$4:BI$53,"&lt;"&amp;AC2000)*IF(AD2000&lt;0.5,Riskregister!$K$8+(Riskregister!$L$8-Riskregister!$K$8)*SQRT(AD2000/2),Riskregister!$L$8-(Riskregister!$L$8-Riskregister!$K$8)*SQRT((1-AD2000)/2)))</f>
        <v>0</v>
      </c>
      <c r="AF2000" s="28">
        <f t="shared" ca="1" si="1223"/>
        <v>0.50193661973409698</v>
      </c>
      <c r="AG2000" s="28">
        <f t="shared" ca="1" si="1223"/>
        <v>0.18878281570444544</v>
      </c>
      <c r="AH2000" s="28">
        <f>IF(Riskregister!$E$9="",0,COUNTIF(BJ$4:BJ$53,"&lt;"&amp;AF2000)*IF(AG2000&lt;0.5,Riskregister!$K$9+(Riskregister!$L$9-Riskregister!$K$9)*SQRT(AG2000/2),Riskregister!$L$9-(Riskregister!$L$9-Riskregister!$K$9)*SQRT((1-AG2000)/2)))</f>
        <v>0</v>
      </c>
      <c r="AI2000" s="28">
        <f t="shared" ca="1" si="1224"/>
        <v>0.46868255050251917</v>
      </c>
      <c r="AJ2000" s="28">
        <f t="shared" ca="1" si="1224"/>
        <v>0.99504950096757427</v>
      </c>
      <c r="AK2000" s="28">
        <f>IF(Riskregister!$E$10="",0,COUNTIF(BK$4:BK$53,"&lt;"&amp;AI2000)*IF(AJ2000&lt;0.5,Riskregister!$K$10+(Riskregister!$L$10-Riskregister!$K$10)*SQRT(AJ2000/2),Riskregister!$L$10-(Riskregister!$L$10-Riskregister!$K$10)*SQRT((1-AJ2000)/2)))</f>
        <v>0</v>
      </c>
      <c r="AL2000" s="28">
        <f t="shared" ca="1" si="1225"/>
        <v>2.2137148632502268E-2</v>
      </c>
      <c r="AM2000" s="28">
        <f t="shared" ca="1" si="1225"/>
        <v>0.25647955516586085</v>
      </c>
      <c r="AN2000" s="28">
        <f>IF(Riskregister!$E$11="",0,COUNTIF(BL$4:BL$53,"&lt;"&amp;AL2000)*IF(AM2000&lt;0.5,Riskregister!$K$11+(Riskregister!$L$11-Riskregister!$K$11)*SQRT(AM2000/2),Riskregister!$L$11-(Riskregister!$L$11-Riskregister!$K$11)*SQRT((1-AM2000)/2)))</f>
        <v>0</v>
      </c>
      <c r="AO2000" s="28">
        <f t="shared" ca="1" si="1226"/>
        <v>0.55738235532692448</v>
      </c>
      <c r="AP2000" s="28">
        <f t="shared" ca="1" si="1226"/>
        <v>0.78413540462074482</v>
      </c>
      <c r="AQ2000" s="28">
        <f>IF(Riskregister!$E$12="",0,COUNTIF(BM$4:BM$53,"&lt;"&amp;AO2000)*IF(AP2000&lt;0.5,Riskregister!$K$12+(Riskregister!$L$12-Riskregister!$K$12)*SQRT(AP2000/2),Riskregister!$L$12-(Riskregister!$L$12-Riskregister!$K$12)*SQRT((1-AP2000)/2)))</f>
        <v>0</v>
      </c>
      <c r="AR2000" s="28">
        <f t="shared" ca="1" si="1227"/>
        <v>0.38819086460876751</v>
      </c>
      <c r="AS2000" s="28">
        <f t="shared" ca="1" si="1227"/>
        <v>0.4043425496620443</v>
      </c>
      <c r="AT2000" s="28">
        <f>IF(Riskregister!$E$13="",0,COUNTIF(BN$4:BN$53,"&lt;"&amp;AR2000)*IF(AS2000&lt;0.5,Riskregister!$K$13+(Riskregister!$L$13-Riskregister!$K$13)*SQRT(AS2000/2),Riskregister!$L$13-(Riskregister!$L$13-Riskregister!$K$13)*SQRT((1-AS2000)/2)))</f>
        <v>0</v>
      </c>
      <c r="AU2000" s="28">
        <f t="shared" ca="1" si="1228"/>
        <v>0.31046703508661244</v>
      </c>
      <c r="AV2000" s="28">
        <f t="shared" ca="1" si="1228"/>
        <v>0.72699254389839796</v>
      </c>
      <c r="AW2000" s="28">
        <f>IF(Riskregister!$E$14="",0,COUNTIF(BO$4:BO$53,"&lt;"&amp;AU2000)*IF(AV2000&lt;0.5,Riskregister!$K$14+(Riskregister!$L$14-Riskregister!$K$14)*SQRT(AV2000/2),Riskregister!$L$14-(Riskregister!$L$14-Riskregister!$K$14)*SQRT((1-AV2000)/2)))</f>
        <v>0</v>
      </c>
      <c r="AX2000" s="28">
        <f t="shared" ca="1" si="1229"/>
        <v>0.63221099865177455</v>
      </c>
      <c r="AY2000" s="28">
        <f t="shared" ca="1" si="1229"/>
        <v>0.52983131352246426</v>
      </c>
      <c r="AZ2000" s="28">
        <f>IF(Riskregister!$E$15="",0,COUNTIF(BP$4:BP$53,"&lt;"&amp;AX2000)*IF(AY2000&lt;0.5,Riskregister!$K$15+(Riskregister!$L$15-Riskregister!$K$15)*SQRT(AY2000/2),Riskregister!$L$15-(Riskregister!$L$15-Riskregister!$K$15)*SQRT((1-AY2000)/2)))</f>
        <v>0</v>
      </c>
      <c r="BA2000" s="28">
        <f t="shared" ca="1" si="1230"/>
        <v>0.62410867190412267</v>
      </c>
      <c r="BB2000" s="28">
        <f t="shared" ca="1" si="1230"/>
        <v>0.68764739455612767</v>
      </c>
      <c r="BC2000" s="28">
        <f>IF(Riskregister!$E$16="",0,COUNTIF(BQ$4:BQ$53,"&lt;"&amp;BA2000)*IF(BB2000&lt;0.5,Riskregister!$K$16+(Riskregister!$L$16-Riskregister!$K$16)*SQRT(BB2000/2),Riskregister!$L$16-(Riskregister!$L$16-Riskregister!$K$16)*SQRT((1-BB2000)/2)))</f>
        <v>0</v>
      </c>
      <c r="BD2000" s="28">
        <f t="shared" ca="1" si="1231"/>
        <v>0</v>
      </c>
    </row>
    <row r="2001" spans="20:56" x14ac:dyDescent="0.35">
      <c r="T2001" s="28">
        <f t="shared" ca="1" si="1219"/>
        <v>0.31657903858411118</v>
      </c>
      <c r="U2001" s="28">
        <f t="shared" ca="1" si="1219"/>
        <v>0.69582630782721433</v>
      </c>
      <c r="V2001" s="28">
        <f ca="1">IF(Riskregister!$E$5="",0,COUNTIF(BF$4:BF$53,"&lt;"&amp;T2001)*IF(U2001&lt;0.5,Riskregister!$K$5+(Riskregister!$L$5-Riskregister!$K$5)*SQRT(U2001/2),Riskregister!$L$5-(Riskregister!$L$5-Riskregister!$K$5)*SQRT((1-U2001)/2)))</f>
        <v>0</v>
      </c>
      <c r="W2001" s="28">
        <f t="shared" ca="1" si="1220"/>
        <v>0.73309560420577902</v>
      </c>
      <c r="X2001" s="28">
        <f t="shared" ca="1" si="1220"/>
        <v>0.91871716897255107</v>
      </c>
      <c r="Y2001" s="28">
        <f ca="1">IF(Riskregister!$E$6="",0,COUNTIF(BG$4:BG$53,"&lt;"&amp;W2001)*IF(X2001&lt;0.5,Riskregister!$K$6+(Riskregister!$L$6-Riskregister!$K$6)*SQRT(X2001/2),Riskregister!$L$6-(Riskregister!$L$6-Riskregister!$K$6)*SQRT((1-X2001)/2)))</f>
        <v>1637125.1093496999</v>
      </c>
      <c r="Z2001" s="28">
        <f t="shared" ca="1" si="1221"/>
        <v>0.60850133675898677</v>
      </c>
      <c r="AA2001" s="28">
        <f t="shared" ca="1" si="1221"/>
        <v>0.8638992756571634</v>
      </c>
      <c r="AB2001" s="28">
        <f ca="1">IF(Riskregister!$E$7="",0,COUNTIF(BH$4:BH$53,"&lt;"&amp;Z2001)*IF(AA2001&lt;0.5,Riskregister!$K$7+(Riskregister!$L$7-Riskregister!$K$7)*SQRT(AA2001/2),Riskregister!$L$7-(Riskregister!$L$7-Riskregister!$K$7)*SQRT((1-AA2001)/2)))</f>
        <v>0</v>
      </c>
      <c r="AC2001" s="28">
        <f t="shared" ca="1" si="1222"/>
        <v>0.14085121125324895</v>
      </c>
      <c r="AD2001" s="28">
        <f t="shared" ca="1" si="1222"/>
        <v>0.97122739254834367</v>
      </c>
      <c r="AE2001" s="28">
        <f ca="1">IF(Riskregister!$E$8="",0,COUNTIF(BI$4:BI$53,"&lt;"&amp;AC2001)*IF(AD2001&lt;0.5,Riskregister!$K$8+(Riskregister!$L$8-Riskregister!$K$8)*SQRT(AD2001/2),Riskregister!$L$8-(Riskregister!$L$8-Riskregister!$K$8)*SQRT((1-AD2001)/2)))</f>
        <v>0</v>
      </c>
      <c r="AF2001" s="28">
        <f t="shared" ca="1" si="1223"/>
        <v>0.52688990614107212</v>
      </c>
      <c r="AG2001" s="28">
        <f t="shared" ca="1" si="1223"/>
        <v>0.23934004832230638</v>
      </c>
      <c r="AH2001" s="28">
        <f>IF(Riskregister!$E$9="",0,COUNTIF(BJ$4:BJ$53,"&lt;"&amp;AF2001)*IF(AG2001&lt;0.5,Riskregister!$K$9+(Riskregister!$L$9-Riskregister!$K$9)*SQRT(AG2001/2),Riskregister!$L$9-(Riskregister!$L$9-Riskregister!$K$9)*SQRT((1-AG2001)/2)))</f>
        <v>0</v>
      </c>
      <c r="AI2001" s="28">
        <f t="shared" ca="1" si="1224"/>
        <v>0.78039138552796594</v>
      </c>
      <c r="AJ2001" s="28">
        <f t="shared" ca="1" si="1224"/>
        <v>0.40451055761985255</v>
      </c>
      <c r="AK2001" s="28">
        <f>IF(Riskregister!$E$10="",0,COUNTIF(BK$4:BK$53,"&lt;"&amp;AI2001)*IF(AJ2001&lt;0.5,Riskregister!$K$10+(Riskregister!$L$10-Riskregister!$K$10)*SQRT(AJ2001/2),Riskregister!$L$10-(Riskregister!$L$10-Riskregister!$K$10)*SQRT((1-AJ2001)/2)))</f>
        <v>0</v>
      </c>
      <c r="AL2001" s="28">
        <f t="shared" ca="1" si="1225"/>
        <v>0.71021922674601012</v>
      </c>
      <c r="AM2001" s="28">
        <f t="shared" ca="1" si="1225"/>
        <v>0.83852209050172299</v>
      </c>
      <c r="AN2001" s="28">
        <f>IF(Riskregister!$E$11="",0,COUNTIF(BL$4:BL$53,"&lt;"&amp;AL2001)*IF(AM2001&lt;0.5,Riskregister!$K$11+(Riskregister!$L$11-Riskregister!$K$11)*SQRT(AM2001/2),Riskregister!$L$11-(Riskregister!$L$11-Riskregister!$K$11)*SQRT((1-AM2001)/2)))</f>
        <v>0</v>
      </c>
      <c r="AO2001" s="28">
        <f t="shared" ca="1" si="1226"/>
        <v>0.81301153123560221</v>
      </c>
      <c r="AP2001" s="28">
        <f t="shared" ca="1" si="1226"/>
        <v>0.97439459141162588</v>
      </c>
      <c r="AQ2001" s="28">
        <f>IF(Riskregister!$E$12="",0,COUNTIF(BM$4:BM$53,"&lt;"&amp;AO2001)*IF(AP2001&lt;0.5,Riskregister!$K$12+(Riskregister!$L$12-Riskregister!$K$12)*SQRT(AP2001/2),Riskregister!$L$12-(Riskregister!$L$12-Riskregister!$K$12)*SQRT((1-AP2001)/2)))</f>
        <v>0</v>
      </c>
      <c r="AR2001" s="28">
        <f t="shared" ca="1" si="1227"/>
        <v>0.74383726351693835</v>
      </c>
      <c r="AS2001" s="28">
        <f t="shared" ca="1" si="1227"/>
        <v>0.18751728353063712</v>
      </c>
      <c r="AT2001" s="28">
        <f>IF(Riskregister!$E$13="",0,COUNTIF(BN$4:BN$53,"&lt;"&amp;AR2001)*IF(AS2001&lt;0.5,Riskregister!$K$13+(Riskregister!$L$13-Riskregister!$K$13)*SQRT(AS2001/2),Riskregister!$L$13-(Riskregister!$L$13-Riskregister!$K$13)*SQRT((1-AS2001)/2)))</f>
        <v>0</v>
      </c>
      <c r="AU2001" s="28">
        <f t="shared" ca="1" si="1228"/>
        <v>0.51195031762846044</v>
      </c>
      <c r="AV2001" s="28">
        <f t="shared" ca="1" si="1228"/>
        <v>0.71350085140365593</v>
      </c>
      <c r="AW2001" s="28">
        <f>IF(Riskregister!$E$14="",0,COUNTIF(BO$4:BO$53,"&lt;"&amp;AU2001)*IF(AV2001&lt;0.5,Riskregister!$K$14+(Riskregister!$L$14-Riskregister!$K$14)*SQRT(AV2001/2),Riskregister!$L$14-(Riskregister!$L$14-Riskregister!$K$14)*SQRT((1-AV2001)/2)))</f>
        <v>0</v>
      </c>
      <c r="AX2001" s="28">
        <f t="shared" ca="1" si="1229"/>
        <v>0.32438632278156587</v>
      </c>
      <c r="AY2001" s="28">
        <f t="shared" ca="1" si="1229"/>
        <v>0.66024185667225244</v>
      </c>
      <c r="AZ2001" s="28">
        <f>IF(Riskregister!$E$15="",0,COUNTIF(BP$4:BP$53,"&lt;"&amp;AX2001)*IF(AY2001&lt;0.5,Riskregister!$K$15+(Riskregister!$L$15-Riskregister!$K$15)*SQRT(AY2001/2),Riskregister!$L$15-(Riskregister!$L$15-Riskregister!$K$15)*SQRT((1-AY2001)/2)))</f>
        <v>0</v>
      </c>
      <c r="BA2001" s="28">
        <f t="shared" ca="1" si="1230"/>
        <v>0.34588145478844845</v>
      </c>
      <c r="BB2001" s="28">
        <f t="shared" ca="1" si="1230"/>
        <v>0.8199947970029049</v>
      </c>
      <c r="BC2001" s="28">
        <f>IF(Riskregister!$E$16="",0,COUNTIF(BQ$4:BQ$53,"&lt;"&amp;BA2001)*IF(BB2001&lt;0.5,Riskregister!$K$16+(Riskregister!$L$16-Riskregister!$K$16)*SQRT(BB2001/2),Riskregister!$L$16-(Riskregister!$L$16-Riskregister!$K$16)*SQRT((1-BB2001)/2)))</f>
        <v>0</v>
      </c>
      <c r="BD2001" s="28">
        <f t="shared" ca="1" si="1231"/>
        <v>1637125.1093496999</v>
      </c>
    </row>
    <row r="2002" spans="20:56" x14ac:dyDescent="0.35">
      <c r="T2002" s="28">
        <f t="shared" ca="1" si="1219"/>
        <v>0.18569988399591353</v>
      </c>
      <c r="U2002" s="28">
        <f t="shared" ca="1" si="1219"/>
        <v>7.0073062743607806E-2</v>
      </c>
      <c r="V2002" s="28">
        <f ca="1">IF(Riskregister!$E$5="",0,COUNTIF(BF$4:BF$53,"&lt;"&amp;T2002)*IF(U2002&lt;0.5,Riskregister!$K$5+(Riskregister!$L$5-Riskregister!$K$5)*SQRT(U2002/2),Riskregister!$L$5-(Riskregister!$L$5-Riskregister!$K$5)*SQRT((1-U2002)/2)))</f>
        <v>0</v>
      </c>
      <c r="W2002" s="28">
        <f t="shared" ca="1" si="1220"/>
        <v>0.63930133633938047</v>
      </c>
      <c r="X2002" s="28">
        <f t="shared" ca="1" si="1220"/>
        <v>0.143317904670207</v>
      </c>
      <c r="Y2002" s="28">
        <f ca="1">IF(Riskregister!$E$6="",0,COUNTIF(BG$4:BG$53,"&lt;"&amp;W2002)*IF(X2002&lt;0.5,Riskregister!$K$6+(Riskregister!$L$6-Riskregister!$K$6)*SQRT(X2002/2),Riskregister!$L$6-(Riskregister!$L$6-Riskregister!$K$6)*SQRT((1-X2002)/2)))</f>
        <v>681845.41666984372</v>
      </c>
      <c r="Z2002" s="28">
        <f t="shared" ca="1" si="1221"/>
        <v>0.6127640149277469</v>
      </c>
      <c r="AA2002" s="28">
        <f t="shared" ca="1" si="1221"/>
        <v>0.80999644065363463</v>
      </c>
      <c r="AB2002" s="28">
        <f ca="1">IF(Riskregister!$E$7="",0,COUNTIF(BH$4:BH$53,"&lt;"&amp;Z2002)*IF(AA2002&lt;0.5,Riskregister!$K$7+(Riskregister!$L$7-Riskregister!$K$7)*SQRT(AA2002/2),Riskregister!$L$7-(Riskregister!$L$7-Riskregister!$K$7)*SQRT((1-AA2002)/2)))</f>
        <v>0</v>
      </c>
      <c r="AC2002" s="28">
        <f t="shared" ca="1" si="1222"/>
        <v>0.33467309343568741</v>
      </c>
      <c r="AD2002" s="28">
        <f t="shared" ca="1" si="1222"/>
        <v>8.4212495714550806E-2</v>
      </c>
      <c r="AE2002" s="28">
        <f ca="1">IF(Riskregister!$E$8="",0,COUNTIF(BI$4:BI$53,"&lt;"&amp;AC2002)*IF(AD2002&lt;0.5,Riskregister!$K$8+(Riskregister!$L$8-Riskregister!$K$8)*SQRT(AD2002/2),Riskregister!$L$8-(Riskregister!$L$8-Riskregister!$K$8)*SQRT((1-AD2002)/2)))</f>
        <v>0</v>
      </c>
      <c r="AF2002" s="28">
        <f t="shared" ca="1" si="1223"/>
        <v>0.9660659833403078</v>
      </c>
      <c r="AG2002" s="28">
        <f t="shared" ca="1" si="1223"/>
        <v>0.81061960604877958</v>
      </c>
      <c r="AH2002" s="28">
        <f>IF(Riskregister!$E$9="",0,COUNTIF(BJ$4:BJ$53,"&lt;"&amp;AF2002)*IF(AG2002&lt;0.5,Riskregister!$K$9+(Riskregister!$L$9-Riskregister!$K$9)*SQRT(AG2002/2),Riskregister!$L$9-(Riskregister!$L$9-Riskregister!$K$9)*SQRT((1-AG2002)/2)))</f>
        <v>0</v>
      </c>
      <c r="AI2002" s="28">
        <f t="shared" ca="1" si="1224"/>
        <v>0.28241607607051145</v>
      </c>
      <c r="AJ2002" s="28">
        <f t="shared" ca="1" si="1224"/>
        <v>0.26365334288635878</v>
      </c>
      <c r="AK2002" s="28">
        <f>IF(Riskregister!$E$10="",0,COUNTIF(BK$4:BK$53,"&lt;"&amp;AI2002)*IF(AJ2002&lt;0.5,Riskregister!$K$10+(Riskregister!$L$10-Riskregister!$K$10)*SQRT(AJ2002/2),Riskregister!$L$10-(Riskregister!$L$10-Riskregister!$K$10)*SQRT((1-AJ2002)/2)))</f>
        <v>0</v>
      </c>
      <c r="AL2002" s="28">
        <f t="shared" ca="1" si="1225"/>
        <v>0.15350742021838226</v>
      </c>
      <c r="AM2002" s="28">
        <f t="shared" ca="1" si="1225"/>
        <v>0.87842361844873074</v>
      </c>
      <c r="AN2002" s="28">
        <f>IF(Riskregister!$E$11="",0,COUNTIF(BL$4:BL$53,"&lt;"&amp;AL2002)*IF(AM2002&lt;0.5,Riskregister!$K$11+(Riskregister!$L$11-Riskregister!$K$11)*SQRT(AM2002/2),Riskregister!$L$11-(Riskregister!$L$11-Riskregister!$K$11)*SQRT((1-AM2002)/2)))</f>
        <v>0</v>
      </c>
      <c r="AO2002" s="28">
        <f t="shared" ca="1" si="1226"/>
        <v>0.74496649803759163</v>
      </c>
      <c r="AP2002" s="28">
        <f t="shared" ca="1" si="1226"/>
        <v>1.7594489055056117E-2</v>
      </c>
      <c r="AQ2002" s="28">
        <f>IF(Riskregister!$E$12="",0,COUNTIF(BM$4:BM$53,"&lt;"&amp;AO2002)*IF(AP2002&lt;0.5,Riskregister!$K$12+(Riskregister!$L$12-Riskregister!$K$12)*SQRT(AP2002/2),Riskregister!$L$12-(Riskregister!$L$12-Riskregister!$K$12)*SQRT((1-AP2002)/2)))</f>
        <v>0</v>
      </c>
      <c r="AR2002" s="28">
        <f t="shared" ca="1" si="1227"/>
        <v>0.78558590212942769</v>
      </c>
      <c r="AS2002" s="28">
        <f t="shared" ca="1" si="1227"/>
        <v>0.14053920118610019</v>
      </c>
      <c r="AT2002" s="28">
        <f>IF(Riskregister!$E$13="",0,COUNTIF(BN$4:BN$53,"&lt;"&amp;AR2002)*IF(AS2002&lt;0.5,Riskregister!$K$13+(Riskregister!$L$13-Riskregister!$K$13)*SQRT(AS2002/2),Riskregister!$L$13-(Riskregister!$L$13-Riskregister!$K$13)*SQRT((1-AS2002)/2)))</f>
        <v>0</v>
      </c>
      <c r="AU2002" s="28">
        <f t="shared" ca="1" si="1228"/>
        <v>0.38125584352965114</v>
      </c>
      <c r="AV2002" s="28">
        <f t="shared" ca="1" si="1228"/>
        <v>0.93272804033394563</v>
      </c>
      <c r="AW2002" s="28">
        <f>IF(Riskregister!$E$14="",0,COUNTIF(BO$4:BO$53,"&lt;"&amp;AU2002)*IF(AV2002&lt;0.5,Riskregister!$K$14+(Riskregister!$L$14-Riskregister!$K$14)*SQRT(AV2002/2),Riskregister!$L$14-(Riskregister!$L$14-Riskregister!$K$14)*SQRT((1-AV2002)/2)))</f>
        <v>0</v>
      </c>
      <c r="AX2002" s="28">
        <f t="shared" ca="1" si="1229"/>
        <v>0.51717931226524194</v>
      </c>
      <c r="AY2002" s="28">
        <f t="shared" ca="1" si="1229"/>
        <v>0.56174312891181766</v>
      </c>
      <c r="AZ2002" s="28">
        <f>IF(Riskregister!$E$15="",0,COUNTIF(BP$4:BP$53,"&lt;"&amp;AX2002)*IF(AY2002&lt;0.5,Riskregister!$K$15+(Riskregister!$L$15-Riskregister!$K$15)*SQRT(AY2002/2),Riskregister!$L$15-(Riskregister!$L$15-Riskregister!$K$15)*SQRT((1-AY2002)/2)))</f>
        <v>0</v>
      </c>
      <c r="BA2002" s="28">
        <f t="shared" ca="1" si="1230"/>
        <v>0.74361681836801774</v>
      </c>
      <c r="BB2002" s="28">
        <f t="shared" ca="1" si="1230"/>
        <v>0.28978890473732732</v>
      </c>
      <c r="BC2002" s="28">
        <f>IF(Riskregister!$E$16="",0,COUNTIF(BQ$4:BQ$53,"&lt;"&amp;BA2002)*IF(BB2002&lt;0.5,Riskregister!$K$16+(Riskregister!$L$16-Riskregister!$K$16)*SQRT(BB2002/2),Riskregister!$L$16-(Riskregister!$L$16-Riskregister!$K$16)*SQRT((1-BB2002)/2)))</f>
        <v>0</v>
      </c>
      <c r="BD2002" s="28">
        <f t="shared" ca="1" si="1231"/>
        <v>681845.41666984372</v>
      </c>
    </row>
    <row r="2003" spans="20:56" x14ac:dyDescent="0.35">
      <c r="T2003" s="28">
        <f t="shared" ca="1" si="1219"/>
        <v>1.3646973466047263E-2</v>
      </c>
      <c r="U2003" s="28">
        <f t="shared" ca="1" si="1219"/>
        <v>0.2471852424859583</v>
      </c>
      <c r="V2003" s="28">
        <f ca="1">IF(Riskregister!$E$5="",0,COUNTIF(BF$4:BF$53,"&lt;"&amp;T2003)*IF(U2003&lt;0.5,Riskregister!$K$5+(Riskregister!$L$5-Riskregister!$K$5)*SQRT(U2003/2),Riskregister!$L$5-(Riskregister!$L$5-Riskregister!$K$5)*SQRT((1-U2003)/2)))</f>
        <v>0</v>
      </c>
      <c r="W2003" s="28">
        <f t="shared" ca="1" si="1220"/>
        <v>0.69591714237205138</v>
      </c>
      <c r="X2003" s="28">
        <f t="shared" ca="1" si="1220"/>
        <v>0.32817666833680514</v>
      </c>
      <c r="Y2003" s="28">
        <f ca="1">IF(Riskregister!$E$6="",0,COUNTIF(BG$4:BG$53,"&lt;"&amp;W2003)*IF(X2003&lt;0.5,Riskregister!$K$6+(Riskregister!$L$6-Riskregister!$K$6)*SQRT(X2003/2),Riskregister!$L$6-(Riskregister!$L$6-Riskregister!$K$6)*SQRT((1-X2003)/2)))</f>
        <v>929140.72901301039</v>
      </c>
      <c r="Z2003" s="28">
        <f t="shared" ca="1" si="1221"/>
        <v>0.14484833188841273</v>
      </c>
      <c r="AA2003" s="28">
        <f t="shared" ca="1" si="1221"/>
        <v>0.9554296849606847</v>
      </c>
      <c r="AB2003" s="28">
        <f ca="1">IF(Riskregister!$E$7="",0,COUNTIF(BH$4:BH$53,"&lt;"&amp;Z2003)*IF(AA2003&lt;0.5,Riskregister!$K$7+(Riskregister!$L$7-Riskregister!$K$7)*SQRT(AA2003/2),Riskregister!$L$7-(Riskregister!$L$7-Riskregister!$K$7)*SQRT((1-AA2003)/2)))</f>
        <v>0</v>
      </c>
      <c r="AC2003" s="28">
        <f t="shared" ca="1" si="1222"/>
        <v>3.7827929318616782E-2</v>
      </c>
      <c r="AD2003" s="28">
        <f t="shared" ca="1" si="1222"/>
        <v>0.98624368459578726</v>
      </c>
      <c r="AE2003" s="28">
        <f ca="1">IF(Riskregister!$E$8="",0,COUNTIF(BI$4:BI$53,"&lt;"&amp;AC2003)*IF(AD2003&lt;0.5,Riskregister!$K$8+(Riskregister!$L$8-Riskregister!$K$8)*SQRT(AD2003/2),Riskregister!$L$8-(Riskregister!$L$8-Riskregister!$K$8)*SQRT((1-AD2003)/2)))</f>
        <v>0</v>
      </c>
      <c r="AF2003" s="28">
        <f t="shared" ca="1" si="1223"/>
        <v>0.3336531757477863</v>
      </c>
      <c r="AG2003" s="28">
        <f t="shared" ca="1" si="1223"/>
        <v>0.71887346318673173</v>
      </c>
      <c r="AH2003" s="28">
        <f>IF(Riskregister!$E$9="",0,COUNTIF(BJ$4:BJ$53,"&lt;"&amp;AF2003)*IF(AG2003&lt;0.5,Riskregister!$K$9+(Riskregister!$L$9-Riskregister!$K$9)*SQRT(AG2003/2),Riskregister!$L$9-(Riskregister!$L$9-Riskregister!$K$9)*SQRT((1-AG2003)/2)))</f>
        <v>0</v>
      </c>
      <c r="AI2003" s="28">
        <f t="shared" ca="1" si="1224"/>
        <v>0.6898912812508039</v>
      </c>
      <c r="AJ2003" s="28">
        <f t="shared" ca="1" si="1224"/>
        <v>8.7390199949178182E-2</v>
      </c>
      <c r="AK2003" s="28">
        <f>IF(Riskregister!$E$10="",0,COUNTIF(BK$4:BK$53,"&lt;"&amp;AI2003)*IF(AJ2003&lt;0.5,Riskregister!$K$10+(Riskregister!$L$10-Riskregister!$K$10)*SQRT(AJ2003/2),Riskregister!$L$10-(Riskregister!$L$10-Riskregister!$K$10)*SQRT((1-AJ2003)/2)))</f>
        <v>0</v>
      </c>
      <c r="AL2003" s="28">
        <f t="shared" ca="1" si="1225"/>
        <v>0.79869963165052571</v>
      </c>
      <c r="AM2003" s="28">
        <f t="shared" ca="1" si="1225"/>
        <v>0.98689880815324871</v>
      </c>
      <c r="AN2003" s="28">
        <f>IF(Riskregister!$E$11="",0,COUNTIF(BL$4:BL$53,"&lt;"&amp;AL2003)*IF(AM2003&lt;0.5,Riskregister!$K$11+(Riskregister!$L$11-Riskregister!$K$11)*SQRT(AM2003/2),Riskregister!$L$11-(Riskregister!$L$11-Riskregister!$K$11)*SQRT((1-AM2003)/2)))</f>
        <v>0</v>
      </c>
      <c r="AO2003" s="28">
        <f t="shared" ca="1" si="1226"/>
        <v>0.48331670669332338</v>
      </c>
      <c r="AP2003" s="28">
        <f t="shared" ca="1" si="1226"/>
        <v>0.25459090785450478</v>
      </c>
      <c r="AQ2003" s="28">
        <f>IF(Riskregister!$E$12="",0,COUNTIF(BM$4:BM$53,"&lt;"&amp;AO2003)*IF(AP2003&lt;0.5,Riskregister!$K$12+(Riskregister!$L$12-Riskregister!$K$12)*SQRT(AP2003/2),Riskregister!$L$12-(Riskregister!$L$12-Riskregister!$K$12)*SQRT((1-AP2003)/2)))</f>
        <v>0</v>
      </c>
      <c r="AR2003" s="28">
        <f t="shared" ca="1" si="1227"/>
        <v>0.70977857730867355</v>
      </c>
      <c r="AS2003" s="28">
        <f t="shared" ca="1" si="1227"/>
        <v>0.77705006456393932</v>
      </c>
      <c r="AT2003" s="28">
        <f>IF(Riskregister!$E$13="",0,COUNTIF(BN$4:BN$53,"&lt;"&amp;AR2003)*IF(AS2003&lt;0.5,Riskregister!$K$13+(Riskregister!$L$13-Riskregister!$K$13)*SQRT(AS2003/2),Riskregister!$L$13-(Riskregister!$L$13-Riskregister!$K$13)*SQRT((1-AS2003)/2)))</f>
        <v>0</v>
      </c>
      <c r="AU2003" s="28">
        <f t="shared" ca="1" si="1228"/>
        <v>0.68575087162773862</v>
      </c>
      <c r="AV2003" s="28">
        <f t="shared" ca="1" si="1228"/>
        <v>0.44670462633824259</v>
      </c>
      <c r="AW2003" s="28">
        <f>IF(Riskregister!$E$14="",0,COUNTIF(BO$4:BO$53,"&lt;"&amp;AU2003)*IF(AV2003&lt;0.5,Riskregister!$K$14+(Riskregister!$L$14-Riskregister!$K$14)*SQRT(AV2003/2),Riskregister!$L$14-(Riskregister!$L$14-Riskregister!$K$14)*SQRT((1-AV2003)/2)))</f>
        <v>0</v>
      </c>
      <c r="AX2003" s="28">
        <f t="shared" ca="1" si="1229"/>
        <v>0.16947724289104482</v>
      </c>
      <c r="AY2003" s="28">
        <f t="shared" ca="1" si="1229"/>
        <v>0.97073970337574278</v>
      </c>
      <c r="AZ2003" s="28">
        <f>IF(Riskregister!$E$15="",0,COUNTIF(BP$4:BP$53,"&lt;"&amp;AX2003)*IF(AY2003&lt;0.5,Riskregister!$K$15+(Riskregister!$L$15-Riskregister!$K$15)*SQRT(AY2003/2),Riskregister!$L$15-(Riskregister!$L$15-Riskregister!$K$15)*SQRT((1-AY2003)/2)))</f>
        <v>0</v>
      </c>
      <c r="BA2003" s="28">
        <f t="shared" ca="1" si="1230"/>
        <v>0.16777158876302556</v>
      </c>
      <c r="BB2003" s="28">
        <f t="shared" ca="1" si="1230"/>
        <v>5.7585905336204224E-2</v>
      </c>
      <c r="BC2003" s="28">
        <f>IF(Riskregister!$E$16="",0,COUNTIF(BQ$4:BQ$53,"&lt;"&amp;BA2003)*IF(BB2003&lt;0.5,Riskregister!$K$16+(Riskregister!$L$16-Riskregister!$K$16)*SQRT(BB2003/2),Riskregister!$L$16-(Riskregister!$L$16-Riskregister!$K$16)*SQRT((1-BB2003)/2)))</f>
        <v>0</v>
      </c>
      <c r="BD2003" s="28">
        <f t="shared" ca="1" si="1231"/>
        <v>929140.72901301039</v>
      </c>
    </row>
  </sheetData>
  <mergeCells count="1">
    <mergeCell ref="B5:C5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0"/>
  <sheetViews>
    <sheetView showGridLines="0" zoomScaleNormal="100" workbookViewId="0">
      <selection activeCell="A3" sqref="A3"/>
    </sheetView>
  </sheetViews>
  <sheetFormatPr defaultColWidth="8.6328125" defaultRowHeight="14.5" x14ac:dyDescent="0.35"/>
  <cols>
    <col min="1" max="1" width="32" customWidth="1"/>
    <col min="2" max="2" width="18" customWidth="1"/>
    <col min="3" max="3" width="30" customWidth="1"/>
  </cols>
  <sheetData>
    <row r="1" spans="1:3" ht="17.25" customHeight="1" x14ac:dyDescent="0.4">
      <c r="A1" s="6" t="s">
        <v>167</v>
      </c>
    </row>
    <row r="2" spans="1:3" ht="15" customHeight="1" x14ac:dyDescent="0.35">
      <c r="A2" s="8" t="s">
        <v>182</v>
      </c>
    </row>
    <row r="4" spans="1:3" ht="31.5" customHeight="1" x14ac:dyDescent="0.35">
      <c r="A4" s="32" t="s">
        <v>168</v>
      </c>
      <c r="B4" s="32" t="s">
        <v>169</v>
      </c>
      <c r="C4" s="32" t="s">
        <v>170</v>
      </c>
    </row>
    <row r="5" spans="1:3" ht="15" customHeight="1" x14ac:dyDescent="0.35">
      <c r="A5" s="43">
        <v>0.01</v>
      </c>
      <c r="B5" s="44">
        <f t="shared" ref="B5:B16" si="0">EXP(-A5)</f>
        <v>0.99004983374916811</v>
      </c>
      <c r="C5" s="44">
        <f t="shared" ref="C5:C16" si="1">1-B5</f>
        <v>9.9501662508318933E-3</v>
      </c>
    </row>
    <row r="6" spans="1:3" ht="15" customHeight="1" x14ac:dyDescent="0.35">
      <c r="A6" s="45">
        <v>0.05</v>
      </c>
      <c r="B6" s="46">
        <f t="shared" si="0"/>
        <v>0.95122942450071402</v>
      </c>
      <c r="C6" s="46">
        <f t="shared" si="1"/>
        <v>4.8770575499285984E-2</v>
      </c>
    </row>
    <row r="7" spans="1:3" ht="15" customHeight="1" x14ac:dyDescent="0.35">
      <c r="A7" s="43">
        <v>0.1</v>
      </c>
      <c r="B7" s="44">
        <f t="shared" si="0"/>
        <v>0.90483741803595952</v>
      </c>
      <c r="C7" s="44">
        <f t="shared" si="1"/>
        <v>9.5162581964040482E-2</v>
      </c>
    </row>
    <row r="8" spans="1:3" ht="15" customHeight="1" x14ac:dyDescent="0.35">
      <c r="A8" s="45">
        <v>0.25</v>
      </c>
      <c r="B8" s="46">
        <f t="shared" si="0"/>
        <v>0.77880078307140488</v>
      </c>
      <c r="C8" s="46">
        <f t="shared" si="1"/>
        <v>0.22119921692859512</v>
      </c>
    </row>
    <row r="9" spans="1:3" ht="15" customHeight="1" x14ac:dyDescent="0.35">
      <c r="A9" s="43">
        <v>0.5</v>
      </c>
      <c r="B9" s="44">
        <f t="shared" si="0"/>
        <v>0.60653065971263342</v>
      </c>
      <c r="C9" s="44">
        <f t="shared" si="1"/>
        <v>0.39346934028736658</v>
      </c>
    </row>
    <row r="10" spans="1:3" ht="15" customHeight="1" x14ac:dyDescent="0.35">
      <c r="A10" s="45">
        <v>0.7</v>
      </c>
      <c r="B10" s="46">
        <f t="shared" si="0"/>
        <v>0.49658530379140953</v>
      </c>
      <c r="C10" s="46">
        <f t="shared" si="1"/>
        <v>0.50341469620859047</v>
      </c>
    </row>
    <row r="11" spans="1:3" ht="15" customHeight="1" x14ac:dyDescent="0.35">
      <c r="A11" s="43">
        <v>1</v>
      </c>
      <c r="B11" s="44">
        <f t="shared" si="0"/>
        <v>0.36787944117144233</v>
      </c>
      <c r="C11" s="44">
        <f t="shared" si="1"/>
        <v>0.63212055882855767</v>
      </c>
    </row>
    <row r="12" spans="1:3" ht="15" customHeight="1" x14ac:dyDescent="0.35">
      <c r="A12" s="45">
        <v>1.5</v>
      </c>
      <c r="B12" s="46">
        <f t="shared" si="0"/>
        <v>0.22313016014842982</v>
      </c>
      <c r="C12" s="46">
        <f t="shared" si="1"/>
        <v>0.77686983985157021</v>
      </c>
    </row>
    <row r="13" spans="1:3" ht="15" customHeight="1" x14ac:dyDescent="0.35">
      <c r="A13" s="43">
        <v>2</v>
      </c>
      <c r="B13" s="44">
        <f t="shared" si="0"/>
        <v>0.1353352832366127</v>
      </c>
      <c r="C13" s="44">
        <f t="shared" si="1"/>
        <v>0.8646647167633873</v>
      </c>
    </row>
    <row r="14" spans="1:3" ht="15" customHeight="1" x14ac:dyDescent="0.35">
      <c r="A14" s="45">
        <v>3</v>
      </c>
      <c r="B14" s="46">
        <f t="shared" si="0"/>
        <v>4.9787068367863944E-2</v>
      </c>
      <c r="C14" s="46">
        <f t="shared" si="1"/>
        <v>0.95021293163213605</v>
      </c>
    </row>
    <row r="15" spans="1:3" ht="15" customHeight="1" x14ac:dyDescent="0.35">
      <c r="A15" s="43">
        <v>4</v>
      </c>
      <c r="B15" s="44">
        <f t="shared" si="0"/>
        <v>1.8315638888734179E-2</v>
      </c>
      <c r="C15" s="44">
        <f t="shared" si="1"/>
        <v>0.98168436111126578</v>
      </c>
    </row>
    <row r="16" spans="1:3" ht="15" customHeight="1" x14ac:dyDescent="0.35">
      <c r="A16" s="45">
        <v>5</v>
      </c>
      <c r="B16" s="46">
        <f t="shared" si="0"/>
        <v>6.737946999085467E-3</v>
      </c>
      <c r="C16" s="46">
        <f t="shared" si="1"/>
        <v>0.99326205300091452</v>
      </c>
    </row>
    <row r="19" spans="1:2" ht="15" customHeight="1" x14ac:dyDescent="0.35">
      <c r="A19" s="3" t="s">
        <v>171</v>
      </c>
    </row>
    <row r="20" spans="1:2" ht="15" customHeight="1" x14ac:dyDescent="0.35">
      <c r="A20" s="24" t="s">
        <v>172</v>
      </c>
      <c r="B20" s="47">
        <v>2</v>
      </c>
    </row>
    <row r="21" spans="1:2" ht="15" customHeight="1" x14ac:dyDescent="0.35">
      <c r="A21" s="24" t="s">
        <v>173</v>
      </c>
      <c r="B21" s="48">
        <f>EXP(-B20)</f>
        <v>0.1353352832366127</v>
      </c>
    </row>
    <row r="22" spans="1:2" ht="15" customHeight="1" x14ac:dyDescent="0.35">
      <c r="A22" s="24" t="s">
        <v>174</v>
      </c>
      <c r="B22" s="49">
        <f>1-B21</f>
        <v>0.8646647167633873</v>
      </c>
    </row>
    <row r="23" spans="1:2" ht="15" customHeight="1" x14ac:dyDescent="0.35">
      <c r="A23" s="24" t="s">
        <v>175</v>
      </c>
      <c r="B23" s="50">
        <v>0.5</v>
      </c>
    </row>
    <row r="24" spans="1:2" ht="15" customHeight="1" x14ac:dyDescent="0.35">
      <c r="A24" s="24" t="s">
        <v>176</v>
      </c>
      <c r="B24" s="49">
        <f>1-EXP(-B20*B23)</f>
        <v>0.63212055882855767</v>
      </c>
    </row>
    <row r="25" spans="1:2" ht="15" customHeight="1" x14ac:dyDescent="0.35">
      <c r="A25" s="24" t="s">
        <v>177</v>
      </c>
      <c r="B25" s="51">
        <v>100000</v>
      </c>
    </row>
    <row r="26" spans="1:2" ht="15" customHeight="1" x14ac:dyDescent="0.35">
      <c r="A26" s="24" t="s">
        <v>178</v>
      </c>
      <c r="B26" s="51">
        <v>1000000</v>
      </c>
    </row>
    <row r="27" spans="1:2" ht="15" customHeight="1" x14ac:dyDescent="0.35">
      <c r="A27" s="24" t="s">
        <v>179</v>
      </c>
      <c r="B27" s="52">
        <f>B20*B23*B25</f>
        <v>100000</v>
      </c>
    </row>
    <row r="28" spans="1:2" ht="15" customHeight="1" x14ac:dyDescent="0.35">
      <c r="A28" s="24" t="s">
        <v>180</v>
      </c>
      <c r="B28" s="52">
        <f>B20*B23*B26</f>
        <v>1000000</v>
      </c>
    </row>
    <row r="30" spans="1:2" ht="15" customHeight="1" x14ac:dyDescent="0.35">
      <c r="A30" s="8" t="s">
        <v>181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Introduktion</vt:lpstr>
      <vt:lpstr>Riskregister</vt:lpstr>
      <vt:lpstr>Monte Carlo</vt:lpstr>
      <vt:lpstr>Sannolikhetstabell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Joakim Hasselblad</cp:lastModifiedBy>
  <cp:revision>6</cp:revision>
  <dcterms:created xsi:type="dcterms:W3CDTF">2026-05-19T20:03:49Z</dcterms:created>
  <dcterms:modified xsi:type="dcterms:W3CDTF">2026-09-09T09:10:37Z</dcterms:modified>
  <dc:language>en-US</dc:language>
</cp:coreProperties>
</file>